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3.xml" ContentType="application/vnd.openxmlformats-officedocument.drawing+xml"/>
  <Override PartName="/xl/ctrlProps/ctrlProp3.xml" ContentType="application/vnd.ms-excel.controlproperties+xml"/>
  <Override PartName="/xl/ctrlProps/ctrlProp4.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drawings/drawing26.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drawings/drawing27.xml" ContentType="application/vnd.openxmlformats-officedocument.drawing+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drawings/drawing28.xml" ContentType="application/vnd.openxmlformats-officedocument.drawing+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drawings/drawing29.xml" ContentType="application/vnd.openxmlformats-officedocument.drawing+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30.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73"/>
  <workbookPr defaultThemeVersion="124226"/>
  <mc:AlternateContent xmlns:mc="http://schemas.openxmlformats.org/markup-compatibility/2006">
    <mc:Choice Requires="x15">
      <x15ac:absPath xmlns:x15ac="http://schemas.microsoft.com/office/spreadsheetml/2010/11/ac" url="\\svjfile\FILE\【060】福祉部\【004】高齢福祉課\【002】介護保険係\事業所\060 事業所提出関係\02 指定（新規・更新・廃止・休止）\（大朏編集）2025新規申請、廃止、休止届＆変更届\HP掲載用\"/>
    </mc:Choice>
  </mc:AlternateContent>
  <xr:revisionPtr revIDLastSave="0" documentId="13_ncr:1_{0C5868DF-2C3A-4C85-821F-284F2C3399D1}" xr6:coauthVersionLast="36" xr6:coauthVersionMax="36" xr10:uidLastSave="{00000000-0000-0000-0000-000000000000}"/>
  <bookViews>
    <workbookView xWindow="0" yWindow="0" windowWidth="23040" windowHeight="8370" tabRatio="847" xr2:uid="{00000000-000D-0000-FFFF-FFFF00000000}"/>
  </bookViews>
  <sheets>
    <sheet name="リンク先" sheetId="1" r:id="rId1"/>
    <sheet name="従業者の勤務の体制及び勤務形態一覧表" sheetId="185" r:id="rId2"/>
    <sheet name="居宅新規チェックリスト" sheetId="119" r:id="rId3"/>
    <sheet name="介護予防新規チェックリスト " sheetId="197" r:id="rId4"/>
    <sheet name="居宅更新チェックリスト" sheetId="120" r:id="rId5"/>
    <sheet name="介護予防更新チェックリスト " sheetId="198" r:id="rId6"/>
    <sheet name="様式第１号（第２条関係）" sheetId="118" r:id="rId7"/>
    <sheet name="様式第２号（第３条関係）" sheetId="156" r:id="rId8"/>
    <sheet name="様式第３号（第３条関係）" sheetId="157" r:id="rId9"/>
    <sheet name="様式第４号（第４条関係）" sheetId="117" r:id="rId10"/>
    <sheet name="様式第９号（第２３条関係）" sheetId="162" r:id="rId11"/>
    <sheet name="記入例" sheetId="158" r:id="rId12"/>
    <sheet name="夜間訪問チェックリスト" sheetId="151" r:id="rId13"/>
    <sheet name="認知症通所チェックリスト" sheetId="134" r:id="rId14"/>
    <sheet name="小多機チェックリスト" sheetId="135" r:id="rId15"/>
    <sheet name="ＧＨチェックリスト" sheetId="136" r:id="rId16"/>
    <sheet name="地密特定施設チェックリスト" sheetId="155" r:id="rId17"/>
    <sheet name="地密特養チェックリスト" sheetId="137" r:id="rId18"/>
    <sheet name="定巡チェックリスト" sheetId="138" r:id="rId19"/>
    <sheet name="看多機チェックリスト" sheetId="139" r:id="rId20"/>
    <sheet name="地密通所チェックリスト" sheetId="140" r:id="rId21"/>
    <sheet name="付表第二号（一）" sheetId="129" r:id="rId22"/>
    <sheet name="付表第二号（二）" sheetId="142" r:id="rId23"/>
    <sheet name="付表第二号（三）" sheetId="132" r:id="rId24"/>
    <sheet name="付表第二号（四）" sheetId="143" r:id="rId25"/>
    <sheet name="付表第二号（五）" sheetId="144" r:id="rId26"/>
    <sheet name="付表第二号（六）" sheetId="125" r:id="rId27"/>
    <sheet name="付表第二号（七）" sheetId="145" r:id="rId28"/>
    <sheet name="付表第二号（八）" sheetId="146" r:id="rId29"/>
    <sheet name="付表第二号（九）" sheetId="128" r:id="rId30"/>
    <sheet name="付表第二号（十）" sheetId="131" r:id="rId31"/>
    <sheet name="付表第二号（十一）" sheetId="170" r:id="rId32"/>
    <sheet name="付表第二号（十一） 別紙　" sheetId="116" r:id="rId33"/>
    <sheet name="付表第二号（十二）" sheetId="171" r:id="rId34"/>
    <sheet name="様式1-1" sheetId="174" r:id="rId35"/>
    <sheet name="様式1-2" sheetId="175" r:id="rId36"/>
    <sheet name="様式1-3" sheetId="176" r:id="rId37"/>
    <sheet name="様式1-4" sheetId="177" r:id="rId38"/>
    <sheet name="様式1-5" sheetId="178" r:id="rId39"/>
    <sheet name="様式1-6（従来型）" sheetId="179" r:id="rId40"/>
    <sheet name="様式1-6（ユニット型）" sheetId="180" r:id="rId41"/>
    <sheet name="様式1-7" sheetId="181" r:id="rId42"/>
    <sheet name="様式1-8" sheetId="182" r:id="rId43"/>
    <sheet name="様式1-9" sheetId="183" r:id="rId44"/>
    <sheet name="様式1-10" sheetId="184" r:id="rId45"/>
    <sheet name="様式1-11" sheetId="173" r:id="rId46"/>
    <sheet name="様式1-14" sheetId="196" r:id="rId47"/>
    <sheet name="様式２" sheetId="147" r:id="rId48"/>
    <sheet name="様式３" sheetId="112" r:id="rId49"/>
    <sheet name="様式４" sheetId="186" r:id="rId50"/>
    <sheet name="様式５" sheetId="187" r:id="rId51"/>
    <sheet name="様式6-1" sheetId="152" r:id="rId52"/>
    <sheet name="様式6-2" sheetId="153" r:id="rId53"/>
    <sheet name="様式6-3" sheetId="154" r:id="rId54"/>
    <sheet name="様式6-4" sheetId="167" r:id="rId55"/>
    <sheet name="様式11" sheetId="150" r:id="rId56"/>
    <sheet name="第１号様式" sheetId="114" r:id="rId57"/>
    <sheet name="地密更新添付書類一覧" sheetId="121" r:id="rId58"/>
    <sheet name="総合事業チェックリスト" sheetId="159" r:id="rId59"/>
    <sheet name="付表第三号（一）" sheetId="169" r:id="rId60"/>
    <sheet name="付表第三号（二）" sheetId="168" r:id="rId61"/>
    <sheet name="様式1-12" sheetId="188" r:id="rId62"/>
    <sheet name="様式1-13" sheetId="190" r:id="rId63"/>
    <sheet name="別記" sheetId="193" r:id="rId64"/>
    <sheet name="別記様式（第２条関係）" sheetId="194" r:id="rId65"/>
    <sheet name="別紙３（協力医療機関に関する届出書）" sheetId="199" r:id="rId66"/>
    <sheet name="地密添付書類一覧" sheetId="200" r:id="rId67"/>
    <sheet name="居宅添付書類一覧" sheetId="201" r:id="rId68"/>
    <sheet name="予防支援添付書類一覧" sheetId="202" r:id="rId69"/>
    <sheet name="総合事業添付書類一覧" sheetId="203" r:id="rId70"/>
  </sheets>
  <externalReferences>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s>
  <definedNames>
    <definedName name="_xlnm._FilterDatabase" localSheetId="58" hidden="1">総合事業チェックリスト!$A$35:$C$47</definedName>
    <definedName name="【記載例】シフト記号" localSheetId="44">'[1]【記載例】シフト記号表（勤務時間帯）'!$C$6:$C$35</definedName>
    <definedName name="【記載例】シフト記号" localSheetId="35">'[2]【記載例】シフト記号表（勤務時間帯）'!$C$6:$C$35</definedName>
    <definedName name="【記載例】シフト記号" localSheetId="36">'[3]【記載例】シフト記号表（勤務時間帯）'!$C$6:$C$47</definedName>
    <definedName name="【記載例】シフト記号" localSheetId="37">'[4]【記載例】シフト記号表（勤務時間帯）'!$C$6:$C$47</definedName>
    <definedName name="【記載例】シフト記号" localSheetId="42">'[5]【記載例】シフト記号表（勤務時間帯）'!$C$6:$C$47</definedName>
    <definedName name="【記載例】シフト記号" localSheetId="43">'[6]【記載例】シフト記号表（勤務時間帯）'!$C$6:$C$35</definedName>
    <definedName name="【記載例】シフト記号">'[7]【記載例】シフト記号表（勤務時間帯）'!$C$6:$C$35</definedName>
    <definedName name="【記載例】シフト記号表" localSheetId="38">'[8]【記載例】シフト記号表（勤務時間帯）'!$C$6:$C$47</definedName>
    <definedName name="【記載例】シフト記号表" localSheetId="40">'[9]【記載例】シフト記号表（勤務時間帯）'!$C$6:$C$47</definedName>
    <definedName name="【記載例】シフト記号表" localSheetId="39">'[9]【記載例】シフト記号表（勤務時間帯）'!$C$6:$C$47</definedName>
    <definedName name="【記載例】シフト記号表" localSheetId="41">'[10]【記載例】シフト記号表（勤務時間帯）'!$C$6:$C$47</definedName>
    <definedName name="【記載例】シフト記号表">'[11]【記載例】シフト記号表（勤務時間帯）'!$C$6:$C$47</definedName>
    <definedName name="ｋ" localSheetId="5">#REF!</definedName>
    <definedName name="ｋ" localSheetId="3">#REF!</definedName>
    <definedName name="ｋ" localSheetId="16">#REF!</definedName>
    <definedName name="ｋ" localSheetId="25">#REF!</definedName>
    <definedName name="ｋ" localSheetId="24">#REF!</definedName>
    <definedName name="ｋ" localSheetId="27">#REF!</definedName>
    <definedName name="ｋ" localSheetId="22">#REF!</definedName>
    <definedName name="ｋ" localSheetId="28">#REF!</definedName>
    <definedName name="ｋ" localSheetId="12">#REF!</definedName>
    <definedName name="ｋ" localSheetId="46">#REF!</definedName>
    <definedName name="ｋ" localSheetId="10">#REF!</definedName>
    <definedName name="ｋ">#REF!</definedName>
    <definedName name="last" localSheetId="6">'様式第１号（第２条関係）'!$A$1</definedName>
    <definedName name="last" localSheetId="10">'様式第９号（第２３条関係）'!$A$1</definedName>
    <definedName name="_xlnm.Print_Area" localSheetId="15">ＧＨチェックリスト!$A$1:$G$28</definedName>
    <definedName name="_xlnm.Print_Area" localSheetId="0">リンク先!$A$1:$AB$131</definedName>
    <definedName name="_xlnm.Print_Area" localSheetId="5">'介護予防更新チェックリスト '!$A$1:$G$13</definedName>
    <definedName name="_xlnm.Print_Area" localSheetId="3">'介護予防新規チェックリスト '!$A$1:$G$24</definedName>
    <definedName name="_xlnm.Print_Area" localSheetId="19">看多機チェックリスト!$A$1:$G$29</definedName>
    <definedName name="_xlnm.Print_Area" localSheetId="11">記入例!$A$1:$Q$50</definedName>
    <definedName name="_xlnm.Print_Area" localSheetId="4">居宅更新チェックリスト!$A$1:$G$13</definedName>
    <definedName name="_xlnm.Print_Area" localSheetId="2">居宅新規チェックリスト!$A$1:$G$24</definedName>
    <definedName name="_xlnm.Print_Area" localSheetId="14">小多機チェックリスト!$A$1:$G$28</definedName>
    <definedName name="_xlnm.Print_Area" localSheetId="58">総合事業チェックリスト!$A$1:$G$23</definedName>
    <definedName name="_xlnm.Print_Area" localSheetId="56">第１号様式!$A$1:$V$117</definedName>
    <definedName name="_xlnm.Print_Area" localSheetId="57">地密更新添付書類一覧!$A$1:$G$12</definedName>
    <definedName name="_xlnm.Print_Area" localSheetId="20">地密通所チェックリスト!$A$1:$G$24</definedName>
    <definedName name="_xlnm.Print_Area" localSheetId="16">地密特定施設チェックリスト!$A$1:$G$26</definedName>
    <definedName name="_xlnm.Print_Area" localSheetId="17">地密特養チェックリスト!$A$1:$G$29</definedName>
    <definedName name="_xlnm.Print_Area" localSheetId="18">定巡チェックリスト!$A$1:$G$24</definedName>
    <definedName name="_xlnm.Print_Area" localSheetId="13">認知症通所チェックリスト!$A$1:$G$24</definedName>
    <definedName name="_xlnm.Print_Area" localSheetId="59">'付表第三号（一）'!$A$1:$AH$65</definedName>
    <definedName name="_xlnm.Print_Area" localSheetId="60">'付表第三号（二）'!$A$1:$AH$184</definedName>
    <definedName name="_xlnm.Print_Area" localSheetId="21">'付表第二号（一）'!$A$1:$R$39</definedName>
    <definedName name="_xlnm.Print_Area" localSheetId="29">'付表第二号（九）'!$A$1:$AA$77</definedName>
    <definedName name="_xlnm.Print_Area" localSheetId="25">'付表第二号（五）'!$A$1:$M$117</definedName>
    <definedName name="_xlnm.Print_Area" localSheetId="23">'付表第二号（三）'!$A$1:$M$115</definedName>
    <definedName name="_xlnm.Print_Area" localSheetId="24">'付表第二号（四）'!$A$1:$M$114</definedName>
    <definedName name="_xlnm.Print_Area" localSheetId="27">'付表第二号（七）'!$A$1:$AR$34</definedName>
    <definedName name="_xlnm.Print_Area" localSheetId="30">'付表第二号（十）'!$A$1:$Q$56</definedName>
    <definedName name="_xlnm.Print_Area" localSheetId="31">'付表第二号（十一）'!$A$1:$T$29</definedName>
    <definedName name="_xlnm.Print_Area" localSheetId="32">'付表第二号（十一） 別紙　'!$A$1:$AA$44</definedName>
    <definedName name="_xlnm.Print_Area" localSheetId="33">'付表第二号（十二）'!$A$1:$T$29</definedName>
    <definedName name="_xlnm.Print_Area" localSheetId="22">'付表第二号（二）'!$A$1:$P$36</definedName>
    <definedName name="_xlnm.Print_Area" localSheetId="28">'付表第二号（八）'!$A$1:$AZ$38</definedName>
    <definedName name="_xlnm.Print_Area" localSheetId="26">'付表第二号（六）'!$A$1:$AM$53</definedName>
    <definedName name="_xlnm.Print_Area" localSheetId="65">'別紙３（協力医療機関に関する届出書）'!$B$1:$AO$71</definedName>
    <definedName name="_xlnm.Print_Area" localSheetId="12">夜間訪問チェックリスト!$A$1:$G$24</definedName>
    <definedName name="_xlnm.Print_Area" localSheetId="55">様式11!$A$1:$K$25</definedName>
    <definedName name="_xlnm.Print_Area" localSheetId="34">'様式1-1'!$A$1:$BJ$215</definedName>
    <definedName name="_xlnm.Print_Area" localSheetId="44">'様式1-10'!$A$1:$BF$65</definedName>
    <definedName name="_xlnm.Print_Area" localSheetId="45">'様式1-11'!$A$1:$BD$48</definedName>
    <definedName name="_xlnm.Print_Area" localSheetId="61">'様式1-12'!$A$1:$BD$51</definedName>
    <definedName name="_xlnm.Print_Area" localSheetId="62">'様式1-13'!$A$1:$BF$71</definedName>
    <definedName name="_xlnm.Print_Area" localSheetId="46">'様式1-14'!$A$1:$BD$48</definedName>
    <definedName name="_xlnm.Print_Area" localSheetId="35">'様式1-2'!$A$1:$BF$71</definedName>
    <definedName name="_xlnm.Print_Area" localSheetId="36">'様式1-3'!$A$1:$BI$76</definedName>
    <definedName name="_xlnm.Print_Area" localSheetId="37">'様式1-4'!$A$1:$BI$75</definedName>
    <definedName name="_xlnm.Print_Area" localSheetId="38">'様式1-5'!$A$1:$BJ$237</definedName>
    <definedName name="_xlnm.Print_Area" localSheetId="40">'様式1-6（ユニット型）'!$A$1:$BN$237</definedName>
    <definedName name="_xlnm.Print_Area" localSheetId="39">'様式1-6（従来型）'!$A$1:$BJ$237</definedName>
    <definedName name="_xlnm.Print_Area" localSheetId="41">'様式1-7'!$A$1:$BJ$235</definedName>
    <definedName name="_xlnm.Print_Area" localSheetId="42">'様式1-8'!$A$1:$BI$77</definedName>
    <definedName name="_xlnm.Print_Area" localSheetId="43">'様式1-9'!$A$1:$BF$72</definedName>
    <definedName name="_xlnm.Print_Area" localSheetId="47">様式２!$A$1:$AG$34</definedName>
    <definedName name="_xlnm.Print_Area" localSheetId="48">様式３!$A$1:$M$18</definedName>
    <definedName name="_xlnm.Print_Area" localSheetId="49">様式４!$A$1:$T$25</definedName>
    <definedName name="_xlnm.Print_Area" localSheetId="50">様式５!$A$1:$D$18</definedName>
    <definedName name="_xlnm.Print_Area" localSheetId="51">'様式6-1'!$A$1:$J$64</definedName>
    <definedName name="_xlnm.Print_Area" localSheetId="52">'様式6-2'!$A$1:$I$91</definedName>
    <definedName name="_xlnm.Print_Area" localSheetId="53">'様式6-3'!$A$1:$I$198</definedName>
    <definedName name="_xlnm.Print_Area" localSheetId="54">'様式6-4'!$A$1:$L$26</definedName>
    <definedName name="_xlnm.Print_Area" localSheetId="6">'様式第１号（第２条関係）'!$A$1:$O$39</definedName>
    <definedName name="_xlnm.Print_Area" localSheetId="7">'様式第２号（第３条関係）'!$A$1:$L$50</definedName>
    <definedName name="_xlnm.Print_Area" localSheetId="8">'様式第３号（第３条関係）'!$A$1:$L$32</definedName>
    <definedName name="_xlnm.Print_Area" localSheetId="9">'様式第４号（第４条関係）'!$A$1:$L$21</definedName>
    <definedName name="_xlnm.Print_Area" localSheetId="10">'様式第９号（第２３条関係）'!$A$1:$O$39</definedName>
    <definedName name="_xlnm.Print_Titles" localSheetId="34">'様式1-1'!$1:$14</definedName>
    <definedName name="_xlnm.Print_Titles" localSheetId="44">'様式1-10'!$1:$21</definedName>
    <definedName name="_xlnm.Print_Titles" localSheetId="45">'様式1-11'!$1:$13</definedName>
    <definedName name="_xlnm.Print_Titles" localSheetId="61">'様式1-12'!$1:$12</definedName>
    <definedName name="_xlnm.Print_Titles" localSheetId="62">'様式1-13'!$1:$21</definedName>
    <definedName name="_xlnm.Print_Titles" localSheetId="46">'様式1-14'!$1:$13</definedName>
    <definedName name="_xlnm.Print_Titles" localSheetId="35">'様式1-2'!$1:$21</definedName>
    <definedName name="_xlnm.Print_Titles" localSheetId="36">'様式1-3'!$1:$20</definedName>
    <definedName name="_xlnm.Print_Titles" localSheetId="37">'様式1-4'!$1:$20</definedName>
    <definedName name="_xlnm.Print_Titles" localSheetId="38">'様式1-5'!$1:$16</definedName>
    <definedName name="_xlnm.Print_Titles" localSheetId="40">'様式1-6（ユニット型）'!$1:$16</definedName>
    <definedName name="_xlnm.Print_Titles" localSheetId="39">'様式1-6（従来型）'!$1:$16</definedName>
    <definedName name="_xlnm.Print_Titles" localSheetId="41">'様式1-7'!$1:$14</definedName>
    <definedName name="_xlnm.Print_Titles" localSheetId="42">'様式1-8'!$1:$20</definedName>
    <definedName name="_xlnm.Print_Titles" localSheetId="43">'様式1-9'!$1:$21</definedName>
    <definedName name="あ" localSheetId="5">#REF!</definedName>
    <definedName name="あ" localSheetId="3">#REF!</definedName>
    <definedName name="あ" localSheetId="16">#REF!</definedName>
    <definedName name="あ" localSheetId="25">#REF!</definedName>
    <definedName name="あ" localSheetId="24">#REF!</definedName>
    <definedName name="あ" localSheetId="27">#REF!</definedName>
    <definedName name="あ" localSheetId="22">#REF!</definedName>
    <definedName name="あ" localSheetId="28">#REF!</definedName>
    <definedName name="あ" localSheetId="12">#REF!</definedName>
    <definedName name="あ" localSheetId="46">#REF!</definedName>
    <definedName name="あ" localSheetId="10">#REF!</definedName>
    <definedName name="あ">#REF!</definedName>
    <definedName name="あああああああ" localSheetId="5">#REF!</definedName>
    <definedName name="あああああああ" localSheetId="3">#REF!</definedName>
    <definedName name="あああああああ" localSheetId="16">#REF!</definedName>
    <definedName name="あああああああ" localSheetId="25">#REF!</definedName>
    <definedName name="あああああああ" localSheetId="24">#REF!</definedName>
    <definedName name="あああああああ" localSheetId="27">#REF!</definedName>
    <definedName name="あああああああ" localSheetId="22">#REF!</definedName>
    <definedName name="あああああああ" localSheetId="28">#REF!</definedName>
    <definedName name="あああああああ" localSheetId="12">#REF!</definedName>
    <definedName name="あああああああ" localSheetId="46">#REF!</definedName>
    <definedName name="あああああああ" localSheetId="10">#REF!</definedName>
    <definedName name="あああああああ">#REF!</definedName>
    <definedName name="サービス種別">[12]サービス種類一覧!$B$4:$B$20</definedName>
    <definedName name="サービス種類">[13]サービス種類一覧!$C$4:$C$20</definedName>
    <definedName name="サービス名" localSheetId="5">#REF!</definedName>
    <definedName name="サービス名" localSheetId="3">#REF!</definedName>
    <definedName name="サービス名" localSheetId="16">#REF!</definedName>
    <definedName name="サービス名" localSheetId="25">#REF!</definedName>
    <definedName name="サービス名" localSheetId="24">#REF!</definedName>
    <definedName name="サービス名" localSheetId="27">#REF!</definedName>
    <definedName name="サービス名" localSheetId="22">#REF!</definedName>
    <definedName name="サービス名" localSheetId="28">#REF!</definedName>
    <definedName name="サービス名" localSheetId="12">#REF!</definedName>
    <definedName name="サービス名" localSheetId="46">#REF!</definedName>
    <definedName name="サービス名" localSheetId="10">#REF!</definedName>
    <definedName name="サービス名">#REF!</definedName>
    <definedName name="サービス名称" localSheetId="5">#REF!</definedName>
    <definedName name="サービス名称" localSheetId="3">#REF!</definedName>
    <definedName name="サービス名称" localSheetId="16">#REF!</definedName>
    <definedName name="サービス名称" localSheetId="25">#REF!</definedName>
    <definedName name="サービス名称" localSheetId="24">#REF!</definedName>
    <definedName name="サービス名称" localSheetId="27">#REF!</definedName>
    <definedName name="サービス名称" localSheetId="22">#REF!</definedName>
    <definedName name="サービス名称" localSheetId="28">#REF!</definedName>
    <definedName name="サービス名称" localSheetId="12">#REF!</definedName>
    <definedName name="サービス名称" localSheetId="46">#REF!</definedName>
    <definedName name="サービス名称" localSheetId="10">#REF!</definedName>
    <definedName name="サービス名称">#REF!</definedName>
    <definedName name="シフト記号表" localSheetId="34">[11]シフト記号表!$C$6:$C$47</definedName>
    <definedName name="シフト記号表" localSheetId="44">'[1]シフト記号表（勤務時間帯）'!$C$6:$C$35</definedName>
    <definedName name="シフト記号表" localSheetId="35">'[2]シフト記号表（勤務時間帯）'!$C$6:$C$35</definedName>
    <definedName name="シフト記号表" localSheetId="36">'[3]シフト記号表（勤務時間帯）'!$C$6:$C$47</definedName>
    <definedName name="シフト記号表" localSheetId="37">'[4]シフト記号表（勤務時間帯）'!$C$6:$C$47</definedName>
    <definedName name="シフト記号表" localSheetId="38">[8]シフト記号表!$C$6:$C$47</definedName>
    <definedName name="シフト記号表" localSheetId="40">'[9]シフト記号表（従来型・ユニット型共通）'!$C$6:$C$47</definedName>
    <definedName name="シフト記号表" localSheetId="39">'[9]シフト記号表（従来型・ユニット型共通）'!$C$6:$C$47</definedName>
    <definedName name="シフト記号表" localSheetId="41">[10]シフト記号表!$C$6:$C$47</definedName>
    <definedName name="シフト記号表" localSheetId="42">'[5]シフト記号表（勤務時間帯）'!$C$6:$C$47</definedName>
    <definedName name="シフト記号表" localSheetId="43">'[6]シフト記号表（勤務時間帯）'!$C$6:$C$35</definedName>
    <definedName name="シフト記号表">'[7]シフト記号表（勤務時間帯）'!$C$6:$C$35</definedName>
    <definedName name="だだ" localSheetId="5">#REF!</definedName>
    <definedName name="だだ" localSheetId="3">#REF!</definedName>
    <definedName name="だだ" localSheetId="16">#REF!</definedName>
    <definedName name="だだ" localSheetId="25">#REF!</definedName>
    <definedName name="だだ" localSheetId="24">#REF!</definedName>
    <definedName name="だだ" localSheetId="27">#REF!</definedName>
    <definedName name="だだ" localSheetId="22">#REF!</definedName>
    <definedName name="だだ" localSheetId="28">#REF!</definedName>
    <definedName name="だだ" localSheetId="12">#REF!</definedName>
    <definedName name="だだ" localSheetId="46">#REF!</definedName>
    <definedName name="だだ" localSheetId="10">#REF!</definedName>
    <definedName name="だだ">#REF!</definedName>
    <definedName name="っっｋ" localSheetId="5">#REF!</definedName>
    <definedName name="っっｋ" localSheetId="3">#REF!</definedName>
    <definedName name="っっｋ" localSheetId="16">#REF!</definedName>
    <definedName name="っっｋ" localSheetId="25">#REF!</definedName>
    <definedName name="っっｋ" localSheetId="24">#REF!</definedName>
    <definedName name="っっｋ" localSheetId="27">#REF!</definedName>
    <definedName name="っっｋ" localSheetId="22">#REF!</definedName>
    <definedName name="っっｋ" localSheetId="28">#REF!</definedName>
    <definedName name="っっｋ" localSheetId="12">#REF!</definedName>
    <definedName name="っっｋ" localSheetId="46">#REF!</definedName>
    <definedName name="っっｋ" localSheetId="10">#REF!</definedName>
    <definedName name="っっｋ">#REF!</definedName>
    <definedName name="っっっっｌ" localSheetId="5">#REF!</definedName>
    <definedName name="っっっっｌ" localSheetId="3">#REF!</definedName>
    <definedName name="っっっっｌ" localSheetId="16">#REF!</definedName>
    <definedName name="っっっっｌ" localSheetId="25">#REF!</definedName>
    <definedName name="っっっっｌ" localSheetId="24">#REF!</definedName>
    <definedName name="っっっっｌ" localSheetId="27">#REF!</definedName>
    <definedName name="っっっっｌ" localSheetId="22">#REF!</definedName>
    <definedName name="っっっっｌ" localSheetId="28">#REF!</definedName>
    <definedName name="っっっっｌ" localSheetId="12">#REF!</definedName>
    <definedName name="っっっっｌ" localSheetId="46">#REF!</definedName>
    <definedName name="っっっっｌ" localSheetId="10">#REF!</definedName>
    <definedName name="っっっっｌ">#REF!</definedName>
    <definedName name="確認" localSheetId="5">#REF!</definedName>
    <definedName name="確認" localSheetId="3">#REF!</definedName>
    <definedName name="確認" localSheetId="16">#REF!</definedName>
    <definedName name="確認" localSheetId="25">#REF!</definedName>
    <definedName name="確認" localSheetId="24">#REF!</definedName>
    <definedName name="確認" localSheetId="27">#REF!</definedName>
    <definedName name="確認" localSheetId="22">#REF!</definedName>
    <definedName name="確認" localSheetId="28">#REF!</definedName>
    <definedName name="確認" localSheetId="12">#REF!</definedName>
    <definedName name="確認" localSheetId="46">#REF!</definedName>
    <definedName name="確認" localSheetId="10">#REF!</definedName>
    <definedName name="確認">#REF!</definedName>
    <definedName name="確認御" localSheetId="5">#REF!</definedName>
    <definedName name="確認御" localSheetId="3">#REF!</definedName>
    <definedName name="確認御" localSheetId="16">#REF!</definedName>
    <definedName name="確認御" localSheetId="25">#REF!</definedName>
    <definedName name="確認御" localSheetId="24">#REF!</definedName>
    <definedName name="確認御" localSheetId="27">#REF!</definedName>
    <definedName name="確認御" localSheetId="22">#REF!</definedName>
    <definedName name="確認御" localSheetId="28">#REF!</definedName>
    <definedName name="確認御" localSheetId="12">#REF!</definedName>
    <definedName name="確認御" localSheetId="46">#REF!</definedName>
    <definedName name="確認御" localSheetId="10">#REF!</definedName>
    <definedName name="確認御">#REF!</definedName>
    <definedName name="参考６" localSheetId="5">#REF!</definedName>
    <definedName name="参考６" localSheetId="3">#REF!</definedName>
    <definedName name="参考６" localSheetId="16">#REF!</definedName>
    <definedName name="参考６" localSheetId="25">#REF!</definedName>
    <definedName name="参考６" localSheetId="24">#REF!</definedName>
    <definedName name="参考６" localSheetId="27">#REF!</definedName>
    <definedName name="参考６" localSheetId="22">#REF!</definedName>
    <definedName name="参考６" localSheetId="28">#REF!</definedName>
    <definedName name="参考６" localSheetId="12">#REF!</definedName>
    <definedName name="参考６" localSheetId="46">#REF!</definedName>
    <definedName name="参考６" localSheetId="10">#REF!</definedName>
    <definedName name="参考６">#REF!</definedName>
    <definedName name="種類">[14]サービス種類一覧!$A$4:$A$20</definedName>
    <definedName name="職種" localSheetId="34">[11]プルダウン・リスト!$C$17:$L$17</definedName>
    <definedName name="職種" localSheetId="44">[1]プルダウン・リスト!$C$12:$L$12</definedName>
    <definedName name="職種" localSheetId="45">[15]プルダウン・リスト!$C$15:$K$15</definedName>
    <definedName name="職種" localSheetId="62">[7]プルダウン・リスト!$C$12:$L$12</definedName>
    <definedName name="職種" localSheetId="46">[15]プルダウン・リスト!$C$15:$K$15</definedName>
    <definedName name="職種" localSheetId="35">[2]プルダウン・リスト!$C$12:$L$12</definedName>
    <definedName name="職種" localSheetId="36">[3]プルダウン・リスト!$C$14:$L$14</definedName>
    <definedName name="職種" localSheetId="37">[4]プルダウン・リスト!$C$14:$L$14</definedName>
    <definedName name="職種" localSheetId="38">[8]プルダウン・リスト!$C$21:$L$21</definedName>
    <definedName name="職種" localSheetId="40">'[9]プルダウン・リスト（従来型・ユニット型共通）'!$C$21:$L$21</definedName>
    <definedName name="職種" localSheetId="39">'[9]プルダウン・リスト（従来型・ユニット型共通）'!$C$21:$L$21</definedName>
    <definedName name="職種" localSheetId="41">[10]プルダウン・リスト!$C$17:$L$17</definedName>
    <definedName name="職種" localSheetId="42">[5]プルダウン・リスト!$C$14:$L$14</definedName>
    <definedName name="職種" localSheetId="43">[6]プルダウン・リスト!$C$12:$L$12</definedName>
    <definedName name="職種">[16]プルダウン・リスト!$C$12:$K$12</definedName>
    <definedName name="別紙36">#N/A</definedName>
  </definedNames>
  <calcPr calcId="191029"/>
  <customWorkbookViews>
    <customWorkbookView name="さいたま市 - 個人用ビュー" guid="{54AFCB6C-2F91-4C6C-A34B-7FAD0F7E4BE3}" mergeInterval="0" personalView="1" maximized="1" xWindow="-9" yWindow="-9" windowWidth="1938" windowHeight="1048" tabRatio="847" activeSheetId="5"/>
  </customWorkbookViews>
</workbook>
</file>

<file path=xl/calcChain.xml><?xml version="1.0" encoding="utf-8"?>
<calcChain xmlns="http://schemas.openxmlformats.org/spreadsheetml/2006/main">
  <c r="A11" i="198" l="1"/>
  <c r="A22" i="197"/>
  <c r="A21" i="197"/>
  <c r="A20" i="197"/>
  <c r="A19" i="197"/>
  <c r="A18" i="197"/>
  <c r="A17" i="197"/>
  <c r="A16" i="197"/>
  <c r="A15" i="197"/>
  <c r="A14" i="197"/>
  <c r="A13" i="197"/>
  <c r="A12" i="197"/>
  <c r="A11" i="197"/>
  <c r="H44" i="196"/>
  <c r="H43" i="196"/>
  <c r="C43" i="196"/>
  <c r="P39" i="196"/>
  <c r="C48" i="196" s="1"/>
  <c r="L39" i="196"/>
  <c r="C44" i="196" s="1"/>
  <c r="M44" i="196" s="1"/>
  <c r="H48" i="196" s="1"/>
  <c r="J39" i="196"/>
  <c r="G38" i="196"/>
  <c r="E38" i="196"/>
  <c r="G37" i="196"/>
  <c r="E37" i="196"/>
  <c r="G36" i="196"/>
  <c r="E36" i="196"/>
  <c r="G35" i="196"/>
  <c r="G39" i="196" s="1"/>
  <c r="E35" i="196"/>
  <c r="E39" i="196" s="1"/>
  <c r="AW31" i="196"/>
  <c r="AU31" i="196"/>
  <c r="AU30" i="196"/>
  <c r="AW30" i="196" s="1"/>
  <c r="AU29" i="196"/>
  <c r="AW29" i="196" s="1"/>
  <c r="AW28" i="196"/>
  <c r="AU28" i="196"/>
  <c r="AU27" i="196"/>
  <c r="AW27" i="196" s="1"/>
  <c r="AU26" i="196"/>
  <c r="AW26" i="196" s="1"/>
  <c r="AU25" i="196"/>
  <c r="AW25" i="196" s="1"/>
  <c r="AW24" i="196"/>
  <c r="AU24" i="196"/>
  <c r="AW23" i="196"/>
  <c r="AU23" i="196"/>
  <c r="AU22" i="196"/>
  <c r="AW22" i="196" s="1"/>
  <c r="AU21" i="196"/>
  <c r="AW21" i="196" s="1"/>
  <c r="AW20" i="196"/>
  <c r="AU20" i="196"/>
  <c r="AU19" i="196"/>
  <c r="AW19" i="196" s="1"/>
  <c r="AU18" i="196"/>
  <c r="AW18" i="196" s="1"/>
  <c r="AU17" i="196"/>
  <c r="AW17" i="196" s="1"/>
  <c r="B17" i="196"/>
  <c r="B18" i="196" s="1"/>
  <c r="B19" i="196" s="1"/>
  <c r="B20" i="196" s="1"/>
  <c r="B21" i="196" s="1"/>
  <c r="B22" i="196" s="1"/>
  <c r="B23" i="196" s="1"/>
  <c r="B24" i="196" s="1"/>
  <c r="B25" i="196" s="1"/>
  <c r="B26" i="196" s="1"/>
  <c r="B27" i="196" s="1"/>
  <c r="B28" i="196" s="1"/>
  <c r="B29" i="196" s="1"/>
  <c r="B30" i="196" s="1"/>
  <c r="B31" i="196" s="1"/>
  <c r="AW16" i="196"/>
  <c r="AU16" i="196"/>
  <c r="B16" i="196"/>
  <c r="AW15" i="196"/>
  <c r="AU15" i="196"/>
  <c r="B15" i="196"/>
  <c r="AU14" i="196"/>
  <c r="AW14" i="196" s="1"/>
  <c r="AT13" i="196"/>
  <c r="AT12" i="196"/>
  <c r="AS12" i="196"/>
  <c r="AS13" i="196" s="1"/>
  <c r="AT11" i="196"/>
  <c r="AS11" i="196"/>
  <c r="AR11" i="196"/>
  <c r="AR12" i="196" s="1"/>
  <c r="AR13" i="196" s="1"/>
  <c r="AU9" i="196"/>
  <c r="X2" i="196"/>
  <c r="AJ12" i="196" s="1"/>
  <c r="AJ13" i="196" s="1"/>
  <c r="M48" i="196" l="1"/>
  <c r="U12" i="196"/>
  <c r="U13" i="196" s="1"/>
  <c r="AK12" i="196"/>
  <c r="AK13" i="196" s="1"/>
  <c r="AZ7" i="196"/>
  <c r="V11" i="196"/>
  <c r="AD11" i="196"/>
  <c r="AL11" i="196"/>
  <c r="W12" i="196"/>
  <c r="W13" i="196" s="1"/>
  <c r="AE12" i="196"/>
  <c r="AE13" i="196" s="1"/>
  <c r="AM12" i="196"/>
  <c r="AM13" i="196" s="1"/>
  <c r="W11" i="196"/>
  <c r="AE11" i="196"/>
  <c r="AM11" i="196"/>
  <c r="P12" i="196"/>
  <c r="P13" i="196" s="1"/>
  <c r="X12" i="196"/>
  <c r="X13" i="196" s="1"/>
  <c r="AF12" i="196"/>
  <c r="AF13" i="196" s="1"/>
  <c r="AN12" i="196"/>
  <c r="AN13" i="196" s="1"/>
  <c r="P11" i="196"/>
  <c r="X11" i="196"/>
  <c r="AF11" i="196"/>
  <c r="AN11" i="196"/>
  <c r="Q12" i="196"/>
  <c r="Q13" i="196" s="1"/>
  <c r="Y12" i="196"/>
  <c r="Y13" i="196" s="1"/>
  <c r="AG12" i="196"/>
  <c r="AG13" i="196" s="1"/>
  <c r="AO12" i="196"/>
  <c r="AO13" i="196" s="1"/>
  <c r="T11" i="196"/>
  <c r="AJ11" i="196"/>
  <c r="U11" i="196"/>
  <c r="V12" i="196"/>
  <c r="V13" i="196" s="1"/>
  <c r="AD12" i="196"/>
  <c r="AD13" i="196" s="1"/>
  <c r="AB11" i="196"/>
  <c r="AC12" i="196"/>
  <c r="AC13" i="196" s="1"/>
  <c r="AC11" i="196"/>
  <c r="AK11" i="196"/>
  <c r="AL12" i="196"/>
  <c r="AL13" i="196" s="1"/>
  <c r="Q11" i="196"/>
  <c r="Y11" i="196"/>
  <c r="AG11" i="196"/>
  <c r="AO11" i="196"/>
  <c r="R12" i="196"/>
  <c r="R13" i="196" s="1"/>
  <c r="Z12" i="196"/>
  <c r="Z13" i="196" s="1"/>
  <c r="AH12" i="196"/>
  <c r="AH13" i="196" s="1"/>
  <c r="AP12" i="196"/>
  <c r="AP13" i="196" s="1"/>
  <c r="R11" i="196"/>
  <c r="Z11" i="196"/>
  <c r="AH11" i="196"/>
  <c r="AP11" i="196"/>
  <c r="S12" i="196"/>
  <c r="S13" i="196" s="1"/>
  <c r="AA12" i="196"/>
  <c r="AA13" i="196" s="1"/>
  <c r="AI12" i="196"/>
  <c r="AI13" i="196" s="1"/>
  <c r="AQ12" i="196"/>
  <c r="AQ13" i="196" s="1"/>
  <c r="S11" i="196"/>
  <c r="AA11" i="196"/>
  <c r="AI11" i="196"/>
  <c r="AQ11" i="196"/>
  <c r="T12" i="196"/>
  <c r="T13" i="196" s="1"/>
  <c r="AB12" i="196"/>
  <c r="AB13" i="196" s="1"/>
  <c r="AW71" i="190" l="1"/>
  <c r="AV71" i="190"/>
  <c r="AU71" i="190"/>
  <c r="AT71" i="190"/>
  <c r="AS71" i="190"/>
  <c r="AR71" i="190"/>
  <c r="AQ71" i="190"/>
  <c r="AP71" i="190"/>
  <c r="AO71" i="190"/>
  <c r="AN71" i="190"/>
  <c r="AM71" i="190"/>
  <c r="AL71" i="190"/>
  <c r="AK71" i="190"/>
  <c r="AJ71" i="190"/>
  <c r="AI71" i="190"/>
  <c r="AH71" i="190"/>
  <c r="AG71" i="190"/>
  <c r="AF71" i="190"/>
  <c r="AE71" i="190"/>
  <c r="AD71" i="190"/>
  <c r="AC71" i="190"/>
  <c r="AB71" i="190"/>
  <c r="AA71" i="190"/>
  <c r="Z71" i="190"/>
  <c r="Y71" i="190"/>
  <c r="X71" i="190"/>
  <c r="W71" i="190"/>
  <c r="V71" i="190"/>
  <c r="U71" i="190"/>
  <c r="T71" i="190"/>
  <c r="S71" i="190"/>
  <c r="AW66" i="190"/>
  <c r="AV66" i="190"/>
  <c r="AU66" i="190"/>
  <c r="AT66" i="190"/>
  <c r="AS66" i="190"/>
  <c r="AR66" i="190"/>
  <c r="AQ66" i="190"/>
  <c r="AP66" i="190"/>
  <c r="AO66" i="190"/>
  <c r="AN66" i="190"/>
  <c r="AM66" i="190"/>
  <c r="AL66" i="190"/>
  <c r="AK66" i="190"/>
  <c r="AJ66" i="190"/>
  <c r="AI66" i="190"/>
  <c r="AH66" i="190"/>
  <c r="AG66" i="190"/>
  <c r="AF66" i="190"/>
  <c r="AE66" i="190"/>
  <c r="AD66" i="190"/>
  <c r="AC66" i="190"/>
  <c r="AB66" i="190"/>
  <c r="AA66" i="190"/>
  <c r="Z66" i="190"/>
  <c r="Y66" i="190"/>
  <c r="X66" i="190"/>
  <c r="W66" i="190"/>
  <c r="V66" i="190"/>
  <c r="U66" i="190"/>
  <c r="T66" i="190"/>
  <c r="S66" i="190"/>
  <c r="S63" i="190"/>
  <c r="AR62" i="190"/>
  <c r="AJ62" i="190"/>
  <c r="AB62" i="190"/>
  <c r="T62" i="190"/>
  <c r="AW60" i="190"/>
  <c r="AV60" i="190"/>
  <c r="AU60" i="190"/>
  <c r="AT60" i="190"/>
  <c r="AS60" i="190"/>
  <c r="AR60" i="190"/>
  <c r="AQ60" i="190"/>
  <c r="AP60" i="190"/>
  <c r="AO60" i="190"/>
  <c r="AN60" i="190"/>
  <c r="AM60" i="190"/>
  <c r="AL60" i="190"/>
  <c r="AK60" i="190"/>
  <c r="AJ60" i="190"/>
  <c r="AI60" i="190"/>
  <c r="AH60" i="190"/>
  <c r="AG60" i="190"/>
  <c r="AF60" i="190"/>
  <c r="AE60" i="190"/>
  <c r="AD60" i="190"/>
  <c r="AC60" i="190"/>
  <c r="AB60" i="190"/>
  <c r="AA60" i="190"/>
  <c r="Z60" i="190"/>
  <c r="Y60" i="190"/>
  <c r="X60" i="190"/>
  <c r="W60" i="190"/>
  <c r="V60" i="190"/>
  <c r="U60" i="190"/>
  <c r="T60" i="190"/>
  <c r="S60" i="190"/>
  <c r="F60" i="190"/>
  <c r="AW59" i="190"/>
  <c r="AV59" i="190"/>
  <c r="AU59" i="190"/>
  <c r="AT59" i="190"/>
  <c r="AS59" i="190"/>
  <c r="AR59" i="190"/>
  <c r="AQ59" i="190"/>
  <c r="AP59" i="190"/>
  <c r="AO59" i="190"/>
  <c r="AN59" i="190"/>
  <c r="AM59" i="190"/>
  <c r="AL59" i="190"/>
  <c r="AK59" i="190"/>
  <c r="AJ59" i="190"/>
  <c r="AI59" i="190"/>
  <c r="AH59" i="190"/>
  <c r="AG59" i="190"/>
  <c r="AF59" i="190"/>
  <c r="AE59" i="190"/>
  <c r="AD59" i="190"/>
  <c r="AC59" i="190"/>
  <c r="AB59" i="190"/>
  <c r="AA59" i="190"/>
  <c r="Z59" i="190"/>
  <c r="Y59" i="190"/>
  <c r="X59" i="190"/>
  <c r="W59" i="190"/>
  <c r="V59" i="190"/>
  <c r="U59" i="190"/>
  <c r="T59" i="190"/>
  <c r="S59" i="190"/>
  <c r="AW57" i="190"/>
  <c r="AV57" i="190"/>
  <c r="AU57" i="190"/>
  <c r="AT57" i="190"/>
  <c r="AS57" i="190"/>
  <c r="AR57" i="190"/>
  <c r="AQ57" i="190"/>
  <c r="AP57" i="190"/>
  <c r="AO57" i="190"/>
  <c r="AN57" i="190"/>
  <c r="AM57" i="190"/>
  <c r="AL57" i="190"/>
  <c r="AK57" i="190"/>
  <c r="AJ57" i="190"/>
  <c r="AI57" i="190"/>
  <c r="AH57" i="190"/>
  <c r="AG57" i="190"/>
  <c r="AF57" i="190"/>
  <c r="AE57" i="190"/>
  <c r="AD57" i="190"/>
  <c r="AC57" i="190"/>
  <c r="AB57" i="190"/>
  <c r="AA57" i="190"/>
  <c r="Z57" i="190"/>
  <c r="Y57" i="190"/>
  <c r="X57" i="190"/>
  <c r="W57" i="190"/>
  <c r="V57" i="190"/>
  <c r="U57" i="190"/>
  <c r="T57" i="190"/>
  <c r="S57" i="190"/>
  <c r="F57" i="190"/>
  <c r="AW56" i="190"/>
  <c r="AV56" i="190"/>
  <c r="AU56" i="190"/>
  <c r="AT56" i="190"/>
  <c r="AS56" i="190"/>
  <c r="AR56" i="190"/>
  <c r="AQ56" i="190"/>
  <c r="AP56" i="190"/>
  <c r="AO56" i="190"/>
  <c r="AN56" i="190"/>
  <c r="AM56" i="190"/>
  <c r="AL56" i="190"/>
  <c r="AK56" i="190"/>
  <c r="AJ56" i="190"/>
  <c r="AI56" i="190"/>
  <c r="AH56" i="190"/>
  <c r="AG56" i="190"/>
  <c r="AF56" i="190"/>
  <c r="AE56" i="190"/>
  <c r="AD56" i="190"/>
  <c r="AC56" i="190"/>
  <c r="AB56" i="190"/>
  <c r="AA56" i="190"/>
  <c r="Z56" i="190"/>
  <c r="Y56" i="190"/>
  <c r="X56" i="190"/>
  <c r="W56" i="190"/>
  <c r="V56" i="190"/>
  <c r="U56" i="190"/>
  <c r="T56" i="190"/>
  <c r="S56" i="190"/>
  <c r="AW54" i="190"/>
  <c r="AV54" i="190"/>
  <c r="AU54" i="190"/>
  <c r="AT54" i="190"/>
  <c r="AS54" i="190"/>
  <c r="AR54" i="190"/>
  <c r="AQ54" i="190"/>
  <c r="AP54" i="190"/>
  <c r="AO54" i="190"/>
  <c r="AN54" i="190"/>
  <c r="AM54" i="190"/>
  <c r="AL54" i="190"/>
  <c r="AK54" i="190"/>
  <c r="AJ54" i="190"/>
  <c r="AI54" i="190"/>
  <c r="AH54" i="190"/>
  <c r="AG54" i="190"/>
  <c r="AF54" i="190"/>
  <c r="AE54" i="190"/>
  <c r="AD54" i="190"/>
  <c r="AC54" i="190"/>
  <c r="AB54" i="190"/>
  <c r="AA54" i="190"/>
  <c r="Z54" i="190"/>
  <c r="Y54" i="190"/>
  <c r="X54" i="190"/>
  <c r="W54" i="190"/>
  <c r="V54" i="190"/>
  <c r="U54" i="190"/>
  <c r="T54" i="190"/>
  <c r="S54" i="190"/>
  <c r="F54" i="190"/>
  <c r="AW53" i="190"/>
  <c r="AV53" i="190"/>
  <c r="AU53" i="190"/>
  <c r="AT53" i="190"/>
  <c r="AS53" i="190"/>
  <c r="AR53" i="190"/>
  <c r="AQ53" i="190"/>
  <c r="AP53" i="190"/>
  <c r="AO53" i="190"/>
  <c r="AN53" i="190"/>
  <c r="AM53" i="190"/>
  <c r="AL53" i="190"/>
  <c r="AK53" i="190"/>
  <c r="AJ53" i="190"/>
  <c r="AI53" i="190"/>
  <c r="AH53" i="190"/>
  <c r="AG53" i="190"/>
  <c r="AF53" i="190"/>
  <c r="AE53" i="190"/>
  <c r="AD53" i="190"/>
  <c r="AC53" i="190"/>
  <c r="AB53" i="190"/>
  <c r="AA53" i="190"/>
  <c r="Z53" i="190"/>
  <c r="Y53" i="190"/>
  <c r="X53" i="190"/>
  <c r="W53" i="190"/>
  <c r="V53" i="190"/>
  <c r="U53" i="190"/>
  <c r="T53" i="190"/>
  <c r="S53" i="190"/>
  <c r="AW51" i="190"/>
  <c r="AV51" i="190"/>
  <c r="AU51" i="190"/>
  <c r="AT51" i="190"/>
  <c r="AS51" i="190"/>
  <c r="AR51" i="190"/>
  <c r="AQ51" i="190"/>
  <c r="AP51" i="190"/>
  <c r="AO51" i="190"/>
  <c r="AN51" i="190"/>
  <c r="AM51" i="190"/>
  <c r="AL51" i="190"/>
  <c r="AK51" i="190"/>
  <c r="AJ51" i="190"/>
  <c r="AI51" i="190"/>
  <c r="AH51" i="190"/>
  <c r="AG51" i="190"/>
  <c r="AF51" i="190"/>
  <c r="AE51" i="190"/>
  <c r="AD51" i="190"/>
  <c r="AC51" i="190"/>
  <c r="AB51" i="190"/>
  <c r="AA51" i="190"/>
  <c r="Z51" i="190"/>
  <c r="Y51" i="190"/>
  <c r="X51" i="190"/>
  <c r="W51" i="190"/>
  <c r="V51" i="190"/>
  <c r="U51" i="190"/>
  <c r="T51" i="190"/>
  <c r="S51" i="190"/>
  <c r="F51" i="190"/>
  <c r="AW50" i="190"/>
  <c r="AV50" i="190"/>
  <c r="AU50" i="190"/>
  <c r="AT50" i="190"/>
  <c r="AS50" i="190"/>
  <c r="AR50" i="190"/>
  <c r="AQ50" i="190"/>
  <c r="AP50" i="190"/>
  <c r="AO50" i="190"/>
  <c r="AN50" i="190"/>
  <c r="AM50" i="190"/>
  <c r="AL50" i="190"/>
  <c r="AK50" i="190"/>
  <c r="AJ50" i="190"/>
  <c r="AI50" i="190"/>
  <c r="AH50" i="190"/>
  <c r="AG50" i="190"/>
  <c r="AF50" i="190"/>
  <c r="AE50" i="190"/>
  <c r="AD50" i="190"/>
  <c r="AC50" i="190"/>
  <c r="AB50" i="190"/>
  <c r="AA50" i="190"/>
  <c r="Z50" i="190"/>
  <c r="Y50" i="190"/>
  <c r="X50" i="190"/>
  <c r="W50" i="190"/>
  <c r="V50" i="190"/>
  <c r="U50" i="190"/>
  <c r="T50" i="190"/>
  <c r="S50" i="190"/>
  <c r="AW48" i="190"/>
  <c r="AV48" i="190"/>
  <c r="AU48" i="190"/>
  <c r="AT48" i="190"/>
  <c r="AS48" i="190"/>
  <c r="AR48" i="190"/>
  <c r="AQ48" i="190"/>
  <c r="AP48" i="190"/>
  <c r="AO48" i="190"/>
  <c r="AN48" i="190"/>
  <c r="AM48" i="190"/>
  <c r="AL48" i="190"/>
  <c r="AK48" i="190"/>
  <c r="AJ48" i="190"/>
  <c r="AI48" i="190"/>
  <c r="AH48" i="190"/>
  <c r="AG48" i="190"/>
  <c r="AF48" i="190"/>
  <c r="AE48" i="190"/>
  <c r="AD48" i="190"/>
  <c r="AC48" i="190"/>
  <c r="AB48" i="190"/>
  <c r="AA48" i="190"/>
  <c r="Z48" i="190"/>
  <c r="Y48" i="190"/>
  <c r="X48" i="190"/>
  <c r="W48" i="190"/>
  <c r="V48" i="190"/>
  <c r="U48" i="190"/>
  <c r="T48" i="190"/>
  <c r="S48" i="190"/>
  <c r="F48" i="190"/>
  <c r="AW47" i="190"/>
  <c r="AV47" i="190"/>
  <c r="AU47" i="190"/>
  <c r="AT47" i="190"/>
  <c r="AS47" i="190"/>
  <c r="AR47" i="190"/>
  <c r="AQ47" i="190"/>
  <c r="AP47" i="190"/>
  <c r="AO47" i="190"/>
  <c r="AN47" i="190"/>
  <c r="AM47" i="190"/>
  <c r="AL47" i="190"/>
  <c r="AK47" i="190"/>
  <c r="AJ47" i="190"/>
  <c r="AI47" i="190"/>
  <c r="AH47" i="190"/>
  <c r="AG47" i="190"/>
  <c r="AF47" i="190"/>
  <c r="AE47" i="190"/>
  <c r="AD47" i="190"/>
  <c r="AC47" i="190"/>
  <c r="AB47" i="190"/>
  <c r="AA47" i="190"/>
  <c r="Z47" i="190"/>
  <c r="Y47" i="190"/>
  <c r="X47" i="190"/>
  <c r="W47" i="190"/>
  <c r="V47" i="190"/>
  <c r="U47" i="190"/>
  <c r="T47" i="190"/>
  <c r="S47" i="190"/>
  <c r="AW45" i="190"/>
  <c r="AV45" i="190"/>
  <c r="AU45" i="190"/>
  <c r="AT45" i="190"/>
  <c r="AS45" i="190"/>
  <c r="AR45" i="190"/>
  <c r="AQ45" i="190"/>
  <c r="AP45" i="190"/>
  <c r="AO45" i="190"/>
  <c r="AN45" i="190"/>
  <c r="AM45" i="190"/>
  <c r="AL45" i="190"/>
  <c r="AK45" i="190"/>
  <c r="AJ45" i="190"/>
  <c r="AI45" i="190"/>
  <c r="AH45" i="190"/>
  <c r="AG45" i="190"/>
  <c r="AF45" i="190"/>
  <c r="AE45" i="190"/>
  <c r="AD45" i="190"/>
  <c r="AC45" i="190"/>
  <c r="AB45" i="190"/>
  <c r="AA45" i="190"/>
  <c r="Z45" i="190"/>
  <c r="Y45" i="190"/>
  <c r="X45" i="190"/>
  <c r="W45" i="190"/>
  <c r="V45" i="190"/>
  <c r="U45" i="190"/>
  <c r="T45" i="190"/>
  <c r="S45" i="190"/>
  <c r="F45" i="190"/>
  <c r="AW44" i="190"/>
  <c r="AV44" i="190"/>
  <c r="AU44" i="190"/>
  <c r="AT44" i="190"/>
  <c r="AS44" i="190"/>
  <c r="AR44" i="190"/>
  <c r="AQ44" i="190"/>
  <c r="AP44" i="190"/>
  <c r="AO44" i="190"/>
  <c r="AN44" i="190"/>
  <c r="AM44" i="190"/>
  <c r="AL44" i="190"/>
  <c r="AK44" i="190"/>
  <c r="AJ44" i="190"/>
  <c r="AI44" i="190"/>
  <c r="AH44" i="190"/>
  <c r="AG44" i="190"/>
  <c r="AF44" i="190"/>
  <c r="AE44" i="190"/>
  <c r="AD44" i="190"/>
  <c r="AC44" i="190"/>
  <c r="AB44" i="190"/>
  <c r="AA44" i="190"/>
  <c r="Z44" i="190"/>
  <c r="Y44" i="190"/>
  <c r="X44" i="190"/>
  <c r="W44" i="190"/>
  <c r="V44" i="190"/>
  <c r="U44" i="190"/>
  <c r="T44" i="190"/>
  <c r="S44" i="190"/>
  <c r="AW42" i="190"/>
  <c r="AV42" i="190"/>
  <c r="AU42" i="190"/>
  <c r="AT42" i="190"/>
  <c r="AS42" i="190"/>
  <c r="AR42" i="190"/>
  <c r="AQ42" i="190"/>
  <c r="AP42" i="190"/>
  <c r="AO42" i="190"/>
  <c r="AN42" i="190"/>
  <c r="AM42" i="190"/>
  <c r="AL42" i="190"/>
  <c r="AK42" i="190"/>
  <c r="AJ42" i="190"/>
  <c r="AI42" i="190"/>
  <c r="AH42" i="190"/>
  <c r="AG42" i="190"/>
  <c r="AF42" i="190"/>
  <c r="AE42" i="190"/>
  <c r="AD42" i="190"/>
  <c r="AC42" i="190"/>
  <c r="AB42" i="190"/>
  <c r="AA42" i="190"/>
  <c r="Z42" i="190"/>
  <c r="Y42" i="190"/>
  <c r="X42" i="190"/>
  <c r="W42" i="190"/>
  <c r="V42" i="190"/>
  <c r="U42" i="190"/>
  <c r="T42" i="190"/>
  <c r="S42" i="190"/>
  <c r="F42" i="190"/>
  <c r="AW41" i="190"/>
  <c r="AV41" i="190"/>
  <c r="AU41" i="190"/>
  <c r="AT41" i="190"/>
  <c r="AS41" i="190"/>
  <c r="AR41" i="190"/>
  <c r="AQ41" i="190"/>
  <c r="AP41" i="190"/>
  <c r="AO41" i="190"/>
  <c r="AN41" i="190"/>
  <c r="AM41" i="190"/>
  <c r="AL41" i="190"/>
  <c r="AK41" i="190"/>
  <c r="AJ41" i="190"/>
  <c r="AI41" i="190"/>
  <c r="AH41" i="190"/>
  <c r="AG41" i="190"/>
  <c r="AF41" i="190"/>
  <c r="AE41" i="190"/>
  <c r="AD41" i="190"/>
  <c r="AC41" i="190"/>
  <c r="AB41" i="190"/>
  <c r="AA41" i="190"/>
  <c r="Z41" i="190"/>
  <c r="Y41" i="190"/>
  <c r="X41" i="190"/>
  <c r="W41" i="190"/>
  <c r="V41" i="190"/>
  <c r="U41" i="190"/>
  <c r="T41" i="190"/>
  <c r="S41" i="190"/>
  <c r="AW39" i="190"/>
  <c r="AV39" i="190"/>
  <c r="AU39" i="190"/>
  <c r="AT39" i="190"/>
  <c r="AS39" i="190"/>
  <c r="AR39" i="190"/>
  <c r="AQ39" i="190"/>
  <c r="AP39" i="190"/>
  <c r="AO39" i="190"/>
  <c r="AN39" i="190"/>
  <c r="AM39" i="190"/>
  <c r="AL39" i="190"/>
  <c r="AK39" i="190"/>
  <c r="AJ39" i="190"/>
  <c r="AI39" i="190"/>
  <c r="AH39" i="190"/>
  <c r="AG39" i="190"/>
  <c r="AF39" i="190"/>
  <c r="AE39" i="190"/>
  <c r="AD39" i="190"/>
  <c r="AC39" i="190"/>
  <c r="AB39" i="190"/>
  <c r="AA39" i="190"/>
  <c r="Z39" i="190"/>
  <c r="Y39" i="190"/>
  <c r="X39" i="190"/>
  <c r="W39" i="190"/>
  <c r="V39" i="190"/>
  <c r="U39" i="190"/>
  <c r="T39" i="190"/>
  <c r="S39" i="190"/>
  <c r="F39" i="190"/>
  <c r="AW38" i="190"/>
  <c r="AV38" i="190"/>
  <c r="AU38" i="190"/>
  <c r="AT38" i="190"/>
  <c r="AS38" i="190"/>
  <c r="AR38" i="190"/>
  <c r="AQ38" i="190"/>
  <c r="AP38" i="190"/>
  <c r="AO38" i="190"/>
  <c r="AN38" i="190"/>
  <c r="AM38" i="190"/>
  <c r="AL38" i="190"/>
  <c r="AK38" i="190"/>
  <c r="AJ38" i="190"/>
  <c r="AI38" i="190"/>
  <c r="AH38" i="190"/>
  <c r="AG38" i="190"/>
  <c r="AF38" i="190"/>
  <c r="AE38" i="190"/>
  <c r="AD38" i="190"/>
  <c r="AC38" i="190"/>
  <c r="AB38" i="190"/>
  <c r="AA38" i="190"/>
  <c r="Z38" i="190"/>
  <c r="Y38" i="190"/>
  <c r="X38" i="190"/>
  <c r="W38" i="190"/>
  <c r="V38" i="190"/>
  <c r="U38" i="190"/>
  <c r="T38" i="190"/>
  <c r="S38" i="190"/>
  <c r="AW36" i="190"/>
  <c r="AV36" i="190"/>
  <c r="AU36" i="190"/>
  <c r="AT36" i="190"/>
  <c r="AS36" i="190"/>
  <c r="AR36" i="190"/>
  <c r="AQ36" i="190"/>
  <c r="AP36" i="190"/>
  <c r="AO36" i="190"/>
  <c r="AN36" i="190"/>
  <c r="AM36" i="190"/>
  <c r="AL36" i="190"/>
  <c r="AK36" i="190"/>
  <c r="AJ36" i="190"/>
  <c r="AI36" i="190"/>
  <c r="AH36" i="190"/>
  <c r="AG36" i="190"/>
  <c r="AF36" i="190"/>
  <c r="AE36" i="190"/>
  <c r="AD36" i="190"/>
  <c r="AC36" i="190"/>
  <c r="AB36" i="190"/>
  <c r="AA36" i="190"/>
  <c r="Z36" i="190"/>
  <c r="Y36" i="190"/>
  <c r="X36" i="190"/>
  <c r="W36" i="190"/>
  <c r="V36" i="190"/>
  <c r="U36" i="190"/>
  <c r="T36" i="190"/>
  <c r="S36" i="190"/>
  <c r="F36" i="190"/>
  <c r="AW35" i="190"/>
  <c r="AV35" i="190"/>
  <c r="AU35" i="190"/>
  <c r="AT35" i="190"/>
  <c r="AS35" i="190"/>
  <c r="AR35" i="190"/>
  <c r="AQ35" i="190"/>
  <c r="AP35" i="190"/>
  <c r="AO35" i="190"/>
  <c r="AN35" i="190"/>
  <c r="AM35" i="190"/>
  <c r="AL35" i="190"/>
  <c r="AK35" i="190"/>
  <c r="AJ35" i="190"/>
  <c r="AI35" i="190"/>
  <c r="AH35" i="190"/>
  <c r="AG35" i="190"/>
  <c r="AF35" i="190"/>
  <c r="AE35" i="190"/>
  <c r="AD35" i="190"/>
  <c r="AC35" i="190"/>
  <c r="AB35" i="190"/>
  <c r="AA35" i="190"/>
  <c r="Z35" i="190"/>
  <c r="Y35" i="190"/>
  <c r="X35" i="190"/>
  <c r="W35" i="190"/>
  <c r="V35" i="190"/>
  <c r="U35" i="190"/>
  <c r="T35" i="190"/>
  <c r="S35" i="190"/>
  <c r="AW33" i="190"/>
  <c r="AV33" i="190"/>
  <c r="AU33" i="190"/>
  <c r="AT33" i="190"/>
  <c r="AS33" i="190"/>
  <c r="AR33" i="190"/>
  <c r="AQ33" i="190"/>
  <c r="AP33" i="190"/>
  <c r="AO33" i="190"/>
  <c r="AN33" i="190"/>
  <c r="AM33" i="190"/>
  <c r="AL33" i="190"/>
  <c r="AK33" i="190"/>
  <c r="AJ33" i="190"/>
  <c r="AI33" i="190"/>
  <c r="AH33" i="190"/>
  <c r="AG33" i="190"/>
  <c r="AF33" i="190"/>
  <c r="AE33" i="190"/>
  <c r="AD33" i="190"/>
  <c r="AC33" i="190"/>
  <c r="AB33" i="190"/>
  <c r="AA33" i="190"/>
  <c r="Z33" i="190"/>
  <c r="Y33" i="190"/>
  <c r="X33" i="190"/>
  <c r="W33" i="190"/>
  <c r="V33" i="190"/>
  <c r="U33" i="190"/>
  <c r="T33" i="190"/>
  <c r="S33" i="190"/>
  <c r="F33" i="190"/>
  <c r="AW32" i="190"/>
  <c r="AV32" i="190"/>
  <c r="AU32" i="190"/>
  <c r="AT32" i="190"/>
  <c r="AS32" i="190"/>
  <c r="AR32" i="190"/>
  <c r="AQ32" i="190"/>
  <c r="AP32" i="190"/>
  <c r="AO32" i="190"/>
  <c r="AN32" i="190"/>
  <c r="AM32" i="190"/>
  <c r="AL32" i="190"/>
  <c r="AK32" i="190"/>
  <c r="AJ32" i="190"/>
  <c r="AI32" i="190"/>
  <c r="AH32" i="190"/>
  <c r="AG32" i="190"/>
  <c r="AF32" i="190"/>
  <c r="AE32" i="190"/>
  <c r="AD32" i="190"/>
  <c r="AC32" i="190"/>
  <c r="AB32" i="190"/>
  <c r="AA32" i="190"/>
  <c r="Z32" i="190"/>
  <c r="Y32" i="190"/>
  <c r="X32" i="190"/>
  <c r="W32" i="190"/>
  <c r="V32" i="190"/>
  <c r="U32" i="190"/>
  <c r="T32" i="190"/>
  <c r="S32" i="190"/>
  <c r="AW30" i="190"/>
  <c r="AV30" i="190"/>
  <c r="AU30" i="190"/>
  <c r="AT30" i="190"/>
  <c r="AS30" i="190"/>
  <c r="AR30" i="190"/>
  <c r="AQ30" i="190"/>
  <c r="AP30" i="190"/>
  <c r="AO30" i="190"/>
  <c r="AN30" i="190"/>
  <c r="AM30" i="190"/>
  <c r="AL30" i="190"/>
  <c r="AK30" i="190"/>
  <c r="AJ30" i="190"/>
  <c r="AI30" i="190"/>
  <c r="AH30" i="190"/>
  <c r="AG30" i="190"/>
  <c r="AF30" i="190"/>
  <c r="AE30" i="190"/>
  <c r="AD30" i="190"/>
  <c r="AC30" i="190"/>
  <c r="AB30" i="190"/>
  <c r="AA30" i="190"/>
  <c r="Z30" i="190"/>
  <c r="Y30" i="190"/>
  <c r="X30" i="190"/>
  <c r="W30" i="190"/>
  <c r="V30" i="190"/>
  <c r="U30" i="190"/>
  <c r="T30" i="190"/>
  <c r="S30" i="190"/>
  <c r="F30" i="190"/>
  <c r="AW29" i="190"/>
  <c r="AV29" i="190"/>
  <c r="AU29" i="190"/>
  <c r="AT29" i="190"/>
  <c r="AS29" i="190"/>
  <c r="AR29" i="190"/>
  <c r="AQ29" i="190"/>
  <c r="AP29" i="190"/>
  <c r="AO29" i="190"/>
  <c r="AN29" i="190"/>
  <c r="AM29" i="190"/>
  <c r="AL29" i="190"/>
  <c r="AK29" i="190"/>
  <c r="AJ29" i="190"/>
  <c r="AI29" i="190"/>
  <c r="AH29" i="190"/>
  <c r="AG29" i="190"/>
  <c r="AF29" i="190"/>
  <c r="AE29" i="190"/>
  <c r="AD29" i="190"/>
  <c r="AC29" i="190"/>
  <c r="AB29" i="190"/>
  <c r="AA29" i="190"/>
  <c r="Z29" i="190"/>
  <c r="Y29" i="190"/>
  <c r="X29" i="190"/>
  <c r="W29" i="190"/>
  <c r="V29" i="190"/>
  <c r="U29" i="190"/>
  <c r="T29" i="190"/>
  <c r="S29" i="190"/>
  <c r="B28" i="190"/>
  <c r="B31" i="190" s="1"/>
  <c r="B34" i="190" s="1"/>
  <c r="B37" i="190" s="1"/>
  <c r="B40" i="190" s="1"/>
  <c r="B43" i="190" s="1"/>
  <c r="B46" i="190" s="1"/>
  <c r="B49" i="190" s="1"/>
  <c r="B52" i="190" s="1"/>
  <c r="B55" i="190" s="1"/>
  <c r="B58" i="190" s="1"/>
  <c r="AW27" i="190"/>
  <c r="AV27" i="190"/>
  <c r="AU27" i="190"/>
  <c r="AT27" i="190"/>
  <c r="AS27" i="190"/>
  <c r="AR27" i="190"/>
  <c r="AQ27" i="190"/>
  <c r="AP27" i="190"/>
  <c r="AO27" i="190"/>
  <c r="AN27" i="190"/>
  <c r="AM27" i="190"/>
  <c r="AL27" i="190"/>
  <c r="AK27" i="190"/>
  <c r="AJ27" i="190"/>
  <c r="AI27" i="190"/>
  <c r="AH27" i="190"/>
  <c r="AG27" i="190"/>
  <c r="AF27" i="190"/>
  <c r="AE27" i="190"/>
  <c r="AD27" i="190"/>
  <c r="AC27" i="190"/>
  <c r="AB27" i="190"/>
  <c r="AA27" i="190"/>
  <c r="Z27" i="190"/>
  <c r="Y27" i="190"/>
  <c r="X27" i="190"/>
  <c r="W27" i="190"/>
  <c r="V27" i="190"/>
  <c r="U27" i="190"/>
  <c r="T27" i="190"/>
  <c r="S27" i="190"/>
  <c r="F27" i="190"/>
  <c r="AW26" i="190"/>
  <c r="AV26" i="190"/>
  <c r="AU26" i="190"/>
  <c r="AT26" i="190"/>
  <c r="AS26" i="190"/>
  <c r="AR26" i="190"/>
  <c r="AQ26" i="190"/>
  <c r="AP26" i="190"/>
  <c r="AO26" i="190"/>
  <c r="AN26" i="190"/>
  <c r="AM26" i="190"/>
  <c r="AL26" i="190"/>
  <c r="AK26" i="190"/>
  <c r="AJ26" i="190"/>
  <c r="AI26" i="190"/>
  <c r="AH26" i="190"/>
  <c r="AG26" i="190"/>
  <c r="AF26" i="190"/>
  <c r="AE26" i="190"/>
  <c r="AD26" i="190"/>
  <c r="AC26" i="190"/>
  <c r="AB26" i="190"/>
  <c r="AA26" i="190"/>
  <c r="Z26" i="190"/>
  <c r="Y26" i="190"/>
  <c r="X26" i="190"/>
  <c r="W26" i="190"/>
  <c r="V26" i="190"/>
  <c r="U26" i="190"/>
  <c r="T26" i="190"/>
  <c r="S26" i="190"/>
  <c r="B25" i="190"/>
  <c r="AW24" i="190"/>
  <c r="AV24" i="190"/>
  <c r="AU24" i="190"/>
  <c r="AT24" i="190"/>
  <c r="AS24" i="190"/>
  <c r="AR24" i="190"/>
  <c r="AQ24" i="190"/>
  <c r="AP24" i="190"/>
  <c r="AO24" i="190"/>
  <c r="AN24" i="190"/>
  <c r="AM24" i="190"/>
  <c r="AL24" i="190"/>
  <c r="AK24" i="190"/>
  <c r="AJ24" i="190"/>
  <c r="AI24" i="190"/>
  <c r="AH24" i="190"/>
  <c r="AG24" i="190"/>
  <c r="AF24" i="190"/>
  <c r="AE24" i="190"/>
  <c r="AD24" i="190"/>
  <c r="AC24" i="190"/>
  <c r="AB24" i="190"/>
  <c r="AA24" i="190"/>
  <c r="Z24" i="190"/>
  <c r="Y24" i="190"/>
  <c r="X24" i="190"/>
  <c r="W24" i="190"/>
  <c r="V24" i="190"/>
  <c r="U24" i="190"/>
  <c r="T24" i="190"/>
  <c r="S24" i="190"/>
  <c r="F24" i="190"/>
  <c r="AV70" i="190" s="1"/>
  <c r="AW23" i="190"/>
  <c r="AV23" i="190"/>
  <c r="AU23" i="190"/>
  <c r="AT23" i="190"/>
  <c r="AS23" i="190"/>
  <c r="AR23" i="190"/>
  <c r="AQ23" i="190"/>
  <c r="AP23" i="190"/>
  <c r="AO23" i="190"/>
  <c r="AN23" i="190"/>
  <c r="AM23" i="190"/>
  <c r="AL23" i="190"/>
  <c r="AK23" i="190"/>
  <c r="AJ23" i="190"/>
  <c r="AI23" i="190"/>
  <c r="AH23" i="190"/>
  <c r="AG23" i="190"/>
  <c r="AF23" i="190"/>
  <c r="AE23" i="190"/>
  <c r="AD23" i="190"/>
  <c r="AC23" i="190"/>
  <c r="AB23" i="190"/>
  <c r="AA23" i="190"/>
  <c r="Z23" i="190"/>
  <c r="Y23" i="190"/>
  <c r="X23" i="190"/>
  <c r="W23" i="190"/>
  <c r="V23" i="190"/>
  <c r="U23" i="190"/>
  <c r="T23" i="190"/>
  <c r="S23" i="190"/>
  <c r="AM20" i="190"/>
  <c r="AM21" i="190" s="1"/>
  <c r="AW19" i="190"/>
  <c r="AW20" i="190" s="1"/>
  <c r="AW21" i="190" s="1"/>
  <c r="AV19" i="190"/>
  <c r="AV20" i="190" s="1"/>
  <c r="AV21" i="190" s="1"/>
  <c r="AU19" i="190"/>
  <c r="AU20" i="190" s="1"/>
  <c r="AU21" i="190" s="1"/>
  <c r="AX17" i="190"/>
  <c r="BC14" i="190"/>
  <c r="AC2" i="190"/>
  <c r="AR20" i="190" s="1"/>
  <c r="AR21" i="190" s="1"/>
  <c r="AX41" i="190" l="1"/>
  <c r="AZ41" i="190" s="1"/>
  <c r="AX47" i="190"/>
  <c r="AZ47" i="190" s="1"/>
  <c r="AX36" i="190"/>
  <c r="AZ36" i="190" s="1"/>
  <c r="AX60" i="190"/>
  <c r="AZ60" i="190" s="1"/>
  <c r="AX24" i="190"/>
  <c r="AZ24" i="190" s="1"/>
  <c r="AX27" i="190"/>
  <c r="AZ27" i="190" s="1"/>
  <c r="AX30" i="190"/>
  <c r="AZ30" i="190" s="1"/>
  <c r="AX54" i="190"/>
  <c r="AZ54" i="190" s="1"/>
  <c r="AX32" i="190"/>
  <c r="AZ32" i="190" s="1"/>
  <c r="AX26" i="190"/>
  <c r="AZ26" i="190" s="1"/>
  <c r="AX51" i="190"/>
  <c r="AZ51" i="190" s="1"/>
  <c r="AX35" i="190"/>
  <c r="AZ35" i="190" s="1"/>
  <c r="AX23" i="190"/>
  <c r="AZ23" i="190" s="1"/>
  <c r="AX29" i="190"/>
  <c r="AZ29" i="190" s="1"/>
  <c r="AX48" i="190"/>
  <c r="AZ48" i="190" s="1"/>
  <c r="AX59" i="190"/>
  <c r="AZ59" i="190" s="1"/>
  <c r="AX50" i="190"/>
  <c r="AZ50" i="190" s="1"/>
  <c r="AX44" i="190"/>
  <c r="AZ44" i="190" s="1"/>
  <c r="AX45" i="190"/>
  <c r="AZ45" i="190" s="1"/>
  <c r="AX42" i="190"/>
  <c r="AZ42" i="190" s="1"/>
  <c r="AX53" i="190"/>
  <c r="AZ53" i="190" s="1"/>
  <c r="AX38" i="190"/>
  <c r="AZ38" i="190" s="1"/>
  <c r="AX39" i="190"/>
  <c r="AZ39" i="190" s="1"/>
  <c r="AX33" i="190"/>
  <c r="AZ33" i="190" s="1"/>
  <c r="AX56" i="190"/>
  <c r="AZ56" i="190" s="1"/>
  <c r="AX57" i="190"/>
  <c r="AZ57" i="190" s="1"/>
  <c r="S20" i="190"/>
  <c r="S21" i="190" s="1"/>
  <c r="AD20" i="190"/>
  <c r="AD21" i="190" s="1"/>
  <c r="AN20" i="190"/>
  <c r="AN21" i="190" s="1"/>
  <c r="U20" i="190"/>
  <c r="U21" i="190" s="1"/>
  <c r="AE20" i="190"/>
  <c r="AE21" i="190" s="1"/>
  <c r="AP20" i="190"/>
  <c r="AP21" i="190" s="1"/>
  <c r="BB8" i="190"/>
  <c r="V20" i="190"/>
  <c r="V21" i="190" s="1"/>
  <c r="AF20" i="190"/>
  <c r="AF21" i="190" s="1"/>
  <c r="AQ20" i="190"/>
  <c r="AQ21" i="190" s="1"/>
  <c r="W20" i="190"/>
  <c r="W21" i="190" s="1"/>
  <c r="AH20" i="190"/>
  <c r="AH21" i="190" s="1"/>
  <c r="AS20" i="190"/>
  <c r="AS21" i="190" s="1"/>
  <c r="X20" i="190"/>
  <c r="X21" i="190" s="1"/>
  <c r="AI20" i="190"/>
  <c r="AI21" i="190" s="1"/>
  <c r="AT20" i="190"/>
  <c r="AT21" i="190" s="1"/>
  <c r="AK20" i="190"/>
  <c r="AK21" i="190" s="1"/>
  <c r="AC20" i="190"/>
  <c r="AC21" i="190" s="1"/>
  <c r="Z20" i="190"/>
  <c r="Z21" i="190" s="1"/>
  <c r="AA20" i="190"/>
  <c r="AA21" i="190" s="1"/>
  <c r="AL20" i="190"/>
  <c r="AL21" i="190" s="1"/>
  <c r="W62" i="190"/>
  <c r="AE62" i="190"/>
  <c r="AM62" i="190"/>
  <c r="AU62" i="190"/>
  <c r="V63" i="190"/>
  <c r="AD63" i="190"/>
  <c r="AL63" i="190"/>
  <c r="AT63" i="190"/>
  <c r="V67" i="190"/>
  <c r="AD67" i="190"/>
  <c r="AL67" i="190"/>
  <c r="AT67" i="190"/>
  <c r="W68" i="190"/>
  <c r="AE68" i="190"/>
  <c r="AM68" i="190"/>
  <c r="AU68" i="190"/>
  <c r="X69" i="190"/>
  <c r="AF69" i="190"/>
  <c r="AN69" i="190"/>
  <c r="AV69" i="190"/>
  <c r="Y70" i="190"/>
  <c r="AG70" i="190"/>
  <c r="AO70" i="190"/>
  <c r="AW70" i="190"/>
  <c r="Y20" i="190"/>
  <c r="Y21" i="190" s="1"/>
  <c r="AG20" i="190"/>
  <c r="AG21" i="190" s="1"/>
  <c r="AO20" i="190"/>
  <c r="AO21" i="190" s="1"/>
  <c r="X62" i="190"/>
  <c r="AF62" i="190"/>
  <c r="AN62" i="190"/>
  <c r="AV62" i="190"/>
  <c r="W63" i="190"/>
  <c r="AE63" i="190"/>
  <c r="AM63" i="190"/>
  <c r="AU63" i="190"/>
  <c r="W67" i="190"/>
  <c r="AE67" i="190"/>
  <c r="AM67" i="190"/>
  <c r="AU67" i="190"/>
  <c r="X68" i="190"/>
  <c r="AF68" i="190"/>
  <c r="AN68" i="190"/>
  <c r="AV68" i="190"/>
  <c r="Y69" i="190"/>
  <c r="AG69" i="190"/>
  <c r="AO69" i="190"/>
  <c r="AW69" i="190"/>
  <c r="Z70" i="190"/>
  <c r="AH70" i="190"/>
  <c r="AP70" i="190"/>
  <c r="Y62" i="190"/>
  <c r="AG62" i="190"/>
  <c r="AO62" i="190"/>
  <c r="AW62" i="190"/>
  <c r="X63" i="190"/>
  <c r="AF63" i="190"/>
  <c r="AN63" i="190"/>
  <c r="AV63" i="190"/>
  <c r="X67" i="190"/>
  <c r="AF67" i="190"/>
  <c r="AN67" i="190"/>
  <c r="AV67" i="190"/>
  <c r="Y68" i="190"/>
  <c r="AG68" i="190"/>
  <c r="AO68" i="190"/>
  <c r="AW68" i="190"/>
  <c r="Z69" i="190"/>
  <c r="AH69" i="190"/>
  <c r="AP69" i="190"/>
  <c r="S70" i="190"/>
  <c r="AA70" i="190"/>
  <c r="AI70" i="190"/>
  <c r="AQ70" i="190"/>
  <c r="Z62" i="190"/>
  <c r="AH62" i="190"/>
  <c r="AP62" i="190"/>
  <c r="AX62" i="190"/>
  <c r="AZ62" i="190" s="1"/>
  <c r="Y63" i="190"/>
  <c r="AG63" i="190"/>
  <c r="AO63" i="190"/>
  <c r="AW63" i="190"/>
  <c r="Y67" i="190"/>
  <c r="AG67" i="190"/>
  <c r="AO67" i="190"/>
  <c r="AW67" i="190"/>
  <c r="Z68" i="190"/>
  <c r="AH68" i="190"/>
  <c r="AP68" i="190"/>
  <c r="S69" i="190"/>
  <c r="AA69" i="190"/>
  <c r="AI69" i="190"/>
  <c r="AQ69" i="190"/>
  <c r="T70" i="190"/>
  <c r="AB70" i="190"/>
  <c r="AJ70" i="190"/>
  <c r="AR70" i="190"/>
  <c r="T20" i="190"/>
  <c r="T21" i="190" s="1"/>
  <c r="AB20" i="190"/>
  <c r="AB21" i="190" s="1"/>
  <c r="AJ20" i="190"/>
  <c r="AJ21" i="190" s="1"/>
  <c r="S62" i="190"/>
  <c r="AA62" i="190"/>
  <c r="AI62" i="190"/>
  <c r="AQ62" i="190"/>
  <c r="Z63" i="190"/>
  <c r="AH63" i="190"/>
  <c r="AP63" i="190"/>
  <c r="AX63" i="190"/>
  <c r="AZ63" i="190" s="1"/>
  <c r="Z67" i="190"/>
  <c r="AH67" i="190"/>
  <c r="AP67" i="190"/>
  <c r="S68" i="190"/>
  <c r="AA68" i="190"/>
  <c r="AI68" i="190"/>
  <c r="AQ68" i="190"/>
  <c r="T69" i="190"/>
  <c r="AB69" i="190"/>
  <c r="AJ69" i="190"/>
  <c r="AR69" i="190"/>
  <c r="U70" i="190"/>
  <c r="AC70" i="190"/>
  <c r="AK70" i="190"/>
  <c r="AS70" i="190"/>
  <c r="AA63" i="190"/>
  <c r="AI63" i="190"/>
  <c r="AQ63" i="190"/>
  <c r="S67" i="190"/>
  <c r="AA67" i="190"/>
  <c r="AI67" i="190"/>
  <c r="AQ67" i="190"/>
  <c r="T68" i="190"/>
  <c r="AB68" i="190"/>
  <c r="AJ68" i="190"/>
  <c r="AR68" i="190"/>
  <c r="U69" i="190"/>
  <c r="AC69" i="190"/>
  <c r="AK69" i="190"/>
  <c r="AS69" i="190"/>
  <c r="V70" i="190"/>
  <c r="AD70" i="190"/>
  <c r="AL70" i="190"/>
  <c r="AT70" i="190"/>
  <c r="U62" i="190"/>
  <c r="AC62" i="190"/>
  <c r="AK62" i="190"/>
  <c r="AS62" i="190"/>
  <c r="T63" i="190"/>
  <c r="AB63" i="190"/>
  <c r="AJ63" i="190"/>
  <c r="AR63" i="190"/>
  <c r="T67" i="190"/>
  <c r="AB67" i="190"/>
  <c r="AJ67" i="190"/>
  <c r="AR67" i="190"/>
  <c r="U68" i="190"/>
  <c r="AC68" i="190"/>
  <c r="AK68" i="190"/>
  <c r="AS68" i="190"/>
  <c r="V69" i="190"/>
  <c r="AD69" i="190"/>
  <c r="AL69" i="190"/>
  <c r="AT69" i="190"/>
  <c r="W70" i="190"/>
  <c r="AE70" i="190"/>
  <c r="AM70" i="190"/>
  <c r="AU70" i="190"/>
  <c r="V62" i="190"/>
  <c r="AD62" i="190"/>
  <c r="AL62" i="190"/>
  <c r="AT62" i="190"/>
  <c r="U63" i="190"/>
  <c r="AC63" i="190"/>
  <c r="AK63" i="190"/>
  <c r="AS63" i="190"/>
  <c r="U67" i="190"/>
  <c r="AC67" i="190"/>
  <c r="AK67" i="190"/>
  <c r="AS67" i="190"/>
  <c r="V68" i="190"/>
  <c r="AD68" i="190"/>
  <c r="AL68" i="190"/>
  <c r="AT68" i="190"/>
  <c r="W69" i="190"/>
  <c r="AE69" i="190"/>
  <c r="AM69" i="190"/>
  <c r="AU69" i="190"/>
  <c r="X70" i="190"/>
  <c r="AF70" i="190"/>
  <c r="AN70" i="190"/>
  <c r="W45" i="188" l="1"/>
  <c r="W44" i="188"/>
  <c r="R44" i="188"/>
  <c r="AE40" i="188"/>
  <c r="R50" i="188" s="1"/>
  <c r="AA40" i="188"/>
  <c r="R45" i="188" s="1"/>
  <c r="AB45" i="188" s="1"/>
  <c r="W50" i="188" s="1"/>
  <c r="Y40" i="188"/>
  <c r="V39" i="188"/>
  <c r="T39" i="188"/>
  <c r="V38" i="188"/>
  <c r="T38" i="188"/>
  <c r="J38" i="188"/>
  <c r="H38" i="188"/>
  <c r="F38" i="188"/>
  <c r="V37" i="188"/>
  <c r="T37" i="188"/>
  <c r="L37" i="188"/>
  <c r="L38" i="188" s="1"/>
  <c r="L40" i="188" s="1"/>
  <c r="C45" i="188" s="1"/>
  <c r="V36" i="188"/>
  <c r="T36" i="188"/>
  <c r="T40" i="188" s="1"/>
  <c r="L36" i="188"/>
  <c r="J35" i="188"/>
  <c r="H35" i="188"/>
  <c r="F35" i="188"/>
  <c r="AU30" i="188"/>
  <c r="AW30" i="188" s="1"/>
  <c r="AW29" i="188"/>
  <c r="AU29" i="188"/>
  <c r="AU28" i="188"/>
  <c r="AW28" i="188" s="1"/>
  <c r="AU27" i="188"/>
  <c r="AW27" i="188" s="1"/>
  <c r="AU26" i="188"/>
  <c r="AW26" i="188" s="1"/>
  <c r="AU25" i="188"/>
  <c r="AW25" i="188" s="1"/>
  <c r="AW24" i="188"/>
  <c r="AU24" i="188"/>
  <c r="AU23" i="188"/>
  <c r="AW23" i="188" s="1"/>
  <c r="AU22" i="188"/>
  <c r="AW22" i="188" s="1"/>
  <c r="AW21" i="188"/>
  <c r="AU21" i="188"/>
  <c r="AU20" i="188"/>
  <c r="AW20" i="188" s="1"/>
  <c r="AU19" i="188"/>
  <c r="AW19" i="188" s="1"/>
  <c r="AU18" i="188"/>
  <c r="AW18" i="188" s="1"/>
  <c r="AU17" i="188"/>
  <c r="AW17" i="188" s="1"/>
  <c r="AW16" i="188"/>
  <c r="AU16" i="188"/>
  <c r="AU15" i="188"/>
  <c r="AW15" i="188" s="1"/>
  <c r="AU14" i="188"/>
  <c r="AW14" i="188" s="1"/>
  <c r="B14" i="188"/>
  <c r="B15" i="188" s="1"/>
  <c r="B16" i="188" s="1"/>
  <c r="B17" i="188" s="1"/>
  <c r="B18" i="188" s="1"/>
  <c r="B19" i="188" s="1"/>
  <c r="B20" i="188" s="1"/>
  <c r="B21" i="188" s="1"/>
  <c r="B22" i="188" s="1"/>
  <c r="B23" i="188" s="1"/>
  <c r="B24" i="188" s="1"/>
  <c r="B25" i="188" s="1"/>
  <c r="B26" i="188" s="1"/>
  <c r="B27" i="188" s="1"/>
  <c r="B28" i="188" s="1"/>
  <c r="B29" i="188" s="1"/>
  <c r="B30" i="188" s="1"/>
  <c r="AW13" i="188"/>
  <c r="AU13" i="188"/>
  <c r="AR11" i="188"/>
  <c r="AR12" i="188" s="1"/>
  <c r="AT10" i="188"/>
  <c r="AT11" i="188" s="1"/>
  <c r="AT12" i="188" s="1"/>
  <c r="AS10" i="188"/>
  <c r="AS11" i="188" s="1"/>
  <c r="AS12" i="188" s="1"/>
  <c r="AR10" i="188"/>
  <c r="AU8" i="188"/>
  <c r="X2" i="188"/>
  <c r="AL11" i="188" s="1"/>
  <c r="AL12" i="188" s="1"/>
  <c r="W10" i="188" l="1"/>
  <c r="AQ10" i="188"/>
  <c r="AF11" i="188"/>
  <c r="AF12" i="188" s="1"/>
  <c r="AP11" i="188"/>
  <c r="AP12" i="188" s="1"/>
  <c r="Y10" i="188"/>
  <c r="AI10" i="188"/>
  <c r="AL10" i="188"/>
  <c r="Q10" i="188"/>
  <c r="AA10" i="188"/>
  <c r="AM10" i="188"/>
  <c r="P11" i="188"/>
  <c r="P12" i="188" s="1"/>
  <c r="Z11" i="188"/>
  <c r="Z12" i="188" s="1"/>
  <c r="AJ11" i="188"/>
  <c r="AJ12" i="188" s="1"/>
  <c r="X11" i="188"/>
  <c r="X12" i="188" s="1"/>
  <c r="AH11" i="188"/>
  <c r="AH12" i="188" s="1"/>
  <c r="R10" i="188"/>
  <c r="AD10" i="188"/>
  <c r="AN10" i="188"/>
  <c r="Q11" i="188"/>
  <c r="Q12" i="188" s="1"/>
  <c r="AA11" i="188"/>
  <c r="AA12" i="188" s="1"/>
  <c r="AM11" i="188"/>
  <c r="AM12" i="188" s="1"/>
  <c r="P10" i="188"/>
  <c r="Z10" i="188"/>
  <c r="Y11" i="188"/>
  <c r="Y12" i="188" s="1"/>
  <c r="S10" i="188"/>
  <c r="AE10" i="188"/>
  <c r="AO10" i="188"/>
  <c r="R11" i="188"/>
  <c r="R12" i="188" s="1"/>
  <c r="AB11" i="188"/>
  <c r="AB12" i="188" s="1"/>
  <c r="AN11" i="188"/>
  <c r="AN12" i="188" s="1"/>
  <c r="AG10" i="188"/>
  <c r="T11" i="188"/>
  <c r="T12" i="188" s="1"/>
  <c r="AI11" i="188"/>
  <c r="AI12" i="188" s="1"/>
  <c r="V10" i="188"/>
  <c r="AF10" i="188"/>
  <c r="AP10" i="188"/>
  <c r="S11" i="188"/>
  <c r="S12" i="188" s="1"/>
  <c r="AE11" i="188"/>
  <c r="AE12" i="188" s="1"/>
  <c r="AO11" i="188"/>
  <c r="AO12" i="188" s="1"/>
  <c r="V40" i="188"/>
  <c r="AZ6" i="188"/>
  <c r="X10" i="188"/>
  <c r="AH10" i="188"/>
  <c r="W11" i="188"/>
  <c r="W12" i="188" s="1"/>
  <c r="AG11" i="188"/>
  <c r="AG12" i="188" s="1"/>
  <c r="AQ11" i="188"/>
  <c r="AQ12" i="188" s="1"/>
  <c r="L45" i="188"/>
  <c r="I45" i="188"/>
  <c r="AB50" i="188"/>
  <c r="T10" i="188"/>
  <c r="AB10" i="188"/>
  <c r="AJ10" i="188"/>
  <c r="U11" i="188"/>
  <c r="U12" i="188" s="1"/>
  <c r="AC11" i="188"/>
  <c r="AC12" i="188" s="1"/>
  <c r="AK11" i="188"/>
  <c r="AK12" i="188" s="1"/>
  <c r="U10" i="188"/>
  <c r="AC10" i="188"/>
  <c r="AK10" i="188"/>
  <c r="V11" i="188"/>
  <c r="V12" i="188" s="1"/>
  <c r="AD11" i="188"/>
  <c r="AD12" i="188" s="1"/>
  <c r="F64" i="176" l="1"/>
  <c r="U64" i="176"/>
  <c r="V64" i="176"/>
  <c r="W64" i="176"/>
  <c r="X64" i="176"/>
  <c r="Y64" i="176"/>
  <c r="Z64" i="176"/>
  <c r="AA64" i="176"/>
  <c r="AB64" i="176"/>
  <c r="AC64" i="176"/>
  <c r="AD64" i="176"/>
  <c r="AE64" i="176"/>
  <c r="AF64" i="176"/>
  <c r="AG64" i="176"/>
  <c r="AH64" i="176"/>
  <c r="AI64" i="176"/>
  <c r="AJ64" i="176"/>
  <c r="AK64" i="176"/>
  <c r="AL64" i="176"/>
  <c r="AM64" i="176"/>
  <c r="AN64" i="176"/>
  <c r="AO64" i="176"/>
  <c r="AP64" i="176"/>
  <c r="AQ64" i="176"/>
  <c r="AR64" i="176"/>
  <c r="AS64" i="176"/>
  <c r="AT64" i="176"/>
  <c r="AU64" i="176"/>
  <c r="AV64" i="176"/>
  <c r="AW64" i="176"/>
  <c r="AX64" i="176"/>
  <c r="AY64" i="176"/>
  <c r="G65" i="176"/>
  <c r="U65" i="176"/>
  <c r="V65" i="176"/>
  <c r="W65" i="176"/>
  <c r="X65" i="176"/>
  <c r="Y65" i="176"/>
  <c r="Z65" i="176"/>
  <c r="AA65" i="176"/>
  <c r="AB65" i="176"/>
  <c r="AC65" i="176"/>
  <c r="AD65" i="176"/>
  <c r="AE65" i="176"/>
  <c r="AF65" i="176"/>
  <c r="AG65" i="176"/>
  <c r="AH65" i="176"/>
  <c r="AI65" i="176"/>
  <c r="AJ65" i="176"/>
  <c r="AK65" i="176"/>
  <c r="AL65" i="176"/>
  <c r="AM65" i="176"/>
  <c r="AN65" i="176"/>
  <c r="AO65" i="176"/>
  <c r="AP65" i="176"/>
  <c r="AQ65" i="176"/>
  <c r="AR65" i="176"/>
  <c r="AS65" i="176"/>
  <c r="AT65" i="176"/>
  <c r="AU65" i="176"/>
  <c r="AV65" i="176"/>
  <c r="AW65" i="176"/>
  <c r="AX65" i="176"/>
  <c r="AY65" i="176"/>
  <c r="F67" i="176"/>
  <c r="U67" i="176"/>
  <c r="V67" i="176"/>
  <c r="W67" i="176"/>
  <c r="X67" i="176"/>
  <c r="Y67" i="176"/>
  <c r="Z67" i="176"/>
  <c r="AA67" i="176"/>
  <c r="AB67" i="176"/>
  <c r="AC67" i="176"/>
  <c r="AD67" i="176"/>
  <c r="AE67" i="176"/>
  <c r="AF67" i="176"/>
  <c r="AG67" i="176"/>
  <c r="AH67" i="176"/>
  <c r="AI67" i="176"/>
  <c r="AJ67" i="176"/>
  <c r="AK67" i="176"/>
  <c r="AL67" i="176"/>
  <c r="AM67" i="176"/>
  <c r="AN67" i="176"/>
  <c r="AO67" i="176"/>
  <c r="AP67" i="176"/>
  <c r="AQ67" i="176"/>
  <c r="AR67" i="176"/>
  <c r="AS67" i="176"/>
  <c r="AT67" i="176"/>
  <c r="AU67" i="176"/>
  <c r="AV67" i="176"/>
  <c r="AW67" i="176"/>
  <c r="AX67" i="176"/>
  <c r="AY67" i="176"/>
  <c r="G68" i="176"/>
  <c r="U68" i="176"/>
  <c r="V68" i="176"/>
  <c r="W68" i="176"/>
  <c r="X68" i="176"/>
  <c r="Y68" i="176"/>
  <c r="Z68" i="176"/>
  <c r="AA68" i="176"/>
  <c r="AB68" i="176"/>
  <c r="AC68" i="176"/>
  <c r="AD68" i="176"/>
  <c r="AE68" i="176"/>
  <c r="AF68" i="176"/>
  <c r="AG68" i="176"/>
  <c r="AH68" i="176"/>
  <c r="AI68" i="176"/>
  <c r="AJ68" i="176"/>
  <c r="AK68" i="176"/>
  <c r="AL68" i="176"/>
  <c r="AM68" i="176"/>
  <c r="AN68" i="176"/>
  <c r="AO68" i="176"/>
  <c r="AP68" i="176"/>
  <c r="AQ68" i="176"/>
  <c r="AR68" i="176"/>
  <c r="AS68" i="176"/>
  <c r="AT68" i="176"/>
  <c r="AU68" i="176"/>
  <c r="AV68" i="176"/>
  <c r="AW68" i="176"/>
  <c r="AX68" i="176"/>
  <c r="AY68" i="176"/>
  <c r="AZ64" i="176" l="1"/>
  <c r="BB64" i="176" s="1"/>
  <c r="AZ68" i="176"/>
  <c r="BB68" i="176" s="1"/>
  <c r="AZ67" i="176"/>
  <c r="BB67" i="176" s="1"/>
  <c r="AZ65" i="176"/>
  <c r="BB65" i="176" s="1"/>
  <c r="AW65" i="184"/>
  <c r="AV65" i="184"/>
  <c r="AU65" i="184"/>
  <c r="AT65" i="184"/>
  <c r="AS65" i="184"/>
  <c r="AR65" i="184"/>
  <c r="AQ65" i="184"/>
  <c r="AP65" i="184"/>
  <c r="AO65" i="184"/>
  <c r="AN65" i="184"/>
  <c r="AM65" i="184"/>
  <c r="AL65" i="184"/>
  <c r="AK65" i="184"/>
  <c r="AJ65" i="184"/>
  <c r="AI65" i="184"/>
  <c r="AH65" i="184"/>
  <c r="AG65" i="184"/>
  <c r="AF65" i="184"/>
  <c r="AE65" i="184"/>
  <c r="AD65" i="184"/>
  <c r="AC65" i="184"/>
  <c r="AB65" i="184"/>
  <c r="AA65" i="184"/>
  <c r="Z65" i="184"/>
  <c r="Y65" i="184"/>
  <c r="X65" i="184"/>
  <c r="W65" i="184"/>
  <c r="V65" i="184"/>
  <c r="U65" i="184"/>
  <c r="T65" i="184"/>
  <c r="S65" i="184"/>
  <c r="AH62" i="184"/>
  <c r="AW60" i="184"/>
  <c r="AV60" i="184"/>
  <c r="AU60" i="184"/>
  <c r="AT60" i="184"/>
  <c r="AS60" i="184"/>
  <c r="AR60" i="184"/>
  <c r="AQ60" i="184"/>
  <c r="AP60" i="184"/>
  <c r="AO60" i="184"/>
  <c r="AN60" i="184"/>
  <c r="AM60" i="184"/>
  <c r="AL60" i="184"/>
  <c r="AK60" i="184"/>
  <c r="AJ60" i="184"/>
  <c r="AI60" i="184"/>
  <c r="AH60" i="184"/>
  <c r="AG60" i="184"/>
  <c r="AF60" i="184"/>
  <c r="AE60" i="184"/>
  <c r="AD60" i="184"/>
  <c r="AC60" i="184"/>
  <c r="AB60" i="184"/>
  <c r="AA60" i="184"/>
  <c r="Z60" i="184"/>
  <c r="Y60" i="184"/>
  <c r="X60" i="184"/>
  <c r="W60" i="184"/>
  <c r="V60" i="184"/>
  <c r="U60" i="184"/>
  <c r="T60" i="184"/>
  <c r="S60" i="184"/>
  <c r="F60" i="184"/>
  <c r="AW59" i="184"/>
  <c r="AV59" i="184"/>
  <c r="AU59" i="184"/>
  <c r="AT59" i="184"/>
  <c r="AS59" i="184"/>
  <c r="AR59" i="184"/>
  <c r="AQ59" i="184"/>
  <c r="AP59" i="184"/>
  <c r="AO59" i="184"/>
  <c r="AN59" i="184"/>
  <c r="AM59" i="184"/>
  <c r="AL59" i="184"/>
  <c r="AK59" i="184"/>
  <c r="AJ59" i="184"/>
  <c r="AI59" i="184"/>
  <c r="AH59" i="184"/>
  <c r="AG59" i="184"/>
  <c r="AF59" i="184"/>
  <c r="AE59" i="184"/>
  <c r="AD59" i="184"/>
  <c r="AC59" i="184"/>
  <c r="AB59" i="184"/>
  <c r="AA59" i="184"/>
  <c r="Z59" i="184"/>
  <c r="Y59" i="184"/>
  <c r="X59" i="184"/>
  <c r="W59" i="184"/>
  <c r="V59" i="184"/>
  <c r="U59" i="184"/>
  <c r="T59" i="184"/>
  <c r="S59" i="184"/>
  <c r="AW57" i="184"/>
  <c r="AV57" i="184"/>
  <c r="AU57" i="184"/>
  <c r="AT57" i="184"/>
  <c r="AS57" i="184"/>
  <c r="AR57" i="184"/>
  <c r="AQ57" i="184"/>
  <c r="AP57" i="184"/>
  <c r="AO57" i="184"/>
  <c r="AN57" i="184"/>
  <c r="AM57" i="184"/>
  <c r="AL57" i="184"/>
  <c r="AK57" i="184"/>
  <c r="AJ57" i="184"/>
  <c r="AI57" i="184"/>
  <c r="AH57" i="184"/>
  <c r="AG57" i="184"/>
  <c r="AF57" i="184"/>
  <c r="AE57" i="184"/>
  <c r="AD57" i="184"/>
  <c r="AC57" i="184"/>
  <c r="AB57" i="184"/>
  <c r="AA57" i="184"/>
  <c r="Z57" i="184"/>
  <c r="Y57" i="184"/>
  <c r="X57" i="184"/>
  <c r="W57" i="184"/>
  <c r="V57" i="184"/>
  <c r="U57" i="184"/>
  <c r="T57" i="184"/>
  <c r="S57" i="184"/>
  <c r="F57" i="184"/>
  <c r="AW56" i="184"/>
  <c r="AV56" i="184"/>
  <c r="AU56" i="184"/>
  <c r="AT56" i="184"/>
  <c r="AS56" i="184"/>
  <c r="AR56" i="184"/>
  <c r="AQ56" i="184"/>
  <c r="AP56" i="184"/>
  <c r="AO56" i="184"/>
  <c r="AN56" i="184"/>
  <c r="AM56" i="184"/>
  <c r="AL56" i="184"/>
  <c r="AK56" i="184"/>
  <c r="AJ56" i="184"/>
  <c r="AI56" i="184"/>
  <c r="AH56" i="184"/>
  <c r="AG56" i="184"/>
  <c r="AF56" i="184"/>
  <c r="AE56" i="184"/>
  <c r="AD56" i="184"/>
  <c r="AC56" i="184"/>
  <c r="AB56" i="184"/>
  <c r="AA56" i="184"/>
  <c r="Z56" i="184"/>
  <c r="Y56" i="184"/>
  <c r="X56" i="184"/>
  <c r="W56" i="184"/>
  <c r="V56" i="184"/>
  <c r="U56" i="184"/>
  <c r="T56" i="184"/>
  <c r="S56" i="184"/>
  <c r="AW54" i="184"/>
  <c r="AV54" i="184"/>
  <c r="AU54" i="184"/>
  <c r="AT54" i="184"/>
  <c r="AS54" i="184"/>
  <c r="AR54" i="184"/>
  <c r="AQ54" i="184"/>
  <c r="AP54" i="184"/>
  <c r="AO54" i="184"/>
  <c r="AN54" i="184"/>
  <c r="AM54" i="184"/>
  <c r="AL54" i="184"/>
  <c r="AK54" i="184"/>
  <c r="AJ54" i="184"/>
  <c r="AI54" i="184"/>
  <c r="AH54" i="184"/>
  <c r="AG54" i="184"/>
  <c r="AF54" i="184"/>
  <c r="AE54" i="184"/>
  <c r="AD54" i="184"/>
  <c r="AC54" i="184"/>
  <c r="AB54" i="184"/>
  <c r="AA54" i="184"/>
  <c r="Z54" i="184"/>
  <c r="Y54" i="184"/>
  <c r="X54" i="184"/>
  <c r="W54" i="184"/>
  <c r="V54" i="184"/>
  <c r="U54" i="184"/>
  <c r="T54" i="184"/>
  <c r="S54" i="184"/>
  <c r="F54" i="184"/>
  <c r="AW53" i="184"/>
  <c r="AV53" i="184"/>
  <c r="AU53" i="184"/>
  <c r="AT53" i="184"/>
  <c r="AS53" i="184"/>
  <c r="AR53" i="184"/>
  <c r="AQ53" i="184"/>
  <c r="AP53" i="184"/>
  <c r="AO53" i="184"/>
  <c r="AN53" i="184"/>
  <c r="AM53" i="184"/>
  <c r="AL53" i="184"/>
  <c r="AK53" i="184"/>
  <c r="AJ53" i="184"/>
  <c r="AI53" i="184"/>
  <c r="AH53" i="184"/>
  <c r="AG53" i="184"/>
  <c r="AF53" i="184"/>
  <c r="AE53" i="184"/>
  <c r="AD53" i="184"/>
  <c r="AC53" i="184"/>
  <c r="AB53" i="184"/>
  <c r="AA53" i="184"/>
  <c r="Z53" i="184"/>
  <c r="Y53" i="184"/>
  <c r="X53" i="184"/>
  <c r="W53" i="184"/>
  <c r="V53" i="184"/>
  <c r="U53" i="184"/>
  <c r="T53" i="184"/>
  <c r="S53" i="184"/>
  <c r="AW51" i="184"/>
  <c r="AV51" i="184"/>
  <c r="AU51" i="184"/>
  <c r="AT51" i="184"/>
  <c r="AS51" i="184"/>
  <c r="AR51" i="184"/>
  <c r="AQ51" i="184"/>
  <c r="AP51" i="184"/>
  <c r="AO51" i="184"/>
  <c r="AN51" i="184"/>
  <c r="AM51" i="184"/>
  <c r="AL51" i="184"/>
  <c r="AK51" i="184"/>
  <c r="AJ51" i="184"/>
  <c r="AI51" i="184"/>
  <c r="AH51" i="184"/>
  <c r="AG51" i="184"/>
  <c r="AF51" i="184"/>
  <c r="AE51" i="184"/>
  <c r="AD51" i="184"/>
  <c r="AC51" i="184"/>
  <c r="AB51" i="184"/>
  <c r="AA51" i="184"/>
  <c r="Z51" i="184"/>
  <c r="Y51" i="184"/>
  <c r="X51" i="184"/>
  <c r="W51" i="184"/>
  <c r="V51" i="184"/>
  <c r="U51" i="184"/>
  <c r="T51" i="184"/>
  <c r="S51" i="184"/>
  <c r="F51" i="184"/>
  <c r="AW50" i="184"/>
  <c r="AV50" i="184"/>
  <c r="AU50" i="184"/>
  <c r="AT50" i="184"/>
  <c r="AS50" i="184"/>
  <c r="AR50" i="184"/>
  <c r="AQ50" i="184"/>
  <c r="AP50" i="184"/>
  <c r="AO50" i="184"/>
  <c r="AN50" i="184"/>
  <c r="AM50" i="184"/>
  <c r="AL50" i="184"/>
  <c r="AK50" i="184"/>
  <c r="AJ50" i="184"/>
  <c r="AI50" i="184"/>
  <c r="AH50" i="184"/>
  <c r="AG50" i="184"/>
  <c r="AF50" i="184"/>
  <c r="AE50" i="184"/>
  <c r="AD50" i="184"/>
  <c r="AC50" i="184"/>
  <c r="AB50" i="184"/>
  <c r="AA50" i="184"/>
  <c r="Z50" i="184"/>
  <c r="Y50" i="184"/>
  <c r="X50" i="184"/>
  <c r="W50" i="184"/>
  <c r="V50" i="184"/>
  <c r="U50" i="184"/>
  <c r="T50" i="184"/>
  <c r="S50" i="184"/>
  <c r="AW48" i="184"/>
  <c r="AV48" i="184"/>
  <c r="AU48" i="184"/>
  <c r="AT48" i="184"/>
  <c r="AS48" i="184"/>
  <c r="AR48" i="184"/>
  <c r="AQ48" i="184"/>
  <c r="AP48" i="184"/>
  <c r="AO48" i="184"/>
  <c r="AN48" i="184"/>
  <c r="AM48" i="184"/>
  <c r="AL48" i="184"/>
  <c r="AK48" i="184"/>
  <c r="AJ48" i="184"/>
  <c r="AI48" i="184"/>
  <c r="AH48" i="184"/>
  <c r="AG48" i="184"/>
  <c r="AF48" i="184"/>
  <c r="AE48" i="184"/>
  <c r="AD48" i="184"/>
  <c r="AC48" i="184"/>
  <c r="AB48" i="184"/>
  <c r="AA48" i="184"/>
  <c r="Z48" i="184"/>
  <c r="Y48" i="184"/>
  <c r="X48" i="184"/>
  <c r="W48" i="184"/>
  <c r="V48" i="184"/>
  <c r="U48" i="184"/>
  <c r="T48" i="184"/>
  <c r="S48" i="184"/>
  <c r="F48" i="184"/>
  <c r="AW47" i="184"/>
  <c r="AV47" i="184"/>
  <c r="AU47" i="184"/>
  <c r="AT47" i="184"/>
  <c r="AS47" i="184"/>
  <c r="AR47" i="184"/>
  <c r="AQ47" i="184"/>
  <c r="AP47" i="184"/>
  <c r="AO47" i="184"/>
  <c r="AN47" i="184"/>
  <c r="AM47" i="184"/>
  <c r="AL47" i="184"/>
  <c r="AK47" i="184"/>
  <c r="AJ47" i="184"/>
  <c r="AI47" i="184"/>
  <c r="AH47" i="184"/>
  <c r="AG47" i="184"/>
  <c r="AF47" i="184"/>
  <c r="AE47" i="184"/>
  <c r="AD47" i="184"/>
  <c r="AC47" i="184"/>
  <c r="AB47" i="184"/>
  <c r="AA47" i="184"/>
  <c r="Z47" i="184"/>
  <c r="Y47" i="184"/>
  <c r="X47" i="184"/>
  <c r="W47" i="184"/>
  <c r="V47" i="184"/>
  <c r="U47" i="184"/>
  <c r="T47" i="184"/>
  <c r="S47" i="184"/>
  <c r="AW45" i="184"/>
  <c r="AV45" i="184"/>
  <c r="AU45" i="184"/>
  <c r="AT45" i="184"/>
  <c r="AS45" i="184"/>
  <c r="AR45" i="184"/>
  <c r="AQ45" i="184"/>
  <c r="AP45" i="184"/>
  <c r="AO45" i="184"/>
  <c r="AN45" i="184"/>
  <c r="AM45" i="184"/>
  <c r="AL45" i="184"/>
  <c r="AK45" i="184"/>
  <c r="AJ45" i="184"/>
  <c r="AI45" i="184"/>
  <c r="AH45" i="184"/>
  <c r="AG45" i="184"/>
  <c r="AF45" i="184"/>
  <c r="AE45" i="184"/>
  <c r="AD45" i="184"/>
  <c r="AC45" i="184"/>
  <c r="AB45" i="184"/>
  <c r="AA45" i="184"/>
  <c r="Z45" i="184"/>
  <c r="Y45" i="184"/>
  <c r="X45" i="184"/>
  <c r="W45" i="184"/>
  <c r="V45" i="184"/>
  <c r="U45" i="184"/>
  <c r="T45" i="184"/>
  <c r="S45" i="184"/>
  <c r="F45" i="184"/>
  <c r="AW44" i="184"/>
  <c r="AV44" i="184"/>
  <c r="AU44" i="184"/>
  <c r="AT44" i="184"/>
  <c r="AS44" i="184"/>
  <c r="AR44" i="184"/>
  <c r="AQ44" i="184"/>
  <c r="AP44" i="184"/>
  <c r="AO44" i="184"/>
  <c r="AN44" i="184"/>
  <c r="AM44" i="184"/>
  <c r="AL44" i="184"/>
  <c r="AK44" i="184"/>
  <c r="AJ44" i="184"/>
  <c r="AI44" i="184"/>
  <c r="AH44" i="184"/>
  <c r="AG44" i="184"/>
  <c r="AF44" i="184"/>
  <c r="AE44" i="184"/>
  <c r="AD44" i="184"/>
  <c r="AC44" i="184"/>
  <c r="AB44" i="184"/>
  <c r="AA44" i="184"/>
  <c r="Z44" i="184"/>
  <c r="Y44" i="184"/>
  <c r="X44" i="184"/>
  <c r="W44" i="184"/>
  <c r="V44" i="184"/>
  <c r="U44" i="184"/>
  <c r="T44" i="184"/>
  <c r="S44" i="184"/>
  <c r="AW42" i="184"/>
  <c r="AV42" i="184"/>
  <c r="AU42" i="184"/>
  <c r="AT42" i="184"/>
  <c r="AS42" i="184"/>
  <c r="AR42" i="184"/>
  <c r="AQ42" i="184"/>
  <c r="AP42" i="184"/>
  <c r="AO42" i="184"/>
  <c r="AN42" i="184"/>
  <c r="AM42" i="184"/>
  <c r="AL42" i="184"/>
  <c r="AK42" i="184"/>
  <c r="AJ42" i="184"/>
  <c r="AI42" i="184"/>
  <c r="AH42" i="184"/>
  <c r="AG42" i="184"/>
  <c r="AF42" i="184"/>
  <c r="AE42" i="184"/>
  <c r="AD42" i="184"/>
  <c r="AC42" i="184"/>
  <c r="AB42" i="184"/>
  <c r="AA42" i="184"/>
  <c r="Z42" i="184"/>
  <c r="Y42" i="184"/>
  <c r="X42" i="184"/>
  <c r="W42" i="184"/>
  <c r="V42" i="184"/>
  <c r="U42" i="184"/>
  <c r="T42" i="184"/>
  <c r="S42" i="184"/>
  <c r="F42" i="184"/>
  <c r="AW41" i="184"/>
  <c r="AV41" i="184"/>
  <c r="AU41" i="184"/>
  <c r="AT41" i="184"/>
  <c r="AS41" i="184"/>
  <c r="AR41" i="184"/>
  <c r="AQ41" i="184"/>
  <c r="AP41" i="184"/>
  <c r="AO41" i="184"/>
  <c r="AN41" i="184"/>
  <c r="AM41" i="184"/>
  <c r="AL41" i="184"/>
  <c r="AK41" i="184"/>
  <c r="AJ41" i="184"/>
  <c r="AI41" i="184"/>
  <c r="AH41" i="184"/>
  <c r="AG41" i="184"/>
  <c r="AF41" i="184"/>
  <c r="AE41" i="184"/>
  <c r="AD41" i="184"/>
  <c r="AC41" i="184"/>
  <c r="AB41" i="184"/>
  <c r="AA41" i="184"/>
  <c r="Z41" i="184"/>
  <c r="Y41" i="184"/>
  <c r="X41" i="184"/>
  <c r="W41" i="184"/>
  <c r="V41" i="184"/>
  <c r="U41" i="184"/>
  <c r="T41" i="184"/>
  <c r="S41" i="184"/>
  <c r="AW39" i="184"/>
  <c r="AV39" i="184"/>
  <c r="AU39" i="184"/>
  <c r="AT39" i="184"/>
  <c r="AS39" i="184"/>
  <c r="AR39" i="184"/>
  <c r="AQ39" i="184"/>
  <c r="AP39" i="184"/>
  <c r="AO39" i="184"/>
  <c r="AN39" i="184"/>
  <c r="AM39" i="184"/>
  <c r="AL39" i="184"/>
  <c r="AK39" i="184"/>
  <c r="AJ39" i="184"/>
  <c r="AI39" i="184"/>
  <c r="AH39" i="184"/>
  <c r="AG39" i="184"/>
  <c r="AF39" i="184"/>
  <c r="AE39" i="184"/>
  <c r="AD39" i="184"/>
  <c r="AC39" i="184"/>
  <c r="AB39" i="184"/>
  <c r="AA39" i="184"/>
  <c r="Z39" i="184"/>
  <c r="Y39" i="184"/>
  <c r="X39" i="184"/>
  <c r="W39" i="184"/>
  <c r="V39" i="184"/>
  <c r="U39" i="184"/>
  <c r="T39" i="184"/>
  <c r="S39" i="184"/>
  <c r="F39" i="184"/>
  <c r="AW38" i="184"/>
  <c r="AV38" i="184"/>
  <c r="AU38" i="184"/>
  <c r="AT38" i="184"/>
  <c r="AS38" i="184"/>
  <c r="AR38" i="184"/>
  <c r="AQ38" i="184"/>
  <c r="AP38" i="184"/>
  <c r="AO38" i="184"/>
  <c r="AN38" i="184"/>
  <c r="AM38" i="184"/>
  <c r="AL38" i="184"/>
  <c r="AK38" i="184"/>
  <c r="AJ38" i="184"/>
  <c r="AI38" i="184"/>
  <c r="AH38" i="184"/>
  <c r="AG38" i="184"/>
  <c r="AF38" i="184"/>
  <c r="AE38" i="184"/>
  <c r="AD38" i="184"/>
  <c r="AC38" i="184"/>
  <c r="AB38" i="184"/>
  <c r="AA38" i="184"/>
  <c r="Z38" i="184"/>
  <c r="Y38" i="184"/>
  <c r="X38" i="184"/>
  <c r="W38" i="184"/>
  <c r="V38" i="184"/>
  <c r="U38" i="184"/>
  <c r="T38" i="184"/>
  <c r="S38" i="184"/>
  <c r="AW36" i="184"/>
  <c r="AV36" i="184"/>
  <c r="AU36" i="184"/>
  <c r="AT36" i="184"/>
  <c r="AS36" i="184"/>
  <c r="AR36" i="184"/>
  <c r="AQ36" i="184"/>
  <c r="AP36" i="184"/>
  <c r="AO36" i="184"/>
  <c r="AN36" i="184"/>
  <c r="AM36" i="184"/>
  <c r="AL36" i="184"/>
  <c r="AK36" i="184"/>
  <c r="AJ36" i="184"/>
  <c r="AI36" i="184"/>
  <c r="AH36" i="184"/>
  <c r="AG36" i="184"/>
  <c r="AF36" i="184"/>
  <c r="AE36" i="184"/>
  <c r="AD36" i="184"/>
  <c r="AC36" i="184"/>
  <c r="AB36" i="184"/>
  <c r="AA36" i="184"/>
  <c r="Z36" i="184"/>
  <c r="Y36" i="184"/>
  <c r="X36" i="184"/>
  <c r="W36" i="184"/>
  <c r="V36" i="184"/>
  <c r="U36" i="184"/>
  <c r="T36" i="184"/>
  <c r="S36" i="184"/>
  <c r="F36" i="184"/>
  <c r="AW35" i="184"/>
  <c r="AV35" i="184"/>
  <c r="AU35" i="184"/>
  <c r="AT35" i="184"/>
  <c r="AS35" i="184"/>
  <c r="AR35" i="184"/>
  <c r="AQ35" i="184"/>
  <c r="AP35" i="184"/>
  <c r="AO35" i="184"/>
  <c r="AN35" i="184"/>
  <c r="AM35" i="184"/>
  <c r="AL35" i="184"/>
  <c r="AK35" i="184"/>
  <c r="AJ35" i="184"/>
  <c r="AI35" i="184"/>
  <c r="AH35" i="184"/>
  <c r="AG35" i="184"/>
  <c r="AF35" i="184"/>
  <c r="AE35" i="184"/>
  <c r="AD35" i="184"/>
  <c r="AC35" i="184"/>
  <c r="AB35" i="184"/>
  <c r="AA35" i="184"/>
  <c r="Z35" i="184"/>
  <c r="Y35" i="184"/>
  <c r="X35" i="184"/>
  <c r="W35" i="184"/>
  <c r="V35" i="184"/>
  <c r="U35" i="184"/>
  <c r="T35" i="184"/>
  <c r="S35" i="184"/>
  <c r="AW33" i="184"/>
  <c r="AV33" i="184"/>
  <c r="AU33" i="184"/>
  <c r="AT33" i="184"/>
  <c r="AS33" i="184"/>
  <c r="AR33" i="184"/>
  <c r="AQ33" i="184"/>
  <c r="AP33" i="184"/>
  <c r="AO33" i="184"/>
  <c r="AN33" i="184"/>
  <c r="AM33" i="184"/>
  <c r="AL33" i="184"/>
  <c r="AK33" i="184"/>
  <c r="AJ33" i="184"/>
  <c r="AI33" i="184"/>
  <c r="AH33" i="184"/>
  <c r="AG33" i="184"/>
  <c r="AF33" i="184"/>
  <c r="AE33" i="184"/>
  <c r="AD33" i="184"/>
  <c r="AC33" i="184"/>
  <c r="AB33" i="184"/>
  <c r="AA33" i="184"/>
  <c r="Z33" i="184"/>
  <c r="Y33" i="184"/>
  <c r="X33" i="184"/>
  <c r="W33" i="184"/>
  <c r="V33" i="184"/>
  <c r="U33" i="184"/>
  <c r="T33" i="184"/>
  <c r="S33" i="184"/>
  <c r="F33" i="184"/>
  <c r="AW32" i="184"/>
  <c r="AV32" i="184"/>
  <c r="AU32" i="184"/>
  <c r="AT32" i="184"/>
  <c r="AS32" i="184"/>
  <c r="AR32" i="184"/>
  <c r="AQ32" i="184"/>
  <c r="AP32" i="184"/>
  <c r="AO32" i="184"/>
  <c r="AN32" i="184"/>
  <c r="AM32" i="184"/>
  <c r="AL32" i="184"/>
  <c r="AK32" i="184"/>
  <c r="AJ32" i="184"/>
  <c r="AI32" i="184"/>
  <c r="AH32" i="184"/>
  <c r="AG32" i="184"/>
  <c r="AF32" i="184"/>
  <c r="AE32" i="184"/>
  <c r="AD32" i="184"/>
  <c r="AC32" i="184"/>
  <c r="AB32" i="184"/>
  <c r="AA32" i="184"/>
  <c r="Z32" i="184"/>
  <c r="Y32" i="184"/>
  <c r="X32" i="184"/>
  <c r="W32" i="184"/>
  <c r="V32" i="184"/>
  <c r="U32" i="184"/>
  <c r="T32" i="184"/>
  <c r="S32" i="184"/>
  <c r="AW30" i="184"/>
  <c r="AV30" i="184"/>
  <c r="AU30" i="184"/>
  <c r="AT30" i="184"/>
  <c r="AS30" i="184"/>
  <c r="AR30" i="184"/>
  <c r="AQ30" i="184"/>
  <c r="AP30" i="184"/>
  <c r="AO30" i="184"/>
  <c r="AN30" i="184"/>
  <c r="AM30" i="184"/>
  <c r="AL30" i="184"/>
  <c r="AK30" i="184"/>
  <c r="AJ30" i="184"/>
  <c r="AI30" i="184"/>
  <c r="AH30" i="184"/>
  <c r="AG30" i="184"/>
  <c r="AF30" i="184"/>
  <c r="AE30" i="184"/>
  <c r="AD30" i="184"/>
  <c r="AC30" i="184"/>
  <c r="AB30" i="184"/>
  <c r="AA30" i="184"/>
  <c r="Z30" i="184"/>
  <c r="Y30" i="184"/>
  <c r="X30" i="184"/>
  <c r="W30" i="184"/>
  <c r="V30" i="184"/>
  <c r="U30" i="184"/>
  <c r="T30" i="184"/>
  <c r="S30" i="184"/>
  <c r="F30" i="184"/>
  <c r="AW29" i="184"/>
  <c r="AV29" i="184"/>
  <c r="AU29" i="184"/>
  <c r="AT29" i="184"/>
  <c r="AS29" i="184"/>
  <c r="AR29" i="184"/>
  <c r="AQ29" i="184"/>
  <c r="AP29" i="184"/>
  <c r="AO29" i="184"/>
  <c r="AN29" i="184"/>
  <c r="AM29" i="184"/>
  <c r="AL29" i="184"/>
  <c r="AK29" i="184"/>
  <c r="AJ29" i="184"/>
  <c r="AI29" i="184"/>
  <c r="AH29" i="184"/>
  <c r="AG29" i="184"/>
  <c r="AF29" i="184"/>
  <c r="AE29" i="184"/>
  <c r="AD29" i="184"/>
  <c r="AC29" i="184"/>
  <c r="AB29" i="184"/>
  <c r="AA29" i="184"/>
  <c r="Z29" i="184"/>
  <c r="Y29" i="184"/>
  <c r="X29" i="184"/>
  <c r="W29" i="184"/>
  <c r="V29" i="184"/>
  <c r="U29" i="184"/>
  <c r="T29" i="184"/>
  <c r="S29" i="184"/>
  <c r="AW27" i="184"/>
  <c r="AV27" i="184"/>
  <c r="AU27" i="184"/>
  <c r="AT27" i="184"/>
  <c r="AS27" i="184"/>
  <c r="AR27" i="184"/>
  <c r="AQ27" i="184"/>
  <c r="AP27" i="184"/>
  <c r="AO27" i="184"/>
  <c r="AN27" i="184"/>
  <c r="AM27" i="184"/>
  <c r="AL27" i="184"/>
  <c r="AK27" i="184"/>
  <c r="AJ27" i="184"/>
  <c r="AI27" i="184"/>
  <c r="AH27" i="184"/>
  <c r="AG27" i="184"/>
  <c r="AF27" i="184"/>
  <c r="AE27" i="184"/>
  <c r="AD27" i="184"/>
  <c r="AC27" i="184"/>
  <c r="AB27" i="184"/>
  <c r="AA27" i="184"/>
  <c r="Z27" i="184"/>
  <c r="Y27" i="184"/>
  <c r="X27" i="184"/>
  <c r="W27" i="184"/>
  <c r="V27" i="184"/>
  <c r="U27" i="184"/>
  <c r="T27" i="184"/>
  <c r="S27" i="184"/>
  <c r="F27" i="184"/>
  <c r="Z62" i="184" s="1"/>
  <c r="AW26" i="184"/>
  <c r="AV26" i="184"/>
  <c r="AU26" i="184"/>
  <c r="AT26" i="184"/>
  <c r="AS26" i="184"/>
  <c r="AR26" i="184"/>
  <c r="AQ26" i="184"/>
  <c r="AP26" i="184"/>
  <c r="AO26" i="184"/>
  <c r="AN26" i="184"/>
  <c r="AM26" i="184"/>
  <c r="AL26" i="184"/>
  <c r="AK26" i="184"/>
  <c r="AJ26" i="184"/>
  <c r="AI26" i="184"/>
  <c r="AH26" i="184"/>
  <c r="AG26" i="184"/>
  <c r="AF26" i="184"/>
  <c r="AE26" i="184"/>
  <c r="AD26" i="184"/>
  <c r="AC26" i="184"/>
  <c r="AB26" i="184"/>
  <c r="AA26" i="184"/>
  <c r="Z26" i="184"/>
  <c r="Y26" i="184"/>
  <c r="X26" i="184"/>
  <c r="W26" i="184"/>
  <c r="V26" i="184"/>
  <c r="U26" i="184"/>
  <c r="T26" i="184"/>
  <c r="S26" i="184"/>
  <c r="B25" i="184"/>
  <c r="B28" i="184" s="1"/>
  <c r="B31" i="184" s="1"/>
  <c r="B34" i="184" s="1"/>
  <c r="B37" i="184" s="1"/>
  <c r="B40" i="184" s="1"/>
  <c r="B43" i="184" s="1"/>
  <c r="B46" i="184" s="1"/>
  <c r="B49" i="184" s="1"/>
  <c r="B52" i="184" s="1"/>
  <c r="B55" i="184" s="1"/>
  <c r="B58" i="184" s="1"/>
  <c r="AW24" i="184"/>
  <c r="AV24" i="184"/>
  <c r="AU24" i="184"/>
  <c r="AT24" i="184"/>
  <c r="AS24" i="184"/>
  <c r="AR24" i="184"/>
  <c r="AQ24" i="184"/>
  <c r="AP24" i="184"/>
  <c r="AO24" i="184"/>
  <c r="AN24" i="184"/>
  <c r="AM24" i="184"/>
  <c r="AL24" i="184"/>
  <c r="AK24" i="184"/>
  <c r="AJ24" i="184"/>
  <c r="AI24" i="184"/>
  <c r="AH24" i="184"/>
  <c r="AG24" i="184"/>
  <c r="AF24" i="184"/>
  <c r="AE24" i="184"/>
  <c r="AD24" i="184"/>
  <c r="AC24" i="184"/>
  <c r="AB24" i="184"/>
  <c r="AA24" i="184"/>
  <c r="Z24" i="184"/>
  <c r="Y24" i="184"/>
  <c r="X24" i="184"/>
  <c r="W24" i="184"/>
  <c r="V24" i="184"/>
  <c r="U24" i="184"/>
  <c r="T24" i="184"/>
  <c r="S24" i="184"/>
  <c r="F24" i="184"/>
  <c r="AX63" i="184" s="1"/>
  <c r="AZ63" i="184" s="1"/>
  <c r="AW23" i="184"/>
  <c r="AV23" i="184"/>
  <c r="AU23" i="184"/>
  <c r="AT23" i="184"/>
  <c r="AS23" i="184"/>
  <c r="AR23" i="184"/>
  <c r="AQ23" i="184"/>
  <c r="AP23" i="184"/>
  <c r="AO23" i="184"/>
  <c r="AN23" i="184"/>
  <c r="AM23" i="184"/>
  <c r="AL23" i="184"/>
  <c r="AK23" i="184"/>
  <c r="AJ23" i="184"/>
  <c r="AI23" i="184"/>
  <c r="AH23" i="184"/>
  <c r="AG23" i="184"/>
  <c r="AF23" i="184"/>
  <c r="AE23" i="184"/>
  <c r="AD23" i="184"/>
  <c r="AC23" i="184"/>
  <c r="AB23" i="184"/>
  <c r="AA23" i="184"/>
  <c r="Z23" i="184"/>
  <c r="Y23" i="184"/>
  <c r="X23" i="184"/>
  <c r="W23" i="184"/>
  <c r="V23" i="184"/>
  <c r="U23" i="184"/>
  <c r="T23" i="184"/>
  <c r="S23" i="184"/>
  <c r="AW19" i="184"/>
  <c r="AW20" i="184" s="1"/>
  <c r="AW21" i="184" s="1"/>
  <c r="AV19" i="184"/>
  <c r="AV20" i="184" s="1"/>
  <c r="AV21" i="184" s="1"/>
  <c r="AU19" i="184"/>
  <c r="AU20" i="184" s="1"/>
  <c r="AU21" i="184" s="1"/>
  <c r="AX17" i="184"/>
  <c r="BC14" i="184"/>
  <c r="AC2" i="184"/>
  <c r="AJ20" i="184" s="1"/>
  <c r="AJ21" i="184" s="1"/>
  <c r="Z20" i="184" l="1"/>
  <c r="Z21" i="184" s="1"/>
  <c r="AD20" i="184"/>
  <c r="AD21" i="184" s="1"/>
  <c r="AP20" i="184"/>
  <c r="AP21" i="184" s="1"/>
  <c r="AT20" i="184"/>
  <c r="AT21" i="184" s="1"/>
  <c r="AX23" i="184"/>
  <c r="AZ23" i="184" s="1"/>
  <c r="AX39" i="184"/>
  <c r="AZ39" i="184" s="1"/>
  <c r="AX24" i="184"/>
  <c r="AZ24" i="184" s="1"/>
  <c r="AX26" i="184"/>
  <c r="AZ26" i="184" s="1"/>
  <c r="AX47" i="184"/>
  <c r="AZ47" i="184" s="1"/>
  <c r="AX48" i="184"/>
  <c r="AZ48" i="184" s="1"/>
  <c r="AX50" i="184"/>
  <c r="AZ50" i="184" s="1"/>
  <c r="AX33" i="184"/>
  <c r="AZ33" i="184" s="1"/>
  <c r="AX57" i="184"/>
  <c r="AZ57" i="184" s="1"/>
  <c r="AX41" i="184"/>
  <c r="AZ41" i="184" s="1"/>
  <c r="AX42" i="184"/>
  <c r="AZ42" i="184" s="1"/>
  <c r="AX44" i="184"/>
  <c r="AZ44" i="184" s="1"/>
  <c r="AX51" i="184"/>
  <c r="AZ51" i="184" s="1"/>
  <c r="AX27" i="184"/>
  <c r="AZ27" i="184" s="1"/>
  <c r="AX35" i="184"/>
  <c r="AZ35" i="184" s="1"/>
  <c r="AX36" i="184"/>
  <c r="AZ36" i="184" s="1"/>
  <c r="AX38" i="184"/>
  <c r="AZ38" i="184" s="1"/>
  <c r="AX59" i="184"/>
  <c r="AZ59" i="184" s="1"/>
  <c r="AX60" i="184"/>
  <c r="AZ60" i="184" s="1"/>
  <c r="AX45" i="184"/>
  <c r="AZ45" i="184" s="1"/>
  <c r="AX29" i="184"/>
  <c r="AZ29" i="184" s="1"/>
  <c r="AX30" i="184"/>
  <c r="AZ30" i="184" s="1"/>
  <c r="AX32" i="184"/>
  <c r="AZ32" i="184" s="1"/>
  <c r="AX53" i="184"/>
  <c r="AZ53" i="184" s="1"/>
  <c r="AX54" i="184"/>
  <c r="AZ54" i="184" s="1"/>
  <c r="AX56" i="184"/>
  <c r="AZ56" i="184" s="1"/>
  <c r="S20" i="184"/>
  <c r="S21" i="184" s="1"/>
  <c r="AI20" i="184"/>
  <c r="AI21" i="184" s="1"/>
  <c r="V20" i="184"/>
  <c r="V21" i="184" s="1"/>
  <c r="AL20" i="184"/>
  <c r="AL21" i="184" s="1"/>
  <c r="Y20" i="184"/>
  <c r="Y21" i="184" s="1"/>
  <c r="AO20" i="184"/>
  <c r="AO21" i="184" s="1"/>
  <c r="AA20" i="184"/>
  <c r="AA21" i="184" s="1"/>
  <c r="AQ20" i="184"/>
  <c r="AQ21" i="184" s="1"/>
  <c r="AG20" i="184"/>
  <c r="AG21" i="184" s="1"/>
  <c r="AH20" i="184"/>
  <c r="AH21" i="184" s="1"/>
  <c r="AB20" i="184"/>
  <c r="AB21" i="184" s="1"/>
  <c r="AR20" i="184"/>
  <c r="AR21" i="184" s="1"/>
  <c r="BB8" i="184"/>
  <c r="U20" i="184"/>
  <c r="U21" i="184" s="1"/>
  <c r="AC20" i="184"/>
  <c r="AC21" i="184" s="1"/>
  <c r="AK20" i="184"/>
  <c r="AK21" i="184" s="1"/>
  <c r="AS20" i="184"/>
  <c r="AS21" i="184" s="1"/>
  <c r="T62" i="184"/>
  <c r="AB62" i="184"/>
  <c r="AJ62" i="184"/>
  <c r="AR62" i="184"/>
  <c r="S63" i="184"/>
  <c r="AA63" i="184"/>
  <c r="AI63" i="184"/>
  <c r="AQ63" i="184"/>
  <c r="U62" i="184"/>
  <c r="AC62" i="184"/>
  <c r="AK62" i="184"/>
  <c r="AS62" i="184"/>
  <c r="T63" i="184"/>
  <c r="AB63" i="184"/>
  <c r="AJ63" i="184"/>
  <c r="AR63" i="184"/>
  <c r="V62" i="184"/>
  <c r="AD62" i="184"/>
  <c r="AL62" i="184"/>
  <c r="AT62" i="184"/>
  <c r="U63" i="184"/>
  <c r="AC63" i="184"/>
  <c r="AK63" i="184"/>
  <c r="AS63" i="184"/>
  <c r="W20" i="184"/>
  <c r="W21" i="184" s="1"/>
  <c r="AE20" i="184"/>
  <c r="AE21" i="184" s="1"/>
  <c r="AM20" i="184"/>
  <c r="AM21" i="184" s="1"/>
  <c r="X20" i="184"/>
  <c r="X21" i="184" s="1"/>
  <c r="AF20" i="184"/>
  <c r="AF21" i="184" s="1"/>
  <c r="AN20" i="184"/>
  <c r="AN21" i="184" s="1"/>
  <c r="W62" i="184"/>
  <c r="AE62" i="184"/>
  <c r="AM62" i="184"/>
  <c r="AU62" i="184"/>
  <c r="V63" i="184"/>
  <c r="AD63" i="184"/>
  <c r="AL63" i="184"/>
  <c r="AT63" i="184"/>
  <c r="X62" i="184"/>
  <c r="AF62" i="184"/>
  <c r="AN62" i="184"/>
  <c r="AV62" i="184"/>
  <c r="W63" i="184"/>
  <c r="AE63" i="184"/>
  <c r="AM63" i="184"/>
  <c r="AU63" i="184"/>
  <c r="Y62" i="184"/>
  <c r="AG62" i="184"/>
  <c r="AO62" i="184"/>
  <c r="AW62" i="184"/>
  <c r="X63" i="184"/>
  <c r="AF63" i="184"/>
  <c r="AN63" i="184"/>
  <c r="AV63" i="184"/>
  <c r="AP62" i="184"/>
  <c r="AX62" i="184"/>
  <c r="AZ62" i="184" s="1"/>
  <c r="Y63" i="184"/>
  <c r="AG63" i="184"/>
  <c r="AO63" i="184"/>
  <c r="AW63" i="184"/>
  <c r="T20" i="184"/>
  <c r="T21" i="184" s="1"/>
  <c r="S62" i="184"/>
  <c r="AA62" i="184"/>
  <c r="AI62" i="184"/>
  <c r="AQ62" i="184"/>
  <c r="Z63" i="184"/>
  <c r="AH63" i="184"/>
  <c r="AP63" i="184"/>
  <c r="AW72" i="183" l="1"/>
  <c r="AV72" i="183"/>
  <c r="AU72" i="183"/>
  <c r="AT72" i="183"/>
  <c r="AS72" i="183"/>
  <c r="AR72" i="183"/>
  <c r="AQ72" i="183"/>
  <c r="AP72" i="183"/>
  <c r="AO72" i="183"/>
  <c r="AN72" i="183"/>
  <c r="AM72" i="183"/>
  <c r="AL72" i="183"/>
  <c r="AK72" i="183"/>
  <c r="AJ72" i="183"/>
  <c r="AI72" i="183"/>
  <c r="AH72" i="183"/>
  <c r="AG72" i="183"/>
  <c r="AF72" i="183"/>
  <c r="AE72" i="183"/>
  <c r="AD72" i="183"/>
  <c r="AC72" i="183"/>
  <c r="AB72" i="183"/>
  <c r="AA72" i="183"/>
  <c r="Z72" i="183"/>
  <c r="Y72" i="183"/>
  <c r="X72" i="183"/>
  <c r="W72" i="183"/>
  <c r="V72" i="183"/>
  <c r="U72" i="183"/>
  <c r="T72" i="183"/>
  <c r="S72" i="183"/>
  <c r="AW67" i="183"/>
  <c r="AV67" i="183"/>
  <c r="AU67" i="183"/>
  <c r="AT67" i="183"/>
  <c r="AS67" i="183"/>
  <c r="AR67" i="183"/>
  <c r="AQ67" i="183"/>
  <c r="AP67" i="183"/>
  <c r="AO67" i="183"/>
  <c r="AN67" i="183"/>
  <c r="AM67" i="183"/>
  <c r="AL67" i="183"/>
  <c r="AK67" i="183"/>
  <c r="AJ67" i="183"/>
  <c r="AI67" i="183"/>
  <c r="AH67" i="183"/>
  <c r="AG67" i="183"/>
  <c r="AF67" i="183"/>
  <c r="AE67" i="183"/>
  <c r="AD67" i="183"/>
  <c r="AC67" i="183"/>
  <c r="AB67" i="183"/>
  <c r="AA67" i="183"/>
  <c r="Z67" i="183"/>
  <c r="Y67" i="183"/>
  <c r="X67" i="183"/>
  <c r="W67" i="183"/>
  <c r="V67" i="183"/>
  <c r="U67" i="183"/>
  <c r="T67" i="183"/>
  <c r="S67" i="183"/>
  <c r="U63" i="183"/>
  <c r="AT62" i="183"/>
  <c r="AL62" i="183"/>
  <c r="AD62" i="183"/>
  <c r="V62" i="183"/>
  <c r="AW60" i="183"/>
  <c r="AV60" i="183"/>
  <c r="AU60" i="183"/>
  <c r="AT60" i="183"/>
  <c r="AS60" i="183"/>
  <c r="AR60" i="183"/>
  <c r="AQ60" i="183"/>
  <c r="AP60" i="183"/>
  <c r="AO60" i="183"/>
  <c r="AN60" i="183"/>
  <c r="AM60" i="183"/>
  <c r="AL60" i="183"/>
  <c r="AK60" i="183"/>
  <c r="AJ60" i="183"/>
  <c r="AI60" i="183"/>
  <c r="AH60" i="183"/>
  <c r="AG60" i="183"/>
  <c r="AF60" i="183"/>
  <c r="AE60" i="183"/>
  <c r="AD60" i="183"/>
  <c r="AC60" i="183"/>
  <c r="AB60" i="183"/>
  <c r="AA60" i="183"/>
  <c r="Z60" i="183"/>
  <c r="Y60" i="183"/>
  <c r="X60" i="183"/>
  <c r="W60" i="183"/>
  <c r="V60" i="183"/>
  <c r="U60" i="183"/>
  <c r="T60" i="183"/>
  <c r="S60" i="183"/>
  <c r="F60" i="183"/>
  <c r="AW59" i="183"/>
  <c r="AV59" i="183"/>
  <c r="AU59" i="183"/>
  <c r="AT59" i="183"/>
  <c r="AS59" i="183"/>
  <c r="AR59" i="183"/>
  <c r="AQ59" i="183"/>
  <c r="AP59" i="183"/>
  <c r="AO59" i="183"/>
  <c r="AN59" i="183"/>
  <c r="AM59" i="183"/>
  <c r="AL59" i="183"/>
  <c r="AK59" i="183"/>
  <c r="AJ59" i="183"/>
  <c r="AI59" i="183"/>
  <c r="AH59" i="183"/>
  <c r="AG59" i="183"/>
  <c r="AF59" i="183"/>
  <c r="AE59" i="183"/>
  <c r="AD59" i="183"/>
  <c r="AC59" i="183"/>
  <c r="AB59" i="183"/>
  <c r="AA59" i="183"/>
  <c r="Z59" i="183"/>
  <c r="Y59" i="183"/>
  <c r="X59" i="183"/>
  <c r="W59" i="183"/>
  <c r="V59" i="183"/>
  <c r="U59" i="183"/>
  <c r="T59" i="183"/>
  <c r="S59" i="183"/>
  <c r="AW57" i="183"/>
  <c r="AV57" i="183"/>
  <c r="AU57" i="183"/>
  <c r="AT57" i="183"/>
  <c r="AS57" i="183"/>
  <c r="AR57" i="183"/>
  <c r="AQ57" i="183"/>
  <c r="AP57" i="183"/>
  <c r="AO57" i="183"/>
  <c r="AN57" i="183"/>
  <c r="AM57" i="183"/>
  <c r="AL57" i="183"/>
  <c r="AK57" i="183"/>
  <c r="AJ57" i="183"/>
  <c r="AI57" i="183"/>
  <c r="AH57" i="183"/>
  <c r="AG57" i="183"/>
  <c r="AF57" i="183"/>
  <c r="AE57" i="183"/>
  <c r="AD57" i="183"/>
  <c r="AC57" i="183"/>
  <c r="AB57" i="183"/>
  <c r="AA57" i="183"/>
  <c r="Z57" i="183"/>
  <c r="Y57" i="183"/>
  <c r="X57" i="183"/>
  <c r="W57" i="183"/>
  <c r="V57" i="183"/>
  <c r="U57" i="183"/>
  <c r="T57" i="183"/>
  <c r="S57" i="183"/>
  <c r="F57" i="183"/>
  <c r="AW56" i="183"/>
  <c r="AV56" i="183"/>
  <c r="AU56" i="183"/>
  <c r="AT56" i="183"/>
  <c r="AS56" i="183"/>
  <c r="AR56" i="183"/>
  <c r="AQ56" i="183"/>
  <c r="AP56" i="183"/>
  <c r="AO56" i="183"/>
  <c r="AN56" i="183"/>
  <c r="AM56" i="183"/>
  <c r="AL56" i="183"/>
  <c r="AK56" i="183"/>
  <c r="AJ56" i="183"/>
  <c r="AI56" i="183"/>
  <c r="AH56" i="183"/>
  <c r="AG56" i="183"/>
  <c r="AF56" i="183"/>
  <c r="AE56" i="183"/>
  <c r="AD56" i="183"/>
  <c r="AC56" i="183"/>
  <c r="AB56" i="183"/>
  <c r="AA56" i="183"/>
  <c r="Z56" i="183"/>
  <c r="Y56" i="183"/>
  <c r="X56" i="183"/>
  <c r="W56" i="183"/>
  <c r="V56" i="183"/>
  <c r="U56" i="183"/>
  <c r="T56" i="183"/>
  <c r="S56" i="183"/>
  <c r="AW54" i="183"/>
  <c r="AV54" i="183"/>
  <c r="AU54" i="183"/>
  <c r="AT54" i="183"/>
  <c r="AS54" i="183"/>
  <c r="AR54" i="183"/>
  <c r="AQ54" i="183"/>
  <c r="AP54" i="183"/>
  <c r="AO54" i="183"/>
  <c r="AN54" i="183"/>
  <c r="AM54" i="183"/>
  <c r="AL54" i="183"/>
  <c r="AK54" i="183"/>
  <c r="AJ54" i="183"/>
  <c r="AI54" i="183"/>
  <c r="AH54" i="183"/>
  <c r="AG54" i="183"/>
  <c r="AF54" i="183"/>
  <c r="AE54" i="183"/>
  <c r="AD54" i="183"/>
  <c r="AC54" i="183"/>
  <c r="AB54" i="183"/>
  <c r="AA54" i="183"/>
  <c r="Z54" i="183"/>
  <c r="Y54" i="183"/>
  <c r="X54" i="183"/>
  <c r="W54" i="183"/>
  <c r="V54" i="183"/>
  <c r="U54" i="183"/>
  <c r="T54" i="183"/>
  <c r="S54" i="183"/>
  <c r="F54" i="183"/>
  <c r="AW53" i="183"/>
  <c r="AV53" i="183"/>
  <c r="AU53" i="183"/>
  <c r="AT53" i="183"/>
  <c r="AS53" i="183"/>
  <c r="AR53" i="183"/>
  <c r="AQ53" i="183"/>
  <c r="AP53" i="183"/>
  <c r="AO53" i="183"/>
  <c r="AN53" i="183"/>
  <c r="AM53" i="183"/>
  <c r="AL53" i="183"/>
  <c r="AK53" i="183"/>
  <c r="AJ53" i="183"/>
  <c r="AI53" i="183"/>
  <c r="AH53" i="183"/>
  <c r="AG53" i="183"/>
  <c r="AF53" i="183"/>
  <c r="AE53" i="183"/>
  <c r="AD53" i="183"/>
  <c r="AC53" i="183"/>
  <c r="AB53" i="183"/>
  <c r="AA53" i="183"/>
  <c r="Z53" i="183"/>
  <c r="Y53" i="183"/>
  <c r="X53" i="183"/>
  <c r="W53" i="183"/>
  <c r="V53" i="183"/>
  <c r="U53" i="183"/>
  <c r="T53" i="183"/>
  <c r="S53" i="183"/>
  <c r="AW51" i="183"/>
  <c r="AV51" i="183"/>
  <c r="AU51" i="183"/>
  <c r="AT51" i="183"/>
  <c r="AS51" i="183"/>
  <c r="AR51" i="183"/>
  <c r="AQ51" i="183"/>
  <c r="AP51" i="183"/>
  <c r="AO51" i="183"/>
  <c r="AN51" i="183"/>
  <c r="AM51" i="183"/>
  <c r="AL51" i="183"/>
  <c r="AK51" i="183"/>
  <c r="AJ51" i="183"/>
  <c r="AI51" i="183"/>
  <c r="AH51" i="183"/>
  <c r="AG51" i="183"/>
  <c r="AF51" i="183"/>
  <c r="AE51" i="183"/>
  <c r="AD51" i="183"/>
  <c r="AC51" i="183"/>
  <c r="AB51" i="183"/>
  <c r="AA51" i="183"/>
  <c r="Z51" i="183"/>
  <c r="Y51" i="183"/>
  <c r="X51" i="183"/>
  <c r="W51" i="183"/>
  <c r="V51" i="183"/>
  <c r="U51" i="183"/>
  <c r="T51" i="183"/>
  <c r="S51" i="183"/>
  <c r="F51" i="183"/>
  <c r="AW50" i="183"/>
  <c r="AV50" i="183"/>
  <c r="AU50" i="183"/>
  <c r="AT50" i="183"/>
  <c r="AS50" i="183"/>
  <c r="AR50" i="183"/>
  <c r="AQ50" i="183"/>
  <c r="AP50" i="183"/>
  <c r="AO50" i="183"/>
  <c r="AN50" i="183"/>
  <c r="AM50" i="183"/>
  <c r="AL50" i="183"/>
  <c r="AK50" i="183"/>
  <c r="AJ50" i="183"/>
  <c r="AI50" i="183"/>
  <c r="AH50" i="183"/>
  <c r="AG50" i="183"/>
  <c r="AF50" i="183"/>
  <c r="AE50" i="183"/>
  <c r="AD50" i="183"/>
  <c r="AC50" i="183"/>
  <c r="AB50" i="183"/>
  <c r="AA50" i="183"/>
  <c r="Z50" i="183"/>
  <c r="Y50" i="183"/>
  <c r="X50" i="183"/>
  <c r="W50" i="183"/>
  <c r="V50" i="183"/>
  <c r="U50" i="183"/>
  <c r="T50" i="183"/>
  <c r="S50" i="183"/>
  <c r="AW48" i="183"/>
  <c r="AV48" i="183"/>
  <c r="AU48" i="183"/>
  <c r="AT48" i="183"/>
  <c r="AS48" i="183"/>
  <c r="AR48" i="183"/>
  <c r="AQ48" i="183"/>
  <c r="AP48" i="183"/>
  <c r="AO48" i="183"/>
  <c r="AN48" i="183"/>
  <c r="AM48" i="183"/>
  <c r="AL48" i="183"/>
  <c r="AK48" i="183"/>
  <c r="AJ48" i="183"/>
  <c r="AI48" i="183"/>
  <c r="AH48" i="183"/>
  <c r="AG48" i="183"/>
  <c r="AF48" i="183"/>
  <c r="AE48" i="183"/>
  <c r="AD48" i="183"/>
  <c r="AC48" i="183"/>
  <c r="AB48" i="183"/>
  <c r="AA48" i="183"/>
  <c r="Z48" i="183"/>
  <c r="Y48" i="183"/>
  <c r="X48" i="183"/>
  <c r="W48" i="183"/>
  <c r="V48" i="183"/>
  <c r="U48" i="183"/>
  <c r="T48" i="183"/>
  <c r="S48" i="183"/>
  <c r="F48" i="183"/>
  <c r="AW47" i="183"/>
  <c r="AV47" i="183"/>
  <c r="AU47" i="183"/>
  <c r="AT47" i="183"/>
  <c r="AS47" i="183"/>
  <c r="AR47" i="183"/>
  <c r="AQ47" i="183"/>
  <c r="AP47" i="183"/>
  <c r="AO47" i="183"/>
  <c r="AN47" i="183"/>
  <c r="AM47" i="183"/>
  <c r="AL47" i="183"/>
  <c r="AK47" i="183"/>
  <c r="AJ47" i="183"/>
  <c r="AI47" i="183"/>
  <c r="AH47" i="183"/>
  <c r="AG47" i="183"/>
  <c r="AF47" i="183"/>
  <c r="AE47" i="183"/>
  <c r="AD47" i="183"/>
  <c r="AC47" i="183"/>
  <c r="AB47" i="183"/>
  <c r="AA47" i="183"/>
  <c r="Z47" i="183"/>
  <c r="Y47" i="183"/>
  <c r="X47" i="183"/>
  <c r="W47" i="183"/>
  <c r="V47" i="183"/>
  <c r="U47" i="183"/>
  <c r="T47" i="183"/>
  <c r="S47" i="183"/>
  <c r="AW45" i="183"/>
  <c r="AV45" i="183"/>
  <c r="AU45" i="183"/>
  <c r="AT45" i="183"/>
  <c r="AS45" i="183"/>
  <c r="AR45" i="183"/>
  <c r="AQ45" i="183"/>
  <c r="AP45" i="183"/>
  <c r="AO45" i="183"/>
  <c r="AN45" i="183"/>
  <c r="AM45" i="183"/>
  <c r="AL45" i="183"/>
  <c r="AK45" i="183"/>
  <c r="AJ45" i="183"/>
  <c r="AI45" i="183"/>
  <c r="AH45" i="183"/>
  <c r="AG45" i="183"/>
  <c r="AF45" i="183"/>
  <c r="AE45" i="183"/>
  <c r="AD45" i="183"/>
  <c r="AC45" i="183"/>
  <c r="AB45" i="183"/>
  <c r="AA45" i="183"/>
  <c r="Z45" i="183"/>
  <c r="Y45" i="183"/>
  <c r="X45" i="183"/>
  <c r="W45" i="183"/>
  <c r="V45" i="183"/>
  <c r="U45" i="183"/>
  <c r="T45" i="183"/>
  <c r="S45" i="183"/>
  <c r="F45" i="183"/>
  <c r="AW44" i="183"/>
  <c r="AV44" i="183"/>
  <c r="AU44" i="183"/>
  <c r="AT44" i="183"/>
  <c r="AS44" i="183"/>
  <c r="AR44" i="183"/>
  <c r="AQ44" i="183"/>
  <c r="AP44" i="183"/>
  <c r="AO44" i="183"/>
  <c r="AN44" i="183"/>
  <c r="AM44" i="183"/>
  <c r="AL44" i="183"/>
  <c r="AK44" i="183"/>
  <c r="AJ44" i="183"/>
  <c r="AI44" i="183"/>
  <c r="AH44" i="183"/>
  <c r="AG44" i="183"/>
  <c r="AF44" i="183"/>
  <c r="AE44" i="183"/>
  <c r="AD44" i="183"/>
  <c r="AC44" i="183"/>
  <c r="AB44" i="183"/>
  <c r="AA44" i="183"/>
  <c r="Z44" i="183"/>
  <c r="Y44" i="183"/>
  <c r="X44" i="183"/>
  <c r="W44" i="183"/>
  <c r="V44" i="183"/>
  <c r="U44" i="183"/>
  <c r="T44" i="183"/>
  <c r="S44" i="183"/>
  <c r="AW42" i="183"/>
  <c r="AV42" i="183"/>
  <c r="AU42" i="183"/>
  <c r="AT42" i="183"/>
  <c r="AS42" i="183"/>
  <c r="AR42" i="183"/>
  <c r="AQ42" i="183"/>
  <c r="AP42" i="183"/>
  <c r="AO42" i="183"/>
  <c r="AN42" i="183"/>
  <c r="AM42" i="183"/>
  <c r="AL42" i="183"/>
  <c r="AK42" i="183"/>
  <c r="AJ42" i="183"/>
  <c r="AI42" i="183"/>
  <c r="AH42" i="183"/>
  <c r="AG42" i="183"/>
  <c r="AF42" i="183"/>
  <c r="AE42" i="183"/>
  <c r="AD42" i="183"/>
  <c r="AC42" i="183"/>
  <c r="AB42" i="183"/>
  <c r="AA42" i="183"/>
  <c r="Z42" i="183"/>
  <c r="Y42" i="183"/>
  <c r="X42" i="183"/>
  <c r="W42" i="183"/>
  <c r="V42" i="183"/>
  <c r="U42" i="183"/>
  <c r="T42" i="183"/>
  <c r="S42" i="183"/>
  <c r="F42" i="183"/>
  <c r="AW41" i="183"/>
  <c r="AV41" i="183"/>
  <c r="AU41" i="183"/>
  <c r="AT41" i="183"/>
  <c r="AS41" i="183"/>
  <c r="AR41" i="183"/>
  <c r="AQ41" i="183"/>
  <c r="AP41" i="183"/>
  <c r="AO41" i="183"/>
  <c r="AN41" i="183"/>
  <c r="AM41" i="183"/>
  <c r="AL41" i="183"/>
  <c r="AK41" i="183"/>
  <c r="AJ41" i="183"/>
  <c r="AI41" i="183"/>
  <c r="AH41" i="183"/>
  <c r="AG41" i="183"/>
  <c r="AF41" i="183"/>
  <c r="AE41" i="183"/>
  <c r="AD41" i="183"/>
  <c r="AC41" i="183"/>
  <c r="AB41" i="183"/>
  <c r="AA41" i="183"/>
  <c r="Z41" i="183"/>
  <c r="Y41" i="183"/>
  <c r="X41" i="183"/>
  <c r="W41" i="183"/>
  <c r="V41" i="183"/>
  <c r="U41" i="183"/>
  <c r="T41" i="183"/>
  <c r="S41" i="183"/>
  <c r="AW39" i="183"/>
  <c r="AV39" i="183"/>
  <c r="AU39" i="183"/>
  <c r="AT39" i="183"/>
  <c r="AS39" i="183"/>
  <c r="AR39" i="183"/>
  <c r="AQ39" i="183"/>
  <c r="AP39" i="183"/>
  <c r="AO39" i="183"/>
  <c r="AN39" i="183"/>
  <c r="AM39" i="183"/>
  <c r="AL39" i="183"/>
  <c r="AK39" i="183"/>
  <c r="AJ39" i="183"/>
  <c r="AI39" i="183"/>
  <c r="AH39" i="183"/>
  <c r="AG39" i="183"/>
  <c r="AF39" i="183"/>
  <c r="AE39" i="183"/>
  <c r="AD39" i="183"/>
  <c r="AC39" i="183"/>
  <c r="AB39" i="183"/>
  <c r="AA39" i="183"/>
  <c r="Z39" i="183"/>
  <c r="Y39" i="183"/>
  <c r="X39" i="183"/>
  <c r="W39" i="183"/>
  <c r="V39" i="183"/>
  <c r="U39" i="183"/>
  <c r="T39" i="183"/>
  <c r="S39" i="183"/>
  <c r="F39" i="183"/>
  <c r="AW38" i="183"/>
  <c r="AV38" i="183"/>
  <c r="AU38" i="183"/>
  <c r="AT38" i="183"/>
  <c r="AS38" i="183"/>
  <c r="AR38" i="183"/>
  <c r="AQ38" i="183"/>
  <c r="AP38" i="183"/>
  <c r="AO38" i="183"/>
  <c r="AN38" i="183"/>
  <c r="AM38" i="183"/>
  <c r="AL38" i="183"/>
  <c r="AK38" i="183"/>
  <c r="AJ38" i="183"/>
  <c r="AI38" i="183"/>
  <c r="AH38" i="183"/>
  <c r="AG38" i="183"/>
  <c r="AF38" i="183"/>
  <c r="AE38" i="183"/>
  <c r="AD38" i="183"/>
  <c r="AC38" i="183"/>
  <c r="AB38" i="183"/>
  <c r="AA38" i="183"/>
  <c r="Z38" i="183"/>
  <c r="Y38" i="183"/>
  <c r="X38" i="183"/>
  <c r="W38" i="183"/>
  <c r="V38" i="183"/>
  <c r="U38" i="183"/>
  <c r="T38" i="183"/>
  <c r="S38" i="183"/>
  <c r="AW36" i="183"/>
  <c r="AV36" i="183"/>
  <c r="AU36" i="183"/>
  <c r="AT36" i="183"/>
  <c r="AS36" i="183"/>
  <c r="AR36" i="183"/>
  <c r="AQ36" i="183"/>
  <c r="AP36" i="183"/>
  <c r="AO36" i="183"/>
  <c r="AN36" i="183"/>
  <c r="AM36" i="183"/>
  <c r="AL36" i="183"/>
  <c r="AK36" i="183"/>
  <c r="AJ36" i="183"/>
  <c r="AI36" i="183"/>
  <c r="AH36" i="183"/>
  <c r="AG36" i="183"/>
  <c r="AF36" i="183"/>
  <c r="AE36" i="183"/>
  <c r="AD36" i="183"/>
  <c r="AC36" i="183"/>
  <c r="AB36" i="183"/>
  <c r="AA36" i="183"/>
  <c r="Z36" i="183"/>
  <c r="Y36" i="183"/>
  <c r="X36" i="183"/>
  <c r="W36" i="183"/>
  <c r="V36" i="183"/>
  <c r="U36" i="183"/>
  <c r="T36" i="183"/>
  <c r="S36" i="183"/>
  <c r="F36" i="183"/>
  <c r="AW35" i="183"/>
  <c r="AV35" i="183"/>
  <c r="AU35" i="183"/>
  <c r="AT35" i="183"/>
  <c r="AS35" i="183"/>
  <c r="AR35" i="183"/>
  <c r="AQ35" i="183"/>
  <c r="AP35" i="183"/>
  <c r="AO35" i="183"/>
  <c r="AN35" i="183"/>
  <c r="AM35" i="183"/>
  <c r="AL35" i="183"/>
  <c r="AK35" i="183"/>
  <c r="AJ35" i="183"/>
  <c r="AI35" i="183"/>
  <c r="AH35" i="183"/>
  <c r="AG35" i="183"/>
  <c r="AF35" i="183"/>
  <c r="AE35" i="183"/>
  <c r="AD35" i="183"/>
  <c r="AC35" i="183"/>
  <c r="AB35" i="183"/>
  <c r="AA35" i="183"/>
  <c r="Z35" i="183"/>
  <c r="Y35" i="183"/>
  <c r="X35" i="183"/>
  <c r="W35" i="183"/>
  <c r="V35" i="183"/>
  <c r="U35" i="183"/>
  <c r="T35" i="183"/>
  <c r="S35" i="183"/>
  <c r="AW33" i="183"/>
  <c r="AV33" i="183"/>
  <c r="AU33" i="183"/>
  <c r="AT33" i="183"/>
  <c r="AS33" i="183"/>
  <c r="AR33" i="183"/>
  <c r="AQ33" i="183"/>
  <c r="AP33" i="183"/>
  <c r="AO33" i="183"/>
  <c r="AN33" i="183"/>
  <c r="AM33" i="183"/>
  <c r="AL33" i="183"/>
  <c r="AK33" i="183"/>
  <c r="AJ33" i="183"/>
  <c r="AI33" i="183"/>
  <c r="AH33" i="183"/>
  <c r="AG33" i="183"/>
  <c r="AF33" i="183"/>
  <c r="AE33" i="183"/>
  <c r="AD33" i="183"/>
  <c r="AC33" i="183"/>
  <c r="AB33" i="183"/>
  <c r="AA33" i="183"/>
  <c r="Z33" i="183"/>
  <c r="Y33" i="183"/>
  <c r="X33" i="183"/>
  <c r="W33" i="183"/>
  <c r="V33" i="183"/>
  <c r="U33" i="183"/>
  <c r="T33" i="183"/>
  <c r="S33" i="183"/>
  <c r="F33" i="183"/>
  <c r="AW32" i="183"/>
  <c r="AV32" i="183"/>
  <c r="AU32" i="183"/>
  <c r="AT32" i="183"/>
  <c r="AS32" i="183"/>
  <c r="AR32" i="183"/>
  <c r="AQ32" i="183"/>
  <c r="AP32" i="183"/>
  <c r="AO32" i="183"/>
  <c r="AN32" i="183"/>
  <c r="AM32" i="183"/>
  <c r="AL32" i="183"/>
  <c r="AK32" i="183"/>
  <c r="AJ32" i="183"/>
  <c r="AI32" i="183"/>
  <c r="AH32" i="183"/>
  <c r="AG32" i="183"/>
  <c r="AF32" i="183"/>
  <c r="AE32" i="183"/>
  <c r="AD32" i="183"/>
  <c r="AC32" i="183"/>
  <c r="AB32" i="183"/>
  <c r="AA32" i="183"/>
  <c r="Z32" i="183"/>
  <c r="Y32" i="183"/>
  <c r="X32" i="183"/>
  <c r="W32" i="183"/>
  <c r="V32" i="183"/>
  <c r="U32" i="183"/>
  <c r="T32" i="183"/>
  <c r="S32" i="183"/>
  <c r="AW30" i="183"/>
  <c r="AV30" i="183"/>
  <c r="AU30" i="183"/>
  <c r="AT30" i="183"/>
  <c r="AS30" i="183"/>
  <c r="AR30" i="183"/>
  <c r="AQ30" i="183"/>
  <c r="AP30" i="183"/>
  <c r="AO30" i="183"/>
  <c r="AN30" i="183"/>
  <c r="AM30" i="183"/>
  <c r="AL30" i="183"/>
  <c r="AK30" i="183"/>
  <c r="AJ30" i="183"/>
  <c r="AI30" i="183"/>
  <c r="AH30" i="183"/>
  <c r="AG30" i="183"/>
  <c r="AF30" i="183"/>
  <c r="AE30" i="183"/>
  <c r="AD30" i="183"/>
  <c r="AC30" i="183"/>
  <c r="AB30" i="183"/>
  <c r="AA30" i="183"/>
  <c r="Z30" i="183"/>
  <c r="Y30" i="183"/>
  <c r="X30" i="183"/>
  <c r="W30" i="183"/>
  <c r="V30" i="183"/>
  <c r="U30" i="183"/>
  <c r="T30" i="183"/>
  <c r="S30" i="183"/>
  <c r="F30" i="183"/>
  <c r="AW29" i="183"/>
  <c r="AV29" i="183"/>
  <c r="AU29" i="183"/>
  <c r="AT29" i="183"/>
  <c r="AS29" i="183"/>
  <c r="AR29" i="183"/>
  <c r="AQ29" i="183"/>
  <c r="AP29" i="183"/>
  <c r="AO29" i="183"/>
  <c r="AN29" i="183"/>
  <c r="AM29" i="183"/>
  <c r="AL29" i="183"/>
  <c r="AK29" i="183"/>
  <c r="AJ29" i="183"/>
  <c r="AI29" i="183"/>
  <c r="AH29" i="183"/>
  <c r="AG29" i="183"/>
  <c r="AF29" i="183"/>
  <c r="AE29" i="183"/>
  <c r="AD29" i="183"/>
  <c r="AC29" i="183"/>
  <c r="AB29" i="183"/>
  <c r="AA29" i="183"/>
  <c r="Z29" i="183"/>
  <c r="Y29" i="183"/>
  <c r="X29" i="183"/>
  <c r="W29" i="183"/>
  <c r="V29" i="183"/>
  <c r="U29" i="183"/>
  <c r="T29" i="183"/>
  <c r="S29" i="183"/>
  <c r="B28" i="183"/>
  <c r="B31" i="183" s="1"/>
  <c r="B34" i="183" s="1"/>
  <c r="B37" i="183" s="1"/>
  <c r="B40" i="183" s="1"/>
  <c r="B43" i="183" s="1"/>
  <c r="B46" i="183" s="1"/>
  <c r="B49" i="183" s="1"/>
  <c r="B52" i="183" s="1"/>
  <c r="B55" i="183" s="1"/>
  <c r="B58" i="183" s="1"/>
  <c r="AW27" i="183"/>
  <c r="AV27" i="183"/>
  <c r="AU27" i="183"/>
  <c r="AT27" i="183"/>
  <c r="AS27" i="183"/>
  <c r="AR27" i="183"/>
  <c r="AQ27" i="183"/>
  <c r="AP27" i="183"/>
  <c r="AO27" i="183"/>
  <c r="AN27" i="183"/>
  <c r="AM27" i="183"/>
  <c r="AL27" i="183"/>
  <c r="AK27" i="183"/>
  <c r="AJ27" i="183"/>
  <c r="AI27" i="183"/>
  <c r="AH27" i="183"/>
  <c r="AG27" i="183"/>
  <c r="AF27" i="183"/>
  <c r="AE27" i="183"/>
  <c r="AD27" i="183"/>
  <c r="AC27" i="183"/>
  <c r="AB27" i="183"/>
  <c r="AA27" i="183"/>
  <c r="Z27" i="183"/>
  <c r="Y27" i="183"/>
  <c r="X27" i="183"/>
  <c r="W27" i="183"/>
  <c r="V27" i="183"/>
  <c r="U27" i="183"/>
  <c r="T27" i="183"/>
  <c r="S27" i="183"/>
  <c r="F27" i="183"/>
  <c r="AW26" i="183"/>
  <c r="AV26" i="183"/>
  <c r="AU26" i="183"/>
  <c r="AT26" i="183"/>
  <c r="AS26" i="183"/>
  <c r="AR26" i="183"/>
  <c r="AQ26" i="183"/>
  <c r="AP26" i="183"/>
  <c r="AO26" i="183"/>
  <c r="AN26" i="183"/>
  <c r="AM26" i="183"/>
  <c r="AL26" i="183"/>
  <c r="AK26" i="183"/>
  <c r="AJ26" i="183"/>
  <c r="AI26" i="183"/>
  <c r="AH26" i="183"/>
  <c r="AG26" i="183"/>
  <c r="AF26" i="183"/>
  <c r="AE26" i="183"/>
  <c r="AD26" i="183"/>
  <c r="AC26" i="183"/>
  <c r="AB26" i="183"/>
  <c r="AA26" i="183"/>
  <c r="Z26" i="183"/>
  <c r="Y26" i="183"/>
  <c r="X26" i="183"/>
  <c r="W26" i="183"/>
  <c r="V26" i="183"/>
  <c r="U26" i="183"/>
  <c r="T26" i="183"/>
  <c r="S26" i="183"/>
  <c r="B25" i="183"/>
  <c r="AW24" i="183"/>
  <c r="AV24" i="183"/>
  <c r="AU24" i="183"/>
  <c r="AT24" i="183"/>
  <c r="AS24" i="183"/>
  <c r="AR24" i="183"/>
  <c r="AQ24" i="183"/>
  <c r="AP24" i="183"/>
  <c r="AO24" i="183"/>
  <c r="AN24" i="183"/>
  <c r="AM24" i="183"/>
  <c r="AL24" i="183"/>
  <c r="AK24" i="183"/>
  <c r="AJ24" i="183"/>
  <c r="AI24" i="183"/>
  <c r="AH24" i="183"/>
  <c r="AG24" i="183"/>
  <c r="AF24" i="183"/>
  <c r="AE24" i="183"/>
  <c r="AD24" i="183"/>
  <c r="AC24" i="183"/>
  <c r="AB24" i="183"/>
  <c r="AA24" i="183"/>
  <c r="Z24" i="183"/>
  <c r="Y24" i="183"/>
  <c r="X24" i="183"/>
  <c r="W24" i="183"/>
  <c r="V24" i="183"/>
  <c r="U24" i="183"/>
  <c r="T24" i="183"/>
  <c r="S24" i="183"/>
  <c r="F24" i="183"/>
  <c r="AV71" i="183" s="1"/>
  <c r="AW23" i="183"/>
  <c r="AV23" i="183"/>
  <c r="AU23" i="183"/>
  <c r="AT23" i="183"/>
  <c r="AS23" i="183"/>
  <c r="AR23" i="183"/>
  <c r="AQ23" i="183"/>
  <c r="AP23" i="183"/>
  <c r="AO23" i="183"/>
  <c r="AN23" i="183"/>
  <c r="AM23" i="183"/>
  <c r="AL23" i="183"/>
  <c r="AK23" i="183"/>
  <c r="AJ23" i="183"/>
  <c r="AI23" i="183"/>
  <c r="AH23" i="183"/>
  <c r="AG23" i="183"/>
  <c r="AF23" i="183"/>
  <c r="AE23" i="183"/>
  <c r="AD23" i="183"/>
  <c r="AC23" i="183"/>
  <c r="AB23" i="183"/>
  <c r="AA23" i="183"/>
  <c r="Z23" i="183"/>
  <c r="Y23" i="183"/>
  <c r="X23" i="183"/>
  <c r="W23" i="183"/>
  <c r="V23" i="183"/>
  <c r="U23" i="183"/>
  <c r="T23" i="183"/>
  <c r="S23" i="183"/>
  <c r="AW19" i="183"/>
  <c r="AW20" i="183" s="1"/>
  <c r="AW21" i="183" s="1"/>
  <c r="AV19" i="183"/>
  <c r="AV20" i="183" s="1"/>
  <c r="AV21" i="183" s="1"/>
  <c r="AU19" i="183"/>
  <c r="AU20" i="183" s="1"/>
  <c r="AU21" i="183" s="1"/>
  <c r="AX17" i="183"/>
  <c r="BC14" i="183"/>
  <c r="AC2" i="183"/>
  <c r="AR20" i="183" s="1"/>
  <c r="AR21" i="183" s="1"/>
  <c r="AX36" i="183" l="1"/>
  <c r="AZ36" i="183" s="1"/>
  <c r="AX47" i="183"/>
  <c r="AZ47" i="183" s="1"/>
  <c r="AX54" i="183"/>
  <c r="AZ54" i="183" s="1"/>
  <c r="AX26" i="183"/>
  <c r="AZ26" i="183" s="1"/>
  <c r="AX27" i="183"/>
  <c r="AZ27" i="183" s="1"/>
  <c r="AX50" i="183"/>
  <c r="AZ50" i="183" s="1"/>
  <c r="AX51" i="183"/>
  <c r="AZ51" i="183" s="1"/>
  <c r="AX24" i="183"/>
  <c r="AZ24" i="183" s="1"/>
  <c r="AX30" i="183"/>
  <c r="AZ30" i="183" s="1"/>
  <c r="AX41" i="183"/>
  <c r="AZ41" i="183" s="1"/>
  <c r="AX48" i="183"/>
  <c r="AZ48" i="183" s="1"/>
  <c r="AX44" i="183"/>
  <c r="AZ44" i="183" s="1"/>
  <c r="AX45" i="183"/>
  <c r="AZ45" i="183" s="1"/>
  <c r="AX35" i="183"/>
  <c r="AZ35" i="183" s="1"/>
  <c r="AX59" i="183"/>
  <c r="AZ59" i="183" s="1"/>
  <c r="AX38" i="183"/>
  <c r="AZ38" i="183" s="1"/>
  <c r="AX39" i="183"/>
  <c r="AZ39" i="183" s="1"/>
  <c r="AX23" i="183"/>
  <c r="AZ23" i="183" s="1"/>
  <c r="AX29" i="183"/>
  <c r="AZ29" i="183" s="1"/>
  <c r="AX42" i="183"/>
  <c r="AZ42" i="183" s="1"/>
  <c r="AX53" i="183"/>
  <c r="AZ53" i="183" s="1"/>
  <c r="AX60" i="183"/>
  <c r="AZ60" i="183" s="1"/>
  <c r="AX32" i="183"/>
  <c r="AZ32" i="183" s="1"/>
  <c r="AX33" i="183"/>
  <c r="AZ33" i="183" s="1"/>
  <c r="AX56" i="183"/>
  <c r="AZ56" i="183" s="1"/>
  <c r="AX57" i="183"/>
  <c r="AZ57" i="183" s="1"/>
  <c r="U20" i="183"/>
  <c r="U21" i="183" s="1"/>
  <c r="BB8" i="183"/>
  <c r="V20" i="183"/>
  <c r="V21" i="183" s="1"/>
  <c r="AE20" i="183"/>
  <c r="AE21" i="183" s="1"/>
  <c r="AN20" i="183"/>
  <c r="AN21" i="183" s="1"/>
  <c r="W20" i="183"/>
  <c r="W21" i="183" s="1"/>
  <c r="AF20" i="183"/>
  <c r="AF21" i="183" s="1"/>
  <c r="AO20" i="183"/>
  <c r="AO21" i="183" s="1"/>
  <c r="X20" i="183"/>
  <c r="X21" i="183" s="1"/>
  <c r="AG20" i="183"/>
  <c r="AG21" i="183" s="1"/>
  <c r="AP20" i="183"/>
  <c r="AP21" i="183" s="1"/>
  <c r="Y20" i="183"/>
  <c r="Y21" i="183" s="1"/>
  <c r="AH20" i="183"/>
  <c r="AH21" i="183" s="1"/>
  <c r="AQ20" i="183"/>
  <c r="AQ21" i="183" s="1"/>
  <c r="AM20" i="183"/>
  <c r="AM21" i="183" s="1"/>
  <c r="Z20" i="183"/>
  <c r="Z21" i="183" s="1"/>
  <c r="AI20" i="183"/>
  <c r="AI21" i="183" s="1"/>
  <c r="AS20" i="183"/>
  <c r="AS21" i="183" s="1"/>
  <c r="AK20" i="183"/>
  <c r="AK21" i="183" s="1"/>
  <c r="AT20" i="183"/>
  <c r="AT21" i="183" s="1"/>
  <c r="AD20" i="183"/>
  <c r="AD21" i="183" s="1"/>
  <c r="AA20" i="183"/>
  <c r="AA21" i="183" s="1"/>
  <c r="S20" i="183"/>
  <c r="S21" i="183" s="1"/>
  <c r="AC20" i="183"/>
  <c r="AC21" i="183" s="1"/>
  <c r="AL20" i="183"/>
  <c r="AL21" i="183" s="1"/>
  <c r="X62" i="183"/>
  <c r="AF62" i="183"/>
  <c r="AN62" i="183"/>
  <c r="AV62" i="183"/>
  <c r="W63" i="183"/>
  <c r="AE63" i="183"/>
  <c r="AM63" i="183"/>
  <c r="AU63" i="183"/>
  <c r="V64" i="183"/>
  <c r="AD64" i="183"/>
  <c r="AL64" i="183"/>
  <c r="AT64" i="183"/>
  <c r="V68" i="183"/>
  <c r="AD68" i="183"/>
  <c r="AL68" i="183"/>
  <c r="AT68" i="183"/>
  <c r="W69" i="183"/>
  <c r="AE69" i="183"/>
  <c r="AM69" i="183"/>
  <c r="AU69" i="183"/>
  <c r="X70" i="183"/>
  <c r="AF70" i="183"/>
  <c r="AN70" i="183"/>
  <c r="AV70" i="183"/>
  <c r="Y71" i="183"/>
  <c r="AG71" i="183"/>
  <c r="AO71" i="183"/>
  <c r="AW71" i="183"/>
  <c r="Y62" i="183"/>
  <c r="AG62" i="183"/>
  <c r="AO62" i="183"/>
  <c r="AW62" i="183"/>
  <c r="X63" i="183"/>
  <c r="AF63" i="183"/>
  <c r="AN63" i="183"/>
  <c r="AV63" i="183"/>
  <c r="W64" i="183"/>
  <c r="AE64" i="183"/>
  <c r="AM64" i="183"/>
  <c r="AU64" i="183"/>
  <c r="W68" i="183"/>
  <c r="AE68" i="183"/>
  <c r="AM68" i="183"/>
  <c r="AU68" i="183"/>
  <c r="X69" i="183"/>
  <c r="AF69" i="183"/>
  <c r="AN69" i="183"/>
  <c r="AV69" i="183"/>
  <c r="Y70" i="183"/>
  <c r="AG70" i="183"/>
  <c r="AO70" i="183"/>
  <c r="AW70" i="183"/>
  <c r="Z71" i="183"/>
  <c r="AH71" i="183"/>
  <c r="AP71" i="183"/>
  <c r="AH62" i="183"/>
  <c r="AP62" i="183"/>
  <c r="AX62" i="183"/>
  <c r="AZ62" i="183" s="1"/>
  <c r="AG63" i="183"/>
  <c r="AO63" i="183"/>
  <c r="AW63" i="183"/>
  <c r="X64" i="183"/>
  <c r="AF64" i="183"/>
  <c r="AN64" i="183"/>
  <c r="AV64" i="183"/>
  <c r="X68" i="183"/>
  <c r="AF68" i="183"/>
  <c r="AN68" i="183"/>
  <c r="AV68" i="183"/>
  <c r="Y69" i="183"/>
  <c r="AG69" i="183"/>
  <c r="AO69" i="183"/>
  <c r="AW69" i="183"/>
  <c r="Z70" i="183"/>
  <c r="AH70" i="183"/>
  <c r="AP70" i="183"/>
  <c r="S71" i="183"/>
  <c r="AA71" i="183"/>
  <c r="AI71" i="183"/>
  <c r="AQ71" i="183"/>
  <c r="Z62" i="183"/>
  <c r="Y63" i="183"/>
  <c r="T20" i="183"/>
  <c r="T21" i="183" s="1"/>
  <c r="AB20" i="183"/>
  <c r="AB21" i="183" s="1"/>
  <c r="AJ20" i="183"/>
  <c r="AJ21" i="183" s="1"/>
  <c r="S62" i="183"/>
  <c r="AA62" i="183"/>
  <c r="AI62" i="183"/>
  <c r="AQ62" i="183"/>
  <c r="Z63" i="183"/>
  <c r="AH63" i="183"/>
  <c r="AP63" i="183"/>
  <c r="AX63" i="183"/>
  <c r="AZ63" i="183" s="1"/>
  <c r="Y64" i="183"/>
  <c r="AG64" i="183"/>
  <c r="AO64" i="183"/>
  <c r="AW64" i="183"/>
  <c r="Y68" i="183"/>
  <c r="AG68" i="183"/>
  <c r="AO68" i="183"/>
  <c r="AW68" i="183"/>
  <c r="Z69" i="183"/>
  <c r="AH69" i="183"/>
  <c r="AP69" i="183"/>
  <c r="S70" i="183"/>
  <c r="AA70" i="183"/>
  <c r="AI70" i="183"/>
  <c r="AQ70" i="183"/>
  <c r="T71" i="183"/>
  <c r="AB71" i="183"/>
  <c r="AJ71" i="183"/>
  <c r="AR71" i="183"/>
  <c r="T62" i="183"/>
  <c r="AJ62" i="183"/>
  <c r="AR62" i="183"/>
  <c r="S63" i="183"/>
  <c r="AA63" i="183"/>
  <c r="AI63" i="183"/>
  <c r="AQ63" i="183"/>
  <c r="Z64" i="183"/>
  <c r="AH64" i="183"/>
  <c r="AP64" i="183"/>
  <c r="AX64" i="183"/>
  <c r="AZ64" i="183" s="1"/>
  <c r="Z68" i="183"/>
  <c r="AH68" i="183"/>
  <c r="AP68" i="183"/>
  <c r="S69" i="183"/>
  <c r="AA69" i="183"/>
  <c r="AI69" i="183"/>
  <c r="AQ69" i="183"/>
  <c r="T70" i="183"/>
  <c r="AB70" i="183"/>
  <c r="AJ70" i="183"/>
  <c r="AR70" i="183"/>
  <c r="U71" i="183"/>
  <c r="AC71" i="183"/>
  <c r="AK71" i="183"/>
  <c r="AS71" i="183"/>
  <c r="AB62" i="183"/>
  <c r="U62" i="183"/>
  <c r="AC62" i="183"/>
  <c r="AK62" i="183"/>
  <c r="AS62" i="183"/>
  <c r="T63" i="183"/>
  <c r="AB63" i="183"/>
  <c r="AJ63" i="183"/>
  <c r="AR63" i="183"/>
  <c r="S64" i="183"/>
  <c r="AA64" i="183"/>
  <c r="AI64" i="183"/>
  <c r="AQ64" i="183"/>
  <c r="S68" i="183"/>
  <c r="AA68" i="183"/>
  <c r="AI68" i="183"/>
  <c r="AQ68" i="183"/>
  <c r="T69" i="183"/>
  <c r="AB69" i="183"/>
  <c r="AJ69" i="183"/>
  <c r="AR69" i="183"/>
  <c r="U70" i="183"/>
  <c r="AC70" i="183"/>
  <c r="AK70" i="183"/>
  <c r="AS70" i="183"/>
  <c r="V71" i="183"/>
  <c r="AD71" i="183"/>
  <c r="AL71" i="183"/>
  <c r="AT71" i="183"/>
  <c r="AC63" i="183"/>
  <c r="AK63" i="183"/>
  <c r="AS63" i="183"/>
  <c r="T64" i="183"/>
  <c r="AB64" i="183"/>
  <c r="AJ64" i="183"/>
  <c r="AR64" i="183"/>
  <c r="T68" i="183"/>
  <c r="AB68" i="183"/>
  <c r="AJ68" i="183"/>
  <c r="AR68" i="183"/>
  <c r="U69" i="183"/>
  <c r="AC69" i="183"/>
  <c r="AK69" i="183"/>
  <c r="AS69" i="183"/>
  <c r="V70" i="183"/>
  <c r="AD70" i="183"/>
  <c r="AL70" i="183"/>
  <c r="AT70" i="183"/>
  <c r="W71" i="183"/>
  <c r="AE71" i="183"/>
  <c r="AM71" i="183"/>
  <c r="AU71" i="183"/>
  <c r="W62" i="183"/>
  <c r="AE62" i="183"/>
  <c r="AM62" i="183"/>
  <c r="AU62" i="183"/>
  <c r="V63" i="183"/>
  <c r="AD63" i="183"/>
  <c r="AL63" i="183"/>
  <c r="AT63" i="183"/>
  <c r="U64" i="183"/>
  <c r="AC64" i="183"/>
  <c r="AK64" i="183"/>
  <c r="AS64" i="183"/>
  <c r="U68" i="183"/>
  <c r="AC68" i="183"/>
  <c r="AK68" i="183"/>
  <c r="AS68" i="183"/>
  <c r="V69" i="183"/>
  <c r="AD69" i="183"/>
  <c r="AL69" i="183"/>
  <c r="AT69" i="183"/>
  <c r="W70" i="183"/>
  <c r="AE70" i="183"/>
  <c r="AM70" i="183"/>
  <c r="AU70" i="183"/>
  <c r="X71" i="183"/>
  <c r="AF71" i="183"/>
  <c r="AN71" i="183"/>
  <c r="W74" i="182" l="1"/>
  <c r="AY68" i="182"/>
  <c r="AX68" i="182"/>
  <c r="AW68" i="182"/>
  <c r="AV68" i="182"/>
  <c r="AU68" i="182"/>
  <c r="AT68" i="182"/>
  <c r="AS68" i="182"/>
  <c r="AR68" i="182"/>
  <c r="AQ68" i="182"/>
  <c r="AP68" i="182"/>
  <c r="AO68" i="182"/>
  <c r="AN68" i="182"/>
  <c r="AM68" i="182"/>
  <c r="AL68" i="182"/>
  <c r="AK68" i="182"/>
  <c r="AJ68" i="182"/>
  <c r="AI68" i="182"/>
  <c r="AH68" i="182"/>
  <c r="AG68" i="182"/>
  <c r="AF68" i="182"/>
  <c r="AE68" i="182"/>
  <c r="AD68" i="182"/>
  <c r="AC68" i="182"/>
  <c r="AB68" i="182"/>
  <c r="AA68" i="182"/>
  <c r="Z68" i="182"/>
  <c r="Y68" i="182"/>
  <c r="X68" i="182"/>
  <c r="W68" i="182"/>
  <c r="V68" i="182"/>
  <c r="U68" i="182"/>
  <c r="G68" i="182"/>
  <c r="AY67" i="182"/>
  <c r="AX67" i="182"/>
  <c r="AW67" i="182"/>
  <c r="AV67" i="182"/>
  <c r="AU67" i="182"/>
  <c r="AT67" i="182"/>
  <c r="AS67" i="182"/>
  <c r="AR67" i="182"/>
  <c r="AQ67" i="182"/>
  <c r="AP67" i="182"/>
  <c r="AO67" i="182"/>
  <c r="AN67" i="182"/>
  <c r="AM67" i="182"/>
  <c r="AL67" i="182"/>
  <c r="AK67" i="182"/>
  <c r="AJ67" i="182"/>
  <c r="AI67" i="182"/>
  <c r="AH67" i="182"/>
  <c r="AG67" i="182"/>
  <c r="AF67" i="182"/>
  <c r="AE67" i="182"/>
  <c r="AD67" i="182"/>
  <c r="AC67" i="182"/>
  <c r="AB67" i="182"/>
  <c r="AA67" i="182"/>
  <c r="Z67" i="182"/>
  <c r="Y67" i="182"/>
  <c r="X67" i="182"/>
  <c r="W67" i="182"/>
  <c r="V67" i="182"/>
  <c r="U67" i="182"/>
  <c r="F67" i="182"/>
  <c r="AY65" i="182"/>
  <c r="AX65" i="182"/>
  <c r="AW65" i="182"/>
  <c r="AV65" i="182"/>
  <c r="AU65" i="182"/>
  <c r="AT65" i="182"/>
  <c r="AS65" i="182"/>
  <c r="AR65" i="182"/>
  <c r="AQ65" i="182"/>
  <c r="AP65" i="182"/>
  <c r="AO65" i="182"/>
  <c r="AN65" i="182"/>
  <c r="AM65" i="182"/>
  <c r="AL65" i="182"/>
  <c r="AK65" i="182"/>
  <c r="AJ65" i="182"/>
  <c r="AI65" i="182"/>
  <c r="AH65" i="182"/>
  <c r="AG65" i="182"/>
  <c r="AF65" i="182"/>
  <c r="AE65" i="182"/>
  <c r="AD65" i="182"/>
  <c r="AC65" i="182"/>
  <c r="AB65" i="182"/>
  <c r="AA65" i="182"/>
  <c r="Z65" i="182"/>
  <c r="Y65" i="182"/>
  <c r="X65" i="182"/>
  <c r="W65" i="182"/>
  <c r="V65" i="182"/>
  <c r="U65" i="182"/>
  <c r="G65" i="182"/>
  <c r="AY64" i="182"/>
  <c r="AX64" i="182"/>
  <c r="AW64" i="182"/>
  <c r="AV64" i="182"/>
  <c r="AU64" i="182"/>
  <c r="AT64" i="182"/>
  <c r="AS64" i="182"/>
  <c r="AR64" i="182"/>
  <c r="AQ64" i="182"/>
  <c r="AP64" i="182"/>
  <c r="AO64" i="182"/>
  <c r="AN64" i="182"/>
  <c r="AM64" i="182"/>
  <c r="AL64" i="182"/>
  <c r="AK64" i="182"/>
  <c r="AJ64" i="182"/>
  <c r="AI64" i="182"/>
  <c r="AH64" i="182"/>
  <c r="AG64" i="182"/>
  <c r="AF64" i="182"/>
  <c r="AE64" i="182"/>
  <c r="AD64" i="182"/>
  <c r="AC64" i="182"/>
  <c r="AB64" i="182"/>
  <c r="AA64" i="182"/>
  <c r="Z64" i="182"/>
  <c r="Y64" i="182"/>
  <c r="X64" i="182"/>
  <c r="W64" i="182"/>
  <c r="V64" i="182"/>
  <c r="U64" i="182"/>
  <c r="F64" i="182"/>
  <c r="AY62" i="182"/>
  <c r="AX62" i="182"/>
  <c r="AW62" i="182"/>
  <c r="AV62" i="182"/>
  <c r="AU62" i="182"/>
  <c r="AT62" i="182"/>
  <c r="AS62" i="182"/>
  <c r="AR62" i="182"/>
  <c r="AQ62" i="182"/>
  <c r="AP62" i="182"/>
  <c r="AO62" i="182"/>
  <c r="AN62" i="182"/>
  <c r="AM62" i="182"/>
  <c r="AL62" i="182"/>
  <c r="AK62" i="182"/>
  <c r="AJ62" i="182"/>
  <c r="AI62" i="182"/>
  <c r="AH62" i="182"/>
  <c r="AG62" i="182"/>
  <c r="AF62" i="182"/>
  <c r="AE62" i="182"/>
  <c r="AD62" i="182"/>
  <c r="AC62" i="182"/>
  <c r="AB62" i="182"/>
  <c r="AA62" i="182"/>
  <c r="Z62" i="182"/>
  <c r="Y62" i="182"/>
  <c r="X62" i="182"/>
  <c r="W62" i="182"/>
  <c r="V62" i="182"/>
  <c r="U62" i="182"/>
  <c r="G62" i="182"/>
  <c r="AY61" i="182"/>
  <c r="AX61" i="182"/>
  <c r="AW61" i="182"/>
  <c r="AV61" i="182"/>
  <c r="AU61" i="182"/>
  <c r="AT61" i="182"/>
  <c r="AS61" i="182"/>
  <c r="AR61" i="182"/>
  <c r="AQ61" i="182"/>
  <c r="AP61" i="182"/>
  <c r="AO61" i="182"/>
  <c r="AN61" i="182"/>
  <c r="AM61" i="182"/>
  <c r="AL61" i="182"/>
  <c r="AK61" i="182"/>
  <c r="AJ61" i="182"/>
  <c r="AI61" i="182"/>
  <c r="AH61" i="182"/>
  <c r="AG61" i="182"/>
  <c r="AF61" i="182"/>
  <c r="AE61" i="182"/>
  <c r="AD61" i="182"/>
  <c r="AC61" i="182"/>
  <c r="AB61" i="182"/>
  <c r="AA61" i="182"/>
  <c r="Z61" i="182"/>
  <c r="Y61" i="182"/>
  <c r="X61" i="182"/>
  <c r="W61" i="182"/>
  <c r="V61" i="182"/>
  <c r="U61" i="182"/>
  <c r="F61" i="182"/>
  <c r="AY59" i="182"/>
  <c r="AX59" i="182"/>
  <c r="AW59" i="182"/>
  <c r="AV59" i="182"/>
  <c r="AU59" i="182"/>
  <c r="AT59" i="182"/>
  <c r="AS59" i="182"/>
  <c r="AR59" i="182"/>
  <c r="AQ59" i="182"/>
  <c r="AP59" i="182"/>
  <c r="AO59" i="182"/>
  <c r="AN59" i="182"/>
  <c r="AM59" i="182"/>
  <c r="AL59" i="182"/>
  <c r="AK59" i="182"/>
  <c r="AJ59" i="182"/>
  <c r="AI59" i="182"/>
  <c r="AH59" i="182"/>
  <c r="AG59" i="182"/>
  <c r="AF59" i="182"/>
  <c r="AE59" i="182"/>
  <c r="AD59" i="182"/>
  <c r="AC59" i="182"/>
  <c r="AB59" i="182"/>
  <c r="AA59" i="182"/>
  <c r="Z59" i="182"/>
  <c r="Y59" i="182"/>
  <c r="X59" i="182"/>
  <c r="W59" i="182"/>
  <c r="V59" i="182"/>
  <c r="U59" i="182"/>
  <c r="G59" i="182"/>
  <c r="AY58" i="182"/>
  <c r="AX58" i="182"/>
  <c r="AW58" i="182"/>
  <c r="AV58" i="182"/>
  <c r="AU58" i="182"/>
  <c r="AT58" i="182"/>
  <c r="AS58" i="182"/>
  <c r="AR58" i="182"/>
  <c r="AQ58" i="182"/>
  <c r="AP58" i="182"/>
  <c r="AO58" i="182"/>
  <c r="AN58" i="182"/>
  <c r="AM58" i="182"/>
  <c r="AL58" i="182"/>
  <c r="AK58" i="182"/>
  <c r="AJ58" i="182"/>
  <c r="AI58" i="182"/>
  <c r="AH58" i="182"/>
  <c r="AG58" i="182"/>
  <c r="AF58" i="182"/>
  <c r="AE58" i="182"/>
  <c r="AD58" i="182"/>
  <c r="AC58" i="182"/>
  <c r="AB58" i="182"/>
  <c r="AA58" i="182"/>
  <c r="Z58" i="182"/>
  <c r="Y58" i="182"/>
  <c r="X58" i="182"/>
  <c r="W58" i="182"/>
  <c r="V58" i="182"/>
  <c r="U58" i="182"/>
  <c r="F58" i="182"/>
  <c r="AY56" i="182"/>
  <c r="AX56" i="182"/>
  <c r="AW56" i="182"/>
  <c r="AV56" i="182"/>
  <c r="AU56" i="182"/>
  <c r="AT56" i="182"/>
  <c r="AS56" i="182"/>
  <c r="AR56" i="182"/>
  <c r="AQ56" i="182"/>
  <c r="AP56" i="182"/>
  <c r="AO56" i="182"/>
  <c r="AN56" i="182"/>
  <c r="AM56" i="182"/>
  <c r="AL56" i="182"/>
  <c r="AK56" i="182"/>
  <c r="AJ56" i="182"/>
  <c r="AI56" i="182"/>
  <c r="AH56" i="182"/>
  <c r="AG56" i="182"/>
  <c r="AF56" i="182"/>
  <c r="AE56" i="182"/>
  <c r="AD56" i="182"/>
  <c r="AC56" i="182"/>
  <c r="AB56" i="182"/>
  <c r="AA56" i="182"/>
  <c r="Z56" i="182"/>
  <c r="Y56" i="182"/>
  <c r="X56" i="182"/>
  <c r="W56" i="182"/>
  <c r="V56" i="182"/>
  <c r="U56" i="182"/>
  <c r="G56" i="182"/>
  <c r="AY55" i="182"/>
  <c r="AX55" i="182"/>
  <c r="AW55" i="182"/>
  <c r="AV55" i="182"/>
  <c r="AU55" i="182"/>
  <c r="AT55" i="182"/>
  <c r="AS55" i="182"/>
  <c r="AR55" i="182"/>
  <c r="AQ55" i="182"/>
  <c r="AP55" i="182"/>
  <c r="AO55" i="182"/>
  <c r="AN55" i="182"/>
  <c r="AM55" i="182"/>
  <c r="AL55" i="182"/>
  <c r="AK55" i="182"/>
  <c r="AJ55" i="182"/>
  <c r="AI55" i="182"/>
  <c r="AH55" i="182"/>
  <c r="AG55" i="182"/>
  <c r="AF55" i="182"/>
  <c r="AE55" i="182"/>
  <c r="AD55" i="182"/>
  <c r="AC55" i="182"/>
  <c r="AB55" i="182"/>
  <c r="AA55" i="182"/>
  <c r="Z55" i="182"/>
  <c r="Y55" i="182"/>
  <c r="X55" i="182"/>
  <c r="W55" i="182"/>
  <c r="V55" i="182"/>
  <c r="U55" i="182"/>
  <c r="F55" i="182"/>
  <c r="AY53" i="182"/>
  <c r="AX53" i="182"/>
  <c r="AW53" i="182"/>
  <c r="AV53" i="182"/>
  <c r="AU53" i="182"/>
  <c r="AT53" i="182"/>
  <c r="AS53" i="182"/>
  <c r="AR53" i="182"/>
  <c r="AQ53" i="182"/>
  <c r="AP53" i="182"/>
  <c r="AO53" i="182"/>
  <c r="AN53" i="182"/>
  <c r="AM53" i="182"/>
  <c r="AL53" i="182"/>
  <c r="AK53" i="182"/>
  <c r="AJ53" i="182"/>
  <c r="AI53" i="182"/>
  <c r="AH53" i="182"/>
  <c r="AG53" i="182"/>
  <c r="AF53" i="182"/>
  <c r="AE53" i="182"/>
  <c r="AD53" i="182"/>
  <c r="AC53" i="182"/>
  <c r="AB53" i="182"/>
  <c r="AA53" i="182"/>
  <c r="Z53" i="182"/>
  <c r="Y53" i="182"/>
  <c r="X53" i="182"/>
  <c r="W53" i="182"/>
  <c r="V53" i="182"/>
  <c r="U53" i="182"/>
  <c r="G53" i="182"/>
  <c r="AY52" i="182"/>
  <c r="AX52" i="182"/>
  <c r="AW52" i="182"/>
  <c r="AV52" i="182"/>
  <c r="AU52" i="182"/>
  <c r="AT52" i="182"/>
  <c r="AS52" i="182"/>
  <c r="AR52" i="182"/>
  <c r="AQ52" i="182"/>
  <c r="AP52" i="182"/>
  <c r="AO52" i="182"/>
  <c r="AN52" i="182"/>
  <c r="AM52" i="182"/>
  <c r="AL52" i="182"/>
  <c r="AK52" i="182"/>
  <c r="AJ52" i="182"/>
  <c r="AI52" i="182"/>
  <c r="AH52" i="182"/>
  <c r="AG52" i="182"/>
  <c r="AF52" i="182"/>
  <c r="AE52" i="182"/>
  <c r="AD52" i="182"/>
  <c r="AC52" i="182"/>
  <c r="AB52" i="182"/>
  <c r="AA52" i="182"/>
  <c r="Z52" i="182"/>
  <c r="Y52" i="182"/>
  <c r="X52" i="182"/>
  <c r="W52" i="182"/>
  <c r="V52" i="182"/>
  <c r="U52" i="182"/>
  <c r="F52" i="182"/>
  <c r="AY50" i="182"/>
  <c r="AX50" i="182"/>
  <c r="AW50" i="182"/>
  <c r="AV50" i="182"/>
  <c r="AU50" i="182"/>
  <c r="AT50" i="182"/>
  <c r="AS50" i="182"/>
  <c r="AR50" i="182"/>
  <c r="AQ50" i="182"/>
  <c r="AP50" i="182"/>
  <c r="AO50" i="182"/>
  <c r="AN50" i="182"/>
  <c r="AM50" i="182"/>
  <c r="AL50" i="182"/>
  <c r="AK50" i="182"/>
  <c r="AJ50" i="182"/>
  <c r="AI50" i="182"/>
  <c r="AH50" i="182"/>
  <c r="AG50" i="182"/>
  <c r="AF50" i="182"/>
  <c r="AE50" i="182"/>
  <c r="AD50" i="182"/>
  <c r="AC50" i="182"/>
  <c r="AB50" i="182"/>
  <c r="AA50" i="182"/>
  <c r="Z50" i="182"/>
  <c r="Y50" i="182"/>
  <c r="X50" i="182"/>
  <c r="W50" i="182"/>
  <c r="V50" i="182"/>
  <c r="U50" i="182"/>
  <c r="G50" i="182"/>
  <c r="AY49" i="182"/>
  <c r="AX49" i="182"/>
  <c r="AW49" i="182"/>
  <c r="AV49" i="182"/>
  <c r="AU49" i="182"/>
  <c r="AT49" i="182"/>
  <c r="AS49" i="182"/>
  <c r="AR49" i="182"/>
  <c r="AQ49" i="182"/>
  <c r="AP49" i="182"/>
  <c r="AO49" i="182"/>
  <c r="AN49" i="182"/>
  <c r="AM49" i="182"/>
  <c r="AL49" i="182"/>
  <c r="AK49" i="182"/>
  <c r="AJ49" i="182"/>
  <c r="AI49" i="182"/>
  <c r="AH49" i="182"/>
  <c r="AG49" i="182"/>
  <c r="AF49" i="182"/>
  <c r="AE49" i="182"/>
  <c r="AD49" i="182"/>
  <c r="AC49" i="182"/>
  <c r="AB49" i="182"/>
  <c r="AA49" i="182"/>
  <c r="Z49" i="182"/>
  <c r="Y49" i="182"/>
  <c r="X49" i="182"/>
  <c r="W49" i="182"/>
  <c r="V49" i="182"/>
  <c r="U49" i="182"/>
  <c r="F49" i="182"/>
  <c r="AY47" i="182"/>
  <c r="AX47" i="182"/>
  <c r="AW47" i="182"/>
  <c r="AV47" i="182"/>
  <c r="AU47" i="182"/>
  <c r="AT47" i="182"/>
  <c r="AS47" i="182"/>
  <c r="AR47" i="182"/>
  <c r="AQ47" i="182"/>
  <c r="AP47" i="182"/>
  <c r="AO47" i="182"/>
  <c r="AN47" i="182"/>
  <c r="AM47" i="182"/>
  <c r="AL47" i="182"/>
  <c r="AK47" i="182"/>
  <c r="AJ47" i="182"/>
  <c r="AI47" i="182"/>
  <c r="AH47" i="182"/>
  <c r="AG47" i="182"/>
  <c r="AF47" i="182"/>
  <c r="AE47" i="182"/>
  <c r="AD47" i="182"/>
  <c r="AC47" i="182"/>
  <c r="AB47" i="182"/>
  <c r="AA47" i="182"/>
  <c r="Z47" i="182"/>
  <c r="Y47" i="182"/>
  <c r="X47" i="182"/>
  <c r="W47" i="182"/>
  <c r="V47" i="182"/>
  <c r="U47" i="182"/>
  <c r="G47" i="182"/>
  <c r="AY46" i="182"/>
  <c r="AX46" i="182"/>
  <c r="AW46" i="182"/>
  <c r="AV46" i="182"/>
  <c r="AU46" i="182"/>
  <c r="AT46" i="182"/>
  <c r="AS46" i="182"/>
  <c r="AR46" i="182"/>
  <c r="AQ46" i="182"/>
  <c r="AP46" i="182"/>
  <c r="AO46" i="182"/>
  <c r="AN46" i="182"/>
  <c r="AM46" i="182"/>
  <c r="AL46" i="182"/>
  <c r="AK46" i="182"/>
  <c r="AJ46" i="182"/>
  <c r="AI46" i="182"/>
  <c r="AH46" i="182"/>
  <c r="AG46" i="182"/>
  <c r="AF46" i="182"/>
  <c r="AE46" i="182"/>
  <c r="AD46" i="182"/>
  <c r="AC46" i="182"/>
  <c r="AB46" i="182"/>
  <c r="AA46" i="182"/>
  <c r="Z46" i="182"/>
  <c r="Y46" i="182"/>
  <c r="X46" i="182"/>
  <c r="W46" i="182"/>
  <c r="V46" i="182"/>
  <c r="U46" i="182"/>
  <c r="F46" i="182"/>
  <c r="AY44" i="182"/>
  <c r="AX44" i="182"/>
  <c r="AW44" i="182"/>
  <c r="AV44" i="182"/>
  <c r="AU44" i="182"/>
  <c r="AT44" i="182"/>
  <c r="AS44" i="182"/>
  <c r="AR44" i="182"/>
  <c r="AQ44" i="182"/>
  <c r="AP44" i="182"/>
  <c r="AO44" i="182"/>
  <c r="AN44" i="182"/>
  <c r="AM44" i="182"/>
  <c r="AL44" i="182"/>
  <c r="AK44" i="182"/>
  <c r="AJ44" i="182"/>
  <c r="AI44" i="182"/>
  <c r="AH44" i="182"/>
  <c r="AG44" i="182"/>
  <c r="AF44" i="182"/>
  <c r="AE44" i="182"/>
  <c r="AD44" i="182"/>
  <c r="AC44" i="182"/>
  <c r="AB44" i="182"/>
  <c r="AA44" i="182"/>
  <c r="Z44" i="182"/>
  <c r="Y44" i="182"/>
  <c r="X44" i="182"/>
  <c r="W44" i="182"/>
  <c r="V44" i="182"/>
  <c r="U44" i="182"/>
  <c r="G44" i="182"/>
  <c r="AY43" i="182"/>
  <c r="AX43" i="182"/>
  <c r="AW43" i="182"/>
  <c r="AV43" i="182"/>
  <c r="AU43" i="182"/>
  <c r="AT43" i="182"/>
  <c r="AS43" i="182"/>
  <c r="AR43" i="182"/>
  <c r="AQ43" i="182"/>
  <c r="AP43" i="182"/>
  <c r="AO43" i="182"/>
  <c r="AN43" i="182"/>
  <c r="AM43" i="182"/>
  <c r="AL43" i="182"/>
  <c r="AK43" i="182"/>
  <c r="AJ43" i="182"/>
  <c r="AI43" i="182"/>
  <c r="AH43" i="182"/>
  <c r="AG43" i="182"/>
  <c r="AF43" i="182"/>
  <c r="AE43" i="182"/>
  <c r="AD43" i="182"/>
  <c r="AC43" i="182"/>
  <c r="AB43" i="182"/>
  <c r="AA43" i="182"/>
  <c r="Z43" i="182"/>
  <c r="Y43" i="182"/>
  <c r="X43" i="182"/>
  <c r="W43" i="182"/>
  <c r="V43" i="182"/>
  <c r="U43" i="182"/>
  <c r="F43" i="182"/>
  <c r="AY41" i="182"/>
  <c r="AX41" i="182"/>
  <c r="AW41" i="182"/>
  <c r="AV41" i="182"/>
  <c r="AU41" i="182"/>
  <c r="AT41" i="182"/>
  <c r="AS41" i="182"/>
  <c r="AR41" i="182"/>
  <c r="AQ41" i="182"/>
  <c r="AP41" i="182"/>
  <c r="AO41" i="182"/>
  <c r="AN41" i="182"/>
  <c r="AM41" i="182"/>
  <c r="AL41" i="182"/>
  <c r="AK41" i="182"/>
  <c r="AJ41" i="182"/>
  <c r="AI41" i="182"/>
  <c r="AH41" i="182"/>
  <c r="AG41" i="182"/>
  <c r="AF41" i="182"/>
  <c r="AE41" i="182"/>
  <c r="AD41" i="182"/>
  <c r="AC41" i="182"/>
  <c r="AB41" i="182"/>
  <c r="AA41" i="182"/>
  <c r="Z41" i="182"/>
  <c r="Y41" i="182"/>
  <c r="X41" i="182"/>
  <c r="W41" i="182"/>
  <c r="V41" i="182"/>
  <c r="U41" i="182"/>
  <c r="G41" i="182"/>
  <c r="AY40" i="182"/>
  <c r="AX40" i="182"/>
  <c r="AW40" i="182"/>
  <c r="AV40" i="182"/>
  <c r="AU40" i="182"/>
  <c r="AT40" i="182"/>
  <c r="AS40" i="182"/>
  <c r="AR40" i="182"/>
  <c r="AQ40" i="182"/>
  <c r="AP40" i="182"/>
  <c r="AO40" i="182"/>
  <c r="AN40" i="182"/>
  <c r="AM40" i="182"/>
  <c r="AL40" i="182"/>
  <c r="AK40" i="182"/>
  <c r="AJ40" i="182"/>
  <c r="AI40" i="182"/>
  <c r="AH40" i="182"/>
  <c r="AG40" i="182"/>
  <c r="AF40" i="182"/>
  <c r="AE40" i="182"/>
  <c r="AD40" i="182"/>
  <c r="AC40" i="182"/>
  <c r="AB40" i="182"/>
  <c r="AA40" i="182"/>
  <c r="Z40" i="182"/>
  <c r="Y40" i="182"/>
  <c r="X40" i="182"/>
  <c r="W40" i="182"/>
  <c r="V40" i="182"/>
  <c r="U40" i="182"/>
  <c r="F40" i="182"/>
  <c r="AY38" i="182"/>
  <c r="AX38" i="182"/>
  <c r="AW38" i="182"/>
  <c r="AV38" i="182"/>
  <c r="AU38" i="182"/>
  <c r="AT38" i="182"/>
  <c r="AS38" i="182"/>
  <c r="AR38" i="182"/>
  <c r="AQ38" i="182"/>
  <c r="AP38" i="182"/>
  <c r="AO38" i="182"/>
  <c r="AN38" i="182"/>
  <c r="AM38" i="182"/>
  <c r="AL38" i="182"/>
  <c r="AK38" i="182"/>
  <c r="AJ38" i="182"/>
  <c r="AI38" i="182"/>
  <c r="AH38" i="182"/>
  <c r="AG38" i="182"/>
  <c r="AF38" i="182"/>
  <c r="AE38" i="182"/>
  <c r="AD38" i="182"/>
  <c r="AC38" i="182"/>
  <c r="AB38" i="182"/>
  <c r="AA38" i="182"/>
  <c r="Z38" i="182"/>
  <c r="Y38" i="182"/>
  <c r="X38" i="182"/>
  <c r="W38" i="182"/>
  <c r="V38" i="182"/>
  <c r="U38" i="182"/>
  <c r="G38" i="182"/>
  <c r="AY37" i="182"/>
  <c r="AX37" i="182"/>
  <c r="AW37" i="182"/>
  <c r="AV37" i="182"/>
  <c r="AU37" i="182"/>
  <c r="AT37" i="182"/>
  <c r="AS37" i="182"/>
  <c r="AR37" i="182"/>
  <c r="AQ37" i="182"/>
  <c r="AP37" i="182"/>
  <c r="AO37" i="182"/>
  <c r="AN37" i="182"/>
  <c r="AM37" i="182"/>
  <c r="AL37" i="182"/>
  <c r="AK37" i="182"/>
  <c r="AJ37" i="182"/>
  <c r="AI37" i="182"/>
  <c r="AH37" i="182"/>
  <c r="AG37" i="182"/>
  <c r="AF37" i="182"/>
  <c r="AE37" i="182"/>
  <c r="AD37" i="182"/>
  <c r="AC37" i="182"/>
  <c r="AB37" i="182"/>
  <c r="AA37" i="182"/>
  <c r="Z37" i="182"/>
  <c r="Y37" i="182"/>
  <c r="X37" i="182"/>
  <c r="W37" i="182"/>
  <c r="V37" i="182"/>
  <c r="U37" i="182"/>
  <c r="F37" i="182"/>
  <c r="AY35" i="182"/>
  <c r="AX35" i="182"/>
  <c r="AW35" i="182"/>
  <c r="AV35" i="182"/>
  <c r="AU35" i="182"/>
  <c r="AT35" i="182"/>
  <c r="AS35" i="182"/>
  <c r="AR35" i="182"/>
  <c r="AQ35" i="182"/>
  <c r="AP35" i="182"/>
  <c r="AO35" i="182"/>
  <c r="AN35" i="182"/>
  <c r="AM35" i="182"/>
  <c r="AL35" i="182"/>
  <c r="AK35" i="182"/>
  <c r="AJ35" i="182"/>
  <c r="AI35" i="182"/>
  <c r="AH35" i="182"/>
  <c r="AG35" i="182"/>
  <c r="AF35" i="182"/>
  <c r="AE35" i="182"/>
  <c r="AD35" i="182"/>
  <c r="AC35" i="182"/>
  <c r="AB35" i="182"/>
  <c r="AA35" i="182"/>
  <c r="Z35" i="182"/>
  <c r="Y35" i="182"/>
  <c r="X35" i="182"/>
  <c r="W35" i="182"/>
  <c r="V35" i="182"/>
  <c r="U35" i="182"/>
  <c r="G35" i="182"/>
  <c r="AY34" i="182"/>
  <c r="AX34" i="182"/>
  <c r="AW34" i="182"/>
  <c r="AV34" i="182"/>
  <c r="AU34" i="182"/>
  <c r="AT34" i="182"/>
  <c r="AS34" i="182"/>
  <c r="AR34" i="182"/>
  <c r="AQ34" i="182"/>
  <c r="AP34" i="182"/>
  <c r="AO34" i="182"/>
  <c r="AN34" i="182"/>
  <c r="AM34" i="182"/>
  <c r="AL34" i="182"/>
  <c r="AK34" i="182"/>
  <c r="AJ34" i="182"/>
  <c r="AI34" i="182"/>
  <c r="AH34" i="182"/>
  <c r="AG34" i="182"/>
  <c r="AF34" i="182"/>
  <c r="AE34" i="182"/>
  <c r="AD34" i="182"/>
  <c r="AC34" i="182"/>
  <c r="AB34" i="182"/>
  <c r="AA34" i="182"/>
  <c r="Z34" i="182"/>
  <c r="Y34" i="182"/>
  <c r="X34" i="182"/>
  <c r="W34" i="182"/>
  <c r="V34" i="182"/>
  <c r="U34" i="182"/>
  <c r="F34" i="182"/>
  <c r="AY32" i="182"/>
  <c r="AX32" i="182"/>
  <c r="AW32" i="182"/>
  <c r="AV32" i="182"/>
  <c r="AU32" i="182"/>
  <c r="AT32" i="182"/>
  <c r="AS32" i="182"/>
  <c r="AR32" i="182"/>
  <c r="AQ32" i="182"/>
  <c r="AP32" i="182"/>
  <c r="AO32" i="182"/>
  <c r="AN32" i="182"/>
  <c r="AM32" i="182"/>
  <c r="AL32" i="182"/>
  <c r="AK32" i="182"/>
  <c r="AJ32" i="182"/>
  <c r="AI32" i="182"/>
  <c r="AH32" i="182"/>
  <c r="AG32" i="182"/>
  <c r="AF32" i="182"/>
  <c r="AE32" i="182"/>
  <c r="AD32" i="182"/>
  <c r="AC32" i="182"/>
  <c r="AB32" i="182"/>
  <c r="AA32" i="182"/>
  <c r="Z32" i="182"/>
  <c r="Y32" i="182"/>
  <c r="X32" i="182"/>
  <c r="W32" i="182"/>
  <c r="V32" i="182"/>
  <c r="U32" i="182"/>
  <c r="G32" i="182"/>
  <c r="AY31" i="182"/>
  <c r="AX31" i="182"/>
  <c r="AW31" i="182"/>
  <c r="AV31" i="182"/>
  <c r="AU31" i="182"/>
  <c r="AT31" i="182"/>
  <c r="AS31" i="182"/>
  <c r="AR31" i="182"/>
  <c r="AQ31" i="182"/>
  <c r="AP31" i="182"/>
  <c r="AO31" i="182"/>
  <c r="AN31" i="182"/>
  <c r="AM31" i="182"/>
  <c r="AL31" i="182"/>
  <c r="AK31" i="182"/>
  <c r="AJ31" i="182"/>
  <c r="AI31" i="182"/>
  <c r="AH31" i="182"/>
  <c r="AG31" i="182"/>
  <c r="AF31" i="182"/>
  <c r="AE31" i="182"/>
  <c r="AD31" i="182"/>
  <c r="AC31" i="182"/>
  <c r="AB31" i="182"/>
  <c r="AA31" i="182"/>
  <c r="Z31" i="182"/>
  <c r="Y31" i="182"/>
  <c r="X31" i="182"/>
  <c r="W31" i="182"/>
  <c r="V31" i="182"/>
  <c r="U31" i="182"/>
  <c r="F31" i="182"/>
  <c r="AY29" i="182"/>
  <c r="AX29" i="182"/>
  <c r="AW29" i="182"/>
  <c r="AV29" i="182"/>
  <c r="AU29" i="182"/>
  <c r="AT29" i="182"/>
  <c r="AS29" i="182"/>
  <c r="AR29" i="182"/>
  <c r="AQ29" i="182"/>
  <c r="AP29" i="182"/>
  <c r="AO29" i="182"/>
  <c r="AN29" i="182"/>
  <c r="AM29" i="182"/>
  <c r="AL29" i="182"/>
  <c r="AK29" i="182"/>
  <c r="AJ29" i="182"/>
  <c r="AI29" i="182"/>
  <c r="AH29" i="182"/>
  <c r="AG29" i="182"/>
  <c r="AF29" i="182"/>
  <c r="AE29" i="182"/>
  <c r="AD29" i="182"/>
  <c r="AC29" i="182"/>
  <c r="AB29" i="182"/>
  <c r="AA29" i="182"/>
  <c r="Z29" i="182"/>
  <c r="Y29" i="182"/>
  <c r="X29" i="182"/>
  <c r="W29" i="182"/>
  <c r="V29" i="182"/>
  <c r="U29" i="182"/>
  <c r="G29" i="182"/>
  <c r="AY28" i="182"/>
  <c r="AX28" i="182"/>
  <c r="AW28" i="182"/>
  <c r="AV28" i="182"/>
  <c r="AU28" i="182"/>
  <c r="AT28" i="182"/>
  <c r="AS28" i="182"/>
  <c r="AR28" i="182"/>
  <c r="AQ28" i="182"/>
  <c r="AP28" i="182"/>
  <c r="AO28" i="182"/>
  <c r="AN28" i="182"/>
  <c r="AM28" i="182"/>
  <c r="AL28" i="182"/>
  <c r="AK28" i="182"/>
  <c r="AJ28" i="182"/>
  <c r="AI28" i="182"/>
  <c r="AH28" i="182"/>
  <c r="AG28" i="182"/>
  <c r="AF28" i="182"/>
  <c r="AE28" i="182"/>
  <c r="AD28" i="182"/>
  <c r="AC28" i="182"/>
  <c r="AB28" i="182"/>
  <c r="AA28" i="182"/>
  <c r="Z28" i="182"/>
  <c r="Y28" i="182"/>
  <c r="X28" i="182"/>
  <c r="W28" i="182"/>
  <c r="V28" i="182"/>
  <c r="U28" i="182"/>
  <c r="F28" i="182"/>
  <c r="B28" i="182"/>
  <c r="B31" i="182" s="1"/>
  <c r="B34" i="182" s="1"/>
  <c r="B37" i="182" s="1"/>
  <c r="B40" i="182" s="1"/>
  <c r="B43" i="182" s="1"/>
  <c r="B46" i="182" s="1"/>
  <c r="B49" i="182" s="1"/>
  <c r="B52" i="182" s="1"/>
  <c r="B55" i="182" s="1"/>
  <c r="B58" i="182" s="1"/>
  <c r="B61" i="182" s="1"/>
  <c r="B64" i="182" s="1"/>
  <c r="B67" i="182" s="1"/>
  <c r="AY26" i="182"/>
  <c r="AX26" i="182"/>
  <c r="AW26" i="182"/>
  <c r="AV26" i="182"/>
  <c r="AU26" i="182"/>
  <c r="AT26" i="182"/>
  <c r="AS26" i="182"/>
  <c r="AR26" i="182"/>
  <c r="AQ26" i="182"/>
  <c r="AP26" i="182"/>
  <c r="AO26" i="182"/>
  <c r="AN26" i="182"/>
  <c r="AM26" i="182"/>
  <c r="AL26" i="182"/>
  <c r="AK26" i="182"/>
  <c r="AJ26" i="182"/>
  <c r="AI26" i="182"/>
  <c r="AH26" i="182"/>
  <c r="AG26" i="182"/>
  <c r="AF26" i="182"/>
  <c r="AE26" i="182"/>
  <c r="AD26" i="182"/>
  <c r="AC26" i="182"/>
  <c r="AB26" i="182"/>
  <c r="AA26" i="182"/>
  <c r="Z26" i="182"/>
  <c r="Y26" i="182"/>
  <c r="X26" i="182"/>
  <c r="W26" i="182"/>
  <c r="V26" i="182"/>
  <c r="U26" i="182"/>
  <c r="G26" i="182"/>
  <c r="AY25" i="182"/>
  <c r="AX25" i="182"/>
  <c r="AW25" i="182"/>
  <c r="AV25" i="182"/>
  <c r="AU25" i="182"/>
  <c r="AT25" i="182"/>
  <c r="AS25" i="182"/>
  <c r="AR25" i="182"/>
  <c r="AQ25" i="182"/>
  <c r="AP25" i="182"/>
  <c r="AO25" i="182"/>
  <c r="AN25" i="182"/>
  <c r="AM25" i="182"/>
  <c r="AL25" i="182"/>
  <c r="AK25" i="182"/>
  <c r="AJ25" i="182"/>
  <c r="AI25" i="182"/>
  <c r="AH25" i="182"/>
  <c r="AG25" i="182"/>
  <c r="AF25" i="182"/>
  <c r="AE25" i="182"/>
  <c r="AD25" i="182"/>
  <c r="AC25" i="182"/>
  <c r="AB25" i="182"/>
  <c r="AA25" i="182"/>
  <c r="Z25" i="182"/>
  <c r="Y25" i="182"/>
  <c r="X25" i="182"/>
  <c r="W25" i="182"/>
  <c r="V25" i="182"/>
  <c r="U25" i="182"/>
  <c r="F25" i="182"/>
  <c r="B25" i="182"/>
  <c r="AY23" i="182"/>
  <c r="AX23" i="182"/>
  <c r="AW23" i="182"/>
  <c r="AV23" i="182"/>
  <c r="AU23" i="182"/>
  <c r="AT23" i="182"/>
  <c r="AS23" i="182"/>
  <c r="AR23" i="182"/>
  <c r="AQ23" i="182"/>
  <c r="AP23" i="182"/>
  <c r="AO23" i="182"/>
  <c r="AN23" i="182"/>
  <c r="AM23" i="182"/>
  <c r="AL23" i="182"/>
  <c r="AK23" i="182"/>
  <c r="AJ23" i="182"/>
  <c r="AI23" i="182"/>
  <c r="AH23" i="182"/>
  <c r="AG23" i="182"/>
  <c r="AF23" i="182"/>
  <c r="AE23" i="182"/>
  <c r="AD23" i="182"/>
  <c r="AC23" i="182"/>
  <c r="AB23" i="182"/>
  <c r="AA23" i="182"/>
  <c r="Z23" i="182"/>
  <c r="Y23" i="182"/>
  <c r="X23" i="182"/>
  <c r="W23" i="182"/>
  <c r="V23" i="182"/>
  <c r="U23" i="182"/>
  <c r="G23" i="182"/>
  <c r="AR75" i="182" s="1"/>
  <c r="AY22" i="182"/>
  <c r="AX22" i="182"/>
  <c r="AW22" i="182"/>
  <c r="AV22" i="182"/>
  <c r="AU22" i="182"/>
  <c r="AT22" i="182"/>
  <c r="AS22" i="182"/>
  <c r="AR22" i="182"/>
  <c r="AQ22" i="182"/>
  <c r="AP22" i="182"/>
  <c r="AO22" i="182"/>
  <c r="AN22" i="182"/>
  <c r="AM22" i="182"/>
  <c r="AL22" i="182"/>
  <c r="AK22" i="182"/>
  <c r="AJ22" i="182"/>
  <c r="AI22" i="182"/>
  <c r="AH22" i="182"/>
  <c r="AG22" i="182"/>
  <c r="AF22" i="182"/>
  <c r="AE22" i="182"/>
  <c r="AD22" i="182"/>
  <c r="AC22" i="182"/>
  <c r="AB22" i="182"/>
  <c r="AA22" i="182"/>
  <c r="Z22" i="182"/>
  <c r="Y22" i="182"/>
  <c r="X22" i="182"/>
  <c r="W22" i="182"/>
  <c r="V22" i="182"/>
  <c r="U22" i="182"/>
  <c r="F22" i="182"/>
  <c r="AR74" i="182" s="1"/>
  <c r="AY18" i="182"/>
  <c r="AY19" i="182" s="1"/>
  <c r="AY20" i="182" s="1"/>
  <c r="AX18" i="182"/>
  <c r="AX19" i="182" s="1"/>
  <c r="AX20" i="182" s="1"/>
  <c r="AW18" i="182"/>
  <c r="AW19" i="182" s="1"/>
  <c r="AW20" i="182" s="1"/>
  <c r="AZ16" i="182"/>
  <c r="AD2" i="182"/>
  <c r="AO19" i="182" s="1"/>
  <c r="AO20" i="182" s="1"/>
  <c r="AZ44" i="182" l="1"/>
  <c r="BB44" i="182" s="1"/>
  <c r="AZ49" i="182"/>
  <c r="BB49" i="182" s="1"/>
  <c r="AZ50" i="182"/>
  <c r="BB50" i="182" s="1"/>
  <c r="AZ55" i="182"/>
  <c r="BB55" i="182" s="1"/>
  <c r="AZ68" i="182"/>
  <c r="BB68" i="182" s="1"/>
  <c r="AZ32" i="182"/>
  <c r="BB32" i="182" s="1"/>
  <c r="AZ23" i="182"/>
  <c r="BB23" i="182" s="1"/>
  <c r="AZ25" i="182"/>
  <c r="BB25" i="182" s="1"/>
  <c r="AZ28" i="182"/>
  <c r="BB28" i="182" s="1"/>
  <c r="AZ35" i="182"/>
  <c r="BB35" i="182" s="1"/>
  <c r="AZ40" i="182"/>
  <c r="BB40" i="182" s="1"/>
  <c r="AZ41" i="182"/>
  <c r="BB41" i="182" s="1"/>
  <c r="AZ46" i="182"/>
  <c r="BB46" i="182" s="1"/>
  <c r="AZ47" i="182"/>
  <c r="BB47" i="182" s="1"/>
  <c r="AZ52" i="182"/>
  <c r="BB52" i="182" s="1"/>
  <c r="AZ59" i="182"/>
  <c r="BB59" i="182" s="1"/>
  <c r="AZ64" i="182"/>
  <c r="BB64" i="182" s="1"/>
  <c r="AZ65" i="182"/>
  <c r="BB65" i="182" s="1"/>
  <c r="AZ29" i="182"/>
  <c r="BB29" i="182" s="1"/>
  <c r="AZ34" i="182"/>
  <c r="BB34" i="182" s="1"/>
  <c r="AZ53" i="182"/>
  <c r="BB53" i="182" s="1"/>
  <c r="AZ58" i="182"/>
  <c r="BB58" i="182" s="1"/>
  <c r="AZ38" i="182"/>
  <c r="BB38" i="182" s="1"/>
  <c r="AZ43" i="182"/>
  <c r="BB43" i="182" s="1"/>
  <c r="AZ62" i="182"/>
  <c r="BB62" i="182" s="1"/>
  <c r="AZ67" i="182"/>
  <c r="BB67" i="182" s="1"/>
  <c r="AZ22" i="182"/>
  <c r="BB22" i="182" s="1"/>
  <c r="AZ26" i="182"/>
  <c r="BB26" i="182" s="1"/>
  <c r="AZ31" i="182"/>
  <c r="BB31" i="182" s="1"/>
  <c r="AZ37" i="182"/>
  <c r="BB37" i="182" s="1"/>
  <c r="AZ56" i="182"/>
  <c r="BB56" i="182" s="1"/>
  <c r="AZ61" i="182"/>
  <c r="BB61" i="182" s="1"/>
  <c r="V19" i="182"/>
  <c r="V20" i="182" s="1"/>
  <c r="AL19" i="182"/>
  <c r="AL20" i="182" s="1"/>
  <c r="AP19" i="182"/>
  <c r="AP20" i="182" s="1"/>
  <c r="AJ19" i="182"/>
  <c r="AJ20" i="182" s="1"/>
  <c r="Z19" i="182"/>
  <c r="Z20" i="182" s="1"/>
  <c r="AA19" i="182"/>
  <c r="AA20" i="182" s="1"/>
  <c r="AQ19" i="182"/>
  <c r="AQ20" i="182" s="1"/>
  <c r="AB19" i="182"/>
  <c r="AB20" i="182" s="1"/>
  <c r="AT19" i="182"/>
  <c r="AT20" i="182" s="1"/>
  <c r="AH19" i="182"/>
  <c r="AH20" i="182" s="1"/>
  <c r="AR19" i="182"/>
  <c r="AR20" i="182" s="1"/>
  <c r="AD19" i="182"/>
  <c r="AD20" i="182" s="1"/>
  <c r="AI19" i="182"/>
  <c r="AI20" i="182" s="1"/>
  <c r="U73" i="182"/>
  <c r="AC73" i="182"/>
  <c r="AK73" i="182"/>
  <c r="AS73" i="182"/>
  <c r="U74" i="182"/>
  <c r="AC74" i="182"/>
  <c r="AK74" i="182"/>
  <c r="AS74" i="182"/>
  <c r="U75" i="182"/>
  <c r="AC75" i="182"/>
  <c r="AK75" i="182"/>
  <c r="AS75" i="182"/>
  <c r="V73" i="182"/>
  <c r="AD73" i="182"/>
  <c r="AL73" i="182"/>
  <c r="AT73" i="182"/>
  <c r="V74" i="182"/>
  <c r="AD74" i="182"/>
  <c r="AL74" i="182"/>
  <c r="AT74" i="182"/>
  <c r="V75" i="182"/>
  <c r="AD75" i="182"/>
  <c r="AL75" i="182"/>
  <c r="AT75" i="182"/>
  <c r="AE74" i="182"/>
  <c r="AM74" i="182"/>
  <c r="AU74" i="182"/>
  <c r="W75" i="182"/>
  <c r="AE75" i="182"/>
  <c r="AM75" i="182"/>
  <c r="AU75" i="182"/>
  <c r="W73" i="182"/>
  <c r="AE73" i="182"/>
  <c r="AM73" i="182"/>
  <c r="AU73" i="182"/>
  <c r="U19" i="182"/>
  <c r="U20" i="182" s="1"/>
  <c r="AC19" i="182"/>
  <c r="AC20" i="182" s="1"/>
  <c r="AK19" i="182"/>
  <c r="AK20" i="182" s="1"/>
  <c r="AS19" i="182"/>
  <c r="AS20" i="182" s="1"/>
  <c r="X73" i="182"/>
  <c r="AF73" i="182"/>
  <c r="AN73" i="182"/>
  <c r="AV73" i="182"/>
  <c r="X74" i="182"/>
  <c r="AF74" i="182"/>
  <c r="AN74" i="182"/>
  <c r="AV74" i="182"/>
  <c r="X75" i="182"/>
  <c r="AF75" i="182"/>
  <c r="AN75" i="182"/>
  <c r="AV75" i="182"/>
  <c r="Y73" i="182"/>
  <c r="AG73" i="182"/>
  <c r="AO73" i="182"/>
  <c r="AW73" i="182"/>
  <c r="Y74" i="182"/>
  <c r="AG74" i="182"/>
  <c r="AO74" i="182"/>
  <c r="AW74" i="182"/>
  <c r="Y75" i="182"/>
  <c r="AG75" i="182"/>
  <c r="AO75" i="182"/>
  <c r="AW75" i="182"/>
  <c r="AE19" i="182"/>
  <c r="AE20" i="182" s="1"/>
  <c r="AU19" i="182"/>
  <c r="AU20" i="182" s="1"/>
  <c r="Z73" i="182"/>
  <c r="AH73" i="182"/>
  <c r="AP73" i="182"/>
  <c r="AX73" i="182"/>
  <c r="Z74" i="182"/>
  <c r="AH74" i="182"/>
  <c r="AP74" i="182"/>
  <c r="AX74" i="182"/>
  <c r="Z75" i="182"/>
  <c r="AH75" i="182"/>
  <c r="AP75" i="182"/>
  <c r="AX75" i="182"/>
  <c r="X19" i="182"/>
  <c r="X20" i="182" s="1"/>
  <c r="AN19" i="182"/>
  <c r="AN20" i="182" s="1"/>
  <c r="AI73" i="182"/>
  <c r="AQ73" i="182"/>
  <c r="AY73" i="182"/>
  <c r="AA74" i="182"/>
  <c r="AI74" i="182"/>
  <c r="AQ74" i="182"/>
  <c r="AY74" i="182"/>
  <c r="AA75" i="182"/>
  <c r="AI75" i="182"/>
  <c r="AQ75" i="182"/>
  <c r="AY75" i="182"/>
  <c r="W19" i="182"/>
  <c r="W20" i="182" s="1"/>
  <c r="AM19" i="182"/>
  <c r="AM20" i="182" s="1"/>
  <c r="BC8" i="182"/>
  <c r="AF19" i="182"/>
  <c r="AF20" i="182" s="1"/>
  <c r="AV19" i="182"/>
  <c r="AV20" i="182" s="1"/>
  <c r="AA73" i="182"/>
  <c r="Y19" i="182"/>
  <c r="Y20" i="182" s="1"/>
  <c r="AG19" i="182"/>
  <c r="AG20" i="182" s="1"/>
  <c r="AB73" i="182"/>
  <c r="AJ73" i="182"/>
  <c r="AR73" i="182"/>
  <c r="AB74" i="182"/>
  <c r="AJ74" i="182"/>
  <c r="AB75" i="182"/>
  <c r="AJ75" i="182"/>
  <c r="AZ74" i="182" l="1"/>
  <c r="AZ75" i="182"/>
  <c r="AZ73" i="182"/>
  <c r="P229" i="181" l="1"/>
  <c r="K229" i="181"/>
  <c r="U229" i="181" s="1"/>
  <c r="P234" i="181" s="1"/>
  <c r="P228" i="181"/>
  <c r="K228" i="181"/>
  <c r="W224" i="181"/>
  <c r="K234" i="181" s="1"/>
  <c r="U234" i="181" s="1"/>
  <c r="T224" i="181"/>
  <c r="R224" i="181"/>
  <c r="M220" i="181"/>
  <c r="BA214" i="181"/>
  <c r="AZ214" i="181"/>
  <c r="AY214" i="181"/>
  <c r="AX214" i="181"/>
  <c r="AW214" i="181"/>
  <c r="AV214" i="181"/>
  <c r="AU214" i="181"/>
  <c r="AT214" i="181"/>
  <c r="AS214" i="181"/>
  <c r="AR214" i="181"/>
  <c r="AQ214" i="181"/>
  <c r="AP214" i="181"/>
  <c r="AO214" i="181"/>
  <c r="AN214" i="181"/>
  <c r="AM214" i="181"/>
  <c r="AL214" i="181"/>
  <c r="AK214" i="181"/>
  <c r="AJ214" i="181"/>
  <c r="AI214" i="181"/>
  <c r="AH214" i="181"/>
  <c r="AG214" i="181"/>
  <c r="AF214" i="181"/>
  <c r="AE214" i="181"/>
  <c r="AD214" i="181"/>
  <c r="AC214" i="181"/>
  <c r="AB214" i="181"/>
  <c r="AA214" i="181"/>
  <c r="Z214" i="181"/>
  <c r="Y214" i="181"/>
  <c r="X214" i="181"/>
  <c r="W214" i="181"/>
  <c r="H214" i="181"/>
  <c r="F214" i="181"/>
  <c r="BA212" i="181"/>
  <c r="AZ212" i="181"/>
  <c r="AY212" i="181"/>
  <c r="AX212" i="181"/>
  <c r="AW212" i="181"/>
  <c r="AV212" i="181"/>
  <c r="AU212" i="181"/>
  <c r="AT212" i="181"/>
  <c r="AS212" i="181"/>
  <c r="AR212" i="181"/>
  <c r="AQ212" i="181"/>
  <c r="AP212" i="181"/>
  <c r="AO212" i="181"/>
  <c r="AN212" i="181"/>
  <c r="AM212" i="181"/>
  <c r="AL212" i="181"/>
  <c r="AK212" i="181"/>
  <c r="AJ212" i="181"/>
  <c r="AI212" i="181"/>
  <c r="AH212" i="181"/>
  <c r="AG212" i="181"/>
  <c r="AF212" i="181"/>
  <c r="AE212" i="181"/>
  <c r="AD212" i="181"/>
  <c r="AC212" i="181"/>
  <c r="AB212" i="181"/>
  <c r="AA212" i="181"/>
  <c r="Z212" i="181"/>
  <c r="Y212" i="181"/>
  <c r="X212" i="181"/>
  <c r="W212" i="181"/>
  <c r="H212" i="181"/>
  <c r="F212" i="181"/>
  <c r="BA210" i="181"/>
  <c r="AZ210" i="181"/>
  <c r="AY210" i="181"/>
  <c r="AX210" i="181"/>
  <c r="AW210" i="181"/>
  <c r="AV210" i="181"/>
  <c r="AU210" i="181"/>
  <c r="AT210" i="181"/>
  <c r="AS210" i="181"/>
  <c r="AR210" i="181"/>
  <c r="AQ210" i="181"/>
  <c r="AP210" i="181"/>
  <c r="AO210" i="181"/>
  <c r="AN210" i="181"/>
  <c r="AM210" i="181"/>
  <c r="AL210" i="181"/>
  <c r="AK210" i="181"/>
  <c r="AJ210" i="181"/>
  <c r="AI210" i="181"/>
  <c r="AH210" i="181"/>
  <c r="AG210" i="181"/>
  <c r="AF210" i="181"/>
  <c r="AE210" i="181"/>
  <c r="AD210" i="181"/>
  <c r="AC210" i="181"/>
  <c r="AB210" i="181"/>
  <c r="AA210" i="181"/>
  <c r="Z210" i="181"/>
  <c r="Y210" i="181"/>
  <c r="X210" i="181"/>
  <c r="W210" i="181"/>
  <c r="H210" i="181"/>
  <c r="F210" i="181"/>
  <c r="BA208" i="181"/>
  <c r="AZ208" i="181"/>
  <c r="AY208" i="181"/>
  <c r="AX208" i="181"/>
  <c r="AW208" i="181"/>
  <c r="AV208" i="181"/>
  <c r="AU208" i="181"/>
  <c r="AT208" i="181"/>
  <c r="AS208" i="181"/>
  <c r="AR208" i="181"/>
  <c r="AQ208" i="181"/>
  <c r="AP208" i="181"/>
  <c r="AO208" i="181"/>
  <c r="AN208" i="181"/>
  <c r="AM208" i="181"/>
  <c r="AL208" i="181"/>
  <c r="AK208" i="181"/>
  <c r="AJ208" i="181"/>
  <c r="AI208" i="181"/>
  <c r="AH208" i="181"/>
  <c r="AG208" i="181"/>
  <c r="AF208" i="181"/>
  <c r="AE208" i="181"/>
  <c r="AD208" i="181"/>
  <c r="AC208" i="181"/>
  <c r="AB208" i="181"/>
  <c r="AA208" i="181"/>
  <c r="Z208" i="181"/>
  <c r="Y208" i="181"/>
  <c r="BB208" i="181" s="1"/>
  <c r="BD208" i="181" s="1"/>
  <c r="X208" i="181"/>
  <c r="W208" i="181"/>
  <c r="H208" i="181"/>
  <c r="F208" i="181"/>
  <c r="BA206" i="181"/>
  <c r="AZ206" i="181"/>
  <c r="AY206" i="181"/>
  <c r="AX206" i="181"/>
  <c r="AW206" i="181"/>
  <c r="AV206" i="181"/>
  <c r="AU206" i="181"/>
  <c r="AT206" i="181"/>
  <c r="AS206" i="181"/>
  <c r="AR206" i="181"/>
  <c r="AQ206" i="181"/>
  <c r="AP206" i="181"/>
  <c r="AO206" i="181"/>
  <c r="AN206" i="181"/>
  <c r="AM206" i="181"/>
  <c r="AL206" i="181"/>
  <c r="AK206" i="181"/>
  <c r="AJ206" i="181"/>
  <c r="AI206" i="181"/>
  <c r="AH206" i="181"/>
  <c r="AG206" i="181"/>
  <c r="AF206" i="181"/>
  <c r="AE206" i="181"/>
  <c r="AD206" i="181"/>
  <c r="AC206" i="181"/>
  <c r="AB206" i="181"/>
  <c r="AA206" i="181"/>
  <c r="Z206" i="181"/>
  <c r="Y206" i="181"/>
  <c r="X206" i="181"/>
  <c r="W206" i="181"/>
  <c r="H206" i="181"/>
  <c r="F206" i="181"/>
  <c r="BA204" i="181"/>
  <c r="AZ204" i="181"/>
  <c r="AY204" i="181"/>
  <c r="AX204" i="181"/>
  <c r="AW204" i="181"/>
  <c r="AV204" i="181"/>
  <c r="AU204" i="181"/>
  <c r="AT204" i="181"/>
  <c r="AS204" i="181"/>
  <c r="AR204" i="181"/>
  <c r="AQ204" i="181"/>
  <c r="AP204" i="181"/>
  <c r="AO204" i="181"/>
  <c r="AN204" i="181"/>
  <c r="AM204" i="181"/>
  <c r="AL204" i="181"/>
  <c r="AK204" i="181"/>
  <c r="AJ204" i="181"/>
  <c r="AI204" i="181"/>
  <c r="AH204" i="181"/>
  <c r="AG204" i="181"/>
  <c r="AF204" i="181"/>
  <c r="AE204" i="181"/>
  <c r="AD204" i="181"/>
  <c r="AC204" i="181"/>
  <c r="AB204" i="181"/>
  <c r="AA204" i="181"/>
  <c r="Z204" i="181"/>
  <c r="Y204" i="181"/>
  <c r="X204" i="181"/>
  <c r="W204" i="181"/>
  <c r="H204" i="181"/>
  <c r="F204" i="181"/>
  <c r="BA202" i="181"/>
  <c r="AZ202" i="181"/>
  <c r="AY202" i="181"/>
  <c r="AX202" i="181"/>
  <c r="AW202" i="181"/>
  <c r="AV202" i="181"/>
  <c r="AU202" i="181"/>
  <c r="AT202" i="181"/>
  <c r="AS202" i="181"/>
  <c r="AR202" i="181"/>
  <c r="AQ202" i="181"/>
  <c r="AP202" i="181"/>
  <c r="AO202" i="181"/>
  <c r="AN202" i="181"/>
  <c r="AM202" i="181"/>
  <c r="AL202" i="181"/>
  <c r="AK202" i="181"/>
  <c r="AJ202" i="181"/>
  <c r="AI202" i="181"/>
  <c r="AH202" i="181"/>
  <c r="AG202" i="181"/>
  <c r="AF202" i="181"/>
  <c r="AE202" i="181"/>
  <c r="AD202" i="181"/>
  <c r="AC202" i="181"/>
  <c r="AB202" i="181"/>
  <c r="AA202" i="181"/>
  <c r="Z202" i="181"/>
  <c r="Y202" i="181"/>
  <c r="X202" i="181"/>
  <c r="W202" i="181"/>
  <c r="H202" i="181"/>
  <c r="F202" i="181"/>
  <c r="BA200" i="181"/>
  <c r="AZ200" i="181"/>
  <c r="AY200" i="181"/>
  <c r="AX200" i="181"/>
  <c r="AW200" i="181"/>
  <c r="AV200" i="181"/>
  <c r="AU200" i="181"/>
  <c r="AT200" i="181"/>
  <c r="AS200" i="181"/>
  <c r="AR200" i="181"/>
  <c r="AQ200" i="181"/>
  <c r="AP200" i="181"/>
  <c r="AO200" i="181"/>
  <c r="AN200" i="181"/>
  <c r="AM200" i="181"/>
  <c r="AL200" i="181"/>
  <c r="AK200" i="181"/>
  <c r="AJ200" i="181"/>
  <c r="AI200" i="181"/>
  <c r="AH200" i="181"/>
  <c r="AG200" i="181"/>
  <c r="AF200" i="181"/>
  <c r="AE200" i="181"/>
  <c r="AD200" i="181"/>
  <c r="AC200" i="181"/>
  <c r="AB200" i="181"/>
  <c r="AA200" i="181"/>
  <c r="Z200" i="181"/>
  <c r="Y200" i="181"/>
  <c r="X200" i="181"/>
  <c r="W200" i="181"/>
  <c r="H200" i="181"/>
  <c r="F200" i="181"/>
  <c r="BA198" i="181"/>
  <c r="AZ198" i="181"/>
  <c r="AY198" i="181"/>
  <c r="AX198" i="181"/>
  <c r="AW198" i="181"/>
  <c r="AV198" i="181"/>
  <c r="AU198" i="181"/>
  <c r="AT198" i="181"/>
  <c r="AS198" i="181"/>
  <c r="AR198" i="181"/>
  <c r="AQ198" i="181"/>
  <c r="AP198" i="181"/>
  <c r="AO198" i="181"/>
  <c r="AN198" i="181"/>
  <c r="AM198" i="181"/>
  <c r="AL198" i="181"/>
  <c r="AK198" i="181"/>
  <c r="AJ198" i="181"/>
  <c r="AI198" i="181"/>
  <c r="AH198" i="181"/>
  <c r="AG198" i="181"/>
  <c r="AF198" i="181"/>
  <c r="AE198" i="181"/>
  <c r="AD198" i="181"/>
  <c r="AC198" i="181"/>
  <c r="AB198" i="181"/>
  <c r="AA198" i="181"/>
  <c r="Z198" i="181"/>
  <c r="Y198" i="181"/>
  <c r="X198" i="181"/>
  <c r="W198" i="181"/>
  <c r="H198" i="181"/>
  <c r="F198" i="181"/>
  <c r="BA196" i="181"/>
  <c r="AZ196" i="181"/>
  <c r="AY196" i="181"/>
  <c r="AX196" i="181"/>
  <c r="AW196" i="181"/>
  <c r="AV196" i="181"/>
  <c r="AU196" i="181"/>
  <c r="AT196" i="181"/>
  <c r="AS196" i="181"/>
  <c r="AR196" i="181"/>
  <c r="AQ196" i="181"/>
  <c r="AP196" i="181"/>
  <c r="AO196" i="181"/>
  <c r="AN196" i="181"/>
  <c r="AM196" i="181"/>
  <c r="AL196" i="181"/>
  <c r="AK196" i="181"/>
  <c r="AJ196" i="181"/>
  <c r="AI196" i="181"/>
  <c r="AH196" i="181"/>
  <c r="AG196" i="181"/>
  <c r="AF196" i="181"/>
  <c r="AE196" i="181"/>
  <c r="AD196" i="181"/>
  <c r="AC196" i="181"/>
  <c r="AB196" i="181"/>
  <c r="AA196" i="181"/>
  <c r="Z196" i="181"/>
  <c r="Y196" i="181"/>
  <c r="X196" i="181"/>
  <c r="W196" i="181"/>
  <c r="H196" i="181"/>
  <c r="F196" i="181"/>
  <c r="BA194" i="181"/>
  <c r="AZ194" i="181"/>
  <c r="AY194" i="181"/>
  <c r="AX194" i="181"/>
  <c r="AW194" i="181"/>
  <c r="AV194" i="181"/>
  <c r="AU194" i="181"/>
  <c r="AT194" i="181"/>
  <c r="AS194" i="181"/>
  <c r="AR194" i="181"/>
  <c r="AQ194" i="181"/>
  <c r="AP194" i="181"/>
  <c r="AO194" i="181"/>
  <c r="AN194" i="181"/>
  <c r="AM194" i="181"/>
  <c r="AL194" i="181"/>
  <c r="AK194" i="181"/>
  <c r="AJ194" i="181"/>
  <c r="AI194" i="181"/>
  <c r="AH194" i="181"/>
  <c r="AG194" i="181"/>
  <c r="AF194" i="181"/>
  <c r="AE194" i="181"/>
  <c r="AD194" i="181"/>
  <c r="AC194" i="181"/>
  <c r="AB194" i="181"/>
  <c r="AA194" i="181"/>
  <c r="Z194" i="181"/>
  <c r="Y194" i="181"/>
  <c r="X194" i="181"/>
  <c r="W194" i="181"/>
  <c r="H194" i="181"/>
  <c r="F194" i="181"/>
  <c r="BA192" i="181"/>
  <c r="AZ192" i="181"/>
  <c r="AY192" i="181"/>
  <c r="AX192" i="181"/>
  <c r="AW192" i="181"/>
  <c r="AV192" i="181"/>
  <c r="AU192" i="181"/>
  <c r="AT192" i="181"/>
  <c r="AS192" i="181"/>
  <c r="AR192" i="181"/>
  <c r="AQ192" i="181"/>
  <c r="AP192" i="181"/>
  <c r="AO192" i="181"/>
  <c r="AN192" i="181"/>
  <c r="AM192" i="181"/>
  <c r="AL192" i="181"/>
  <c r="AK192" i="181"/>
  <c r="AJ192" i="181"/>
  <c r="AI192" i="181"/>
  <c r="AH192" i="181"/>
  <c r="AG192" i="181"/>
  <c r="AF192" i="181"/>
  <c r="AE192" i="181"/>
  <c r="AD192" i="181"/>
  <c r="AC192" i="181"/>
  <c r="AB192" i="181"/>
  <c r="AA192" i="181"/>
  <c r="Z192" i="181"/>
  <c r="Y192" i="181"/>
  <c r="BB192" i="181" s="1"/>
  <c r="BD192" i="181" s="1"/>
  <c r="X192" i="181"/>
  <c r="W192" i="181"/>
  <c r="H192" i="181"/>
  <c r="F192" i="181"/>
  <c r="BA190" i="181"/>
  <c r="AZ190" i="181"/>
  <c r="AY190" i="181"/>
  <c r="AX190" i="181"/>
  <c r="AW190" i="181"/>
  <c r="AV190" i="181"/>
  <c r="AU190" i="181"/>
  <c r="AT190" i="181"/>
  <c r="AS190" i="181"/>
  <c r="AR190" i="181"/>
  <c r="AQ190" i="181"/>
  <c r="AP190" i="181"/>
  <c r="AO190" i="181"/>
  <c r="AN190" i="181"/>
  <c r="AM190" i="181"/>
  <c r="AL190" i="181"/>
  <c r="AK190" i="181"/>
  <c r="AJ190" i="181"/>
  <c r="AI190" i="181"/>
  <c r="AH190" i="181"/>
  <c r="AG190" i="181"/>
  <c r="AF190" i="181"/>
  <c r="AE190" i="181"/>
  <c r="AD190" i="181"/>
  <c r="AC190" i="181"/>
  <c r="AB190" i="181"/>
  <c r="AA190" i="181"/>
  <c r="Z190" i="181"/>
  <c r="Y190" i="181"/>
  <c r="X190" i="181"/>
  <c r="W190" i="181"/>
  <c r="H190" i="181"/>
  <c r="F190" i="181"/>
  <c r="BA188" i="181"/>
  <c r="AZ188" i="181"/>
  <c r="AY188" i="181"/>
  <c r="AX188" i="181"/>
  <c r="AW188" i="181"/>
  <c r="AV188" i="181"/>
  <c r="AU188" i="181"/>
  <c r="AT188" i="181"/>
  <c r="AS188" i="181"/>
  <c r="AR188" i="181"/>
  <c r="AQ188" i="181"/>
  <c r="AP188" i="181"/>
  <c r="AO188" i="181"/>
  <c r="AN188" i="181"/>
  <c r="AM188" i="181"/>
  <c r="AL188" i="181"/>
  <c r="AK188" i="181"/>
  <c r="AJ188" i="181"/>
  <c r="AI188" i="181"/>
  <c r="AH188" i="181"/>
  <c r="AG188" i="181"/>
  <c r="AF188" i="181"/>
  <c r="AE188" i="181"/>
  <c r="AD188" i="181"/>
  <c r="AC188" i="181"/>
  <c r="AB188" i="181"/>
  <c r="AA188" i="181"/>
  <c r="Z188" i="181"/>
  <c r="Y188" i="181"/>
  <c r="X188" i="181"/>
  <c r="W188" i="181"/>
  <c r="H188" i="181"/>
  <c r="F188" i="181"/>
  <c r="BA186" i="181"/>
  <c r="AZ186" i="181"/>
  <c r="AY186" i="181"/>
  <c r="AX186" i="181"/>
  <c r="AW186" i="181"/>
  <c r="AV186" i="181"/>
  <c r="AU186" i="181"/>
  <c r="AT186" i="181"/>
  <c r="AS186" i="181"/>
  <c r="AR186" i="181"/>
  <c r="AQ186" i="181"/>
  <c r="AP186" i="181"/>
  <c r="AO186" i="181"/>
  <c r="AN186" i="181"/>
  <c r="AM186" i="181"/>
  <c r="AL186" i="181"/>
  <c r="AK186" i="181"/>
  <c r="AJ186" i="181"/>
  <c r="AI186" i="181"/>
  <c r="AH186" i="181"/>
  <c r="AG186" i="181"/>
  <c r="AF186" i="181"/>
  <c r="AE186" i="181"/>
  <c r="AD186" i="181"/>
  <c r="AC186" i="181"/>
  <c r="AB186" i="181"/>
  <c r="AA186" i="181"/>
  <c r="Z186" i="181"/>
  <c r="Y186" i="181"/>
  <c r="X186" i="181"/>
  <c r="W186" i="181"/>
  <c r="H186" i="181"/>
  <c r="F186" i="181"/>
  <c r="BA184" i="181"/>
  <c r="AZ184" i="181"/>
  <c r="AY184" i="181"/>
  <c r="AX184" i="181"/>
  <c r="AW184" i="181"/>
  <c r="AV184" i="181"/>
  <c r="AU184" i="181"/>
  <c r="AT184" i="181"/>
  <c r="AS184" i="181"/>
  <c r="AR184" i="181"/>
  <c r="AQ184" i="181"/>
  <c r="AP184" i="181"/>
  <c r="AO184" i="181"/>
  <c r="AN184" i="181"/>
  <c r="AM184" i="181"/>
  <c r="AL184" i="181"/>
  <c r="AK184" i="181"/>
  <c r="AJ184" i="181"/>
  <c r="AI184" i="181"/>
  <c r="AH184" i="181"/>
  <c r="AG184" i="181"/>
  <c r="AF184" i="181"/>
  <c r="AE184" i="181"/>
  <c r="AD184" i="181"/>
  <c r="AC184" i="181"/>
  <c r="AB184" i="181"/>
  <c r="AA184" i="181"/>
  <c r="Z184" i="181"/>
  <c r="Y184" i="181"/>
  <c r="X184" i="181"/>
  <c r="W184" i="181"/>
  <c r="H184" i="181"/>
  <c r="F184" i="181"/>
  <c r="BA182" i="181"/>
  <c r="AZ182" i="181"/>
  <c r="AY182" i="181"/>
  <c r="AX182" i="181"/>
  <c r="AW182" i="181"/>
  <c r="AV182" i="181"/>
  <c r="AU182" i="181"/>
  <c r="AT182" i="181"/>
  <c r="AS182" i="181"/>
  <c r="AR182" i="181"/>
  <c r="AQ182" i="181"/>
  <c r="AP182" i="181"/>
  <c r="AO182" i="181"/>
  <c r="AN182" i="181"/>
  <c r="AM182" i="181"/>
  <c r="AL182" i="181"/>
  <c r="AK182" i="181"/>
  <c r="AJ182" i="181"/>
  <c r="AI182" i="181"/>
  <c r="AH182" i="181"/>
  <c r="AG182" i="181"/>
  <c r="AF182" i="181"/>
  <c r="AE182" i="181"/>
  <c r="AD182" i="181"/>
  <c r="AC182" i="181"/>
  <c r="AB182" i="181"/>
  <c r="AA182" i="181"/>
  <c r="Z182" i="181"/>
  <c r="Y182" i="181"/>
  <c r="X182" i="181"/>
  <c r="W182" i="181"/>
  <c r="H182" i="181"/>
  <c r="F182" i="181"/>
  <c r="BA180" i="181"/>
  <c r="AZ180" i="181"/>
  <c r="AY180" i="181"/>
  <c r="AX180" i="181"/>
  <c r="AW180" i="181"/>
  <c r="AV180" i="181"/>
  <c r="AU180" i="181"/>
  <c r="AT180" i="181"/>
  <c r="AS180" i="181"/>
  <c r="AR180" i="181"/>
  <c r="AQ180" i="181"/>
  <c r="AP180" i="181"/>
  <c r="AO180" i="181"/>
  <c r="AN180" i="181"/>
  <c r="AM180" i="181"/>
  <c r="AL180" i="181"/>
  <c r="AK180" i="181"/>
  <c r="AJ180" i="181"/>
  <c r="AI180" i="181"/>
  <c r="AH180" i="181"/>
  <c r="AG180" i="181"/>
  <c r="AF180" i="181"/>
  <c r="AE180" i="181"/>
  <c r="AD180" i="181"/>
  <c r="AC180" i="181"/>
  <c r="AB180" i="181"/>
  <c r="AA180" i="181"/>
  <c r="Z180" i="181"/>
  <c r="Y180" i="181"/>
  <c r="X180" i="181"/>
  <c r="W180" i="181"/>
  <c r="H180" i="181"/>
  <c r="F180" i="181"/>
  <c r="BA178" i="181"/>
  <c r="AZ178" i="181"/>
  <c r="AY178" i="181"/>
  <c r="AX178" i="181"/>
  <c r="AW178" i="181"/>
  <c r="AV178" i="181"/>
  <c r="AU178" i="181"/>
  <c r="AT178" i="181"/>
  <c r="AS178" i="181"/>
  <c r="AR178" i="181"/>
  <c r="AQ178" i="181"/>
  <c r="AP178" i="181"/>
  <c r="AO178" i="181"/>
  <c r="AN178" i="181"/>
  <c r="AM178" i="181"/>
  <c r="AL178" i="181"/>
  <c r="AK178" i="181"/>
  <c r="AJ178" i="181"/>
  <c r="AI178" i="181"/>
  <c r="AH178" i="181"/>
  <c r="AG178" i="181"/>
  <c r="AF178" i="181"/>
  <c r="AE178" i="181"/>
  <c r="AD178" i="181"/>
  <c r="AC178" i="181"/>
  <c r="AB178" i="181"/>
  <c r="AA178" i="181"/>
  <c r="Z178" i="181"/>
  <c r="Y178" i="181"/>
  <c r="X178" i="181"/>
  <c r="W178" i="181"/>
  <c r="H178" i="181"/>
  <c r="F178" i="181"/>
  <c r="BA176" i="181"/>
  <c r="AZ176" i="181"/>
  <c r="AY176" i="181"/>
  <c r="AX176" i="181"/>
  <c r="AW176" i="181"/>
  <c r="AV176" i="181"/>
  <c r="AU176" i="181"/>
  <c r="AT176" i="181"/>
  <c r="AS176" i="181"/>
  <c r="AR176" i="181"/>
  <c r="AQ176" i="181"/>
  <c r="AP176" i="181"/>
  <c r="AO176" i="181"/>
  <c r="AN176" i="181"/>
  <c r="AM176" i="181"/>
  <c r="AL176" i="181"/>
  <c r="AK176" i="181"/>
  <c r="AJ176" i="181"/>
  <c r="AI176" i="181"/>
  <c r="AH176" i="181"/>
  <c r="AG176" i="181"/>
  <c r="AF176" i="181"/>
  <c r="AE176" i="181"/>
  <c r="AD176" i="181"/>
  <c r="AC176" i="181"/>
  <c r="AB176" i="181"/>
  <c r="AA176" i="181"/>
  <c r="Z176" i="181"/>
  <c r="Y176" i="181"/>
  <c r="X176" i="181"/>
  <c r="W176" i="181"/>
  <c r="H176" i="181"/>
  <c r="F176" i="181"/>
  <c r="BA174" i="181"/>
  <c r="AZ174" i="181"/>
  <c r="AY174" i="181"/>
  <c r="AX174" i="181"/>
  <c r="AW174" i="181"/>
  <c r="AV174" i="181"/>
  <c r="AU174" i="181"/>
  <c r="AT174" i="181"/>
  <c r="AS174" i="181"/>
  <c r="AR174" i="181"/>
  <c r="AQ174" i="181"/>
  <c r="AP174" i="181"/>
  <c r="AO174" i="181"/>
  <c r="AN174" i="181"/>
  <c r="AM174" i="181"/>
  <c r="AL174" i="181"/>
  <c r="AK174" i="181"/>
  <c r="AJ174" i="181"/>
  <c r="AI174" i="181"/>
  <c r="AH174" i="181"/>
  <c r="AG174" i="181"/>
  <c r="AF174" i="181"/>
  <c r="AE174" i="181"/>
  <c r="AD174" i="181"/>
  <c r="AC174" i="181"/>
  <c r="AB174" i="181"/>
  <c r="AA174" i="181"/>
  <c r="Z174" i="181"/>
  <c r="Y174" i="181"/>
  <c r="X174" i="181"/>
  <c r="W174" i="181"/>
  <c r="H174" i="181"/>
  <c r="F174" i="181"/>
  <c r="BA172" i="181"/>
  <c r="AZ172" i="181"/>
  <c r="AY172" i="181"/>
  <c r="AX172" i="181"/>
  <c r="AW172" i="181"/>
  <c r="AV172" i="181"/>
  <c r="AU172" i="181"/>
  <c r="AT172" i="181"/>
  <c r="AS172" i="181"/>
  <c r="AR172" i="181"/>
  <c r="AQ172" i="181"/>
  <c r="AP172" i="181"/>
  <c r="AO172" i="181"/>
  <c r="AN172" i="181"/>
  <c r="AM172" i="181"/>
  <c r="AL172" i="181"/>
  <c r="AK172" i="181"/>
  <c r="AJ172" i="181"/>
  <c r="AI172" i="181"/>
  <c r="AH172" i="181"/>
  <c r="AG172" i="181"/>
  <c r="AF172" i="181"/>
  <c r="AE172" i="181"/>
  <c r="AD172" i="181"/>
  <c r="AC172" i="181"/>
  <c r="AB172" i="181"/>
  <c r="AA172" i="181"/>
  <c r="Z172" i="181"/>
  <c r="Y172" i="181"/>
  <c r="X172" i="181"/>
  <c r="W172" i="181"/>
  <c r="H172" i="181"/>
  <c r="F172" i="181"/>
  <c r="BA170" i="181"/>
  <c r="AZ170" i="181"/>
  <c r="AY170" i="181"/>
  <c r="AX170" i="181"/>
  <c r="AW170" i="181"/>
  <c r="AV170" i="181"/>
  <c r="AU170" i="181"/>
  <c r="AT170" i="181"/>
  <c r="AS170" i="181"/>
  <c r="AR170" i="181"/>
  <c r="AQ170" i="181"/>
  <c r="AP170" i="181"/>
  <c r="AO170" i="181"/>
  <c r="AN170" i="181"/>
  <c r="AM170" i="181"/>
  <c r="AL170" i="181"/>
  <c r="AK170" i="181"/>
  <c r="AJ170" i="181"/>
  <c r="AI170" i="181"/>
  <c r="AH170" i="181"/>
  <c r="AG170" i="181"/>
  <c r="AF170" i="181"/>
  <c r="AE170" i="181"/>
  <c r="AD170" i="181"/>
  <c r="AC170" i="181"/>
  <c r="AB170" i="181"/>
  <c r="AA170" i="181"/>
  <c r="Z170" i="181"/>
  <c r="Y170" i="181"/>
  <c r="X170" i="181"/>
  <c r="W170" i="181"/>
  <c r="H170" i="181"/>
  <c r="F170" i="181"/>
  <c r="BA168" i="181"/>
  <c r="AZ168" i="181"/>
  <c r="AY168" i="181"/>
  <c r="AX168" i="181"/>
  <c r="AW168" i="181"/>
  <c r="AV168" i="181"/>
  <c r="AU168" i="181"/>
  <c r="AT168" i="181"/>
  <c r="AS168" i="181"/>
  <c r="AR168" i="181"/>
  <c r="AQ168" i="181"/>
  <c r="AP168" i="181"/>
  <c r="AO168" i="181"/>
  <c r="AN168" i="181"/>
  <c r="AM168" i="181"/>
  <c r="AL168" i="181"/>
  <c r="AK168" i="181"/>
  <c r="AJ168" i="181"/>
  <c r="AI168" i="181"/>
  <c r="AH168" i="181"/>
  <c r="AG168" i="181"/>
  <c r="AF168" i="181"/>
  <c r="AE168" i="181"/>
  <c r="AD168" i="181"/>
  <c r="AC168" i="181"/>
  <c r="AB168" i="181"/>
  <c r="AA168" i="181"/>
  <c r="Z168" i="181"/>
  <c r="Y168" i="181"/>
  <c r="X168" i="181"/>
  <c r="W168" i="181"/>
  <c r="H168" i="181"/>
  <c r="F168" i="181"/>
  <c r="BA166" i="181"/>
  <c r="AZ166" i="181"/>
  <c r="AY166" i="181"/>
  <c r="AX166" i="181"/>
  <c r="AW166" i="181"/>
  <c r="AV166" i="181"/>
  <c r="AU166" i="181"/>
  <c r="AT166" i="181"/>
  <c r="AS166" i="181"/>
  <c r="AR166" i="181"/>
  <c r="AQ166" i="181"/>
  <c r="AP166" i="181"/>
  <c r="AO166" i="181"/>
  <c r="AN166" i="181"/>
  <c r="AM166" i="181"/>
  <c r="AL166" i="181"/>
  <c r="AK166" i="181"/>
  <c r="AJ166" i="181"/>
  <c r="AI166" i="181"/>
  <c r="AH166" i="181"/>
  <c r="AG166" i="181"/>
  <c r="AF166" i="181"/>
  <c r="AE166" i="181"/>
  <c r="AD166" i="181"/>
  <c r="AC166" i="181"/>
  <c r="AB166" i="181"/>
  <c r="AA166" i="181"/>
  <c r="Z166" i="181"/>
  <c r="Y166" i="181"/>
  <c r="X166" i="181"/>
  <c r="W166" i="181"/>
  <c r="H166" i="181"/>
  <c r="F166" i="181"/>
  <c r="BA164" i="181"/>
  <c r="AZ164" i="181"/>
  <c r="AY164" i="181"/>
  <c r="AX164" i="181"/>
  <c r="AW164" i="181"/>
  <c r="AV164" i="181"/>
  <c r="AU164" i="181"/>
  <c r="AT164" i="181"/>
  <c r="AS164" i="181"/>
  <c r="AR164" i="181"/>
  <c r="AQ164" i="181"/>
  <c r="AP164" i="181"/>
  <c r="AO164" i="181"/>
  <c r="AN164" i="181"/>
  <c r="AM164" i="181"/>
  <c r="AL164" i="181"/>
  <c r="AK164" i="181"/>
  <c r="AJ164" i="181"/>
  <c r="AI164" i="181"/>
  <c r="AH164" i="181"/>
  <c r="AG164" i="181"/>
  <c r="AF164" i="181"/>
  <c r="AE164" i="181"/>
  <c r="AD164" i="181"/>
  <c r="AC164" i="181"/>
  <c r="AB164" i="181"/>
  <c r="AA164" i="181"/>
  <c r="Z164" i="181"/>
  <c r="Y164" i="181"/>
  <c r="X164" i="181"/>
  <c r="W164" i="181"/>
  <c r="H164" i="181"/>
  <c r="F164" i="181"/>
  <c r="BA162" i="181"/>
  <c r="AZ162" i="181"/>
  <c r="AY162" i="181"/>
  <c r="AX162" i="181"/>
  <c r="AW162" i="181"/>
  <c r="AV162" i="181"/>
  <c r="AU162" i="181"/>
  <c r="AT162" i="181"/>
  <c r="AS162" i="181"/>
  <c r="AR162" i="181"/>
  <c r="AQ162" i="181"/>
  <c r="AP162" i="181"/>
  <c r="AO162" i="181"/>
  <c r="AN162" i="181"/>
  <c r="AM162" i="181"/>
  <c r="AL162" i="181"/>
  <c r="AK162" i="181"/>
  <c r="AJ162" i="181"/>
  <c r="AI162" i="181"/>
  <c r="AH162" i="181"/>
  <c r="AG162" i="181"/>
  <c r="AF162" i="181"/>
  <c r="AE162" i="181"/>
  <c r="AD162" i="181"/>
  <c r="AC162" i="181"/>
  <c r="AB162" i="181"/>
  <c r="AA162" i="181"/>
  <c r="Z162" i="181"/>
  <c r="Y162" i="181"/>
  <c r="X162" i="181"/>
  <c r="W162" i="181"/>
  <c r="H162" i="181"/>
  <c r="F162" i="181"/>
  <c r="BA160" i="181"/>
  <c r="AZ160" i="181"/>
  <c r="AY160" i="181"/>
  <c r="AX160" i="181"/>
  <c r="AW160" i="181"/>
  <c r="AV160" i="181"/>
  <c r="AU160" i="181"/>
  <c r="AT160" i="181"/>
  <c r="AS160" i="181"/>
  <c r="AR160" i="181"/>
  <c r="AQ160" i="181"/>
  <c r="AP160" i="181"/>
  <c r="AO160" i="181"/>
  <c r="AN160" i="181"/>
  <c r="AM160" i="181"/>
  <c r="AL160" i="181"/>
  <c r="AK160" i="181"/>
  <c r="AJ160" i="181"/>
  <c r="AI160" i="181"/>
  <c r="AH160" i="181"/>
  <c r="AG160" i="181"/>
  <c r="AF160" i="181"/>
  <c r="AE160" i="181"/>
  <c r="AD160" i="181"/>
  <c r="AC160" i="181"/>
  <c r="AB160" i="181"/>
  <c r="AA160" i="181"/>
  <c r="Z160" i="181"/>
  <c r="Y160" i="181"/>
  <c r="X160" i="181"/>
  <c r="W160" i="181"/>
  <c r="H160" i="181"/>
  <c r="F160" i="181"/>
  <c r="BA158" i="181"/>
  <c r="AZ158" i="181"/>
  <c r="AY158" i="181"/>
  <c r="AX158" i="181"/>
  <c r="AW158" i="181"/>
  <c r="AV158" i="181"/>
  <c r="AU158" i="181"/>
  <c r="AT158" i="181"/>
  <c r="AS158" i="181"/>
  <c r="AR158" i="181"/>
  <c r="AQ158" i="181"/>
  <c r="AP158" i="181"/>
  <c r="AO158" i="181"/>
  <c r="AN158" i="181"/>
  <c r="AM158" i="181"/>
  <c r="AL158" i="181"/>
  <c r="AK158" i="181"/>
  <c r="AJ158" i="181"/>
  <c r="AI158" i="181"/>
  <c r="AH158" i="181"/>
  <c r="AG158" i="181"/>
  <c r="AF158" i="181"/>
  <c r="AE158" i="181"/>
  <c r="AD158" i="181"/>
  <c r="AC158" i="181"/>
  <c r="AB158" i="181"/>
  <c r="AA158" i="181"/>
  <c r="Z158" i="181"/>
  <c r="Y158" i="181"/>
  <c r="X158" i="181"/>
  <c r="W158" i="181"/>
  <c r="H158" i="181"/>
  <c r="F158" i="181"/>
  <c r="BA156" i="181"/>
  <c r="AZ156" i="181"/>
  <c r="AY156" i="181"/>
  <c r="AX156" i="181"/>
  <c r="AW156" i="181"/>
  <c r="AV156" i="181"/>
  <c r="AU156" i="181"/>
  <c r="AT156" i="181"/>
  <c r="AS156" i="181"/>
  <c r="AR156" i="181"/>
  <c r="AQ156" i="181"/>
  <c r="AP156" i="181"/>
  <c r="AO156" i="181"/>
  <c r="AN156" i="181"/>
  <c r="AM156" i="181"/>
  <c r="AL156" i="181"/>
  <c r="AK156" i="181"/>
  <c r="AJ156" i="181"/>
  <c r="AI156" i="181"/>
  <c r="AH156" i="181"/>
  <c r="AG156" i="181"/>
  <c r="AF156" i="181"/>
  <c r="AE156" i="181"/>
  <c r="AD156" i="181"/>
  <c r="AC156" i="181"/>
  <c r="AB156" i="181"/>
  <c r="AA156" i="181"/>
  <c r="Z156" i="181"/>
  <c r="Y156" i="181"/>
  <c r="X156" i="181"/>
  <c r="W156" i="181"/>
  <c r="H156" i="181"/>
  <c r="F156" i="181"/>
  <c r="BA154" i="181"/>
  <c r="AZ154" i="181"/>
  <c r="AY154" i="181"/>
  <c r="AX154" i="181"/>
  <c r="AW154" i="181"/>
  <c r="AV154" i="181"/>
  <c r="AU154" i="181"/>
  <c r="AT154" i="181"/>
  <c r="AS154" i="181"/>
  <c r="AR154" i="181"/>
  <c r="AQ154" i="181"/>
  <c r="AP154" i="181"/>
  <c r="AO154" i="181"/>
  <c r="AN154" i="181"/>
  <c r="AM154" i="181"/>
  <c r="AL154" i="181"/>
  <c r="AK154" i="181"/>
  <c r="AJ154" i="181"/>
  <c r="AI154" i="181"/>
  <c r="AH154" i="181"/>
  <c r="AG154" i="181"/>
  <c r="AF154" i="181"/>
  <c r="AE154" i="181"/>
  <c r="AD154" i="181"/>
  <c r="AC154" i="181"/>
  <c r="AB154" i="181"/>
  <c r="AA154" i="181"/>
  <c r="Z154" i="181"/>
  <c r="Y154" i="181"/>
  <c r="X154" i="181"/>
  <c r="W154" i="181"/>
  <c r="H154" i="181"/>
  <c r="F154" i="181"/>
  <c r="BA152" i="181"/>
  <c r="AZ152" i="181"/>
  <c r="AY152" i="181"/>
  <c r="AX152" i="181"/>
  <c r="AW152" i="181"/>
  <c r="AV152" i="181"/>
  <c r="AU152" i="181"/>
  <c r="AT152" i="181"/>
  <c r="AS152" i="181"/>
  <c r="AR152" i="181"/>
  <c r="AQ152" i="181"/>
  <c r="AP152" i="181"/>
  <c r="AO152" i="181"/>
  <c r="AN152" i="181"/>
  <c r="AM152" i="181"/>
  <c r="AL152" i="181"/>
  <c r="AK152" i="181"/>
  <c r="AJ152" i="181"/>
  <c r="AI152" i="181"/>
  <c r="AH152" i="181"/>
  <c r="AG152" i="181"/>
  <c r="AF152" i="181"/>
  <c r="AE152" i="181"/>
  <c r="AD152" i="181"/>
  <c r="AC152" i="181"/>
  <c r="AB152" i="181"/>
  <c r="AA152" i="181"/>
  <c r="Z152" i="181"/>
  <c r="Y152" i="181"/>
  <c r="X152" i="181"/>
  <c r="W152" i="181"/>
  <c r="H152" i="181"/>
  <c r="F152" i="181"/>
  <c r="BA150" i="181"/>
  <c r="AZ150" i="181"/>
  <c r="AY150" i="181"/>
  <c r="AX150" i="181"/>
  <c r="AW150" i="181"/>
  <c r="AV150" i="181"/>
  <c r="AU150" i="181"/>
  <c r="AT150" i="181"/>
  <c r="AS150" i="181"/>
  <c r="AR150" i="181"/>
  <c r="AQ150" i="181"/>
  <c r="AP150" i="181"/>
  <c r="AO150" i="181"/>
  <c r="AN150" i="181"/>
  <c r="AM150" i="181"/>
  <c r="AL150" i="181"/>
  <c r="AK150" i="181"/>
  <c r="AJ150" i="181"/>
  <c r="AI150" i="181"/>
  <c r="AH150" i="181"/>
  <c r="AG150" i="181"/>
  <c r="AF150" i="181"/>
  <c r="AE150" i="181"/>
  <c r="AD150" i="181"/>
  <c r="AC150" i="181"/>
  <c r="AB150" i="181"/>
  <c r="AA150" i="181"/>
  <c r="Z150" i="181"/>
  <c r="Y150" i="181"/>
  <c r="X150" i="181"/>
  <c r="W150" i="181"/>
  <c r="H150" i="181"/>
  <c r="F150" i="181"/>
  <c r="BA148" i="181"/>
  <c r="AZ148" i="181"/>
  <c r="AY148" i="181"/>
  <c r="AX148" i="181"/>
  <c r="AW148" i="181"/>
  <c r="AV148" i="181"/>
  <c r="AU148" i="181"/>
  <c r="AT148" i="181"/>
  <c r="AS148" i="181"/>
  <c r="AR148" i="181"/>
  <c r="AQ148" i="181"/>
  <c r="AP148" i="181"/>
  <c r="AO148" i="181"/>
  <c r="AN148" i="181"/>
  <c r="AM148" i="181"/>
  <c r="AL148" i="181"/>
  <c r="AK148" i="181"/>
  <c r="AJ148" i="181"/>
  <c r="AI148" i="181"/>
  <c r="AH148" i="181"/>
  <c r="AG148" i="181"/>
  <c r="AF148" i="181"/>
  <c r="AE148" i="181"/>
  <c r="AD148" i="181"/>
  <c r="AC148" i="181"/>
  <c r="AB148" i="181"/>
  <c r="AA148" i="181"/>
  <c r="Z148" i="181"/>
  <c r="Y148" i="181"/>
  <c r="X148" i="181"/>
  <c r="W148" i="181"/>
  <c r="H148" i="181"/>
  <c r="F148" i="181"/>
  <c r="BA146" i="181"/>
  <c r="AZ146" i="181"/>
  <c r="AY146" i="181"/>
  <c r="AX146" i="181"/>
  <c r="AW146" i="181"/>
  <c r="AV146" i="181"/>
  <c r="AU146" i="181"/>
  <c r="AT146" i="181"/>
  <c r="AS146" i="181"/>
  <c r="AR146" i="181"/>
  <c r="AQ146" i="181"/>
  <c r="AP146" i="181"/>
  <c r="AO146" i="181"/>
  <c r="AN146" i="181"/>
  <c r="AM146" i="181"/>
  <c r="AL146" i="181"/>
  <c r="AK146" i="181"/>
  <c r="AJ146" i="181"/>
  <c r="AI146" i="181"/>
  <c r="AH146" i="181"/>
  <c r="AG146" i="181"/>
  <c r="AF146" i="181"/>
  <c r="AE146" i="181"/>
  <c r="AD146" i="181"/>
  <c r="AC146" i="181"/>
  <c r="AB146" i="181"/>
  <c r="AA146" i="181"/>
  <c r="Z146" i="181"/>
  <c r="Y146" i="181"/>
  <c r="X146" i="181"/>
  <c r="W146" i="181"/>
  <c r="H146" i="181"/>
  <c r="F146" i="181"/>
  <c r="BA144" i="181"/>
  <c r="AZ144" i="181"/>
  <c r="AY144" i="181"/>
  <c r="AX144" i="181"/>
  <c r="AW144" i="181"/>
  <c r="AV144" i="181"/>
  <c r="AU144" i="181"/>
  <c r="AT144" i="181"/>
  <c r="AS144" i="181"/>
  <c r="AR144" i="181"/>
  <c r="AQ144" i="181"/>
  <c r="AP144" i="181"/>
  <c r="AO144" i="181"/>
  <c r="AN144" i="181"/>
  <c r="AM144" i="181"/>
  <c r="AL144" i="181"/>
  <c r="AK144" i="181"/>
  <c r="AJ144" i="181"/>
  <c r="AI144" i="181"/>
  <c r="AH144" i="181"/>
  <c r="AG144" i="181"/>
  <c r="AF144" i="181"/>
  <c r="AE144" i="181"/>
  <c r="AD144" i="181"/>
  <c r="AC144" i="181"/>
  <c r="AB144" i="181"/>
  <c r="AA144" i="181"/>
  <c r="Z144" i="181"/>
  <c r="Y144" i="181"/>
  <c r="X144" i="181"/>
  <c r="W144" i="181"/>
  <c r="H144" i="181"/>
  <c r="F144" i="181"/>
  <c r="BA142" i="181"/>
  <c r="AZ142" i="181"/>
  <c r="AY142" i="181"/>
  <c r="AX142" i="181"/>
  <c r="AW142" i="181"/>
  <c r="AV142" i="181"/>
  <c r="AU142" i="181"/>
  <c r="AT142" i="181"/>
  <c r="AS142" i="181"/>
  <c r="AR142" i="181"/>
  <c r="AQ142" i="181"/>
  <c r="AP142" i="181"/>
  <c r="AO142" i="181"/>
  <c r="AN142" i="181"/>
  <c r="AM142" i="181"/>
  <c r="AL142" i="181"/>
  <c r="AK142" i="181"/>
  <c r="AJ142" i="181"/>
  <c r="AI142" i="181"/>
  <c r="AH142" i="181"/>
  <c r="AG142" i="181"/>
  <c r="AF142" i="181"/>
  <c r="AE142" i="181"/>
  <c r="AD142" i="181"/>
  <c r="AC142" i="181"/>
  <c r="AB142" i="181"/>
  <c r="AA142" i="181"/>
  <c r="Z142" i="181"/>
  <c r="Y142" i="181"/>
  <c r="X142" i="181"/>
  <c r="W142" i="181"/>
  <c r="H142" i="181"/>
  <c r="F142" i="181"/>
  <c r="BA140" i="181"/>
  <c r="AZ140" i="181"/>
  <c r="AY140" i="181"/>
  <c r="AX140" i="181"/>
  <c r="AW140" i="181"/>
  <c r="AV140" i="181"/>
  <c r="AU140" i="181"/>
  <c r="AT140" i="181"/>
  <c r="AS140" i="181"/>
  <c r="AR140" i="181"/>
  <c r="AQ140" i="181"/>
  <c r="AP140" i="181"/>
  <c r="AO140" i="181"/>
  <c r="AN140" i="181"/>
  <c r="AM140" i="181"/>
  <c r="AL140" i="181"/>
  <c r="AK140" i="181"/>
  <c r="AJ140" i="181"/>
  <c r="AI140" i="181"/>
  <c r="AH140" i="181"/>
  <c r="AG140" i="181"/>
  <c r="AF140" i="181"/>
  <c r="AE140" i="181"/>
  <c r="AD140" i="181"/>
  <c r="AC140" i="181"/>
  <c r="AB140" i="181"/>
  <c r="AA140" i="181"/>
  <c r="Z140" i="181"/>
  <c r="Y140" i="181"/>
  <c r="X140" i="181"/>
  <c r="W140" i="181"/>
  <c r="H140" i="181"/>
  <c r="F140" i="181"/>
  <c r="BA138" i="181"/>
  <c r="AZ138" i="181"/>
  <c r="AY138" i="181"/>
  <c r="AX138" i="181"/>
  <c r="AW138" i="181"/>
  <c r="AV138" i="181"/>
  <c r="AU138" i="181"/>
  <c r="AT138" i="181"/>
  <c r="AS138" i="181"/>
  <c r="AR138" i="181"/>
  <c r="AQ138" i="181"/>
  <c r="AP138" i="181"/>
  <c r="AO138" i="181"/>
  <c r="AN138" i="181"/>
  <c r="AM138" i="181"/>
  <c r="AL138" i="181"/>
  <c r="AK138" i="181"/>
  <c r="AJ138" i="181"/>
  <c r="AI138" i="181"/>
  <c r="AH138" i="181"/>
  <c r="AG138" i="181"/>
  <c r="AF138" i="181"/>
  <c r="AE138" i="181"/>
  <c r="AD138" i="181"/>
  <c r="AC138" i="181"/>
  <c r="AB138" i="181"/>
  <c r="AA138" i="181"/>
  <c r="Z138" i="181"/>
  <c r="Y138" i="181"/>
  <c r="X138" i="181"/>
  <c r="W138" i="181"/>
  <c r="H138" i="181"/>
  <c r="F138" i="181"/>
  <c r="BA136" i="181"/>
  <c r="AZ136" i="181"/>
  <c r="AY136" i="181"/>
  <c r="AX136" i="181"/>
  <c r="AW136" i="181"/>
  <c r="AV136" i="181"/>
  <c r="AU136" i="181"/>
  <c r="AT136" i="181"/>
  <c r="AS136" i="181"/>
  <c r="AR136" i="181"/>
  <c r="AQ136" i="181"/>
  <c r="AP136" i="181"/>
  <c r="AO136" i="181"/>
  <c r="AN136" i="181"/>
  <c r="AM136" i="181"/>
  <c r="AL136" i="181"/>
  <c r="AK136" i="181"/>
  <c r="AJ136" i="181"/>
  <c r="AI136" i="181"/>
  <c r="AH136" i="181"/>
  <c r="AG136" i="181"/>
  <c r="AF136" i="181"/>
  <c r="AE136" i="181"/>
  <c r="AD136" i="181"/>
  <c r="AC136" i="181"/>
  <c r="AB136" i="181"/>
  <c r="AA136" i="181"/>
  <c r="Z136" i="181"/>
  <c r="Y136" i="181"/>
  <c r="X136" i="181"/>
  <c r="W136" i="181"/>
  <c r="H136" i="181"/>
  <c r="F136" i="181"/>
  <c r="BA134" i="181"/>
  <c r="AZ134" i="181"/>
  <c r="AY134" i="181"/>
  <c r="AX134" i="181"/>
  <c r="AW134" i="181"/>
  <c r="AV134" i="181"/>
  <c r="AU134" i="181"/>
  <c r="AT134" i="181"/>
  <c r="AS134" i="181"/>
  <c r="AR134" i="181"/>
  <c r="AQ134" i="181"/>
  <c r="AP134" i="181"/>
  <c r="AO134" i="181"/>
  <c r="AN134" i="181"/>
  <c r="AM134" i="181"/>
  <c r="AL134" i="181"/>
  <c r="AK134" i="181"/>
  <c r="AJ134" i="181"/>
  <c r="AI134" i="181"/>
  <c r="AH134" i="181"/>
  <c r="AG134" i="181"/>
  <c r="AF134" i="181"/>
  <c r="AE134" i="181"/>
  <c r="AD134" i="181"/>
  <c r="AC134" i="181"/>
  <c r="AB134" i="181"/>
  <c r="AA134" i="181"/>
  <c r="Z134" i="181"/>
  <c r="Y134" i="181"/>
  <c r="X134" i="181"/>
  <c r="W134" i="181"/>
  <c r="H134" i="181"/>
  <c r="F134" i="181"/>
  <c r="BA132" i="181"/>
  <c r="AZ132" i="181"/>
  <c r="AY132" i="181"/>
  <c r="AX132" i="181"/>
  <c r="AW132" i="181"/>
  <c r="AV132" i="181"/>
  <c r="AU132" i="181"/>
  <c r="AT132" i="181"/>
  <c r="AS132" i="181"/>
  <c r="AR132" i="181"/>
  <c r="AQ132" i="181"/>
  <c r="AP132" i="181"/>
  <c r="AO132" i="181"/>
  <c r="AN132" i="181"/>
  <c r="AM132" i="181"/>
  <c r="AL132" i="181"/>
  <c r="AK132" i="181"/>
  <c r="AJ132" i="181"/>
  <c r="AI132" i="181"/>
  <c r="AH132" i="181"/>
  <c r="AG132" i="181"/>
  <c r="AF132" i="181"/>
  <c r="AE132" i="181"/>
  <c r="AD132" i="181"/>
  <c r="AC132" i="181"/>
  <c r="AB132" i="181"/>
  <c r="AA132" i="181"/>
  <c r="Z132" i="181"/>
  <c r="Y132" i="181"/>
  <c r="X132" i="181"/>
  <c r="W132" i="181"/>
  <c r="H132" i="181"/>
  <c r="F132" i="181"/>
  <c r="BA130" i="181"/>
  <c r="AZ130" i="181"/>
  <c r="AY130" i="181"/>
  <c r="AX130" i="181"/>
  <c r="AW130" i="181"/>
  <c r="AV130" i="181"/>
  <c r="AU130" i="181"/>
  <c r="AT130" i="181"/>
  <c r="AS130" i="181"/>
  <c r="AR130" i="181"/>
  <c r="AQ130" i="181"/>
  <c r="AP130" i="181"/>
  <c r="AO130" i="181"/>
  <c r="AN130" i="181"/>
  <c r="AM130" i="181"/>
  <c r="AL130" i="181"/>
  <c r="AK130" i="181"/>
  <c r="AJ130" i="181"/>
  <c r="AI130" i="181"/>
  <c r="AH130" i="181"/>
  <c r="AG130" i="181"/>
  <c r="AF130" i="181"/>
  <c r="AE130" i="181"/>
  <c r="AD130" i="181"/>
  <c r="AC130" i="181"/>
  <c r="AB130" i="181"/>
  <c r="AA130" i="181"/>
  <c r="Z130" i="181"/>
  <c r="Y130" i="181"/>
  <c r="X130" i="181"/>
  <c r="W130" i="181"/>
  <c r="H130" i="181"/>
  <c r="F130" i="181"/>
  <c r="BA128" i="181"/>
  <c r="AZ128" i="181"/>
  <c r="AY128" i="181"/>
  <c r="AX128" i="181"/>
  <c r="AW128" i="181"/>
  <c r="AV128" i="181"/>
  <c r="AU128" i="181"/>
  <c r="AT128" i="181"/>
  <c r="AS128" i="181"/>
  <c r="AR128" i="181"/>
  <c r="AQ128" i="181"/>
  <c r="AP128" i="181"/>
  <c r="AO128" i="181"/>
  <c r="AN128" i="181"/>
  <c r="AM128" i="181"/>
  <c r="AL128" i="181"/>
  <c r="AK128" i="181"/>
  <c r="AJ128" i="181"/>
  <c r="AI128" i="181"/>
  <c r="AH128" i="181"/>
  <c r="AG128" i="181"/>
  <c r="AF128" i="181"/>
  <c r="AE128" i="181"/>
  <c r="AD128" i="181"/>
  <c r="AC128" i="181"/>
  <c r="AB128" i="181"/>
  <c r="AA128" i="181"/>
  <c r="Z128" i="181"/>
  <c r="Y128" i="181"/>
  <c r="X128" i="181"/>
  <c r="W128" i="181"/>
  <c r="H128" i="181"/>
  <c r="F128" i="181"/>
  <c r="BA126" i="181"/>
  <c r="AZ126" i="181"/>
  <c r="AY126" i="181"/>
  <c r="AX126" i="181"/>
  <c r="AW126" i="181"/>
  <c r="AV126" i="181"/>
  <c r="AU126" i="181"/>
  <c r="AT126" i="181"/>
  <c r="AS126" i="181"/>
  <c r="AR126" i="181"/>
  <c r="AQ126" i="181"/>
  <c r="AP126" i="181"/>
  <c r="AO126" i="181"/>
  <c r="AN126" i="181"/>
  <c r="AM126" i="181"/>
  <c r="AL126" i="181"/>
  <c r="AK126" i="181"/>
  <c r="AJ126" i="181"/>
  <c r="AI126" i="181"/>
  <c r="AH126" i="181"/>
  <c r="AG126" i="181"/>
  <c r="AF126" i="181"/>
  <c r="AE126" i="181"/>
  <c r="AD126" i="181"/>
  <c r="AC126" i="181"/>
  <c r="AB126" i="181"/>
  <c r="AA126" i="181"/>
  <c r="Z126" i="181"/>
  <c r="Y126" i="181"/>
  <c r="X126" i="181"/>
  <c r="W126" i="181"/>
  <c r="H126" i="181"/>
  <c r="F126" i="181"/>
  <c r="BA124" i="181"/>
  <c r="AZ124" i="181"/>
  <c r="AY124" i="181"/>
  <c r="AX124" i="181"/>
  <c r="AW124" i="181"/>
  <c r="AV124" i="181"/>
  <c r="AU124" i="181"/>
  <c r="AT124" i="181"/>
  <c r="AS124" i="181"/>
  <c r="AR124" i="181"/>
  <c r="AQ124" i="181"/>
  <c r="AP124" i="181"/>
  <c r="AO124" i="181"/>
  <c r="AN124" i="181"/>
  <c r="AM124" i="181"/>
  <c r="AL124" i="181"/>
  <c r="AK124" i="181"/>
  <c r="AJ124" i="181"/>
  <c r="AI124" i="181"/>
  <c r="AH124" i="181"/>
  <c r="AG124" i="181"/>
  <c r="AF124" i="181"/>
  <c r="AE124" i="181"/>
  <c r="AD124" i="181"/>
  <c r="AC124" i="181"/>
  <c r="AB124" i="181"/>
  <c r="AA124" i="181"/>
  <c r="Z124" i="181"/>
  <c r="Y124" i="181"/>
  <c r="X124" i="181"/>
  <c r="W124" i="181"/>
  <c r="H124" i="181"/>
  <c r="F124" i="181"/>
  <c r="BA122" i="181"/>
  <c r="AZ122" i="181"/>
  <c r="AY122" i="181"/>
  <c r="AX122" i="181"/>
  <c r="AW122" i="181"/>
  <c r="AV122" i="181"/>
  <c r="AU122" i="181"/>
  <c r="AT122" i="181"/>
  <c r="AS122" i="181"/>
  <c r="AR122" i="181"/>
  <c r="AQ122" i="181"/>
  <c r="AP122" i="181"/>
  <c r="AO122" i="181"/>
  <c r="AN122" i="181"/>
  <c r="AM122" i="181"/>
  <c r="AL122" i="181"/>
  <c r="AK122" i="181"/>
  <c r="AJ122" i="181"/>
  <c r="AI122" i="181"/>
  <c r="AH122" i="181"/>
  <c r="AG122" i="181"/>
  <c r="AF122" i="181"/>
  <c r="AE122" i="181"/>
  <c r="AD122" i="181"/>
  <c r="AC122" i="181"/>
  <c r="AB122" i="181"/>
  <c r="AA122" i="181"/>
  <c r="Z122" i="181"/>
  <c r="Y122" i="181"/>
  <c r="X122" i="181"/>
  <c r="W122" i="181"/>
  <c r="H122" i="181"/>
  <c r="F122" i="181"/>
  <c r="BA120" i="181"/>
  <c r="AZ120" i="181"/>
  <c r="AY120" i="181"/>
  <c r="AX120" i="181"/>
  <c r="AW120" i="181"/>
  <c r="AV120" i="181"/>
  <c r="AU120" i="181"/>
  <c r="AT120" i="181"/>
  <c r="AS120" i="181"/>
  <c r="AR120" i="181"/>
  <c r="AQ120" i="181"/>
  <c r="AP120" i="181"/>
  <c r="AO120" i="181"/>
  <c r="AN120" i="181"/>
  <c r="AM120" i="181"/>
  <c r="AL120" i="181"/>
  <c r="AK120" i="181"/>
  <c r="AJ120" i="181"/>
  <c r="AI120" i="181"/>
  <c r="AH120" i="181"/>
  <c r="AG120" i="181"/>
  <c r="AF120" i="181"/>
  <c r="AE120" i="181"/>
  <c r="AD120" i="181"/>
  <c r="AC120" i="181"/>
  <c r="AB120" i="181"/>
  <c r="AA120" i="181"/>
  <c r="Z120" i="181"/>
  <c r="Y120" i="181"/>
  <c r="X120" i="181"/>
  <c r="W120" i="181"/>
  <c r="H120" i="181"/>
  <c r="F120" i="181"/>
  <c r="BA118" i="181"/>
  <c r="AZ118" i="181"/>
  <c r="AY118" i="181"/>
  <c r="AX118" i="181"/>
  <c r="AW118" i="181"/>
  <c r="AV118" i="181"/>
  <c r="AU118" i="181"/>
  <c r="AT118" i="181"/>
  <c r="AS118" i="181"/>
  <c r="AR118" i="181"/>
  <c r="AQ118" i="181"/>
  <c r="AP118" i="181"/>
  <c r="AO118" i="181"/>
  <c r="AN118" i="181"/>
  <c r="AM118" i="181"/>
  <c r="AL118" i="181"/>
  <c r="AK118" i="181"/>
  <c r="AJ118" i="181"/>
  <c r="AI118" i="181"/>
  <c r="AH118" i="181"/>
  <c r="AG118" i="181"/>
  <c r="AF118" i="181"/>
  <c r="AE118" i="181"/>
  <c r="AD118" i="181"/>
  <c r="AC118" i="181"/>
  <c r="AB118" i="181"/>
  <c r="AA118" i="181"/>
  <c r="Z118" i="181"/>
  <c r="Y118" i="181"/>
  <c r="X118" i="181"/>
  <c r="W118" i="181"/>
  <c r="H118" i="181"/>
  <c r="F118" i="181"/>
  <c r="BA116" i="181"/>
  <c r="AZ116" i="181"/>
  <c r="AY116" i="181"/>
  <c r="AX116" i="181"/>
  <c r="AW116" i="181"/>
  <c r="AV116" i="181"/>
  <c r="AU116" i="181"/>
  <c r="AT116" i="181"/>
  <c r="AS116" i="181"/>
  <c r="AR116" i="181"/>
  <c r="AQ116" i="181"/>
  <c r="AP116" i="181"/>
  <c r="AO116" i="181"/>
  <c r="AN116" i="181"/>
  <c r="AM116" i="181"/>
  <c r="AL116" i="181"/>
  <c r="AK116" i="181"/>
  <c r="AJ116" i="181"/>
  <c r="AI116" i="181"/>
  <c r="AH116" i="181"/>
  <c r="AG116" i="181"/>
  <c r="AF116" i="181"/>
  <c r="AE116" i="181"/>
  <c r="AD116" i="181"/>
  <c r="AC116" i="181"/>
  <c r="AB116" i="181"/>
  <c r="AA116" i="181"/>
  <c r="Z116" i="181"/>
  <c r="Y116" i="181"/>
  <c r="X116" i="181"/>
  <c r="W116" i="181"/>
  <c r="H116" i="181"/>
  <c r="F116" i="181"/>
  <c r="BA114" i="181"/>
  <c r="AZ114" i="181"/>
  <c r="AY114" i="181"/>
  <c r="AX114" i="181"/>
  <c r="AW114" i="181"/>
  <c r="AV114" i="181"/>
  <c r="AU114" i="181"/>
  <c r="AT114" i="181"/>
  <c r="AS114" i="181"/>
  <c r="AR114" i="181"/>
  <c r="AQ114" i="181"/>
  <c r="AP114" i="181"/>
  <c r="AO114" i="181"/>
  <c r="AN114" i="181"/>
  <c r="AM114" i="181"/>
  <c r="AL114" i="181"/>
  <c r="AK114" i="181"/>
  <c r="AJ114" i="181"/>
  <c r="AI114" i="181"/>
  <c r="AH114" i="181"/>
  <c r="AG114" i="181"/>
  <c r="AF114" i="181"/>
  <c r="AE114" i="181"/>
  <c r="AD114" i="181"/>
  <c r="AC114" i="181"/>
  <c r="AB114" i="181"/>
  <c r="AA114" i="181"/>
  <c r="Z114" i="181"/>
  <c r="Y114" i="181"/>
  <c r="X114" i="181"/>
  <c r="W114" i="181"/>
  <c r="H114" i="181"/>
  <c r="F114" i="181"/>
  <c r="BA112" i="181"/>
  <c r="AZ112" i="181"/>
  <c r="AY112" i="181"/>
  <c r="AX112" i="181"/>
  <c r="AW112" i="181"/>
  <c r="AV112" i="181"/>
  <c r="AU112" i="181"/>
  <c r="AT112" i="181"/>
  <c r="AS112" i="181"/>
  <c r="AR112" i="181"/>
  <c r="AQ112" i="181"/>
  <c r="AP112" i="181"/>
  <c r="AO112" i="181"/>
  <c r="AN112" i="181"/>
  <c r="AM112" i="181"/>
  <c r="AL112" i="181"/>
  <c r="AK112" i="181"/>
  <c r="AJ112" i="181"/>
  <c r="AI112" i="181"/>
  <c r="AH112" i="181"/>
  <c r="AG112" i="181"/>
  <c r="AF112" i="181"/>
  <c r="AE112" i="181"/>
  <c r="AD112" i="181"/>
  <c r="AC112" i="181"/>
  <c r="AB112" i="181"/>
  <c r="AA112" i="181"/>
  <c r="Z112" i="181"/>
  <c r="Y112" i="181"/>
  <c r="X112" i="181"/>
  <c r="W112" i="181"/>
  <c r="H112" i="181"/>
  <c r="F112" i="181"/>
  <c r="BA110" i="181"/>
  <c r="AZ110" i="181"/>
  <c r="AY110" i="181"/>
  <c r="AX110" i="181"/>
  <c r="AW110" i="181"/>
  <c r="AV110" i="181"/>
  <c r="AU110" i="181"/>
  <c r="AT110" i="181"/>
  <c r="AS110" i="181"/>
  <c r="AR110" i="181"/>
  <c r="AQ110" i="181"/>
  <c r="AP110" i="181"/>
  <c r="AO110" i="181"/>
  <c r="AN110" i="181"/>
  <c r="AM110" i="181"/>
  <c r="AL110" i="181"/>
  <c r="AK110" i="181"/>
  <c r="AJ110" i="181"/>
  <c r="AI110" i="181"/>
  <c r="AH110" i="181"/>
  <c r="AG110" i="181"/>
  <c r="AF110" i="181"/>
  <c r="AE110" i="181"/>
  <c r="AD110" i="181"/>
  <c r="AC110" i="181"/>
  <c r="AB110" i="181"/>
  <c r="AA110" i="181"/>
  <c r="Z110" i="181"/>
  <c r="Y110" i="181"/>
  <c r="X110" i="181"/>
  <c r="W110" i="181"/>
  <c r="H110" i="181"/>
  <c r="F110" i="181"/>
  <c r="BA108" i="181"/>
  <c r="AZ108" i="181"/>
  <c r="AY108" i="181"/>
  <c r="AX108" i="181"/>
  <c r="AW108" i="181"/>
  <c r="AV108" i="181"/>
  <c r="AU108" i="181"/>
  <c r="AT108" i="181"/>
  <c r="AS108" i="181"/>
  <c r="AR108" i="181"/>
  <c r="AQ108" i="181"/>
  <c r="AP108" i="181"/>
  <c r="AO108" i="181"/>
  <c r="AN108" i="181"/>
  <c r="AM108" i="181"/>
  <c r="AL108" i="181"/>
  <c r="AK108" i="181"/>
  <c r="AJ108" i="181"/>
  <c r="AI108" i="181"/>
  <c r="AH108" i="181"/>
  <c r="AG108" i="181"/>
  <c r="AF108" i="181"/>
  <c r="AE108" i="181"/>
  <c r="AD108" i="181"/>
  <c r="AC108" i="181"/>
  <c r="AB108" i="181"/>
  <c r="AA108" i="181"/>
  <c r="Z108" i="181"/>
  <c r="Y108" i="181"/>
  <c r="X108" i="181"/>
  <c r="W108" i="181"/>
  <c r="H108" i="181"/>
  <c r="F108" i="181"/>
  <c r="BA106" i="181"/>
  <c r="AZ106" i="181"/>
  <c r="AY106" i="181"/>
  <c r="AX106" i="181"/>
  <c r="AW106" i="181"/>
  <c r="AV106" i="181"/>
  <c r="AU106" i="181"/>
  <c r="AT106" i="181"/>
  <c r="AS106" i="181"/>
  <c r="AR106" i="181"/>
  <c r="AQ106" i="181"/>
  <c r="AP106" i="181"/>
  <c r="AO106" i="181"/>
  <c r="AN106" i="181"/>
  <c r="AM106" i="181"/>
  <c r="AL106" i="181"/>
  <c r="AK106" i="181"/>
  <c r="AJ106" i="181"/>
  <c r="AI106" i="181"/>
  <c r="AH106" i="181"/>
  <c r="AG106" i="181"/>
  <c r="AF106" i="181"/>
  <c r="AE106" i="181"/>
  <c r="AD106" i="181"/>
  <c r="AC106" i="181"/>
  <c r="AB106" i="181"/>
  <c r="AA106" i="181"/>
  <c r="Z106" i="181"/>
  <c r="Y106" i="181"/>
  <c r="X106" i="181"/>
  <c r="W106" i="181"/>
  <c r="H106" i="181"/>
  <c r="F106" i="181"/>
  <c r="BA104" i="181"/>
  <c r="AZ104" i="181"/>
  <c r="AY104" i="181"/>
  <c r="AX104" i="181"/>
  <c r="AW104" i="181"/>
  <c r="AV104" i="181"/>
  <c r="AU104" i="181"/>
  <c r="AT104" i="181"/>
  <c r="AS104" i="181"/>
  <c r="AR104" i="181"/>
  <c r="AQ104" i="181"/>
  <c r="AP104" i="181"/>
  <c r="AO104" i="181"/>
  <c r="AN104" i="181"/>
  <c r="AM104" i="181"/>
  <c r="AL104" i="181"/>
  <c r="AK104" i="181"/>
  <c r="AJ104" i="181"/>
  <c r="AI104" i="181"/>
  <c r="AH104" i="181"/>
  <c r="AG104" i="181"/>
  <c r="AF104" i="181"/>
  <c r="AE104" i="181"/>
  <c r="AD104" i="181"/>
  <c r="AC104" i="181"/>
  <c r="AB104" i="181"/>
  <c r="AA104" i="181"/>
  <c r="Z104" i="181"/>
  <c r="Y104" i="181"/>
  <c r="X104" i="181"/>
  <c r="W104" i="181"/>
  <c r="H104" i="181"/>
  <c r="F104" i="181"/>
  <c r="BA102" i="181"/>
  <c r="AZ102" i="181"/>
  <c r="AY102" i="181"/>
  <c r="AX102" i="181"/>
  <c r="AW102" i="181"/>
  <c r="AV102" i="181"/>
  <c r="AU102" i="181"/>
  <c r="AT102" i="181"/>
  <c r="AS102" i="181"/>
  <c r="AR102" i="181"/>
  <c r="AQ102" i="181"/>
  <c r="AP102" i="181"/>
  <c r="AO102" i="181"/>
  <c r="AN102" i="181"/>
  <c r="AM102" i="181"/>
  <c r="AL102" i="181"/>
  <c r="AK102" i="181"/>
  <c r="AJ102" i="181"/>
  <c r="AI102" i="181"/>
  <c r="AH102" i="181"/>
  <c r="AG102" i="181"/>
  <c r="AF102" i="181"/>
  <c r="AE102" i="181"/>
  <c r="AD102" i="181"/>
  <c r="AC102" i="181"/>
  <c r="AB102" i="181"/>
  <c r="AA102" i="181"/>
  <c r="Z102" i="181"/>
  <c r="Y102" i="181"/>
  <c r="X102" i="181"/>
  <c r="W102" i="181"/>
  <c r="H102" i="181"/>
  <c r="F102" i="181"/>
  <c r="BA100" i="181"/>
  <c r="AZ100" i="181"/>
  <c r="AY100" i="181"/>
  <c r="AX100" i="181"/>
  <c r="AW100" i="181"/>
  <c r="AV100" i="181"/>
  <c r="AU100" i="181"/>
  <c r="AT100" i="181"/>
  <c r="AS100" i="181"/>
  <c r="AR100" i="181"/>
  <c r="AQ100" i="181"/>
  <c r="AP100" i="181"/>
  <c r="AO100" i="181"/>
  <c r="AN100" i="181"/>
  <c r="AM100" i="181"/>
  <c r="AL100" i="181"/>
  <c r="AK100" i="181"/>
  <c r="AJ100" i="181"/>
  <c r="AI100" i="181"/>
  <c r="AH100" i="181"/>
  <c r="AG100" i="181"/>
  <c r="AF100" i="181"/>
  <c r="AE100" i="181"/>
  <c r="AD100" i="181"/>
  <c r="AC100" i="181"/>
  <c r="AB100" i="181"/>
  <c r="AA100" i="181"/>
  <c r="Z100" i="181"/>
  <c r="Y100" i="181"/>
  <c r="X100" i="181"/>
  <c r="W100" i="181"/>
  <c r="H100" i="181"/>
  <c r="F100" i="181"/>
  <c r="BA98" i="181"/>
  <c r="AZ98" i="181"/>
  <c r="AY98" i="181"/>
  <c r="AX98" i="181"/>
  <c r="AW98" i="181"/>
  <c r="AV98" i="181"/>
  <c r="AU98" i="181"/>
  <c r="AT98" i="181"/>
  <c r="AS98" i="181"/>
  <c r="AR98" i="181"/>
  <c r="AQ98" i="181"/>
  <c r="AP98" i="181"/>
  <c r="AO98" i="181"/>
  <c r="AN98" i="181"/>
  <c r="AM98" i="181"/>
  <c r="AL98" i="181"/>
  <c r="AK98" i="181"/>
  <c r="AJ98" i="181"/>
  <c r="AI98" i="181"/>
  <c r="AH98" i="181"/>
  <c r="AG98" i="181"/>
  <c r="AF98" i="181"/>
  <c r="AE98" i="181"/>
  <c r="AD98" i="181"/>
  <c r="AC98" i="181"/>
  <c r="AB98" i="181"/>
  <c r="AA98" i="181"/>
  <c r="Z98" i="181"/>
  <c r="Y98" i="181"/>
  <c r="X98" i="181"/>
  <c r="W98" i="181"/>
  <c r="H98" i="181"/>
  <c r="F98" i="181"/>
  <c r="BA96" i="181"/>
  <c r="AZ96" i="181"/>
  <c r="AY96" i="181"/>
  <c r="AX96" i="181"/>
  <c r="AW96" i="181"/>
  <c r="AV96" i="181"/>
  <c r="AU96" i="181"/>
  <c r="AT96" i="181"/>
  <c r="AS96" i="181"/>
  <c r="AR96" i="181"/>
  <c r="AQ96" i="181"/>
  <c r="AP96" i="181"/>
  <c r="AO96" i="181"/>
  <c r="AN96" i="181"/>
  <c r="AM96" i="181"/>
  <c r="AL96" i="181"/>
  <c r="AK96" i="181"/>
  <c r="AJ96" i="181"/>
  <c r="AI96" i="181"/>
  <c r="AH96" i="181"/>
  <c r="AG96" i="181"/>
  <c r="AF96" i="181"/>
  <c r="AE96" i="181"/>
  <c r="AD96" i="181"/>
  <c r="AC96" i="181"/>
  <c r="AB96" i="181"/>
  <c r="AA96" i="181"/>
  <c r="Z96" i="181"/>
  <c r="Y96" i="181"/>
  <c r="X96" i="181"/>
  <c r="W96" i="181"/>
  <c r="H96" i="181"/>
  <c r="F96" i="181"/>
  <c r="BA94" i="181"/>
  <c r="AZ94" i="181"/>
  <c r="AY94" i="181"/>
  <c r="AX94" i="181"/>
  <c r="AW94" i="181"/>
  <c r="AV94" i="181"/>
  <c r="AU94" i="181"/>
  <c r="AT94" i="181"/>
  <c r="AS94" i="181"/>
  <c r="AR94" i="181"/>
  <c r="AQ94" i="181"/>
  <c r="AP94" i="181"/>
  <c r="AO94" i="181"/>
  <c r="AN94" i="181"/>
  <c r="AM94" i="181"/>
  <c r="AL94" i="181"/>
  <c r="AK94" i="181"/>
  <c r="AJ94" i="181"/>
  <c r="AI94" i="181"/>
  <c r="AH94" i="181"/>
  <c r="AG94" i="181"/>
  <c r="AF94" i="181"/>
  <c r="AE94" i="181"/>
  <c r="AD94" i="181"/>
  <c r="AC94" i="181"/>
  <c r="AB94" i="181"/>
  <c r="AA94" i="181"/>
  <c r="Z94" i="181"/>
  <c r="Y94" i="181"/>
  <c r="X94" i="181"/>
  <c r="W94" i="181"/>
  <c r="H94" i="181"/>
  <c r="F94" i="181"/>
  <c r="BA92" i="181"/>
  <c r="AZ92" i="181"/>
  <c r="AY92" i="181"/>
  <c r="AX92" i="181"/>
  <c r="AW92" i="181"/>
  <c r="AV92" i="181"/>
  <c r="AU92" i="181"/>
  <c r="AT92" i="181"/>
  <c r="AS92" i="181"/>
  <c r="AR92" i="181"/>
  <c r="AQ92" i="181"/>
  <c r="AP92" i="181"/>
  <c r="AO92" i="181"/>
  <c r="AN92" i="181"/>
  <c r="AM92" i="181"/>
  <c r="AL92" i="181"/>
  <c r="AK92" i="181"/>
  <c r="AJ92" i="181"/>
  <c r="AI92" i="181"/>
  <c r="AH92" i="181"/>
  <c r="AG92" i="181"/>
  <c r="AF92" i="181"/>
  <c r="AE92" i="181"/>
  <c r="AD92" i="181"/>
  <c r="AC92" i="181"/>
  <c r="AB92" i="181"/>
  <c r="AA92" i="181"/>
  <c r="Z92" i="181"/>
  <c r="Y92" i="181"/>
  <c r="X92" i="181"/>
  <c r="W92" i="181"/>
  <c r="H92" i="181"/>
  <c r="F92" i="181"/>
  <c r="BA90" i="181"/>
  <c r="AZ90" i="181"/>
  <c r="AY90" i="181"/>
  <c r="AX90" i="181"/>
  <c r="AW90" i="181"/>
  <c r="AV90" i="181"/>
  <c r="AU90" i="181"/>
  <c r="AT90" i="181"/>
  <c r="AS90" i="181"/>
  <c r="AR90" i="181"/>
  <c r="AQ90" i="181"/>
  <c r="AP90" i="181"/>
  <c r="AO90" i="181"/>
  <c r="AN90" i="181"/>
  <c r="AM90" i="181"/>
  <c r="AL90" i="181"/>
  <c r="AK90" i="181"/>
  <c r="AJ90" i="181"/>
  <c r="AI90" i="181"/>
  <c r="AH90" i="181"/>
  <c r="AG90" i="181"/>
  <c r="AF90" i="181"/>
  <c r="AE90" i="181"/>
  <c r="AD90" i="181"/>
  <c r="AC90" i="181"/>
  <c r="AB90" i="181"/>
  <c r="AA90" i="181"/>
  <c r="Z90" i="181"/>
  <c r="Y90" i="181"/>
  <c r="X90" i="181"/>
  <c r="W90" i="181"/>
  <c r="H90" i="181"/>
  <c r="F90" i="181"/>
  <c r="BA88" i="181"/>
  <c r="AZ88" i="181"/>
  <c r="AY88" i="181"/>
  <c r="AX88" i="181"/>
  <c r="AW88" i="181"/>
  <c r="AV88" i="181"/>
  <c r="AU88" i="181"/>
  <c r="AT88" i="181"/>
  <c r="AS88" i="181"/>
  <c r="AR88" i="181"/>
  <c r="AQ88" i="181"/>
  <c r="AP88" i="181"/>
  <c r="AO88" i="181"/>
  <c r="AN88" i="181"/>
  <c r="AM88" i="181"/>
  <c r="AL88" i="181"/>
  <c r="AK88" i="181"/>
  <c r="AJ88" i="181"/>
  <c r="AI88" i="181"/>
  <c r="AH88" i="181"/>
  <c r="AG88" i="181"/>
  <c r="AF88" i="181"/>
  <c r="AE88" i="181"/>
  <c r="AD88" i="181"/>
  <c r="AC88" i="181"/>
  <c r="AB88" i="181"/>
  <c r="AA88" i="181"/>
  <c r="Z88" i="181"/>
  <c r="Y88" i="181"/>
  <c r="X88" i="181"/>
  <c r="W88" i="181"/>
  <c r="H88" i="181"/>
  <c r="F88" i="181"/>
  <c r="BA86" i="181"/>
  <c r="AZ86" i="181"/>
  <c r="AY86" i="181"/>
  <c r="AX86" i="181"/>
  <c r="AW86" i="181"/>
  <c r="AV86" i="181"/>
  <c r="AU86" i="181"/>
  <c r="AT86" i="181"/>
  <c r="AS86" i="181"/>
  <c r="AR86" i="181"/>
  <c r="AQ86" i="181"/>
  <c r="AP86" i="181"/>
  <c r="AO86" i="181"/>
  <c r="AN86" i="181"/>
  <c r="AM86" i="181"/>
  <c r="AL86" i="181"/>
  <c r="AK86" i="181"/>
  <c r="AJ86" i="181"/>
  <c r="AI86" i="181"/>
  <c r="AH86" i="181"/>
  <c r="AG86" i="181"/>
  <c r="AF86" i="181"/>
  <c r="AE86" i="181"/>
  <c r="AD86" i="181"/>
  <c r="AC86" i="181"/>
  <c r="AB86" i="181"/>
  <c r="AA86" i="181"/>
  <c r="Z86" i="181"/>
  <c r="Y86" i="181"/>
  <c r="X86" i="181"/>
  <c r="W86" i="181"/>
  <c r="H86" i="181"/>
  <c r="F86" i="181"/>
  <c r="BA84" i="181"/>
  <c r="AZ84" i="181"/>
  <c r="AY84" i="181"/>
  <c r="AX84" i="181"/>
  <c r="AW84" i="181"/>
  <c r="AV84" i="181"/>
  <c r="AU84" i="181"/>
  <c r="AT84" i="181"/>
  <c r="AS84" i="181"/>
  <c r="AR84" i="181"/>
  <c r="AQ84" i="181"/>
  <c r="AP84" i="181"/>
  <c r="AO84" i="181"/>
  <c r="AN84" i="181"/>
  <c r="AM84" i="181"/>
  <c r="AL84" i="181"/>
  <c r="AK84" i="181"/>
  <c r="AJ84" i="181"/>
  <c r="AI84" i="181"/>
  <c r="AH84" i="181"/>
  <c r="AG84" i="181"/>
  <c r="AF84" i="181"/>
  <c r="AE84" i="181"/>
  <c r="AD84" i="181"/>
  <c r="AC84" i="181"/>
  <c r="AB84" i="181"/>
  <c r="AA84" i="181"/>
  <c r="Z84" i="181"/>
  <c r="Y84" i="181"/>
  <c r="X84" i="181"/>
  <c r="W84" i="181"/>
  <c r="H84" i="181"/>
  <c r="F84" i="181"/>
  <c r="BA82" i="181"/>
  <c r="AZ82" i="181"/>
  <c r="AY82" i="181"/>
  <c r="AX82" i="181"/>
  <c r="AW82" i="181"/>
  <c r="AV82" i="181"/>
  <c r="AU82" i="181"/>
  <c r="AT82" i="181"/>
  <c r="AS82" i="181"/>
  <c r="AR82" i="181"/>
  <c r="AQ82" i="181"/>
  <c r="AP82" i="181"/>
  <c r="AO82" i="181"/>
  <c r="AN82" i="181"/>
  <c r="AM82" i="181"/>
  <c r="AL82" i="181"/>
  <c r="AK82" i="181"/>
  <c r="AJ82" i="181"/>
  <c r="AI82" i="181"/>
  <c r="AH82" i="181"/>
  <c r="AG82" i="181"/>
  <c r="AF82" i="181"/>
  <c r="AE82" i="181"/>
  <c r="AD82" i="181"/>
  <c r="AC82" i="181"/>
  <c r="AB82" i="181"/>
  <c r="AA82" i="181"/>
  <c r="Z82" i="181"/>
  <c r="Y82" i="181"/>
  <c r="X82" i="181"/>
  <c r="W82" i="181"/>
  <c r="H82" i="181"/>
  <c r="F82" i="181"/>
  <c r="BA80" i="181"/>
  <c r="AZ80" i="181"/>
  <c r="AY80" i="181"/>
  <c r="AX80" i="181"/>
  <c r="AW80" i="181"/>
  <c r="AV80" i="181"/>
  <c r="AU80" i="181"/>
  <c r="AT80" i="181"/>
  <c r="AS80" i="181"/>
  <c r="AR80" i="181"/>
  <c r="AQ80" i="181"/>
  <c r="AP80" i="181"/>
  <c r="AO80" i="181"/>
  <c r="AN80" i="181"/>
  <c r="AM80" i="181"/>
  <c r="AL80" i="181"/>
  <c r="AK80" i="181"/>
  <c r="AJ80" i="181"/>
  <c r="AI80" i="181"/>
  <c r="AH80" i="181"/>
  <c r="AG80" i="181"/>
  <c r="AF80" i="181"/>
  <c r="AE80" i="181"/>
  <c r="AD80" i="181"/>
  <c r="AC80" i="181"/>
  <c r="AB80" i="181"/>
  <c r="AA80" i="181"/>
  <c r="Z80" i="181"/>
  <c r="Y80" i="181"/>
  <c r="X80" i="181"/>
  <c r="W80" i="181"/>
  <c r="H80" i="181"/>
  <c r="F80" i="181"/>
  <c r="BA78" i="181"/>
  <c r="AZ78" i="181"/>
  <c r="AY78" i="181"/>
  <c r="AX78" i="181"/>
  <c r="AW78" i="181"/>
  <c r="AV78" i="181"/>
  <c r="AU78" i="181"/>
  <c r="AT78" i="181"/>
  <c r="AS78" i="181"/>
  <c r="AR78" i="181"/>
  <c r="AQ78" i="181"/>
  <c r="AP78" i="181"/>
  <c r="AO78" i="181"/>
  <c r="AN78" i="181"/>
  <c r="AM78" i="181"/>
  <c r="AL78" i="181"/>
  <c r="AK78" i="181"/>
  <c r="AJ78" i="181"/>
  <c r="AI78" i="181"/>
  <c r="AH78" i="181"/>
  <c r="AG78" i="181"/>
  <c r="AF78" i="181"/>
  <c r="AE78" i="181"/>
  <c r="AD78" i="181"/>
  <c r="AC78" i="181"/>
  <c r="AB78" i="181"/>
  <c r="AA78" i="181"/>
  <c r="Z78" i="181"/>
  <c r="Y78" i="181"/>
  <c r="X78" i="181"/>
  <c r="W78" i="181"/>
  <c r="H78" i="181"/>
  <c r="F78" i="181"/>
  <c r="BA76" i="181"/>
  <c r="AZ76" i="181"/>
  <c r="AY76" i="181"/>
  <c r="AX76" i="181"/>
  <c r="AW76" i="181"/>
  <c r="AV76" i="181"/>
  <c r="AU76" i="181"/>
  <c r="AT76" i="181"/>
  <c r="AS76" i="181"/>
  <c r="AR76" i="181"/>
  <c r="AQ76" i="181"/>
  <c r="AP76" i="181"/>
  <c r="AO76" i="181"/>
  <c r="AN76" i="181"/>
  <c r="AM76" i="181"/>
  <c r="AL76" i="181"/>
  <c r="AK76" i="181"/>
  <c r="AJ76" i="181"/>
  <c r="AI76" i="181"/>
  <c r="AH76" i="181"/>
  <c r="AG76" i="181"/>
  <c r="AF76" i="181"/>
  <c r="AE76" i="181"/>
  <c r="AD76" i="181"/>
  <c r="AC76" i="181"/>
  <c r="AB76" i="181"/>
  <c r="AA76" i="181"/>
  <c r="Z76" i="181"/>
  <c r="Y76" i="181"/>
  <c r="X76" i="181"/>
  <c r="W76" i="181"/>
  <c r="H76" i="181"/>
  <c r="F76" i="181"/>
  <c r="BA74" i="181"/>
  <c r="AZ74" i="181"/>
  <c r="AY74" i="181"/>
  <c r="AX74" i="181"/>
  <c r="AW74" i="181"/>
  <c r="AV74" i="181"/>
  <c r="AU74" i="181"/>
  <c r="AT74" i="181"/>
  <c r="AS74" i="181"/>
  <c r="AR74" i="181"/>
  <c r="AQ74" i="181"/>
  <c r="AP74" i="181"/>
  <c r="AO74" i="181"/>
  <c r="AN74" i="181"/>
  <c r="AM74" i="181"/>
  <c r="AL74" i="181"/>
  <c r="AK74" i="181"/>
  <c r="AJ74" i="181"/>
  <c r="AI74" i="181"/>
  <c r="AH74" i="181"/>
  <c r="AG74" i="181"/>
  <c r="AF74" i="181"/>
  <c r="AE74" i="181"/>
  <c r="AD74" i="181"/>
  <c r="AC74" i="181"/>
  <c r="AB74" i="181"/>
  <c r="AA74" i="181"/>
  <c r="Z74" i="181"/>
  <c r="Y74" i="181"/>
  <c r="X74" i="181"/>
  <c r="W74" i="181"/>
  <c r="H74" i="181"/>
  <c r="F74" i="181"/>
  <c r="BA72" i="181"/>
  <c r="AZ72" i="181"/>
  <c r="AY72" i="181"/>
  <c r="AX72" i="181"/>
  <c r="AW72" i="181"/>
  <c r="AV72" i="181"/>
  <c r="AU72" i="181"/>
  <c r="AT72" i="181"/>
  <c r="AS72" i="181"/>
  <c r="AR72" i="181"/>
  <c r="AQ72" i="181"/>
  <c r="AP72" i="181"/>
  <c r="AO72" i="181"/>
  <c r="AN72" i="181"/>
  <c r="AM72" i="181"/>
  <c r="AL72" i="181"/>
  <c r="AK72" i="181"/>
  <c r="AJ72" i="181"/>
  <c r="AI72" i="181"/>
  <c r="AH72" i="181"/>
  <c r="AG72" i="181"/>
  <c r="AF72" i="181"/>
  <c r="AE72" i="181"/>
  <c r="AD72" i="181"/>
  <c r="AC72" i="181"/>
  <c r="AB72" i="181"/>
  <c r="AA72" i="181"/>
  <c r="Z72" i="181"/>
  <c r="Y72" i="181"/>
  <c r="X72" i="181"/>
  <c r="W72" i="181"/>
  <c r="H72" i="181"/>
  <c r="F72" i="181"/>
  <c r="BA70" i="181"/>
  <c r="AZ70" i="181"/>
  <c r="AY70" i="181"/>
  <c r="AX70" i="181"/>
  <c r="AW70" i="181"/>
  <c r="AV70" i="181"/>
  <c r="AU70" i="181"/>
  <c r="AT70" i="181"/>
  <c r="AS70" i="181"/>
  <c r="AR70" i="181"/>
  <c r="AQ70" i="181"/>
  <c r="AP70" i="181"/>
  <c r="AO70" i="181"/>
  <c r="AN70" i="181"/>
  <c r="AM70" i="181"/>
  <c r="AL70" i="181"/>
  <c r="AK70" i="181"/>
  <c r="AJ70" i="181"/>
  <c r="AI70" i="181"/>
  <c r="AH70" i="181"/>
  <c r="AG70" i="181"/>
  <c r="AF70" i="181"/>
  <c r="AE70" i="181"/>
  <c r="AD70" i="181"/>
  <c r="AC70" i="181"/>
  <c r="AB70" i="181"/>
  <c r="AA70" i="181"/>
  <c r="Z70" i="181"/>
  <c r="Y70" i="181"/>
  <c r="X70" i="181"/>
  <c r="W70" i="181"/>
  <c r="H70" i="181"/>
  <c r="F70" i="181"/>
  <c r="BA68" i="181"/>
  <c r="AZ68" i="181"/>
  <c r="AY68" i="181"/>
  <c r="AX68" i="181"/>
  <c r="AW68" i="181"/>
  <c r="AV68" i="181"/>
  <c r="AU68" i="181"/>
  <c r="AT68" i="181"/>
  <c r="AS68" i="181"/>
  <c r="AR68" i="181"/>
  <c r="AQ68" i="181"/>
  <c r="AP68" i="181"/>
  <c r="AO68" i="181"/>
  <c r="AN68" i="181"/>
  <c r="AM68" i="181"/>
  <c r="AL68" i="181"/>
  <c r="AK68" i="181"/>
  <c r="AJ68" i="181"/>
  <c r="AI68" i="181"/>
  <c r="AH68" i="181"/>
  <c r="AG68" i="181"/>
  <c r="AF68" i="181"/>
  <c r="AE68" i="181"/>
  <c r="AD68" i="181"/>
  <c r="AC68" i="181"/>
  <c r="AB68" i="181"/>
  <c r="AA68" i="181"/>
  <c r="Z68" i="181"/>
  <c r="Y68" i="181"/>
  <c r="X68" i="181"/>
  <c r="W68" i="181"/>
  <c r="H68" i="181"/>
  <c r="F68" i="181"/>
  <c r="BA66" i="181"/>
  <c r="AZ66" i="181"/>
  <c r="AY66" i="181"/>
  <c r="AX66" i="181"/>
  <c r="AW66" i="181"/>
  <c r="AV66" i="181"/>
  <c r="AU66" i="181"/>
  <c r="AT66" i="181"/>
  <c r="AS66" i="181"/>
  <c r="AR66" i="181"/>
  <c r="AQ66" i="181"/>
  <c r="AP66" i="181"/>
  <c r="AO66" i="181"/>
  <c r="AN66" i="181"/>
  <c r="AM66" i="181"/>
  <c r="AL66" i="181"/>
  <c r="AK66" i="181"/>
  <c r="AJ66" i="181"/>
  <c r="AI66" i="181"/>
  <c r="AH66" i="181"/>
  <c r="AG66" i="181"/>
  <c r="AF66" i="181"/>
  <c r="AE66" i="181"/>
  <c r="AD66" i="181"/>
  <c r="AC66" i="181"/>
  <c r="AB66" i="181"/>
  <c r="AA66" i="181"/>
  <c r="Z66" i="181"/>
  <c r="Y66" i="181"/>
  <c r="X66" i="181"/>
  <c r="W66" i="181"/>
  <c r="H66" i="181"/>
  <c r="F66" i="181"/>
  <c r="BA64" i="181"/>
  <c r="AZ64" i="181"/>
  <c r="AY64" i="181"/>
  <c r="AX64" i="181"/>
  <c r="AW64" i="181"/>
  <c r="AV64" i="181"/>
  <c r="AU64" i="181"/>
  <c r="AT64" i="181"/>
  <c r="AS64" i="181"/>
  <c r="AR64" i="181"/>
  <c r="AQ64" i="181"/>
  <c r="AP64" i="181"/>
  <c r="AO64" i="181"/>
  <c r="AN64" i="181"/>
  <c r="AM64" i="181"/>
  <c r="AL64" i="181"/>
  <c r="AK64" i="181"/>
  <c r="AJ64" i="181"/>
  <c r="AI64" i="181"/>
  <c r="AH64" i="181"/>
  <c r="AG64" i="181"/>
  <c r="AF64" i="181"/>
  <c r="AE64" i="181"/>
  <c r="AD64" i="181"/>
  <c r="AC64" i="181"/>
  <c r="AB64" i="181"/>
  <c r="AA64" i="181"/>
  <c r="Z64" i="181"/>
  <c r="Y64" i="181"/>
  <c r="X64" i="181"/>
  <c r="W64" i="181"/>
  <c r="H64" i="181"/>
  <c r="F64" i="181"/>
  <c r="BA62" i="181"/>
  <c r="AZ62" i="181"/>
  <c r="AY62" i="181"/>
  <c r="AX62" i="181"/>
  <c r="AW62" i="181"/>
  <c r="AV62" i="181"/>
  <c r="AU62" i="181"/>
  <c r="AT62" i="181"/>
  <c r="AS62" i="181"/>
  <c r="AR62" i="181"/>
  <c r="AQ62" i="181"/>
  <c r="AP62" i="181"/>
  <c r="AO62" i="181"/>
  <c r="AN62" i="181"/>
  <c r="AM62" i="181"/>
  <c r="AL62" i="181"/>
  <c r="AK62" i="181"/>
  <c r="AJ62" i="181"/>
  <c r="AI62" i="181"/>
  <c r="AH62" i="181"/>
  <c r="AG62" i="181"/>
  <c r="AF62" i="181"/>
  <c r="AE62" i="181"/>
  <c r="AD62" i="181"/>
  <c r="AC62" i="181"/>
  <c r="AB62" i="181"/>
  <c r="AA62" i="181"/>
  <c r="Z62" i="181"/>
  <c r="Y62" i="181"/>
  <c r="X62" i="181"/>
  <c r="W62" i="181"/>
  <c r="H62" i="181"/>
  <c r="F62" i="181"/>
  <c r="BA60" i="181"/>
  <c r="AZ60" i="181"/>
  <c r="AY60" i="181"/>
  <c r="AX60" i="181"/>
  <c r="AW60" i="181"/>
  <c r="AV60" i="181"/>
  <c r="AU60" i="181"/>
  <c r="AT60" i="181"/>
  <c r="AS60" i="181"/>
  <c r="AR60" i="181"/>
  <c r="AQ60" i="181"/>
  <c r="AP60" i="181"/>
  <c r="AO60" i="181"/>
  <c r="AN60" i="181"/>
  <c r="AM60" i="181"/>
  <c r="AL60" i="181"/>
  <c r="AK60" i="181"/>
  <c r="AJ60" i="181"/>
  <c r="AI60" i="181"/>
  <c r="AH60" i="181"/>
  <c r="AG60" i="181"/>
  <c r="AF60" i="181"/>
  <c r="AE60" i="181"/>
  <c r="AD60" i="181"/>
  <c r="AC60" i="181"/>
  <c r="AB60" i="181"/>
  <c r="AA60" i="181"/>
  <c r="Z60" i="181"/>
  <c r="Y60" i="181"/>
  <c r="X60" i="181"/>
  <c r="W60" i="181"/>
  <c r="H60" i="181"/>
  <c r="F60" i="181"/>
  <c r="BA58" i="181"/>
  <c r="AZ58" i="181"/>
  <c r="AY58" i="181"/>
  <c r="AX58" i="181"/>
  <c r="AW58" i="181"/>
  <c r="AV58" i="181"/>
  <c r="AU58" i="181"/>
  <c r="AT58" i="181"/>
  <c r="AS58" i="181"/>
  <c r="AR58" i="181"/>
  <c r="AQ58" i="181"/>
  <c r="AP58" i="181"/>
  <c r="AO58" i="181"/>
  <c r="AN58" i="181"/>
  <c r="AM58" i="181"/>
  <c r="AL58" i="181"/>
  <c r="AK58" i="181"/>
  <c r="AJ58" i="181"/>
  <c r="AI58" i="181"/>
  <c r="AH58" i="181"/>
  <c r="AG58" i="181"/>
  <c r="AF58" i="181"/>
  <c r="AE58" i="181"/>
  <c r="AD58" i="181"/>
  <c r="AC58" i="181"/>
  <c r="AB58" i="181"/>
  <c r="AA58" i="181"/>
  <c r="Z58" i="181"/>
  <c r="Y58" i="181"/>
  <c r="X58" i="181"/>
  <c r="W58" i="181"/>
  <c r="H58" i="181"/>
  <c r="F58" i="181"/>
  <c r="BA56" i="181"/>
  <c r="AZ56" i="181"/>
  <c r="AY56" i="181"/>
  <c r="AX56" i="181"/>
  <c r="AW56" i="181"/>
  <c r="AV56" i="181"/>
  <c r="AU56" i="181"/>
  <c r="AT56" i="181"/>
  <c r="AS56" i="181"/>
  <c r="AR56" i="181"/>
  <c r="AQ56" i="181"/>
  <c r="AP56" i="181"/>
  <c r="AO56" i="181"/>
  <c r="AN56" i="181"/>
  <c r="AM56" i="181"/>
  <c r="AL56" i="181"/>
  <c r="AK56" i="181"/>
  <c r="AJ56" i="181"/>
  <c r="AI56" i="181"/>
  <c r="AH56" i="181"/>
  <c r="AG56" i="181"/>
  <c r="AF56" i="181"/>
  <c r="AE56" i="181"/>
  <c r="AD56" i="181"/>
  <c r="AC56" i="181"/>
  <c r="AB56" i="181"/>
  <c r="AA56" i="181"/>
  <c r="Z56" i="181"/>
  <c r="Y56" i="181"/>
  <c r="X56" i="181"/>
  <c r="W56" i="181"/>
  <c r="H56" i="181"/>
  <c r="F56" i="181"/>
  <c r="BA54" i="181"/>
  <c r="AZ54" i="181"/>
  <c r="AY54" i="181"/>
  <c r="AX54" i="181"/>
  <c r="AW54" i="181"/>
  <c r="AV54" i="181"/>
  <c r="AU54" i="181"/>
  <c r="AT54" i="181"/>
  <c r="AS54" i="181"/>
  <c r="AR54" i="181"/>
  <c r="AQ54" i="181"/>
  <c r="AP54" i="181"/>
  <c r="AO54" i="181"/>
  <c r="AN54" i="181"/>
  <c r="AM54" i="181"/>
  <c r="AL54" i="181"/>
  <c r="AK54" i="181"/>
  <c r="AJ54" i="181"/>
  <c r="AI54" i="181"/>
  <c r="AH54" i="181"/>
  <c r="AG54" i="181"/>
  <c r="AF54" i="181"/>
  <c r="AE54" i="181"/>
  <c r="AD54" i="181"/>
  <c r="AC54" i="181"/>
  <c r="AB54" i="181"/>
  <c r="AA54" i="181"/>
  <c r="Z54" i="181"/>
  <c r="Y54" i="181"/>
  <c r="X54" i="181"/>
  <c r="W54" i="181"/>
  <c r="H54" i="181"/>
  <c r="F54" i="181"/>
  <c r="BA52" i="181"/>
  <c r="AZ52" i="181"/>
  <c r="AY52" i="181"/>
  <c r="AX52" i="181"/>
  <c r="AW52" i="181"/>
  <c r="AV52" i="181"/>
  <c r="AU52" i="181"/>
  <c r="AT52" i="181"/>
  <c r="AS52" i="181"/>
  <c r="AR52" i="181"/>
  <c r="AQ52" i="181"/>
  <c r="AP52" i="181"/>
  <c r="AO52" i="181"/>
  <c r="AN52" i="181"/>
  <c r="AM52" i="181"/>
  <c r="AL52" i="181"/>
  <c r="AK52" i="181"/>
  <c r="AJ52" i="181"/>
  <c r="AI52" i="181"/>
  <c r="AH52" i="181"/>
  <c r="AG52" i="181"/>
  <c r="AF52" i="181"/>
  <c r="AE52" i="181"/>
  <c r="AD52" i="181"/>
  <c r="AC52" i="181"/>
  <c r="AB52" i="181"/>
  <c r="AA52" i="181"/>
  <c r="Z52" i="181"/>
  <c r="Y52" i="181"/>
  <c r="X52" i="181"/>
  <c r="W52" i="181"/>
  <c r="H52" i="181"/>
  <c r="F52" i="181"/>
  <c r="BA50" i="181"/>
  <c r="AZ50" i="181"/>
  <c r="AY50" i="181"/>
  <c r="AX50" i="181"/>
  <c r="AW50" i="181"/>
  <c r="AV50" i="181"/>
  <c r="AU50" i="181"/>
  <c r="AT50" i="181"/>
  <c r="AS50" i="181"/>
  <c r="AR50" i="181"/>
  <c r="AQ50" i="181"/>
  <c r="AP50" i="181"/>
  <c r="AO50" i="181"/>
  <c r="AN50" i="181"/>
  <c r="AM50" i="181"/>
  <c r="AL50" i="181"/>
  <c r="AK50" i="181"/>
  <c r="AJ50" i="181"/>
  <c r="AI50" i="181"/>
  <c r="AH50" i="181"/>
  <c r="AG50" i="181"/>
  <c r="AF50" i="181"/>
  <c r="AE50" i="181"/>
  <c r="AD50" i="181"/>
  <c r="AC50" i="181"/>
  <c r="AB50" i="181"/>
  <c r="AA50" i="181"/>
  <c r="Z50" i="181"/>
  <c r="Y50" i="181"/>
  <c r="X50" i="181"/>
  <c r="W50" i="181"/>
  <c r="H50" i="181"/>
  <c r="F50" i="181"/>
  <c r="BA48" i="181"/>
  <c r="AZ48" i="181"/>
  <c r="AY48" i="181"/>
  <c r="AX48" i="181"/>
  <c r="AW48" i="181"/>
  <c r="AV48" i="181"/>
  <c r="AU48" i="181"/>
  <c r="AT48" i="181"/>
  <c r="AS48" i="181"/>
  <c r="AR48" i="181"/>
  <c r="AQ48" i="181"/>
  <c r="AP48" i="181"/>
  <c r="AO48" i="181"/>
  <c r="AN48" i="181"/>
  <c r="AM48" i="181"/>
  <c r="AL48" i="181"/>
  <c r="AK48" i="181"/>
  <c r="AJ48" i="181"/>
  <c r="AI48" i="181"/>
  <c r="AH48" i="181"/>
  <c r="AG48" i="181"/>
  <c r="AF48" i="181"/>
  <c r="AE48" i="181"/>
  <c r="AD48" i="181"/>
  <c r="AC48" i="181"/>
  <c r="AB48" i="181"/>
  <c r="AA48" i="181"/>
  <c r="Z48" i="181"/>
  <c r="Y48" i="181"/>
  <c r="X48" i="181"/>
  <c r="W48" i="181"/>
  <c r="H48" i="181"/>
  <c r="F48" i="181"/>
  <c r="BA46" i="181"/>
  <c r="AZ46" i="181"/>
  <c r="AY46" i="181"/>
  <c r="AX46" i="181"/>
  <c r="AW46" i="181"/>
  <c r="AV46" i="181"/>
  <c r="AU46" i="181"/>
  <c r="AT46" i="181"/>
  <c r="AS46" i="181"/>
  <c r="AR46" i="181"/>
  <c r="AQ46" i="181"/>
  <c r="AP46" i="181"/>
  <c r="AO46" i="181"/>
  <c r="AN46" i="181"/>
  <c r="AM46" i="181"/>
  <c r="AL46" i="181"/>
  <c r="AK46" i="181"/>
  <c r="AJ46" i="181"/>
  <c r="AI46" i="181"/>
  <c r="AH46" i="181"/>
  <c r="AG46" i="181"/>
  <c r="AF46" i="181"/>
  <c r="AE46" i="181"/>
  <c r="AD46" i="181"/>
  <c r="AC46" i="181"/>
  <c r="AB46" i="181"/>
  <c r="AA46" i="181"/>
  <c r="Z46" i="181"/>
  <c r="Y46" i="181"/>
  <c r="X46" i="181"/>
  <c r="W46" i="181"/>
  <c r="H46" i="181"/>
  <c r="F46" i="181"/>
  <c r="BA44" i="181"/>
  <c r="AZ44" i="181"/>
  <c r="AY44" i="181"/>
  <c r="AX44" i="181"/>
  <c r="AW44" i="181"/>
  <c r="AV44" i="181"/>
  <c r="AU44" i="181"/>
  <c r="AT44" i="181"/>
  <c r="AS44" i="181"/>
  <c r="AR44" i="181"/>
  <c r="AQ44" i="181"/>
  <c r="AP44" i="181"/>
  <c r="AO44" i="181"/>
  <c r="AN44" i="181"/>
  <c r="AM44" i="181"/>
  <c r="AL44" i="181"/>
  <c r="AK44" i="181"/>
  <c r="AJ44" i="181"/>
  <c r="AI44" i="181"/>
  <c r="AH44" i="181"/>
  <c r="AG44" i="181"/>
  <c r="AF44" i="181"/>
  <c r="AE44" i="181"/>
  <c r="AD44" i="181"/>
  <c r="AC44" i="181"/>
  <c r="AB44" i="181"/>
  <c r="AA44" i="181"/>
  <c r="Z44" i="181"/>
  <c r="Y44" i="181"/>
  <c r="X44" i="181"/>
  <c r="W44" i="181"/>
  <c r="H44" i="181"/>
  <c r="F44" i="181"/>
  <c r="BA42" i="181"/>
  <c r="AZ42" i="181"/>
  <c r="AY42" i="181"/>
  <c r="AX42" i="181"/>
  <c r="AW42" i="181"/>
  <c r="AV42" i="181"/>
  <c r="AU42" i="181"/>
  <c r="AT42" i="181"/>
  <c r="AS42" i="181"/>
  <c r="AR42" i="181"/>
  <c r="AQ42" i="181"/>
  <c r="AP42" i="181"/>
  <c r="AO42" i="181"/>
  <c r="AN42" i="181"/>
  <c r="AM42" i="181"/>
  <c r="AL42" i="181"/>
  <c r="AK42" i="181"/>
  <c r="AJ42" i="181"/>
  <c r="AI42" i="181"/>
  <c r="AH42" i="181"/>
  <c r="AG42" i="181"/>
  <c r="AF42" i="181"/>
  <c r="AE42" i="181"/>
  <c r="AD42" i="181"/>
  <c r="AC42" i="181"/>
  <c r="AB42" i="181"/>
  <c r="AA42" i="181"/>
  <c r="Z42" i="181"/>
  <c r="Y42" i="181"/>
  <c r="X42" i="181"/>
  <c r="W42" i="181"/>
  <c r="H42" i="181"/>
  <c r="F42" i="181"/>
  <c r="BA40" i="181"/>
  <c r="AZ40" i="181"/>
  <c r="AY40" i="181"/>
  <c r="AX40" i="181"/>
  <c r="AW40" i="181"/>
  <c r="AV40" i="181"/>
  <c r="AU40" i="181"/>
  <c r="AT40" i="181"/>
  <c r="AS40" i="181"/>
  <c r="AR40" i="181"/>
  <c r="AQ40" i="181"/>
  <c r="AP40" i="181"/>
  <c r="AO40" i="181"/>
  <c r="AN40" i="181"/>
  <c r="AM40" i="181"/>
  <c r="AL40" i="181"/>
  <c r="AK40" i="181"/>
  <c r="AJ40" i="181"/>
  <c r="AI40" i="181"/>
  <c r="AH40" i="181"/>
  <c r="AG40" i="181"/>
  <c r="AF40" i="181"/>
  <c r="AE40" i="181"/>
  <c r="AD40" i="181"/>
  <c r="AC40" i="181"/>
  <c r="AB40" i="181"/>
  <c r="AA40" i="181"/>
  <c r="Z40" i="181"/>
  <c r="Y40" i="181"/>
  <c r="X40" i="181"/>
  <c r="W40" i="181"/>
  <c r="H40" i="181"/>
  <c r="F40" i="181"/>
  <c r="BA38" i="181"/>
  <c r="AZ38" i="181"/>
  <c r="AY38" i="181"/>
  <c r="AX38" i="181"/>
  <c r="AW38" i="181"/>
  <c r="AV38" i="181"/>
  <c r="AU38" i="181"/>
  <c r="AT38" i="181"/>
  <c r="AS38" i="181"/>
  <c r="AR38" i="181"/>
  <c r="AQ38" i="181"/>
  <c r="AP38" i="181"/>
  <c r="AO38" i="181"/>
  <c r="AN38" i="181"/>
  <c r="AM38" i="181"/>
  <c r="AL38" i="181"/>
  <c r="AK38" i="181"/>
  <c r="AJ38" i="181"/>
  <c r="AI38" i="181"/>
  <c r="AH38" i="181"/>
  <c r="AG38" i="181"/>
  <c r="AF38" i="181"/>
  <c r="AE38" i="181"/>
  <c r="AD38" i="181"/>
  <c r="AC38" i="181"/>
  <c r="AB38" i="181"/>
  <c r="AA38" i="181"/>
  <c r="Z38" i="181"/>
  <c r="Y38" i="181"/>
  <c r="X38" i="181"/>
  <c r="W38" i="181"/>
  <c r="H38" i="181"/>
  <c r="F38" i="181"/>
  <c r="BA36" i="181"/>
  <c r="AZ36" i="181"/>
  <c r="AY36" i="181"/>
  <c r="AX36" i="181"/>
  <c r="AW36" i="181"/>
  <c r="AV36" i="181"/>
  <c r="AU36" i="181"/>
  <c r="AT36" i="181"/>
  <c r="AS36" i="181"/>
  <c r="AR36" i="181"/>
  <c r="AQ36" i="181"/>
  <c r="AP36" i="181"/>
  <c r="AO36" i="181"/>
  <c r="AN36" i="181"/>
  <c r="AM36" i="181"/>
  <c r="AL36" i="181"/>
  <c r="AK36" i="181"/>
  <c r="AJ36" i="181"/>
  <c r="AI36" i="181"/>
  <c r="AH36" i="181"/>
  <c r="AG36" i="181"/>
  <c r="AF36" i="181"/>
  <c r="AE36" i="181"/>
  <c r="AD36" i="181"/>
  <c r="AC36" i="181"/>
  <c r="AB36" i="181"/>
  <c r="AA36" i="181"/>
  <c r="Z36" i="181"/>
  <c r="Y36" i="181"/>
  <c r="X36" i="181"/>
  <c r="W36" i="181"/>
  <c r="H36" i="181"/>
  <c r="F36" i="181"/>
  <c r="BA34" i="181"/>
  <c r="AZ34" i="181"/>
  <c r="AY34" i="181"/>
  <c r="AX34" i="181"/>
  <c r="AW34" i="181"/>
  <c r="AV34" i="181"/>
  <c r="AU34" i="181"/>
  <c r="AT34" i="181"/>
  <c r="AS34" i="181"/>
  <c r="AR34" i="181"/>
  <c r="AQ34" i="181"/>
  <c r="AP34" i="181"/>
  <c r="AO34" i="181"/>
  <c r="AN34" i="181"/>
  <c r="AM34" i="181"/>
  <c r="AL34" i="181"/>
  <c r="AK34" i="181"/>
  <c r="AJ34" i="181"/>
  <c r="AI34" i="181"/>
  <c r="AH34" i="181"/>
  <c r="AG34" i="181"/>
  <c r="AF34" i="181"/>
  <c r="AE34" i="181"/>
  <c r="AD34" i="181"/>
  <c r="AC34" i="181"/>
  <c r="AB34" i="181"/>
  <c r="AA34" i="181"/>
  <c r="Z34" i="181"/>
  <c r="Y34" i="181"/>
  <c r="X34" i="181"/>
  <c r="W34" i="181"/>
  <c r="H34" i="181"/>
  <c r="F34" i="181"/>
  <c r="BA32" i="181"/>
  <c r="AZ32" i="181"/>
  <c r="AY32" i="181"/>
  <c r="AX32" i="181"/>
  <c r="AW32" i="181"/>
  <c r="AV32" i="181"/>
  <c r="AU32" i="181"/>
  <c r="AT32" i="181"/>
  <c r="AS32" i="181"/>
  <c r="AR32" i="181"/>
  <c r="AQ32" i="181"/>
  <c r="AP32" i="181"/>
  <c r="AO32" i="181"/>
  <c r="AN32" i="181"/>
  <c r="AM32" i="181"/>
  <c r="AL32" i="181"/>
  <c r="AK32" i="181"/>
  <c r="AJ32" i="181"/>
  <c r="AI32" i="181"/>
  <c r="AH32" i="181"/>
  <c r="AG32" i="181"/>
  <c r="AF32" i="181"/>
  <c r="AE32" i="181"/>
  <c r="AD32" i="181"/>
  <c r="AC32" i="181"/>
  <c r="AB32" i="181"/>
  <c r="AA32" i="181"/>
  <c r="Z32" i="181"/>
  <c r="Y32" i="181"/>
  <c r="X32" i="181"/>
  <c r="W32" i="181"/>
  <c r="H32" i="181"/>
  <c r="F32" i="181"/>
  <c r="BA30" i="181"/>
  <c r="AZ30" i="181"/>
  <c r="AY30" i="181"/>
  <c r="AX30" i="181"/>
  <c r="AW30" i="181"/>
  <c r="AV30" i="181"/>
  <c r="AU30" i="181"/>
  <c r="AT30" i="181"/>
  <c r="AS30" i="181"/>
  <c r="AR30" i="181"/>
  <c r="AQ30" i="181"/>
  <c r="AP30" i="181"/>
  <c r="AO30" i="181"/>
  <c r="AN30" i="181"/>
  <c r="AM30" i="181"/>
  <c r="AL30" i="181"/>
  <c r="AK30" i="181"/>
  <c r="AJ30" i="181"/>
  <c r="AI30" i="181"/>
  <c r="AH30" i="181"/>
  <c r="AG30" i="181"/>
  <c r="AF30" i="181"/>
  <c r="AE30" i="181"/>
  <c r="AD30" i="181"/>
  <c r="AC30" i="181"/>
  <c r="AB30" i="181"/>
  <c r="AA30" i="181"/>
  <c r="Z30" i="181"/>
  <c r="Y30" i="181"/>
  <c r="X30" i="181"/>
  <c r="W30" i="181"/>
  <c r="H30" i="181"/>
  <c r="F30" i="181"/>
  <c r="BA28" i="181"/>
  <c r="AZ28" i="181"/>
  <c r="AY28" i="181"/>
  <c r="AX28" i="181"/>
  <c r="AW28" i="181"/>
  <c r="AV28" i="181"/>
  <c r="AU28" i="181"/>
  <c r="AT28" i="181"/>
  <c r="AS28" i="181"/>
  <c r="AR28" i="181"/>
  <c r="AQ28" i="181"/>
  <c r="AP28" i="181"/>
  <c r="AO28" i="181"/>
  <c r="AN28" i="181"/>
  <c r="AM28" i="181"/>
  <c r="AL28" i="181"/>
  <c r="AK28" i="181"/>
  <c r="AJ28" i="181"/>
  <c r="AI28" i="181"/>
  <c r="AH28" i="181"/>
  <c r="AG28" i="181"/>
  <c r="AF28" i="181"/>
  <c r="AE28" i="181"/>
  <c r="AD28" i="181"/>
  <c r="AC28" i="181"/>
  <c r="AB28" i="181"/>
  <c r="AA28" i="181"/>
  <c r="Z28" i="181"/>
  <c r="Y28" i="181"/>
  <c r="X28" i="181"/>
  <c r="W28" i="181"/>
  <c r="H28" i="181"/>
  <c r="F28" i="181"/>
  <c r="BA26" i="181"/>
  <c r="AZ26" i="181"/>
  <c r="AY26" i="181"/>
  <c r="AX26" i="181"/>
  <c r="AW26" i="181"/>
  <c r="AV26" i="181"/>
  <c r="AU26" i="181"/>
  <c r="AT26" i="181"/>
  <c r="AS26" i="181"/>
  <c r="AR26" i="181"/>
  <c r="AQ26" i="181"/>
  <c r="AP26" i="181"/>
  <c r="AO26" i="181"/>
  <c r="AN26" i="181"/>
  <c r="AM26" i="181"/>
  <c r="AL26" i="181"/>
  <c r="AK26" i="181"/>
  <c r="AJ26" i="181"/>
  <c r="AI26" i="181"/>
  <c r="AH26" i="181"/>
  <c r="AG26" i="181"/>
  <c r="AF26" i="181"/>
  <c r="AE26" i="181"/>
  <c r="AD26" i="181"/>
  <c r="AC26" i="181"/>
  <c r="AB26" i="181"/>
  <c r="AA26" i="181"/>
  <c r="Z26" i="181"/>
  <c r="Y26" i="181"/>
  <c r="X26" i="181"/>
  <c r="W26" i="181"/>
  <c r="H26" i="181"/>
  <c r="F26" i="181"/>
  <c r="BA24" i="181"/>
  <c r="AZ24" i="181"/>
  <c r="AY24" i="181"/>
  <c r="AX24" i="181"/>
  <c r="AW24" i="181"/>
  <c r="AV24" i="181"/>
  <c r="AU24" i="181"/>
  <c r="AT24" i="181"/>
  <c r="AS24" i="181"/>
  <c r="AR24" i="181"/>
  <c r="AQ24" i="181"/>
  <c r="AP24" i="181"/>
  <c r="AO24" i="181"/>
  <c r="AN24" i="181"/>
  <c r="AM24" i="181"/>
  <c r="AL24" i="181"/>
  <c r="AK24" i="181"/>
  <c r="AJ24" i="181"/>
  <c r="AI24" i="181"/>
  <c r="AH24" i="181"/>
  <c r="AG24" i="181"/>
  <c r="AF24" i="181"/>
  <c r="AE24" i="181"/>
  <c r="AD24" i="181"/>
  <c r="AC24" i="181"/>
  <c r="AB24" i="181"/>
  <c r="AA24" i="181"/>
  <c r="Z24" i="181"/>
  <c r="Y24" i="181"/>
  <c r="X24" i="181"/>
  <c r="W24" i="181"/>
  <c r="H24" i="181"/>
  <c r="F24" i="181"/>
  <c r="BA22" i="181"/>
  <c r="AZ22" i="181"/>
  <c r="AY22" i="181"/>
  <c r="AX22" i="181"/>
  <c r="AW22" i="181"/>
  <c r="AV22" i="181"/>
  <c r="AU22" i="181"/>
  <c r="AT22" i="181"/>
  <c r="AS22" i="181"/>
  <c r="AR22" i="181"/>
  <c r="AQ22" i="181"/>
  <c r="AP22" i="181"/>
  <c r="AO22" i="181"/>
  <c r="AN22" i="181"/>
  <c r="AM22" i="181"/>
  <c r="AL22" i="181"/>
  <c r="AK22" i="181"/>
  <c r="AJ22" i="181"/>
  <c r="AI22" i="181"/>
  <c r="AH22" i="181"/>
  <c r="AG22" i="181"/>
  <c r="AF22" i="181"/>
  <c r="AE22" i="181"/>
  <c r="AD22" i="181"/>
  <c r="AC22" i="181"/>
  <c r="AB22" i="181"/>
  <c r="AA22" i="181"/>
  <c r="Z22" i="181"/>
  <c r="Y22" i="181"/>
  <c r="X22" i="181"/>
  <c r="W22" i="181"/>
  <c r="H22" i="181"/>
  <c r="F22" i="181"/>
  <c r="BA20" i="181"/>
  <c r="AZ20" i="181"/>
  <c r="AY20" i="181"/>
  <c r="AX20" i="181"/>
  <c r="AW20" i="181"/>
  <c r="AV20" i="181"/>
  <c r="AU20" i="181"/>
  <c r="AT20" i="181"/>
  <c r="AS20" i="181"/>
  <c r="AR20" i="181"/>
  <c r="AQ20" i="181"/>
  <c r="AP20" i="181"/>
  <c r="AO20" i="181"/>
  <c r="AN20" i="181"/>
  <c r="AM20" i="181"/>
  <c r="AL20" i="181"/>
  <c r="AK20" i="181"/>
  <c r="AJ20" i="181"/>
  <c r="AI20" i="181"/>
  <c r="AH20" i="181"/>
  <c r="AG20" i="181"/>
  <c r="AF20" i="181"/>
  <c r="AE20" i="181"/>
  <c r="AD20" i="181"/>
  <c r="AC20" i="181"/>
  <c r="AB20" i="181"/>
  <c r="AA20" i="181"/>
  <c r="Z20" i="181"/>
  <c r="Y20" i="181"/>
  <c r="X20" i="181"/>
  <c r="W20" i="181"/>
  <c r="H20" i="181"/>
  <c r="F20" i="181"/>
  <c r="BA18" i="181"/>
  <c r="AZ18" i="181"/>
  <c r="AY18" i="181"/>
  <c r="AX18" i="181"/>
  <c r="AW18" i="181"/>
  <c r="AV18" i="181"/>
  <c r="AU18" i="181"/>
  <c r="AT18" i="181"/>
  <c r="AS18" i="181"/>
  <c r="AR18" i="181"/>
  <c r="AQ18" i="181"/>
  <c r="AP18" i="181"/>
  <c r="AO18" i="181"/>
  <c r="AN18" i="181"/>
  <c r="AM18" i="181"/>
  <c r="AL18" i="181"/>
  <c r="AK18" i="181"/>
  <c r="AJ18" i="181"/>
  <c r="AI18" i="181"/>
  <c r="AH18" i="181"/>
  <c r="AG18" i="181"/>
  <c r="AF18" i="181"/>
  <c r="AE18" i="181"/>
  <c r="AD18" i="181"/>
  <c r="AC18" i="181"/>
  <c r="AB18" i="181"/>
  <c r="AA18" i="181"/>
  <c r="Z18" i="181"/>
  <c r="Y18" i="181"/>
  <c r="X18" i="181"/>
  <c r="W18" i="181"/>
  <c r="H18" i="181"/>
  <c r="F18" i="181"/>
  <c r="BA16" i="181"/>
  <c r="AZ16" i="181"/>
  <c r="AY16" i="181"/>
  <c r="AX16" i="181"/>
  <c r="AW16" i="181"/>
  <c r="AV16" i="181"/>
  <c r="AU16" i="181"/>
  <c r="AT16" i="181"/>
  <c r="AS16" i="181"/>
  <c r="AR16" i="181"/>
  <c r="AQ16" i="181"/>
  <c r="AP16" i="181"/>
  <c r="AO16" i="181"/>
  <c r="AN16" i="181"/>
  <c r="AM16" i="181"/>
  <c r="AL16" i="181"/>
  <c r="AK16" i="181"/>
  <c r="AJ16" i="181"/>
  <c r="AI16" i="181"/>
  <c r="AH16" i="181"/>
  <c r="AG16" i="181"/>
  <c r="AF16" i="181"/>
  <c r="AE16" i="181"/>
  <c r="AD16" i="181"/>
  <c r="AC16" i="181"/>
  <c r="AB16" i="181"/>
  <c r="AA16" i="181"/>
  <c r="Z16" i="181"/>
  <c r="Y16" i="181"/>
  <c r="X16" i="181"/>
  <c r="W16" i="181"/>
  <c r="H16" i="181"/>
  <c r="F16" i="181"/>
  <c r="M222" i="181" s="1"/>
  <c r="B15" i="181"/>
  <c r="B17" i="181" s="1"/>
  <c r="B19" i="181" s="1"/>
  <c r="B21" i="181" s="1"/>
  <c r="B23" i="181" s="1"/>
  <c r="B25" i="181" s="1"/>
  <c r="B27" i="181" s="1"/>
  <c r="B29" i="181" s="1"/>
  <c r="B31" i="181" s="1"/>
  <c r="B33" i="181" s="1"/>
  <c r="B35" i="181" s="1"/>
  <c r="B37" i="181" s="1"/>
  <c r="B39" i="181" s="1"/>
  <c r="B41" i="181" s="1"/>
  <c r="B43" i="181" s="1"/>
  <c r="B45" i="181" s="1"/>
  <c r="B47" i="181" s="1"/>
  <c r="B49" i="181" s="1"/>
  <c r="B51" i="181" s="1"/>
  <c r="B53" i="181" s="1"/>
  <c r="B55" i="181" s="1"/>
  <c r="B57" i="181" s="1"/>
  <c r="B59" i="181" s="1"/>
  <c r="B61" i="181" s="1"/>
  <c r="B63" i="181" s="1"/>
  <c r="B65" i="181" s="1"/>
  <c r="B67" i="181" s="1"/>
  <c r="B69" i="181" s="1"/>
  <c r="B71" i="181" s="1"/>
  <c r="B73" i="181" s="1"/>
  <c r="B75" i="181" s="1"/>
  <c r="B77" i="181" s="1"/>
  <c r="B79" i="181" s="1"/>
  <c r="B81" i="181" s="1"/>
  <c r="B83" i="181" s="1"/>
  <c r="B85" i="181" s="1"/>
  <c r="B87" i="181" s="1"/>
  <c r="B89" i="181" s="1"/>
  <c r="B91" i="181" s="1"/>
  <c r="B93" i="181" s="1"/>
  <c r="B95" i="181" s="1"/>
  <c r="B97" i="181" s="1"/>
  <c r="B99" i="181" s="1"/>
  <c r="B101" i="181" s="1"/>
  <c r="B103" i="181" s="1"/>
  <c r="B105" i="181" s="1"/>
  <c r="B107" i="181" s="1"/>
  <c r="B109" i="181" s="1"/>
  <c r="B111" i="181" s="1"/>
  <c r="B113" i="181" s="1"/>
  <c r="B115" i="181" s="1"/>
  <c r="B117" i="181" s="1"/>
  <c r="B119" i="181" s="1"/>
  <c r="B121" i="181" s="1"/>
  <c r="B123" i="181" s="1"/>
  <c r="B125" i="181" s="1"/>
  <c r="B127" i="181" s="1"/>
  <c r="B129" i="181" s="1"/>
  <c r="B131" i="181" s="1"/>
  <c r="B133" i="181" s="1"/>
  <c r="B135" i="181" s="1"/>
  <c r="B137" i="181" s="1"/>
  <c r="B139" i="181" s="1"/>
  <c r="B141" i="181" s="1"/>
  <c r="B143" i="181" s="1"/>
  <c r="B145" i="181" s="1"/>
  <c r="B147" i="181" s="1"/>
  <c r="B149" i="181" s="1"/>
  <c r="B151" i="181" s="1"/>
  <c r="B153" i="181" s="1"/>
  <c r="B155" i="181" s="1"/>
  <c r="B157" i="181" s="1"/>
  <c r="B159" i="181" s="1"/>
  <c r="B161" i="181" s="1"/>
  <c r="B163" i="181" s="1"/>
  <c r="B165" i="181" s="1"/>
  <c r="B167" i="181" s="1"/>
  <c r="B169" i="181" s="1"/>
  <c r="B171" i="181" s="1"/>
  <c r="B173" i="181" s="1"/>
  <c r="B175" i="181" s="1"/>
  <c r="B177" i="181" s="1"/>
  <c r="B179" i="181" s="1"/>
  <c r="B181" i="181" s="1"/>
  <c r="B183" i="181" s="1"/>
  <c r="B185" i="181" s="1"/>
  <c r="B187" i="181" s="1"/>
  <c r="B189" i="181" s="1"/>
  <c r="B191" i="181" s="1"/>
  <c r="B193" i="181" s="1"/>
  <c r="B195" i="181" s="1"/>
  <c r="B197" i="181" s="1"/>
  <c r="B199" i="181" s="1"/>
  <c r="B201" i="181" s="1"/>
  <c r="B203" i="181" s="1"/>
  <c r="B205" i="181" s="1"/>
  <c r="B207" i="181" s="1"/>
  <c r="B209" i="181" s="1"/>
  <c r="B211" i="181" s="1"/>
  <c r="B213" i="181" s="1"/>
  <c r="BA12" i="181"/>
  <c r="BA13" i="181" s="1"/>
  <c r="BA14" i="181" s="1"/>
  <c r="AZ12" i="181"/>
  <c r="AZ13" i="181" s="1"/>
  <c r="AZ14" i="181" s="1"/>
  <c r="AY12" i="181"/>
  <c r="AY13" i="181" s="1"/>
  <c r="AY14" i="181" s="1"/>
  <c r="BB10" i="181"/>
  <c r="AF2" i="181"/>
  <c r="AW13" i="181" s="1"/>
  <c r="AW14" i="181" s="1"/>
  <c r="BB132" i="181" l="1"/>
  <c r="BD132" i="181" s="1"/>
  <c r="BB148" i="181"/>
  <c r="BD148" i="181" s="1"/>
  <c r="BB164" i="181"/>
  <c r="BD164" i="181" s="1"/>
  <c r="BB100" i="181"/>
  <c r="BD100" i="181" s="1"/>
  <c r="BB116" i="181"/>
  <c r="BD116" i="181" s="1"/>
  <c r="BB28" i="181"/>
  <c r="BD28" i="181" s="1"/>
  <c r="BB38" i="181"/>
  <c r="BD38" i="181" s="1"/>
  <c r="BB44" i="181"/>
  <c r="BD44" i="181" s="1"/>
  <c r="BB84" i="181"/>
  <c r="BD84" i="181" s="1"/>
  <c r="BB54" i="181"/>
  <c r="BD54" i="181" s="1"/>
  <c r="BB60" i="181"/>
  <c r="BD60" i="181" s="1"/>
  <c r="BB70" i="181"/>
  <c r="BD70" i="181" s="1"/>
  <c r="BB76" i="181"/>
  <c r="BD76" i="181" s="1"/>
  <c r="BB86" i="181"/>
  <c r="BD86" i="181" s="1"/>
  <c r="BB102" i="181"/>
  <c r="BD102" i="181" s="1"/>
  <c r="BB118" i="181"/>
  <c r="BD118" i="181" s="1"/>
  <c r="BB134" i="181"/>
  <c r="BD134" i="181" s="1"/>
  <c r="BB150" i="181"/>
  <c r="BD150" i="181" s="1"/>
  <c r="BB166" i="181"/>
  <c r="BD166" i="181" s="1"/>
  <c r="BB182" i="181"/>
  <c r="BD182" i="181" s="1"/>
  <c r="BB198" i="181"/>
  <c r="BD198" i="181" s="1"/>
  <c r="BB214" i="181"/>
  <c r="BD214" i="181" s="1"/>
  <c r="BB88" i="181"/>
  <c r="BD88" i="181" s="1"/>
  <c r="BB104" i="181"/>
  <c r="BD104" i="181" s="1"/>
  <c r="BB120" i="181"/>
  <c r="BD120" i="181" s="1"/>
  <c r="BB136" i="181"/>
  <c r="BD136" i="181" s="1"/>
  <c r="BB152" i="181"/>
  <c r="BD152" i="181" s="1"/>
  <c r="BB168" i="181"/>
  <c r="BD168" i="181" s="1"/>
  <c r="BB180" i="181"/>
  <c r="BD180" i="181" s="1"/>
  <c r="BB196" i="181"/>
  <c r="BD196" i="181" s="1"/>
  <c r="BB22" i="181"/>
  <c r="BD22" i="181" s="1"/>
  <c r="BB16" i="181"/>
  <c r="BD16" i="181" s="1"/>
  <c r="BB26" i="181"/>
  <c r="BD26" i="181" s="1"/>
  <c r="BB32" i="181"/>
  <c r="BD32" i="181" s="1"/>
  <c r="BB42" i="181"/>
  <c r="BD42" i="181" s="1"/>
  <c r="BB48" i="181"/>
  <c r="BD48" i="181" s="1"/>
  <c r="BB58" i="181"/>
  <c r="BD58" i="181" s="1"/>
  <c r="BB64" i="181"/>
  <c r="BD64" i="181" s="1"/>
  <c r="BB74" i="181"/>
  <c r="BD74" i="181" s="1"/>
  <c r="BB80" i="181"/>
  <c r="BD80" i="181" s="1"/>
  <c r="BB90" i="181"/>
  <c r="BD90" i="181" s="1"/>
  <c r="BB106" i="181"/>
  <c r="BD106" i="181" s="1"/>
  <c r="BB122" i="181"/>
  <c r="BD122" i="181" s="1"/>
  <c r="BB138" i="181"/>
  <c r="BD138" i="181" s="1"/>
  <c r="BB154" i="181"/>
  <c r="BD154" i="181" s="1"/>
  <c r="BB170" i="181"/>
  <c r="BD170" i="181" s="1"/>
  <c r="BB186" i="181"/>
  <c r="BD186" i="181" s="1"/>
  <c r="BB202" i="181"/>
  <c r="BD202" i="181" s="1"/>
  <c r="BB212" i="181"/>
  <c r="BD212" i="181" s="1"/>
  <c r="BB92" i="181"/>
  <c r="BD92" i="181" s="1"/>
  <c r="BB108" i="181"/>
  <c r="BD108" i="181" s="1"/>
  <c r="BB124" i="181"/>
  <c r="BD124" i="181" s="1"/>
  <c r="BB140" i="181"/>
  <c r="BD140" i="181" s="1"/>
  <c r="BB156" i="181"/>
  <c r="BD156" i="181" s="1"/>
  <c r="BB172" i="181"/>
  <c r="BD172" i="181" s="1"/>
  <c r="BB184" i="181"/>
  <c r="BD184" i="181" s="1"/>
  <c r="BB200" i="181"/>
  <c r="BD200" i="181" s="1"/>
  <c r="BB36" i="181"/>
  <c r="BD36" i="181" s="1"/>
  <c r="BB46" i="181"/>
  <c r="BD46" i="181" s="1"/>
  <c r="BB52" i="181"/>
  <c r="BD52" i="181" s="1"/>
  <c r="BB62" i="181"/>
  <c r="BD62" i="181" s="1"/>
  <c r="BB68" i="181"/>
  <c r="BD68" i="181" s="1"/>
  <c r="BB78" i="181"/>
  <c r="BD78" i="181" s="1"/>
  <c r="BB94" i="181"/>
  <c r="BD94" i="181" s="1"/>
  <c r="BB110" i="181"/>
  <c r="BD110" i="181" s="1"/>
  <c r="BB126" i="181"/>
  <c r="BD126" i="181" s="1"/>
  <c r="BB142" i="181"/>
  <c r="BD142" i="181" s="1"/>
  <c r="BB158" i="181"/>
  <c r="BD158" i="181" s="1"/>
  <c r="BB174" i="181"/>
  <c r="BD174" i="181" s="1"/>
  <c r="BB190" i="181"/>
  <c r="BD190" i="181" s="1"/>
  <c r="BB206" i="181"/>
  <c r="BD206" i="181" s="1"/>
  <c r="BB20" i="181"/>
  <c r="BD20" i="181" s="1"/>
  <c r="BB30" i="181"/>
  <c r="BD30" i="181" s="1"/>
  <c r="BB96" i="181"/>
  <c r="BD96" i="181" s="1"/>
  <c r="BB112" i="181"/>
  <c r="BD112" i="181" s="1"/>
  <c r="BB128" i="181"/>
  <c r="BD128" i="181" s="1"/>
  <c r="BB144" i="181"/>
  <c r="BD144" i="181" s="1"/>
  <c r="BB160" i="181"/>
  <c r="BD160" i="181" s="1"/>
  <c r="BB176" i="181"/>
  <c r="BD176" i="181" s="1"/>
  <c r="BB188" i="181"/>
  <c r="BD188" i="181" s="1"/>
  <c r="BB204" i="181"/>
  <c r="BD204" i="181" s="1"/>
  <c r="BB18" i="181"/>
  <c r="BD18" i="181" s="1"/>
  <c r="BB24" i="181"/>
  <c r="BD24" i="181" s="1"/>
  <c r="BB34" i="181"/>
  <c r="BD34" i="181" s="1"/>
  <c r="BB40" i="181"/>
  <c r="BD40" i="181" s="1"/>
  <c r="BB50" i="181"/>
  <c r="BD50" i="181" s="1"/>
  <c r="BB56" i="181"/>
  <c r="BD56" i="181" s="1"/>
  <c r="BB66" i="181"/>
  <c r="BD66" i="181" s="1"/>
  <c r="BB72" i="181"/>
  <c r="BD72" i="181" s="1"/>
  <c r="BB82" i="181"/>
  <c r="BD82" i="181" s="1"/>
  <c r="BB98" i="181"/>
  <c r="BD98" i="181" s="1"/>
  <c r="BB114" i="181"/>
  <c r="BD114" i="181" s="1"/>
  <c r="BB130" i="181"/>
  <c r="BD130" i="181" s="1"/>
  <c r="BB146" i="181"/>
  <c r="BD146" i="181" s="1"/>
  <c r="BB162" i="181"/>
  <c r="BD162" i="181" s="1"/>
  <c r="BB178" i="181"/>
  <c r="BD178" i="181" s="1"/>
  <c r="BB194" i="181"/>
  <c r="BD194" i="181" s="1"/>
  <c r="BB210" i="181"/>
  <c r="BD210" i="181" s="1"/>
  <c r="AK13" i="181"/>
  <c r="AK14" i="181" s="1"/>
  <c r="AS13" i="181"/>
  <c r="AS14" i="181" s="1"/>
  <c r="AB13" i="181"/>
  <c r="AB14" i="181" s="1"/>
  <c r="AC13" i="181"/>
  <c r="AC14" i="181" s="1"/>
  <c r="Z13" i="181"/>
  <c r="Z14" i="181" s="1"/>
  <c r="AP13" i="181"/>
  <c r="AP14" i="181" s="1"/>
  <c r="AX13" i="181"/>
  <c r="AX14" i="181" s="1"/>
  <c r="O222" i="181"/>
  <c r="AM13" i="181"/>
  <c r="AM14" i="181" s="1"/>
  <c r="BE8" i="181"/>
  <c r="AH13" i="181"/>
  <c r="AH14" i="181" s="1"/>
  <c r="AA13" i="181"/>
  <c r="AA14" i="181" s="1"/>
  <c r="AI13" i="181"/>
  <c r="AI14" i="181" s="1"/>
  <c r="AQ13" i="181"/>
  <c r="AQ14" i="181" s="1"/>
  <c r="M223" i="181"/>
  <c r="AJ13" i="181"/>
  <c r="AJ14" i="181" s="1"/>
  <c r="AR13" i="181"/>
  <c r="AR14" i="181" s="1"/>
  <c r="O223" i="181"/>
  <c r="AD13" i="181"/>
  <c r="AD14" i="181" s="1"/>
  <c r="AL13" i="181"/>
  <c r="AL14" i="181" s="1"/>
  <c r="AT13" i="181"/>
  <c r="AT14" i="181" s="1"/>
  <c r="O220" i="181"/>
  <c r="AE13" i="181"/>
  <c r="AE14" i="181" s="1"/>
  <c r="AU13" i="181"/>
  <c r="AU14" i="181" s="1"/>
  <c r="M221" i="181"/>
  <c r="W13" i="181"/>
  <c r="W14" i="181" s="1"/>
  <c r="X13" i="181"/>
  <c r="X14" i="181" s="1"/>
  <c r="AF13" i="181"/>
  <c r="AF14" i="181" s="1"/>
  <c r="AN13" i="181"/>
  <c r="AN14" i="181" s="1"/>
  <c r="AV13" i="181"/>
  <c r="AV14" i="181" s="1"/>
  <c r="O221" i="181"/>
  <c r="Y13" i="181"/>
  <c r="Y14" i="181" s="1"/>
  <c r="AG13" i="181"/>
  <c r="AG14" i="181" s="1"/>
  <c r="AO13" i="181"/>
  <c r="AO14" i="181" s="1"/>
  <c r="M224" i="181" l="1"/>
  <c r="O224" i="181"/>
  <c r="AJ231" i="180" l="1"/>
  <c r="T231" i="180"/>
  <c r="T230" i="180"/>
  <c r="O230" i="180"/>
  <c r="AL228" i="180"/>
  <c r="AE231" i="180" s="1"/>
  <c r="AO231" i="180" s="1"/>
  <c r="AJ236" i="180" s="1"/>
  <c r="AQ226" i="180"/>
  <c r="AE236" i="180" s="1"/>
  <c r="AN226" i="180"/>
  <c r="AL226" i="180"/>
  <c r="AA226" i="180"/>
  <c r="O236" i="180" s="1"/>
  <c r="X226" i="180"/>
  <c r="O231" i="180" s="1"/>
  <c r="Y231" i="180" s="1"/>
  <c r="T236" i="180" s="1"/>
  <c r="V226" i="180"/>
  <c r="S224" i="180"/>
  <c r="BE216" i="180"/>
  <c r="BD216" i="180"/>
  <c r="BC216" i="180"/>
  <c r="BB216" i="180"/>
  <c r="BA216" i="180"/>
  <c r="AZ216" i="180"/>
  <c r="AY216" i="180"/>
  <c r="AX216" i="180"/>
  <c r="AW216" i="180"/>
  <c r="AV216" i="180"/>
  <c r="AU216" i="180"/>
  <c r="AT216" i="180"/>
  <c r="AS216" i="180"/>
  <c r="AR216" i="180"/>
  <c r="AQ216" i="180"/>
  <c r="AP216" i="180"/>
  <c r="AO216" i="180"/>
  <c r="AN216" i="180"/>
  <c r="AM216" i="180"/>
  <c r="AL216" i="180"/>
  <c r="AK216" i="180"/>
  <c r="AJ216" i="180"/>
  <c r="AI216" i="180"/>
  <c r="AH216" i="180"/>
  <c r="AG216" i="180"/>
  <c r="AF216" i="180"/>
  <c r="AE216" i="180"/>
  <c r="AD216" i="180"/>
  <c r="AC216" i="180"/>
  <c r="AB216" i="180"/>
  <c r="AA216" i="180"/>
  <c r="L216" i="180"/>
  <c r="J216" i="180"/>
  <c r="BE214" i="180"/>
  <c r="BD214" i="180"/>
  <c r="BC214" i="180"/>
  <c r="BB214" i="180"/>
  <c r="BA214" i="180"/>
  <c r="AZ214" i="180"/>
  <c r="AY214" i="180"/>
  <c r="AX214" i="180"/>
  <c r="AW214" i="180"/>
  <c r="AV214" i="180"/>
  <c r="AU214" i="180"/>
  <c r="AT214" i="180"/>
  <c r="AS214" i="180"/>
  <c r="AR214" i="180"/>
  <c r="AQ214" i="180"/>
  <c r="AP214" i="180"/>
  <c r="AO214" i="180"/>
  <c r="AN214" i="180"/>
  <c r="AM214" i="180"/>
  <c r="AL214" i="180"/>
  <c r="AK214" i="180"/>
  <c r="AJ214" i="180"/>
  <c r="AI214" i="180"/>
  <c r="AH214" i="180"/>
  <c r="AG214" i="180"/>
  <c r="AF214" i="180"/>
  <c r="AE214" i="180"/>
  <c r="AD214" i="180"/>
  <c r="AC214" i="180"/>
  <c r="AB214" i="180"/>
  <c r="AA214" i="180"/>
  <c r="L214" i="180"/>
  <c r="J214" i="180"/>
  <c r="BE212" i="180"/>
  <c r="BD212" i="180"/>
  <c r="BC212" i="180"/>
  <c r="BB212" i="180"/>
  <c r="BA212" i="180"/>
  <c r="AZ212" i="180"/>
  <c r="AY212" i="180"/>
  <c r="AX212" i="180"/>
  <c r="AW212" i="180"/>
  <c r="AV212" i="180"/>
  <c r="AU212" i="180"/>
  <c r="AT212" i="180"/>
  <c r="AS212" i="180"/>
  <c r="AR212" i="180"/>
  <c r="AQ212" i="180"/>
  <c r="AP212" i="180"/>
  <c r="AO212" i="180"/>
  <c r="AN212" i="180"/>
  <c r="AM212" i="180"/>
  <c r="AL212" i="180"/>
  <c r="AK212" i="180"/>
  <c r="AJ212" i="180"/>
  <c r="AI212" i="180"/>
  <c r="AH212" i="180"/>
  <c r="AG212" i="180"/>
  <c r="AF212" i="180"/>
  <c r="AE212" i="180"/>
  <c r="AD212" i="180"/>
  <c r="AC212" i="180"/>
  <c r="AB212" i="180"/>
  <c r="AA212" i="180"/>
  <c r="L212" i="180"/>
  <c r="J212" i="180"/>
  <c r="BE210" i="180"/>
  <c r="BD210" i="180"/>
  <c r="BC210" i="180"/>
  <c r="BB210" i="180"/>
  <c r="BA210" i="180"/>
  <c r="AZ210" i="180"/>
  <c r="AY210" i="180"/>
  <c r="AX210" i="180"/>
  <c r="AW210" i="180"/>
  <c r="AV210" i="180"/>
  <c r="AU210" i="180"/>
  <c r="AT210" i="180"/>
  <c r="AS210" i="180"/>
  <c r="AR210" i="180"/>
  <c r="AQ210" i="180"/>
  <c r="AP210" i="180"/>
  <c r="AO210" i="180"/>
  <c r="AN210" i="180"/>
  <c r="AM210" i="180"/>
  <c r="AL210" i="180"/>
  <c r="AK210" i="180"/>
  <c r="AJ210" i="180"/>
  <c r="AI210" i="180"/>
  <c r="AH210" i="180"/>
  <c r="AG210" i="180"/>
  <c r="AF210" i="180"/>
  <c r="AE210" i="180"/>
  <c r="AD210" i="180"/>
  <c r="AC210" i="180"/>
  <c r="AB210" i="180"/>
  <c r="AA210" i="180"/>
  <c r="L210" i="180"/>
  <c r="J210" i="180"/>
  <c r="BE208" i="180"/>
  <c r="BD208" i="180"/>
  <c r="BC208" i="180"/>
  <c r="BB208" i="180"/>
  <c r="BA208" i="180"/>
  <c r="AZ208" i="180"/>
  <c r="AY208" i="180"/>
  <c r="AX208" i="180"/>
  <c r="AW208" i="180"/>
  <c r="AV208" i="180"/>
  <c r="AU208" i="180"/>
  <c r="AT208" i="180"/>
  <c r="AS208" i="180"/>
  <c r="AR208" i="180"/>
  <c r="AQ208" i="180"/>
  <c r="AP208" i="180"/>
  <c r="AO208" i="180"/>
  <c r="AN208" i="180"/>
  <c r="AM208" i="180"/>
  <c r="AL208" i="180"/>
  <c r="AK208" i="180"/>
  <c r="AJ208" i="180"/>
  <c r="AI208" i="180"/>
  <c r="AH208" i="180"/>
  <c r="AG208" i="180"/>
  <c r="AF208" i="180"/>
  <c r="AE208" i="180"/>
  <c r="AD208" i="180"/>
  <c r="AC208" i="180"/>
  <c r="AB208" i="180"/>
  <c r="AA208" i="180"/>
  <c r="L208" i="180"/>
  <c r="J208" i="180"/>
  <c r="BE206" i="180"/>
  <c r="BD206" i="180"/>
  <c r="BC206" i="180"/>
  <c r="BB206" i="180"/>
  <c r="BA206" i="180"/>
  <c r="AZ206" i="180"/>
  <c r="AY206" i="180"/>
  <c r="AX206" i="180"/>
  <c r="AW206" i="180"/>
  <c r="AV206" i="180"/>
  <c r="AU206" i="180"/>
  <c r="AT206" i="180"/>
  <c r="AS206" i="180"/>
  <c r="AR206" i="180"/>
  <c r="AQ206" i="180"/>
  <c r="AP206" i="180"/>
  <c r="AO206" i="180"/>
  <c r="AN206" i="180"/>
  <c r="AM206" i="180"/>
  <c r="AL206" i="180"/>
  <c r="AK206" i="180"/>
  <c r="AJ206" i="180"/>
  <c r="AI206" i="180"/>
  <c r="AH206" i="180"/>
  <c r="AG206" i="180"/>
  <c r="AF206" i="180"/>
  <c r="AE206" i="180"/>
  <c r="AD206" i="180"/>
  <c r="AC206" i="180"/>
  <c r="AB206" i="180"/>
  <c r="AA206" i="180"/>
  <c r="L206" i="180"/>
  <c r="J206" i="180"/>
  <c r="BE204" i="180"/>
  <c r="BD204" i="180"/>
  <c r="BC204" i="180"/>
  <c r="BB204" i="180"/>
  <c r="BA204" i="180"/>
  <c r="AZ204" i="180"/>
  <c r="AY204" i="180"/>
  <c r="AX204" i="180"/>
  <c r="AW204" i="180"/>
  <c r="AV204" i="180"/>
  <c r="AU204" i="180"/>
  <c r="AT204" i="180"/>
  <c r="AS204" i="180"/>
  <c r="AR204" i="180"/>
  <c r="AQ204" i="180"/>
  <c r="AP204" i="180"/>
  <c r="AO204" i="180"/>
  <c r="AN204" i="180"/>
  <c r="AM204" i="180"/>
  <c r="AL204" i="180"/>
  <c r="AK204" i="180"/>
  <c r="AJ204" i="180"/>
  <c r="AI204" i="180"/>
  <c r="AH204" i="180"/>
  <c r="AG204" i="180"/>
  <c r="AF204" i="180"/>
  <c r="AE204" i="180"/>
  <c r="AD204" i="180"/>
  <c r="AC204" i="180"/>
  <c r="AB204" i="180"/>
  <c r="AA204" i="180"/>
  <c r="L204" i="180"/>
  <c r="J204" i="180"/>
  <c r="BE202" i="180"/>
  <c r="BD202" i="180"/>
  <c r="BC202" i="180"/>
  <c r="BB202" i="180"/>
  <c r="BA202" i="180"/>
  <c r="AZ202" i="180"/>
  <c r="AY202" i="180"/>
  <c r="AX202" i="180"/>
  <c r="AW202" i="180"/>
  <c r="AV202" i="180"/>
  <c r="AU202" i="180"/>
  <c r="AT202" i="180"/>
  <c r="AS202" i="180"/>
  <c r="AR202" i="180"/>
  <c r="AQ202" i="180"/>
  <c r="AP202" i="180"/>
  <c r="AO202" i="180"/>
  <c r="AN202" i="180"/>
  <c r="AM202" i="180"/>
  <c r="AL202" i="180"/>
  <c r="AK202" i="180"/>
  <c r="AJ202" i="180"/>
  <c r="AI202" i="180"/>
  <c r="AH202" i="180"/>
  <c r="AG202" i="180"/>
  <c r="AF202" i="180"/>
  <c r="AE202" i="180"/>
  <c r="AD202" i="180"/>
  <c r="AC202" i="180"/>
  <c r="AB202" i="180"/>
  <c r="AA202" i="180"/>
  <c r="L202" i="180"/>
  <c r="J202" i="180"/>
  <c r="BE200" i="180"/>
  <c r="BD200" i="180"/>
  <c r="BC200" i="180"/>
  <c r="BB200" i="180"/>
  <c r="BA200" i="180"/>
  <c r="AZ200" i="180"/>
  <c r="AY200" i="180"/>
  <c r="AX200" i="180"/>
  <c r="AW200" i="180"/>
  <c r="AV200" i="180"/>
  <c r="AU200" i="180"/>
  <c r="AT200" i="180"/>
  <c r="AS200" i="180"/>
  <c r="AR200" i="180"/>
  <c r="AQ200" i="180"/>
  <c r="AP200" i="180"/>
  <c r="AO200" i="180"/>
  <c r="AN200" i="180"/>
  <c r="AM200" i="180"/>
  <c r="AL200" i="180"/>
  <c r="AK200" i="180"/>
  <c r="AJ200" i="180"/>
  <c r="AI200" i="180"/>
  <c r="AH200" i="180"/>
  <c r="AG200" i="180"/>
  <c r="AF200" i="180"/>
  <c r="AE200" i="180"/>
  <c r="AD200" i="180"/>
  <c r="AC200" i="180"/>
  <c r="AB200" i="180"/>
  <c r="AA200" i="180"/>
  <c r="L200" i="180"/>
  <c r="J200" i="180"/>
  <c r="BE198" i="180"/>
  <c r="BD198" i="180"/>
  <c r="BC198" i="180"/>
  <c r="BB198" i="180"/>
  <c r="BA198" i="180"/>
  <c r="AZ198" i="180"/>
  <c r="AY198" i="180"/>
  <c r="AX198" i="180"/>
  <c r="AW198" i="180"/>
  <c r="AV198" i="180"/>
  <c r="AU198" i="180"/>
  <c r="AT198" i="180"/>
  <c r="AS198" i="180"/>
  <c r="AR198" i="180"/>
  <c r="AQ198" i="180"/>
  <c r="AP198" i="180"/>
  <c r="AO198" i="180"/>
  <c r="AN198" i="180"/>
  <c r="AM198" i="180"/>
  <c r="AL198" i="180"/>
  <c r="AK198" i="180"/>
  <c r="AJ198" i="180"/>
  <c r="AI198" i="180"/>
  <c r="AH198" i="180"/>
  <c r="AG198" i="180"/>
  <c r="AF198" i="180"/>
  <c r="AE198" i="180"/>
  <c r="AD198" i="180"/>
  <c r="AC198" i="180"/>
  <c r="AB198" i="180"/>
  <c r="AA198" i="180"/>
  <c r="L198" i="180"/>
  <c r="J198" i="180"/>
  <c r="BE196" i="180"/>
  <c r="BD196" i="180"/>
  <c r="BC196" i="180"/>
  <c r="BB196" i="180"/>
  <c r="BA196" i="180"/>
  <c r="AZ196" i="180"/>
  <c r="AY196" i="180"/>
  <c r="AX196" i="180"/>
  <c r="AW196" i="180"/>
  <c r="AV196" i="180"/>
  <c r="AU196" i="180"/>
  <c r="AT196" i="180"/>
  <c r="AS196" i="180"/>
  <c r="AR196" i="180"/>
  <c r="AQ196" i="180"/>
  <c r="AP196" i="180"/>
  <c r="AO196" i="180"/>
  <c r="AN196" i="180"/>
  <c r="AM196" i="180"/>
  <c r="AL196" i="180"/>
  <c r="AK196" i="180"/>
  <c r="AJ196" i="180"/>
  <c r="AI196" i="180"/>
  <c r="AH196" i="180"/>
  <c r="AG196" i="180"/>
  <c r="AF196" i="180"/>
  <c r="AE196" i="180"/>
  <c r="AD196" i="180"/>
  <c r="AC196" i="180"/>
  <c r="AB196" i="180"/>
  <c r="AA196" i="180"/>
  <c r="L196" i="180"/>
  <c r="J196" i="180"/>
  <c r="BE194" i="180"/>
  <c r="BD194" i="180"/>
  <c r="BC194" i="180"/>
  <c r="BB194" i="180"/>
  <c r="BA194" i="180"/>
  <c r="AZ194" i="180"/>
  <c r="AY194" i="180"/>
  <c r="AX194" i="180"/>
  <c r="AW194" i="180"/>
  <c r="AV194" i="180"/>
  <c r="AU194" i="180"/>
  <c r="AT194" i="180"/>
  <c r="AS194" i="180"/>
  <c r="AR194" i="180"/>
  <c r="AQ194" i="180"/>
  <c r="AP194" i="180"/>
  <c r="AO194" i="180"/>
  <c r="AN194" i="180"/>
  <c r="AM194" i="180"/>
  <c r="AL194" i="180"/>
  <c r="AK194" i="180"/>
  <c r="AJ194" i="180"/>
  <c r="AI194" i="180"/>
  <c r="AH194" i="180"/>
  <c r="AG194" i="180"/>
  <c r="AF194" i="180"/>
  <c r="AE194" i="180"/>
  <c r="AD194" i="180"/>
  <c r="AC194" i="180"/>
  <c r="AB194" i="180"/>
  <c r="AA194" i="180"/>
  <c r="L194" i="180"/>
  <c r="J194" i="180"/>
  <c r="BE192" i="180"/>
  <c r="BD192" i="180"/>
  <c r="BC192" i="180"/>
  <c r="BB192" i="180"/>
  <c r="BA192" i="180"/>
  <c r="AZ192" i="180"/>
  <c r="AY192" i="180"/>
  <c r="AX192" i="180"/>
  <c r="AW192" i="180"/>
  <c r="AV192" i="180"/>
  <c r="AU192" i="180"/>
  <c r="AT192" i="180"/>
  <c r="AS192" i="180"/>
  <c r="AR192" i="180"/>
  <c r="AQ192" i="180"/>
  <c r="AP192" i="180"/>
  <c r="AO192" i="180"/>
  <c r="AN192" i="180"/>
  <c r="AM192" i="180"/>
  <c r="AL192" i="180"/>
  <c r="AK192" i="180"/>
  <c r="AJ192" i="180"/>
  <c r="AI192" i="180"/>
  <c r="AH192" i="180"/>
  <c r="AG192" i="180"/>
  <c r="AF192" i="180"/>
  <c r="AE192" i="180"/>
  <c r="AD192" i="180"/>
  <c r="AC192" i="180"/>
  <c r="AB192" i="180"/>
  <c r="AA192" i="180"/>
  <c r="L192" i="180"/>
  <c r="J192" i="180"/>
  <c r="BE190" i="180"/>
  <c r="BD190" i="180"/>
  <c r="BC190" i="180"/>
  <c r="BB190" i="180"/>
  <c r="BA190" i="180"/>
  <c r="AZ190" i="180"/>
  <c r="AY190" i="180"/>
  <c r="AX190" i="180"/>
  <c r="AW190" i="180"/>
  <c r="AV190" i="180"/>
  <c r="AU190" i="180"/>
  <c r="AT190" i="180"/>
  <c r="AS190" i="180"/>
  <c r="AR190" i="180"/>
  <c r="AQ190" i="180"/>
  <c r="AP190" i="180"/>
  <c r="AO190" i="180"/>
  <c r="AN190" i="180"/>
  <c r="AM190" i="180"/>
  <c r="AL190" i="180"/>
  <c r="AK190" i="180"/>
  <c r="AJ190" i="180"/>
  <c r="AI190" i="180"/>
  <c r="AH190" i="180"/>
  <c r="AG190" i="180"/>
  <c r="AF190" i="180"/>
  <c r="AE190" i="180"/>
  <c r="AD190" i="180"/>
  <c r="AC190" i="180"/>
  <c r="AB190" i="180"/>
  <c r="AA190" i="180"/>
  <c r="L190" i="180"/>
  <c r="J190" i="180"/>
  <c r="BE188" i="180"/>
  <c r="BD188" i="180"/>
  <c r="BC188" i="180"/>
  <c r="BB188" i="180"/>
  <c r="BA188" i="180"/>
  <c r="AZ188" i="180"/>
  <c r="AY188" i="180"/>
  <c r="AX188" i="180"/>
  <c r="AW188" i="180"/>
  <c r="AV188" i="180"/>
  <c r="AU188" i="180"/>
  <c r="AT188" i="180"/>
  <c r="AS188" i="180"/>
  <c r="AR188" i="180"/>
  <c r="AQ188" i="180"/>
  <c r="AP188" i="180"/>
  <c r="AO188" i="180"/>
  <c r="AN188" i="180"/>
  <c r="AM188" i="180"/>
  <c r="AL188" i="180"/>
  <c r="AK188" i="180"/>
  <c r="AJ188" i="180"/>
  <c r="AI188" i="180"/>
  <c r="AH188" i="180"/>
  <c r="AG188" i="180"/>
  <c r="AF188" i="180"/>
  <c r="AE188" i="180"/>
  <c r="AD188" i="180"/>
  <c r="AC188" i="180"/>
  <c r="AB188" i="180"/>
  <c r="AA188" i="180"/>
  <c r="L188" i="180"/>
  <c r="J188" i="180"/>
  <c r="BE186" i="180"/>
  <c r="BD186" i="180"/>
  <c r="BC186" i="180"/>
  <c r="BB186" i="180"/>
  <c r="BA186" i="180"/>
  <c r="AZ186" i="180"/>
  <c r="AY186" i="180"/>
  <c r="AX186" i="180"/>
  <c r="AW186" i="180"/>
  <c r="AV186" i="180"/>
  <c r="AU186" i="180"/>
  <c r="AT186" i="180"/>
  <c r="AS186" i="180"/>
  <c r="AR186" i="180"/>
  <c r="AQ186" i="180"/>
  <c r="AP186" i="180"/>
  <c r="AO186" i="180"/>
  <c r="AN186" i="180"/>
  <c r="AM186" i="180"/>
  <c r="AL186" i="180"/>
  <c r="AK186" i="180"/>
  <c r="AJ186" i="180"/>
  <c r="AI186" i="180"/>
  <c r="AH186" i="180"/>
  <c r="AG186" i="180"/>
  <c r="AF186" i="180"/>
  <c r="AE186" i="180"/>
  <c r="AD186" i="180"/>
  <c r="AC186" i="180"/>
  <c r="AB186" i="180"/>
  <c r="AA186" i="180"/>
  <c r="L186" i="180"/>
  <c r="J186" i="180"/>
  <c r="BE184" i="180"/>
  <c r="BD184" i="180"/>
  <c r="BC184" i="180"/>
  <c r="BB184" i="180"/>
  <c r="BA184" i="180"/>
  <c r="AZ184" i="180"/>
  <c r="AY184" i="180"/>
  <c r="AX184" i="180"/>
  <c r="AW184" i="180"/>
  <c r="AV184" i="180"/>
  <c r="AU184" i="180"/>
  <c r="AT184" i="180"/>
  <c r="AS184" i="180"/>
  <c r="AR184" i="180"/>
  <c r="AQ184" i="180"/>
  <c r="AP184" i="180"/>
  <c r="AO184" i="180"/>
  <c r="AN184" i="180"/>
  <c r="AM184" i="180"/>
  <c r="AL184" i="180"/>
  <c r="AK184" i="180"/>
  <c r="AJ184" i="180"/>
  <c r="AI184" i="180"/>
  <c r="AH184" i="180"/>
  <c r="AG184" i="180"/>
  <c r="AF184" i="180"/>
  <c r="AE184" i="180"/>
  <c r="AD184" i="180"/>
  <c r="AC184" i="180"/>
  <c r="AB184" i="180"/>
  <c r="AA184" i="180"/>
  <c r="L184" i="180"/>
  <c r="J184" i="180"/>
  <c r="BE182" i="180"/>
  <c r="BD182" i="180"/>
  <c r="BC182" i="180"/>
  <c r="BB182" i="180"/>
  <c r="BA182" i="180"/>
  <c r="AZ182" i="180"/>
  <c r="AY182" i="180"/>
  <c r="AX182" i="180"/>
  <c r="AW182" i="180"/>
  <c r="AV182" i="180"/>
  <c r="AU182" i="180"/>
  <c r="AT182" i="180"/>
  <c r="AS182" i="180"/>
  <c r="AR182" i="180"/>
  <c r="AQ182" i="180"/>
  <c r="AP182" i="180"/>
  <c r="AO182" i="180"/>
  <c r="AN182" i="180"/>
  <c r="AM182" i="180"/>
  <c r="AL182" i="180"/>
  <c r="AK182" i="180"/>
  <c r="AJ182" i="180"/>
  <c r="AI182" i="180"/>
  <c r="AH182" i="180"/>
  <c r="AG182" i="180"/>
  <c r="AF182" i="180"/>
  <c r="AE182" i="180"/>
  <c r="AD182" i="180"/>
  <c r="AC182" i="180"/>
  <c r="AB182" i="180"/>
  <c r="AA182" i="180"/>
  <c r="L182" i="180"/>
  <c r="J182" i="180"/>
  <c r="BE180" i="180"/>
  <c r="BD180" i="180"/>
  <c r="BC180" i="180"/>
  <c r="BB180" i="180"/>
  <c r="BA180" i="180"/>
  <c r="AZ180" i="180"/>
  <c r="AY180" i="180"/>
  <c r="AX180" i="180"/>
  <c r="AW180" i="180"/>
  <c r="AV180" i="180"/>
  <c r="AU180" i="180"/>
  <c r="AT180" i="180"/>
  <c r="AS180" i="180"/>
  <c r="AR180" i="180"/>
  <c r="AQ180" i="180"/>
  <c r="AP180" i="180"/>
  <c r="AO180" i="180"/>
  <c r="AN180" i="180"/>
  <c r="AM180" i="180"/>
  <c r="AL180" i="180"/>
  <c r="AK180" i="180"/>
  <c r="AJ180" i="180"/>
  <c r="AI180" i="180"/>
  <c r="AH180" i="180"/>
  <c r="AG180" i="180"/>
  <c r="AF180" i="180"/>
  <c r="AE180" i="180"/>
  <c r="AD180" i="180"/>
  <c r="AC180" i="180"/>
  <c r="AB180" i="180"/>
  <c r="AA180" i="180"/>
  <c r="L180" i="180"/>
  <c r="J180" i="180"/>
  <c r="BE178" i="180"/>
  <c r="BD178" i="180"/>
  <c r="BC178" i="180"/>
  <c r="BB178" i="180"/>
  <c r="BA178" i="180"/>
  <c r="AZ178" i="180"/>
  <c r="AY178" i="180"/>
  <c r="AX178" i="180"/>
  <c r="AW178" i="180"/>
  <c r="AV178" i="180"/>
  <c r="AU178" i="180"/>
  <c r="AT178" i="180"/>
  <c r="AS178" i="180"/>
  <c r="AR178" i="180"/>
  <c r="AQ178" i="180"/>
  <c r="AP178" i="180"/>
  <c r="AO178" i="180"/>
  <c r="AN178" i="180"/>
  <c r="AM178" i="180"/>
  <c r="AL178" i="180"/>
  <c r="AK178" i="180"/>
  <c r="AJ178" i="180"/>
  <c r="AI178" i="180"/>
  <c r="AH178" i="180"/>
  <c r="AG178" i="180"/>
  <c r="AF178" i="180"/>
  <c r="AE178" i="180"/>
  <c r="AD178" i="180"/>
  <c r="AC178" i="180"/>
  <c r="AB178" i="180"/>
  <c r="AA178" i="180"/>
  <c r="L178" i="180"/>
  <c r="J178" i="180"/>
  <c r="BE176" i="180"/>
  <c r="BD176" i="180"/>
  <c r="BC176" i="180"/>
  <c r="BB176" i="180"/>
  <c r="BA176" i="180"/>
  <c r="AZ176" i="180"/>
  <c r="AY176" i="180"/>
  <c r="AX176" i="180"/>
  <c r="AW176" i="180"/>
  <c r="AV176" i="180"/>
  <c r="AU176" i="180"/>
  <c r="AT176" i="180"/>
  <c r="AS176" i="180"/>
  <c r="AR176" i="180"/>
  <c r="AQ176" i="180"/>
  <c r="AP176" i="180"/>
  <c r="AO176" i="180"/>
  <c r="AN176" i="180"/>
  <c r="AM176" i="180"/>
  <c r="AL176" i="180"/>
  <c r="AK176" i="180"/>
  <c r="AJ176" i="180"/>
  <c r="AI176" i="180"/>
  <c r="AH176" i="180"/>
  <c r="AG176" i="180"/>
  <c r="AF176" i="180"/>
  <c r="AE176" i="180"/>
  <c r="AD176" i="180"/>
  <c r="AC176" i="180"/>
  <c r="AB176" i="180"/>
  <c r="AA176" i="180"/>
  <c r="L176" i="180"/>
  <c r="J176" i="180"/>
  <c r="BE174" i="180"/>
  <c r="BD174" i="180"/>
  <c r="BC174" i="180"/>
  <c r="BB174" i="180"/>
  <c r="BA174" i="180"/>
  <c r="AZ174" i="180"/>
  <c r="AY174" i="180"/>
  <c r="AX174" i="180"/>
  <c r="AW174" i="180"/>
  <c r="AV174" i="180"/>
  <c r="AU174" i="180"/>
  <c r="AT174" i="180"/>
  <c r="AS174" i="180"/>
  <c r="AR174" i="180"/>
  <c r="AQ174" i="180"/>
  <c r="AP174" i="180"/>
  <c r="AO174" i="180"/>
  <c r="AN174" i="180"/>
  <c r="AM174" i="180"/>
  <c r="AL174" i="180"/>
  <c r="AK174" i="180"/>
  <c r="AJ174" i="180"/>
  <c r="AI174" i="180"/>
  <c r="AH174" i="180"/>
  <c r="AG174" i="180"/>
  <c r="AF174" i="180"/>
  <c r="AE174" i="180"/>
  <c r="AD174" i="180"/>
  <c r="AC174" i="180"/>
  <c r="AB174" i="180"/>
  <c r="AA174" i="180"/>
  <c r="L174" i="180"/>
  <c r="J174" i="180"/>
  <c r="BE172" i="180"/>
  <c r="BD172" i="180"/>
  <c r="BC172" i="180"/>
  <c r="BB172" i="180"/>
  <c r="BA172" i="180"/>
  <c r="AZ172" i="180"/>
  <c r="AY172" i="180"/>
  <c r="AX172" i="180"/>
  <c r="AW172" i="180"/>
  <c r="AV172" i="180"/>
  <c r="AU172" i="180"/>
  <c r="AT172" i="180"/>
  <c r="AS172" i="180"/>
  <c r="AR172" i="180"/>
  <c r="AQ172" i="180"/>
  <c r="AP172" i="180"/>
  <c r="AO172" i="180"/>
  <c r="AN172" i="180"/>
  <c r="AM172" i="180"/>
  <c r="AL172" i="180"/>
  <c r="AK172" i="180"/>
  <c r="AJ172" i="180"/>
  <c r="AI172" i="180"/>
  <c r="AH172" i="180"/>
  <c r="AG172" i="180"/>
  <c r="AF172" i="180"/>
  <c r="AE172" i="180"/>
  <c r="AD172" i="180"/>
  <c r="AC172" i="180"/>
  <c r="AB172" i="180"/>
  <c r="AA172" i="180"/>
  <c r="L172" i="180"/>
  <c r="J172" i="180"/>
  <c r="BE170" i="180"/>
  <c r="BD170" i="180"/>
  <c r="BC170" i="180"/>
  <c r="BB170" i="180"/>
  <c r="BA170" i="180"/>
  <c r="AZ170" i="180"/>
  <c r="AY170" i="180"/>
  <c r="AX170" i="180"/>
  <c r="AW170" i="180"/>
  <c r="AV170" i="180"/>
  <c r="AU170" i="180"/>
  <c r="AT170" i="180"/>
  <c r="AS170" i="180"/>
  <c r="AR170" i="180"/>
  <c r="AQ170" i="180"/>
  <c r="AP170" i="180"/>
  <c r="AO170" i="180"/>
  <c r="AN170" i="180"/>
  <c r="AM170" i="180"/>
  <c r="AL170" i="180"/>
  <c r="AK170" i="180"/>
  <c r="AJ170" i="180"/>
  <c r="AI170" i="180"/>
  <c r="AH170" i="180"/>
  <c r="AG170" i="180"/>
  <c r="AF170" i="180"/>
  <c r="AE170" i="180"/>
  <c r="AD170" i="180"/>
  <c r="AC170" i="180"/>
  <c r="AB170" i="180"/>
  <c r="AA170" i="180"/>
  <c r="L170" i="180"/>
  <c r="J170" i="180"/>
  <c r="BE168" i="180"/>
  <c r="BD168" i="180"/>
  <c r="BC168" i="180"/>
  <c r="BB168" i="180"/>
  <c r="BA168" i="180"/>
  <c r="AZ168" i="180"/>
  <c r="AY168" i="180"/>
  <c r="AX168" i="180"/>
  <c r="AW168" i="180"/>
  <c r="AV168" i="180"/>
  <c r="AU168" i="180"/>
  <c r="AT168" i="180"/>
  <c r="AS168" i="180"/>
  <c r="AR168" i="180"/>
  <c r="AQ168" i="180"/>
  <c r="AP168" i="180"/>
  <c r="AO168" i="180"/>
  <c r="AN168" i="180"/>
  <c r="AM168" i="180"/>
  <c r="AL168" i="180"/>
  <c r="AK168" i="180"/>
  <c r="AJ168" i="180"/>
  <c r="AI168" i="180"/>
  <c r="AH168" i="180"/>
  <c r="AG168" i="180"/>
  <c r="AF168" i="180"/>
  <c r="AE168" i="180"/>
  <c r="AD168" i="180"/>
  <c r="AC168" i="180"/>
  <c r="AB168" i="180"/>
  <c r="AA168" i="180"/>
  <c r="L168" i="180"/>
  <c r="J168" i="180"/>
  <c r="BE166" i="180"/>
  <c r="BD166" i="180"/>
  <c r="BC166" i="180"/>
  <c r="BB166" i="180"/>
  <c r="BA166" i="180"/>
  <c r="AZ166" i="180"/>
  <c r="AY166" i="180"/>
  <c r="AX166" i="180"/>
  <c r="AW166" i="180"/>
  <c r="AV166" i="180"/>
  <c r="AU166" i="180"/>
  <c r="AT166" i="180"/>
  <c r="AS166" i="180"/>
  <c r="AR166" i="180"/>
  <c r="AQ166" i="180"/>
  <c r="AP166" i="180"/>
  <c r="AO166" i="180"/>
  <c r="AN166" i="180"/>
  <c r="AM166" i="180"/>
  <c r="AL166" i="180"/>
  <c r="AK166" i="180"/>
  <c r="AJ166" i="180"/>
  <c r="AI166" i="180"/>
  <c r="AH166" i="180"/>
  <c r="AG166" i="180"/>
  <c r="AF166" i="180"/>
  <c r="AE166" i="180"/>
  <c r="AD166" i="180"/>
  <c r="AC166" i="180"/>
  <c r="AB166" i="180"/>
  <c r="AA166" i="180"/>
  <c r="L166" i="180"/>
  <c r="J166" i="180"/>
  <c r="BE164" i="180"/>
  <c r="BD164" i="180"/>
  <c r="BC164" i="180"/>
  <c r="BB164" i="180"/>
  <c r="BA164" i="180"/>
  <c r="AZ164" i="180"/>
  <c r="AY164" i="180"/>
  <c r="AX164" i="180"/>
  <c r="AW164" i="180"/>
  <c r="AV164" i="180"/>
  <c r="AU164" i="180"/>
  <c r="AT164" i="180"/>
  <c r="AS164" i="180"/>
  <c r="AR164" i="180"/>
  <c r="AQ164" i="180"/>
  <c r="AP164" i="180"/>
  <c r="AO164" i="180"/>
  <c r="AN164" i="180"/>
  <c r="AM164" i="180"/>
  <c r="AL164" i="180"/>
  <c r="AK164" i="180"/>
  <c r="AJ164" i="180"/>
  <c r="AI164" i="180"/>
  <c r="AH164" i="180"/>
  <c r="AG164" i="180"/>
  <c r="AF164" i="180"/>
  <c r="AE164" i="180"/>
  <c r="AD164" i="180"/>
  <c r="AC164" i="180"/>
  <c r="AB164" i="180"/>
  <c r="AA164" i="180"/>
  <c r="L164" i="180"/>
  <c r="J164" i="180"/>
  <c r="BE162" i="180"/>
  <c r="BD162" i="180"/>
  <c r="BC162" i="180"/>
  <c r="BB162" i="180"/>
  <c r="BA162" i="180"/>
  <c r="AZ162" i="180"/>
  <c r="AY162" i="180"/>
  <c r="AX162" i="180"/>
  <c r="AW162" i="180"/>
  <c r="AV162" i="180"/>
  <c r="AU162" i="180"/>
  <c r="AT162" i="180"/>
  <c r="AS162" i="180"/>
  <c r="AR162" i="180"/>
  <c r="AQ162" i="180"/>
  <c r="AP162" i="180"/>
  <c r="AO162" i="180"/>
  <c r="AN162" i="180"/>
  <c r="AM162" i="180"/>
  <c r="AL162" i="180"/>
  <c r="AK162" i="180"/>
  <c r="AJ162" i="180"/>
  <c r="AI162" i="180"/>
  <c r="AH162" i="180"/>
  <c r="AG162" i="180"/>
  <c r="AF162" i="180"/>
  <c r="AE162" i="180"/>
  <c r="AD162" i="180"/>
  <c r="AC162" i="180"/>
  <c r="AB162" i="180"/>
  <c r="AA162" i="180"/>
  <c r="L162" i="180"/>
  <c r="J162" i="180"/>
  <c r="BE160" i="180"/>
  <c r="BD160" i="180"/>
  <c r="BC160" i="180"/>
  <c r="BB160" i="180"/>
  <c r="BA160" i="180"/>
  <c r="AZ160" i="180"/>
  <c r="AY160" i="180"/>
  <c r="AX160" i="180"/>
  <c r="AW160" i="180"/>
  <c r="AV160" i="180"/>
  <c r="AU160" i="180"/>
  <c r="AT160" i="180"/>
  <c r="AS160" i="180"/>
  <c r="AR160" i="180"/>
  <c r="AQ160" i="180"/>
  <c r="AP160" i="180"/>
  <c r="AO160" i="180"/>
  <c r="AN160" i="180"/>
  <c r="AM160" i="180"/>
  <c r="AL160" i="180"/>
  <c r="AK160" i="180"/>
  <c r="AJ160" i="180"/>
  <c r="AI160" i="180"/>
  <c r="AH160" i="180"/>
  <c r="AG160" i="180"/>
  <c r="AF160" i="180"/>
  <c r="AE160" i="180"/>
  <c r="AD160" i="180"/>
  <c r="AC160" i="180"/>
  <c r="AB160" i="180"/>
  <c r="AA160" i="180"/>
  <c r="L160" i="180"/>
  <c r="J160" i="180"/>
  <c r="BE158" i="180"/>
  <c r="BD158" i="180"/>
  <c r="BC158" i="180"/>
  <c r="BB158" i="180"/>
  <c r="BA158" i="180"/>
  <c r="AZ158" i="180"/>
  <c r="AY158" i="180"/>
  <c r="AX158" i="180"/>
  <c r="AW158" i="180"/>
  <c r="AV158" i="180"/>
  <c r="AU158" i="180"/>
  <c r="AT158" i="180"/>
  <c r="AS158" i="180"/>
  <c r="AR158" i="180"/>
  <c r="AQ158" i="180"/>
  <c r="AP158" i="180"/>
  <c r="AO158" i="180"/>
  <c r="AN158" i="180"/>
  <c r="AM158" i="180"/>
  <c r="AL158" i="180"/>
  <c r="AK158" i="180"/>
  <c r="AJ158" i="180"/>
  <c r="AI158" i="180"/>
  <c r="AH158" i="180"/>
  <c r="AG158" i="180"/>
  <c r="AF158" i="180"/>
  <c r="AE158" i="180"/>
  <c r="AD158" i="180"/>
  <c r="AC158" i="180"/>
  <c r="AB158" i="180"/>
  <c r="AA158" i="180"/>
  <c r="L158" i="180"/>
  <c r="J158" i="180"/>
  <c r="BE156" i="180"/>
  <c r="BD156" i="180"/>
  <c r="BC156" i="180"/>
  <c r="BB156" i="180"/>
  <c r="BA156" i="180"/>
  <c r="AZ156" i="180"/>
  <c r="AY156" i="180"/>
  <c r="AX156" i="180"/>
  <c r="AW156" i="180"/>
  <c r="AV156" i="180"/>
  <c r="AU156" i="180"/>
  <c r="AT156" i="180"/>
  <c r="AS156" i="180"/>
  <c r="AR156" i="180"/>
  <c r="AQ156" i="180"/>
  <c r="AP156" i="180"/>
  <c r="AO156" i="180"/>
  <c r="AN156" i="180"/>
  <c r="AM156" i="180"/>
  <c r="AL156" i="180"/>
  <c r="AK156" i="180"/>
  <c r="AJ156" i="180"/>
  <c r="AI156" i="180"/>
  <c r="AH156" i="180"/>
  <c r="AG156" i="180"/>
  <c r="AF156" i="180"/>
  <c r="AE156" i="180"/>
  <c r="AD156" i="180"/>
  <c r="AC156" i="180"/>
  <c r="AB156" i="180"/>
  <c r="AA156" i="180"/>
  <c r="L156" i="180"/>
  <c r="J156" i="180"/>
  <c r="BE154" i="180"/>
  <c r="BD154" i="180"/>
  <c r="BC154" i="180"/>
  <c r="BB154" i="180"/>
  <c r="BA154" i="180"/>
  <c r="AZ154" i="180"/>
  <c r="AY154" i="180"/>
  <c r="AX154" i="180"/>
  <c r="AW154" i="180"/>
  <c r="AV154" i="180"/>
  <c r="AU154" i="180"/>
  <c r="AT154" i="180"/>
  <c r="AS154" i="180"/>
  <c r="AR154" i="180"/>
  <c r="AQ154" i="180"/>
  <c r="AP154" i="180"/>
  <c r="AO154" i="180"/>
  <c r="AN154" i="180"/>
  <c r="AM154" i="180"/>
  <c r="AL154" i="180"/>
  <c r="AK154" i="180"/>
  <c r="AJ154" i="180"/>
  <c r="AI154" i="180"/>
  <c r="AH154" i="180"/>
  <c r="AG154" i="180"/>
  <c r="AF154" i="180"/>
  <c r="AE154" i="180"/>
  <c r="AD154" i="180"/>
  <c r="AC154" i="180"/>
  <c r="AB154" i="180"/>
  <c r="AA154" i="180"/>
  <c r="L154" i="180"/>
  <c r="J154" i="180"/>
  <c r="BE152" i="180"/>
  <c r="BD152" i="180"/>
  <c r="BC152" i="180"/>
  <c r="BB152" i="180"/>
  <c r="BA152" i="180"/>
  <c r="AZ152" i="180"/>
  <c r="AY152" i="180"/>
  <c r="AX152" i="180"/>
  <c r="AW152" i="180"/>
  <c r="AV152" i="180"/>
  <c r="AU152" i="180"/>
  <c r="AT152" i="180"/>
  <c r="AS152" i="180"/>
  <c r="AR152" i="180"/>
  <c r="AQ152" i="180"/>
  <c r="AP152" i="180"/>
  <c r="AO152" i="180"/>
  <c r="AN152" i="180"/>
  <c r="AM152" i="180"/>
  <c r="AL152" i="180"/>
  <c r="AK152" i="180"/>
  <c r="AJ152" i="180"/>
  <c r="AI152" i="180"/>
  <c r="AH152" i="180"/>
  <c r="AG152" i="180"/>
  <c r="AF152" i="180"/>
  <c r="AE152" i="180"/>
  <c r="AD152" i="180"/>
  <c r="AC152" i="180"/>
  <c r="AB152" i="180"/>
  <c r="AA152" i="180"/>
  <c r="L152" i="180"/>
  <c r="J152" i="180"/>
  <c r="BE150" i="180"/>
  <c r="BD150" i="180"/>
  <c r="BC150" i="180"/>
  <c r="BB150" i="180"/>
  <c r="BA150" i="180"/>
  <c r="AZ150" i="180"/>
  <c r="AY150" i="180"/>
  <c r="AX150" i="180"/>
  <c r="AW150" i="180"/>
  <c r="AV150" i="180"/>
  <c r="AU150" i="180"/>
  <c r="AT150" i="180"/>
  <c r="AS150" i="180"/>
  <c r="AR150" i="180"/>
  <c r="AQ150" i="180"/>
  <c r="AP150" i="180"/>
  <c r="AO150" i="180"/>
  <c r="AN150" i="180"/>
  <c r="AM150" i="180"/>
  <c r="AL150" i="180"/>
  <c r="AK150" i="180"/>
  <c r="AJ150" i="180"/>
  <c r="AI150" i="180"/>
  <c r="AH150" i="180"/>
  <c r="AG150" i="180"/>
  <c r="AF150" i="180"/>
  <c r="AE150" i="180"/>
  <c r="AD150" i="180"/>
  <c r="AC150" i="180"/>
  <c r="AB150" i="180"/>
  <c r="AA150" i="180"/>
  <c r="L150" i="180"/>
  <c r="J150" i="180"/>
  <c r="BE148" i="180"/>
  <c r="BD148" i="180"/>
  <c r="BC148" i="180"/>
  <c r="BB148" i="180"/>
  <c r="BA148" i="180"/>
  <c r="AZ148" i="180"/>
  <c r="AY148" i="180"/>
  <c r="AX148" i="180"/>
  <c r="AW148" i="180"/>
  <c r="AV148" i="180"/>
  <c r="AU148" i="180"/>
  <c r="AT148" i="180"/>
  <c r="AS148" i="180"/>
  <c r="AR148" i="180"/>
  <c r="AQ148" i="180"/>
  <c r="AP148" i="180"/>
  <c r="AO148" i="180"/>
  <c r="AN148" i="180"/>
  <c r="AM148" i="180"/>
  <c r="AL148" i="180"/>
  <c r="AK148" i="180"/>
  <c r="AJ148" i="180"/>
  <c r="AI148" i="180"/>
  <c r="AH148" i="180"/>
  <c r="AG148" i="180"/>
  <c r="AF148" i="180"/>
  <c r="AE148" i="180"/>
  <c r="AD148" i="180"/>
  <c r="AC148" i="180"/>
  <c r="AB148" i="180"/>
  <c r="AA148" i="180"/>
  <c r="L148" i="180"/>
  <c r="J148" i="180"/>
  <c r="BE146" i="180"/>
  <c r="BD146" i="180"/>
  <c r="BC146" i="180"/>
  <c r="BB146" i="180"/>
  <c r="BA146" i="180"/>
  <c r="AZ146" i="180"/>
  <c r="AY146" i="180"/>
  <c r="AX146" i="180"/>
  <c r="AW146" i="180"/>
  <c r="AV146" i="180"/>
  <c r="AU146" i="180"/>
  <c r="AT146" i="180"/>
  <c r="AS146" i="180"/>
  <c r="AR146" i="180"/>
  <c r="AQ146" i="180"/>
  <c r="AP146" i="180"/>
  <c r="AO146" i="180"/>
  <c r="AN146" i="180"/>
  <c r="AM146" i="180"/>
  <c r="AL146" i="180"/>
  <c r="AK146" i="180"/>
  <c r="AJ146" i="180"/>
  <c r="AI146" i="180"/>
  <c r="AH146" i="180"/>
  <c r="AG146" i="180"/>
  <c r="AF146" i="180"/>
  <c r="AE146" i="180"/>
  <c r="AD146" i="180"/>
  <c r="AC146" i="180"/>
  <c r="AB146" i="180"/>
  <c r="AA146" i="180"/>
  <c r="L146" i="180"/>
  <c r="J146" i="180"/>
  <c r="BE144" i="180"/>
  <c r="BD144" i="180"/>
  <c r="BC144" i="180"/>
  <c r="BB144" i="180"/>
  <c r="BA144" i="180"/>
  <c r="AZ144" i="180"/>
  <c r="AY144" i="180"/>
  <c r="AX144" i="180"/>
  <c r="AW144" i="180"/>
  <c r="AV144" i="180"/>
  <c r="AU144" i="180"/>
  <c r="AT144" i="180"/>
  <c r="AS144" i="180"/>
  <c r="AR144" i="180"/>
  <c r="AQ144" i="180"/>
  <c r="AP144" i="180"/>
  <c r="AO144" i="180"/>
  <c r="AN144" i="180"/>
  <c r="AM144" i="180"/>
  <c r="AL144" i="180"/>
  <c r="AK144" i="180"/>
  <c r="AJ144" i="180"/>
  <c r="AI144" i="180"/>
  <c r="AH144" i="180"/>
  <c r="AG144" i="180"/>
  <c r="AF144" i="180"/>
  <c r="AE144" i="180"/>
  <c r="AD144" i="180"/>
  <c r="AC144" i="180"/>
  <c r="AB144" i="180"/>
  <c r="AA144" i="180"/>
  <c r="L144" i="180"/>
  <c r="J144" i="180"/>
  <c r="BE142" i="180"/>
  <c r="BD142" i="180"/>
  <c r="BC142" i="180"/>
  <c r="BB142" i="180"/>
  <c r="BA142" i="180"/>
  <c r="AZ142" i="180"/>
  <c r="AY142" i="180"/>
  <c r="AX142" i="180"/>
  <c r="AW142" i="180"/>
  <c r="AV142" i="180"/>
  <c r="AU142" i="180"/>
  <c r="AT142" i="180"/>
  <c r="AS142" i="180"/>
  <c r="AR142" i="180"/>
  <c r="AQ142" i="180"/>
  <c r="AP142" i="180"/>
  <c r="AO142" i="180"/>
  <c r="AN142" i="180"/>
  <c r="AM142" i="180"/>
  <c r="AL142" i="180"/>
  <c r="AK142" i="180"/>
  <c r="AJ142" i="180"/>
  <c r="AI142" i="180"/>
  <c r="AH142" i="180"/>
  <c r="AG142" i="180"/>
  <c r="AF142" i="180"/>
  <c r="AE142" i="180"/>
  <c r="AD142" i="180"/>
  <c r="AC142" i="180"/>
  <c r="AB142" i="180"/>
  <c r="AA142" i="180"/>
  <c r="L142" i="180"/>
  <c r="J142" i="180"/>
  <c r="BE140" i="180"/>
  <c r="BD140" i="180"/>
  <c r="BC140" i="180"/>
  <c r="BB140" i="180"/>
  <c r="BA140" i="180"/>
  <c r="AZ140" i="180"/>
  <c r="AY140" i="180"/>
  <c r="AX140" i="180"/>
  <c r="AW140" i="180"/>
  <c r="AV140" i="180"/>
  <c r="AU140" i="180"/>
  <c r="AT140" i="180"/>
  <c r="AS140" i="180"/>
  <c r="AR140" i="180"/>
  <c r="AQ140" i="180"/>
  <c r="AP140" i="180"/>
  <c r="AO140" i="180"/>
  <c r="AN140" i="180"/>
  <c r="AM140" i="180"/>
  <c r="AL140" i="180"/>
  <c r="AK140" i="180"/>
  <c r="AJ140" i="180"/>
  <c r="AI140" i="180"/>
  <c r="AH140" i="180"/>
  <c r="AG140" i="180"/>
  <c r="AF140" i="180"/>
  <c r="AE140" i="180"/>
  <c r="AD140" i="180"/>
  <c r="AC140" i="180"/>
  <c r="AB140" i="180"/>
  <c r="AA140" i="180"/>
  <c r="L140" i="180"/>
  <c r="J140" i="180"/>
  <c r="BE138" i="180"/>
  <c r="BD138" i="180"/>
  <c r="BC138" i="180"/>
  <c r="BB138" i="180"/>
  <c r="BA138" i="180"/>
  <c r="AZ138" i="180"/>
  <c r="AY138" i="180"/>
  <c r="AX138" i="180"/>
  <c r="AW138" i="180"/>
  <c r="AV138" i="180"/>
  <c r="AU138" i="180"/>
  <c r="AT138" i="180"/>
  <c r="AS138" i="180"/>
  <c r="AR138" i="180"/>
  <c r="AQ138" i="180"/>
  <c r="AP138" i="180"/>
  <c r="AO138" i="180"/>
  <c r="AN138" i="180"/>
  <c r="AM138" i="180"/>
  <c r="AL138" i="180"/>
  <c r="AK138" i="180"/>
  <c r="AJ138" i="180"/>
  <c r="AI138" i="180"/>
  <c r="AH138" i="180"/>
  <c r="AG138" i="180"/>
  <c r="AF138" i="180"/>
  <c r="AE138" i="180"/>
  <c r="AD138" i="180"/>
  <c r="AC138" i="180"/>
  <c r="AB138" i="180"/>
  <c r="AA138" i="180"/>
  <c r="L138" i="180"/>
  <c r="J138" i="180"/>
  <c r="BE136" i="180"/>
  <c r="BD136" i="180"/>
  <c r="BC136" i="180"/>
  <c r="BB136" i="180"/>
  <c r="BA136" i="180"/>
  <c r="AZ136" i="180"/>
  <c r="AY136" i="180"/>
  <c r="AX136" i="180"/>
  <c r="AW136" i="180"/>
  <c r="AV136" i="180"/>
  <c r="AU136" i="180"/>
  <c r="AT136" i="180"/>
  <c r="AS136" i="180"/>
  <c r="AR136" i="180"/>
  <c r="AQ136" i="180"/>
  <c r="AP136" i="180"/>
  <c r="AO136" i="180"/>
  <c r="AN136" i="180"/>
  <c r="AM136" i="180"/>
  <c r="AL136" i="180"/>
  <c r="AK136" i="180"/>
  <c r="AJ136" i="180"/>
  <c r="AI136" i="180"/>
  <c r="AH136" i="180"/>
  <c r="AG136" i="180"/>
  <c r="AF136" i="180"/>
  <c r="AE136" i="180"/>
  <c r="AD136" i="180"/>
  <c r="AC136" i="180"/>
  <c r="AB136" i="180"/>
  <c r="AA136" i="180"/>
  <c r="L136" i="180"/>
  <c r="J136" i="180"/>
  <c r="BE134" i="180"/>
  <c r="BD134" i="180"/>
  <c r="BC134" i="180"/>
  <c r="BB134" i="180"/>
  <c r="BA134" i="180"/>
  <c r="AZ134" i="180"/>
  <c r="AY134" i="180"/>
  <c r="AX134" i="180"/>
  <c r="AW134" i="180"/>
  <c r="AV134" i="180"/>
  <c r="AU134" i="180"/>
  <c r="AT134" i="180"/>
  <c r="AS134" i="180"/>
  <c r="AR134" i="180"/>
  <c r="AQ134" i="180"/>
  <c r="AP134" i="180"/>
  <c r="AO134" i="180"/>
  <c r="AN134" i="180"/>
  <c r="AM134" i="180"/>
  <c r="AL134" i="180"/>
  <c r="AK134" i="180"/>
  <c r="AJ134" i="180"/>
  <c r="AI134" i="180"/>
  <c r="AH134" i="180"/>
  <c r="AG134" i="180"/>
  <c r="AF134" i="180"/>
  <c r="AE134" i="180"/>
  <c r="AD134" i="180"/>
  <c r="AC134" i="180"/>
  <c r="AB134" i="180"/>
  <c r="AA134" i="180"/>
  <c r="L134" i="180"/>
  <c r="J134" i="180"/>
  <c r="BE132" i="180"/>
  <c r="BD132" i="180"/>
  <c r="BC132" i="180"/>
  <c r="BB132" i="180"/>
  <c r="BA132" i="180"/>
  <c r="AZ132" i="180"/>
  <c r="AY132" i="180"/>
  <c r="AX132" i="180"/>
  <c r="AW132" i="180"/>
  <c r="AV132" i="180"/>
  <c r="AU132" i="180"/>
  <c r="AT132" i="180"/>
  <c r="AS132" i="180"/>
  <c r="AR132" i="180"/>
  <c r="AQ132" i="180"/>
  <c r="AP132" i="180"/>
  <c r="AO132" i="180"/>
  <c r="AN132" i="180"/>
  <c r="AM132" i="180"/>
  <c r="AL132" i="180"/>
  <c r="AK132" i="180"/>
  <c r="AJ132" i="180"/>
  <c r="AI132" i="180"/>
  <c r="AH132" i="180"/>
  <c r="AG132" i="180"/>
  <c r="AF132" i="180"/>
  <c r="AE132" i="180"/>
  <c r="AD132" i="180"/>
  <c r="AC132" i="180"/>
  <c r="AB132" i="180"/>
  <c r="AA132" i="180"/>
  <c r="L132" i="180"/>
  <c r="J132" i="180"/>
  <c r="BE130" i="180"/>
  <c r="BD130" i="180"/>
  <c r="BC130" i="180"/>
  <c r="BB130" i="180"/>
  <c r="BA130" i="180"/>
  <c r="AZ130" i="180"/>
  <c r="AY130" i="180"/>
  <c r="AX130" i="180"/>
  <c r="AW130" i="180"/>
  <c r="AV130" i="180"/>
  <c r="AU130" i="180"/>
  <c r="AT130" i="180"/>
  <c r="AS130" i="180"/>
  <c r="AR130" i="180"/>
  <c r="AQ130" i="180"/>
  <c r="AP130" i="180"/>
  <c r="AO130" i="180"/>
  <c r="AN130" i="180"/>
  <c r="AM130" i="180"/>
  <c r="AL130" i="180"/>
  <c r="AK130" i="180"/>
  <c r="AJ130" i="180"/>
  <c r="AI130" i="180"/>
  <c r="AH130" i="180"/>
  <c r="AG130" i="180"/>
  <c r="AF130" i="180"/>
  <c r="AE130" i="180"/>
  <c r="AD130" i="180"/>
  <c r="AC130" i="180"/>
  <c r="AB130" i="180"/>
  <c r="AA130" i="180"/>
  <c r="L130" i="180"/>
  <c r="J130" i="180"/>
  <c r="BE128" i="180"/>
  <c r="BD128" i="180"/>
  <c r="BC128" i="180"/>
  <c r="BB128" i="180"/>
  <c r="BA128" i="180"/>
  <c r="AZ128" i="180"/>
  <c r="AY128" i="180"/>
  <c r="AX128" i="180"/>
  <c r="AW128" i="180"/>
  <c r="AV128" i="180"/>
  <c r="AU128" i="180"/>
  <c r="AT128" i="180"/>
  <c r="AS128" i="180"/>
  <c r="AR128" i="180"/>
  <c r="AQ128" i="180"/>
  <c r="AP128" i="180"/>
  <c r="AO128" i="180"/>
  <c r="AN128" i="180"/>
  <c r="AM128" i="180"/>
  <c r="AL128" i="180"/>
  <c r="AK128" i="180"/>
  <c r="AJ128" i="180"/>
  <c r="AI128" i="180"/>
  <c r="AH128" i="180"/>
  <c r="AG128" i="180"/>
  <c r="AF128" i="180"/>
  <c r="AE128" i="180"/>
  <c r="AD128" i="180"/>
  <c r="AC128" i="180"/>
  <c r="AB128" i="180"/>
  <c r="AA128" i="180"/>
  <c r="L128" i="180"/>
  <c r="J128" i="180"/>
  <c r="BE126" i="180"/>
  <c r="BD126" i="180"/>
  <c r="BC126" i="180"/>
  <c r="BB126" i="180"/>
  <c r="BA126" i="180"/>
  <c r="AZ126" i="180"/>
  <c r="AY126" i="180"/>
  <c r="AX126" i="180"/>
  <c r="AW126" i="180"/>
  <c r="AV126" i="180"/>
  <c r="AU126" i="180"/>
  <c r="AT126" i="180"/>
  <c r="AS126" i="180"/>
  <c r="AR126" i="180"/>
  <c r="AQ126" i="180"/>
  <c r="AP126" i="180"/>
  <c r="AO126" i="180"/>
  <c r="AN126" i="180"/>
  <c r="AM126" i="180"/>
  <c r="AL126" i="180"/>
  <c r="AK126" i="180"/>
  <c r="AJ126" i="180"/>
  <c r="AI126" i="180"/>
  <c r="AH126" i="180"/>
  <c r="AG126" i="180"/>
  <c r="AF126" i="180"/>
  <c r="AE126" i="180"/>
  <c r="AD126" i="180"/>
  <c r="AC126" i="180"/>
  <c r="AB126" i="180"/>
  <c r="AA126" i="180"/>
  <c r="L126" i="180"/>
  <c r="J126" i="180"/>
  <c r="BE124" i="180"/>
  <c r="BD124" i="180"/>
  <c r="BC124" i="180"/>
  <c r="BB124" i="180"/>
  <c r="BA124" i="180"/>
  <c r="AZ124" i="180"/>
  <c r="AY124" i="180"/>
  <c r="AX124" i="180"/>
  <c r="AW124" i="180"/>
  <c r="AV124" i="180"/>
  <c r="AU124" i="180"/>
  <c r="AT124" i="180"/>
  <c r="AS124" i="180"/>
  <c r="AR124" i="180"/>
  <c r="AQ124" i="180"/>
  <c r="AP124" i="180"/>
  <c r="AO124" i="180"/>
  <c r="AN124" i="180"/>
  <c r="AM124" i="180"/>
  <c r="AL124" i="180"/>
  <c r="AK124" i="180"/>
  <c r="AJ124" i="180"/>
  <c r="AI124" i="180"/>
  <c r="AH124" i="180"/>
  <c r="AG124" i="180"/>
  <c r="AF124" i="180"/>
  <c r="AE124" i="180"/>
  <c r="AD124" i="180"/>
  <c r="AC124" i="180"/>
  <c r="AB124" i="180"/>
  <c r="AA124" i="180"/>
  <c r="L124" i="180"/>
  <c r="J124" i="180"/>
  <c r="BE122" i="180"/>
  <c r="BD122" i="180"/>
  <c r="BC122" i="180"/>
  <c r="BB122" i="180"/>
  <c r="BA122" i="180"/>
  <c r="AZ122" i="180"/>
  <c r="AY122" i="180"/>
  <c r="AX122" i="180"/>
  <c r="AW122" i="180"/>
  <c r="AV122" i="180"/>
  <c r="AU122" i="180"/>
  <c r="AT122" i="180"/>
  <c r="AS122" i="180"/>
  <c r="AR122" i="180"/>
  <c r="AQ122" i="180"/>
  <c r="AP122" i="180"/>
  <c r="AO122" i="180"/>
  <c r="AN122" i="180"/>
  <c r="AM122" i="180"/>
  <c r="AL122" i="180"/>
  <c r="AK122" i="180"/>
  <c r="AJ122" i="180"/>
  <c r="AI122" i="180"/>
  <c r="AH122" i="180"/>
  <c r="AG122" i="180"/>
  <c r="AF122" i="180"/>
  <c r="AE122" i="180"/>
  <c r="AD122" i="180"/>
  <c r="AC122" i="180"/>
  <c r="AB122" i="180"/>
  <c r="AA122" i="180"/>
  <c r="L122" i="180"/>
  <c r="J122" i="180"/>
  <c r="BE120" i="180"/>
  <c r="BD120" i="180"/>
  <c r="BC120" i="180"/>
  <c r="BB120" i="180"/>
  <c r="BA120" i="180"/>
  <c r="AZ120" i="180"/>
  <c r="AY120" i="180"/>
  <c r="AX120" i="180"/>
  <c r="AW120" i="180"/>
  <c r="AV120" i="180"/>
  <c r="AU120" i="180"/>
  <c r="AT120" i="180"/>
  <c r="AS120" i="180"/>
  <c r="AR120" i="180"/>
  <c r="AQ120" i="180"/>
  <c r="AP120" i="180"/>
  <c r="AO120" i="180"/>
  <c r="AN120" i="180"/>
  <c r="AM120" i="180"/>
  <c r="AL120" i="180"/>
  <c r="AK120" i="180"/>
  <c r="AJ120" i="180"/>
  <c r="AI120" i="180"/>
  <c r="AH120" i="180"/>
  <c r="AG120" i="180"/>
  <c r="AF120" i="180"/>
  <c r="AE120" i="180"/>
  <c r="AD120" i="180"/>
  <c r="AC120" i="180"/>
  <c r="AB120" i="180"/>
  <c r="AA120" i="180"/>
  <c r="L120" i="180"/>
  <c r="J120" i="180"/>
  <c r="BE118" i="180"/>
  <c r="BD118" i="180"/>
  <c r="BC118" i="180"/>
  <c r="BB118" i="180"/>
  <c r="BA118" i="180"/>
  <c r="AZ118" i="180"/>
  <c r="AY118" i="180"/>
  <c r="AX118" i="180"/>
  <c r="AW118" i="180"/>
  <c r="AV118" i="180"/>
  <c r="AU118" i="180"/>
  <c r="AT118" i="180"/>
  <c r="AS118" i="180"/>
  <c r="AR118" i="180"/>
  <c r="AQ118" i="180"/>
  <c r="AP118" i="180"/>
  <c r="AO118" i="180"/>
  <c r="AN118" i="180"/>
  <c r="AM118" i="180"/>
  <c r="AL118" i="180"/>
  <c r="AK118" i="180"/>
  <c r="AJ118" i="180"/>
  <c r="AI118" i="180"/>
  <c r="AH118" i="180"/>
  <c r="AG118" i="180"/>
  <c r="AF118" i="180"/>
  <c r="AE118" i="180"/>
  <c r="AD118" i="180"/>
  <c r="AC118" i="180"/>
  <c r="AB118" i="180"/>
  <c r="AA118" i="180"/>
  <c r="L118" i="180"/>
  <c r="J118" i="180"/>
  <c r="BE116" i="180"/>
  <c r="BD116" i="180"/>
  <c r="BC116" i="180"/>
  <c r="BB116" i="180"/>
  <c r="BA116" i="180"/>
  <c r="AZ116" i="180"/>
  <c r="AY116" i="180"/>
  <c r="AX116" i="180"/>
  <c r="AW116" i="180"/>
  <c r="AV116" i="180"/>
  <c r="AU116" i="180"/>
  <c r="AT116" i="180"/>
  <c r="AS116" i="180"/>
  <c r="AR116" i="180"/>
  <c r="AQ116" i="180"/>
  <c r="AP116" i="180"/>
  <c r="AO116" i="180"/>
  <c r="AN116" i="180"/>
  <c r="AM116" i="180"/>
  <c r="AL116" i="180"/>
  <c r="AK116" i="180"/>
  <c r="AJ116" i="180"/>
  <c r="AI116" i="180"/>
  <c r="AH116" i="180"/>
  <c r="AG116" i="180"/>
  <c r="AF116" i="180"/>
  <c r="AE116" i="180"/>
  <c r="AD116" i="180"/>
  <c r="AC116" i="180"/>
  <c r="AB116" i="180"/>
  <c r="AA116" i="180"/>
  <c r="L116" i="180"/>
  <c r="J116" i="180"/>
  <c r="BE114" i="180"/>
  <c r="BD114" i="180"/>
  <c r="BC114" i="180"/>
  <c r="BB114" i="180"/>
  <c r="BA114" i="180"/>
  <c r="AZ114" i="180"/>
  <c r="AY114" i="180"/>
  <c r="AX114" i="180"/>
  <c r="AW114" i="180"/>
  <c r="AV114" i="180"/>
  <c r="AU114" i="180"/>
  <c r="AT114" i="180"/>
  <c r="AS114" i="180"/>
  <c r="AR114" i="180"/>
  <c r="AQ114" i="180"/>
  <c r="AP114" i="180"/>
  <c r="AO114" i="180"/>
  <c r="AN114" i="180"/>
  <c r="AM114" i="180"/>
  <c r="AL114" i="180"/>
  <c r="AK114" i="180"/>
  <c r="AJ114" i="180"/>
  <c r="AI114" i="180"/>
  <c r="AH114" i="180"/>
  <c r="AG114" i="180"/>
  <c r="AF114" i="180"/>
  <c r="AE114" i="180"/>
  <c r="AD114" i="180"/>
  <c r="AC114" i="180"/>
  <c r="AB114" i="180"/>
  <c r="AA114" i="180"/>
  <c r="L114" i="180"/>
  <c r="J114" i="180"/>
  <c r="BE112" i="180"/>
  <c r="BD112" i="180"/>
  <c r="BC112" i="180"/>
  <c r="BB112" i="180"/>
  <c r="BA112" i="180"/>
  <c r="AZ112" i="180"/>
  <c r="AY112" i="180"/>
  <c r="AX112" i="180"/>
  <c r="AW112" i="180"/>
  <c r="AV112" i="180"/>
  <c r="AU112" i="180"/>
  <c r="AT112" i="180"/>
  <c r="AS112" i="180"/>
  <c r="AR112" i="180"/>
  <c r="AQ112" i="180"/>
  <c r="AP112" i="180"/>
  <c r="AO112" i="180"/>
  <c r="AN112" i="180"/>
  <c r="AM112" i="180"/>
  <c r="AL112" i="180"/>
  <c r="AK112" i="180"/>
  <c r="AJ112" i="180"/>
  <c r="AI112" i="180"/>
  <c r="AH112" i="180"/>
  <c r="AG112" i="180"/>
  <c r="AF112" i="180"/>
  <c r="AE112" i="180"/>
  <c r="AD112" i="180"/>
  <c r="AC112" i="180"/>
  <c r="AB112" i="180"/>
  <c r="AA112" i="180"/>
  <c r="L112" i="180"/>
  <c r="J112" i="180"/>
  <c r="BE110" i="180"/>
  <c r="BD110" i="180"/>
  <c r="BC110" i="180"/>
  <c r="BB110" i="180"/>
  <c r="BA110" i="180"/>
  <c r="AZ110" i="180"/>
  <c r="AY110" i="180"/>
  <c r="AX110" i="180"/>
  <c r="AW110" i="180"/>
  <c r="AV110" i="180"/>
  <c r="AU110" i="180"/>
  <c r="AT110" i="180"/>
  <c r="AS110" i="180"/>
  <c r="AR110" i="180"/>
  <c r="AQ110" i="180"/>
  <c r="AP110" i="180"/>
  <c r="AO110" i="180"/>
  <c r="AN110" i="180"/>
  <c r="AM110" i="180"/>
  <c r="AL110" i="180"/>
  <c r="AK110" i="180"/>
  <c r="AJ110" i="180"/>
  <c r="AI110" i="180"/>
  <c r="AH110" i="180"/>
  <c r="AG110" i="180"/>
  <c r="AF110" i="180"/>
  <c r="AE110" i="180"/>
  <c r="AD110" i="180"/>
  <c r="AC110" i="180"/>
  <c r="AB110" i="180"/>
  <c r="AA110" i="180"/>
  <c r="L110" i="180"/>
  <c r="J110" i="180"/>
  <c r="BE108" i="180"/>
  <c r="BD108" i="180"/>
  <c r="BC108" i="180"/>
  <c r="BB108" i="180"/>
  <c r="BA108" i="180"/>
  <c r="AZ108" i="180"/>
  <c r="AY108" i="180"/>
  <c r="AX108" i="180"/>
  <c r="AW108" i="180"/>
  <c r="AV108" i="180"/>
  <c r="AU108" i="180"/>
  <c r="AT108" i="180"/>
  <c r="AS108" i="180"/>
  <c r="AR108" i="180"/>
  <c r="AQ108" i="180"/>
  <c r="AP108" i="180"/>
  <c r="AO108" i="180"/>
  <c r="AN108" i="180"/>
  <c r="AM108" i="180"/>
  <c r="AL108" i="180"/>
  <c r="AK108" i="180"/>
  <c r="AJ108" i="180"/>
  <c r="AI108" i="180"/>
  <c r="AH108" i="180"/>
  <c r="AG108" i="180"/>
  <c r="AF108" i="180"/>
  <c r="AE108" i="180"/>
  <c r="AD108" i="180"/>
  <c r="AC108" i="180"/>
  <c r="AB108" i="180"/>
  <c r="AA108" i="180"/>
  <c r="L108" i="180"/>
  <c r="J108" i="180"/>
  <c r="BE106" i="180"/>
  <c r="BD106" i="180"/>
  <c r="BC106" i="180"/>
  <c r="BB106" i="180"/>
  <c r="BA106" i="180"/>
  <c r="AZ106" i="180"/>
  <c r="AY106" i="180"/>
  <c r="AX106" i="180"/>
  <c r="AW106" i="180"/>
  <c r="AV106" i="180"/>
  <c r="AU106" i="180"/>
  <c r="AT106" i="180"/>
  <c r="AS106" i="180"/>
  <c r="AR106" i="180"/>
  <c r="AQ106" i="180"/>
  <c r="AP106" i="180"/>
  <c r="AO106" i="180"/>
  <c r="AN106" i="180"/>
  <c r="AM106" i="180"/>
  <c r="AL106" i="180"/>
  <c r="AK106" i="180"/>
  <c r="AJ106" i="180"/>
  <c r="AI106" i="180"/>
  <c r="AH106" i="180"/>
  <c r="AG106" i="180"/>
  <c r="AF106" i="180"/>
  <c r="AE106" i="180"/>
  <c r="AD106" i="180"/>
  <c r="AC106" i="180"/>
  <c r="AB106" i="180"/>
  <c r="AA106" i="180"/>
  <c r="L106" i="180"/>
  <c r="J106" i="180"/>
  <c r="BE104" i="180"/>
  <c r="BD104" i="180"/>
  <c r="BC104" i="180"/>
  <c r="BB104" i="180"/>
  <c r="BA104" i="180"/>
  <c r="AZ104" i="180"/>
  <c r="AY104" i="180"/>
  <c r="AX104" i="180"/>
  <c r="AW104" i="180"/>
  <c r="AV104" i="180"/>
  <c r="AU104" i="180"/>
  <c r="AT104" i="180"/>
  <c r="AS104" i="180"/>
  <c r="AR104" i="180"/>
  <c r="AQ104" i="180"/>
  <c r="AP104" i="180"/>
  <c r="AO104" i="180"/>
  <c r="AN104" i="180"/>
  <c r="AM104" i="180"/>
  <c r="AL104" i="180"/>
  <c r="AK104" i="180"/>
  <c r="AJ104" i="180"/>
  <c r="AI104" i="180"/>
  <c r="AH104" i="180"/>
  <c r="AG104" i="180"/>
  <c r="AF104" i="180"/>
  <c r="AE104" i="180"/>
  <c r="AD104" i="180"/>
  <c r="AC104" i="180"/>
  <c r="AB104" i="180"/>
  <c r="AA104" i="180"/>
  <c r="L104" i="180"/>
  <c r="J104" i="180"/>
  <c r="BE102" i="180"/>
  <c r="BD102" i="180"/>
  <c r="BC102" i="180"/>
  <c r="BB102" i="180"/>
  <c r="BA102" i="180"/>
  <c r="AZ102" i="180"/>
  <c r="AY102" i="180"/>
  <c r="AX102" i="180"/>
  <c r="AW102" i="180"/>
  <c r="AV102" i="180"/>
  <c r="AU102" i="180"/>
  <c r="AT102" i="180"/>
  <c r="AS102" i="180"/>
  <c r="AR102" i="180"/>
  <c r="AQ102" i="180"/>
  <c r="AP102" i="180"/>
  <c r="AO102" i="180"/>
  <c r="AN102" i="180"/>
  <c r="AM102" i="180"/>
  <c r="AL102" i="180"/>
  <c r="AK102" i="180"/>
  <c r="AJ102" i="180"/>
  <c r="AI102" i="180"/>
  <c r="AH102" i="180"/>
  <c r="AG102" i="180"/>
  <c r="AF102" i="180"/>
  <c r="AE102" i="180"/>
  <c r="AD102" i="180"/>
  <c r="AC102" i="180"/>
  <c r="AB102" i="180"/>
  <c r="AA102" i="180"/>
  <c r="L102" i="180"/>
  <c r="J102" i="180"/>
  <c r="BE100" i="180"/>
  <c r="BD100" i="180"/>
  <c r="BC100" i="180"/>
  <c r="BB100" i="180"/>
  <c r="BA100" i="180"/>
  <c r="AZ100" i="180"/>
  <c r="AY100" i="180"/>
  <c r="AX100" i="180"/>
  <c r="AW100" i="180"/>
  <c r="AV100" i="180"/>
  <c r="AU100" i="180"/>
  <c r="AT100" i="180"/>
  <c r="AS100" i="180"/>
  <c r="AR100" i="180"/>
  <c r="AQ100" i="180"/>
  <c r="AP100" i="180"/>
  <c r="AO100" i="180"/>
  <c r="AN100" i="180"/>
  <c r="AM100" i="180"/>
  <c r="AL100" i="180"/>
  <c r="AK100" i="180"/>
  <c r="AJ100" i="180"/>
  <c r="AI100" i="180"/>
  <c r="AH100" i="180"/>
  <c r="AG100" i="180"/>
  <c r="AF100" i="180"/>
  <c r="AE100" i="180"/>
  <c r="AD100" i="180"/>
  <c r="AC100" i="180"/>
  <c r="AB100" i="180"/>
  <c r="AA100" i="180"/>
  <c r="L100" i="180"/>
  <c r="J100" i="180"/>
  <c r="BE98" i="180"/>
  <c r="BD98" i="180"/>
  <c r="BC98" i="180"/>
  <c r="BB98" i="180"/>
  <c r="BA98" i="180"/>
  <c r="AZ98" i="180"/>
  <c r="AY98" i="180"/>
  <c r="AX98" i="180"/>
  <c r="AW98" i="180"/>
  <c r="AV98" i="180"/>
  <c r="AU98" i="180"/>
  <c r="AT98" i="180"/>
  <c r="AS98" i="180"/>
  <c r="AR98" i="180"/>
  <c r="AQ98" i="180"/>
  <c r="AP98" i="180"/>
  <c r="AO98" i="180"/>
  <c r="AN98" i="180"/>
  <c r="AM98" i="180"/>
  <c r="AL98" i="180"/>
  <c r="AK98" i="180"/>
  <c r="AJ98" i="180"/>
  <c r="AI98" i="180"/>
  <c r="AH98" i="180"/>
  <c r="AG98" i="180"/>
  <c r="AF98" i="180"/>
  <c r="AE98" i="180"/>
  <c r="AD98" i="180"/>
  <c r="AC98" i="180"/>
  <c r="AB98" i="180"/>
  <c r="AA98" i="180"/>
  <c r="L98" i="180"/>
  <c r="J98" i="180"/>
  <c r="BE96" i="180"/>
  <c r="BD96" i="180"/>
  <c r="BC96" i="180"/>
  <c r="BB96" i="180"/>
  <c r="BA96" i="180"/>
  <c r="AZ96" i="180"/>
  <c r="AY96" i="180"/>
  <c r="AX96" i="180"/>
  <c r="AW96" i="180"/>
  <c r="AV96" i="180"/>
  <c r="AU96" i="180"/>
  <c r="AT96" i="180"/>
  <c r="AS96" i="180"/>
  <c r="AR96" i="180"/>
  <c r="AQ96" i="180"/>
  <c r="AP96" i="180"/>
  <c r="AO96" i="180"/>
  <c r="AN96" i="180"/>
  <c r="AM96" i="180"/>
  <c r="AL96" i="180"/>
  <c r="AK96" i="180"/>
  <c r="AJ96" i="180"/>
  <c r="AI96" i="180"/>
  <c r="AH96" i="180"/>
  <c r="AG96" i="180"/>
  <c r="AF96" i="180"/>
  <c r="AE96" i="180"/>
  <c r="AD96" i="180"/>
  <c r="AC96" i="180"/>
  <c r="AB96" i="180"/>
  <c r="AA96" i="180"/>
  <c r="L96" i="180"/>
  <c r="J96" i="180"/>
  <c r="BE94" i="180"/>
  <c r="BD94" i="180"/>
  <c r="BC94" i="180"/>
  <c r="BB94" i="180"/>
  <c r="BA94" i="180"/>
  <c r="AZ94" i="180"/>
  <c r="AY94" i="180"/>
  <c r="AX94" i="180"/>
  <c r="AW94" i="180"/>
  <c r="AV94" i="180"/>
  <c r="AU94" i="180"/>
  <c r="AT94" i="180"/>
  <c r="AS94" i="180"/>
  <c r="AR94" i="180"/>
  <c r="AQ94" i="180"/>
  <c r="AP94" i="180"/>
  <c r="AO94" i="180"/>
  <c r="AN94" i="180"/>
  <c r="AM94" i="180"/>
  <c r="AL94" i="180"/>
  <c r="AK94" i="180"/>
  <c r="AJ94" i="180"/>
  <c r="AI94" i="180"/>
  <c r="AH94" i="180"/>
  <c r="AG94" i="180"/>
  <c r="AF94" i="180"/>
  <c r="AE94" i="180"/>
  <c r="AD94" i="180"/>
  <c r="AC94" i="180"/>
  <c r="AB94" i="180"/>
  <c r="AA94" i="180"/>
  <c r="L94" i="180"/>
  <c r="J94" i="180"/>
  <c r="BE92" i="180"/>
  <c r="BD92" i="180"/>
  <c r="BC92" i="180"/>
  <c r="BB92" i="180"/>
  <c r="BA92" i="180"/>
  <c r="AZ92" i="180"/>
  <c r="AY92" i="180"/>
  <c r="AX92" i="180"/>
  <c r="AW92" i="180"/>
  <c r="AV92" i="180"/>
  <c r="AU92" i="180"/>
  <c r="AT92" i="180"/>
  <c r="AS92" i="180"/>
  <c r="AR92" i="180"/>
  <c r="AQ92" i="180"/>
  <c r="AP92" i="180"/>
  <c r="AO92" i="180"/>
  <c r="AN92" i="180"/>
  <c r="AM92" i="180"/>
  <c r="AL92" i="180"/>
  <c r="AK92" i="180"/>
  <c r="AJ92" i="180"/>
  <c r="AI92" i="180"/>
  <c r="AH92" i="180"/>
  <c r="AG92" i="180"/>
  <c r="AF92" i="180"/>
  <c r="AE92" i="180"/>
  <c r="AD92" i="180"/>
  <c r="AC92" i="180"/>
  <c r="AB92" i="180"/>
  <c r="AA92" i="180"/>
  <c r="L92" i="180"/>
  <c r="J92" i="180"/>
  <c r="BE90" i="180"/>
  <c r="BD90" i="180"/>
  <c r="BC90" i="180"/>
  <c r="BB90" i="180"/>
  <c r="BA90" i="180"/>
  <c r="AZ90" i="180"/>
  <c r="AY90" i="180"/>
  <c r="AX90" i="180"/>
  <c r="AW90" i="180"/>
  <c r="AV90" i="180"/>
  <c r="AU90" i="180"/>
  <c r="AT90" i="180"/>
  <c r="AS90" i="180"/>
  <c r="AR90" i="180"/>
  <c r="AQ90" i="180"/>
  <c r="AP90" i="180"/>
  <c r="AO90" i="180"/>
  <c r="AN90" i="180"/>
  <c r="AM90" i="180"/>
  <c r="AL90" i="180"/>
  <c r="AK90" i="180"/>
  <c r="AJ90" i="180"/>
  <c r="AI90" i="180"/>
  <c r="AH90" i="180"/>
  <c r="AG90" i="180"/>
  <c r="AF90" i="180"/>
  <c r="AE90" i="180"/>
  <c r="AD90" i="180"/>
  <c r="AC90" i="180"/>
  <c r="AB90" i="180"/>
  <c r="AA90" i="180"/>
  <c r="L90" i="180"/>
  <c r="J90" i="180"/>
  <c r="BE88" i="180"/>
  <c r="BD88" i="180"/>
  <c r="BC88" i="180"/>
  <c r="BB88" i="180"/>
  <c r="BA88" i="180"/>
  <c r="AZ88" i="180"/>
  <c r="AY88" i="180"/>
  <c r="AX88" i="180"/>
  <c r="AW88" i="180"/>
  <c r="AV88" i="180"/>
  <c r="AU88" i="180"/>
  <c r="AT88" i="180"/>
  <c r="AS88" i="180"/>
  <c r="AR88" i="180"/>
  <c r="AQ88" i="180"/>
  <c r="AP88" i="180"/>
  <c r="AO88" i="180"/>
  <c r="AN88" i="180"/>
  <c r="AM88" i="180"/>
  <c r="AL88" i="180"/>
  <c r="AK88" i="180"/>
  <c r="AJ88" i="180"/>
  <c r="AI88" i="180"/>
  <c r="AH88" i="180"/>
  <c r="AG88" i="180"/>
  <c r="AF88" i="180"/>
  <c r="AE88" i="180"/>
  <c r="AD88" i="180"/>
  <c r="AC88" i="180"/>
  <c r="AB88" i="180"/>
  <c r="AA88" i="180"/>
  <c r="L88" i="180"/>
  <c r="J88" i="180"/>
  <c r="BE86" i="180"/>
  <c r="BD86" i="180"/>
  <c r="BC86" i="180"/>
  <c r="BB86" i="180"/>
  <c r="BA86" i="180"/>
  <c r="AZ86" i="180"/>
  <c r="AY86" i="180"/>
  <c r="AX86" i="180"/>
  <c r="AW86" i="180"/>
  <c r="AV86" i="180"/>
  <c r="AU86" i="180"/>
  <c r="AT86" i="180"/>
  <c r="AS86" i="180"/>
  <c r="AR86" i="180"/>
  <c r="AQ86" i="180"/>
  <c r="AP86" i="180"/>
  <c r="AO86" i="180"/>
  <c r="AN86" i="180"/>
  <c r="AM86" i="180"/>
  <c r="AL86" i="180"/>
  <c r="AK86" i="180"/>
  <c r="AJ86" i="180"/>
  <c r="AI86" i="180"/>
  <c r="AH86" i="180"/>
  <c r="AG86" i="180"/>
  <c r="AF86" i="180"/>
  <c r="AE86" i="180"/>
  <c r="AD86" i="180"/>
  <c r="AC86" i="180"/>
  <c r="AB86" i="180"/>
  <c r="AA86" i="180"/>
  <c r="L86" i="180"/>
  <c r="J86" i="180"/>
  <c r="BE84" i="180"/>
  <c r="BD84" i="180"/>
  <c r="BC84" i="180"/>
  <c r="BB84" i="180"/>
  <c r="BA84" i="180"/>
  <c r="AZ84" i="180"/>
  <c r="AY84" i="180"/>
  <c r="AX84" i="180"/>
  <c r="AW84" i="180"/>
  <c r="AV84" i="180"/>
  <c r="AU84" i="180"/>
  <c r="AT84" i="180"/>
  <c r="AS84" i="180"/>
  <c r="AR84" i="180"/>
  <c r="AQ84" i="180"/>
  <c r="AP84" i="180"/>
  <c r="AO84" i="180"/>
  <c r="AN84" i="180"/>
  <c r="AM84" i="180"/>
  <c r="AL84" i="180"/>
  <c r="AK84" i="180"/>
  <c r="AJ84" i="180"/>
  <c r="AI84" i="180"/>
  <c r="AH84" i="180"/>
  <c r="AG84" i="180"/>
  <c r="AF84" i="180"/>
  <c r="AE84" i="180"/>
  <c r="AD84" i="180"/>
  <c r="AC84" i="180"/>
  <c r="AB84" i="180"/>
  <c r="AA84" i="180"/>
  <c r="L84" i="180"/>
  <c r="J84" i="180"/>
  <c r="BE82" i="180"/>
  <c r="BD82" i="180"/>
  <c r="BC82" i="180"/>
  <c r="BB82" i="180"/>
  <c r="BA82" i="180"/>
  <c r="AZ82" i="180"/>
  <c r="AY82" i="180"/>
  <c r="AX82" i="180"/>
  <c r="AW82" i="180"/>
  <c r="AV82" i="180"/>
  <c r="AU82" i="180"/>
  <c r="AT82" i="180"/>
  <c r="AS82" i="180"/>
  <c r="AR82" i="180"/>
  <c r="AQ82" i="180"/>
  <c r="AP82" i="180"/>
  <c r="AO82" i="180"/>
  <c r="AN82" i="180"/>
  <c r="AM82" i="180"/>
  <c r="AL82" i="180"/>
  <c r="AK82" i="180"/>
  <c r="AJ82" i="180"/>
  <c r="AI82" i="180"/>
  <c r="AH82" i="180"/>
  <c r="AG82" i="180"/>
  <c r="AF82" i="180"/>
  <c r="AE82" i="180"/>
  <c r="AD82" i="180"/>
  <c r="AC82" i="180"/>
  <c r="AB82" i="180"/>
  <c r="AA82" i="180"/>
  <c r="L82" i="180"/>
  <c r="J82" i="180"/>
  <c r="BE80" i="180"/>
  <c r="BD80" i="180"/>
  <c r="BC80" i="180"/>
  <c r="BB80" i="180"/>
  <c r="BA80" i="180"/>
  <c r="AZ80" i="180"/>
  <c r="AY80" i="180"/>
  <c r="AX80" i="180"/>
  <c r="AW80" i="180"/>
  <c r="AV80" i="180"/>
  <c r="AU80" i="180"/>
  <c r="AT80" i="180"/>
  <c r="AS80" i="180"/>
  <c r="AR80" i="180"/>
  <c r="AQ80" i="180"/>
  <c r="AP80" i="180"/>
  <c r="AO80" i="180"/>
  <c r="AN80" i="180"/>
  <c r="AM80" i="180"/>
  <c r="AL80" i="180"/>
  <c r="AK80" i="180"/>
  <c r="AJ80" i="180"/>
  <c r="AI80" i="180"/>
  <c r="AH80" i="180"/>
  <c r="AG80" i="180"/>
  <c r="AF80" i="180"/>
  <c r="AE80" i="180"/>
  <c r="AD80" i="180"/>
  <c r="AC80" i="180"/>
  <c r="AB80" i="180"/>
  <c r="AA80" i="180"/>
  <c r="L80" i="180"/>
  <c r="J80" i="180"/>
  <c r="BE78" i="180"/>
  <c r="BD78" i="180"/>
  <c r="BC78" i="180"/>
  <c r="BB78" i="180"/>
  <c r="BA78" i="180"/>
  <c r="AZ78" i="180"/>
  <c r="AY78" i="180"/>
  <c r="AX78" i="180"/>
  <c r="AW78" i="180"/>
  <c r="AV78" i="180"/>
  <c r="AU78" i="180"/>
  <c r="AT78" i="180"/>
  <c r="AS78" i="180"/>
  <c r="AR78" i="180"/>
  <c r="AQ78" i="180"/>
  <c r="AP78" i="180"/>
  <c r="AO78" i="180"/>
  <c r="AN78" i="180"/>
  <c r="AM78" i="180"/>
  <c r="AL78" i="180"/>
  <c r="AK78" i="180"/>
  <c r="AJ78" i="180"/>
  <c r="AI78" i="180"/>
  <c r="AH78" i="180"/>
  <c r="AG78" i="180"/>
  <c r="AF78" i="180"/>
  <c r="AE78" i="180"/>
  <c r="AD78" i="180"/>
  <c r="AC78" i="180"/>
  <c r="AB78" i="180"/>
  <c r="AA78" i="180"/>
  <c r="L78" i="180"/>
  <c r="J78" i="180"/>
  <c r="BE76" i="180"/>
  <c r="BD76" i="180"/>
  <c r="BC76" i="180"/>
  <c r="BB76" i="180"/>
  <c r="BA76" i="180"/>
  <c r="AZ76" i="180"/>
  <c r="AY76" i="180"/>
  <c r="AX76" i="180"/>
  <c r="AW76" i="180"/>
  <c r="AV76" i="180"/>
  <c r="AU76" i="180"/>
  <c r="AT76" i="180"/>
  <c r="AS76" i="180"/>
  <c r="AR76" i="180"/>
  <c r="AQ76" i="180"/>
  <c r="AP76" i="180"/>
  <c r="AO76" i="180"/>
  <c r="AN76" i="180"/>
  <c r="AM76" i="180"/>
  <c r="AL76" i="180"/>
  <c r="AK76" i="180"/>
  <c r="AJ76" i="180"/>
  <c r="AI76" i="180"/>
  <c r="AH76" i="180"/>
  <c r="AG76" i="180"/>
  <c r="AF76" i="180"/>
  <c r="AE76" i="180"/>
  <c r="AD76" i="180"/>
  <c r="AC76" i="180"/>
  <c r="AB76" i="180"/>
  <c r="AA76" i="180"/>
  <c r="L76" i="180"/>
  <c r="J76" i="180"/>
  <c r="BE74" i="180"/>
  <c r="BD74" i="180"/>
  <c r="BC74" i="180"/>
  <c r="BB74" i="180"/>
  <c r="BA74" i="180"/>
  <c r="AZ74" i="180"/>
  <c r="AY74" i="180"/>
  <c r="AX74" i="180"/>
  <c r="AW74" i="180"/>
  <c r="AV74" i="180"/>
  <c r="AU74" i="180"/>
  <c r="AT74" i="180"/>
  <c r="AS74" i="180"/>
  <c r="AR74" i="180"/>
  <c r="AQ74" i="180"/>
  <c r="AP74" i="180"/>
  <c r="AO74" i="180"/>
  <c r="AN74" i="180"/>
  <c r="AM74" i="180"/>
  <c r="AL74" i="180"/>
  <c r="AK74" i="180"/>
  <c r="AJ74" i="180"/>
  <c r="AI74" i="180"/>
  <c r="AH74" i="180"/>
  <c r="AG74" i="180"/>
  <c r="AF74" i="180"/>
  <c r="AE74" i="180"/>
  <c r="AD74" i="180"/>
  <c r="AC74" i="180"/>
  <c r="AB74" i="180"/>
  <c r="AA74" i="180"/>
  <c r="L74" i="180"/>
  <c r="J74" i="180"/>
  <c r="BE72" i="180"/>
  <c r="BD72" i="180"/>
  <c r="BC72" i="180"/>
  <c r="BB72" i="180"/>
  <c r="BA72" i="180"/>
  <c r="AZ72" i="180"/>
  <c r="AY72" i="180"/>
  <c r="AX72" i="180"/>
  <c r="AW72" i="180"/>
  <c r="AV72" i="180"/>
  <c r="AU72" i="180"/>
  <c r="AT72" i="180"/>
  <c r="AS72" i="180"/>
  <c r="AR72" i="180"/>
  <c r="AQ72" i="180"/>
  <c r="AP72" i="180"/>
  <c r="AO72" i="180"/>
  <c r="AN72" i="180"/>
  <c r="AM72" i="180"/>
  <c r="AL72" i="180"/>
  <c r="AK72" i="180"/>
  <c r="AJ72" i="180"/>
  <c r="AI72" i="180"/>
  <c r="AH72" i="180"/>
  <c r="AG72" i="180"/>
  <c r="AF72" i="180"/>
  <c r="AE72" i="180"/>
  <c r="AD72" i="180"/>
  <c r="AC72" i="180"/>
  <c r="AB72" i="180"/>
  <c r="AA72" i="180"/>
  <c r="L72" i="180"/>
  <c r="J72" i="180"/>
  <c r="BE70" i="180"/>
  <c r="BD70" i="180"/>
  <c r="BC70" i="180"/>
  <c r="BB70" i="180"/>
  <c r="BA70" i="180"/>
  <c r="AZ70" i="180"/>
  <c r="AY70" i="180"/>
  <c r="AX70" i="180"/>
  <c r="AW70" i="180"/>
  <c r="AV70" i="180"/>
  <c r="AU70" i="180"/>
  <c r="AT70" i="180"/>
  <c r="AS70" i="180"/>
  <c r="AR70" i="180"/>
  <c r="AQ70" i="180"/>
  <c r="AP70" i="180"/>
  <c r="AO70" i="180"/>
  <c r="AN70" i="180"/>
  <c r="AM70" i="180"/>
  <c r="AL70" i="180"/>
  <c r="AK70" i="180"/>
  <c r="AJ70" i="180"/>
  <c r="AI70" i="180"/>
  <c r="AH70" i="180"/>
  <c r="AG70" i="180"/>
  <c r="AF70" i="180"/>
  <c r="AE70" i="180"/>
  <c r="AD70" i="180"/>
  <c r="AC70" i="180"/>
  <c r="AB70" i="180"/>
  <c r="AA70" i="180"/>
  <c r="L70" i="180"/>
  <c r="J70" i="180"/>
  <c r="BE68" i="180"/>
  <c r="BD68" i="180"/>
  <c r="BC68" i="180"/>
  <c r="BB68" i="180"/>
  <c r="BA68" i="180"/>
  <c r="AZ68" i="180"/>
  <c r="AY68" i="180"/>
  <c r="AX68" i="180"/>
  <c r="AW68" i="180"/>
  <c r="AV68" i="180"/>
  <c r="AU68" i="180"/>
  <c r="AT68" i="180"/>
  <c r="AS68" i="180"/>
  <c r="AR68" i="180"/>
  <c r="AQ68" i="180"/>
  <c r="AP68" i="180"/>
  <c r="AO68" i="180"/>
  <c r="AN68" i="180"/>
  <c r="AM68" i="180"/>
  <c r="AL68" i="180"/>
  <c r="AK68" i="180"/>
  <c r="AJ68" i="180"/>
  <c r="AI68" i="180"/>
  <c r="AH68" i="180"/>
  <c r="AG68" i="180"/>
  <c r="AF68" i="180"/>
  <c r="AE68" i="180"/>
  <c r="AD68" i="180"/>
  <c r="AC68" i="180"/>
  <c r="AB68" i="180"/>
  <c r="AA68" i="180"/>
  <c r="L68" i="180"/>
  <c r="J68" i="180"/>
  <c r="BE66" i="180"/>
  <c r="BD66" i="180"/>
  <c r="BC66" i="180"/>
  <c r="BB66" i="180"/>
  <c r="BA66" i="180"/>
  <c r="AZ66" i="180"/>
  <c r="AY66" i="180"/>
  <c r="AX66" i="180"/>
  <c r="AW66" i="180"/>
  <c r="AV66" i="180"/>
  <c r="AU66" i="180"/>
  <c r="AT66" i="180"/>
  <c r="AS66" i="180"/>
  <c r="AR66" i="180"/>
  <c r="AQ66" i="180"/>
  <c r="AP66" i="180"/>
  <c r="AO66" i="180"/>
  <c r="AN66" i="180"/>
  <c r="AM66" i="180"/>
  <c r="AL66" i="180"/>
  <c r="AK66" i="180"/>
  <c r="AJ66" i="180"/>
  <c r="AI66" i="180"/>
  <c r="AH66" i="180"/>
  <c r="AG66" i="180"/>
  <c r="AF66" i="180"/>
  <c r="AE66" i="180"/>
  <c r="AD66" i="180"/>
  <c r="AC66" i="180"/>
  <c r="AB66" i="180"/>
  <c r="AA66" i="180"/>
  <c r="L66" i="180"/>
  <c r="J66" i="180"/>
  <c r="BE64" i="180"/>
  <c r="BD64" i="180"/>
  <c r="BC64" i="180"/>
  <c r="BB64" i="180"/>
  <c r="BA64" i="180"/>
  <c r="AZ64" i="180"/>
  <c r="AY64" i="180"/>
  <c r="AX64" i="180"/>
  <c r="AW64" i="180"/>
  <c r="AV64" i="180"/>
  <c r="AU64" i="180"/>
  <c r="AT64" i="180"/>
  <c r="AS64" i="180"/>
  <c r="AR64" i="180"/>
  <c r="AQ64" i="180"/>
  <c r="AP64" i="180"/>
  <c r="AO64" i="180"/>
  <c r="AN64" i="180"/>
  <c r="AM64" i="180"/>
  <c r="AL64" i="180"/>
  <c r="AK64" i="180"/>
  <c r="AJ64" i="180"/>
  <c r="AI64" i="180"/>
  <c r="AH64" i="180"/>
  <c r="AG64" i="180"/>
  <c r="AF64" i="180"/>
  <c r="AE64" i="180"/>
  <c r="AD64" i="180"/>
  <c r="AC64" i="180"/>
  <c r="AB64" i="180"/>
  <c r="AA64" i="180"/>
  <c r="L64" i="180"/>
  <c r="J64" i="180"/>
  <c r="BE62" i="180"/>
  <c r="BD62" i="180"/>
  <c r="BC62" i="180"/>
  <c r="BB62" i="180"/>
  <c r="BA62" i="180"/>
  <c r="AZ62" i="180"/>
  <c r="AY62" i="180"/>
  <c r="AX62" i="180"/>
  <c r="AW62" i="180"/>
  <c r="AV62" i="180"/>
  <c r="AU62" i="180"/>
  <c r="AT62" i="180"/>
  <c r="AS62" i="180"/>
  <c r="AR62" i="180"/>
  <c r="AQ62" i="180"/>
  <c r="AP62" i="180"/>
  <c r="AO62" i="180"/>
  <c r="AN62" i="180"/>
  <c r="AM62" i="180"/>
  <c r="AL62" i="180"/>
  <c r="AK62" i="180"/>
  <c r="AJ62" i="180"/>
  <c r="AI62" i="180"/>
  <c r="AH62" i="180"/>
  <c r="AG62" i="180"/>
  <c r="AF62" i="180"/>
  <c r="AE62" i="180"/>
  <c r="AD62" i="180"/>
  <c r="AC62" i="180"/>
  <c r="AB62" i="180"/>
  <c r="AA62" i="180"/>
  <c r="L62" i="180"/>
  <c r="J62" i="180"/>
  <c r="BE60" i="180"/>
  <c r="BD60" i="180"/>
  <c r="BC60" i="180"/>
  <c r="BB60" i="180"/>
  <c r="BA60" i="180"/>
  <c r="AZ60" i="180"/>
  <c r="AY60" i="180"/>
  <c r="AX60" i="180"/>
  <c r="AW60" i="180"/>
  <c r="AV60" i="180"/>
  <c r="AU60" i="180"/>
  <c r="AT60" i="180"/>
  <c r="AS60" i="180"/>
  <c r="AR60" i="180"/>
  <c r="AQ60" i="180"/>
  <c r="AP60" i="180"/>
  <c r="AO60" i="180"/>
  <c r="AN60" i="180"/>
  <c r="AM60" i="180"/>
  <c r="AL60" i="180"/>
  <c r="AK60" i="180"/>
  <c r="AJ60" i="180"/>
  <c r="AI60" i="180"/>
  <c r="AH60" i="180"/>
  <c r="AG60" i="180"/>
  <c r="AF60" i="180"/>
  <c r="AE60" i="180"/>
  <c r="AD60" i="180"/>
  <c r="AC60" i="180"/>
  <c r="AB60" i="180"/>
  <c r="AA60" i="180"/>
  <c r="L60" i="180"/>
  <c r="J60" i="180"/>
  <c r="BE58" i="180"/>
  <c r="BD58" i="180"/>
  <c r="BC58" i="180"/>
  <c r="BB58" i="180"/>
  <c r="BA58" i="180"/>
  <c r="AZ58" i="180"/>
  <c r="AY58" i="180"/>
  <c r="AX58" i="180"/>
  <c r="AW58" i="180"/>
  <c r="AV58" i="180"/>
  <c r="AU58" i="180"/>
  <c r="AT58" i="180"/>
  <c r="AS58" i="180"/>
  <c r="AR58" i="180"/>
  <c r="AQ58" i="180"/>
  <c r="AP58" i="180"/>
  <c r="AO58" i="180"/>
  <c r="AN58" i="180"/>
  <c r="AM58" i="180"/>
  <c r="AL58" i="180"/>
  <c r="AK58" i="180"/>
  <c r="AJ58" i="180"/>
  <c r="AI58" i="180"/>
  <c r="AH58" i="180"/>
  <c r="AG58" i="180"/>
  <c r="AF58" i="180"/>
  <c r="AE58" i="180"/>
  <c r="AD58" i="180"/>
  <c r="AC58" i="180"/>
  <c r="AB58" i="180"/>
  <c r="AA58" i="180"/>
  <c r="L58" i="180"/>
  <c r="J58" i="180"/>
  <c r="BE56" i="180"/>
  <c r="BD56" i="180"/>
  <c r="BC56" i="180"/>
  <c r="BB56" i="180"/>
  <c r="BA56" i="180"/>
  <c r="AZ56" i="180"/>
  <c r="AY56" i="180"/>
  <c r="AX56" i="180"/>
  <c r="AW56" i="180"/>
  <c r="AV56" i="180"/>
  <c r="AU56" i="180"/>
  <c r="AT56" i="180"/>
  <c r="AS56" i="180"/>
  <c r="AR56" i="180"/>
  <c r="AQ56" i="180"/>
  <c r="AP56" i="180"/>
  <c r="AO56" i="180"/>
  <c r="AN56" i="180"/>
  <c r="AM56" i="180"/>
  <c r="AL56" i="180"/>
  <c r="AK56" i="180"/>
  <c r="AJ56" i="180"/>
  <c r="AI56" i="180"/>
  <c r="AH56" i="180"/>
  <c r="AG56" i="180"/>
  <c r="AF56" i="180"/>
  <c r="AE56" i="180"/>
  <c r="AD56" i="180"/>
  <c r="AC56" i="180"/>
  <c r="AB56" i="180"/>
  <c r="AA56" i="180"/>
  <c r="L56" i="180"/>
  <c r="J56" i="180"/>
  <c r="BE54" i="180"/>
  <c r="BD54" i="180"/>
  <c r="BC54" i="180"/>
  <c r="BB54" i="180"/>
  <c r="BA54" i="180"/>
  <c r="AZ54" i="180"/>
  <c r="AY54" i="180"/>
  <c r="AX54" i="180"/>
  <c r="AW54" i="180"/>
  <c r="AV54" i="180"/>
  <c r="AU54" i="180"/>
  <c r="AT54" i="180"/>
  <c r="AS54" i="180"/>
  <c r="AR54" i="180"/>
  <c r="AQ54" i="180"/>
  <c r="AP54" i="180"/>
  <c r="AO54" i="180"/>
  <c r="AN54" i="180"/>
  <c r="AM54" i="180"/>
  <c r="AL54" i="180"/>
  <c r="AK54" i="180"/>
  <c r="AJ54" i="180"/>
  <c r="AI54" i="180"/>
  <c r="AH54" i="180"/>
  <c r="AG54" i="180"/>
  <c r="AF54" i="180"/>
  <c r="AE54" i="180"/>
  <c r="AD54" i="180"/>
  <c r="AC54" i="180"/>
  <c r="AB54" i="180"/>
  <c r="AA54" i="180"/>
  <c r="L54" i="180"/>
  <c r="J54" i="180"/>
  <c r="BE52" i="180"/>
  <c r="BD52" i="180"/>
  <c r="BC52" i="180"/>
  <c r="BB52" i="180"/>
  <c r="BA52" i="180"/>
  <c r="AZ52" i="180"/>
  <c r="AY52" i="180"/>
  <c r="AX52" i="180"/>
  <c r="AW52" i="180"/>
  <c r="AV52" i="180"/>
  <c r="AU52" i="180"/>
  <c r="AT52" i="180"/>
  <c r="AS52" i="180"/>
  <c r="AR52" i="180"/>
  <c r="AQ52" i="180"/>
  <c r="AP52" i="180"/>
  <c r="AO52" i="180"/>
  <c r="AN52" i="180"/>
  <c r="AM52" i="180"/>
  <c r="AL52" i="180"/>
  <c r="AK52" i="180"/>
  <c r="AJ52" i="180"/>
  <c r="AI52" i="180"/>
  <c r="AH52" i="180"/>
  <c r="AG52" i="180"/>
  <c r="AF52" i="180"/>
  <c r="AE52" i="180"/>
  <c r="AD52" i="180"/>
  <c r="AC52" i="180"/>
  <c r="AB52" i="180"/>
  <c r="AA52" i="180"/>
  <c r="L52" i="180"/>
  <c r="J52" i="180"/>
  <c r="BE50" i="180"/>
  <c r="BD50" i="180"/>
  <c r="BC50" i="180"/>
  <c r="BB50" i="180"/>
  <c r="BA50" i="180"/>
  <c r="AZ50" i="180"/>
  <c r="AY50" i="180"/>
  <c r="AX50" i="180"/>
  <c r="AW50" i="180"/>
  <c r="AV50" i="180"/>
  <c r="AU50" i="180"/>
  <c r="AT50" i="180"/>
  <c r="AS50" i="180"/>
  <c r="AR50" i="180"/>
  <c r="AQ50" i="180"/>
  <c r="AP50" i="180"/>
  <c r="AO50" i="180"/>
  <c r="AN50" i="180"/>
  <c r="AM50" i="180"/>
  <c r="AL50" i="180"/>
  <c r="AK50" i="180"/>
  <c r="AJ50" i="180"/>
  <c r="AI50" i="180"/>
  <c r="AH50" i="180"/>
  <c r="AG50" i="180"/>
  <c r="AF50" i="180"/>
  <c r="AE50" i="180"/>
  <c r="AD50" i="180"/>
  <c r="AC50" i="180"/>
  <c r="AB50" i="180"/>
  <c r="AA50" i="180"/>
  <c r="L50" i="180"/>
  <c r="J50" i="180"/>
  <c r="BE48" i="180"/>
  <c r="BD48" i="180"/>
  <c r="BC48" i="180"/>
  <c r="BB48" i="180"/>
  <c r="BA48" i="180"/>
  <c r="AZ48" i="180"/>
  <c r="AY48" i="180"/>
  <c r="AX48" i="180"/>
  <c r="AW48" i="180"/>
  <c r="AV48" i="180"/>
  <c r="AU48" i="180"/>
  <c r="AT48" i="180"/>
  <c r="AS48" i="180"/>
  <c r="AR48" i="180"/>
  <c r="AQ48" i="180"/>
  <c r="AP48" i="180"/>
  <c r="AO48" i="180"/>
  <c r="AN48" i="180"/>
  <c r="AM48" i="180"/>
  <c r="AL48" i="180"/>
  <c r="AK48" i="180"/>
  <c r="AJ48" i="180"/>
  <c r="AI48" i="180"/>
  <c r="AH48" i="180"/>
  <c r="AG48" i="180"/>
  <c r="AF48" i="180"/>
  <c r="AE48" i="180"/>
  <c r="AD48" i="180"/>
  <c r="AC48" i="180"/>
  <c r="AB48" i="180"/>
  <c r="AA48" i="180"/>
  <c r="L48" i="180"/>
  <c r="J48" i="180"/>
  <c r="BE46" i="180"/>
  <c r="BD46" i="180"/>
  <c r="BC46" i="180"/>
  <c r="BB46" i="180"/>
  <c r="BA46" i="180"/>
  <c r="AZ46" i="180"/>
  <c r="AY46" i="180"/>
  <c r="AX46" i="180"/>
  <c r="AW46" i="180"/>
  <c r="AV46" i="180"/>
  <c r="AU46" i="180"/>
  <c r="AT46" i="180"/>
  <c r="AS46" i="180"/>
  <c r="AR46" i="180"/>
  <c r="AQ46" i="180"/>
  <c r="AP46" i="180"/>
  <c r="AO46" i="180"/>
  <c r="AN46" i="180"/>
  <c r="AM46" i="180"/>
  <c r="AL46" i="180"/>
  <c r="AK46" i="180"/>
  <c r="AJ46" i="180"/>
  <c r="AI46" i="180"/>
  <c r="AH46" i="180"/>
  <c r="AG46" i="180"/>
  <c r="AF46" i="180"/>
  <c r="AE46" i="180"/>
  <c r="AD46" i="180"/>
  <c r="AC46" i="180"/>
  <c r="AB46" i="180"/>
  <c r="AA46" i="180"/>
  <c r="L46" i="180"/>
  <c r="J46" i="180"/>
  <c r="BE44" i="180"/>
  <c r="BD44" i="180"/>
  <c r="BC44" i="180"/>
  <c r="BB44" i="180"/>
  <c r="BA44" i="180"/>
  <c r="AZ44" i="180"/>
  <c r="AY44" i="180"/>
  <c r="AX44" i="180"/>
  <c r="AW44" i="180"/>
  <c r="AV44" i="180"/>
  <c r="AU44" i="180"/>
  <c r="AT44" i="180"/>
  <c r="AS44" i="180"/>
  <c r="AR44" i="180"/>
  <c r="AQ44" i="180"/>
  <c r="AP44" i="180"/>
  <c r="AO44" i="180"/>
  <c r="AN44" i="180"/>
  <c r="AM44" i="180"/>
  <c r="AL44" i="180"/>
  <c r="AK44" i="180"/>
  <c r="AJ44" i="180"/>
  <c r="AI44" i="180"/>
  <c r="AH44" i="180"/>
  <c r="AG44" i="180"/>
  <c r="AF44" i="180"/>
  <c r="AE44" i="180"/>
  <c r="AD44" i="180"/>
  <c r="AC44" i="180"/>
  <c r="AB44" i="180"/>
  <c r="AA44" i="180"/>
  <c r="L44" i="180"/>
  <c r="J44" i="180"/>
  <c r="BE42" i="180"/>
  <c r="BD42" i="180"/>
  <c r="BC42" i="180"/>
  <c r="BB42" i="180"/>
  <c r="BA42" i="180"/>
  <c r="AZ42" i="180"/>
  <c r="AY42" i="180"/>
  <c r="AX42" i="180"/>
  <c r="AW42" i="180"/>
  <c r="AV42" i="180"/>
  <c r="AU42" i="180"/>
  <c r="AT42" i="180"/>
  <c r="AS42" i="180"/>
  <c r="AR42" i="180"/>
  <c r="AQ42" i="180"/>
  <c r="AP42" i="180"/>
  <c r="AO42" i="180"/>
  <c r="AN42" i="180"/>
  <c r="AM42" i="180"/>
  <c r="AL42" i="180"/>
  <c r="AK42" i="180"/>
  <c r="AJ42" i="180"/>
  <c r="AI42" i="180"/>
  <c r="AH42" i="180"/>
  <c r="AG42" i="180"/>
  <c r="AF42" i="180"/>
  <c r="AE42" i="180"/>
  <c r="AD42" i="180"/>
  <c r="AC42" i="180"/>
  <c r="AB42" i="180"/>
  <c r="AA42" i="180"/>
  <c r="L42" i="180"/>
  <c r="J42" i="180"/>
  <c r="BE40" i="180"/>
  <c r="BD40" i="180"/>
  <c r="BC40" i="180"/>
  <c r="BB40" i="180"/>
  <c r="BA40" i="180"/>
  <c r="AZ40" i="180"/>
  <c r="AY40" i="180"/>
  <c r="AX40" i="180"/>
  <c r="AW40" i="180"/>
  <c r="AV40" i="180"/>
  <c r="AU40" i="180"/>
  <c r="AT40" i="180"/>
  <c r="AS40" i="180"/>
  <c r="AR40" i="180"/>
  <c r="AQ40" i="180"/>
  <c r="AP40" i="180"/>
  <c r="AO40" i="180"/>
  <c r="AN40" i="180"/>
  <c r="AM40" i="180"/>
  <c r="AL40" i="180"/>
  <c r="AK40" i="180"/>
  <c r="AJ40" i="180"/>
  <c r="AI40" i="180"/>
  <c r="AH40" i="180"/>
  <c r="AG40" i="180"/>
  <c r="AF40" i="180"/>
  <c r="AE40" i="180"/>
  <c r="AD40" i="180"/>
  <c r="AC40" i="180"/>
  <c r="AB40" i="180"/>
  <c r="AA40" i="180"/>
  <c r="L40" i="180"/>
  <c r="J40" i="180"/>
  <c r="BE38" i="180"/>
  <c r="BD38" i="180"/>
  <c r="BC38" i="180"/>
  <c r="BB38" i="180"/>
  <c r="BA38" i="180"/>
  <c r="AZ38" i="180"/>
  <c r="AY38" i="180"/>
  <c r="AX38" i="180"/>
  <c r="AW38" i="180"/>
  <c r="AV38" i="180"/>
  <c r="AU38" i="180"/>
  <c r="AT38" i="180"/>
  <c r="AS38" i="180"/>
  <c r="AR38" i="180"/>
  <c r="AQ38" i="180"/>
  <c r="AP38" i="180"/>
  <c r="AO38" i="180"/>
  <c r="AN38" i="180"/>
  <c r="AM38" i="180"/>
  <c r="AL38" i="180"/>
  <c r="AK38" i="180"/>
  <c r="AJ38" i="180"/>
  <c r="AI38" i="180"/>
  <c r="AH38" i="180"/>
  <c r="AG38" i="180"/>
  <c r="AF38" i="180"/>
  <c r="AE38" i="180"/>
  <c r="AD38" i="180"/>
  <c r="AC38" i="180"/>
  <c r="AB38" i="180"/>
  <c r="AA38" i="180"/>
  <c r="L38" i="180"/>
  <c r="J38" i="180"/>
  <c r="BE36" i="180"/>
  <c r="BD36" i="180"/>
  <c r="BC36" i="180"/>
  <c r="BB36" i="180"/>
  <c r="BA36" i="180"/>
  <c r="AZ36" i="180"/>
  <c r="AY36" i="180"/>
  <c r="AX36" i="180"/>
  <c r="AW36" i="180"/>
  <c r="AV36" i="180"/>
  <c r="AU36" i="180"/>
  <c r="AT36" i="180"/>
  <c r="AS36" i="180"/>
  <c r="AR36" i="180"/>
  <c r="AQ36" i="180"/>
  <c r="AP36" i="180"/>
  <c r="AO36" i="180"/>
  <c r="AN36" i="180"/>
  <c r="AM36" i="180"/>
  <c r="AL36" i="180"/>
  <c r="AK36" i="180"/>
  <c r="AJ36" i="180"/>
  <c r="AI36" i="180"/>
  <c r="AH36" i="180"/>
  <c r="AG36" i="180"/>
  <c r="AF36" i="180"/>
  <c r="AE36" i="180"/>
  <c r="AD36" i="180"/>
  <c r="AC36" i="180"/>
  <c r="AB36" i="180"/>
  <c r="AA36" i="180"/>
  <c r="L36" i="180"/>
  <c r="J36" i="180"/>
  <c r="BE34" i="180"/>
  <c r="BD34" i="180"/>
  <c r="BC34" i="180"/>
  <c r="BB34" i="180"/>
  <c r="BA34" i="180"/>
  <c r="AZ34" i="180"/>
  <c r="AY34" i="180"/>
  <c r="AX34" i="180"/>
  <c r="AW34" i="180"/>
  <c r="AV34" i="180"/>
  <c r="AU34" i="180"/>
  <c r="AT34" i="180"/>
  <c r="AS34" i="180"/>
  <c r="AR34" i="180"/>
  <c r="AQ34" i="180"/>
  <c r="AP34" i="180"/>
  <c r="AO34" i="180"/>
  <c r="AN34" i="180"/>
  <c r="AM34" i="180"/>
  <c r="AL34" i="180"/>
  <c r="AK34" i="180"/>
  <c r="AJ34" i="180"/>
  <c r="AI34" i="180"/>
  <c r="AH34" i="180"/>
  <c r="AG34" i="180"/>
  <c r="AF34" i="180"/>
  <c r="AE34" i="180"/>
  <c r="AD34" i="180"/>
  <c r="AC34" i="180"/>
  <c r="AB34" i="180"/>
  <c r="AA34" i="180"/>
  <c r="L34" i="180"/>
  <c r="J34" i="180"/>
  <c r="BE32" i="180"/>
  <c r="BD32" i="180"/>
  <c r="BC32" i="180"/>
  <c r="BB32" i="180"/>
  <c r="BA32" i="180"/>
  <c r="AZ32" i="180"/>
  <c r="AY32" i="180"/>
  <c r="AX32" i="180"/>
  <c r="AW32" i="180"/>
  <c r="AV32" i="180"/>
  <c r="AU32" i="180"/>
  <c r="AT32" i="180"/>
  <c r="AS32" i="180"/>
  <c r="AR32" i="180"/>
  <c r="AQ32" i="180"/>
  <c r="AP32" i="180"/>
  <c r="AO32" i="180"/>
  <c r="AN32" i="180"/>
  <c r="AM32" i="180"/>
  <c r="AL32" i="180"/>
  <c r="AK32" i="180"/>
  <c r="AJ32" i="180"/>
  <c r="AI32" i="180"/>
  <c r="AH32" i="180"/>
  <c r="AG32" i="180"/>
  <c r="AF32" i="180"/>
  <c r="AE32" i="180"/>
  <c r="AD32" i="180"/>
  <c r="AC32" i="180"/>
  <c r="AB32" i="180"/>
  <c r="AA32" i="180"/>
  <c r="L32" i="180"/>
  <c r="J32" i="180"/>
  <c r="BE30" i="180"/>
  <c r="BD30" i="180"/>
  <c r="BC30" i="180"/>
  <c r="BB30" i="180"/>
  <c r="BA30" i="180"/>
  <c r="AZ30" i="180"/>
  <c r="AY30" i="180"/>
  <c r="AX30" i="180"/>
  <c r="AW30" i="180"/>
  <c r="AV30" i="180"/>
  <c r="AU30" i="180"/>
  <c r="AT30" i="180"/>
  <c r="AS30" i="180"/>
  <c r="AR30" i="180"/>
  <c r="AQ30" i="180"/>
  <c r="AP30" i="180"/>
  <c r="AO30" i="180"/>
  <c r="AN30" i="180"/>
  <c r="AM30" i="180"/>
  <c r="AL30" i="180"/>
  <c r="AK30" i="180"/>
  <c r="AJ30" i="180"/>
  <c r="AI30" i="180"/>
  <c r="AH30" i="180"/>
  <c r="AG30" i="180"/>
  <c r="AF30" i="180"/>
  <c r="AE30" i="180"/>
  <c r="AD30" i="180"/>
  <c r="AC30" i="180"/>
  <c r="AB30" i="180"/>
  <c r="AA30" i="180"/>
  <c r="L30" i="180"/>
  <c r="J30" i="180"/>
  <c r="BE28" i="180"/>
  <c r="BD28" i="180"/>
  <c r="BC28" i="180"/>
  <c r="BB28" i="180"/>
  <c r="BA28" i="180"/>
  <c r="AZ28" i="180"/>
  <c r="AY28" i="180"/>
  <c r="AX28" i="180"/>
  <c r="AW28" i="180"/>
  <c r="AV28" i="180"/>
  <c r="AU28" i="180"/>
  <c r="AT28" i="180"/>
  <c r="AS28" i="180"/>
  <c r="AR28" i="180"/>
  <c r="AQ28" i="180"/>
  <c r="AP28" i="180"/>
  <c r="AO28" i="180"/>
  <c r="AN28" i="180"/>
  <c r="AM28" i="180"/>
  <c r="AL28" i="180"/>
  <c r="AK28" i="180"/>
  <c r="AJ28" i="180"/>
  <c r="AI28" i="180"/>
  <c r="AH28" i="180"/>
  <c r="AG28" i="180"/>
  <c r="AF28" i="180"/>
  <c r="AE28" i="180"/>
  <c r="AD28" i="180"/>
  <c r="AC28" i="180"/>
  <c r="AB28" i="180"/>
  <c r="AA28" i="180"/>
  <c r="L28" i="180"/>
  <c r="J28" i="180"/>
  <c r="BE26" i="180"/>
  <c r="BD26" i="180"/>
  <c r="BC26" i="180"/>
  <c r="BB26" i="180"/>
  <c r="BA26" i="180"/>
  <c r="AZ26" i="180"/>
  <c r="AY26" i="180"/>
  <c r="AX26" i="180"/>
  <c r="AW26" i="180"/>
  <c r="AV26" i="180"/>
  <c r="AU26" i="180"/>
  <c r="AT26" i="180"/>
  <c r="AS26" i="180"/>
  <c r="AR26" i="180"/>
  <c r="AQ26" i="180"/>
  <c r="AP26" i="180"/>
  <c r="AO26" i="180"/>
  <c r="AN26" i="180"/>
  <c r="AM26" i="180"/>
  <c r="AL26" i="180"/>
  <c r="AK26" i="180"/>
  <c r="AJ26" i="180"/>
  <c r="AI26" i="180"/>
  <c r="AH26" i="180"/>
  <c r="AG26" i="180"/>
  <c r="AF26" i="180"/>
  <c r="AE26" i="180"/>
  <c r="AD26" i="180"/>
  <c r="AC26" i="180"/>
  <c r="AB26" i="180"/>
  <c r="AA26" i="180"/>
  <c r="L26" i="180"/>
  <c r="J26" i="180"/>
  <c r="BE24" i="180"/>
  <c r="BD24" i="180"/>
  <c r="BC24" i="180"/>
  <c r="BB24" i="180"/>
  <c r="BA24" i="180"/>
  <c r="AZ24" i="180"/>
  <c r="AY24" i="180"/>
  <c r="AX24" i="180"/>
  <c r="AW24" i="180"/>
  <c r="AV24" i="180"/>
  <c r="AU24" i="180"/>
  <c r="AT24" i="180"/>
  <c r="AS24" i="180"/>
  <c r="AR24" i="180"/>
  <c r="AQ24" i="180"/>
  <c r="AP24" i="180"/>
  <c r="AO24" i="180"/>
  <c r="AN24" i="180"/>
  <c r="AM24" i="180"/>
  <c r="AL24" i="180"/>
  <c r="AK24" i="180"/>
  <c r="AJ24" i="180"/>
  <c r="AI24" i="180"/>
  <c r="AH24" i="180"/>
  <c r="AG24" i="180"/>
  <c r="AF24" i="180"/>
  <c r="AE24" i="180"/>
  <c r="AD24" i="180"/>
  <c r="AC24" i="180"/>
  <c r="AB24" i="180"/>
  <c r="AA24" i="180"/>
  <c r="L24" i="180"/>
  <c r="J24" i="180"/>
  <c r="BE22" i="180"/>
  <c r="BD22" i="180"/>
  <c r="BC22" i="180"/>
  <c r="BB22" i="180"/>
  <c r="BA22" i="180"/>
  <c r="AZ22" i="180"/>
  <c r="AY22" i="180"/>
  <c r="AX22" i="180"/>
  <c r="AW22" i="180"/>
  <c r="AV22" i="180"/>
  <c r="AU22" i="180"/>
  <c r="AT22" i="180"/>
  <c r="AS22" i="180"/>
  <c r="AR22" i="180"/>
  <c r="AQ22" i="180"/>
  <c r="AP22" i="180"/>
  <c r="AO22" i="180"/>
  <c r="AN22" i="180"/>
  <c r="AM22" i="180"/>
  <c r="AL22" i="180"/>
  <c r="AK22" i="180"/>
  <c r="AJ22" i="180"/>
  <c r="AI22" i="180"/>
  <c r="AH22" i="180"/>
  <c r="AG22" i="180"/>
  <c r="AF22" i="180"/>
  <c r="AE22" i="180"/>
  <c r="AD22" i="180"/>
  <c r="AC22" i="180"/>
  <c r="AB22" i="180"/>
  <c r="AA22" i="180"/>
  <c r="L22" i="180"/>
  <c r="J22" i="180"/>
  <c r="BE20" i="180"/>
  <c r="BD20" i="180"/>
  <c r="BC20" i="180"/>
  <c r="BB20" i="180"/>
  <c r="BA20" i="180"/>
  <c r="AZ20" i="180"/>
  <c r="AY20" i="180"/>
  <c r="AX20" i="180"/>
  <c r="AW20" i="180"/>
  <c r="AV20" i="180"/>
  <c r="AU20" i="180"/>
  <c r="AT20" i="180"/>
  <c r="AS20" i="180"/>
  <c r="AR20" i="180"/>
  <c r="AQ20" i="180"/>
  <c r="AP20" i="180"/>
  <c r="AO20" i="180"/>
  <c r="AN20" i="180"/>
  <c r="AM20" i="180"/>
  <c r="AL20" i="180"/>
  <c r="AK20" i="180"/>
  <c r="AJ20" i="180"/>
  <c r="AI20" i="180"/>
  <c r="AH20" i="180"/>
  <c r="AG20" i="180"/>
  <c r="AF20" i="180"/>
  <c r="AE20" i="180"/>
  <c r="AD20" i="180"/>
  <c r="AC20" i="180"/>
  <c r="AB20" i="180"/>
  <c r="AA20" i="180"/>
  <c r="L20" i="180"/>
  <c r="J20" i="180"/>
  <c r="B19" i="180"/>
  <c r="B21" i="180" s="1"/>
  <c r="B23" i="180" s="1"/>
  <c r="B25" i="180" s="1"/>
  <c r="B27" i="180" s="1"/>
  <c r="B29" i="180" s="1"/>
  <c r="B31" i="180" s="1"/>
  <c r="B33" i="180" s="1"/>
  <c r="B35" i="180" s="1"/>
  <c r="B37" i="180" s="1"/>
  <c r="B39" i="180" s="1"/>
  <c r="B41" i="180" s="1"/>
  <c r="B43" i="180" s="1"/>
  <c r="B45" i="180" s="1"/>
  <c r="B47" i="180" s="1"/>
  <c r="B49" i="180" s="1"/>
  <c r="B51" i="180" s="1"/>
  <c r="B53" i="180" s="1"/>
  <c r="B55" i="180" s="1"/>
  <c r="B57" i="180" s="1"/>
  <c r="B59" i="180" s="1"/>
  <c r="B61" i="180" s="1"/>
  <c r="B63" i="180" s="1"/>
  <c r="B65" i="180" s="1"/>
  <c r="B67" i="180" s="1"/>
  <c r="B69" i="180" s="1"/>
  <c r="B71" i="180" s="1"/>
  <c r="B73" i="180" s="1"/>
  <c r="B75" i="180" s="1"/>
  <c r="B77" i="180" s="1"/>
  <c r="B79" i="180" s="1"/>
  <c r="B81" i="180" s="1"/>
  <c r="B83" i="180" s="1"/>
  <c r="B85" i="180" s="1"/>
  <c r="B87" i="180" s="1"/>
  <c r="B89" i="180" s="1"/>
  <c r="B91" i="180" s="1"/>
  <c r="B93" i="180" s="1"/>
  <c r="B95" i="180" s="1"/>
  <c r="B97" i="180" s="1"/>
  <c r="B99" i="180" s="1"/>
  <c r="B101" i="180" s="1"/>
  <c r="B103" i="180" s="1"/>
  <c r="B105" i="180" s="1"/>
  <c r="B107" i="180" s="1"/>
  <c r="B109" i="180" s="1"/>
  <c r="B111" i="180" s="1"/>
  <c r="B113" i="180" s="1"/>
  <c r="B115" i="180" s="1"/>
  <c r="B117" i="180" s="1"/>
  <c r="B119" i="180" s="1"/>
  <c r="B121" i="180" s="1"/>
  <c r="B123" i="180" s="1"/>
  <c r="B125" i="180" s="1"/>
  <c r="B127" i="180" s="1"/>
  <c r="B129" i="180" s="1"/>
  <c r="B131" i="180" s="1"/>
  <c r="B133" i="180" s="1"/>
  <c r="B135" i="180" s="1"/>
  <c r="B137" i="180" s="1"/>
  <c r="B139" i="180" s="1"/>
  <c r="B141" i="180" s="1"/>
  <c r="B143" i="180" s="1"/>
  <c r="B145" i="180" s="1"/>
  <c r="B147" i="180" s="1"/>
  <c r="B149" i="180" s="1"/>
  <c r="B151" i="180" s="1"/>
  <c r="B153" i="180" s="1"/>
  <c r="B155" i="180" s="1"/>
  <c r="B157" i="180" s="1"/>
  <c r="B159" i="180" s="1"/>
  <c r="B161" i="180" s="1"/>
  <c r="B163" i="180" s="1"/>
  <c r="B165" i="180" s="1"/>
  <c r="B167" i="180" s="1"/>
  <c r="B169" i="180" s="1"/>
  <c r="B171" i="180" s="1"/>
  <c r="B173" i="180" s="1"/>
  <c r="B175" i="180" s="1"/>
  <c r="B177" i="180" s="1"/>
  <c r="B179" i="180" s="1"/>
  <c r="B181" i="180" s="1"/>
  <c r="B183" i="180" s="1"/>
  <c r="B185" i="180" s="1"/>
  <c r="B187" i="180" s="1"/>
  <c r="B189" i="180" s="1"/>
  <c r="B191" i="180" s="1"/>
  <c r="B193" i="180" s="1"/>
  <c r="B195" i="180" s="1"/>
  <c r="B197" i="180" s="1"/>
  <c r="B199" i="180" s="1"/>
  <c r="B201" i="180" s="1"/>
  <c r="B203" i="180" s="1"/>
  <c r="B205" i="180" s="1"/>
  <c r="B207" i="180" s="1"/>
  <c r="B209" i="180" s="1"/>
  <c r="B211" i="180" s="1"/>
  <c r="B213" i="180" s="1"/>
  <c r="B215" i="180" s="1"/>
  <c r="BE18" i="180"/>
  <c r="BD18" i="180"/>
  <c r="BC18" i="180"/>
  <c r="BB18" i="180"/>
  <c r="BA18" i="180"/>
  <c r="AZ18" i="180"/>
  <c r="AY18" i="180"/>
  <c r="AX18" i="180"/>
  <c r="AW18" i="180"/>
  <c r="AV18" i="180"/>
  <c r="AU18" i="180"/>
  <c r="AT18" i="180"/>
  <c r="AS18" i="180"/>
  <c r="AR18" i="180"/>
  <c r="AQ18" i="180"/>
  <c r="AP18" i="180"/>
  <c r="AO18" i="180"/>
  <c r="AN18" i="180"/>
  <c r="AM18" i="180"/>
  <c r="AL18" i="180"/>
  <c r="AK18" i="180"/>
  <c r="AJ18" i="180"/>
  <c r="AI18" i="180"/>
  <c r="AH18" i="180"/>
  <c r="AG18" i="180"/>
  <c r="AF18" i="180"/>
  <c r="AE18" i="180"/>
  <c r="AD18" i="180"/>
  <c r="AC18" i="180"/>
  <c r="AB18" i="180"/>
  <c r="AA18" i="180"/>
  <c r="L18" i="180"/>
  <c r="J18" i="180"/>
  <c r="AG224" i="180" s="1"/>
  <c r="B17" i="180"/>
  <c r="BE14" i="180"/>
  <c r="BE15" i="180" s="1"/>
  <c r="BE16" i="180" s="1"/>
  <c r="BD14" i="180"/>
  <c r="BD15" i="180" s="1"/>
  <c r="BD16" i="180" s="1"/>
  <c r="BC14" i="180"/>
  <c r="BC15" i="180" s="1"/>
  <c r="BC16" i="180" s="1"/>
  <c r="BF12" i="180"/>
  <c r="AJ2" i="180"/>
  <c r="BB15" i="180" s="1"/>
  <c r="BB16" i="180" s="1"/>
  <c r="K236" i="179"/>
  <c r="AF231" i="179"/>
  <c r="P231" i="179"/>
  <c r="AF230" i="179"/>
  <c r="AA230" i="179"/>
  <c r="P230" i="179"/>
  <c r="K230" i="179"/>
  <c r="AH228" i="179"/>
  <c r="AA231" i="179" s="1"/>
  <c r="AK231" i="179" s="1"/>
  <c r="AF236" i="179" s="1"/>
  <c r="AM226" i="179"/>
  <c r="AA236" i="179" s="1"/>
  <c r="AJ226" i="179"/>
  <c r="AH226" i="179"/>
  <c r="W226" i="179"/>
  <c r="T226" i="179"/>
  <c r="K231" i="179" s="1"/>
  <c r="U231" i="179" s="1"/>
  <c r="P236" i="179" s="1"/>
  <c r="R226" i="179"/>
  <c r="AC224" i="179"/>
  <c r="BA216" i="179"/>
  <c r="AZ216" i="179"/>
  <c r="AY216" i="179"/>
  <c r="AX216" i="179"/>
  <c r="AW216" i="179"/>
  <c r="AV216" i="179"/>
  <c r="AU216" i="179"/>
  <c r="AT216" i="179"/>
  <c r="AS216" i="179"/>
  <c r="AR216" i="179"/>
  <c r="AQ216" i="179"/>
  <c r="AP216" i="179"/>
  <c r="AO216" i="179"/>
  <c r="AN216" i="179"/>
  <c r="AM216" i="179"/>
  <c r="AL216" i="179"/>
  <c r="AK216" i="179"/>
  <c r="AJ216" i="179"/>
  <c r="AI216" i="179"/>
  <c r="AH216" i="179"/>
  <c r="AG216" i="179"/>
  <c r="AF216" i="179"/>
  <c r="AE216" i="179"/>
  <c r="AD216" i="179"/>
  <c r="AC216" i="179"/>
  <c r="AB216" i="179"/>
  <c r="AA216" i="179"/>
  <c r="Z216" i="179"/>
  <c r="Y216" i="179"/>
  <c r="X216" i="179"/>
  <c r="W216" i="179"/>
  <c r="H216" i="179"/>
  <c r="F216" i="179"/>
  <c r="BA214" i="179"/>
  <c r="AZ214" i="179"/>
  <c r="AY214" i="179"/>
  <c r="AX214" i="179"/>
  <c r="AW214" i="179"/>
  <c r="AV214" i="179"/>
  <c r="AU214" i="179"/>
  <c r="AT214" i="179"/>
  <c r="AS214" i="179"/>
  <c r="AR214" i="179"/>
  <c r="AQ214" i="179"/>
  <c r="AP214" i="179"/>
  <c r="AO214" i="179"/>
  <c r="AN214" i="179"/>
  <c r="AM214" i="179"/>
  <c r="AL214" i="179"/>
  <c r="AK214" i="179"/>
  <c r="AJ214" i="179"/>
  <c r="AI214" i="179"/>
  <c r="AH214" i="179"/>
  <c r="AG214" i="179"/>
  <c r="AF214" i="179"/>
  <c r="AE214" i="179"/>
  <c r="AD214" i="179"/>
  <c r="AC214" i="179"/>
  <c r="AB214" i="179"/>
  <c r="AA214" i="179"/>
  <c r="Z214" i="179"/>
  <c r="Y214" i="179"/>
  <c r="X214" i="179"/>
  <c r="W214" i="179"/>
  <c r="H214" i="179"/>
  <c r="F214" i="179"/>
  <c r="BA212" i="179"/>
  <c r="AZ212" i="179"/>
  <c r="AY212" i="179"/>
  <c r="AX212" i="179"/>
  <c r="AW212" i="179"/>
  <c r="AV212" i="179"/>
  <c r="AU212" i="179"/>
  <c r="AT212" i="179"/>
  <c r="AS212" i="179"/>
  <c r="AR212" i="179"/>
  <c r="AQ212" i="179"/>
  <c r="AP212" i="179"/>
  <c r="AO212" i="179"/>
  <c r="AN212" i="179"/>
  <c r="AM212" i="179"/>
  <c r="AL212" i="179"/>
  <c r="AK212" i="179"/>
  <c r="AJ212" i="179"/>
  <c r="AI212" i="179"/>
  <c r="AH212" i="179"/>
  <c r="AG212" i="179"/>
  <c r="AF212" i="179"/>
  <c r="AE212" i="179"/>
  <c r="AD212" i="179"/>
  <c r="AC212" i="179"/>
  <c r="AB212" i="179"/>
  <c r="AA212" i="179"/>
  <c r="Z212" i="179"/>
  <c r="Y212" i="179"/>
  <c r="X212" i="179"/>
  <c r="W212" i="179"/>
  <c r="H212" i="179"/>
  <c r="F212" i="179"/>
  <c r="BA210" i="179"/>
  <c r="AZ210" i="179"/>
  <c r="AY210" i="179"/>
  <c r="AX210" i="179"/>
  <c r="AW210" i="179"/>
  <c r="AV210" i="179"/>
  <c r="AU210" i="179"/>
  <c r="AT210" i="179"/>
  <c r="AS210" i="179"/>
  <c r="AR210" i="179"/>
  <c r="AQ210" i="179"/>
  <c r="AP210" i="179"/>
  <c r="AO210" i="179"/>
  <c r="AN210" i="179"/>
  <c r="AM210" i="179"/>
  <c r="AL210" i="179"/>
  <c r="AK210" i="179"/>
  <c r="AJ210" i="179"/>
  <c r="AI210" i="179"/>
  <c r="AH210" i="179"/>
  <c r="AG210" i="179"/>
  <c r="AF210" i="179"/>
  <c r="AE210" i="179"/>
  <c r="AD210" i="179"/>
  <c r="AC210" i="179"/>
  <c r="AB210" i="179"/>
  <c r="AA210" i="179"/>
  <c r="Z210" i="179"/>
  <c r="Y210" i="179"/>
  <c r="X210" i="179"/>
  <c r="W210" i="179"/>
  <c r="H210" i="179"/>
  <c r="F210" i="179"/>
  <c r="BA208" i="179"/>
  <c r="AZ208" i="179"/>
  <c r="AY208" i="179"/>
  <c r="AX208" i="179"/>
  <c r="AW208" i="179"/>
  <c r="AV208" i="179"/>
  <c r="AU208" i="179"/>
  <c r="AT208" i="179"/>
  <c r="AS208" i="179"/>
  <c r="AR208" i="179"/>
  <c r="AQ208" i="179"/>
  <c r="AP208" i="179"/>
  <c r="AO208" i="179"/>
  <c r="AN208" i="179"/>
  <c r="AM208" i="179"/>
  <c r="AL208" i="179"/>
  <c r="AK208" i="179"/>
  <c r="AJ208" i="179"/>
  <c r="AI208" i="179"/>
  <c r="AH208" i="179"/>
  <c r="AG208" i="179"/>
  <c r="AF208" i="179"/>
  <c r="AE208" i="179"/>
  <c r="AD208" i="179"/>
  <c r="AC208" i="179"/>
  <c r="AB208" i="179"/>
  <c r="AA208" i="179"/>
  <c r="Z208" i="179"/>
  <c r="Y208" i="179"/>
  <c r="X208" i="179"/>
  <c r="W208" i="179"/>
  <c r="H208" i="179"/>
  <c r="F208" i="179"/>
  <c r="BA206" i="179"/>
  <c r="AZ206" i="179"/>
  <c r="AY206" i="179"/>
  <c r="AX206" i="179"/>
  <c r="AW206" i="179"/>
  <c r="AV206" i="179"/>
  <c r="AU206" i="179"/>
  <c r="AT206" i="179"/>
  <c r="AS206" i="179"/>
  <c r="AR206" i="179"/>
  <c r="AQ206" i="179"/>
  <c r="AP206" i="179"/>
  <c r="AO206" i="179"/>
  <c r="AN206" i="179"/>
  <c r="AM206" i="179"/>
  <c r="AL206" i="179"/>
  <c r="AK206" i="179"/>
  <c r="AJ206" i="179"/>
  <c r="AI206" i="179"/>
  <c r="AH206" i="179"/>
  <c r="AG206" i="179"/>
  <c r="AF206" i="179"/>
  <c r="AE206" i="179"/>
  <c r="AD206" i="179"/>
  <c r="AC206" i="179"/>
  <c r="AB206" i="179"/>
  <c r="AA206" i="179"/>
  <c r="Z206" i="179"/>
  <c r="Y206" i="179"/>
  <c r="X206" i="179"/>
  <c r="W206" i="179"/>
  <c r="H206" i="179"/>
  <c r="F206" i="179"/>
  <c r="BA204" i="179"/>
  <c r="AZ204" i="179"/>
  <c r="AY204" i="179"/>
  <c r="AX204" i="179"/>
  <c r="AW204" i="179"/>
  <c r="AV204" i="179"/>
  <c r="AU204" i="179"/>
  <c r="AT204" i="179"/>
  <c r="AS204" i="179"/>
  <c r="AR204" i="179"/>
  <c r="AQ204" i="179"/>
  <c r="AP204" i="179"/>
  <c r="AO204" i="179"/>
  <c r="AN204" i="179"/>
  <c r="AM204" i="179"/>
  <c r="AL204" i="179"/>
  <c r="AK204" i="179"/>
  <c r="AJ204" i="179"/>
  <c r="AI204" i="179"/>
  <c r="AH204" i="179"/>
  <c r="AG204" i="179"/>
  <c r="AF204" i="179"/>
  <c r="AE204" i="179"/>
  <c r="AD204" i="179"/>
  <c r="AC204" i="179"/>
  <c r="AB204" i="179"/>
  <c r="AA204" i="179"/>
  <c r="Z204" i="179"/>
  <c r="Y204" i="179"/>
  <c r="X204" i="179"/>
  <c r="W204" i="179"/>
  <c r="H204" i="179"/>
  <c r="F204" i="179"/>
  <c r="BA202" i="179"/>
  <c r="AZ202" i="179"/>
  <c r="AY202" i="179"/>
  <c r="AX202" i="179"/>
  <c r="AW202" i="179"/>
  <c r="AV202" i="179"/>
  <c r="AU202" i="179"/>
  <c r="AT202" i="179"/>
  <c r="AS202" i="179"/>
  <c r="AR202" i="179"/>
  <c r="AQ202" i="179"/>
  <c r="AP202" i="179"/>
  <c r="AO202" i="179"/>
  <c r="AN202" i="179"/>
  <c r="AM202" i="179"/>
  <c r="AL202" i="179"/>
  <c r="AK202" i="179"/>
  <c r="AJ202" i="179"/>
  <c r="AI202" i="179"/>
  <c r="AH202" i="179"/>
  <c r="AG202" i="179"/>
  <c r="AF202" i="179"/>
  <c r="AE202" i="179"/>
  <c r="AD202" i="179"/>
  <c r="AC202" i="179"/>
  <c r="AB202" i="179"/>
  <c r="AA202" i="179"/>
  <c r="Z202" i="179"/>
  <c r="Y202" i="179"/>
  <c r="X202" i="179"/>
  <c r="W202" i="179"/>
  <c r="H202" i="179"/>
  <c r="F202" i="179"/>
  <c r="BA200" i="179"/>
  <c r="AZ200" i="179"/>
  <c r="AY200" i="179"/>
  <c r="AX200" i="179"/>
  <c r="AW200" i="179"/>
  <c r="AV200" i="179"/>
  <c r="AU200" i="179"/>
  <c r="AT200" i="179"/>
  <c r="AS200" i="179"/>
  <c r="AR200" i="179"/>
  <c r="AQ200" i="179"/>
  <c r="AP200" i="179"/>
  <c r="AO200" i="179"/>
  <c r="AN200" i="179"/>
  <c r="AM200" i="179"/>
  <c r="AL200" i="179"/>
  <c r="AK200" i="179"/>
  <c r="AJ200" i="179"/>
  <c r="AI200" i="179"/>
  <c r="AH200" i="179"/>
  <c r="AG200" i="179"/>
  <c r="AF200" i="179"/>
  <c r="AE200" i="179"/>
  <c r="AD200" i="179"/>
  <c r="AC200" i="179"/>
  <c r="AB200" i="179"/>
  <c r="AA200" i="179"/>
  <c r="Z200" i="179"/>
  <c r="Y200" i="179"/>
  <c r="X200" i="179"/>
  <c r="W200" i="179"/>
  <c r="H200" i="179"/>
  <c r="F200" i="179"/>
  <c r="BA198" i="179"/>
  <c r="AZ198" i="179"/>
  <c r="AY198" i="179"/>
  <c r="AX198" i="179"/>
  <c r="AW198" i="179"/>
  <c r="AV198" i="179"/>
  <c r="AU198" i="179"/>
  <c r="AT198" i="179"/>
  <c r="AS198" i="179"/>
  <c r="AR198" i="179"/>
  <c r="AQ198" i="179"/>
  <c r="AP198" i="179"/>
  <c r="AO198" i="179"/>
  <c r="AN198" i="179"/>
  <c r="AM198" i="179"/>
  <c r="AL198" i="179"/>
  <c r="AK198" i="179"/>
  <c r="AJ198" i="179"/>
  <c r="AI198" i="179"/>
  <c r="AH198" i="179"/>
  <c r="AG198" i="179"/>
  <c r="AF198" i="179"/>
  <c r="AE198" i="179"/>
  <c r="AD198" i="179"/>
  <c r="AC198" i="179"/>
  <c r="AB198" i="179"/>
  <c r="AA198" i="179"/>
  <c r="Z198" i="179"/>
  <c r="Y198" i="179"/>
  <c r="X198" i="179"/>
  <c r="W198" i="179"/>
  <c r="H198" i="179"/>
  <c r="F198" i="179"/>
  <c r="BA196" i="179"/>
  <c r="AZ196" i="179"/>
  <c r="AY196" i="179"/>
  <c r="AX196" i="179"/>
  <c r="AW196" i="179"/>
  <c r="AV196" i="179"/>
  <c r="AU196" i="179"/>
  <c r="AT196" i="179"/>
  <c r="AS196" i="179"/>
  <c r="AR196" i="179"/>
  <c r="AQ196" i="179"/>
  <c r="AP196" i="179"/>
  <c r="AO196" i="179"/>
  <c r="AN196" i="179"/>
  <c r="AM196" i="179"/>
  <c r="AL196" i="179"/>
  <c r="AK196" i="179"/>
  <c r="AJ196" i="179"/>
  <c r="AI196" i="179"/>
  <c r="AH196" i="179"/>
  <c r="AG196" i="179"/>
  <c r="AF196" i="179"/>
  <c r="AE196" i="179"/>
  <c r="AD196" i="179"/>
  <c r="AC196" i="179"/>
  <c r="AB196" i="179"/>
  <c r="AA196" i="179"/>
  <c r="Z196" i="179"/>
  <c r="Y196" i="179"/>
  <c r="X196" i="179"/>
  <c r="W196" i="179"/>
  <c r="H196" i="179"/>
  <c r="F196" i="179"/>
  <c r="BA194" i="179"/>
  <c r="AZ194" i="179"/>
  <c r="AY194" i="179"/>
  <c r="AX194" i="179"/>
  <c r="AW194" i="179"/>
  <c r="AV194" i="179"/>
  <c r="AU194" i="179"/>
  <c r="AT194" i="179"/>
  <c r="AS194" i="179"/>
  <c r="AR194" i="179"/>
  <c r="AQ194" i="179"/>
  <c r="AP194" i="179"/>
  <c r="AO194" i="179"/>
  <c r="AN194" i="179"/>
  <c r="AM194" i="179"/>
  <c r="AL194" i="179"/>
  <c r="AK194" i="179"/>
  <c r="AJ194" i="179"/>
  <c r="AI194" i="179"/>
  <c r="AH194" i="179"/>
  <c r="AG194" i="179"/>
  <c r="AF194" i="179"/>
  <c r="AE194" i="179"/>
  <c r="AD194" i="179"/>
  <c r="AC194" i="179"/>
  <c r="AB194" i="179"/>
  <c r="AA194" i="179"/>
  <c r="Z194" i="179"/>
  <c r="Y194" i="179"/>
  <c r="X194" i="179"/>
  <c r="W194" i="179"/>
  <c r="H194" i="179"/>
  <c r="F194" i="179"/>
  <c r="BA192" i="179"/>
  <c r="AZ192" i="179"/>
  <c r="AY192" i="179"/>
  <c r="AX192" i="179"/>
  <c r="AW192" i="179"/>
  <c r="AV192" i="179"/>
  <c r="AU192" i="179"/>
  <c r="AT192" i="179"/>
  <c r="AS192" i="179"/>
  <c r="AR192" i="179"/>
  <c r="AQ192" i="179"/>
  <c r="AP192" i="179"/>
  <c r="AO192" i="179"/>
  <c r="AN192" i="179"/>
  <c r="AM192" i="179"/>
  <c r="AL192" i="179"/>
  <c r="AK192" i="179"/>
  <c r="AJ192" i="179"/>
  <c r="AI192" i="179"/>
  <c r="AH192" i="179"/>
  <c r="AG192" i="179"/>
  <c r="AF192" i="179"/>
  <c r="AE192" i="179"/>
  <c r="AD192" i="179"/>
  <c r="AC192" i="179"/>
  <c r="AB192" i="179"/>
  <c r="AA192" i="179"/>
  <c r="Z192" i="179"/>
  <c r="Y192" i="179"/>
  <c r="X192" i="179"/>
  <c r="W192" i="179"/>
  <c r="H192" i="179"/>
  <c r="F192" i="179"/>
  <c r="BA190" i="179"/>
  <c r="AZ190" i="179"/>
  <c r="AY190" i="179"/>
  <c r="AX190" i="179"/>
  <c r="AW190" i="179"/>
  <c r="AV190" i="179"/>
  <c r="AU190" i="179"/>
  <c r="AT190" i="179"/>
  <c r="AS190" i="179"/>
  <c r="AR190" i="179"/>
  <c r="AQ190" i="179"/>
  <c r="AP190" i="179"/>
  <c r="AO190" i="179"/>
  <c r="AN190" i="179"/>
  <c r="AM190" i="179"/>
  <c r="AL190" i="179"/>
  <c r="AK190" i="179"/>
  <c r="AJ190" i="179"/>
  <c r="AI190" i="179"/>
  <c r="AH190" i="179"/>
  <c r="AG190" i="179"/>
  <c r="AF190" i="179"/>
  <c r="AE190" i="179"/>
  <c r="AD190" i="179"/>
  <c r="AC190" i="179"/>
  <c r="AB190" i="179"/>
  <c r="AA190" i="179"/>
  <c r="Z190" i="179"/>
  <c r="Y190" i="179"/>
  <c r="X190" i="179"/>
  <c r="W190" i="179"/>
  <c r="H190" i="179"/>
  <c r="F190" i="179"/>
  <c r="BA188" i="179"/>
  <c r="AZ188" i="179"/>
  <c r="AY188" i="179"/>
  <c r="AX188" i="179"/>
  <c r="AW188" i="179"/>
  <c r="AV188" i="179"/>
  <c r="AU188" i="179"/>
  <c r="AT188" i="179"/>
  <c r="AS188" i="179"/>
  <c r="AR188" i="179"/>
  <c r="AQ188" i="179"/>
  <c r="AP188" i="179"/>
  <c r="AO188" i="179"/>
  <c r="AN188" i="179"/>
  <c r="AM188" i="179"/>
  <c r="AL188" i="179"/>
  <c r="AK188" i="179"/>
  <c r="AJ188" i="179"/>
  <c r="AI188" i="179"/>
  <c r="AH188" i="179"/>
  <c r="AG188" i="179"/>
  <c r="AF188" i="179"/>
  <c r="AE188" i="179"/>
  <c r="AD188" i="179"/>
  <c r="AC188" i="179"/>
  <c r="AB188" i="179"/>
  <c r="AA188" i="179"/>
  <c r="Z188" i="179"/>
  <c r="Y188" i="179"/>
  <c r="X188" i="179"/>
  <c r="W188" i="179"/>
  <c r="H188" i="179"/>
  <c r="F188" i="179"/>
  <c r="BA186" i="179"/>
  <c r="AZ186" i="179"/>
  <c r="AY186" i="179"/>
  <c r="AX186" i="179"/>
  <c r="AW186" i="179"/>
  <c r="AV186" i="179"/>
  <c r="AU186" i="179"/>
  <c r="AT186" i="179"/>
  <c r="AS186" i="179"/>
  <c r="AR186" i="179"/>
  <c r="AQ186" i="179"/>
  <c r="AP186" i="179"/>
  <c r="AO186" i="179"/>
  <c r="AN186" i="179"/>
  <c r="AM186" i="179"/>
  <c r="AL186" i="179"/>
  <c r="AK186" i="179"/>
  <c r="AJ186" i="179"/>
  <c r="AI186" i="179"/>
  <c r="AH186" i="179"/>
  <c r="AG186" i="179"/>
  <c r="AF186" i="179"/>
  <c r="AE186" i="179"/>
  <c r="AD186" i="179"/>
  <c r="AC186" i="179"/>
  <c r="AB186" i="179"/>
  <c r="AA186" i="179"/>
  <c r="Z186" i="179"/>
  <c r="Y186" i="179"/>
  <c r="X186" i="179"/>
  <c r="W186" i="179"/>
  <c r="H186" i="179"/>
  <c r="F186" i="179"/>
  <c r="BA184" i="179"/>
  <c r="AZ184" i="179"/>
  <c r="AY184" i="179"/>
  <c r="AX184" i="179"/>
  <c r="AW184" i="179"/>
  <c r="AV184" i="179"/>
  <c r="AU184" i="179"/>
  <c r="AT184" i="179"/>
  <c r="AS184" i="179"/>
  <c r="AR184" i="179"/>
  <c r="AQ184" i="179"/>
  <c r="AP184" i="179"/>
  <c r="AO184" i="179"/>
  <c r="AN184" i="179"/>
  <c r="AM184" i="179"/>
  <c r="AL184" i="179"/>
  <c r="AK184" i="179"/>
  <c r="AJ184" i="179"/>
  <c r="AI184" i="179"/>
  <c r="AH184" i="179"/>
  <c r="AG184" i="179"/>
  <c r="AF184" i="179"/>
  <c r="AE184" i="179"/>
  <c r="AD184" i="179"/>
  <c r="AC184" i="179"/>
  <c r="AB184" i="179"/>
  <c r="AA184" i="179"/>
  <c r="Z184" i="179"/>
  <c r="Y184" i="179"/>
  <c r="X184" i="179"/>
  <c r="W184" i="179"/>
  <c r="H184" i="179"/>
  <c r="F184" i="179"/>
  <c r="BA182" i="179"/>
  <c r="AZ182" i="179"/>
  <c r="AY182" i="179"/>
  <c r="AX182" i="179"/>
  <c r="AW182" i="179"/>
  <c r="AV182" i="179"/>
  <c r="AU182" i="179"/>
  <c r="AT182" i="179"/>
  <c r="AS182" i="179"/>
  <c r="AR182" i="179"/>
  <c r="AQ182" i="179"/>
  <c r="AP182" i="179"/>
  <c r="AO182" i="179"/>
  <c r="AN182" i="179"/>
  <c r="AM182" i="179"/>
  <c r="AL182" i="179"/>
  <c r="AK182" i="179"/>
  <c r="AJ182" i="179"/>
  <c r="AI182" i="179"/>
  <c r="AH182" i="179"/>
  <c r="AG182" i="179"/>
  <c r="AF182" i="179"/>
  <c r="AE182" i="179"/>
  <c r="AD182" i="179"/>
  <c r="AC182" i="179"/>
  <c r="AB182" i="179"/>
  <c r="AA182" i="179"/>
  <c r="Z182" i="179"/>
  <c r="Y182" i="179"/>
  <c r="X182" i="179"/>
  <c r="W182" i="179"/>
  <c r="H182" i="179"/>
  <c r="F182" i="179"/>
  <c r="BA180" i="179"/>
  <c r="AZ180" i="179"/>
  <c r="AY180" i="179"/>
  <c r="AX180" i="179"/>
  <c r="AW180" i="179"/>
  <c r="AV180" i="179"/>
  <c r="AU180" i="179"/>
  <c r="AT180" i="179"/>
  <c r="AS180" i="179"/>
  <c r="AR180" i="179"/>
  <c r="AQ180" i="179"/>
  <c r="AP180" i="179"/>
  <c r="AO180" i="179"/>
  <c r="AN180" i="179"/>
  <c r="AM180" i="179"/>
  <c r="AL180" i="179"/>
  <c r="AK180" i="179"/>
  <c r="AJ180" i="179"/>
  <c r="AI180" i="179"/>
  <c r="AH180" i="179"/>
  <c r="AG180" i="179"/>
  <c r="AF180" i="179"/>
  <c r="AE180" i="179"/>
  <c r="AD180" i="179"/>
  <c r="AC180" i="179"/>
  <c r="AB180" i="179"/>
  <c r="AA180" i="179"/>
  <c r="Z180" i="179"/>
  <c r="Y180" i="179"/>
  <c r="X180" i="179"/>
  <c r="W180" i="179"/>
  <c r="H180" i="179"/>
  <c r="F180" i="179"/>
  <c r="BA178" i="179"/>
  <c r="AZ178" i="179"/>
  <c r="AY178" i="179"/>
  <c r="AX178" i="179"/>
  <c r="AW178" i="179"/>
  <c r="AV178" i="179"/>
  <c r="AU178" i="179"/>
  <c r="AT178" i="179"/>
  <c r="AS178" i="179"/>
  <c r="AR178" i="179"/>
  <c r="AQ178" i="179"/>
  <c r="AP178" i="179"/>
  <c r="AO178" i="179"/>
  <c r="AN178" i="179"/>
  <c r="AM178" i="179"/>
  <c r="AL178" i="179"/>
  <c r="AK178" i="179"/>
  <c r="AJ178" i="179"/>
  <c r="AI178" i="179"/>
  <c r="AH178" i="179"/>
  <c r="AG178" i="179"/>
  <c r="AF178" i="179"/>
  <c r="AE178" i="179"/>
  <c r="AD178" i="179"/>
  <c r="AC178" i="179"/>
  <c r="AB178" i="179"/>
  <c r="AA178" i="179"/>
  <c r="Z178" i="179"/>
  <c r="Y178" i="179"/>
  <c r="X178" i="179"/>
  <c r="W178" i="179"/>
  <c r="H178" i="179"/>
  <c r="F178" i="179"/>
  <c r="BA176" i="179"/>
  <c r="AZ176" i="179"/>
  <c r="AY176" i="179"/>
  <c r="AX176" i="179"/>
  <c r="AW176" i="179"/>
  <c r="AV176" i="179"/>
  <c r="AU176" i="179"/>
  <c r="AT176" i="179"/>
  <c r="AS176" i="179"/>
  <c r="AR176" i="179"/>
  <c r="AQ176" i="179"/>
  <c r="AP176" i="179"/>
  <c r="AO176" i="179"/>
  <c r="AN176" i="179"/>
  <c r="AM176" i="179"/>
  <c r="AL176" i="179"/>
  <c r="AK176" i="179"/>
  <c r="AJ176" i="179"/>
  <c r="AI176" i="179"/>
  <c r="AH176" i="179"/>
  <c r="AG176" i="179"/>
  <c r="AF176" i="179"/>
  <c r="AE176" i="179"/>
  <c r="AD176" i="179"/>
  <c r="AC176" i="179"/>
  <c r="AB176" i="179"/>
  <c r="AA176" i="179"/>
  <c r="Z176" i="179"/>
  <c r="Y176" i="179"/>
  <c r="X176" i="179"/>
  <c r="W176" i="179"/>
  <c r="H176" i="179"/>
  <c r="F176" i="179"/>
  <c r="BA174" i="179"/>
  <c r="AZ174" i="179"/>
  <c r="AY174" i="179"/>
  <c r="AX174" i="179"/>
  <c r="AW174" i="179"/>
  <c r="AV174" i="179"/>
  <c r="AU174" i="179"/>
  <c r="AT174" i="179"/>
  <c r="AS174" i="179"/>
  <c r="AR174" i="179"/>
  <c r="AQ174" i="179"/>
  <c r="AP174" i="179"/>
  <c r="AO174" i="179"/>
  <c r="AN174" i="179"/>
  <c r="AM174" i="179"/>
  <c r="AL174" i="179"/>
  <c r="AK174" i="179"/>
  <c r="AJ174" i="179"/>
  <c r="AI174" i="179"/>
  <c r="AH174" i="179"/>
  <c r="AG174" i="179"/>
  <c r="AF174" i="179"/>
  <c r="AE174" i="179"/>
  <c r="AD174" i="179"/>
  <c r="AC174" i="179"/>
  <c r="AB174" i="179"/>
  <c r="AA174" i="179"/>
  <c r="Z174" i="179"/>
  <c r="Y174" i="179"/>
  <c r="X174" i="179"/>
  <c r="W174" i="179"/>
  <c r="H174" i="179"/>
  <c r="F174" i="179"/>
  <c r="BA172" i="179"/>
  <c r="AZ172" i="179"/>
  <c r="AY172" i="179"/>
  <c r="AX172" i="179"/>
  <c r="AW172" i="179"/>
  <c r="AV172" i="179"/>
  <c r="AU172" i="179"/>
  <c r="AT172" i="179"/>
  <c r="AS172" i="179"/>
  <c r="AR172" i="179"/>
  <c r="AQ172" i="179"/>
  <c r="AP172" i="179"/>
  <c r="AO172" i="179"/>
  <c r="AN172" i="179"/>
  <c r="AM172" i="179"/>
  <c r="AL172" i="179"/>
  <c r="AK172" i="179"/>
  <c r="AJ172" i="179"/>
  <c r="AI172" i="179"/>
  <c r="AH172" i="179"/>
  <c r="AG172" i="179"/>
  <c r="AF172" i="179"/>
  <c r="AE172" i="179"/>
  <c r="AD172" i="179"/>
  <c r="AC172" i="179"/>
  <c r="AB172" i="179"/>
  <c r="AA172" i="179"/>
  <c r="Z172" i="179"/>
  <c r="Y172" i="179"/>
  <c r="X172" i="179"/>
  <c r="W172" i="179"/>
  <c r="H172" i="179"/>
  <c r="F172" i="179"/>
  <c r="BA170" i="179"/>
  <c r="AZ170" i="179"/>
  <c r="AY170" i="179"/>
  <c r="AX170" i="179"/>
  <c r="AW170" i="179"/>
  <c r="AV170" i="179"/>
  <c r="AU170" i="179"/>
  <c r="AT170" i="179"/>
  <c r="AS170" i="179"/>
  <c r="AR170" i="179"/>
  <c r="AQ170" i="179"/>
  <c r="AP170" i="179"/>
  <c r="AO170" i="179"/>
  <c r="AN170" i="179"/>
  <c r="AM170" i="179"/>
  <c r="AL170" i="179"/>
  <c r="AK170" i="179"/>
  <c r="AJ170" i="179"/>
  <c r="AI170" i="179"/>
  <c r="AH170" i="179"/>
  <c r="AG170" i="179"/>
  <c r="AF170" i="179"/>
  <c r="AE170" i="179"/>
  <c r="AD170" i="179"/>
  <c r="AC170" i="179"/>
  <c r="AB170" i="179"/>
  <c r="AA170" i="179"/>
  <c r="Z170" i="179"/>
  <c r="Y170" i="179"/>
  <c r="X170" i="179"/>
  <c r="W170" i="179"/>
  <c r="H170" i="179"/>
  <c r="F170" i="179"/>
  <c r="BA168" i="179"/>
  <c r="AZ168" i="179"/>
  <c r="AY168" i="179"/>
  <c r="AX168" i="179"/>
  <c r="AW168" i="179"/>
  <c r="AV168" i="179"/>
  <c r="AU168" i="179"/>
  <c r="AT168" i="179"/>
  <c r="AS168" i="179"/>
  <c r="AR168" i="179"/>
  <c r="AQ168" i="179"/>
  <c r="AP168" i="179"/>
  <c r="AO168" i="179"/>
  <c r="AN168" i="179"/>
  <c r="AM168" i="179"/>
  <c r="AL168" i="179"/>
  <c r="AK168" i="179"/>
  <c r="AJ168" i="179"/>
  <c r="AI168" i="179"/>
  <c r="AH168" i="179"/>
  <c r="AG168" i="179"/>
  <c r="AF168" i="179"/>
  <c r="AE168" i="179"/>
  <c r="AD168" i="179"/>
  <c r="AC168" i="179"/>
  <c r="AB168" i="179"/>
  <c r="AA168" i="179"/>
  <c r="Z168" i="179"/>
  <c r="Y168" i="179"/>
  <c r="X168" i="179"/>
  <c r="W168" i="179"/>
  <c r="H168" i="179"/>
  <c r="F168" i="179"/>
  <c r="BA166" i="179"/>
  <c r="AZ166" i="179"/>
  <c r="AY166" i="179"/>
  <c r="AX166" i="179"/>
  <c r="AW166" i="179"/>
  <c r="AV166" i="179"/>
  <c r="AU166" i="179"/>
  <c r="AT166" i="179"/>
  <c r="AS166" i="179"/>
  <c r="AR166" i="179"/>
  <c r="AQ166" i="179"/>
  <c r="AP166" i="179"/>
  <c r="AO166" i="179"/>
  <c r="AN166" i="179"/>
  <c r="AM166" i="179"/>
  <c r="AL166" i="179"/>
  <c r="AK166" i="179"/>
  <c r="AJ166" i="179"/>
  <c r="AI166" i="179"/>
  <c r="AH166" i="179"/>
  <c r="AG166" i="179"/>
  <c r="AF166" i="179"/>
  <c r="AE166" i="179"/>
  <c r="AD166" i="179"/>
  <c r="AC166" i="179"/>
  <c r="AB166" i="179"/>
  <c r="AA166" i="179"/>
  <c r="Z166" i="179"/>
  <c r="Y166" i="179"/>
  <c r="X166" i="179"/>
  <c r="W166" i="179"/>
  <c r="H166" i="179"/>
  <c r="F166" i="179"/>
  <c r="BA164" i="179"/>
  <c r="AZ164" i="179"/>
  <c r="AY164" i="179"/>
  <c r="AX164" i="179"/>
  <c r="AW164" i="179"/>
  <c r="AV164" i="179"/>
  <c r="AU164" i="179"/>
  <c r="AT164" i="179"/>
  <c r="AS164" i="179"/>
  <c r="AR164" i="179"/>
  <c r="AQ164" i="179"/>
  <c r="AP164" i="179"/>
  <c r="AO164" i="179"/>
  <c r="AN164" i="179"/>
  <c r="AM164" i="179"/>
  <c r="AL164" i="179"/>
  <c r="AK164" i="179"/>
  <c r="AJ164" i="179"/>
  <c r="AI164" i="179"/>
  <c r="AH164" i="179"/>
  <c r="AG164" i="179"/>
  <c r="AF164" i="179"/>
  <c r="AE164" i="179"/>
  <c r="AD164" i="179"/>
  <c r="AC164" i="179"/>
  <c r="AB164" i="179"/>
  <c r="AA164" i="179"/>
  <c r="Z164" i="179"/>
  <c r="Y164" i="179"/>
  <c r="X164" i="179"/>
  <c r="W164" i="179"/>
  <c r="H164" i="179"/>
  <c r="F164" i="179"/>
  <c r="BA162" i="179"/>
  <c r="AZ162" i="179"/>
  <c r="AY162" i="179"/>
  <c r="AX162" i="179"/>
  <c r="AW162" i="179"/>
  <c r="AV162" i="179"/>
  <c r="AU162" i="179"/>
  <c r="AT162" i="179"/>
  <c r="AS162" i="179"/>
  <c r="AR162" i="179"/>
  <c r="AQ162" i="179"/>
  <c r="AP162" i="179"/>
  <c r="AO162" i="179"/>
  <c r="AN162" i="179"/>
  <c r="AM162" i="179"/>
  <c r="AL162" i="179"/>
  <c r="AK162" i="179"/>
  <c r="AJ162" i="179"/>
  <c r="AI162" i="179"/>
  <c r="AH162" i="179"/>
  <c r="AG162" i="179"/>
  <c r="AF162" i="179"/>
  <c r="AE162" i="179"/>
  <c r="AD162" i="179"/>
  <c r="AC162" i="179"/>
  <c r="AB162" i="179"/>
  <c r="AA162" i="179"/>
  <c r="Z162" i="179"/>
  <c r="Y162" i="179"/>
  <c r="X162" i="179"/>
  <c r="W162" i="179"/>
  <c r="H162" i="179"/>
  <c r="F162" i="179"/>
  <c r="BA160" i="179"/>
  <c r="AZ160" i="179"/>
  <c r="AY160" i="179"/>
  <c r="AX160" i="179"/>
  <c r="AW160" i="179"/>
  <c r="AV160" i="179"/>
  <c r="AU160" i="179"/>
  <c r="AT160" i="179"/>
  <c r="AS160" i="179"/>
  <c r="AR160" i="179"/>
  <c r="AQ160" i="179"/>
  <c r="AP160" i="179"/>
  <c r="AO160" i="179"/>
  <c r="AN160" i="179"/>
  <c r="AM160" i="179"/>
  <c r="AL160" i="179"/>
  <c r="AK160" i="179"/>
  <c r="AJ160" i="179"/>
  <c r="AI160" i="179"/>
  <c r="AH160" i="179"/>
  <c r="AG160" i="179"/>
  <c r="AF160" i="179"/>
  <c r="AE160" i="179"/>
  <c r="AD160" i="179"/>
  <c r="AC160" i="179"/>
  <c r="AB160" i="179"/>
  <c r="AA160" i="179"/>
  <c r="Z160" i="179"/>
  <c r="Y160" i="179"/>
  <c r="X160" i="179"/>
  <c r="W160" i="179"/>
  <c r="H160" i="179"/>
  <c r="F160" i="179"/>
  <c r="BA158" i="179"/>
  <c r="AZ158" i="179"/>
  <c r="AY158" i="179"/>
  <c r="AX158" i="179"/>
  <c r="AW158" i="179"/>
  <c r="AV158" i="179"/>
  <c r="AU158" i="179"/>
  <c r="AT158" i="179"/>
  <c r="AS158" i="179"/>
  <c r="AR158" i="179"/>
  <c r="AQ158" i="179"/>
  <c r="AP158" i="179"/>
  <c r="AO158" i="179"/>
  <c r="AN158" i="179"/>
  <c r="AM158" i="179"/>
  <c r="AL158" i="179"/>
  <c r="AK158" i="179"/>
  <c r="AJ158" i="179"/>
  <c r="AI158" i="179"/>
  <c r="AH158" i="179"/>
  <c r="AG158" i="179"/>
  <c r="AF158" i="179"/>
  <c r="AE158" i="179"/>
  <c r="AD158" i="179"/>
  <c r="AC158" i="179"/>
  <c r="AB158" i="179"/>
  <c r="AA158" i="179"/>
  <c r="Z158" i="179"/>
  <c r="Y158" i="179"/>
  <c r="X158" i="179"/>
  <c r="W158" i="179"/>
  <c r="H158" i="179"/>
  <c r="F158" i="179"/>
  <c r="BA156" i="179"/>
  <c r="AZ156" i="179"/>
  <c r="AY156" i="179"/>
  <c r="AX156" i="179"/>
  <c r="AW156" i="179"/>
  <c r="AV156" i="179"/>
  <c r="AU156" i="179"/>
  <c r="AT156" i="179"/>
  <c r="AS156" i="179"/>
  <c r="AR156" i="179"/>
  <c r="AQ156" i="179"/>
  <c r="AP156" i="179"/>
  <c r="AO156" i="179"/>
  <c r="AN156" i="179"/>
  <c r="AM156" i="179"/>
  <c r="AL156" i="179"/>
  <c r="AK156" i="179"/>
  <c r="AJ156" i="179"/>
  <c r="AI156" i="179"/>
  <c r="AH156" i="179"/>
  <c r="AG156" i="179"/>
  <c r="AF156" i="179"/>
  <c r="AE156" i="179"/>
  <c r="AD156" i="179"/>
  <c r="AC156" i="179"/>
  <c r="AB156" i="179"/>
  <c r="AA156" i="179"/>
  <c r="Z156" i="179"/>
  <c r="Y156" i="179"/>
  <c r="X156" i="179"/>
  <c r="W156" i="179"/>
  <c r="H156" i="179"/>
  <c r="F156" i="179"/>
  <c r="BA154" i="179"/>
  <c r="AZ154" i="179"/>
  <c r="AY154" i="179"/>
  <c r="AX154" i="179"/>
  <c r="AW154" i="179"/>
  <c r="AV154" i="179"/>
  <c r="AU154" i="179"/>
  <c r="AT154" i="179"/>
  <c r="AS154" i="179"/>
  <c r="AR154" i="179"/>
  <c r="AQ154" i="179"/>
  <c r="AP154" i="179"/>
  <c r="AO154" i="179"/>
  <c r="AN154" i="179"/>
  <c r="AM154" i="179"/>
  <c r="AL154" i="179"/>
  <c r="AK154" i="179"/>
  <c r="AJ154" i="179"/>
  <c r="AI154" i="179"/>
  <c r="AH154" i="179"/>
  <c r="AG154" i="179"/>
  <c r="AF154" i="179"/>
  <c r="AE154" i="179"/>
  <c r="AD154" i="179"/>
  <c r="AC154" i="179"/>
  <c r="AB154" i="179"/>
  <c r="AA154" i="179"/>
  <c r="Z154" i="179"/>
  <c r="Y154" i="179"/>
  <c r="X154" i="179"/>
  <c r="W154" i="179"/>
  <c r="H154" i="179"/>
  <c r="F154" i="179"/>
  <c r="BA152" i="179"/>
  <c r="AZ152" i="179"/>
  <c r="AY152" i="179"/>
  <c r="AX152" i="179"/>
  <c r="AW152" i="179"/>
  <c r="AV152" i="179"/>
  <c r="AU152" i="179"/>
  <c r="AT152" i="179"/>
  <c r="AS152" i="179"/>
  <c r="AR152" i="179"/>
  <c r="AQ152" i="179"/>
  <c r="AP152" i="179"/>
  <c r="AO152" i="179"/>
  <c r="AN152" i="179"/>
  <c r="AM152" i="179"/>
  <c r="AL152" i="179"/>
  <c r="AK152" i="179"/>
  <c r="AJ152" i="179"/>
  <c r="AI152" i="179"/>
  <c r="AH152" i="179"/>
  <c r="AG152" i="179"/>
  <c r="AF152" i="179"/>
  <c r="AE152" i="179"/>
  <c r="AD152" i="179"/>
  <c r="AC152" i="179"/>
  <c r="AB152" i="179"/>
  <c r="AA152" i="179"/>
  <c r="Z152" i="179"/>
  <c r="Y152" i="179"/>
  <c r="X152" i="179"/>
  <c r="W152" i="179"/>
  <c r="H152" i="179"/>
  <c r="F152" i="179"/>
  <c r="BA150" i="179"/>
  <c r="AZ150" i="179"/>
  <c r="AY150" i="179"/>
  <c r="AX150" i="179"/>
  <c r="AW150" i="179"/>
  <c r="AV150" i="179"/>
  <c r="AU150" i="179"/>
  <c r="AT150" i="179"/>
  <c r="AS150" i="179"/>
  <c r="AR150" i="179"/>
  <c r="AQ150" i="179"/>
  <c r="AP150" i="179"/>
  <c r="AO150" i="179"/>
  <c r="AN150" i="179"/>
  <c r="AM150" i="179"/>
  <c r="AL150" i="179"/>
  <c r="AK150" i="179"/>
  <c r="AJ150" i="179"/>
  <c r="AI150" i="179"/>
  <c r="AH150" i="179"/>
  <c r="AG150" i="179"/>
  <c r="AF150" i="179"/>
  <c r="AE150" i="179"/>
  <c r="AD150" i="179"/>
  <c r="AC150" i="179"/>
  <c r="AB150" i="179"/>
  <c r="AA150" i="179"/>
  <c r="Z150" i="179"/>
  <c r="Y150" i="179"/>
  <c r="X150" i="179"/>
  <c r="W150" i="179"/>
  <c r="H150" i="179"/>
  <c r="F150" i="179"/>
  <c r="BA148" i="179"/>
  <c r="AZ148" i="179"/>
  <c r="AY148" i="179"/>
  <c r="AX148" i="179"/>
  <c r="AW148" i="179"/>
  <c r="AV148" i="179"/>
  <c r="AU148" i="179"/>
  <c r="AT148" i="179"/>
  <c r="AS148" i="179"/>
  <c r="AR148" i="179"/>
  <c r="AQ148" i="179"/>
  <c r="AP148" i="179"/>
  <c r="AO148" i="179"/>
  <c r="AN148" i="179"/>
  <c r="AM148" i="179"/>
  <c r="AL148" i="179"/>
  <c r="AK148" i="179"/>
  <c r="AJ148" i="179"/>
  <c r="AI148" i="179"/>
  <c r="AH148" i="179"/>
  <c r="AG148" i="179"/>
  <c r="AF148" i="179"/>
  <c r="AE148" i="179"/>
  <c r="AD148" i="179"/>
  <c r="AC148" i="179"/>
  <c r="AB148" i="179"/>
  <c r="AA148" i="179"/>
  <c r="Z148" i="179"/>
  <c r="Y148" i="179"/>
  <c r="X148" i="179"/>
  <c r="W148" i="179"/>
  <c r="H148" i="179"/>
  <c r="F148" i="179"/>
  <c r="BA146" i="179"/>
  <c r="AZ146" i="179"/>
  <c r="AY146" i="179"/>
  <c r="AX146" i="179"/>
  <c r="AW146" i="179"/>
  <c r="AV146" i="179"/>
  <c r="AU146" i="179"/>
  <c r="AT146" i="179"/>
  <c r="AS146" i="179"/>
  <c r="AR146" i="179"/>
  <c r="AQ146" i="179"/>
  <c r="AP146" i="179"/>
  <c r="AO146" i="179"/>
  <c r="AN146" i="179"/>
  <c r="AM146" i="179"/>
  <c r="AL146" i="179"/>
  <c r="AK146" i="179"/>
  <c r="AJ146" i="179"/>
  <c r="AI146" i="179"/>
  <c r="AH146" i="179"/>
  <c r="AG146" i="179"/>
  <c r="AF146" i="179"/>
  <c r="AE146" i="179"/>
  <c r="AD146" i="179"/>
  <c r="AC146" i="179"/>
  <c r="AB146" i="179"/>
  <c r="AA146" i="179"/>
  <c r="Z146" i="179"/>
  <c r="Y146" i="179"/>
  <c r="X146" i="179"/>
  <c r="W146" i="179"/>
  <c r="H146" i="179"/>
  <c r="F146" i="179"/>
  <c r="BA144" i="179"/>
  <c r="AZ144" i="179"/>
  <c r="AY144" i="179"/>
  <c r="AX144" i="179"/>
  <c r="AW144" i="179"/>
  <c r="AV144" i="179"/>
  <c r="AU144" i="179"/>
  <c r="AT144" i="179"/>
  <c r="AS144" i="179"/>
  <c r="AR144" i="179"/>
  <c r="AQ144" i="179"/>
  <c r="AP144" i="179"/>
  <c r="AO144" i="179"/>
  <c r="AN144" i="179"/>
  <c r="AM144" i="179"/>
  <c r="AL144" i="179"/>
  <c r="AK144" i="179"/>
  <c r="AJ144" i="179"/>
  <c r="AI144" i="179"/>
  <c r="AH144" i="179"/>
  <c r="AG144" i="179"/>
  <c r="AF144" i="179"/>
  <c r="AE144" i="179"/>
  <c r="AD144" i="179"/>
  <c r="AC144" i="179"/>
  <c r="AB144" i="179"/>
  <c r="AA144" i="179"/>
  <c r="Z144" i="179"/>
  <c r="Y144" i="179"/>
  <c r="X144" i="179"/>
  <c r="W144" i="179"/>
  <c r="H144" i="179"/>
  <c r="F144" i="179"/>
  <c r="BA142" i="179"/>
  <c r="AZ142" i="179"/>
  <c r="AY142" i="179"/>
  <c r="AX142" i="179"/>
  <c r="AW142" i="179"/>
  <c r="AV142" i="179"/>
  <c r="AU142" i="179"/>
  <c r="AT142" i="179"/>
  <c r="AS142" i="179"/>
  <c r="AR142" i="179"/>
  <c r="AQ142" i="179"/>
  <c r="AP142" i="179"/>
  <c r="AO142" i="179"/>
  <c r="AN142" i="179"/>
  <c r="AM142" i="179"/>
  <c r="AL142" i="179"/>
  <c r="AK142" i="179"/>
  <c r="AJ142" i="179"/>
  <c r="AI142" i="179"/>
  <c r="AH142" i="179"/>
  <c r="AG142" i="179"/>
  <c r="AF142" i="179"/>
  <c r="AE142" i="179"/>
  <c r="AD142" i="179"/>
  <c r="AC142" i="179"/>
  <c r="AB142" i="179"/>
  <c r="AA142" i="179"/>
  <c r="Z142" i="179"/>
  <c r="Y142" i="179"/>
  <c r="X142" i="179"/>
  <c r="W142" i="179"/>
  <c r="H142" i="179"/>
  <c r="F142" i="179"/>
  <c r="BA140" i="179"/>
  <c r="AZ140" i="179"/>
  <c r="AY140" i="179"/>
  <c r="AX140" i="179"/>
  <c r="AW140" i="179"/>
  <c r="AV140" i="179"/>
  <c r="AU140" i="179"/>
  <c r="AT140" i="179"/>
  <c r="AS140" i="179"/>
  <c r="AR140" i="179"/>
  <c r="AQ140" i="179"/>
  <c r="AP140" i="179"/>
  <c r="AO140" i="179"/>
  <c r="AN140" i="179"/>
  <c r="AM140" i="179"/>
  <c r="AL140" i="179"/>
  <c r="AK140" i="179"/>
  <c r="AJ140" i="179"/>
  <c r="AI140" i="179"/>
  <c r="AH140" i="179"/>
  <c r="AG140" i="179"/>
  <c r="AF140" i="179"/>
  <c r="AE140" i="179"/>
  <c r="AD140" i="179"/>
  <c r="AC140" i="179"/>
  <c r="AB140" i="179"/>
  <c r="AA140" i="179"/>
  <c r="Z140" i="179"/>
  <c r="Y140" i="179"/>
  <c r="X140" i="179"/>
  <c r="W140" i="179"/>
  <c r="H140" i="179"/>
  <c r="F140" i="179"/>
  <c r="BA138" i="179"/>
  <c r="AZ138" i="179"/>
  <c r="AY138" i="179"/>
  <c r="AX138" i="179"/>
  <c r="AW138" i="179"/>
  <c r="AV138" i="179"/>
  <c r="AU138" i="179"/>
  <c r="AT138" i="179"/>
  <c r="AS138" i="179"/>
  <c r="AR138" i="179"/>
  <c r="AQ138" i="179"/>
  <c r="AP138" i="179"/>
  <c r="AO138" i="179"/>
  <c r="AN138" i="179"/>
  <c r="AM138" i="179"/>
  <c r="AL138" i="179"/>
  <c r="AK138" i="179"/>
  <c r="AJ138" i="179"/>
  <c r="AI138" i="179"/>
  <c r="AH138" i="179"/>
  <c r="AG138" i="179"/>
  <c r="AF138" i="179"/>
  <c r="AE138" i="179"/>
  <c r="AD138" i="179"/>
  <c r="AC138" i="179"/>
  <c r="AB138" i="179"/>
  <c r="AA138" i="179"/>
  <c r="Z138" i="179"/>
  <c r="Y138" i="179"/>
  <c r="X138" i="179"/>
  <c r="W138" i="179"/>
  <c r="H138" i="179"/>
  <c r="F138" i="179"/>
  <c r="BA136" i="179"/>
  <c r="AZ136" i="179"/>
  <c r="AY136" i="179"/>
  <c r="AX136" i="179"/>
  <c r="AW136" i="179"/>
  <c r="AV136" i="179"/>
  <c r="AU136" i="179"/>
  <c r="AT136" i="179"/>
  <c r="AS136" i="179"/>
  <c r="AR136" i="179"/>
  <c r="AQ136" i="179"/>
  <c r="AP136" i="179"/>
  <c r="AO136" i="179"/>
  <c r="AN136" i="179"/>
  <c r="AM136" i="179"/>
  <c r="AL136" i="179"/>
  <c r="AK136" i="179"/>
  <c r="AJ136" i="179"/>
  <c r="AI136" i="179"/>
  <c r="AH136" i="179"/>
  <c r="AG136" i="179"/>
  <c r="AF136" i="179"/>
  <c r="AE136" i="179"/>
  <c r="AD136" i="179"/>
  <c r="AC136" i="179"/>
  <c r="AB136" i="179"/>
  <c r="AA136" i="179"/>
  <c r="Z136" i="179"/>
  <c r="Y136" i="179"/>
  <c r="X136" i="179"/>
  <c r="W136" i="179"/>
  <c r="H136" i="179"/>
  <c r="F136" i="179"/>
  <c r="BA134" i="179"/>
  <c r="AZ134" i="179"/>
  <c r="AY134" i="179"/>
  <c r="AX134" i="179"/>
  <c r="AW134" i="179"/>
  <c r="AV134" i="179"/>
  <c r="AU134" i="179"/>
  <c r="AT134" i="179"/>
  <c r="AS134" i="179"/>
  <c r="AR134" i="179"/>
  <c r="AQ134" i="179"/>
  <c r="AP134" i="179"/>
  <c r="AO134" i="179"/>
  <c r="AN134" i="179"/>
  <c r="AM134" i="179"/>
  <c r="AL134" i="179"/>
  <c r="AK134" i="179"/>
  <c r="AJ134" i="179"/>
  <c r="AI134" i="179"/>
  <c r="AH134" i="179"/>
  <c r="AG134" i="179"/>
  <c r="AF134" i="179"/>
  <c r="AE134" i="179"/>
  <c r="AD134" i="179"/>
  <c r="AC134" i="179"/>
  <c r="AB134" i="179"/>
  <c r="AA134" i="179"/>
  <c r="Z134" i="179"/>
  <c r="Y134" i="179"/>
  <c r="X134" i="179"/>
  <c r="W134" i="179"/>
  <c r="H134" i="179"/>
  <c r="F134" i="179"/>
  <c r="BA132" i="179"/>
  <c r="AZ132" i="179"/>
  <c r="AY132" i="179"/>
  <c r="AX132" i="179"/>
  <c r="AW132" i="179"/>
  <c r="AV132" i="179"/>
  <c r="AU132" i="179"/>
  <c r="AT132" i="179"/>
  <c r="AS132" i="179"/>
  <c r="AR132" i="179"/>
  <c r="AQ132" i="179"/>
  <c r="AP132" i="179"/>
  <c r="AO132" i="179"/>
  <c r="AN132" i="179"/>
  <c r="AM132" i="179"/>
  <c r="AL132" i="179"/>
  <c r="AK132" i="179"/>
  <c r="AJ132" i="179"/>
  <c r="AI132" i="179"/>
  <c r="AH132" i="179"/>
  <c r="AG132" i="179"/>
  <c r="AF132" i="179"/>
  <c r="AE132" i="179"/>
  <c r="AD132" i="179"/>
  <c r="AC132" i="179"/>
  <c r="AB132" i="179"/>
  <c r="AA132" i="179"/>
  <c r="Z132" i="179"/>
  <c r="Y132" i="179"/>
  <c r="X132" i="179"/>
  <c r="W132" i="179"/>
  <c r="H132" i="179"/>
  <c r="F132" i="179"/>
  <c r="BA130" i="179"/>
  <c r="AZ130" i="179"/>
  <c r="AY130" i="179"/>
  <c r="AX130" i="179"/>
  <c r="AW130" i="179"/>
  <c r="AV130" i="179"/>
  <c r="AU130" i="179"/>
  <c r="AT130" i="179"/>
  <c r="AS130" i="179"/>
  <c r="AR130" i="179"/>
  <c r="AQ130" i="179"/>
  <c r="AP130" i="179"/>
  <c r="AO130" i="179"/>
  <c r="AN130" i="179"/>
  <c r="AM130" i="179"/>
  <c r="AL130" i="179"/>
  <c r="AK130" i="179"/>
  <c r="AJ130" i="179"/>
  <c r="AI130" i="179"/>
  <c r="AH130" i="179"/>
  <c r="AG130" i="179"/>
  <c r="AF130" i="179"/>
  <c r="AE130" i="179"/>
  <c r="AD130" i="179"/>
  <c r="AC130" i="179"/>
  <c r="AB130" i="179"/>
  <c r="AA130" i="179"/>
  <c r="Z130" i="179"/>
  <c r="Y130" i="179"/>
  <c r="X130" i="179"/>
  <c r="W130" i="179"/>
  <c r="H130" i="179"/>
  <c r="F130" i="179"/>
  <c r="BA128" i="179"/>
  <c r="AZ128" i="179"/>
  <c r="AY128" i="179"/>
  <c r="AX128" i="179"/>
  <c r="AW128" i="179"/>
  <c r="AV128" i="179"/>
  <c r="AU128" i="179"/>
  <c r="AT128" i="179"/>
  <c r="AS128" i="179"/>
  <c r="AR128" i="179"/>
  <c r="AQ128" i="179"/>
  <c r="AP128" i="179"/>
  <c r="AO128" i="179"/>
  <c r="AN128" i="179"/>
  <c r="AM128" i="179"/>
  <c r="AL128" i="179"/>
  <c r="AK128" i="179"/>
  <c r="AJ128" i="179"/>
  <c r="AI128" i="179"/>
  <c r="AH128" i="179"/>
  <c r="AG128" i="179"/>
  <c r="AF128" i="179"/>
  <c r="AE128" i="179"/>
  <c r="AD128" i="179"/>
  <c r="AC128" i="179"/>
  <c r="AB128" i="179"/>
  <c r="AA128" i="179"/>
  <c r="Z128" i="179"/>
  <c r="Y128" i="179"/>
  <c r="X128" i="179"/>
  <c r="W128" i="179"/>
  <c r="H128" i="179"/>
  <c r="F128" i="179"/>
  <c r="BA126" i="179"/>
  <c r="AZ126" i="179"/>
  <c r="AY126" i="179"/>
  <c r="AX126" i="179"/>
  <c r="AW126" i="179"/>
  <c r="AV126" i="179"/>
  <c r="AU126" i="179"/>
  <c r="AT126" i="179"/>
  <c r="AS126" i="179"/>
  <c r="AR126" i="179"/>
  <c r="AQ126" i="179"/>
  <c r="AP126" i="179"/>
  <c r="AO126" i="179"/>
  <c r="AN126" i="179"/>
  <c r="AM126" i="179"/>
  <c r="AL126" i="179"/>
  <c r="AK126" i="179"/>
  <c r="AJ126" i="179"/>
  <c r="AI126" i="179"/>
  <c r="AH126" i="179"/>
  <c r="AG126" i="179"/>
  <c r="AF126" i="179"/>
  <c r="AE126" i="179"/>
  <c r="AD126" i="179"/>
  <c r="AC126" i="179"/>
  <c r="AB126" i="179"/>
  <c r="AA126" i="179"/>
  <c r="Z126" i="179"/>
  <c r="Y126" i="179"/>
  <c r="X126" i="179"/>
  <c r="W126" i="179"/>
  <c r="H126" i="179"/>
  <c r="F126" i="179"/>
  <c r="BA124" i="179"/>
  <c r="AZ124" i="179"/>
  <c r="AY124" i="179"/>
  <c r="AX124" i="179"/>
  <c r="AW124" i="179"/>
  <c r="AV124" i="179"/>
  <c r="AU124" i="179"/>
  <c r="AT124" i="179"/>
  <c r="AS124" i="179"/>
  <c r="AR124" i="179"/>
  <c r="AQ124" i="179"/>
  <c r="AP124" i="179"/>
  <c r="AO124" i="179"/>
  <c r="AN124" i="179"/>
  <c r="AM124" i="179"/>
  <c r="AL124" i="179"/>
  <c r="AK124" i="179"/>
  <c r="AJ124" i="179"/>
  <c r="AI124" i="179"/>
  <c r="AH124" i="179"/>
  <c r="AG124" i="179"/>
  <c r="AF124" i="179"/>
  <c r="AE124" i="179"/>
  <c r="AD124" i="179"/>
  <c r="AC124" i="179"/>
  <c r="AB124" i="179"/>
  <c r="AA124" i="179"/>
  <c r="Z124" i="179"/>
  <c r="Y124" i="179"/>
  <c r="X124" i="179"/>
  <c r="W124" i="179"/>
  <c r="H124" i="179"/>
  <c r="F124" i="179"/>
  <c r="BA122" i="179"/>
  <c r="AZ122" i="179"/>
  <c r="AY122" i="179"/>
  <c r="AX122" i="179"/>
  <c r="AW122" i="179"/>
  <c r="AV122" i="179"/>
  <c r="AU122" i="179"/>
  <c r="AT122" i="179"/>
  <c r="AS122" i="179"/>
  <c r="AR122" i="179"/>
  <c r="AQ122" i="179"/>
  <c r="AP122" i="179"/>
  <c r="AO122" i="179"/>
  <c r="AN122" i="179"/>
  <c r="AM122" i="179"/>
  <c r="AL122" i="179"/>
  <c r="AK122" i="179"/>
  <c r="AJ122" i="179"/>
  <c r="AI122" i="179"/>
  <c r="AH122" i="179"/>
  <c r="AG122" i="179"/>
  <c r="AF122" i="179"/>
  <c r="AE122" i="179"/>
  <c r="AD122" i="179"/>
  <c r="AC122" i="179"/>
  <c r="AB122" i="179"/>
  <c r="AA122" i="179"/>
  <c r="Z122" i="179"/>
  <c r="Y122" i="179"/>
  <c r="X122" i="179"/>
  <c r="W122" i="179"/>
  <c r="H122" i="179"/>
  <c r="F122" i="179"/>
  <c r="BA120" i="179"/>
  <c r="AZ120" i="179"/>
  <c r="AY120" i="179"/>
  <c r="AX120" i="179"/>
  <c r="AW120" i="179"/>
  <c r="AV120" i="179"/>
  <c r="AU120" i="179"/>
  <c r="AT120" i="179"/>
  <c r="AS120" i="179"/>
  <c r="AR120" i="179"/>
  <c r="AQ120" i="179"/>
  <c r="AP120" i="179"/>
  <c r="AO120" i="179"/>
  <c r="AN120" i="179"/>
  <c r="AM120" i="179"/>
  <c r="AL120" i="179"/>
  <c r="AK120" i="179"/>
  <c r="AJ120" i="179"/>
  <c r="AI120" i="179"/>
  <c r="AH120" i="179"/>
  <c r="AG120" i="179"/>
  <c r="AF120" i="179"/>
  <c r="AE120" i="179"/>
  <c r="AD120" i="179"/>
  <c r="AC120" i="179"/>
  <c r="AB120" i="179"/>
  <c r="AA120" i="179"/>
  <c r="Z120" i="179"/>
  <c r="Y120" i="179"/>
  <c r="X120" i="179"/>
  <c r="W120" i="179"/>
  <c r="H120" i="179"/>
  <c r="F120" i="179"/>
  <c r="BA118" i="179"/>
  <c r="AZ118" i="179"/>
  <c r="AY118" i="179"/>
  <c r="AX118" i="179"/>
  <c r="AW118" i="179"/>
  <c r="AV118" i="179"/>
  <c r="AU118" i="179"/>
  <c r="AT118" i="179"/>
  <c r="AS118" i="179"/>
  <c r="AR118" i="179"/>
  <c r="AQ118" i="179"/>
  <c r="AP118" i="179"/>
  <c r="AO118" i="179"/>
  <c r="AN118" i="179"/>
  <c r="AM118" i="179"/>
  <c r="AL118" i="179"/>
  <c r="AK118" i="179"/>
  <c r="AJ118" i="179"/>
  <c r="AI118" i="179"/>
  <c r="AH118" i="179"/>
  <c r="AG118" i="179"/>
  <c r="AF118" i="179"/>
  <c r="AE118" i="179"/>
  <c r="AD118" i="179"/>
  <c r="AC118" i="179"/>
  <c r="AB118" i="179"/>
  <c r="AA118" i="179"/>
  <c r="Z118" i="179"/>
  <c r="Y118" i="179"/>
  <c r="X118" i="179"/>
  <c r="W118" i="179"/>
  <c r="H118" i="179"/>
  <c r="F118" i="179"/>
  <c r="BA116" i="179"/>
  <c r="AZ116" i="179"/>
  <c r="AY116" i="179"/>
  <c r="AX116" i="179"/>
  <c r="AW116" i="179"/>
  <c r="AV116" i="179"/>
  <c r="AU116" i="179"/>
  <c r="AT116" i="179"/>
  <c r="AS116" i="179"/>
  <c r="AR116" i="179"/>
  <c r="AQ116" i="179"/>
  <c r="AP116" i="179"/>
  <c r="AO116" i="179"/>
  <c r="AN116" i="179"/>
  <c r="AM116" i="179"/>
  <c r="AL116" i="179"/>
  <c r="AK116" i="179"/>
  <c r="AJ116" i="179"/>
  <c r="AI116" i="179"/>
  <c r="AH116" i="179"/>
  <c r="AG116" i="179"/>
  <c r="AF116" i="179"/>
  <c r="AE116" i="179"/>
  <c r="AD116" i="179"/>
  <c r="AC116" i="179"/>
  <c r="AB116" i="179"/>
  <c r="AA116" i="179"/>
  <c r="Z116" i="179"/>
  <c r="Y116" i="179"/>
  <c r="X116" i="179"/>
  <c r="W116" i="179"/>
  <c r="H116" i="179"/>
  <c r="F116" i="179"/>
  <c r="BA114" i="179"/>
  <c r="AZ114" i="179"/>
  <c r="AY114" i="179"/>
  <c r="AX114" i="179"/>
  <c r="AW114" i="179"/>
  <c r="AV114" i="179"/>
  <c r="AU114" i="179"/>
  <c r="AT114" i="179"/>
  <c r="AS114" i="179"/>
  <c r="AR114" i="179"/>
  <c r="AQ114" i="179"/>
  <c r="AP114" i="179"/>
  <c r="AO114" i="179"/>
  <c r="AN114" i="179"/>
  <c r="AM114" i="179"/>
  <c r="AL114" i="179"/>
  <c r="AK114" i="179"/>
  <c r="AJ114" i="179"/>
  <c r="AI114" i="179"/>
  <c r="AH114" i="179"/>
  <c r="AG114" i="179"/>
  <c r="AF114" i="179"/>
  <c r="AE114" i="179"/>
  <c r="AD114" i="179"/>
  <c r="AC114" i="179"/>
  <c r="AB114" i="179"/>
  <c r="AA114" i="179"/>
  <c r="Z114" i="179"/>
  <c r="Y114" i="179"/>
  <c r="X114" i="179"/>
  <c r="W114" i="179"/>
  <c r="H114" i="179"/>
  <c r="F114" i="179"/>
  <c r="BA112" i="179"/>
  <c r="AZ112" i="179"/>
  <c r="AY112" i="179"/>
  <c r="AX112" i="179"/>
  <c r="AW112" i="179"/>
  <c r="AV112" i="179"/>
  <c r="AU112" i="179"/>
  <c r="AT112" i="179"/>
  <c r="AS112" i="179"/>
  <c r="AR112" i="179"/>
  <c r="AQ112" i="179"/>
  <c r="AP112" i="179"/>
  <c r="AO112" i="179"/>
  <c r="AN112" i="179"/>
  <c r="AM112" i="179"/>
  <c r="AL112" i="179"/>
  <c r="AK112" i="179"/>
  <c r="AJ112" i="179"/>
  <c r="AI112" i="179"/>
  <c r="AH112" i="179"/>
  <c r="AG112" i="179"/>
  <c r="AF112" i="179"/>
  <c r="AE112" i="179"/>
  <c r="AD112" i="179"/>
  <c r="AC112" i="179"/>
  <c r="AB112" i="179"/>
  <c r="AA112" i="179"/>
  <c r="Z112" i="179"/>
  <c r="Y112" i="179"/>
  <c r="X112" i="179"/>
  <c r="W112" i="179"/>
  <c r="H112" i="179"/>
  <c r="F112" i="179"/>
  <c r="BA110" i="179"/>
  <c r="AZ110" i="179"/>
  <c r="AY110" i="179"/>
  <c r="AX110" i="179"/>
  <c r="AW110" i="179"/>
  <c r="AV110" i="179"/>
  <c r="AU110" i="179"/>
  <c r="AT110" i="179"/>
  <c r="AS110" i="179"/>
  <c r="AR110" i="179"/>
  <c r="AQ110" i="179"/>
  <c r="AP110" i="179"/>
  <c r="AO110" i="179"/>
  <c r="AN110" i="179"/>
  <c r="AM110" i="179"/>
  <c r="AL110" i="179"/>
  <c r="AK110" i="179"/>
  <c r="AJ110" i="179"/>
  <c r="AI110" i="179"/>
  <c r="AH110" i="179"/>
  <c r="AG110" i="179"/>
  <c r="AF110" i="179"/>
  <c r="AE110" i="179"/>
  <c r="AD110" i="179"/>
  <c r="AC110" i="179"/>
  <c r="AB110" i="179"/>
  <c r="AA110" i="179"/>
  <c r="Z110" i="179"/>
  <c r="Y110" i="179"/>
  <c r="X110" i="179"/>
  <c r="W110" i="179"/>
  <c r="H110" i="179"/>
  <c r="F110" i="179"/>
  <c r="BA108" i="179"/>
  <c r="AZ108" i="179"/>
  <c r="AY108" i="179"/>
  <c r="AX108" i="179"/>
  <c r="AW108" i="179"/>
  <c r="AV108" i="179"/>
  <c r="AU108" i="179"/>
  <c r="AT108" i="179"/>
  <c r="AS108" i="179"/>
  <c r="AR108" i="179"/>
  <c r="AQ108" i="179"/>
  <c r="AP108" i="179"/>
  <c r="AO108" i="179"/>
  <c r="AN108" i="179"/>
  <c r="AM108" i="179"/>
  <c r="AL108" i="179"/>
  <c r="AK108" i="179"/>
  <c r="AJ108" i="179"/>
  <c r="AI108" i="179"/>
  <c r="AH108" i="179"/>
  <c r="AG108" i="179"/>
  <c r="AF108" i="179"/>
  <c r="AE108" i="179"/>
  <c r="AD108" i="179"/>
  <c r="AC108" i="179"/>
  <c r="AB108" i="179"/>
  <c r="AA108" i="179"/>
  <c r="Z108" i="179"/>
  <c r="Y108" i="179"/>
  <c r="X108" i="179"/>
  <c r="W108" i="179"/>
  <c r="H108" i="179"/>
  <c r="F108" i="179"/>
  <c r="BA106" i="179"/>
  <c r="AZ106" i="179"/>
  <c r="AY106" i="179"/>
  <c r="AX106" i="179"/>
  <c r="AW106" i="179"/>
  <c r="AV106" i="179"/>
  <c r="AU106" i="179"/>
  <c r="AT106" i="179"/>
  <c r="AS106" i="179"/>
  <c r="AR106" i="179"/>
  <c r="AQ106" i="179"/>
  <c r="AP106" i="179"/>
  <c r="AO106" i="179"/>
  <c r="AN106" i="179"/>
  <c r="AM106" i="179"/>
  <c r="AL106" i="179"/>
  <c r="AK106" i="179"/>
  <c r="AJ106" i="179"/>
  <c r="AI106" i="179"/>
  <c r="AH106" i="179"/>
  <c r="AG106" i="179"/>
  <c r="AF106" i="179"/>
  <c r="AE106" i="179"/>
  <c r="AD106" i="179"/>
  <c r="AC106" i="179"/>
  <c r="AB106" i="179"/>
  <c r="AA106" i="179"/>
  <c r="Z106" i="179"/>
  <c r="Y106" i="179"/>
  <c r="X106" i="179"/>
  <c r="W106" i="179"/>
  <c r="H106" i="179"/>
  <c r="F106" i="179"/>
  <c r="BA104" i="179"/>
  <c r="AZ104" i="179"/>
  <c r="AY104" i="179"/>
  <c r="AX104" i="179"/>
  <c r="AW104" i="179"/>
  <c r="AV104" i="179"/>
  <c r="AU104" i="179"/>
  <c r="AT104" i="179"/>
  <c r="AS104" i="179"/>
  <c r="AR104" i="179"/>
  <c r="AQ104" i="179"/>
  <c r="AP104" i="179"/>
  <c r="AO104" i="179"/>
  <c r="AN104" i="179"/>
  <c r="AM104" i="179"/>
  <c r="AL104" i="179"/>
  <c r="AK104" i="179"/>
  <c r="AJ104" i="179"/>
  <c r="AI104" i="179"/>
  <c r="AH104" i="179"/>
  <c r="AG104" i="179"/>
  <c r="AF104" i="179"/>
  <c r="AE104" i="179"/>
  <c r="AD104" i="179"/>
  <c r="AC104" i="179"/>
  <c r="AB104" i="179"/>
  <c r="AA104" i="179"/>
  <c r="Z104" i="179"/>
  <c r="Y104" i="179"/>
  <c r="X104" i="179"/>
  <c r="W104" i="179"/>
  <c r="H104" i="179"/>
  <c r="F104" i="179"/>
  <c r="BA102" i="179"/>
  <c r="AZ102" i="179"/>
  <c r="AY102" i="179"/>
  <c r="AX102" i="179"/>
  <c r="AW102" i="179"/>
  <c r="AV102" i="179"/>
  <c r="AU102" i="179"/>
  <c r="AT102" i="179"/>
  <c r="AS102" i="179"/>
  <c r="AR102" i="179"/>
  <c r="AQ102" i="179"/>
  <c r="AP102" i="179"/>
  <c r="AO102" i="179"/>
  <c r="AN102" i="179"/>
  <c r="AM102" i="179"/>
  <c r="AL102" i="179"/>
  <c r="AK102" i="179"/>
  <c r="AJ102" i="179"/>
  <c r="AI102" i="179"/>
  <c r="AH102" i="179"/>
  <c r="AG102" i="179"/>
  <c r="AF102" i="179"/>
  <c r="AE102" i="179"/>
  <c r="AD102" i="179"/>
  <c r="AC102" i="179"/>
  <c r="AB102" i="179"/>
  <c r="AA102" i="179"/>
  <c r="Z102" i="179"/>
  <c r="Y102" i="179"/>
  <c r="X102" i="179"/>
  <c r="W102" i="179"/>
  <c r="H102" i="179"/>
  <c r="F102" i="179"/>
  <c r="BA100" i="179"/>
  <c r="AZ100" i="179"/>
  <c r="AY100" i="179"/>
  <c r="AX100" i="179"/>
  <c r="AW100" i="179"/>
  <c r="AV100" i="179"/>
  <c r="AU100" i="179"/>
  <c r="AT100" i="179"/>
  <c r="AS100" i="179"/>
  <c r="AR100" i="179"/>
  <c r="AQ100" i="179"/>
  <c r="AP100" i="179"/>
  <c r="AO100" i="179"/>
  <c r="AN100" i="179"/>
  <c r="AM100" i="179"/>
  <c r="AL100" i="179"/>
  <c r="AK100" i="179"/>
  <c r="AJ100" i="179"/>
  <c r="AI100" i="179"/>
  <c r="AH100" i="179"/>
  <c r="AG100" i="179"/>
  <c r="AF100" i="179"/>
  <c r="AE100" i="179"/>
  <c r="AD100" i="179"/>
  <c r="AC100" i="179"/>
  <c r="AB100" i="179"/>
  <c r="AA100" i="179"/>
  <c r="Z100" i="179"/>
  <c r="Y100" i="179"/>
  <c r="X100" i="179"/>
  <c r="W100" i="179"/>
  <c r="H100" i="179"/>
  <c r="F100" i="179"/>
  <c r="BA98" i="179"/>
  <c r="AZ98" i="179"/>
  <c r="AY98" i="179"/>
  <c r="AX98" i="179"/>
  <c r="AW98" i="179"/>
  <c r="AV98" i="179"/>
  <c r="AU98" i="179"/>
  <c r="AT98" i="179"/>
  <c r="AS98" i="179"/>
  <c r="AR98" i="179"/>
  <c r="AQ98" i="179"/>
  <c r="AP98" i="179"/>
  <c r="AO98" i="179"/>
  <c r="AN98" i="179"/>
  <c r="AM98" i="179"/>
  <c r="AL98" i="179"/>
  <c r="AK98" i="179"/>
  <c r="AJ98" i="179"/>
  <c r="AI98" i="179"/>
  <c r="AH98" i="179"/>
  <c r="AG98" i="179"/>
  <c r="AF98" i="179"/>
  <c r="AE98" i="179"/>
  <c r="AD98" i="179"/>
  <c r="AC98" i="179"/>
  <c r="AB98" i="179"/>
  <c r="AA98" i="179"/>
  <c r="Z98" i="179"/>
  <c r="Y98" i="179"/>
  <c r="X98" i="179"/>
  <c r="W98" i="179"/>
  <c r="H98" i="179"/>
  <c r="F98" i="179"/>
  <c r="BA96" i="179"/>
  <c r="AZ96" i="179"/>
  <c r="AY96" i="179"/>
  <c r="AX96" i="179"/>
  <c r="AW96" i="179"/>
  <c r="AV96" i="179"/>
  <c r="AU96" i="179"/>
  <c r="AT96" i="179"/>
  <c r="AS96" i="179"/>
  <c r="AR96" i="179"/>
  <c r="AQ96" i="179"/>
  <c r="AP96" i="179"/>
  <c r="AO96" i="179"/>
  <c r="AN96" i="179"/>
  <c r="AM96" i="179"/>
  <c r="AL96" i="179"/>
  <c r="AK96" i="179"/>
  <c r="AJ96" i="179"/>
  <c r="AI96" i="179"/>
  <c r="AH96" i="179"/>
  <c r="AG96" i="179"/>
  <c r="AF96" i="179"/>
  <c r="AE96" i="179"/>
  <c r="AD96" i="179"/>
  <c r="AC96" i="179"/>
  <c r="AB96" i="179"/>
  <c r="AA96" i="179"/>
  <c r="Z96" i="179"/>
  <c r="Y96" i="179"/>
  <c r="X96" i="179"/>
  <c r="W96" i="179"/>
  <c r="H96" i="179"/>
  <c r="F96" i="179"/>
  <c r="BA94" i="179"/>
  <c r="AZ94" i="179"/>
  <c r="AY94" i="179"/>
  <c r="AX94" i="179"/>
  <c r="AW94" i="179"/>
  <c r="AV94" i="179"/>
  <c r="AU94" i="179"/>
  <c r="AT94" i="179"/>
  <c r="AS94" i="179"/>
  <c r="AR94" i="179"/>
  <c r="AQ94" i="179"/>
  <c r="AP94" i="179"/>
  <c r="AO94" i="179"/>
  <c r="AN94" i="179"/>
  <c r="AM94" i="179"/>
  <c r="AL94" i="179"/>
  <c r="AK94" i="179"/>
  <c r="AJ94" i="179"/>
  <c r="AI94" i="179"/>
  <c r="AH94" i="179"/>
  <c r="AG94" i="179"/>
  <c r="AF94" i="179"/>
  <c r="AE94" i="179"/>
  <c r="AD94" i="179"/>
  <c r="AC94" i="179"/>
  <c r="AB94" i="179"/>
  <c r="AA94" i="179"/>
  <c r="Z94" i="179"/>
  <c r="Y94" i="179"/>
  <c r="X94" i="179"/>
  <c r="W94" i="179"/>
  <c r="H94" i="179"/>
  <c r="F94" i="179"/>
  <c r="BA92" i="179"/>
  <c r="AZ92" i="179"/>
  <c r="AY92" i="179"/>
  <c r="AX92" i="179"/>
  <c r="AW92" i="179"/>
  <c r="AV92" i="179"/>
  <c r="AU92" i="179"/>
  <c r="AT92" i="179"/>
  <c r="AS92" i="179"/>
  <c r="AR92" i="179"/>
  <c r="AQ92" i="179"/>
  <c r="AP92" i="179"/>
  <c r="AO92" i="179"/>
  <c r="AN92" i="179"/>
  <c r="AM92" i="179"/>
  <c r="AL92" i="179"/>
  <c r="AK92" i="179"/>
  <c r="AJ92" i="179"/>
  <c r="AI92" i="179"/>
  <c r="AH92" i="179"/>
  <c r="AG92" i="179"/>
  <c r="AF92" i="179"/>
  <c r="AE92" i="179"/>
  <c r="AD92" i="179"/>
  <c r="AC92" i="179"/>
  <c r="AB92" i="179"/>
  <c r="AA92" i="179"/>
  <c r="Z92" i="179"/>
  <c r="Y92" i="179"/>
  <c r="X92" i="179"/>
  <c r="W92" i="179"/>
  <c r="H92" i="179"/>
  <c r="F92" i="179"/>
  <c r="BA90" i="179"/>
  <c r="AZ90" i="179"/>
  <c r="AY90" i="179"/>
  <c r="AX90" i="179"/>
  <c r="AW90" i="179"/>
  <c r="AV90" i="179"/>
  <c r="AU90" i="179"/>
  <c r="AT90" i="179"/>
  <c r="AS90" i="179"/>
  <c r="AR90" i="179"/>
  <c r="AQ90" i="179"/>
  <c r="AP90" i="179"/>
  <c r="AO90" i="179"/>
  <c r="AN90" i="179"/>
  <c r="AM90" i="179"/>
  <c r="AL90" i="179"/>
  <c r="AK90" i="179"/>
  <c r="AJ90" i="179"/>
  <c r="AI90" i="179"/>
  <c r="AH90" i="179"/>
  <c r="AG90" i="179"/>
  <c r="AF90" i="179"/>
  <c r="AE90" i="179"/>
  <c r="AD90" i="179"/>
  <c r="AC90" i="179"/>
  <c r="AB90" i="179"/>
  <c r="AA90" i="179"/>
  <c r="Z90" i="179"/>
  <c r="Y90" i="179"/>
  <c r="X90" i="179"/>
  <c r="W90" i="179"/>
  <c r="H90" i="179"/>
  <c r="F90" i="179"/>
  <c r="BA88" i="179"/>
  <c r="AZ88" i="179"/>
  <c r="AY88" i="179"/>
  <c r="AX88" i="179"/>
  <c r="AW88" i="179"/>
  <c r="AV88" i="179"/>
  <c r="AU88" i="179"/>
  <c r="AT88" i="179"/>
  <c r="AS88" i="179"/>
  <c r="AR88" i="179"/>
  <c r="AQ88" i="179"/>
  <c r="AP88" i="179"/>
  <c r="AO88" i="179"/>
  <c r="AN88" i="179"/>
  <c r="AM88" i="179"/>
  <c r="AL88" i="179"/>
  <c r="AK88" i="179"/>
  <c r="AJ88" i="179"/>
  <c r="AI88" i="179"/>
  <c r="AH88" i="179"/>
  <c r="AG88" i="179"/>
  <c r="AF88" i="179"/>
  <c r="AE88" i="179"/>
  <c r="AD88" i="179"/>
  <c r="AC88" i="179"/>
  <c r="AB88" i="179"/>
  <c r="AA88" i="179"/>
  <c r="Z88" i="179"/>
  <c r="Y88" i="179"/>
  <c r="X88" i="179"/>
  <c r="W88" i="179"/>
  <c r="H88" i="179"/>
  <c r="F88" i="179"/>
  <c r="BA86" i="179"/>
  <c r="AZ86" i="179"/>
  <c r="AY86" i="179"/>
  <c r="AX86" i="179"/>
  <c r="AW86" i="179"/>
  <c r="AV86" i="179"/>
  <c r="AU86" i="179"/>
  <c r="AT86" i="179"/>
  <c r="AS86" i="179"/>
  <c r="AR86" i="179"/>
  <c r="AQ86" i="179"/>
  <c r="AP86" i="179"/>
  <c r="AO86" i="179"/>
  <c r="AN86" i="179"/>
  <c r="AM86" i="179"/>
  <c r="AL86" i="179"/>
  <c r="AK86" i="179"/>
  <c r="AJ86" i="179"/>
  <c r="AI86" i="179"/>
  <c r="AH86" i="179"/>
  <c r="AG86" i="179"/>
  <c r="AF86" i="179"/>
  <c r="AE86" i="179"/>
  <c r="AD86" i="179"/>
  <c r="AC86" i="179"/>
  <c r="AB86" i="179"/>
  <c r="AA86" i="179"/>
  <c r="Z86" i="179"/>
  <c r="Y86" i="179"/>
  <c r="X86" i="179"/>
  <c r="W86" i="179"/>
  <c r="H86" i="179"/>
  <c r="F86" i="179"/>
  <c r="BA84" i="179"/>
  <c r="AZ84" i="179"/>
  <c r="AY84" i="179"/>
  <c r="AX84" i="179"/>
  <c r="AW84" i="179"/>
  <c r="AV84" i="179"/>
  <c r="AU84" i="179"/>
  <c r="AT84" i="179"/>
  <c r="AS84" i="179"/>
  <c r="AR84" i="179"/>
  <c r="AQ84" i="179"/>
  <c r="AP84" i="179"/>
  <c r="AO84" i="179"/>
  <c r="AN84" i="179"/>
  <c r="AM84" i="179"/>
  <c r="AL84" i="179"/>
  <c r="AK84" i="179"/>
  <c r="AJ84" i="179"/>
  <c r="AI84" i="179"/>
  <c r="AH84" i="179"/>
  <c r="AG84" i="179"/>
  <c r="AF84" i="179"/>
  <c r="AE84" i="179"/>
  <c r="AD84" i="179"/>
  <c r="AC84" i="179"/>
  <c r="AB84" i="179"/>
  <c r="AA84" i="179"/>
  <c r="Z84" i="179"/>
  <c r="Y84" i="179"/>
  <c r="X84" i="179"/>
  <c r="W84" i="179"/>
  <c r="H84" i="179"/>
  <c r="F84" i="179"/>
  <c r="BA82" i="179"/>
  <c r="AZ82" i="179"/>
  <c r="AY82" i="179"/>
  <c r="AX82" i="179"/>
  <c r="AW82" i="179"/>
  <c r="AV82" i="179"/>
  <c r="AU82" i="179"/>
  <c r="AT82" i="179"/>
  <c r="AS82" i="179"/>
  <c r="AR82" i="179"/>
  <c r="AQ82" i="179"/>
  <c r="AP82" i="179"/>
  <c r="AO82" i="179"/>
  <c r="AN82" i="179"/>
  <c r="AM82" i="179"/>
  <c r="AL82" i="179"/>
  <c r="AK82" i="179"/>
  <c r="AJ82" i="179"/>
  <c r="AI82" i="179"/>
  <c r="AH82" i="179"/>
  <c r="AG82" i="179"/>
  <c r="AF82" i="179"/>
  <c r="AE82" i="179"/>
  <c r="AD82" i="179"/>
  <c r="AC82" i="179"/>
  <c r="AB82" i="179"/>
  <c r="AA82" i="179"/>
  <c r="Z82" i="179"/>
  <c r="Y82" i="179"/>
  <c r="X82" i="179"/>
  <c r="W82" i="179"/>
  <c r="H82" i="179"/>
  <c r="F82" i="179"/>
  <c r="BA80" i="179"/>
  <c r="AZ80" i="179"/>
  <c r="AY80" i="179"/>
  <c r="AX80" i="179"/>
  <c r="AW80" i="179"/>
  <c r="AV80" i="179"/>
  <c r="AU80" i="179"/>
  <c r="AT80" i="179"/>
  <c r="AS80" i="179"/>
  <c r="AR80" i="179"/>
  <c r="AQ80" i="179"/>
  <c r="AP80" i="179"/>
  <c r="AO80" i="179"/>
  <c r="AN80" i="179"/>
  <c r="AM80" i="179"/>
  <c r="AL80" i="179"/>
  <c r="AK80" i="179"/>
  <c r="AJ80" i="179"/>
  <c r="AI80" i="179"/>
  <c r="AH80" i="179"/>
  <c r="AG80" i="179"/>
  <c r="AF80" i="179"/>
  <c r="AE80" i="179"/>
  <c r="AD80" i="179"/>
  <c r="AC80" i="179"/>
  <c r="AB80" i="179"/>
  <c r="AA80" i="179"/>
  <c r="Z80" i="179"/>
  <c r="Y80" i="179"/>
  <c r="X80" i="179"/>
  <c r="W80" i="179"/>
  <c r="H80" i="179"/>
  <c r="F80" i="179"/>
  <c r="BA78" i="179"/>
  <c r="AZ78" i="179"/>
  <c r="AY78" i="179"/>
  <c r="AX78" i="179"/>
  <c r="AW78" i="179"/>
  <c r="AV78" i="179"/>
  <c r="AU78" i="179"/>
  <c r="AT78" i="179"/>
  <c r="AS78" i="179"/>
  <c r="AR78" i="179"/>
  <c r="AQ78" i="179"/>
  <c r="AP78" i="179"/>
  <c r="AO78" i="179"/>
  <c r="AN78" i="179"/>
  <c r="AM78" i="179"/>
  <c r="AL78" i="179"/>
  <c r="AK78" i="179"/>
  <c r="AJ78" i="179"/>
  <c r="AI78" i="179"/>
  <c r="AH78" i="179"/>
  <c r="AG78" i="179"/>
  <c r="AF78" i="179"/>
  <c r="AE78" i="179"/>
  <c r="AD78" i="179"/>
  <c r="AC78" i="179"/>
  <c r="AB78" i="179"/>
  <c r="AA78" i="179"/>
  <c r="Z78" i="179"/>
  <c r="Y78" i="179"/>
  <c r="X78" i="179"/>
  <c r="W78" i="179"/>
  <c r="H78" i="179"/>
  <c r="F78" i="179"/>
  <c r="BA76" i="179"/>
  <c r="AZ76" i="179"/>
  <c r="AY76" i="179"/>
  <c r="AX76" i="179"/>
  <c r="AW76" i="179"/>
  <c r="AV76" i="179"/>
  <c r="AU76" i="179"/>
  <c r="AT76" i="179"/>
  <c r="AS76" i="179"/>
  <c r="AR76" i="179"/>
  <c r="AQ76" i="179"/>
  <c r="AP76" i="179"/>
  <c r="AO76" i="179"/>
  <c r="AN76" i="179"/>
  <c r="AM76" i="179"/>
  <c r="AL76" i="179"/>
  <c r="AK76" i="179"/>
  <c r="AJ76" i="179"/>
  <c r="AI76" i="179"/>
  <c r="AH76" i="179"/>
  <c r="AG76" i="179"/>
  <c r="AF76" i="179"/>
  <c r="AE76" i="179"/>
  <c r="AD76" i="179"/>
  <c r="AC76" i="179"/>
  <c r="AB76" i="179"/>
  <c r="AA76" i="179"/>
  <c r="Z76" i="179"/>
  <c r="Y76" i="179"/>
  <c r="X76" i="179"/>
  <c r="W76" i="179"/>
  <c r="H76" i="179"/>
  <c r="F76" i="179"/>
  <c r="BA74" i="179"/>
  <c r="AZ74" i="179"/>
  <c r="AY74" i="179"/>
  <c r="AX74" i="179"/>
  <c r="AW74" i="179"/>
  <c r="AV74" i="179"/>
  <c r="AU74" i="179"/>
  <c r="AT74" i="179"/>
  <c r="AS74" i="179"/>
  <c r="AR74" i="179"/>
  <c r="AQ74" i="179"/>
  <c r="AP74" i="179"/>
  <c r="AO74" i="179"/>
  <c r="AN74" i="179"/>
  <c r="AM74" i="179"/>
  <c r="AL74" i="179"/>
  <c r="AK74" i="179"/>
  <c r="AJ74" i="179"/>
  <c r="AI74" i="179"/>
  <c r="AH74" i="179"/>
  <c r="AG74" i="179"/>
  <c r="AF74" i="179"/>
  <c r="AE74" i="179"/>
  <c r="AD74" i="179"/>
  <c r="AC74" i="179"/>
  <c r="AB74" i="179"/>
  <c r="AA74" i="179"/>
  <c r="Z74" i="179"/>
  <c r="Y74" i="179"/>
  <c r="X74" i="179"/>
  <c r="W74" i="179"/>
  <c r="H74" i="179"/>
  <c r="F74" i="179"/>
  <c r="BA72" i="179"/>
  <c r="AZ72" i="179"/>
  <c r="AY72" i="179"/>
  <c r="AX72" i="179"/>
  <c r="AW72" i="179"/>
  <c r="AV72" i="179"/>
  <c r="AU72" i="179"/>
  <c r="AT72" i="179"/>
  <c r="AS72" i="179"/>
  <c r="AR72" i="179"/>
  <c r="AQ72" i="179"/>
  <c r="AP72" i="179"/>
  <c r="AO72" i="179"/>
  <c r="AN72" i="179"/>
  <c r="AM72" i="179"/>
  <c r="AL72" i="179"/>
  <c r="AK72" i="179"/>
  <c r="AJ72" i="179"/>
  <c r="AI72" i="179"/>
  <c r="AH72" i="179"/>
  <c r="AG72" i="179"/>
  <c r="AF72" i="179"/>
  <c r="AE72" i="179"/>
  <c r="AD72" i="179"/>
  <c r="AC72" i="179"/>
  <c r="AB72" i="179"/>
  <c r="AA72" i="179"/>
  <c r="Z72" i="179"/>
  <c r="Y72" i="179"/>
  <c r="X72" i="179"/>
  <c r="W72" i="179"/>
  <c r="H72" i="179"/>
  <c r="F72" i="179"/>
  <c r="BA70" i="179"/>
  <c r="AZ70" i="179"/>
  <c r="AY70" i="179"/>
  <c r="AX70" i="179"/>
  <c r="AW70" i="179"/>
  <c r="AV70" i="179"/>
  <c r="AU70" i="179"/>
  <c r="AT70" i="179"/>
  <c r="AS70" i="179"/>
  <c r="AR70" i="179"/>
  <c r="AQ70" i="179"/>
  <c r="AP70" i="179"/>
  <c r="AO70" i="179"/>
  <c r="AN70" i="179"/>
  <c r="AM70" i="179"/>
  <c r="AL70" i="179"/>
  <c r="AK70" i="179"/>
  <c r="AJ70" i="179"/>
  <c r="AI70" i="179"/>
  <c r="AH70" i="179"/>
  <c r="AG70" i="179"/>
  <c r="AF70" i="179"/>
  <c r="AE70" i="179"/>
  <c r="AD70" i="179"/>
  <c r="AC70" i="179"/>
  <c r="AB70" i="179"/>
  <c r="AA70" i="179"/>
  <c r="Z70" i="179"/>
  <c r="Y70" i="179"/>
  <c r="X70" i="179"/>
  <c r="W70" i="179"/>
  <c r="H70" i="179"/>
  <c r="F70" i="179"/>
  <c r="BA68" i="179"/>
  <c r="AZ68" i="179"/>
  <c r="AY68" i="179"/>
  <c r="AX68" i="179"/>
  <c r="AW68" i="179"/>
  <c r="AV68" i="179"/>
  <c r="AU68" i="179"/>
  <c r="AT68" i="179"/>
  <c r="AS68" i="179"/>
  <c r="AR68" i="179"/>
  <c r="AQ68" i="179"/>
  <c r="AP68" i="179"/>
  <c r="AO68" i="179"/>
  <c r="AN68" i="179"/>
  <c r="AM68" i="179"/>
  <c r="AL68" i="179"/>
  <c r="AK68" i="179"/>
  <c r="AJ68" i="179"/>
  <c r="AI68" i="179"/>
  <c r="AH68" i="179"/>
  <c r="AG68" i="179"/>
  <c r="AF68" i="179"/>
  <c r="AE68" i="179"/>
  <c r="AD68" i="179"/>
  <c r="AC68" i="179"/>
  <c r="AB68" i="179"/>
  <c r="AA68" i="179"/>
  <c r="Z68" i="179"/>
  <c r="Y68" i="179"/>
  <c r="X68" i="179"/>
  <c r="W68" i="179"/>
  <c r="H68" i="179"/>
  <c r="F68" i="179"/>
  <c r="BA66" i="179"/>
  <c r="AZ66" i="179"/>
  <c r="AY66" i="179"/>
  <c r="AX66" i="179"/>
  <c r="AW66" i="179"/>
  <c r="AV66" i="179"/>
  <c r="AU66" i="179"/>
  <c r="AT66" i="179"/>
  <c r="AS66" i="179"/>
  <c r="AR66" i="179"/>
  <c r="AQ66" i="179"/>
  <c r="AP66" i="179"/>
  <c r="AO66" i="179"/>
  <c r="AN66" i="179"/>
  <c r="AM66" i="179"/>
  <c r="AL66" i="179"/>
  <c r="AK66" i="179"/>
  <c r="AJ66" i="179"/>
  <c r="AI66" i="179"/>
  <c r="AH66" i="179"/>
  <c r="AG66" i="179"/>
  <c r="AF66" i="179"/>
  <c r="AE66" i="179"/>
  <c r="AD66" i="179"/>
  <c r="AC66" i="179"/>
  <c r="AB66" i="179"/>
  <c r="AA66" i="179"/>
  <c r="Z66" i="179"/>
  <c r="Y66" i="179"/>
  <c r="X66" i="179"/>
  <c r="W66" i="179"/>
  <c r="H66" i="179"/>
  <c r="F66" i="179"/>
  <c r="BA64" i="179"/>
  <c r="AZ64" i="179"/>
  <c r="AY64" i="179"/>
  <c r="AX64" i="179"/>
  <c r="AW64" i="179"/>
  <c r="AV64" i="179"/>
  <c r="AU64" i="179"/>
  <c r="AT64" i="179"/>
  <c r="AS64" i="179"/>
  <c r="AR64" i="179"/>
  <c r="AQ64" i="179"/>
  <c r="AP64" i="179"/>
  <c r="AO64" i="179"/>
  <c r="AN64" i="179"/>
  <c r="AM64" i="179"/>
  <c r="AL64" i="179"/>
  <c r="AK64" i="179"/>
  <c r="AJ64" i="179"/>
  <c r="AI64" i="179"/>
  <c r="AH64" i="179"/>
  <c r="AG64" i="179"/>
  <c r="AF64" i="179"/>
  <c r="AE64" i="179"/>
  <c r="AD64" i="179"/>
  <c r="AC64" i="179"/>
  <c r="AB64" i="179"/>
  <c r="AA64" i="179"/>
  <c r="Z64" i="179"/>
  <c r="Y64" i="179"/>
  <c r="X64" i="179"/>
  <c r="W64" i="179"/>
  <c r="H64" i="179"/>
  <c r="F64" i="179"/>
  <c r="BA62" i="179"/>
  <c r="AZ62" i="179"/>
  <c r="AY62" i="179"/>
  <c r="AX62" i="179"/>
  <c r="AW62" i="179"/>
  <c r="AV62" i="179"/>
  <c r="AU62" i="179"/>
  <c r="AT62" i="179"/>
  <c r="AS62" i="179"/>
  <c r="AR62" i="179"/>
  <c r="AQ62" i="179"/>
  <c r="AP62" i="179"/>
  <c r="AO62" i="179"/>
  <c r="AN62" i="179"/>
  <c r="AM62" i="179"/>
  <c r="AL62" i="179"/>
  <c r="AK62" i="179"/>
  <c r="AJ62" i="179"/>
  <c r="AI62" i="179"/>
  <c r="AH62" i="179"/>
  <c r="AG62" i="179"/>
  <c r="AF62" i="179"/>
  <c r="AE62" i="179"/>
  <c r="AD62" i="179"/>
  <c r="AC62" i="179"/>
  <c r="AB62" i="179"/>
  <c r="AA62" i="179"/>
  <c r="Z62" i="179"/>
  <c r="Y62" i="179"/>
  <c r="X62" i="179"/>
  <c r="W62" i="179"/>
  <c r="H62" i="179"/>
  <c r="F62" i="179"/>
  <c r="BA60" i="179"/>
  <c r="AZ60" i="179"/>
  <c r="AY60" i="179"/>
  <c r="AX60" i="179"/>
  <c r="AW60" i="179"/>
  <c r="AV60" i="179"/>
  <c r="AU60" i="179"/>
  <c r="AT60" i="179"/>
  <c r="AS60" i="179"/>
  <c r="AR60" i="179"/>
  <c r="AQ60" i="179"/>
  <c r="AP60" i="179"/>
  <c r="AO60" i="179"/>
  <c r="AN60" i="179"/>
  <c r="AM60" i="179"/>
  <c r="AL60" i="179"/>
  <c r="AK60" i="179"/>
  <c r="AJ60" i="179"/>
  <c r="AI60" i="179"/>
  <c r="AH60" i="179"/>
  <c r="AG60" i="179"/>
  <c r="AF60" i="179"/>
  <c r="AE60" i="179"/>
  <c r="AD60" i="179"/>
  <c r="AC60" i="179"/>
  <c r="AB60" i="179"/>
  <c r="AA60" i="179"/>
  <c r="Z60" i="179"/>
  <c r="Y60" i="179"/>
  <c r="X60" i="179"/>
  <c r="W60" i="179"/>
  <c r="H60" i="179"/>
  <c r="F60" i="179"/>
  <c r="BA58" i="179"/>
  <c r="AZ58" i="179"/>
  <c r="AY58" i="179"/>
  <c r="AX58" i="179"/>
  <c r="AW58" i="179"/>
  <c r="AV58" i="179"/>
  <c r="AU58" i="179"/>
  <c r="AT58" i="179"/>
  <c r="AS58" i="179"/>
  <c r="AR58" i="179"/>
  <c r="AQ58" i="179"/>
  <c r="AP58" i="179"/>
  <c r="AO58" i="179"/>
  <c r="AN58" i="179"/>
  <c r="AM58" i="179"/>
  <c r="AL58" i="179"/>
  <c r="AK58" i="179"/>
  <c r="AJ58" i="179"/>
  <c r="AI58" i="179"/>
  <c r="AH58" i="179"/>
  <c r="AG58" i="179"/>
  <c r="AF58" i="179"/>
  <c r="AE58" i="179"/>
  <c r="AD58" i="179"/>
  <c r="AC58" i="179"/>
  <c r="AB58" i="179"/>
  <c r="AA58" i="179"/>
  <c r="Z58" i="179"/>
  <c r="Y58" i="179"/>
  <c r="X58" i="179"/>
  <c r="W58" i="179"/>
  <c r="H58" i="179"/>
  <c r="F58" i="179"/>
  <c r="BA56" i="179"/>
  <c r="AZ56" i="179"/>
  <c r="AY56" i="179"/>
  <c r="AX56" i="179"/>
  <c r="AW56" i="179"/>
  <c r="AV56" i="179"/>
  <c r="AU56" i="179"/>
  <c r="AT56" i="179"/>
  <c r="AS56" i="179"/>
  <c r="AR56" i="179"/>
  <c r="AQ56" i="179"/>
  <c r="AP56" i="179"/>
  <c r="AO56" i="179"/>
  <c r="AN56" i="179"/>
  <c r="AM56" i="179"/>
  <c r="AL56" i="179"/>
  <c r="AK56" i="179"/>
  <c r="AJ56" i="179"/>
  <c r="AI56" i="179"/>
  <c r="AH56" i="179"/>
  <c r="AG56" i="179"/>
  <c r="AF56" i="179"/>
  <c r="AE56" i="179"/>
  <c r="AD56" i="179"/>
  <c r="AC56" i="179"/>
  <c r="AB56" i="179"/>
  <c r="AA56" i="179"/>
  <c r="Z56" i="179"/>
  <c r="Y56" i="179"/>
  <c r="X56" i="179"/>
  <c r="W56" i="179"/>
  <c r="H56" i="179"/>
  <c r="F56" i="179"/>
  <c r="BA54" i="179"/>
  <c r="AZ54" i="179"/>
  <c r="AY54" i="179"/>
  <c r="AX54" i="179"/>
  <c r="AW54" i="179"/>
  <c r="AV54" i="179"/>
  <c r="AU54" i="179"/>
  <c r="AT54" i="179"/>
  <c r="AS54" i="179"/>
  <c r="AR54" i="179"/>
  <c r="AQ54" i="179"/>
  <c r="AP54" i="179"/>
  <c r="AO54" i="179"/>
  <c r="AN54" i="179"/>
  <c r="AM54" i="179"/>
  <c r="AL54" i="179"/>
  <c r="AK54" i="179"/>
  <c r="AJ54" i="179"/>
  <c r="AI54" i="179"/>
  <c r="AH54" i="179"/>
  <c r="AG54" i="179"/>
  <c r="AF54" i="179"/>
  <c r="AE54" i="179"/>
  <c r="AD54" i="179"/>
  <c r="AC54" i="179"/>
  <c r="AB54" i="179"/>
  <c r="AA54" i="179"/>
  <c r="Z54" i="179"/>
  <c r="Y54" i="179"/>
  <c r="X54" i="179"/>
  <c r="W54" i="179"/>
  <c r="H54" i="179"/>
  <c r="F54" i="179"/>
  <c r="BA52" i="179"/>
  <c r="AZ52" i="179"/>
  <c r="AY52" i="179"/>
  <c r="AX52" i="179"/>
  <c r="AW52" i="179"/>
  <c r="AV52" i="179"/>
  <c r="AU52" i="179"/>
  <c r="AT52" i="179"/>
  <c r="AS52" i="179"/>
  <c r="AR52" i="179"/>
  <c r="AQ52" i="179"/>
  <c r="AP52" i="179"/>
  <c r="AO52" i="179"/>
  <c r="AN52" i="179"/>
  <c r="AM52" i="179"/>
  <c r="AL52" i="179"/>
  <c r="AK52" i="179"/>
  <c r="AJ52" i="179"/>
  <c r="AI52" i="179"/>
  <c r="AH52" i="179"/>
  <c r="AG52" i="179"/>
  <c r="AF52" i="179"/>
  <c r="AE52" i="179"/>
  <c r="AD52" i="179"/>
  <c r="AC52" i="179"/>
  <c r="AB52" i="179"/>
  <c r="AA52" i="179"/>
  <c r="Z52" i="179"/>
  <c r="Y52" i="179"/>
  <c r="X52" i="179"/>
  <c r="W52" i="179"/>
  <c r="H52" i="179"/>
  <c r="F52" i="179"/>
  <c r="BA50" i="179"/>
  <c r="AZ50" i="179"/>
  <c r="AY50" i="179"/>
  <c r="AX50" i="179"/>
  <c r="AW50" i="179"/>
  <c r="AV50" i="179"/>
  <c r="AU50" i="179"/>
  <c r="AT50" i="179"/>
  <c r="AS50" i="179"/>
  <c r="AR50" i="179"/>
  <c r="AQ50" i="179"/>
  <c r="AP50" i="179"/>
  <c r="AO50" i="179"/>
  <c r="AN50" i="179"/>
  <c r="AM50" i="179"/>
  <c r="AL50" i="179"/>
  <c r="AK50" i="179"/>
  <c r="AJ50" i="179"/>
  <c r="AI50" i="179"/>
  <c r="AH50" i="179"/>
  <c r="AG50" i="179"/>
  <c r="AF50" i="179"/>
  <c r="AE50" i="179"/>
  <c r="AD50" i="179"/>
  <c r="AC50" i="179"/>
  <c r="AB50" i="179"/>
  <c r="AA50" i="179"/>
  <c r="Z50" i="179"/>
  <c r="Y50" i="179"/>
  <c r="X50" i="179"/>
  <c r="W50" i="179"/>
  <c r="H50" i="179"/>
  <c r="F50" i="179"/>
  <c r="BA48" i="179"/>
  <c r="AZ48" i="179"/>
  <c r="AY48" i="179"/>
  <c r="AX48" i="179"/>
  <c r="AW48" i="179"/>
  <c r="AV48" i="179"/>
  <c r="AU48" i="179"/>
  <c r="AT48" i="179"/>
  <c r="AS48" i="179"/>
  <c r="AR48" i="179"/>
  <c r="AQ48" i="179"/>
  <c r="AP48" i="179"/>
  <c r="AO48" i="179"/>
  <c r="AN48" i="179"/>
  <c r="AM48" i="179"/>
  <c r="AL48" i="179"/>
  <c r="AK48" i="179"/>
  <c r="AJ48" i="179"/>
  <c r="AI48" i="179"/>
  <c r="AH48" i="179"/>
  <c r="AG48" i="179"/>
  <c r="AF48" i="179"/>
  <c r="AE48" i="179"/>
  <c r="AD48" i="179"/>
  <c r="AC48" i="179"/>
  <c r="AB48" i="179"/>
  <c r="AA48" i="179"/>
  <c r="Z48" i="179"/>
  <c r="Y48" i="179"/>
  <c r="X48" i="179"/>
  <c r="W48" i="179"/>
  <c r="H48" i="179"/>
  <c r="F48" i="179"/>
  <c r="BA46" i="179"/>
  <c r="AZ46" i="179"/>
  <c r="AY46" i="179"/>
  <c r="AX46" i="179"/>
  <c r="AW46" i="179"/>
  <c r="AV46" i="179"/>
  <c r="AU46" i="179"/>
  <c r="AT46" i="179"/>
  <c r="AS46" i="179"/>
  <c r="AR46" i="179"/>
  <c r="AQ46" i="179"/>
  <c r="AP46" i="179"/>
  <c r="AO46" i="179"/>
  <c r="AN46" i="179"/>
  <c r="AM46" i="179"/>
  <c r="AL46" i="179"/>
  <c r="AK46" i="179"/>
  <c r="AJ46" i="179"/>
  <c r="AI46" i="179"/>
  <c r="AH46" i="179"/>
  <c r="AG46" i="179"/>
  <c r="AF46" i="179"/>
  <c r="AE46" i="179"/>
  <c r="AD46" i="179"/>
  <c r="AC46" i="179"/>
  <c r="AB46" i="179"/>
  <c r="AA46" i="179"/>
  <c r="Z46" i="179"/>
  <c r="Y46" i="179"/>
  <c r="X46" i="179"/>
  <c r="W46" i="179"/>
  <c r="H46" i="179"/>
  <c r="F46" i="179"/>
  <c r="BA44" i="179"/>
  <c r="AZ44" i="179"/>
  <c r="AY44" i="179"/>
  <c r="AX44" i="179"/>
  <c r="AW44" i="179"/>
  <c r="AV44" i="179"/>
  <c r="AU44" i="179"/>
  <c r="AT44" i="179"/>
  <c r="AS44" i="179"/>
  <c r="AR44" i="179"/>
  <c r="AQ44" i="179"/>
  <c r="AP44" i="179"/>
  <c r="AO44" i="179"/>
  <c r="AN44" i="179"/>
  <c r="AM44" i="179"/>
  <c r="AL44" i="179"/>
  <c r="AK44" i="179"/>
  <c r="AJ44" i="179"/>
  <c r="AI44" i="179"/>
  <c r="AH44" i="179"/>
  <c r="AG44" i="179"/>
  <c r="AF44" i="179"/>
  <c r="AE44" i="179"/>
  <c r="AD44" i="179"/>
  <c r="AC44" i="179"/>
  <c r="AB44" i="179"/>
  <c r="AA44" i="179"/>
  <c r="Z44" i="179"/>
  <c r="Y44" i="179"/>
  <c r="X44" i="179"/>
  <c r="W44" i="179"/>
  <c r="H44" i="179"/>
  <c r="F44" i="179"/>
  <c r="BA42" i="179"/>
  <c r="AZ42" i="179"/>
  <c r="AY42" i="179"/>
  <c r="AX42" i="179"/>
  <c r="AW42" i="179"/>
  <c r="AV42" i="179"/>
  <c r="AU42" i="179"/>
  <c r="AT42" i="179"/>
  <c r="AS42" i="179"/>
  <c r="AR42" i="179"/>
  <c r="AQ42" i="179"/>
  <c r="AP42" i="179"/>
  <c r="AO42" i="179"/>
  <c r="AN42" i="179"/>
  <c r="AM42" i="179"/>
  <c r="AL42" i="179"/>
  <c r="AK42" i="179"/>
  <c r="AJ42" i="179"/>
  <c r="AI42" i="179"/>
  <c r="AH42" i="179"/>
  <c r="AG42" i="179"/>
  <c r="AF42" i="179"/>
  <c r="AE42" i="179"/>
  <c r="AD42" i="179"/>
  <c r="AC42" i="179"/>
  <c r="AB42" i="179"/>
  <c r="AA42" i="179"/>
  <c r="Z42" i="179"/>
  <c r="Y42" i="179"/>
  <c r="X42" i="179"/>
  <c r="W42" i="179"/>
  <c r="H42" i="179"/>
  <c r="F42" i="179"/>
  <c r="BA40" i="179"/>
  <c r="AZ40" i="179"/>
  <c r="AY40" i="179"/>
  <c r="AX40" i="179"/>
  <c r="AW40" i="179"/>
  <c r="AV40" i="179"/>
  <c r="AU40" i="179"/>
  <c r="AT40" i="179"/>
  <c r="AS40" i="179"/>
  <c r="AR40" i="179"/>
  <c r="AQ40" i="179"/>
  <c r="AP40" i="179"/>
  <c r="AO40" i="179"/>
  <c r="AN40" i="179"/>
  <c r="AM40" i="179"/>
  <c r="AL40" i="179"/>
  <c r="AK40" i="179"/>
  <c r="AJ40" i="179"/>
  <c r="AI40" i="179"/>
  <c r="AH40" i="179"/>
  <c r="AG40" i="179"/>
  <c r="AF40" i="179"/>
  <c r="AE40" i="179"/>
  <c r="AD40" i="179"/>
  <c r="AC40" i="179"/>
  <c r="AB40" i="179"/>
  <c r="AA40" i="179"/>
  <c r="Z40" i="179"/>
  <c r="Y40" i="179"/>
  <c r="X40" i="179"/>
  <c r="W40" i="179"/>
  <c r="H40" i="179"/>
  <c r="F40" i="179"/>
  <c r="BA38" i="179"/>
  <c r="AZ38" i="179"/>
  <c r="AY38" i="179"/>
  <c r="AX38" i="179"/>
  <c r="AW38" i="179"/>
  <c r="AV38" i="179"/>
  <c r="AU38" i="179"/>
  <c r="AT38" i="179"/>
  <c r="AS38" i="179"/>
  <c r="AR38" i="179"/>
  <c r="AQ38" i="179"/>
  <c r="AP38" i="179"/>
  <c r="AO38" i="179"/>
  <c r="AN38" i="179"/>
  <c r="AM38" i="179"/>
  <c r="AL38" i="179"/>
  <c r="AK38" i="179"/>
  <c r="AJ38" i="179"/>
  <c r="AI38" i="179"/>
  <c r="AH38" i="179"/>
  <c r="AG38" i="179"/>
  <c r="AF38" i="179"/>
  <c r="AE38" i="179"/>
  <c r="AD38" i="179"/>
  <c r="AC38" i="179"/>
  <c r="AB38" i="179"/>
  <c r="AA38" i="179"/>
  <c r="Z38" i="179"/>
  <c r="Y38" i="179"/>
  <c r="X38" i="179"/>
  <c r="W38" i="179"/>
  <c r="H38" i="179"/>
  <c r="F38" i="179"/>
  <c r="BA36" i="179"/>
  <c r="AZ36" i="179"/>
  <c r="AY36" i="179"/>
  <c r="AX36" i="179"/>
  <c r="AW36" i="179"/>
  <c r="AV36" i="179"/>
  <c r="AU36" i="179"/>
  <c r="AT36" i="179"/>
  <c r="AS36" i="179"/>
  <c r="AR36" i="179"/>
  <c r="AQ36" i="179"/>
  <c r="AP36" i="179"/>
  <c r="AO36" i="179"/>
  <c r="AN36" i="179"/>
  <c r="AM36" i="179"/>
  <c r="AL36" i="179"/>
  <c r="AK36" i="179"/>
  <c r="AJ36" i="179"/>
  <c r="AI36" i="179"/>
  <c r="AH36" i="179"/>
  <c r="AG36" i="179"/>
  <c r="AF36" i="179"/>
  <c r="AE36" i="179"/>
  <c r="AD36" i="179"/>
  <c r="AC36" i="179"/>
  <c r="AB36" i="179"/>
  <c r="AA36" i="179"/>
  <c r="Z36" i="179"/>
  <c r="Y36" i="179"/>
  <c r="X36" i="179"/>
  <c r="W36" i="179"/>
  <c r="H36" i="179"/>
  <c r="F36" i="179"/>
  <c r="BA34" i="179"/>
  <c r="AZ34" i="179"/>
  <c r="AY34" i="179"/>
  <c r="AX34" i="179"/>
  <c r="AW34" i="179"/>
  <c r="AV34" i="179"/>
  <c r="AU34" i="179"/>
  <c r="AT34" i="179"/>
  <c r="AS34" i="179"/>
  <c r="AR34" i="179"/>
  <c r="AQ34" i="179"/>
  <c r="AP34" i="179"/>
  <c r="AO34" i="179"/>
  <c r="AN34" i="179"/>
  <c r="AM34" i="179"/>
  <c r="AL34" i="179"/>
  <c r="AK34" i="179"/>
  <c r="AJ34" i="179"/>
  <c r="AI34" i="179"/>
  <c r="AH34" i="179"/>
  <c r="AG34" i="179"/>
  <c r="AF34" i="179"/>
  <c r="AE34" i="179"/>
  <c r="AD34" i="179"/>
  <c r="AC34" i="179"/>
  <c r="AB34" i="179"/>
  <c r="AA34" i="179"/>
  <c r="Z34" i="179"/>
  <c r="Y34" i="179"/>
  <c r="X34" i="179"/>
  <c r="W34" i="179"/>
  <c r="H34" i="179"/>
  <c r="F34" i="179"/>
  <c r="BA32" i="179"/>
  <c r="AZ32" i="179"/>
  <c r="AY32" i="179"/>
  <c r="AX32" i="179"/>
  <c r="AW32" i="179"/>
  <c r="AV32" i="179"/>
  <c r="AU32" i="179"/>
  <c r="AT32" i="179"/>
  <c r="AS32" i="179"/>
  <c r="AR32" i="179"/>
  <c r="AQ32" i="179"/>
  <c r="AP32" i="179"/>
  <c r="AO32" i="179"/>
  <c r="AN32" i="179"/>
  <c r="AM32" i="179"/>
  <c r="AL32" i="179"/>
  <c r="AK32" i="179"/>
  <c r="AJ32" i="179"/>
  <c r="AI32" i="179"/>
  <c r="AH32" i="179"/>
  <c r="AG32" i="179"/>
  <c r="AF32" i="179"/>
  <c r="AE32" i="179"/>
  <c r="AD32" i="179"/>
  <c r="AC32" i="179"/>
  <c r="AB32" i="179"/>
  <c r="AA32" i="179"/>
  <c r="Z32" i="179"/>
  <c r="Y32" i="179"/>
  <c r="X32" i="179"/>
  <c r="W32" i="179"/>
  <c r="H32" i="179"/>
  <c r="F32" i="179"/>
  <c r="BA30" i="179"/>
  <c r="AZ30" i="179"/>
  <c r="AY30" i="179"/>
  <c r="AX30" i="179"/>
  <c r="AW30" i="179"/>
  <c r="AV30" i="179"/>
  <c r="AU30" i="179"/>
  <c r="AT30" i="179"/>
  <c r="AS30" i="179"/>
  <c r="AR30" i="179"/>
  <c r="AQ30" i="179"/>
  <c r="AP30" i="179"/>
  <c r="AO30" i="179"/>
  <c r="AN30" i="179"/>
  <c r="AM30" i="179"/>
  <c r="AL30" i="179"/>
  <c r="AK30" i="179"/>
  <c r="AJ30" i="179"/>
  <c r="AI30" i="179"/>
  <c r="AH30" i="179"/>
  <c r="AG30" i="179"/>
  <c r="AF30" i="179"/>
  <c r="AE30" i="179"/>
  <c r="AD30" i="179"/>
  <c r="AC30" i="179"/>
  <c r="AB30" i="179"/>
  <c r="AA30" i="179"/>
  <c r="Z30" i="179"/>
  <c r="Y30" i="179"/>
  <c r="X30" i="179"/>
  <c r="W30" i="179"/>
  <c r="H30" i="179"/>
  <c r="F30" i="179"/>
  <c r="BA28" i="179"/>
  <c r="AZ28" i="179"/>
  <c r="AY28" i="179"/>
  <c r="AX28" i="179"/>
  <c r="AW28" i="179"/>
  <c r="AV28" i="179"/>
  <c r="AU28" i="179"/>
  <c r="AT28" i="179"/>
  <c r="AS28" i="179"/>
  <c r="AR28" i="179"/>
  <c r="AQ28" i="179"/>
  <c r="AP28" i="179"/>
  <c r="AO28" i="179"/>
  <c r="AN28" i="179"/>
  <c r="AM28" i="179"/>
  <c r="AL28" i="179"/>
  <c r="AK28" i="179"/>
  <c r="AJ28" i="179"/>
  <c r="AI28" i="179"/>
  <c r="AH28" i="179"/>
  <c r="AG28" i="179"/>
  <c r="AF28" i="179"/>
  <c r="AE28" i="179"/>
  <c r="AD28" i="179"/>
  <c r="AC28" i="179"/>
  <c r="AB28" i="179"/>
  <c r="AA28" i="179"/>
  <c r="Z28" i="179"/>
  <c r="Y28" i="179"/>
  <c r="X28" i="179"/>
  <c r="W28" i="179"/>
  <c r="H28" i="179"/>
  <c r="F28" i="179"/>
  <c r="BA26" i="179"/>
  <c r="AZ26" i="179"/>
  <c r="AY26" i="179"/>
  <c r="AX26" i="179"/>
  <c r="AW26" i="179"/>
  <c r="AV26" i="179"/>
  <c r="AU26" i="179"/>
  <c r="AT26" i="179"/>
  <c r="AS26" i="179"/>
  <c r="AR26" i="179"/>
  <c r="AQ26" i="179"/>
  <c r="AP26" i="179"/>
  <c r="AO26" i="179"/>
  <c r="AN26" i="179"/>
  <c r="AM26" i="179"/>
  <c r="AL26" i="179"/>
  <c r="AK26" i="179"/>
  <c r="AJ26" i="179"/>
  <c r="AI26" i="179"/>
  <c r="AH26" i="179"/>
  <c r="AG26" i="179"/>
  <c r="AF26" i="179"/>
  <c r="AE26" i="179"/>
  <c r="AD26" i="179"/>
  <c r="AC26" i="179"/>
  <c r="AB26" i="179"/>
  <c r="AA26" i="179"/>
  <c r="Z26" i="179"/>
  <c r="Y26" i="179"/>
  <c r="X26" i="179"/>
  <c r="W26" i="179"/>
  <c r="H26" i="179"/>
  <c r="F26" i="179"/>
  <c r="BA24" i="179"/>
  <c r="AZ24" i="179"/>
  <c r="AY24" i="179"/>
  <c r="AX24" i="179"/>
  <c r="AW24" i="179"/>
  <c r="AV24" i="179"/>
  <c r="AU24" i="179"/>
  <c r="AT24" i="179"/>
  <c r="AS24" i="179"/>
  <c r="AR24" i="179"/>
  <c r="AQ24" i="179"/>
  <c r="AP24" i="179"/>
  <c r="AO24" i="179"/>
  <c r="AN24" i="179"/>
  <c r="AM24" i="179"/>
  <c r="AL24" i="179"/>
  <c r="AK24" i="179"/>
  <c r="AJ24" i="179"/>
  <c r="AI24" i="179"/>
  <c r="AH24" i="179"/>
  <c r="AG24" i="179"/>
  <c r="AF24" i="179"/>
  <c r="AE24" i="179"/>
  <c r="AD24" i="179"/>
  <c r="AC24" i="179"/>
  <c r="AB24" i="179"/>
  <c r="AA24" i="179"/>
  <c r="Z24" i="179"/>
  <c r="Y24" i="179"/>
  <c r="X24" i="179"/>
  <c r="W24" i="179"/>
  <c r="H24" i="179"/>
  <c r="F24" i="179"/>
  <c r="BA22" i="179"/>
  <c r="AZ22" i="179"/>
  <c r="AY22" i="179"/>
  <c r="AX22" i="179"/>
  <c r="AW22" i="179"/>
  <c r="AV22" i="179"/>
  <c r="AU22" i="179"/>
  <c r="AT22" i="179"/>
  <c r="AS22" i="179"/>
  <c r="AR22" i="179"/>
  <c r="AQ22" i="179"/>
  <c r="AP22" i="179"/>
  <c r="AO22" i="179"/>
  <c r="AN22" i="179"/>
  <c r="AM22" i="179"/>
  <c r="AL22" i="179"/>
  <c r="AK22" i="179"/>
  <c r="AJ22" i="179"/>
  <c r="AI22" i="179"/>
  <c r="AH22" i="179"/>
  <c r="AG22" i="179"/>
  <c r="AF22" i="179"/>
  <c r="AE22" i="179"/>
  <c r="AD22" i="179"/>
  <c r="AC22" i="179"/>
  <c r="AB22" i="179"/>
  <c r="AA22" i="179"/>
  <c r="Z22" i="179"/>
  <c r="Y22" i="179"/>
  <c r="X22" i="179"/>
  <c r="W22" i="179"/>
  <c r="H22" i="179"/>
  <c r="F22" i="179"/>
  <c r="BA20" i="179"/>
  <c r="AZ20" i="179"/>
  <c r="AY20" i="179"/>
  <c r="AX20" i="179"/>
  <c r="AW20" i="179"/>
  <c r="AV20" i="179"/>
  <c r="AU20" i="179"/>
  <c r="AT20" i="179"/>
  <c r="AS20" i="179"/>
  <c r="AR20" i="179"/>
  <c r="AQ20" i="179"/>
  <c r="AP20" i="179"/>
  <c r="AO20" i="179"/>
  <c r="AN20" i="179"/>
  <c r="AM20" i="179"/>
  <c r="AL20" i="179"/>
  <c r="AK20" i="179"/>
  <c r="AJ20" i="179"/>
  <c r="AI20" i="179"/>
  <c r="AH20" i="179"/>
  <c r="AG20" i="179"/>
  <c r="AF20" i="179"/>
  <c r="AE20" i="179"/>
  <c r="AD20" i="179"/>
  <c r="AC20" i="179"/>
  <c r="AB20" i="179"/>
  <c r="AA20" i="179"/>
  <c r="Z20" i="179"/>
  <c r="Y20" i="179"/>
  <c r="X20" i="179"/>
  <c r="W20" i="179"/>
  <c r="H20" i="179"/>
  <c r="F20" i="179"/>
  <c r="BA18" i="179"/>
  <c r="AZ18" i="179"/>
  <c r="AY18" i="179"/>
  <c r="AX18" i="179"/>
  <c r="AW18" i="179"/>
  <c r="AV18" i="179"/>
  <c r="AU18" i="179"/>
  <c r="AT18" i="179"/>
  <c r="AS18" i="179"/>
  <c r="AR18" i="179"/>
  <c r="AQ18" i="179"/>
  <c r="AP18" i="179"/>
  <c r="AO18" i="179"/>
  <c r="AN18" i="179"/>
  <c r="AM18" i="179"/>
  <c r="AL18" i="179"/>
  <c r="AK18" i="179"/>
  <c r="AJ18" i="179"/>
  <c r="AI18" i="179"/>
  <c r="AH18" i="179"/>
  <c r="AG18" i="179"/>
  <c r="AF18" i="179"/>
  <c r="AE18" i="179"/>
  <c r="AD18" i="179"/>
  <c r="AC18" i="179"/>
  <c r="AB18" i="179"/>
  <c r="AA18" i="179"/>
  <c r="Z18" i="179"/>
  <c r="Y18" i="179"/>
  <c r="X18" i="179"/>
  <c r="W18" i="179"/>
  <c r="H18" i="179"/>
  <c r="F18" i="179"/>
  <c r="O224" i="179" s="1"/>
  <c r="B17" i="179"/>
  <c r="B19" i="179" s="1"/>
  <c r="B21" i="179" s="1"/>
  <c r="B23" i="179" s="1"/>
  <c r="B25" i="179" s="1"/>
  <c r="B27" i="179" s="1"/>
  <c r="B29" i="179" s="1"/>
  <c r="B31" i="179" s="1"/>
  <c r="B33" i="179" s="1"/>
  <c r="B35" i="179" s="1"/>
  <c r="B37" i="179" s="1"/>
  <c r="B39" i="179" s="1"/>
  <c r="B41" i="179" s="1"/>
  <c r="B43" i="179" s="1"/>
  <c r="B45" i="179" s="1"/>
  <c r="B47" i="179" s="1"/>
  <c r="B49" i="179" s="1"/>
  <c r="B51" i="179" s="1"/>
  <c r="B53" i="179" s="1"/>
  <c r="B55" i="179" s="1"/>
  <c r="B57" i="179" s="1"/>
  <c r="B59" i="179" s="1"/>
  <c r="B61" i="179" s="1"/>
  <c r="B63" i="179" s="1"/>
  <c r="B65" i="179" s="1"/>
  <c r="B67" i="179" s="1"/>
  <c r="B69" i="179" s="1"/>
  <c r="B71" i="179" s="1"/>
  <c r="B73" i="179" s="1"/>
  <c r="B75" i="179" s="1"/>
  <c r="B77" i="179" s="1"/>
  <c r="B79" i="179" s="1"/>
  <c r="B81" i="179" s="1"/>
  <c r="B83" i="179" s="1"/>
  <c r="B85" i="179" s="1"/>
  <c r="B87" i="179" s="1"/>
  <c r="B89" i="179" s="1"/>
  <c r="B91" i="179" s="1"/>
  <c r="B93" i="179" s="1"/>
  <c r="B95" i="179" s="1"/>
  <c r="B97" i="179" s="1"/>
  <c r="B99" i="179" s="1"/>
  <c r="B101" i="179" s="1"/>
  <c r="B103" i="179" s="1"/>
  <c r="B105" i="179" s="1"/>
  <c r="B107" i="179" s="1"/>
  <c r="B109" i="179" s="1"/>
  <c r="B111" i="179" s="1"/>
  <c r="B113" i="179" s="1"/>
  <c r="B115" i="179" s="1"/>
  <c r="B117" i="179" s="1"/>
  <c r="B119" i="179" s="1"/>
  <c r="B121" i="179" s="1"/>
  <c r="B123" i="179" s="1"/>
  <c r="B125" i="179" s="1"/>
  <c r="B127" i="179" s="1"/>
  <c r="B129" i="179" s="1"/>
  <c r="B131" i="179" s="1"/>
  <c r="B133" i="179" s="1"/>
  <c r="B135" i="179" s="1"/>
  <c r="B137" i="179" s="1"/>
  <c r="B139" i="179" s="1"/>
  <c r="B141" i="179" s="1"/>
  <c r="B143" i="179" s="1"/>
  <c r="B145" i="179" s="1"/>
  <c r="B147" i="179" s="1"/>
  <c r="B149" i="179" s="1"/>
  <c r="B151" i="179" s="1"/>
  <c r="B153" i="179" s="1"/>
  <c r="B155" i="179" s="1"/>
  <c r="B157" i="179" s="1"/>
  <c r="B159" i="179" s="1"/>
  <c r="B161" i="179" s="1"/>
  <c r="B163" i="179" s="1"/>
  <c r="B165" i="179" s="1"/>
  <c r="B167" i="179" s="1"/>
  <c r="B169" i="179" s="1"/>
  <c r="B171" i="179" s="1"/>
  <c r="B173" i="179" s="1"/>
  <c r="B175" i="179" s="1"/>
  <c r="B177" i="179" s="1"/>
  <c r="B179" i="179" s="1"/>
  <c r="B181" i="179" s="1"/>
  <c r="B183" i="179" s="1"/>
  <c r="B185" i="179" s="1"/>
  <c r="B187" i="179" s="1"/>
  <c r="B189" i="179" s="1"/>
  <c r="B191" i="179" s="1"/>
  <c r="B193" i="179" s="1"/>
  <c r="B195" i="179" s="1"/>
  <c r="B197" i="179" s="1"/>
  <c r="B199" i="179" s="1"/>
  <c r="B201" i="179" s="1"/>
  <c r="B203" i="179" s="1"/>
  <c r="B205" i="179" s="1"/>
  <c r="B207" i="179" s="1"/>
  <c r="B209" i="179" s="1"/>
  <c r="B211" i="179" s="1"/>
  <c r="B213" i="179" s="1"/>
  <c r="B215" i="179" s="1"/>
  <c r="AP15" i="179"/>
  <c r="AP16" i="179" s="1"/>
  <c r="BA14" i="179"/>
  <c r="BA15" i="179" s="1"/>
  <c r="BA16" i="179" s="1"/>
  <c r="AZ14" i="179"/>
  <c r="AZ15" i="179" s="1"/>
  <c r="AZ16" i="179" s="1"/>
  <c r="AY14" i="179"/>
  <c r="AY15" i="179" s="1"/>
  <c r="AY16" i="179" s="1"/>
  <c r="BB12" i="179"/>
  <c r="AF2" i="179"/>
  <c r="AW15" i="179" s="1"/>
  <c r="AW16" i="179" s="1"/>
  <c r="AL15" i="179" l="1"/>
  <c r="AL16" i="179" s="1"/>
  <c r="AQ15" i="179"/>
  <c r="AQ16" i="179" s="1"/>
  <c r="Z15" i="179"/>
  <c r="Z16" i="179" s="1"/>
  <c r="AS15" i="179"/>
  <c r="AS16" i="179" s="1"/>
  <c r="AC15" i="179"/>
  <c r="AC16" i="179" s="1"/>
  <c r="AU15" i="179"/>
  <c r="AU16" i="179" s="1"/>
  <c r="AD15" i="179"/>
  <c r="AD16" i="179" s="1"/>
  <c r="BE8" i="179"/>
  <c r="AE15" i="179"/>
  <c r="AE16" i="179" s="1"/>
  <c r="AI15" i="179"/>
  <c r="AI16" i="179" s="1"/>
  <c r="BB50" i="179"/>
  <c r="BD50" i="179" s="1"/>
  <c r="BB66" i="179"/>
  <c r="BD66" i="179" s="1"/>
  <c r="BB82" i="179"/>
  <c r="BD82" i="179" s="1"/>
  <c r="BB98" i="179"/>
  <c r="BD98" i="179" s="1"/>
  <c r="BB114" i="179"/>
  <c r="BD114" i="179" s="1"/>
  <c r="BB130" i="179"/>
  <c r="BD130" i="179" s="1"/>
  <c r="BB146" i="179"/>
  <c r="BD146" i="179" s="1"/>
  <c r="BB162" i="179"/>
  <c r="BD162" i="179" s="1"/>
  <c r="BB178" i="179"/>
  <c r="BD178" i="179" s="1"/>
  <c r="BB194" i="179"/>
  <c r="BD194" i="179" s="1"/>
  <c r="BB210" i="179"/>
  <c r="BD210" i="179" s="1"/>
  <c r="BF18" i="180"/>
  <c r="BH18" i="180" s="1"/>
  <c r="BF24" i="180"/>
  <c r="BH24" i="180" s="1"/>
  <c r="BF40" i="180"/>
  <c r="BH40" i="180" s="1"/>
  <c r="BB18" i="179"/>
  <c r="BD18" i="179" s="1"/>
  <c r="BB26" i="179"/>
  <c r="BD26" i="179" s="1"/>
  <c r="BB30" i="179"/>
  <c r="BD30" i="179" s="1"/>
  <c r="BB46" i="179"/>
  <c r="BD46" i="179" s="1"/>
  <c r="BB62" i="179"/>
  <c r="BD62" i="179" s="1"/>
  <c r="BB78" i="179"/>
  <c r="BD78" i="179" s="1"/>
  <c r="BB94" i="179"/>
  <c r="BD94" i="179" s="1"/>
  <c r="BB110" i="179"/>
  <c r="BD110" i="179" s="1"/>
  <c r="BB126" i="179"/>
  <c r="BD126" i="179" s="1"/>
  <c r="BB142" i="179"/>
  <c r="BD142" i="179" s="1"/>
  <c r="BB158" i="179"/>
  <c r="BD158" i="179" s="1"/>
  <c r="BB174" i="179"/>
  <c r="BD174" i="179" s="1"/>
  <c r="BB190" i="179"/>
  <c r="BD190" i="179" s="1"/>
  <c r="BB206" i="179"/>
  <c r="BD206" i="179" s="1"/>
  <c r="BF20" i="180"/>
  <c r="BH20" i="180" s="1"/>
  <c r="BF36" i="180"/>
  <c r="BH36" i="180" s="1"/>
  <c r="BB20" i="179"/>
  <c r="BD20" i="179" s="1"/>
  <c r="BB36" i="179"/>
  <c r="BD36" i="179" s="1"/>
  <c r="BB24" i="179"/>
  <c r="BD24" i="179" s="1"/>
  <c r="BB40" i="179"/>
  <c r="BD40" i="179" s="1"/>
  <c r="BB56" i="179"/>
  <c r="BD56" i="179" s="1"/>
  <c r="BB72" i="179"/>
  <c r="BD72" i="179" s="1"/>
  <c r="BB88" i="179"/>
  <c r="BD88" i="179" s="1"/>
  <c r="BB104" i="179"/>
  <c r="BD104" i="179" s="1"/>
  <c r="BB120" i="179"/>
  <c r="BD120" i="179" s="1"/>
  <c r="BB136" i="179"/>
  <c r="BD136" i="179" s="1"/>
  <c r="BB152" i="179"/>
  <c r="BD152" i="179" s="1"/>
  <c r="BB168" i="179"/>
  <c r="BD168" i="179" s="1"/>
  <c r="BB184" i="179"/>
  <c r="BD184" i="179" s="1"/>
  <c r="BB200" i="179"/>
  <c r="BD200" i="179" s="1"/>
  <c r="BB216" i="179"/>
  <c r="BD216" i="179" s="1"/>
  <c r="BF30" i="180"/>
  <c r="BH30" i="180" s="1"/>
  <c r="BF46" i="180"/>
  <c r="BH46" i="180" s="1"/>
  <c r="BF48" i="180"/>
  <c r="BH48" i="180" s="1"/>
  <c r="BF62" i="180"/>
  <c r="BH62" i="180" s="1"/>
  <c r="BF64" i="180"/>
  <c r="BH64" i="180" s="1"/>
  <c r="BF78" i="180"/>
  <c r="BH78" i="180" s="1"/>
  <c r="BF80" i="180"/>
  <c r="BH80" i="180" s="1"/>
  <c r="BF94" i="180"/>
  <c r="BH94" i="180" s="1"/>
  <c r="BF96" i="180"/>
  <c r="BH96" i="180" s="1"/>
  <c r="BF110" i="180"/>
  <c r="BH110" i="180" s="1"/>
  <c r="BF112" i="180"/>
  <c r="BH112" i="180" s="1"/>
  <c r="BF126" i="180"/>
  <c r="BH126" i="180" s="1"/>
  <c r="BF128" i="180"/>
  <c r="BH128" i="180" s="1"/>
  <c r="BF142" i="180"/>
  <c r="BH142" i="180" s="1"/>
  <c r="BF144" i="180"/>
  <c r="BH144" i="180" s="1"/>
  <c r="BF158" i="180"/>
  <c r="BH158" i="180" s="1"/>
  <c r="BF160" i="180"/>
  <c r="BH160" i="180" s="1"/>
  <c r="BF174" i="180"/>
  <c r="BH174" i="180" s="1"/>
  <c r="BF176" i="180"/>
  <c r="BH176" i="180" s="1"/>
  <c r="BF190" i="180"/>
  <c r="BH190" i="180" s="1"/>
  <c r="BF192" i="180"/>
  <c r="BH192" i="180" s="1"/>
  <c r="BF206" i="180"/>
  <c r="BH206" i="180" s="1"/>
  <c r="BF208" i="180"/>
  <c r="BH208" i="180" s="1"/>
  <c r="BB34" i="179"/>
  <c r="BD34" i="179" s="1"/>
  <c r="BB28" i="179"/>
  <c r="BD28" i="179" s="1"/>
  <c r="BB44" i="179"/>
  <c r="BD44" i="179" s="1"/>
  <c r="BB60" i="179"/>
  <c r="BD60" i="179" s="1"/>
  <c r="BB76" i="179"/>
  <c r="BD76" i="179" s="1"/>
  <c r="BB92" i="179"/>
  <c r="BD92" i="179" s="1"/>
  <c r="BB108" i="179"/>
  <c r="BD108" i="179" s="1"/>
  <c r="BB124" i="179"/>
  <c r="BD124" i="179" s="1"/>
  <c r="BB140" i="179"/>
  <c r="BD140" i="179" s="1"/>
  <c r="BB156" i="179"/>
  <c r="BD156" i="179" s="1"/>
  <c r="BB172" i="179"/>
  <c r="BD172" i="179" s="1"/>
  <c r="BB188" i="179"/>
  <c r="BD188" i="179" s="1"/>
  <c r="BB204" i="179"/>
  <c r="BD204" i="179" s="1"/>
  <c r="BF34" i="180"/>
  <c r="BH34" i="180" s="1"/>
  <c r="BF50" i="180"/>
  <c r="BH50" i="180" s="1"/>
  <c r="BF52" i="180"/>
  <c r="BH52" i="180" s="1"/>
  <c r="BF66" i="180"/>
  <c r="BH66" i="180" s="1"/>
  <c r="BF68" i="180"/>
  <c r="BH68" i="180" s="1"/>
  <c r="BF82" i="180"/>
  <c r="BH82" i="180" s="1"/>
  <c r="BF84" i="180"/>
  <c r="BH84" i="180" s="1"/>
  <c r="BF98" i="180"/>
  <c r="BH98" i="180" s="1"/>
  <c r="BF100" i="180"/>
  <c r="BH100" i="180" s="1"/>
  <c r="BF114" i="180"/>
  <c r="BH114" i="180" s="1"/>
  <c r="BF116" i="180"/>
  <c r="BH116" i="180" s="1"/>
  <c r="BF130" i="180"/>
  <c r="BH130" i="180" s="1"/>
  <c r="BF132" i="180"/>
  <c r="BH132" i="180" s="1"/>
  <c r="BF146" i="180"/>
  <c r="BH146" i="180" s="1"/>
  <c r="BF148" i="180"/>
  <c r="BH148" i="180" s="1"/>
  <c r="BF162" i="180"/>
  <c r="BH162" i="180" s="1"/>
  <c r="BF164" i="180"/>
  <c r="BH164" i="180" s="1"/>
  <c r="BF178" i="180"/>
  <c r="BH178" i="180" s="1"/>
  <c r="BF180" i="180"/>
  <c r="BH180" i="180" s="1"/>
  <c r="BF194" i="180"/>
  <c r="BH194" i="180" s="1"/>
  <c r="BF196" i="180"/>
  <c r="BH196" i="180" s="1"/>
  <c r="BF210" i="180"/>
  <c r="BH210" i="180" s="1"/>
  <c r="BF212" i="180"/>
  <c r="BH212" i="180" s="1"/>
  <c r="BB22" i="179"/>
  <c r="BD22" i="179" s="1"/>
  <c r="BB38" i="179"/>
  <c r="BD38" i="179" s="1"/>
  <c r="BB54" i="179"/>
  <c r="BD54" i="179" s="1"/>
  <c r="BB70" i="179"/>
  <c r="BD70" i="179" s="1"/>
  <c r="BB86" i="179"/>
  <c r="BD86" i="179" s="1"/>
  <c r="BB102" i="179"/>
  <c r="BD102" i="179" s="1"/>
  <c r="BB118" i="179"/>
  <c r="BD118" i="179" s="1"/>
  <c r="BB134" i="179"/>
  <c r="BD134" i="179" s="1"/>
  <c r="BB150" i="179"/>
  <c r="BD150" i="179" s="1"/>
  <c r="BB166" i="179"/>
  <c r="BD166" i="179" s="1"/>
  <c r="BB182" i="179"/>
  <c r="BD182" i="179" s="1"/>
  <c r="BB198" i="179"/>
  <c r="BD198" i="179" s="1"/>
  <c r="BB214" i="179"/>
  <c r="BD214" i="179" s="1"/>
  <c r="BF28" i="180"/>
  <c r="BH28" i="180" s="1"/>
  <c r="BF44" i="180"/>
  <c r="BH44" i="180" s="1"/>
  <c r="BB32" i="179"/>
  <c r="BD32" i="179" s="1"/>
  <c r="BB48" i="179"/>
  <c r="BD48" i="179" s="1"/>
  <c r="BB64" i="179"/>
  <c r="BD64" i="179" s="1"/>
  <c r="BB80" i="179"/>
  <c r="BD80" i="179" s="1"/>
  <c r="BB96" i="179"/>
  <c r="BD96" i="179" s="1"/>
  <c r="BB112" i="179"/>
  <c r="BD112" i="179" s="1"/>
  <c r="BB128" i="179"/>
  <c r="BD128" i="179" s="1"/>
  <c r="BB144" i="179"/>
  <c r="BD144" i="179" s="1"/>
  <c r="BB160" i="179"/>
  <c r="BD160" i="179" s="1"/>
  <c r="BB176" i="179"/>
  <c r="BD176" i="179" s="1"/>
  <c r="BB192" i="179"/>
  <c r="BD192" i="179" s="1"/>
  <c r="BB208" i="179"/>
  <c r="BD208" i="179" s="1"/>
  <c r="BF22" i="180"/>
  <c r="BH22" i="180" s="1"/>
  <c r="BF38" i="180"/>
  <c r="BH38" i="180" s="1"/>
  <c r="BF54" i="180"/>
  <c r="BH54" i="180" s="1"/>
  <c r="BF56" i="180"/>
  <c r="BH56" i="180" s="1"/>
  <c r="BF70" i="180"/>
  <c r="BH70" i="180" s="1"/>
  <c r="BF72" i="180"/>
  <c r="BH72" i="180" s="1"/>
  <c r="BF86" i="180"/>
  <c r="BH86" i="180" s="1"/>
  <c r="BF88" i="180"/>
  <c r="BH88" i="180" s="1"/>
  <c r="BF102" i="180"/>
  <c r="BH102" i="180" s="1"/>
  <c r="BF104" i="180"/>
  <c r="BH104" i="180" s="1"/>
  <c r="BF118" i="180"/>
  <c r="BH118" i="180" s="1"/>
  <c r="BF120" i="180"/>
  <c r="BH120" i="180" s="1"/>
  <c r="BF134" i="180"/>
  <c r="BH134" i="180" s="1"/>
  <c r="BF136" i="180"/>
  <c r="BH136" i="180" s="1"/>
  <c r="BF150" i="180"/>
  <c r="BH150" i="180" s="1"/>
  <c r="BF152" i="180"/>
  <c r="BH152" i="180" s="1"/>
  <c r="BF166" i="180"/>
  <c r="BH166" i="180" s="1"/>
  <c r="BF168" i="180"/>
  <c r="BH168" i="180" s="1"/>
  <c r="BF182" i="180"/>
  <c r="BH182" i="180" s="1"/>
  <c r="BF184" i="180"/>
  <c r="BH184" i="180" s="1"/>
  <c r="BF198" i="180"/>
  <c r="BH198" i="180" s="1"/>
  <c r="BF200" i="180"/>
  <c r="BH200" i="180" s="1"/>
  <c r="BF214" i="180"/>
  <c r="BH214" i="180" s="1"/>
  <c r="BF216" i="180"/>
  <c r="BH216" i="180" s="1"/>
  <c r="BB42" i="179"/>
  <c r="BD42" i="179" s="1"/>
  <c r="BB58" i="179"/>
  <c r="BD58" i="179" s="1"/>
  <c r="BB74" i="179"/>
  <c r="BD74" i="179" s="1"/>
  <c r="BB90" i="179"/>
  <c r="BD90" i="179" s="1"/>
  <c r="BB106" i="179"/>
  <c r="BD106" i="179" s="1"/>
  <c r="BB122" i="179"/>
  <c r="BD122" i="179" s="1"/>
  <c r="BB138" i="179"/>
  <c r="BD138" i="179" s="1"/>
  <c r="BB154" i="179"/>
  <c r="BD154" i="179" s="1"/>
  <c r="BB170" i="179"/>
  <c r="BD170" i="179" s="1"/>
  <c r="BB186" i="179"/>
  <c r="BD186" i="179" s="1"/>
  <c r="BB202" i="179"/>
  <c r="BD202" i="179" s="1"/>
  <c r="BF32" i="180"/>
  <c r="BH32" i="180" s="1"/>
  <c r="BB52" i="179"/>
  <c r="BD52" i="179" s="1"/>
  <c r="BB68" i="179"/>
  <c r="BD68" i="179" s="1"/>
  <c r="BB84" i="179"/>
  <c r="BD84" i="179" s="1"/>
  <c r="BB100" i="179"/>
  <c r="BD100" i="179" s="1"/>
  <c r="BB116" i="179"/>
  <c r="BD116" i="179" s="1"/>
  <c r="BB132" i="179"/>
  <c r="BD132" i="179" s="1"/>
  <c r="BB148" i="179"/>
  <c r="BD148" i="179" s="1"/>
  <c r="BB164" i="179"/>
  <c r="BD164" i="179" s="1"/>
  <c r="BB180" i="179"/>
  <c r="BD180" i="179" s="1"/>
  <c r="BB196" i="179"/>
  <c r="BD196" i="179" s="1"/>
  <c r="BB212" i="179"/>
  <c r="BD212" i="179" s="1"/>
  <c r="BF26" i="180"/>
  <c r="BH26" i="180" s="1"/>
  <c r="BF42" i="180"/>
  <c r="BH42" i="180" s="1"/>
  <c r="BF58" i="180"/>
  <c r="BH58" i="180" s="1"/>
  <c r="BF60" i="180"/>
  <c r="BH60" i="180" s="1"/>
  <c r="BF74" i="180"/>
  <c r="BH74" i="180" s="1"/>
  <c r="BF76" i="180"/>
  <c r="BH76" i="180" s="1"/>
  <c r="BF90" i="180"/>
  <c r="BH90" i="180" s="1"/>
  <c r="BF92" i="180"/>
  <c r="BH92" i="180" s="1"/>
  <c r="BF106" i="180"/>
  <c r="BH106" i="180" s="1"/>
  <c r="BF108" i="180"/>
  <c r="BH108" i="180" s="1"/>
  <c r="BF122" i="180"/>
  <c r="BH122" i="180" s="1"/>
  <c r="BF124" i="180"/>
  <c r="BH124" i="180" s="1"/>
  <c r="BF138" i="180"/>
  <c r="BH138" i="180" s="1"/>
  <c r="BF140" i="180"/>
  <c r="BH140" i="180" s="1"/>
  <c r="BF154" i="180"/>
  <c r="BH154" i="180" s="1"/>
  <c r="BF156" i="180"/>
  <c r="BH156" i="180" s="1"/>
  <c r="BF170" i="180"/>
  <c r="BH170" i="180" s="1"/>
  <c r="BF172" i="180"/>
  <c r="BH172" i="180" s="1"/>
  <c r="BF186" i="180"/>
  <c r="BH186" i="180" s="1"/>
  <c r="BF188" i="180"/>
  <c r="BH188" i="180" s="1"/>
  <c r="BF202" i="180"/>
  <c r="BH202" i="180" s="1"/>
  <c r="BF204" i="180"/>
  <c r="BH204" i="180" s="1"/>
  <c r="AO236" i="180"/>
  <c r="AZ222" i="180" s="1"/>
  <c r="Y236" i="180"/>
  <c r="AU222" i="180" s="1"/>
  <c r="BE222" i="180" s="1"/>
  <c r="AI224" i="180"/>
  <c r="AC15" i="180"/>
  <c r="AC16" i="180" s="1"/>
  <c r="AE15" i="180"/>
  <c r="AE16" i="180" s="1"/>
  <c r="AU15" i="180"/>
  <c r="AU16" i="180" s="1"/>
  <c r="AF15" i="180"/>
  <c r="AF16" i="180" s="1"/>
  <c r="AN15" i="180"/>
  <c r="AN16" i="180" s="1"/>
  <c r="AV15" i="180"/>
  <c r="AV16" i="180" s="1"/>
  <c r="Q223" i="180"/>
  <c r="Q225" i="180"/>
  <c r="AG15" i="180"/>
  <c r="AG16" i="180" s="1"/>
  <c r="Q222" i="180"/>
  <c r="S223" i="180"/>
  <c r="S225" i="180"/>
  <c r="AE230" i="180"/>
  <c r="AS15" i="180"/>
  <c r="AS16" i="180" s="1"/>
  <c r="AO15" i="180"/>
  <c r="AO16" i="180" s="1"/>
  <c r="AH15" i="180"/>
  <c r="AH16" i="180" s="1"/>
  <c r="AP15" i="180"/>
  <c r="AP16" i="180" s="1"/>
  <c r="AX15" i="180"/>
  <c r="AX16" i="180" s="1"/>
  <c r="S222" i="180"/>
  <c r="AG223" i="180"/>
  <c r="AG225" i="180"/>
  <c r="AJ230" i="180"/>
  <c r="AK15" i="180"/>
  <c r="AK16" i="180" s="1"/>
  <c r="AW15" i="180"/>
  <c r="AW16" i="180" s="1"/>
  <c r="AA15" i="180"/>
  <c r="AA16" i="180" s="1"/>
  <c r="AG222" i="180"/>
  <c r="AI223" i="180"/>
  <c r="AI225" i="180"/>
  <c r="AM15" i="180"/>
  <c r="AM16" i="180" s="1"/>
  <c r="AI15" i="180"/>
  <c r="AI16" i="180" s="1"/>
  <c r="AQ15" i="180"/>
  <c r="AQ16" i="180" s="1"/>
  <c r="AY15" i="180"/>
  <c r="AY16" i="180" s="1"/>
  <c r="AB15" i="180"/>
  <c r="AB16" i="180" s="1"/>
  <c r="AJ15" i="180"/>
  <c r="AJ16" i="180" s="1"/>
  <c r="AR15" i="180"/>
  <c r="AR16" i="180" s="1"/>
  <c r="AZ15" i="180"/>
  <c r="AZ16" i="180" s="1"/>
  <c r="AI222" i="180"/>
  <c r="Q224" i="180"/>
  <c r="BA15" i="180"/>
  <c r="BA16" i="180" s="1"/>
  <c r="BI8" i="180"/>
  <c r="AD15" i="180"/>
  <c r="AD16" i="180" s="1"/>
  <c r="AL15" i="180"/>
  <c r="AL16" i="180" s="1"/>
  <c r="AT15" i="180"/>
  <c r="AT16" i="180" s="1"/>
  <c r="AH15" i="179"/>
  <c r="AH16" i="179" s="1"/>
  <c r="AT15" i="179"/>
  <c r="AT16" i="179" s="1"/>
  <c r="W15" i="179"/>
  <c r="W16" i="179" s="1"/>
  <c r="AK15" i="179"/>
  <c r="AK16" i="179" s="1"/>
  <c r="AX15" i="179"/>
  <c r="AX16" i="179" s="1"/>
  <c r="AA15" i="179"/>
  <c r="AA16" i="179" s="1"/>
  <c r="AM15" i="179"/>
  <c r="AM16" i="179" s="1"/>
  <c r="AK236" i="179"/>
  <c r="AV222" i="179" s="1"/>
  <c r="U236" i="179"/>
  <c r="AQ222" i="179" s="1"/>
  <c r="BA222" i="179" s="1"/>
  <c r="AE224" i="179"/>
  <c r="AB15" i="179"/>
  <c r="AB16" i="179" s="1"/>
  <c r="AJ15" i="179"/>
  <c r="AJ16" i="179" s="1"/>
  <c r="AR15" i="179"/>
  <c r="AR16" i="179" s="1"/>
  <c r="M223" i="179"/>
  <c r="M225" i="179"/>
  <c r="M222" i="179"/>
  <c r="O223" i="179"/>
  <c r="O225" i="179"/>
  <c r="O222" i="179"/>
  <c r="AC223" i="179"/>
  <c r="AC225" i="179"/>
  <c r="AC222" i="179"/>
  <c r="AE223" i="179"/>
  <c r="AE225" i="179"/>
  <c r="X15" i="179"/>
  <c r="X16" i="179" s="1"/>
  <c r="AF15" i="179"/>
  <c r="AF16" i="179" s="1"/>
  <c r="AN15" i="179"/>
  <c r="AN16" i="179" s="1"/>
  <c r="AV15" i="179"/>
  <c r="AV16" i="179" s="1"/>
  <c r="AE222" i="179"/>
  <c r="M224" i="179"/>
  <c r="Y15" i="179"/>
  <c r="Y16" i="179" s="1"/>
  <c r="AG15" i="179"/>
  <c r="AG16" i="179" s="1"/>
  <c r="AO15" i="179"/>
  <c r="AO16" i="179" s="1"/>
  <c r="AC226" i="179" l="1"/>
  <c r="S226" i="180"/>
  <c r="Q226" i="180"/>
  <c r="AG226" i="180"/>
  <c r="AI226" i="180"/>
  <c r="AE226" i="179"/>
  <c r="O226" i="179"/>
  <c r="M226" i="179"/>
  <c r="AF231" i="178" l="1"/>
  <c r="P231" i="178"/>
  <c r="K231" i="178"/>
  <c r="U231" i="178" s="1"/>
  <c r="P236" i="178" s="1"/>
  <c r="P230" i="178"/>
  <c r="K230" i="178"/>
  <c r="AH228" i="178"/>
  <c r="AA231" i="178" s="1"/>
  <c r="AK231" i="178" s="1"/>
  <c r="AF236" i="178" s="1"/>
  <c r="AM226" i="178"/>
  <c r="AA236" i="178" s="1"/>
  <c r="AJ226" i="178"/>
  <c r="AH226" i="178"/>
  <c r="W226" i="178"/>
  <c r="K236" i="178" s="1"/>
  <c r="T226" i="178"/>
  <c r="R226" i="178"/>
  <c r="AE222" i="178"/>
  <c r="BA216" i="178"/>
  <c r="AZ216" i="178"/>
  <c r="AY216" i="178"/>
  <c r="AX216" i="178"/>
  <c r="AW216" i="178"/>
  <c r="AV216" i="178"/>
  <c r="AU216" i="178"/>
  <c r="AT216" i="178"/>
  <c r="AS216" i="178"/>
  <c r="AR216" i="178"/>
  <c r="AQ216" i="178"/>
  <c r="AP216" i="178"/>
  <c r="AO216" i="178"/>
  <c r="AN216" i="178"/>
  <c r="AM216" i="178"/>
  <c r="AL216" i="178"/>
  <c r="AK216" i="178"/>
  <c r="AJ216" i="178"/>
  <c r="AI216" i="178"/>
  <c r="AH216" i="178"/>
  <c r="AG216" i="178"/>
  <c r="AF216" i="178"/>
  <c r="AE216" i="178"/>
  <c r="AD216" i="178"/>
  <c r="AC216" i="178"/>
  <c r="AB216" i="178"/>
  <c r="AA216" i="178"/>
  <c r="Z216" i="178"/>
  <c r="Y216" i="178"/>
  <c r="X216" i="178"/>
  <c r="W216" i="178"/>
  <c r="H216" i="178"/>
  <c r="F216" i="178"/>
  <c r="BA214" i="178"/>
  <c r="AZ214" i="178"/>
  <c r="AY214" i="178"/>
  <c r="AX214" i="178"/>
  <c r="AW214" i="178"/>
  <c r="AV214" i="178"/>
  <c r="AU214" i="178"/>
  <c r="AT214" i="178"/>
  <c r="AS214" i="178"/>
  <c r="AR214" i="178"/>
  <c r="AQ214" i="178"/>
  <c r="AP214" i="178"/>
  <c r="AO214" i="178"/>
  <c r="AN214" i="178"/>
  <c r="AM214" i="178"/>
  <c r="AL214" i="178"/>
  <c r="AK214" i="178"/>
  <c r="AJ214" i="178"/>
  <c r="AI214" i="178"/>
  <c r="AH214" i="178"/>
  <c r="AG214" i="178"/>
  <c r="AF214" i="178"/>
  <c r="AE214" i="178"/>
  <c r="AD214" i="178"/>
  <c r="AC214" i="178"/>
  <c r="AB214" i="178"/>
  <c r="AA214" i="178"/>
  <c r="Z214" i="178"/>
  <c r="Y214" i="178"/>
  <c r="X214" i="178"/>
  <c r="W214" i="178"/>
  <c r="H214" i="178"/>
  <c r="F214" i="178"/>
  <c r="BA212" i="178"/>
  <c r="AZ212" i="178"/>
  <c r="AY212" i="178"/>
  <c r="AX212" i="178"/>
  <c r="AW212" i="178"/>
  <c r="AV212" i="178"/>
  <c r="AU212" i="178"/>
  <c r="AT212" i="178"/>
  <c r="AS212" i="178"/>
  <c r="AR212" i="178"/>
  <c r="AQ212" i="178"/>
  <c r="AP212" i="178"/>
  <c r="AO212" i="178"/>
  <c r="AN212" i="178"/>
  <c r="AM212" i="178"/>
  <c r="AL212" i="178"/>
  <c r="AK212" i="178"/>
  <c r="AJ212" i="178"/>
  <c r="AI212" i="178"/>
  <c r="AH212" i="178"/>
  <c r="AG212" i="178"/>
  <c r="AF212" i="178"/>
  <c r="AE212" i="178"/>
  <c r="AD212" i="178"/>
  <c r="AC212" i="178"/>
  <c r="AB212" i="178"/>
  <c r="AA212" i="178"/>
  <c r="Z212" i="178"/>
  <c r="Y212" i="178"/>
  <c r="X212" i="178"/>
  <c r="W212" i="178"/>
  <c r="H212" i="178"/>
  <c r="F212" i="178"/>
  <c r="BA210" i="178"/>
  <c r="AZ210" i="178"/>
  <c r="AY210" i="178"/>
  <c r="AX210" i="178"/>
  <c r="AW210" i="178"/>
  <c r="AV210" i="178"/>
  <c r="AU210" i="178"/>
  <c r="AT210" i="178"/>
  <c r="AS210" i="178"/>
  <c r="AR210" i="178"/>
  <c r="AQ210" i="178"/>
  <c r="AP210" i="178"/>
  <c r="AO210" i="178"/>
  <c r="AN210" i="178"/>
  <c r="AM210" i="178"/>
  <c r="AL210" i="178"/>
  <c r="AK210" i="178"/>
  <c r="AJ210" i="178"/>
  <c r="AI210" i="178"/>
  <c r="AH210" i="178"/>
  <c r="AG210" i="178"/>
  <c r="AF210" i="178"/>
  <c r="AE210" i="178"/>
  <c r="AD210" i="178"/>
  <c r="AC210" i="178"/>
  <c r="AB210" i="178"/>
  <c r="AA210" i="178"/>
  <c r="Z210" i="178"/>
  <c r="Y210" i="178"/>
  <c r="X210" i="178"/>
  <c r="W210" i="178"/>
  <c r="H210" i="178"/>
  <c r="F210" i="178"/>
  <c r="BA208" i="178"/>
  <c r="AZ208" i="178"/>
  <c r="AY208" i="178"/>
  <c r="AX208" i="178"/>
  <c r="AW208" i="178"/>
  <c r="AV208" i="178"/>
  <c r="AU208" i="178"/>
  <c r="AT208" i="178"/>
  <c r="AS208" i="178"/>
  <c r="AR208" i="178"/>
  <c r="AQ208" i="178"/>
  <c r="AP208" i="178"/>
  <c r="AO208" i="178"/>
  <c r="AN208" i="178"/>
  <c r="AM208" i="178"/>
  <c r="AL208" i="178"/>
  <c r="AK208" i="178"/>
  <c r="AJ208" i="178"/>
  <c r="AI208" i="178"/>
  <c r="AH208" i="178"/>
  <c r="AG208" i="178"/>
  <c r="AF208" i="178"/>
  <c r="AE208" i="178"/>
  <c r="AD208" i="178"/>
  <c r="AC208" i="178"/>
  <c r="AB208" i="178"/>
  <c r="AA208" i="178"/>
  <c r="Z208" i="178"/>
  <c r="Y208" i="178"/>
  <c r="X208" i="178"/>
  <c r="W208" i="178"/>
  <c r="H208" i="178"/>
  <c r="F208" i="178"/>
  <c r="BA206" i="178"/>
  <c r="AZ206" i="178"/>
  <c r="AY206" i="178"/>
  <c r="AX206" i="178"/>
  <c r="AW206" i="178"/>
  <c r="AV206" i="178"/>
  <c r="AU206" i="178"/>
  <c r="AT206" i="178"/>
  <c r="AS206" i="178"/>
  <c r="AR206" i="178"/>
  <c r="AQ206" i="178"/>
  <c r="AP206" i="178"/>
  <c r="AO206" i="178"/>
  <c r="AN206" i="178"/>
  <c r="AM206" i="178"/>
  <c r="AL206" i="178"/>
  <c r="AK206" i="178"/>
  <c r="AJ206" i="178"/>
  <c r="AI206" i="178"/>
  <c r="AH206" i="178"/>
  <c r="AG206" i="178"/>
  <c r="AF206" i="178"/>
  <c r="AE206" i="178"/>
  <c r="AD206" i="178"/>
  <c r="AC206" i="178"/>
  <c r="AB206" i="178"/>
  <c r="AA206" i="178"/>
  <c r="Z206" i="178"/>
  <c r="Y206" i="178"/>
  <c r="X206" i="178"/>
  <c r="W206" i="178"/>
  <c r="H206" i="178"/>
  <c r="F206" i="178"/>
  <c r="BA204" i="178"/>
  <c r="AZ204" i="178"/>
  <c r="AY204" i="178"/>
  <c r="AX204" i="178"/>
  <c r="AW204" i="178"/>
  <c r="AV204" i="178"/>
  <c r="AU204" i="178"/>
  <c r="AT204" i="178"/>
  <c r="AS204" i="178"/>
  <c r="AR204" i="178"/>
  <c r="AQ204" i="178"/>
  <c r="AP204" i="178"/>
  <c r="AO204" i="178"/>
  <c r="AN204" i="178"/>
  <c r="AM204" i="178"/>
  <c r="AL204" i="178"/>
  <c r="AK204" i="178"/>
  <c r="AJ204" i="178"/>
  <c r="AI204" i="178"/>
  <c r="AH204" i="178"/>
  <c r="AG204" i="178"/>
  <c r="AF204" i="178"/>
  <c r="AE204" i="178"/>
  <c r="AD204" i="178"/>
  <c r="AC204" i="178"/>
  <c r="AB204" i="178"/>
  <c r="AA204" i="178"/>
  <c r="Z204" i="178"/>
  <c r="Y204" i="178"/>
  <c r="X204" i="178"/>
  <c r="W204" i="178"/>
  <c r="H204" i="178"/>
  <c r="F204" i="178"/>
  <c r="BA202" i="178"/>
  <c r="AZ202" i="178"/>
  <c r="AY202" i="178"/>
  <c r="AX202" i="178"/>
  <c r="AW202" i="178"/>
  <c r="AV202" i="178"/>
  <c r="AU202" i="178"/>
  <c r="AT202" i="178"/>
  <c r="AS202" i="178"/>
  <c r="AR202" i="178"/>
  <c r="AQ202" i="178"/>
  <c r="AP202" i="178"/>
  <c r="AO202" i="178"/>
  <c r="AN202" i="178"/>
  <c r="AM202" i="178"/>
  <c r="AL202" i="178"/>
  <c r="AK202" i="178"/>
  <c r="AJ202" i="178"/>
  <c r="AI202" i="178"/>
  <c r="AH202" i="178"/>
  <c r="AG202" i="178"/>
  <c r="AF202" i="178"/>
  <c r="AE202" i="178"/>
  <c r="AD202" i="178"/>
  <c r="AC202" i="178"/>
  <c r="AB202" i="178"/>
  <c r="AA202" i="178"/>
  <c r="Z202" i="178"/>
  <c r="Y202" i="178"/>
  <c r="X202" i="178"/>
  <c r="W202" i="178"/>
  <c r="H202" i="178"/>
  <c r="F202" i="178"/>
  <c r="BA200" i="178"/>
  <c r="AZ200" i="178"/>
  <c r="AY200" i="178"/>
  <c r="AX200" i="178"/>
  <c r="AW200" i="178"/>
  <c r="AV200" i="178"/>
  <c r="AU200" i="178"/>
  <c r="AT200" i="178"/>
  <c r="AS200" i="178"/>
  <c r="AR200" i="178"/>
  <c r="AQ200" i="178"/>
  <c r="AP200" i="178"/>
  <c r="AO200" i="178"/>
  <c r="AN200" i="178"/>
  <c r="AM200" i="178"/>
  <c r="AL200" i="178"/>
  <c r="AK200" i="178"/>
  <c r="AJ200" i="178"/>
  <c r="AI200" i="178"/>
  <c r="AH200" i="178"/>
  <c r="AG200" i="178"/>
  <c r="AF200" i="178"/>
  <c r="AE200" i="178"/>
  <c r="AD200" i="178"/>
  <c r="AC200" i="178"/>
  <c r="AB200" i="178"/>
  <c r="AA200" i="178"/>
  <c r="Z200" i="178"/>
  <c r="Y200" i="178"/>
  <c r="X200" i="178"/>
  <c r="W200" i="178"/>
  <c r="H200" i="178"/>
  <c r="F200" i="178"/>
  <c r="BA198" i="178"/>
  <c r="AZ198" i="178"/>
  <c r="AY198" i="178"/>
  <c r="AX198" i="178"/>
  <c r="AW198" i="178"/>
  <c r="AV198" i="178"/>
  <c r="AU198" i="178"/>
  <c r="AT198" i="178"/>
  <c r="AS198" i="178"/>
  <c r="AR198" i="178"/>
  <c r="AQ198" i="178"/>
  <c r="AP198" i="178"/>
  <c r="AO198" i="178"/>
  <c r="AN198" i="178"/>
  <c r="AM198" i="178"/>
  <c r="AL198" i="178"/>
  <c r="AK198" i="178"/>
  <c r="AJ198" i="178"/>
  <c r="AI198" i="178"/>
  <c r="AH198" i="178"/>
  <c r="AG198" i="178"/>
  <c r="AF198" i="178"/>
  <c r="AE198" i="178"/>
  <c r="AD198" i="178"/>
  <c r="AC198" i="178"/>
  <c r="AB198" i="178"/>
  <c r="AA198" i="178"/>
  <c r="Z198" i="178"/>
  <c r="Y198" i="178"/>
  <c r="X198" i="178"/>
  <c r="W198" i="178"/>
  <c r="H198" i="178"/>
  <c r="F198" i="178"/>
  <c r="BA196" i="178"/>
  <c r="AZ196" i="178"/>
  <c r="AY196" i="178"/>
  <c r="AX196" i="178"/>
  <c r="AW196" i="178"/>
  <c r="AV196" i="178"/>
  <c r="AU196" i="178"/>
  <c r="AT196" i="178"/>
  <c r="AS196" i="178"/>
  <c r="AR196" i="178"/>
  <c r="AQ196" i="178"/>
  <c r="AP196" i="178"/>
  <c r="AO196" i="178"/>
  <c r="AN196" i="178"/>
  <c r="AM196" i="178"/>
  <c r="AL196" i="178"/>
  <c r="AK196" i="178"/>
  <c r="AJ196" i="178"/>
  <c r="AI196" i="178"/>
  <c r="AH196" i="178"/>
  <c r="AG196" i="178"/>
  <c r="AF196" i="178"/>
  <c r="AE196" i="178"/>
  <c r="AD196" i="178"/>
  <c r="AC196" i="178"/>
  <c r="AB196" i="178"/>
  <c r="AA196" i="178"/>
  <c r="Z196" i="178"/>
  <c r="Y196" i="178"/>
  <c r="X196" i="178"/>
  <c r="W196" i="178"/>
  <c r="H196" i="178"/>
  <c r="F196" i="178"/>
  <c r="BA194" i="178"/>
  <c r="AZ194" i="178"/>
  <c r="AY194" i="178"/>
  <c r="AX194" i="178"/>
  <c r="AW194" i="178"/>
  <c r="AV194" i="178"/>
  <c r="AU194" i="178"/>
  <c r="AT194" i="178"/>
  <c r="AS194" i="178"/>
  <c r="AR194" i="178"/>
  <c r="AQ194" i="178"/>
  <c r="AP194" i="178"/>
  <c r="AO194" i="178"/>
  <c r="AN194" i="178"/>
  <c r="AM194" i="178"/>
  <c r="AL194" i="178"/>
  <c r="AK194" i="178"/>
  <c r="AJ194" i="178"/>
  <c r="AI194" i="178"/>
  <c r="AH194" i="178"/>
  <c r="AG194" i="178"/>
  <c r="AF194" i="178"/>
  <c r="AE194" i="178"/>
  <c r="AD194" i="178"/>
  <c r="AC194" i="178"/>
  <c r="AB194" i="178"/>
  <c r="AA194" i="178"/>
  <c r="Z194" i="178"/>
  <c r="Y194" i="178"/>
  <c r="X194" i="178"/>
  <c r="W194" i="178"/>
  <c r="H194" i="178"/>
  <c r="F194" i="178"/>
  <c r="BA192" i="178"/>
  <c r="AZ192" i="178"/>
  <c r="AY192" i="178"/>
  <c r="AX192" i="178"/>
  <c r="AW192" i="178"/>
  <c r="AV192" i="178"/>
  <c r="AU192" i="178"/>
  <c r="AT192" i="178"/>
  <c r="AS192" i="178"/>
  <c r="AR192" i="178"/>
  <c r="AQ192" i="178"/>
  <c r="AP192" i="178"/>
  <c r="AO192" i="178"/>
  <c r="AN192" i="178"/>
  <c r="AM192" i="178"/>
  <c r="AL192" i="178"/>
  <c r="AK192" i="178"/>
  <c r="AJ192" i="178"/>
  <c r="AI192" i="178"/>
  <c r="AH192" i="178"/>
  <c r="AG192" i="178"/>
  <c r="AF192" i="178"/>
  <c r="AE192" i="178"/>
  <c r="AD192" i="178"/>
  <c r="AC192" i="178"/>
  <c r="AB192" i="178"/>
  <c r="AA192" i="178"/>
  <c r="Z192" i="178"/>
  <c r="Y192" i="178"/>
  <c r="X192" i="178"/>
  <c r="W192" i="178"/>
  <c r="H192" i="178"/>
  <c r="F192" i="178"/>
  <c r="BA190" i="178"/>
  <c r="AZ190" i="178"/>
  <c r="AY190" i="178"/>
  <c r="AX190" i="178"/>
  <c r="AW190" i="178"/>
  <c r="AV190" i="178"/>
  <c r="AU190" i="178"/>
  <c r="AT190" i="178"/>
  <c r="AS190" i="178"/>
  <c r="AR190" i="178"/>
  <c r="AQ190" i="178"/>
  <c r="AP190" i="178"/>
  <c r="AO190" i="178"/>
  <c r="AN190" i="178"/>
  <c r="AM190" i="178"/>
  <c r="AL190" i="178"/>
  <c r="AK190" i="178"/>
  <c r="AJ190" i="178"/>
  <c r="AI190" i="178"/>
  <c r="AH190" i="178"/>
  <c r="AG190" i="178"/>
  <c r="AF190" i="178"/>
  <c r="AE190" i="178"/>
  <c r="AD190" i="178"/>
  <c r="AC190" i="178"/>
  <c r="AB190" i="178"/>
  <c r="AA190" i="178"/>
  <c r="Z190" i="178"/>
  <c r="Y190" i="178"/>
  <c r="X190" i="178"/>
  <c r="W190" i="178"/>
  <c r="H190" i="178"/>
  <c r="F190" i="178"/>
  <c r="BA188" i="178"/>
  <c r="AZ188" i="178"/>
  <c r="AY188" i="178"/>
  <c r="AX188" i="178"/>
  <c r="AW188" i="178"/>
  <c r="AV188" i="178"/>
  <c r="AU188" i="178"/>
  <c r="AT188" i="178"/>
  <c r="AS188" i="178"/>
  <c r="AR188" i="178"/>
  <c r="AQ188" i="178"/>
  <c r="AP188" i="178"/>
  <c r="AO188" i="178"/>
  <c r="AN188" i="178"/>
  <c r="AM188" i="178"/>
  <c r="AL188" i="178"/>
  <c r="AK188" i="178"/>
  <c r="AJ188" i="178"/>
  <c r="AI188" i="178"/>
  <c r="AH188" i="178"/>
  <c r="AG188" i="178"/>
  <c r="AF188" i="178"/>
  <c r="AE188" i="178"/>
  <c r="AD188" i="178"/>
  <c r="AC188" i="178"/>
  <c r="AB188" i="178"/>
  <c r="AA188" i="178"/>
  <c r="Z188" i="178"/>
  <c r="Y188" i="178"/>
  <c r="X188" i="178"/>
  <c r="W188" i="178"/>
  <c r="H188" i="178"/>
  <c r="F188" i="178"/>
  <c r="BA186" i="178"/>
  <c r="AZ186" i="178"/>
  <c r="AY186" i="178"/>
  <c r="AX186" i="178"/>
  <c r="AW186" i="178"/>
  <c r="AV186" i="178"/>
  <c r="AU186" i="178"/>
  <c r="AT186" i="178"/>
  <c r="AS186" i="178"/>
  <c r="AR186" i="178"/>
  <c r="AQ186" i="178"/>
  <c r="AP186" i="178"/>
  <c r="AO186" i="178"/>
  <c r="AN186" i="178"/>
  <c r="AM186" i="178"/>
  <c r="AL186" i="178"/>
  <c r="AK186" i="178"/>
  <c r="AJ186" i="178"/>
  <c r="AI186" i="178"/>
  <c r="AH186" i="178"/>
  <c r="AG186" i="178"/>
  <c r="AF186" i="178"/>
  <c r="AE186" i="178"/>
  <c r="AD186" i="178"/>
  <c r="AC186" i="178"/>
  <c r="AB186" i="178"/>
  <c r="AA186" i="178"/>
  <c r="Z186" i="178"/>
  <c r="Y186" i="178"/>
  <c r="X186" i="178"/>
  <c r="W186" i="178"/>
  <c r="H186" i="178"/>
  <c r="F186" i="178"/>
  <c r="BA184" i="178"/>
  <c r="AZ184" i="178"/>
  <c r="AY184" i="178"/>
  <c r="AX184" i="178"/>
  <c r="AW184" i="178"/>
  <c r="AV184" i="178"/>
  <c r="AU184" i="178"/>
  <c r="AT184" i="178"/>
  <c r="AS184" i="178"/>
  <c r="AR184" i="178"/>
  <c r="AQ184" i="178"/>
  <c r="AP184" i="178"/>
  <c r="AO184" i="178"/>
  <c r="AN184" i="178"/>
  <c r="AM184" i="178"/>
  <c r="AL184" i="178"/>
  <c r="AK184" i="178"/>
  <c r="AJ184" i="178"/>
  <c r="AI184" i="178"/>
  <c r="AH184" i="178"/>
  <c r="AG184" i="178"/>
  <c r="AF184" i="178"/>
  <c r="AE184" i="178"/>
  <c r="AD184" i="178"/>
  <c r="AC184" i="178"/>
  <c r="AB184" i="178"/>
  <c r="AA184" i="178"/>
  <c r="Z184" i="178"/>
  <c r="Y184" i="178"/>
  <c r="X184" i="178"/>
  <c r="W184" i="178"/>
  <c r="H184" i="178"/>
  <c r="F184" i="178"/>
  <c r="BA182" i="178"/>
  <c r="AZ182" i="178"/>
  <c r="AY182" i="178"/>
  <c r="AX182" i="178"/>
  <c r="AW182" i="178"/>
  <c r="AV182" i="178"/>
  <c r="AU182" i="178"/>
  <c r="AT182" i="178"/>
  <c r="AS182" i="178"/>
  <c r="AR182" i="178"/>
  <c r="AQ182" i="178"/>
  <c r="AP182" i="178"/>
  <c r="AO182" i="178"/>
  <c r="AN182" i="178"/>
  <c r="AM182" i="178"/>
  <c r="AL182" i="178"/>
  <c r="AK182" i="178"/>
  <c r="AJ182" i="178"/>
  <c r="AI182" i="178"/>
  <c r="AH182" i="178"/>
  <c r="AG182" i="178"/>
  <c r="AF182" i="178"/>
  <c r="AE182" i="178"/>
  <c r="AD182" i="178"/>
  <c r="AC182" i="178"/>
  <c r="AB182" i="178"/>
  <c r="AA182" i="178"/>
  <c r="Z182" i="178"/>
  <c r="Y182" i="178"/>
  <c r="X182" i="178"/>
  <c r="W182" i="178"/>
  <c r="H182" i="178"/>
  <c r="F182" i="178"/>
  <c r="BA180" i="178"/>
  <c r="AZ180" i="178"/>
  <c r="AY180" i="178"/>
  <c r="AX180" i="178"/>
  <c r="AW180" i="178"/>
  <c r="AV180" i="178"/>
  <c r="AU180" i="178"/>
  <c r="AT180" i="178"/>
  <c r="AS180" i="178"/>
  <c r="AR180" i="178"/>
  <c r="AQ180" i="178"/>
  <c r="AP180" i="178"/>
  <c r="AO180" i="178"/>
  <c r="AN180" i="178"/>
  <c r="AM180" i="178"/>
  <c r="AL180" i="178"/>
  <c r="AK180" i="178"/>
  <c r="AJ180" i="178"/>
  <c r="AI180" i="178"/>
  <c r="AH180" i="178"/>
  <c r="AG180" i="178"/>
  <c r="AF180" i="178"/>
  <c r="AE180" i="178"/>
  <c r="AD180" i="178"/>
  <c r="AC180" i="178"/>
  <c r="AB180" i="178"/>
  <c r="AA180" i="178"/>
  <c r="Z180" i="178"/>
  <c r="Y180" i="178"/>
  <c r="X180" i="178"/>
  <c r="W180" i="178"/>
  <c r="H180" i="178"/>
  <c r="F180" i="178"/>
  <c r="BA178" i="178"/>
  <c r="AZ178" i="178"/>
  <c r="AY178" i="178"/>
  <c r="AX178" i="178"/>
  <c r="AW178" i="178"/>
  <c r="AV178" i="178"/>
  <c r="AU178" i="178"/>
  <c r="AT178" i="178"/>
  <c r="AS178" i="178"/>
  <c r="AR178" i="178"/>
  <c r="AQ178" i="178"/>
  <c r="AP178" i="178"/>
  <c r="AO178" i="178"/>
  <c r="AN178" i="178"/>
  <c r="AM178" i="178"/>
  <c r="AL178" i="178"/>
  <c r="AK178" i="178"/>
  <c r="AJ178" i="178"/>
  <c r="AI178" i="178"/>
  <c r="AH178" i="178"/>
  <c r="AG178" i="178"/>
  <c r="AF178" i="178"/>
  <c r="AE178" i="178"/>
  <c r="AD178" i="178"/>
  <c r="AC178" i="178"/>
  <c r="AB178" i="178"/>
  <c r="AA178" i="178"/>
  <c r="Z178" i="178"/>
  <c r="Y178" i="178"/>
  <c r="X178" i="178"/>
  <c r="W178" i="178"/>
  <c r="H178" i="178"/>
  <c r="F178" i="178"/>
  <c r="BA176" i="178"/>
  <c r="AZ176" i="178"/>
  <c r="AY176" i="178"/>
  <c r="AX176" i="178"/>
  <c r="AW176" i="178"/>
  <c r="AV176" i="178"/>
  <c r="AU176" i="178"/>
  <c r="AT176" i="178"/>
  <c r="AS176" i="178"/>
  <c r="AR176" i="178"/>
  <c r="AQ176" i="178"/>
  <c r="AP176" i="178"/>
  <c r="AO176" i="178"/>
  <c r="AN176" i="178"/>
  <c r="AM176" i="178"/>
  <c r="AL176" i="178"/>
  <c r="AK176" i="178"/>
  <c r="AJ176" i="178"/>
  <c r="AI176" i="178"/>
  <c r="AH176" i="178"/>
  <c r="AG176" i="178"/>
  <c r="AF176" i="178"/>
  <c r="AE176" i="178"/>
  <c r="AD176" i="178"/>
  <c r="AC176" i="178"/>
  <c r="AB176" i="178"/>
  <c r="AA176" i="178"/>
  <c r="Z176" i="178"/>
  <c r="Y176" i="178"/>
  <c r="X176" i="178"/>
  <c r="W176" i="178"/>
  <c r="H176" i="178"/>
  <c r="F176" i="178"/>
  <c r="BA174" i="178"/>
  <c r="AZ174" i="178"/>
  <c r="AY174" i="178"/>
  <c r="AX174" i="178"/>
  <c r="AW174" i="178"/>
  <c r="AV174" i="178"/>
  <c r="AU174" i="178"/>
  <c r="AT174" i="178"/>
  <c r="AS174" i="178"/>
  <c r="AR174" i="178"/>
  <c r="AQ174" i="178"/>
  <c r="AP174" i="178"/>
  <c r="AO174" i="178"/>
  <c r="AN174" i="178"/>
  <c r="AM174" i="178"/>
  <c r="AL174" i="178"/>
  <c r="AK174" i="178"/>
  <c r="AJ174" i="178"/>
  <c r="AI174" i="178"/>
  <c r="AH174" i="178"/>
  <c r="AG174" i="178"/>
  <c r="AF174" i="178"/>
  <c r="AE174" i="178"/>
  <c r="AD174" i="178"/>
  <c r="AC174" i="178"/>
  <c r="AB174" i="178"/>
  <c r="AA174" i="178"/>
  <c r="Z174" i="178"/>
  <c r="Y174" i="178"/>
  <c r="X174" i="178"/>
  <c r="W174" i="178"/>
  <c r="H174" i="178"/>
  <c r="F174" i="178"/>
  <c r="BA172" i="178"/>
  <c r="AZ172" i="178"/>
  <c r="AY172" i="178"/>
  <c r="AX172" i="178"/>
  <c r="AW172" i="178"/>
  <c r="AV172" i="178"/>
  <c r="AU172" i="178"/>
  <c r="AT172" i="178"/>
  <c r="AS172" i="178"/>
  <c r="AR172" i="178"/>
  <c r="AQ172" i="178"/>
  <c r="AP172" i="178"/>
  <c r="AO172" i="178"/>
  <c r="AN172" i="178"/>
  <c r="AM172" i="178"/>
  <c r="AL172" i="178"/>
  <c r="AK172" i="178"/>
  <c r="AJ172" i="178"/>
  <c r="AI172" i="178"/>
  <c r="AH172" i="178"/>
  <c r="AG172" i="178"/>
  <c r="AF172" i="178"/>
  <c r="AE172" i="178"/>
  <c r="AD172" i="178"/>
  <c r="AC172" i="178"/>
  <c r="AB172" i="178"/>
  <c r="AA172" i="178"/>
  <c r="Z172" i="178"/>
  <c r="Y172" i="178"/>
  <c r="X172" i="178"/>
  <c r="W172" i="178"/>
  <c r="H172" i="178"/>
  <c r="F172" i="178"/>
  <c r="BA170" i="178"/>
  <c r="AZ170" i="178"/>
  <c r="AY170" i="178"/>
  <c r="AX170" i="178"/>
  <c r="AW170" i="178"/>
  <c r="AV170" i="178"/>
  <c r="AU170" i="178"/>
  <c r="AT170" i="178"/>
  <c r="AS170" i="178"/>
  <c r="AR170" i="178"/>
  <c r="AQ170" i="178"/>
  <c r="AP170" i="178"/>
  <c r="AO170" i="178"/>
  <c r="AN170" i="178"/>
  <c r="AM170" i="178"/>
  <c r="AL170" i="178"/>
  <c r="AK170" i="178"/>
  <c r="AJ170" i="178"/>
  <c r="AI170" i="178"/>
  <c r="AH170" i="178"/>
  <c r="AG170" i="178"/>
  <c r="AF170" i="178"/>
  <c r="AE170" i="178"/>
  <c r="AD170" i="178"/>
  <c r="AC170" i="178"/>
  <c r="AB170" i="178"/>
  <c r="AA170" i="178"/>
  <c r="Z170" i="178"/>
  <c r="Y170" i="178"/>
  <c r="X170" i="178"/>
  <c r="W170" i="178"/>
  <c r="H170" i="178"/>
  <c r="F170" i="178"/>
  <c r="BA168" i="178"/>
  <c r="AZ168" i="178"/>
  <c r="AY168" i="178"/>
  <c r="AX168" i="178"/>
  <c r="AW168" i="178"/>
  <c r="AV168" i="178"/>
  <c r="AU168" i="178"/>
  <c r="AT168" i="178"/>
  <c r="AS168" i="178"/>
  <c r="AR168" i="178"/>
  <c r="AQ168" i="178"/>
  <c r="AP168" i="178"/>
  <c r="AO168" i="178"/>
  <c r="AN168" i="178"/>
  <c r="AM168" i="178"/>
  <c r="AL168" i="178"/>
  <c r="AK168" i="178"/>
  <c r="AJ168" i="178"/>
  <c r="AI168" i="178"/>
  <c r="AH168" i="178"/>
  <c r="AG168" i="178"/>
  <c r="AF168" i="178"/>
  <c r="AE168" i="178"/>
  <c r="AD168" i="178"/>
  <c r="AC168" i="178"/>
  <c r="AB168" i="178"/>
  <c r="AA168" i="178"/>
  <c r="Z168" i="178"/>
  <c r="Y168" i="178"/>
  <c r="X168" i="178"/>
  <c r="W168" i="178"/>
  <c r="H168" i="178"/>
  <c r="F168" i="178"/>
  <c r="BA166" i="178"/>
  <c r="AZ166" i="178"/>
  <c r="AY166" i="178"/>
  <c r="AX166" i="178"/>
  <c r="AW166" i="178"/>
  <c r="AV166" i="178"/>
  <c r="AU166" i="178"/>
  <c r="AT166" i="178"/>
  <c r="AS166" i="178"/>
  <c r="AR166" i="178"/>
  <c r="AQ166" i="178"/>
  <c r="AP166" i="178"/>
  <c r="AO166" i="178"/>
  <c r="AN166" i="178"/>
  <c r="AM166" i="178"/>
  <c r="AL166" i="178"/>
  <c r="AK166" i="178"/>
  <c r="AJ166" i="178"/>
  <c r="AI166" i="178"/>
  <c r="AH166" i="178"/>
  <c r="AG166" i="178"/>
  <c r="AF166" i="178"/>
  <c r="AE166" i="178"/>
  <c r="AD166" i="178"/>
  <c r="AC166" i="178"/>
  <c r="AB166" i="178"/>
  <c r="AA166" i="178"/>
  <c r="Z166" i="178"/>
  <c r="Y166" i="178"/>
  <c r="X166" i="178"/>
  <c r="W166" i="178"/>
  <c r="H166" i="178"/>
  <c r="F166" i="178"/>
  <c r="BA164" i="178"/>
  <c r="AZ164" i="178"/>
  <c r="AY164" i="178"/>
  <c r="AX164" i="178"/>
  <c r="AW164" i="178"/>
  <c r="AV164" i="178"/>
  <c r="AU164" i="178"/>
  <c r="AT164" i="178"/>
  <c r="AS164" i="178"/>
  <c r="AR164" i="178"/>
  <c r="AQ164" i="178"/>
  <c r="AP164" i="178"/>
  <c r="AO164" i="178"/>
  <c r="AN164" i="178"/>
  <c r="AM164" i="178"/>
  <c r="AL164" i="178"/>
  <c r="AK164" i="178"/>
  <c r="AJ164" i="178"/>
  <c r="AI164" i="178"/>
  <c r="AH164" i="178"/>
  <c r="AG164" i="178"/>
  <c r="AF164" i="178"/>
  <c r="AE164" i="178"/>
  <c r="AD164" i="178"/>
  <c r="AC164" i="178"/>
  <c r="AB164" i="178"/>
  <c r="AA164" i="178"/>
  <c r="Z164" i="178"/>
  <c r="Y164" i="178"/>
  <c r="X164" i="178"/>
  <c r="W164" i="178"/>
  <c r="H164" i="178"/>
  <c r="F164" i="178"/>
  <c r="BA162" i="178"/>
  <c r="AZ162" i="178"/>
  <c r="AY162" i="178"/>
  <c r="AX162" i="178"/>
  <c r="AW162" i="178"/>
  <c r="AV162" i="178"/>
  <c r="AU162" i="178"/>
  <c r="AT162" i="178"/>
  <c r="AS162" i="178"/>
  <c r="AR162" i="178"/>
  <c r="AQ162" i="178"/>
  <c r="AP162" i="178"/>
  <c r="AO162" i="178"/>
  <c r="AN162" i="178"/>
  <c r="AM162" i="178"/>
  <c r="AL162" i="178"/>
  <c r="AK162" i="178"/>
  <c r="AJ162" i="178"/>
  <c r="AI162" i="178"/>
  <c r="AH162" i="178"/>
  <c r="AG162" i="178"/>
  <c r="AF162" i="178"/>
  <c r="AE162" i="178"/>
  <c r="AD162" i="178"/>
  <c r="AC162" i="178"/>
  <c r="AB162" i="178"/>
  <c r="AA162" i="178"/>
  <c r="Z162" i="178"/>
  <c r="Y162" i="178"/>
  <c r="X162" i="178"/>
  <c r="W162" i="178"/>
  <c r="H162" i="178"/>
  <c r="F162" i="178"/>
  <c r="BA160" i="178"/>
  <c r="AZ160" i="178"/>
  <c r="AY160" i="178"/>
  <c r="AX160" i="178"/>
  <c r="AW160" i="178"/>
  <c r="AV160" i="178"/>
  <c r="AU160" i="178"/>
  <c r="AT160" i="178"/>
  <c r="AS160" i="178"/>
  <c r="AR160" i="178"/>
  <c r="AQ160" i="178"/>
  <c r="AP160" i="178"/>
  <c r="AO160" i="178"/>
  <c r="AN160" i="178"/>
  <c r="AM160" i="178"/>
  <c r="AL160" i="178"/>
  <c r="AK160" i="178"/>
  <c r="AJ160" i="178"/>
  <c r="AI160" i="178"/>
  <c r="AH160" i="178"/>
  <c r="AG160" i="178"/>
  <c r="AF160" i="178"/>
  <c r="AE160" i="178"/>
  <c r="AD160" i="178"/>
  <c r="AC160" i="178"/>
  <c r="AB160" i="178"/>
  <c r="AA160" i="178"/>
  <c r="Z160" i="178"/>
  <c r="Y160" i="178"/>
  <c r="X160" i="178"/>
  <c r="W160" i="178"/>
  <c r="H160" i="178"/>
  <c r="F160" i="178"/>
  <c r="BA158" i="178"/>
  <c r="AZ158" i="178"/>
  <c r="AY158" i="178"/>
  <c r="AX158" i="178"/>
  <c r="AW158" i="178"/>
  <c r="AV158" i="178"/>
  <c r="AU158" i="178"/>
  <c r="AT158" i="178"/>
  <c r="AS158" i="178"/>
  <c r="AR158" i="178"/>
  <c r="AQ158" i="178"/>
  <c r="AP158" i="178"/>
  <c r="AO158" i="178"/>
  <c r="AN158" i="178"/>
  <c r="AM158" i="178"/>
  <c r="AL158" i="178"/>
  <c r="AK158" i="178"/>
  <c r="AJ158" i="178"/>
  <c r="AI158" i="178"/>
  <c r="AH158" i="178"/>
  <c r="AG158" i="178"/>
  <c r="AF158" i="178"/>
  <c r="AE158" i="178"/>
  <c r="AD158" i="178"/>
  <c r="AC158" i="178"/>
  <c r="AB158" i="178"/>
  <c r="AA158" i="178"/>
  <c r="Z158" i="178"/>
  <c r="Y158" i="178"/>
  <c r="X158" i="178"/>
  <c r="W158" i="178"/>
  <c r="H158" i="178"/>
  <c r="F158" i="178"/>
  <c r="BA156" i="178"/>
  <c r="AZ156" i="178"/>
  <c r="AY156" i="178"/>
  <c r="AX156" i="178"/>
  <c r="AW156" i="178"/>
  <c r="AV156" i="178"/>
  <c r="AU156" i="178"/>
  <c r="AT156" i="178"/>
  <c r="AS156" i="178"/>
  <c r="AR156" i="178"/>
  <c r="AQ156" i="178"/>
  <c r="AP156" i="178"/>
  <c r="AO156" i="178"/>
  <c r="AN156" i="178"/>
  <c r="AM156" i="178"/>
  <c r="AL156" i="178"/>
  <c r="AK156" i="178"/>
  <c r="AJ156" i="178"/>
  <c r="AI156" i="178"/>
  <c r="AH156" i="178"/>
  <c r="AG156" i="178"/>
  <c r="AF156" i="178"/>
  <c r="AE156" i="178"/>
  <c r="AD156" i="178"/>
  <c r="AC156" i="178"/>
  <c r="AB156" i="178"/>
  <c r="AA156" i="178"/>
  <c r="Z156" i="178"/>
  <c r="Y156" i="178"/>
  <c r="X156" i="178"/>
  <c r="W156" i="178"/>
  <c r="H156" i="178"/>
  <c r="F156" i="178"/>
  <c r="BA154" i="178"/>
  <c r="AZ154" i="178"/>
  <c r="AY154" i="178"/>
  <c r="AX154" i="178"/>
  <c r="AW154" i="178"/>
  <c r="AV154" i="178"/>
  <c r="AU154" i="178"/>
  <c r="AT154" i="178"/>
  <c r="AS154" i="178"/>
  <c r="AR154" i="178"/>
  <c r="AQ154" i="178"/>
  <c r="AP154" i="178"/>
  <c r="AO154" i="178"/>
  <c r="AN154" i="178"/>
  <c r="AM154" i="178"/>
  <c r="AL154" i="178"/>
  <c r="AK154" i="178"/>
  <c r="AJ154" i="178"/>
  <c r="AI154" i="178"/>
  <c r="AH154" i="178"/>
  <c r="AG154" i="178"/>
  <c r="AF154" i="178"/>
  <c r="AE154" i="178"/>
  <c r="AD154" i="178"/>
  <c r="AC154" i="178"/>
  <c r="AB154" i="178"/>
  <c r="AA154" i="178"/>
  <c r="Z154" i="178"/>
  <c r="Y154" i="178"/>
  <c r="X154" i="178"/>
  <c r="W154" i="178"/>
  <c r="H154" i="178"/>
  <c r="F154" i="178"/>
  <c r="BA152" i="178"/>
  <c r="AZ152" i="178"/>
  <c r="AY152" i="178"/>
  <c r="AX152" i="178"/>
  <c r="AW152" i="178"/>
  <c r="AV152" i="178"/>
  <c r="AU152" i="178"/>
  <c r="AT152" i="178"/>
  <c r="AS152" i="178"/>
  <c r="AR152" i="178"/>
  <c r="AQ152" i="178"/>
  <c r="AP152" i="178"/>
  <c r="AO152" i="178"/>
  <c r="AN152" i="178"/>
  <c r="AM152" i="178"/>
  <c r="AL152" i="178"/>
  <c r="AK152" i="178"/>
  <c r="AJ152" i="178"/>
  <c r="AI152" i="178"/>
  <c r="AH152" i="178"/>
  <c r="AG152" i="178"/>
  <c r="AF152" i="178"/>
  <c r="AE152" i="178"/>
  <c r="AD152" i="178"/>
  <c r="AC152" i="178"/>
  <c r="AB152" i="178"/>
  <c r="AA152" i="178"/>
  <c r="Z152" i="178"/>
  <c r="Y152" i="178"/>
  <c r="X152" i="178"/>
  <c r="W152" i="178"/>
  <c r="H152" i="178"/>
  <c r="F152" i="178"/>
  <c r="BA150" i="178"/>
  <c r="AZ150" i="178"/>
  <c r="AY150" i="178"/>
  <c r="AX150" i="178"/>
  <c r="AW150" i="178"/>
  <c r="AV150" i="178"/>
  <c r="AU150" i="178"/>
  <c r="AT150" i="178"/>
  <c r="AS150" i="178"/>
  <c r="AR150" i="178"/>
  <c r="AQ150" i="178"/>
  <c r="AP150" i="178"/>
  <c r="AO150" i="178"/>
  <c r="AN150" i="178"/>
  <c r="AM150" i="178"/>
  <c r="AL150" i="178"/>
  <c r="AK150" i="178"/>
  <c r="AJ150" i="178"/>
  <c r="AI150" i="178"/>
  <c r="AH150" i="178"/>
  <c r="AG150" i="178"/>
  <c r="AF150" i="178"/>
  <c r="AE150" i="178"/>
  <c r="AD150" i="178"/>
  <c r="AC150" i="178"/>
  <c r="AB150" i="178"/>
  <c r="AA150" i="178"/>
  <c r="Z150" i="178"/>
  <c r="Y150" i="178"/>
  <c r="X150" i="178"/>
  <c r="W150" i="178"/>
  <c r="H150" i="178"/>
  <c r="F150" i="178"/>
  <c r="BA148" i="178"/>
  <c r="AZ148" i="178"/>
  <c r="AY148" i="178"/>
  <c r="AX148" i="178"/>
  <c r="AW148" i="178"/>
  <c r="AV148" i="178"/>
  <c r="AU148" i="178"/>
  <c r="AT148" i="178"/>
  <c r="AS148" i="178"/>
  <c r="AR148" i="178"/>
  <c r="AQ148" i="178"/>
  <c r="AP148" i="178"/>
  <c r="AO148" i="178"/>
  <c r="AN148" i="178"/>
  <c r="AM148" i="178"/>
  <c r="AL148" i="178"/>
  <c r="AK148" i="178"/>
  <c r="AJ148" i="178"/>
  <c r="AI148" i="178"/>
  <c r="AH148" i="178"/>
  <c r="AG148" i="178"/>
  <c r="AF148" i="178"/>
  <c r="AE148" i="178"/>
  <c r="AD148" i="178"/>
  <c r="AC148" i="178"/>
  <c r="AB148" i="178"/>
  <c r="AA148" i="178"/>
  <c r="Z148" i="178"/>
  <c r="Y148" i="178"/>
  <c r="X148" i="178"/>
  <c r="W148" i="178"/>
  <c r="H148" i="178"/>
  <c r="F148" i="178"/>
  <c r="BA146" i="178"/>
  <c r="AZ146" i="178"/>
  <c r="AY146" i="178"/>
  <c r="AX146" i="178"/>
  <c r="AW146" i="178"/>
  <c r="AV146" i="178"/>
  <c r="AU146" i="178"/>
  <c r="AT146" i="178"/>
  <c r="AS146" i="178"/>
  <c r="AR146" i="178"/>
  <c r="AQ146" i="178"/>
  <c r="AP146" i="178"/>
  <c r="AO146" i="178"/>
  <c r="AN146" i="178"/>
  <c r="AM146" i="178"/>
  <c r="AL146" i="178"/>
  <c r="AK146" i="178"/>
  <c r="AJ146" i="178"/>
  <c r="AI146" i="178"/>
  <c r="AH146" i="178"/>
  <c r="AG146" i="178"/>
  <c r="AF146" i="178"/>
  <c r="AE146" i="178"/>
  <c r="AD146" i="178"/>
  <c r="AC146" i="178"/>
  <c r="AB146" i="178"/>
  <c r="AA146" i="178"/>
  <c r="Z146" i="178"/>
  <c r="Y146" i="178"/>
  <c r="X146" i="178"/>
  <c r="W146" i="178"/>
  <c r="H146" i="178"/>
  <c r="F146" i="178"/>
  <c r="BA144" i="178"/>
  <c r="AZ144" i="178"/>
  <c r="AY144" i="178"/>
  <c r="AX144" i="178"/>
  <c r="AW144" i="178"/>
  <c r="AV144" i="178"/>
  <c r="AU144" i="178"/>
  <c r="AT144" i="178"/>
  <c r="AS144" i="178"/>
  <c r="AR144" i="178"/>
  <c r="AQ144" i="178"/>
  <c r="AP144" i="178"/>
  <c r="AO144" i="178"/>
  <c r="AN144" i="178"/>
  <c r="AM144" i="178"/>
  <c r="AL144" i="178"/>
  <c r="AK144" i="178"/>
  <c r="AJ144" i="178"/>
  <c r="AI144" i="178"/>
  <c r="AH144" i="178"/>
  <c r="AG144" i="178"/>
  <c r="AF144" i="178"/>
  <c r="AE144" i="178"/>
  <c r="AD144" i="178"/>
  <c r="AC144" i="178"/>
  <c r="AB144" i="178"/>
  <c r="AA144" i="178"/>
  <c r="Z144" i="178"/>
  <c r="Y144" i="178"/>
  <c r="X144" i="178"/>
  <c r="W144" i="178"/>
  <c r="H144" i="178"/>
  <c r="F144" i="178"/>
  <c r="BA142" i="178"/>
  <c r="AZ142" i="178"/>
  <c r="AY142" i="178"/>
  <c r="AX142" i="178"/>
  <c r="AW142" i="178"/>
  <c r="AV142" i="178"/>
  <c r="AU142" i="178"/>
  <c r="AT142" i="178"/>
  <c r="AS142" i="178"/>
  <c r="AR142" i="178"/>
  <c r="AQ142" i="178"/>
  <c r="AP142" i="178"/>
  <c r="AO142" i="178"/>
  <c r="AN142" i="178"/>
  <c r="AM142" i="178"/>
  <c r="AL142" i="178"/>
  <c r="AK142" i="178"/>
  <c r="AJ142" i="178"/>
  <c r="AI142" i="178"/>
  <c r="AH142" i="178"/>
  <c r="AG142" i="178"/>
  <c r="AF142" i="178"/>
  <c r="AE142" i="178"/>
  <c r="AD142" i="178"/>
  <c r="AC142" i="178"/>
  <c r="AB142" i="178"/>
  <c r="AA142" i="178"/>
  <c r="Z142" i="178"/>
  <c r="Y142" i="178"/>
  <c r="X142" i="178"/>
  <c r="W142" i="178"/>
  <c r="H142" i="178"/>
  <c r="F142" i="178"/>
  <c r="BA140" i="178"/>
  <c r="AZ140" i="178"/>
  <c r="AY140" i="178"/>
  <c r="AX140" i="178"/>
  <c r="AW140" i="178"/>
  <c r="AV140" i="178"/>
  <c r="AU140" i="178"/>
  <c r="AT140" i="178"/>
  <c r="AS140" i="178"/>
  <c r="AR140" i="178"/>
  <c r="AQ140" i="178"/>
  <c r="AP140" i="178"/>
  <c r="AO140" i="178"/>
  <c r="AN140" i="178"/>
  <c r="AM140" i="178"/>
  <c r="AL140" i="178"/>
  <c r="AK140" i="178"/>
  <c r="AJ140" i="178"/>
  <c r="AI140" i="178"/>
  <c r="AH140" i="178"/>
  <c r="AG140" i="178"/>
  <c r="AF140" i="178"/>
  <c r="AE140" i="178"/>
  <c r="AD140" i="178"/>
  <c r="AC140" i="178"/>
  <c r="AB140" i="178"/>
  <c r="AA140" i="178"/>
  <c r="Z140" i="178"/>
  <c r="Y140" i="178"/>
  <c r="X140" i="178"/>
  <c r="W140" i="178"/>
  <c r="H140" i="178"/>
  <c r="F140" i="178"/>
  <c r="BA138" i="178"/>
  <c r="AZ138" i="178"/>
  <c r="AY138" i="178"/>
  <c r="AX138" i="178"/>
  <c r="AW138" i="178"/>
  <c r="AV138" i="178"/>
  <c r="AU138" i="178"/>
  <c r="AT138" i="178"/>
  <c r="AS138" i="178"/>
  <c r="AR138" i="178"/>
  <c r="AQ138" i="178"/>
  <c r="AP138" i="178"/>
  <c r="AO138" i="178"/>
  <c r="AN138" i="178"/>
  <c r="AM138" i="178"/>
  <c r="AL138" i="178"/>
  <c r="AK138" i="178"/>
  <c r="AJ138" i="178"/>
  <c r="AI138" i="178"/>
  <c r="AH138" i="178"/>
  <c r="AG138" i="178"/>
  <c r="AF138" i="178"/>
  <c r="AE138" i="178"/>
  <c r="AD138" i="178"/>
  <c r="AC138" i="178"/>
  <c r="AB138" i="178"/>
  <c r="AA138" i="178"/>
  <c r="Z138" i="178"/>
  <c r="Y138" i="178"/>
  <c r="X138" i="178"/>
  <c r="W138" i="178"/>
  <c r="H138" i="178"/>
  <c r="F138" i="178"/>
  <c r="BA136" i="178"/>
  <c r="AZ136" i="178"/>
  <c r="AY136" i="178"/>
  <c r="AX136" i="178"/>
  <c r="AW136" i="178"/>
  <c r="AV136" i="178"/>
  <c r="AU136" i="178"/>
  <c r="AT136" i="178"/>
  <c r="AS136" i="178"/>
  <c r="AR136" i="178"/>
  <c r="AQ136" i="178"/>
  <c r="AP136" i="178"/>
  <c r="AO136" i="178"/>
  <c r="AN136" i="178"/>
  <c r="AM136" i="178"/>
  <c r="AL136" i="178"/>
  <c r="AK136" i="178"/>
  <c r="AJ136" i="178"/>
  <c r="AI136" i="178"/>
  <c r="AH136" i="178"/>
  <c r="AG136" i="178"/>
  <c r="AF136" i="178"/>
  <c r="AE136" i="178"/>
  <c r="AD136" i="178"/>
  <c r="AC136" i="178"/>
  <c r="AB136" i="178"/>
  <c r="AA136" i="178"/>
  <c r="Z136" i="178"/>
  <c r="Y136" i="178"/>
  <c r="X136" i="178"/>
  <c r="W136" i="178"/>
  <c r="H136" i="178"/>
  <c r="F136" i="178"/>
  <c r="BA134" i="178"/>
  <c r="AZ134" i="178"/>
  <c r="AY134" i="178"/>
  <c r="AX134" i="178"/>
  <c r="AW134" i="178"/>
  <c r="AV134" i="178"/>
  <c r="AU134" i="178"/>
  <c r="AT134" i="178"/>
  <c r="AS134" i="178"/>
  <c r="AR134" i="178"/>
  <c r="AQ134" i="178"/>
  <c r="AP134" i="178"/>
  <c r="AO134" i="178"/>
  <c r="AN134" i="178"/>
  <c r="AM134" i="178"/>
  <c r="AL134" i="178"/>
  <c r="AK134" i="178"/>
  <c r="AJ134" i="178"/>
  <c r="AI134" i="178"/>
  <c r="AH134" i="178"/>
  <c r="AG134" i="178"/>
  <c r="AF134" i="178"/>
  <c r="AE134" i="178"/>
  <c r="AD134" i="178"/>
  <c r="AC134" i="178"/>
  <c r="AB134" i="178"/>
  <c r="AA134" i="178"/>
  <c r="Z134" i="178"/>
  <c r="Y134" i="178"/>
  <c r="X134" i="178"/>
  <c r="W134" i="178"/>
  <c r="H134" i="178"/>
  <c r="F134" i="178"/>
  <c r="BA132" i="178"/>
  <c r="AZ132" i="178"/>
  <c r="AY132" i="178"/>
  <c r="AX132" i="178"/>
  <c r="AW132" i="178"/>
  <c r="AV132" i="178"/>
  <c r="AU132" i="178"/>
  <c r="AT132" i="178"/>
  <c r="AS132" i="178"/>
  <c r="AR132" i="178"/>
  <c r="AQ132" i="178"/>
  <c r="AP132" i="178"/>
  <c r="AO132" i="178"/>
  <c r="AN132" i="178"/>
  <c r="AM132" i="178"/>
  <c r="AL132" i="178"/>
  <c r="AK132" i="178"/>
  <c r="AJ132" i="178"/>
  <c r="AI132" i="178"/>
  <c r="AH132" i="178"/>
  <c r="AG132" i="178"/>
  <c r="AF132" i="178"/>
  <c r="AE132" i="178"/>
  <c r="AD132" i="178"/>
  <c r="AC132" i="178"/>
  <c r="AB132" i="178"/>
  <c r="AA132" i="178"/>
  <c r="Z132" i="178"/>
  <c r="Y132" i="178"/>
  <c r="X132" i="178"/>
  <c r="W132" i="178"/>
  <c r="H132" i="178"/>
  <c r="F132" i="178"/>
  <c r="BA130" i="178"/>
  <c r="AZ130" i="178"/>
  <c r="AY130" i="178"/>
  <c r="AX130" i="178"/>
  <c r="AW130" i="178"/>
  <c r="AV130" i="178"/>
  <c r="AU130" i="178"/>
  <c r="AT130" i="178"/>
  <c r="AS130" i="178"/>
  <c r="AR130" i="178"/>
  <c r="AQ130" i="178"/>
  <c r="AP130" i="178"/>
  <c r="AO130" i="178"/>
  <c r="AN130" i="178"/>
  <c r="AM130" i="178"/>
  <c r="AL130" i="178"/>
  <c r="AK130" i="178"/>
  <c r="AJ130" i="178"/>
  <c r="AI130" i="178"/>
  <c r="AH130" i="178"/>
  <c r="AG130" i="178"/>
  <c r="AF130" i="178"/>
  <c r="AE130" i="178"/>
  <c r="AD130" i="178"/>
  <c r="AC130" i="178"/>
  <c r="AB130" i="178"/>
  <c r="AA130" i="178"/>
  <c r="Z130" i="178"/>
  <c r="Y130" i="178"/>
  <c r="X130" i="178"/>
  <c r="W130" i="178"/>
  <c r="H130" i="178"/>
  <c r="F130" i="178"/>
  <c r="BA128" i="178"/>
  <c r="AZ128" i="178"/>
  <c r="AY128" i="178"/>
  <c r="AX128" i="178"/>
  <c r="AW128" i="178"/>
  <c r="AV128" i="178"/>
  <c r="AU128" i="178"/>
  <c r="AT128" i="178"/>
  <c r="AS128" i="178"/>
  <c r="AR128" i="178"/>
  <c r="AQ128" i="178"/>
  <c r="AP128" i="178"/>
  <c r="AO128" i="178"/>
  <c r="AN128" i="178"/>
  <c r="AM128" i="178"/>
  <c r="AL128" i="178"/>
  <c r="AK128" i="178"/>
  <c r="AJ128" i="178"/>
  <c r="AI128" i="178"/>
  <c r="AH128" i="178"/>
  <c r="AG128" i="178"/>
  <c r="AF128" i="178"/>
  <c r="AE128" i="178"/>
  <c r="AD128" i="178"/>
  <c r="AC128" i="178"/>
  <c r="AB128" i="178"/>
  <c r="AA128" i="178"/>
  <c r="Z128" i="178"/>
  <c r="Y128" i="178"/>
  <c r="X128" i="178"/>
  <c r="W128" i="178"/>
  <c r="H128" i="178"/>
  <c r="F128" i="178"/>
  <c r="BA126" i="178"/>
  <c r="AZ126" i="178"/>
  <c r="AY126" i="178"/>
  <c r="AX126" i="178"/>
  <c r="AW126" i="178"/>
  <c r="AV126" i="178"/>
  <c r="AU126" i="178"/>
  <c r="AT126" i="178"/>
  <c r="AS126" i="178"/>
  <c r="AR126" i="178"/>
  <c r="AQ126" i="178"/>
  <c r="AP126" i="178"/>
  <c r="AO126" i="178"/>
  <c r="AN126" i="178"/>
  <c r="AM126" i="178"/>
  <c r="AL126" i="178"/>
  <c r="AK126" i="178"/>
  <c r="AJ126" i="178"/>
  <c r="AI126" i="178"/>
  <c r="AH126" i="178"/>
  <c r="AG126" i="178"/>
  <c r="AF126" i="178"/>
  <c r="AE126" i="178"/>
  <c r="AD126" i="178"/>
  <c r="AC126" i="178"/>
  <c r="AB126" i="178"/>
  <c r="AA126" i="178"/>
  <c r="Z126" i="178"/>
  <c r="Y126" i="178"/>
  <c r="X126" i="178"/>
  <c r="W126" i="178"/>
  <c r="H126" i="178"/>
  <c r="F126" i="178"/>
  <c r="BA124" i="178"/>
  <c r="AZ124" i="178"/>
  <c r="AY124" i="178"/>
  <c r="AX124" i="178"/>
  <c r="AW124" i="178"/>
  <c r="AV124" i="178"/>
  <c r="AU124" i="178"/>
  <c r="AT124" i="178"/>
  <c r="AS124" i="178"/>
  <c r="AR124" i="178"/>
  <c r="AQ124" i="178"/>
  <c r="AP124" i="178"/>
  <c r="AO124" i="178"/>
  <c r="AN124" i="178"/>
  <c r="AM124" i="178"/>
  <c r="AL124" i="178"/>
  <c r="AK124" i="178"/>
  <c r="AJ124" i="178"/>
  <c r="AI124" i="178"/>
  <c r="AH124" i="178"/>
  <c r="AG124" i="178"/>
  <c r="AF124" i="178"/>
  <c r="AE124" i="178"/>
  <c r="AD124" i="178"/>
  <c r="AC124" i="178"/>
  <c r="AB124" i="178"/>
  <c r="AA124" i="178"/>
  <c r="Z124" i="178"/>
  <c r="Y124" i="178"/>
  <c r="X124" i="178"/>
  <c r="W124" i="178"/>
  <c r="H124" i="178"/>
  <c r="F124" i="178"/>
  <c r="BA122" i="178"/>
  <c r="AZ122" i="178"/>
  <c r="AY122" i="178"/>
  <c r="AX122" i="178"/>
  <c r="AW122" i="178"/>
  <c r="AV122" i="178"/>
  <c r="AU122" i="178"/>
  <c r="AT122" i="178"/>
  <c r="AS122" i="178"/>
  <c r="AR122" i="178"/>
  <c r="AQ122" i="178"/>
  <c r="AP122" i="178"/>
  <c r="AO122" i="178"/>
  <c r="AN122" i="178"/>
  <c r="AM122" i="178"/>
  <c r="AL122" i="178"/>
  <c r="AK122" i="178"/>
  <c r="AJ122" i="178"/>
  <c r="AI122" i="178"/>
  <c r="AH122" i="178"/>
  <c r="AG122" i="178"/>
  <c r="AF122" i="178"/>
  <c r="AE122" i="178"/>
  <c r="AD122" i="178"/>
  <c r="AC122" i="178"/>
  <c r="AB122" i="178"/>
  <c r="AA122" i="178"/>
  <c r="Z122" i="178"/>
  <c r="Y122" i="178"/>
  <c r="X122" i="178"/>
  <c r="W122" i="178"/>
  <c r="H122" i="178"/>
  <c r="F122" i="178"/>
  <c r="BA120" i="178"/>
  <c r="AZ120" i="178"/>
  <c r="AY120" i="178"/>
  <c r="AX120" i="178"/>
  <c r="AW120" i="178"/>
  <c r="AV120" i="178"/>
  <c r="AU120" i="178"/>
  <c r="AT120" i="178"/>
  <c r="AS120" i="178"/>
  <c r="AR120" i="178"/>
  <c r="AQ120" i="178"/>
  <c r="AP120" i="178"/>
  <c r="AO120" i="178"/>
  <c r="AN120" i="178"/>
  <c r="AM120" i="178"/>
  <c r="AL120" i="178"/>
  <c r="AK120" i="178"/>
  <c r="AJ120" i="178"/>
  <c r="AI120" i="178"/>
  <c r="AH120" i="178"/>
  <c r="AG120" i="178"/>
  <c r="AF120" i="178"/>
  <c r="AE120" i="178"/>
  <c r="AD120" i="178"/>
  <c r="AC120" i="178"/>
  <c r="AB120" i="178"/>
  <c r="AA120" i="178"/>
  <c r="Z120" i="178"/>
  <c r="Y120" i="178"/>
  <c r="X120" i="178"/>
  <c r="W120" i="178"/>
  <c r="H120" i="178"/>
  <c r="F120" i="178"/>
  <c r="BA118" i="178"/>
  <c r="AZ118" i="178"/>
  <c r="AY118" i="178"/>
  <c r="AX118" i="178"/>
  <c r="AW118" i="178"/>
  <c r="AV118" i="178"/>
  <c r="AU118" i="178"/>
  <c r="AT118" i="178"/>
  <c r="AS118" i="178"/>
  <c r="AR118" i="178"/>
  <c r="AQ118" i="178"/>
  <c r="AP118" i="178"/>
  <c r="AO118" i="178"/>
  <c r="AN118" i="178"/>
  <c r="AM118" i="178"/>
  <c r="AL118" i="178"/>
  <c r="AK118" i="178"/>
  <c r="AJ118" i="178"/>
  <c r="AI118" i="178"/>
  <c r="AH118" i="178"/>
  <c r="AG118" i="178"/>
  <c r="AF118" i="178"/>
  <c r="AE118" i="178"/>
  <c r="AD118" i="178"/>
  <c r="AC118" i="178"/>
  <c r="AB118" i="178"/>
  <c r="AA118" i="178"/>
  <c r="Z118" i="178"/>
  <c r="Y118" i="178"/>
  <c r="X118" i="178"/>
  <c r="W118" i="178"/>
  <c r="H118" i="178"/>
  <c r="F118" i="178"/>
  <c r="BA116" i="178"/>
  <c r="AZ116" i="178"/>
  <c r="AY116" i="178"/>
  <c r="AX116" i="178"/>
  <c r="AW116" i="178"/>
  <c r="AV116" i="178"/>
  <c r="AU116" i="178"/>
  <c r="AT116" i="178"/>
  <c r="AS116" i="178"/>
  <c r="AR116" i="178"/>
  <c r="AQ116" i="178"/>
  <c r="AP116" i="178"/>
  <c r="AO116" i="178"/>
  <c r="AN116" i="178"/>
  <c r="AM116" i="178"/>
  <c r="AL116" i="178"/>
  <c r="AK116" i="178"/>
  <c r="AJ116" i="178"/>
  <c r="AI116" i="178"/>
  <c r="AH116" i="178"/>
  <c r="AG116" i="178"/>
  <c r="AF116" i="178"/>
  <c r="AE116" i="178"/>
  <c r="AD116" i="178"/>
  <c r="AC116" i="178"/>
  <c r="AB116" i="178"/>
  <c r="AA116" i="178"/>
  <c r="Z116" i="178"/>
  <c r="Y116" i="178"/>
  <c r="X116" i="178"/>
  <c r="W116" i="178"/>
  <c r="H116" i="178"/>
  <c r="F116" i="178"/>
  <c r="BA114" i="178"/>
  <c r="AZ114" i="178"/>
  <c r="AY114" i="178"/>
  <c r="AX114" i="178"/>
  <c r="AW114" i="178"/>
  <c r="AV114" i="178"/>
  <c r="AU114" i="178"/>
  <c r="AT114" i="178"/>
  <c r="AS114" i="178"/>
  <c r="AR114" i="178"/>
  <c r="AQ114" i="178"/>
  <c r="AP114" i="178"/>
  <c r="AO114" i="178"/>
  <c r="AN114" i="178"/>
  <c r="AM114" i="178"/>
  <c r="AL114" i="178"/>
  <c r="AK114" i="178"/>
  <c r="AJ114" i="178"/>
  <c r="AI114" i="178"/>
  <c r="AH114" i="178"/>
  <c r="AG114" i="178"/>
  <c r="AF114" i="178"/>
  <c r="AE114" i="178"/>
  <c r="AD114" i="178"/>
  <c r="AC114" i="178"/>
  <c r="AB114" i="178"/>
  <c r="AA114" i="178"/>
  <c r="Z114" i="178"/>
  <c r="Y114" i="178"/>
  <c r="X114" i="178"/>
  <c r="W114" i="178"/>
  <c r="H114" i="178"/>
  <c r="F114" i="178"/>
  <c r="BA112" i="178"/>
  <c r="AZ112" i="178"/>
  <c r="AY112" i="178"/>
  <c r="AX112" i="178"/>
  <c r="AW112" i="178"/>
  <c r="AV112" i="178"/>
  <c r="AU112" i="178"/>
  <c r="AT112" i="178"/>
  <c r="AS112" i="178"/>
  <c r="AR112" i="178"/>
  <c r="AQ112" i="178"/>
  <c r="AP112" i="178"/>
  <c r="AO112" i="178"/>
  <c r="AN112" i="178"/>
  <c r="AM112" i="178"/>
  <c r="AL112" i="178"/>
  <c r="AK112" i="178"/>
  <c r="AJ112" i="178"/>
  <c r="AI112" i="178"/>
  <c r="AH112" i="178"/>
  <c r="AG112" i="178"/>
  <c r="AF112" i="178"/>
  <c r="AE112" i="178"/>
  <c r="AD112" i="178"/>
  <c r="AC112" i="178"/>
  <c r="AB112" i="178"/>
  <c r="AA112" i="178"/>
  <c r="Z112" i="178"/>
  <c r="Y112" i="178"/>
  <c r="X112" i="178"/>
  <c r="W112" i="178"/>
  <c r="H112" i="178"/>
  <c r="F112" i="178"/>
  <c r="BA110" i="178"/>
  <c r="AZ110" i="178"/>
  <c r="AY110" i="178"/>
  <c r="AX110" i="178"/>
  <c r="AW110" i="178"/>
  <c r="AV110" i="178"/>
  <c r="AU110" i="178"/>
  <c r="AT110" i="178"/>
  <c r="AS110" i="178"/>
  <c r="AR110" i="178"/>
  <c r="AQ110" i="178"/>
  <c r="AP110" i="178"/>
  <c r="AO110" i="178"/>
  <c r="AN110" i="178"/>
  <c r="AM110" i="178"/>
  <c r="AL110" i="178"/>
  <c r="AK110" i="178"/>
  <c r="AJ110" i="178"/>
  <c r="AI110" i="178"/>
  <c r="AH110" i="178"/>
  <c r="AG110" i="178"/>
  <c r="AF110" i="178"/>
  <c r="AE110" i="178"/>
  <c r="AD110" i="178"/>
  <c r="AC110" i="178"/>
  <c r="AB110" i="178"/>
  <c r="AA110" i="178"/>
  <c r="Z110" i="178"/>
  <c r="Y110" i="178"/>
  <c r="X110" i="178"/>
  <c r="W110" i="178"/>
  <c r="H110" i="178"/>
  <c r="F110" i="178"/>
  <c r="BA108" i="178"/>
  <c r="AZ108" i="178"/>
  <c r="AY108" i="178"/>
  <c r="AX108" i="178"/>
  <c r="AW108" i="178"/>
  <c r="AV108" i="178"/>
  <c r="AU108" i="178"/>
  <c r="AT108" i="178"/>
  <c r="AS108" i="178"/>
  <c r="AR108" i="178"/>
  <c r="AQ108" i="178"/>
  <c r="AP108" i="178"/>
  <c r="AO108" i="178"/>
  <c r="AN108" i="178"/>
  <c r="AM108" i="178"/>
  <c r="AL108" i="178"/>
  <c r="AK108" i="178"/>
  <c r="AJ108" i="178"/>
  <c r="AI108" i="178"/>
  <c r="AH108" i="178"/>
  <c r="AG108" i="178"/>
  <c r="AF108" i="178"/>
  <c r="AE108" i="178"/>
  <c r="AD108" i="178"/>
  <c r="AC108" i="178"/>
  <c r="AB108" i="178"/>
  <c r="AA108" i="178"/>
  <c r="Z108" i="178"/>
  <c r="Y108" i="178"/>
  <c r="X108" i="178"/>
  <c r="W108" i="178"/>
  <c r="H108" i="178"/>
  <c r="F108" i="178"/>
  <c r="BA106" i="178"/>
  <c r="AZ106" i="178"/>
  <c r="AY106" i="178"/>
  <c r="AX106" i="178"/>
  <c r="AW106" i="178"/>
  <c r="AV106" i="178"/>
  <c r="AU106" i="178"/>
  <c r="AT106" i="178"/>
  <c r="AS106" i="178"/>
  <c r="AR106" i="178"/>
  <c r="AQ106" i="178"/>
  <c r="AP106" i="178"/>
  <c r="AO106" i="178"/>
  <c r="AN106" i="178"/>
  <c r="AM106" i="178"/>
  <c r="AL106" i="178"/>
  <c r="AK106" i="178"/>
  <c r="AJ106" i="178"/>
  <c r="AI106" i="178"/>
  <c r="AH106" i="178"/>
  <c r="AG106" i="178"/>
  <c r="AF106" i="178"/>
  <c r="AE106" i="178"/>
  <c r="AD106" i="178"/>
  <c r="AC106" i="178"/>
  <c r="AB106" i="178"/>
  <c r="AA106" i="178"/>
  <c r="Z106" i="178"/>
  <c r="Y106" i="178"/>
  <c r="X106" i="178"/>
  <c r="W106" i="178"/>
  <c r="H106" i="178"/>
  <c r="F106" i="178"/>
  <c r="BA104" i="178"/>
  <c r="AZ104" i="178"/>
  <c r="AY104" i="178"/>
  <c r="AX104" i="178"/>
  <c r="AW104" i="178"/>
  <c r="AV104" i="178"/>
  <c r="AU104" i="178"/>
  <c r="AT104" i="178"/>
  <c r="AS104" i="178"/>
  <c r="AR104" i="178"/>
  <c r="AQ104" i="178"/>
  <c r="AP104" i="178"/>
  <c r="AO104" i="178"/>
  <c r="AN104" i="178"/>
  <c r="AM104" i="178"/>
  <c r="AL104" i="178"/>
  <c r="AK104" i="178"/>
  <c r="AJ104" i="178"/>
  <c r="AI104" i="178"/>
  <c r="AH104" i="178"/>
  <c r="AG104" i="178"/>
  <c r="AF104" i="178"/>
  <c r="AE104" i="178"/>
  <c r="AD104" i="178"/>
  <c r="AC104" i="178"/>
  <c r="AB104" i="178"/>
  <c r="AA104" i="178"/>
  <c r="Z104" i="178"/>
  <c r="Y104" i="178"/>
  <c r="X104" i="178"/>
  <c r="W104" i="178"/>
  <c r="H104" i="178"/>
  <c r="F104" i="178"/>
  <c r="BA102" i="178"/>
  <c r="AZ102" i="178"/>
  <c r="AY102" i="178"/>
  <c r="AX102" i="178"/>
  <c r="AW102" i="178"/>
  <c r="AV102" i="178"/>
  <c r="AU102" i="178"/>
  <c r="AT102" i="178"/>
  <c r="AS102" i="178"/>
  <c r="AR102" i="178"/>
  <c r="AQ102" i="178"/>
  <c r="AP102" i="178"/>
  <c r="AO102" i="178"/>
  <c r="AN102" i="178"/>
  <c r="AM102" i="178"/>
  <c r="AL102" i="178"/>
  <c r="AK102" i="178"/>
  <c r="AJ102" i="178"/>
  <c r="AI102" i="178"/>
  <c r="AH102" i="178"/>
  <c r="AG102" i="178"/>
  <c r="AF102" i="178"/>
  <c r="AE102" i="178"/>
  <c r="AD102" i="178"/>
  <c r="AC102" i="178"/>
  <c r="AB102" i="178"/>
  <c r="AA102" i="178"/>
  <c r="Z102" i="178"/>
  <c r="Y102" i="178"/>
  <c r="X102" i="178"/>
  <c r="W102" i="178"/>
  <c r="H102" i="178"/>
  <c r="F102" i="178"/>
  <c r="BA100" i="178"/>
  <c r="AZ100" i="178"/>
  <c r="AY100" i="178"/>
  <c r="AX100" i="178"/>
  <c r="AW100" i="178"/>
  <c r="AV100" i="178"/>
  <c r="AU100" i="178"/>
  <c r="AT100" i="178"/>
  <c r="AS100" i="178"/>
  <c r="AR100" i="178"/>
  <c r="AQ100" i="178"/>
  <c r="AP100" i="178"/>
  <c r="AO100" i="178"/>
  <c r="AN100" i="178"/>
  <c r="AM100" i="178"/>
  <c r="AL100" i="178"/>
  <c r="AK100" i="178"/>
  <c r="AJ100" i="178"/>
  <c r="AI100" i="178"/>
  <c r="AH100" i="178"/>
  <c r="AG100" i="178"/>
  <c r="AF100" i="178"/>
  <c r="AE100" i="178"/>
  <c r="AD100" i="178"/>
  <c r="AC100" i="178"/>
  <c r="AB100" i="178"/>
  <c r="AA100" i="178"/>
  <c r="Z100" i="178"/>
  <c r="Y100" i="178"/>
  <c r="X100" i="178"/>
  <c r="W100" i="178"/>
  <c r="H100" i="178"/>
  <c r="F100" i="178"/>
  <c r="BA98" i="178"/>
  <c r="AZ98" i="178"/>
  <c r="AY98" i="178"/>
  <c r="AX98" i="178"/>
  <c r="AW98" i="178"/>
  <c r="AV98" i="178"/>
  <c r="AU98" i="178"/>
  <c r="AT98" i="178"/>
  <c r="AS98" i="178"/>
  <c r="AR98" i="178"/>
  <c r="AQ98" i="178"/>
  <c r="AP98" i="178"/>
  <c r="AO98" i="178"/>
  <c r="AN98" i="178"/>
  <c r="AM98" i="178"/>
  <c r="AL98" i="178"/>
  <c r="AK98" i="178"/>
  <c r="AJ98" i="178"/>
  <c r="AI98" i="178"/>
  <c r="AH98" i="178"/>
  <c r="AG98" i="178"/>
  <c r="AF98" i="178"/>
  <c r="AE98" i="178"/>
  <c r="AD98" i="178"/>
  <c r="AC98" i="178"/>
  <c r="AB98" i="178"/>
  <c r="AA98" i="178"/>
  <c r="Z98" i="178"/>
  <c r="Y98" i="178"/>
  <c r="X98" i="178"/>
  <c r="W98" i="178"/>
  <c r="H98" i="178"/>
  <c r="F98" i="178"/>
  <c r="BA96" i="178"/>
  <c r="AZ96" i="178"/>
  <c r="AY96" i="178"/>
  <c r="AX96" i="178"/>
  <c r="AW96" i="178"/>
  <c r="AV96" i="178"/>
  <c r="AU96" i="178"/>
  <c r="AT96" i="178"/>
  <c r="AS96" i="178"/>
  <c r="AR96" i="178"/>
  <c r="AQ96" i="178"/>
  <c r="AP96" i="178"/>
  <c r="AO96" i="178"/>
  <c r="AN96" i="178"/>
  <c r="AM96" i="178"/>
  <c r="AL96" i="178"/>
  <c r="AK96" i="178"/>
  <c r="AJ96" i="178"/>
  <c r="AI96" i="178"/>
  <c r="AH96" i="178"/>
  <c r="AG96" i="178"/>
  <c r="AF96" i="178"/>
  <c r="AE96" i="178"/>
  <c r="AD96" i="178"/>
  <c r="AC96" i="178"/>
  <c r="AB96" i="178"/>
  <c r="AA96" i="178"/>
  <c r="Z96" i="178"/>
  <c r="Y96" i="178"/>
  <c r="X96" i="178"/>
  <c r="W96" i="178"/>
  <c r="H96" i="178"/>
  <c r="F96" i="178"/>
  <c r="BA94" i="178"/>
  <c r="AZ94" i="178"/>
  <c r="AY94" i="178"/>
  <c r="AX94" i="178"/>
  <c r="AW94" i="178"/>
  <c r="AV94" i="178"/>
  <c r="AU94" i="178"/>
  <c r="AT94" i="178"/>
  <c r="AS94" i="178"/>
  <c r="AR94" i="178"/>
  <c r="AQ94" i="178"/>
  <c r="AP94" i="178"/>
  <c r="AO94" i="178"/>
  <c r="AN94" i="178"/>
  <c r="AM94" i="178"/>
  <c r="AL94" i="178"/>
  <c r="AK94" i="178"/>
  <c r="AJ94" i="178"/>
  <c r="AI94" i="178"/>
  <c r="AH94" i="178"/>
  <c r="AG94" i="178"/>
  <c r="AF94" i="178"/>
  <c r="AE94" i="178"/>
  <c r="AD94" i="178"/>
  <c r="AC94" i="178"/>
  <c r="AB94" i="178"/>
  <c r="AA94" i="178"/>
  <c r="Z94" i="178"/>
  <c r="Y94" i="178"/>
  <c r="X94" i="178"/>
  <c r="W94" i="178"/>
  <c r="H94" i="178"/>
  <c r="F94" i="178"/>
  <c r="BA92" i="178"/>
  <c r="AZ92" i="178"/>
  <c r="AY92" i="178"/>
  <c r="AX92" i="178"/>
  <c r="AW92" i="178"/>
  <c r="AV92" i="178"/>
  <c r="AU92" i="178"/>
  <c r="AT92" i="178"/>
  <c r="AS92" i="178"/>
  <c r="AR92" i="178"/>
  <c r="AQ92" i="178"/>
  <c r="AP92" i="178"/>
  <c r="AO92" i="178"/>
  <c r="AN92" i="178"/>
  <c r="AM92" i="178"/>
  <c r="AL92" i="178"/>
  <c r="AK92" i="178"/>
  <c r="AJ92" i="178"/>
  <c r="AI92" i="178"/>
  <c r="AH92" i="178"/>
  <c r="AG92" i="178"/>
  <c r="AF92" i="178"/>
  <c r="AE92" i="178"/>
  <c r="AD92" i="178"/>
  <c r="AC92" i="178"/>
  <c r="AB92" i="178"/>
  <c r="AA92" i="178"/>
  <c r="Z92" i="178"/>
  <c r="Y92" i="178"/>
  <c r="X92" i="178"/>
  <c r="W92" i="178"/>
  <c r="H92" i="178"/>
  <c r="F92" i="178"/>
  <c r="BA90" i="178"/>
  <c r="AZ90" i="178"/>
  <c r="AY90" i="178"/>
  <c r="AX90" i="178"/>
  <c r="AW90" i="178"/>
  <c r="AV90" i="178"/>
  <c r="AU90" i="178"/>
  <c r="AT90" i="178"/>
  <c r="AS90" i="178"/>
  <c r="AR90" i="178"/>
  <c r="AQ90" i="178"/>
  <c r="AP90" i="178"/>
  <c r="AO90" i="178"/>
  <c r="AN90" i="178"/>
  <c r="AM90" i="178"/>
  <c r="AL90" i="178"/>
  <c r="AK90" i="178"/>
  <c r="AJ90" i="178"/>
  <c r="AI90" i="178"/>
  <c r="AH90" i="178"/>
  <c r="AG90" i="178"/>
  <c r="AF90" i="178"/>
  <c r="AE90" i="178"/>
  <c r="AD90" i="178"/>
  <c r="AC90" i="178"/>
  <c r="AB90" i="178"/>
  <c r="AA90" i="178"/>
  <c r="Z90" i="178"/>
  <c r="Y90" i="178"/>
  <c r="X90" i="178"/>
  <c r="W90" i="178"/>
  <c r="H90" i="178"/>
  <c r="F90" i="178"/>
  <c r="BA88" i="178"/>
  <c r="AZ88" i="178"/>
  <c r="AY88" i="178"/>
  <c r="AX88" i="178"/>
  <c r="AW88" i="178"/>
  <c r="AV88" i="178"/>
  <c r="AU88" i="178"/>
  <c r="AT88" i="178"/>
  <c r="AS88" i="178"/>
  <c r="AR88" i="178"/>
  <c r="AQ88" i="178"/>
  <c r="AP88" i="178"/>
  <c r="AO88" i="178"/>
  <c r="AN88" i="178"/>
  <c r="AM88" i="178"/>
  <c r="AL88" i="178"/>
  <c r="AK88" i="178"/>
  <c r="AJ88" i="178"/>
  <c r="AI88" i="178"/>
  <c r="AH88" i="178"/>
  <c r="AG88" i="178"/>
  <c r="AF88" i="178"/>
  <c r="AE88" i="178"/>
  <c r="AD88" i="178"/>
  <c r="AC88" i="178"/>
  <c r="AB88" i="178"/>
  <c r="AA88" i="178"/>
  <c r="Z88" i="178"/>
  <c r="Y88" i="178"/>
  <c r="X88" i="178"/>
  <c r="W88" i="178"/>
  <c r="H88" i="178"/>
  <c r="F88" i="178"/>
  <c r="BA86" i="178"/>
  <c r="AZ86" i="178"/>
  <c r="AY86" i="178"/>
  <c r="AX86" i="178"/>
  <c r="AW86" i="178"/>
  <c r="AV86" i="178"/>
  <c r="AU86" i="178"/>
  <c r="AT86" i="178"/>
  <c r="AS86" i="178"/>
  <c r="AR86" i="178"/>
  <c r="AQ86" i="178"/>
  <c r="AP86" i="178"/>
  <c r="AO86" i="178"/>
  <c r="AN86" i="178"/>
  <c r="AM86" i="178"/>
  <c r="AL86" i="178"/>
  <c r="AK86" i="178"/>
  <c r="AJ86" i="178"/>
  <c r="AI86" i="178"/>
  <c r="AH86" i="178"/>
  <c r="AG86" i="178"/>
  <c r="AF86" i="178"/>
  <c r="AE86" i="178"/>
  <c r="AD86" i="178"/>
  <c r="AC86" i="178"/>
  <c r="AB86" i="178"/>
  <c r="AA86" i="178"/>
  <c r="Z86" i="178"/>
  <c r="Y86" i="178"/>
  <c r="X86" i="178"/>
  <c r="W86" i="178"/>
  <c r="H86" i="178"/>
  <c r="F86" i="178"/>
  <c r="BA84" i="178"/>
  <c r="AZ84" i="178"/>
  <c r="AY84" i="178"/>
  <c r="AX84" i="178"/>
  <c r="AW84" i="178"/>
  <c r="AV84" i="178"/>
  <c r="AU84" i="178"/>
  <c r="AT84" i="178"/>
  <c r="AS84" i="178"/>
  <c r="AR84" i="178"/>
  <c r="AQ84" i="178"/>
  <c r="AP84" i="178"/>
  <c r="AO84" i="178"/>
  <c r="AN84" i="178"/>
  <c r="AM84" i="178"/>
  <c r="AL84" i="178"/>
  <c r="AK84" i="178"/>
  <c r="AJ84" i="178"/>
  <c r="AI84" i="178"/>
  <c r="AH84" i="178"/>
  <c r="AG84" i="178"/>
  <c r="AF84" i="178"/>
  <c r="AE84" i="178"/>
  <c r="AD84" i="178"/>
  <c r="AC84" i="178"/>
  <c r="AB84" i="178"/>
  <c r="AA84" i="178"/>
  <c r="Z84" i="178"/>
  <c r="Y84" i="178"/>
  <c r="X84" i="178"/>
  <c r="W84" i="178"/>
  <c r="H84" i="178"/>
  <c r="F84" i="178"/>
  <c r="BA82" i="178"/>
  <c r="AZ82" i="178"/>
  <c r="AY82" i="178"/>
  <c r="AX82" i="178"/>
  <c r="AW82" i="178"/>
  <c r="AV82" i="178"/>
  <c r="AU82" i="178"/>
  <c r="AT82" i="178"/>
  <c r="AS82" i="178"/>
  <c r="AR82" i="178"/>
  <c r="AQ82" i="178"/>
  <c r="AP82" i="178"/>
  <c r="AO82" i="178"/>
  <c r="AN82" i="178"/>
  <c r="AM82" i="178"/>
  <c r="AL82" i="178"/>
  <c r="AK82" i="178"/>
  <c r="AJ82" i="178"/>
  <c r="AI82" i="178"/>
  <c r="AH82" i="178"/>
  <c r="AG82" i="178"/>
  <c r="AF82" i="178"/>
  <c r="AE82" i="178"/>
  <c r="AD82" i="178"/>
  <c r="AC82" i="178"/>
  <c r="AB82" i="178"/>
  <c r="AA82" i="178"/>
  <c r="Z82" i="178"/>
  <c r="Y82" i="178"/>
  <c r="X82" i="178"/>
  <c r="W82" i="178"/>
  <c r="H82" i="178"/>
  <c r="F82" i="178"/>
  <c r="BA80" i="178"/>
  <c r="AZ80" i="178"/>
  <c r="AY80" i="178"/>
  <c r="AX80" i="178"/>
  <c r="AW80" i="178"/>
  <c r="AV80" i="178"/>
  <c r="AU80" i="178"/>
  <c r="AT80" i="178"/>
  <c r="AS80" i="178"/>
  <c r="AR80" i="178"/>
  <c r="AQ80" i="178"/>
  <c r="AP80" i="178"/>
  <c r="AO80" i="178"/>
  <c r="AN80" i="178"/>
  <c r="AM80" i="178"/>
  <c r="AL80" i="178"/>
  <c r="AK80" i="178"/>
  <c r="AJ80" i="178"/>
  <c r="AI80" i="178"/>
  <c r="AH80" i="178"/>
  <c r="AG80" i="178"/>
  <c r="AF80" i="178"/>
  <c r="AE80" i="178"/>
  <c r="AD80" i="178"/>
  <c r="AC80" i="178"/>
  <c r="AB80" i="178"/>
  <c r="AA80" i="178"/>
  <c r="Z80" i="178"/>
  <c r="Y80" i="178"/>
  <c r="X80" i="178"/>
  <c r="W80" i="178"/>
  <c r="H80" i="178"/>
  <c r="F80" i="178"/>
  <c r="BA78" i="178"/>
  <c r="AZ78" i="178"/>
  <c r="AY78" i="178"/>
  <c r="AX78" i="178"/>
  <c r="AW78" i="178"/>
  <c r="AV78" i="178"/>
  <c r="AU78" i="178"/>
  <c r="AT78" i="178"/>
  <c r="AS78" i="178"/>
  <c r="AR78" i="178"/>
  <c r="AQ78" i="178"/>
  <c r="AP78" i="178"/>
  <c r="AO78" i="178"/>
  <c r="AN78" i="178"/>
  <c r="AM78" i="178"/>
  <c r="AL78" i="178"/>
  <c r="AK78" i="178"/>
  <c r="AJ78" i="178"/>
  <c r="AI78" i="178"/>
  <c r="AH78" i="178"/>
  <c r="AG78" i="178"/>
  <c r="AF78" i="178"/>
  <c r="AE78" i="178"/>
  <c r="AD78" i="178"/>
  <c r="AC78" i="178"/>
  <c r="AB78" i="178"/>
  <c r="AA78" i="178"/>
  <c r="Z78" i="178"/>
  <c r="Y78" i="178"/>
  <c r="X78" i="178"/>
  <c r="W78" i="178"/>
  <c r="H78" i="178"/>
  <c r="F78" i="178"/>
  <c r="BA76" i="178"/>
  <c r="AZ76" i="178"/>
  <c r="AY76" i="178"/>
  <c r="AX76" i="178"/>
  <c r="AW76" i="178"/>
  <c r="AV76" i="178"/>
  <c r="AU76" i="178"/>
  <c r="AT76" i="178"/>
  <c r="AS76" i="178"/>
  <c r="AR76" i="178"/>
  <c r="AQ76" i="178"/>
  <c r="AP76" i="178"/>
  <c r="AO76" i="178"/>
  <c r="AN76" i="178"/>
  <c r="AM76" i="178"/>
  <c r="AL76" i="178"/>
  <c r="AK76" i="178"/>
  <c r="AJ76" i="178"/>
  <c r="AI76" i="178"/>
  <c r="AH76" i="178"/>
  <c r="AG76" i="178"/>
  <c r="AF76" i="178"/>
  <c r="AE76" i="178"/>
  <c r="AD76" i="178"/>
  <c r="AC76" i="178"/>
  <c r="AB76" i="178"/>
  <c r="AA76" i="178"/>
  <c r="Z76" i="178"/>
  <c r="Y76" i="178"/>
  <c r="X76" i="178"/>
  <c r="W76" i="178"/>
  <c r="H76" i="178"/>
  <c r="F76" i="178"/>
  <c r="BA74" i="178"/>
  <c r="AZ74" i="178"/>
  <c r="AY74" i="178"/>
  <c r="AX74" i="178"/>
  <c r="AW74" i="178"/>
  <c r="AV74" i="178"/>
  <c r="AU74" i="178"/>
  <c r="AT74" i="178"/>
  <c r="AS74" i="178"/>
  <c r="AR74" i="178"/>
  <c r="AQ74" i="178"/>
  <c r="AP74" i="178"/>
  <c r="AO74" i="178"/>
  <c r="AN74" i="178"/>
  <c r="AM74" i="178"/>
  <c r="AL74" i="178"/>
  <c r="AK74" i="178"/>
  <c r="AJ74" i="178"/>
  <c r="AI74" i="178"/>
  <c r="AH74" i="178"/>
  <c r="AG74" i="178"/>
  <c r="AF74" i="178"/>
  <c r="AE74" i="178"/>
  <c r="AD74" i="178"/>
  <c r="AC74" i="178"/>
  <c r="AB74" i="178"/>
  <c r="AA74" i="178"/>
  <c r="Z74" i="178"/>
  <c r="Y74" i="178"/>
  <c r="X74" i="178"/>
  <c r="W74" i="178"/>
  <c r="H74" i="178"/>
  <c r="F74" i="178"/>
  <c r="BA72" i="178"/>
  <c r="AZ72" i="178"/>
  <c r="AY72" i="178"/>
  <c r="AX72" i="178"/>
  <c r="AW72" i="178"/>
  <c r="AV72" i="178"/>
  <c r="AU72" i="178"/>
  <c r="AT72" i="178"/>
  <c r="AS72" i="178"/>
  <c r="AR72" i="178"/>
  <c r="AQ72" i="178"/>
  <c r="AP72" i="178"/>
  <c r="AO72" i="178"/>
  <c r="AN72" i="178"/>
  <c r="AM72" i="178"/>
  <c r="AL72" i="178"/>
  <c r="AK72" i="178"/>
  <c r="AJ72" i="178"/>
  <c r="AI72" i="178"/>
  <c r="AH72" i="178"/>
  <c r="AG72" i="178"/>
  <c r="AF72" i="178"/>
  <c r="AE72" i="178"/>
  <c r="AD72" i="178"/>
  <c r="AC72" i="178"/>
  <c r="AB72" i="178"/>
  <c r="AA72" i="178"/>
  <c r="Z72" i="178"/>
  <c r="Y72" i="178"/>
  <c r="X72" i="178"/>
  <c r="W72" i="178"/>
  <c r="H72" i="178"/>
  <c r="F72" i="178"/>
  <c r="BA70" i="178"/>
  <c r="AZ70" i="178"/>
  <c r="AY70" i="178"/>
  <c r="AX70" i="178"/>
  <c r="AW70" i="178"/>
  <c r="AV70" i="178"/>
  <c r="AU70" i="178"/>
  <c r="AT70" i="178"/>
  <c r="AS70" i="178"/>
  <c r="AR70" i="178"/>
  <c r="AQ70" i="178"/>
  <c r="AP70" i="178"/>
  <c r="AO70" i="178"/>
  <c r="AN70" i="178"/>
  <c r="AM70" i="178"/>
  <c r="AL70" i="178"/>
  <c r="AK70" i="178"/>
  <c r="AJ70" i="178"/>
  <c r="AI70" i="178"/>
  <c r="AH70" i="178"/>
  <c r="AG70" i="178"/>
  <c r="AF70" i="178"/>
  <c r="AE70" i="178"/>
  <c r="AD70" i="178"/>
  <c r="AC70" i="178"/>
  <c r="AB70" i="178"/>
  <c r="AA70" i="178"/>
  <c r="Z70" i="178"/>
  <c r="Y70" i="178"/>
  <c r="X70" i="178"/>
  <c r="W70" i="178"/>
  <c r="H70" i="178"/>
  <c r="F70" i="178"/>
  <c r="BA68" i="178"/>
  <c r="AZ68" i="178"/>
  <c r="AY68" i="178"/>
  <c r="AX68" i="178"/>
  <c r="AW68" i="178"/>
  <c r="AV68" i="178"/>
  <c r="AU68" i="178"/>
  <c r="AT68" i="178"/>
  <c r="AS68" i="178"/>
  <c r="AR68" i="178"/>
  <c r="AQ68" i="178"/>
  <c r="AP68" i="178"/>
  <c r="AO68" i="178"/>
  <c r="AN68" i="178"/>
  <c r="AM68" i="178"/>
  <c r="AL68" i="178"/>
  <c r="AK68" i="178"/>
  <c r="AJ68" i="178"/>
  <c r="AI68" i="178"/>
  <c r="AH68" i="178"/>
  <c r="AG68" i="178"/>
  <c r="AF68" i="178"/>
  <c r="AE68" i="178"/>
  <c r="AD68" i="178"/>
  <c r="AC68" i="178"/>
  <c r="AB68" i="178"/>
  <c r="AA68" i="178"/>
  <c r="Z68" i="178"/>
  <c r="Y68" i="178"/>
  <c r="X68" i="178"/>
  <c r="W68" i="178"/>
  <c r="H68" i="178"/>
  <c r="F68" i="178"/>
  <c r="BA66" i="178"/>
  <c r="AZ66" i="178"/>
  <c r="AY66" i="178"/>
  <c r="AX66" i="178"/>
  <c r="AW66" i="178"/>
  <c r="AV66" i="178"/>
  <c r="AU66" i="178"/>
  <c r="AT66" i="178"/>
  <c r="AS66" i="178"/>
  <c r="AR66" i="178"/>
  <c r="AQ66" i="178"/>
  <c r="AP66" i="178"/>
  <c r="AO66" i="178"/>
  <c r="AN66" i="178"/>
  <c r="AM66" i="178"/>
  <c r="AL66" i="178"/>
  <c r="AK66" i="178"/>
  <c r="AJ66" i="178"/>
  <c r="AI66" i="178"/>
  <c r="AH66" i="178"/>
  <c r="AG66" i="178"/>
  <c r="AF66" i="178"/>
  <c r="AE66" i="178"/>
  <c r="AD66" i="178"/>
  <c r="AC66" i="178"/>
  <c r="AB66" i="178"/>
  <c r="AA66" i="178"/>
  <c r="Z66" i="178"/>
  <c r="Y66" i="178"/>
  <c r="X66" i="178"/>
  <c r="W66" i="178"/>
  <c r="H66" i="178"/>
  <c r="F66" i="178"/>
  <c r="BA64" i="178"/>
  <c r="AZ64" i="178"/>
  <c r="AY64" i="178"/>
  <c r="AX64" i="178"/>
  <c r="AW64" i="178"/>
  <c r="AV64" i="178"/>
  <c r="AU64" i="178"/>
  <c r="AT64" i="178"/>
  <c r="AS64" i="178"/>
  <c r="AR64" i="178"/>
  <c r="AQ64" i="178"/>
  <c r="AP64" i="178"/>
  <c r="AO64" i="178"/>
  <c r="AN64" i="178"/>
  <c r="AM64" i="178"/>
  <c r="AL64" i="178"/>
  <c r="AK64" i="178"/>
  <c r="AJ64" i="178"/>
  <c r="AI64" i="178"/>
  <c r="AH64" i="178"/>
  <c r="AG64" i="178"/>
  <c r="AF64" i="178"/>
  <c r="AE64" i="178"/>
  <c r="AD64" i="178"/>
  <c r="AC64" i="178"/>
  <c r="AB64" i="178"/>
  <c r="AA64" i="178"/>
  <c r="Z64" i="178"/>
  <c r="Y64" i="178"/>
  <c r="X64" i="178"/>
  <c r="W64" i="178"/>
  <c r="H64" i="178"/>
  <c r="F64" i="178"/>
  <c r="BA62" i="178"/>
  <c r="AZ62" i="178"/>
  <c r="AY62" i="178"/>
  <c r="AX62" i="178"/>
  <c r="AW62" i="178"/>
  <c r="AV62" i="178"/>
  <c r="AU62" i="178"/>
  <c r="AT62" i="178"/>
  <c r="AS62" i="178"/>
  <c r="AR62" i="178"/>
  <c r="AQ62" i="178"/>
  <c r="AP62" i="178"/>
  <c r="AO62" i="178"/>
  <c r="AN62" i="178"/>
  <c r="AM62" i="178"/>
  <c r="AL62" i="178"/>
  <c r="AK62" i="178"/>
  <c r="AJ62" i="178"/>
  <c r="AI62" i="178"/>
  <c r="AH62" i="178"/>
  <c r="AG62" i="178"/>
  <c r="AF62" i="178"/>
  <c r="AE62" i="178"/>
  <c r="AD62" i="178"/>
  <c r="AC62" i="178"/>
  <c r="AB62" i="178"/>
  <c r="AA62" i="178"/>
  <c r="Z62" i="178"/>
  <c r="Y62" i="178"/>
  <c r="X62" i="178"/>
  <c r="W62" i="178"/>
  <c r="H62" i="178"/>
  <c r="F62" i="178"/>
  <c r="BA60" i="178"/>
  <c r="AZ60" i="178"/>
  <c r="AY60" i="178"/>
  <c r="AX60" i="178"/>
  <c r="AW60" i="178"/>
  <c r="AV60" i="178"/>
  <c r="AU60" i="178"/>
  <c r="AT60" i="178"/>
  <c r="AS60" i="178"/>
  <c r="AR60" i="178"/>
  <c r="AQ60" i="178"/>
  <c r="AP60" i="178"/>
  <c r="AO60" i="178"/>
  <c r="AN60" i="178"/>
  <c r="AM60" i="178"/>
  <c r="AL60" i="178"/>
  <c r="AK60" i="178"/>
  <c r="AJ60" i="178"/>
  <c r="AI60" i="178"/>
  <c r="AH60" i="178"/>
  <c r="AG60" i="178"/>
  <c r="AF60" i="178"/>
  <c r="AE60" i="178"/>
  <c r="AD60" i="178"/>
  <c r="AC60" i="178"/>
  <c r="AB60" i="178"/>
  <c r="AA60" i="178"/>
  <c r="Z60" i="178"/>
  <c r="Y60" i="178"/>
  <c r="X60" i="178"/>
  <c r="W60" i="178"/>
  <c r="H60" i="178"/>
  <c r="F60" i="178"/>
  <c r="BA58" i="178"/>
  <c r="AZ58" i="178"/>
  <c r="AY58" i="178"/>
  <c r="AX58" i="178"/>
  <c r="AW58" i="178"/>
  <c r="AV58" i="178"/>
  <c r="AU58" i="178"/>
  <c r="AT58" i="178"/>
  <c r="AS58" i="178"/>
  <c r="AR58" i="178"/>
  <c r="AQ58" i="178"/>
  <c r="AP58" i="178"/>
  <c r="AO58" i="178"/>
  <c r="AN58" i="178"/>
  <c r="AM58" i="178"/>
  <c r="AL58" i="178"/>
  <c r="AK58" i="178"/>
  <c r="AJ58" i="178"/>
  <c r="AI58" i="178"/>
  <c r="AH58" i="178"/>
  <c r="AG58" i="178"/>
  <c r="AF58" i="178"/>
  <c r="AE58" i="178"/>
  <c r="AD58" i="178"/>
  <c r="AC58" i="178"/>
  <c r="AB58" i="178"/>
  <c r="AA58" i="178"/>
  <c r="Z58" i="178"/>
  <c r="Y58" i="178"/>
  <c r="X58" i="178"/>
  <c r="W58" i="178"/>
  <c r="H58" i="178"/>
  <c r="F58" i="178"/>
  <c r="BA56" i="178"/>
  <c r="AZ56" i="178"/>
  <c r="AY56" i="178"/>
  <c r="AX56" i="178"/>
  <c r="AW56" i="178"/>
  <c r="AV56" i="178"/>
  <c r="AU56" i="178"/>
  <c r="AT56" i="178"/>
  <c r="AS56" i="178"/>
  <c r="AR56" i="178"/>
  <c r="AQ56" i="178"/>
  <c r="AP56" i="178"/>
  <c r="AO56" i="178"/>
  <c r="AN56" i="178"/>
  <c r="AM56" i="178"/>
  <c r="AL56" i="178"/>
  <c r="AK56" i="178"/>
  <c r="AJ56" i="178"/>
  <c r="AI56" i="178"/>
  <c r="AH56" i="178"/>
  <c r="AG56" i="178"/>
  <c r="AF56" i="178"/>
  <c r="AE56" i="178"/>
  <c r="AD56" i="178"/>
  <c r="AC56" i="178"/>
  <c r="AB56" i="178"/>
  <c r="AA56" i="178"/>
  <c r="Z56" i="178"/>
  <c r="Y56" i="178"/>
  <c r="X56" i="178"/>
  <c r="W56" i="178"/>
  <c r="H56" i="178"/>
  <c r="F56" i="178"/>
  <c r="BA54" i="178"/>
  <c r="AZ54" i="178"/>
  <c r="AY54" i="178"/>
  <c r="AX54" i="178"/>
  <c r="AW54" i="178"/>
  <c r="AV54" i="178"/>
  <c r="AU54" i="178"/>
  <c r="AT54" i="178"/>
  <c r="AS54" i="178"/>
  <c r="AR54" i="178"/>
  <c r="AQ54" i="178"/>
  <c r="AP54" i="178"/>
  <c r="AO54" i="178"/>
  <c r="AN54" i="178"/>
  <c r="AM54" i="178"/>
  <c r="AL54" i="178"/>
  <c r="AK54" i="178"/>
  <c r="AJ54" i="178"/>
  <c r="AI54" i="178"/>
  <c r="AH54" i="178"/>
  <c r="AG54" i="178"/>
  <c r="AF54" i="178"/>
  <c r="AE54" i="178"/>
  <c r="AD54" i="178"/>
  <c r="AC54" i="178"/>
  <c r="AB54" i="178"/>
  <c r="AA54" i="178"/>
  <c r="Z54" i="178"/>
  <c r="Y54" i="178"/>
  <c r="X54" i="178"/>
  <c r="W54" i="178"/>
  <c r="H54" i="178"/>
  <c r="F54" i="178"/>
  <c r="BA52" i="178"/>
  <c r="AZ52" i="178"/>
  <c r="AY52" i="178"/>
  <c r="AX52" i="178"/>
  <c r="AW52" i="178"/>
  <c r="AV52" i="178"/>
  <c r="AU52" i="178"/>
  <c r="AT52" i="178"/>
  <c r="AS52" i="178"/>
  <c r="AR52" i="178"/>
  <c r="AQ52" i="178"/>
  <c r="AP52" i="178"/>
  <c r="AO52" i="178"/>
  <c r="AN52" i="178"/>
  <c r="AM52" i="178"/>
  <c r="AL52" i="178"/>
  <c r="AK52" i="178"/>
  <c r="AJ52" i="178"/>
  <c r="AI52" i="178"/>
  <c r="AH52" i="178"/>
  <c r="AG52" i="178"/>
  <c r="AF52" i="178"/>
  <c r="AE52" i="178"/>
  <c r="AD52" i="178"/>
  <c r="AC52" i="178"/>
  <c r="AB52" i="178"/>
  <c r="AA52" i="178"/>
  <c r="Z52" i="178"/>
  <c r="Y52" i="178"/>
  <c r="X52" i="178"/>
  <c r="W52" i="178"/>
  <c r="H52" i="178"/>
  <c r="F52" i="178"/>
  <c r="BA50" i="178"/>
  <c r="AZ50" i="178"/>
  <c r="AY50" i="178"/>
  <c r="AX50" i="178"/>
  <c r="AW50" i="178"/>
  <c r="AV50" i="178"/>
  <c r="AU50" i="178"/>
  <c r="AT50" i="178"/>
  <c r="AS50" i="178"/>
  <c r="AR50" i="178"/>
  <c r="AQ50" i="178"/>
  <c r="AP50" i="178"/>
  <c r="AO50" i="178"/>
  <c r="AN50" i="178"/>
  <c r="AM50" i="178"/>
  <c r="AL50" i="178"/>
  <c r="AK50" i="178"/>
  <c r="AJ50" i="178"/>
  <c r="AI50" i="178"/>
  <c r="AH50" i="178"/>
  <c r="AG50" i="178"/>
  <c r="AF50" i="178"/>
  <c r="AE50" i="178"/>
  <c r="AD50" i="178"/>
  <c r="AC50" i="178"/>
  <c r="AB50" i="178"/>
  <c r="AA50" i="178"/>
  <c r="Z50" i="178"/>
  <c r="Y50" i="178"/>
  <c r="X50" i="178"/>
  <c r="W50" i="178"/>
  <c r="H50" i="178"/>
  <c r="F50" i="178"/>
  <c r="BA48" i="178"/>
  <c r="AZ48" i="178"/>
  <c r="AY48" i="178"/>
  <c r="AX48" i="178"/>
  <c r="AW48" i="178"/>
  <c r="AV48" i="178"/>
  <c r="AU48" i="178"/>
  <c r="AT48" i="178"/>
  <c r="AS48" i="178"/>
  <c r="AR48" i="178"/>
  <c r="AQ48" i="178"/>
  <c r="AP48" i="178"/>
  <c r="AO48" i="178"/>
  <c r="AN48" i="178"/>
  <c r="AM48" i="178"/>
  <c r="AL48" i="178"/>
  <c r="AK48" i="178"/>
  <c r="AJ48" i="178"/>
  <c r="AI48" i="178"/>
  <c r="AH48" i="178"/>
  <c r="AG48" i="178"/>
  <c r="AF48" i="178"/>
  <c r="AE48" i="178"/>
  <c r="AD48" i="178"/>
  <c r="AC48" i="178"/>
  <c r="AB48" i="178"/>
  <c r="AA48" i="178"/>
  <c r="Z48" i="178"/>
  <c r="Y48" i="178"/>
  <c r="X48" i="178"/>
  <c r="W48" i="178"/>
  <c r="H48" i="178"/>
  <c r="F48" i="178"/>
  <c r="BA46" i="178"/>
  <c r="AZ46" i="178"/>
  <c r="AY46" i="178"/>
  <c r="AX46" i="178"/>
  <c r="AW46" i="178"/>
  <c r="AV46" i="178"/>
  <c r="AU46" i="178"/>
  <c r="AT46" i="178"/>
  <c r="AS46" i="178"/>
  <c r="AR46" i="178"/>
  <c r="AQ46" i="178"/>
  <c r="AP46" i="178"/>
  <c r="AO46" i="178"/>
  <c r="AN46" i="178"/>
  <c r="AM46" i="178"/>
  <c r="AL46" i="178"/>
  <c r="AK46" i="178"/>
  <c r="AJ46" i="178"/>
  <c r="AI46" i="178"/>
  <c r="AH46" i="178"/>
  <c r="AG46" i="178"/>
  <c r="AF46" i="178"/>
  <c r="AE46" i="178"/>
  <c r="AD46" i="178"/>
  <c r="AC46" i="178"/>
  <c r="AB46" i="178"/>
  <c r="AA46" i="178"/>
  <c r="Z46" i="178"/>
  <c r="Y46" i="178"/>
  <c r="X46" i="178"/>
  <c r="W46" i="178"/>
  <c r="H46" i="178"/>
  <c r="F46" i="178"/>
  <c r="BA44" i="178"/>
  <c r="AZ44" i="178"/>
  <c r="AY44" i="178"/>
  <c r="AX44" i="178"/>
  <c r="AW44" i="178"/>
  <c r="AV44" i="178"/>
  <c r="AU44" i="178"/>
  <c r="AT44" i="178"/>
  <c r="AS44" i="178"/>
  <c r="AR44" i="178"/>
  <c r="AQ44" i="178"/>
  <c r="AP44" i="178"/>
  <c r="AO44" i="178"/>
  <c r="AN44" i="178"/>
  <c r="AM44" i="178"/>
  <c r="AL44" i="178"/>
  <c r="AK44" i="178"/>
  <c r="AJ44" i="178"/>
  <c r="AI44" i="178"/>
  <c r="AH44" i="178"/>
  <c r="AG44" i="178"/>
  <c r="AF44" i="178"/>
  <c r="AE44" i="178"/>
  <c r="AD44" i="178"/>
  <c r="AC44" i="178"/>
  <c r="AB44" i="178"/>
  <c r="AA44" i="178"/>
  <c r="Z44" i="178"/>
  <c r="Y44" i="178"/>
  <c r="X44" i="178"/>
  <c r="W44" i="178"/>
  <c r="H44" i="178"/>
  <c r="F44" i="178"/>
  <c r="BA42" i="178"/>
  <c r="AZ42" i="178"/>
  <c r="AY42" i="178"/>
  <c r="AX42" i="178"/>
  <c r="AW42" i="178"/>
  <c r="AV42" i="178"/>
  <c r="AU42" i="178"/>
  <c r="AT42" i="178"/>
  <c r="AS42" i="178"/>
  <c r="AR42" i="178"/>
  <c r="AQ42" i="178"/>
  <c r="AP42" i="178"/>
  <c r="AO42" i="178"/>
  <c r="AN42" i="178"/>
  <c r="AM42" i="178"/>
  <c r="AL42" i="178"/>
  <c r="AK42" i="178"/>
  <c r="AJ42" i="178"/>
  <c r="AI42" i="178"/>
  <c r="AH42" i="178"/>
  <c r="AG42" i="178"/>
  <c r="AF42" i="178"/>
  <c r="AE42" i="178"/>
  <c r="AD42" i="178"/>
  <c r="AC42" i="178"/>
  <c r="AB42" i="178"/>
  <c r="AA42" i="178"/>
  <c r="Z42" i="178"/>
  <c r="Y42" i="178"/>
  <c r="X42" i="178"/>
  <c r="W42" i="178"/>
  <c r="H42" i="178"/>
  <c r="F42" i="178"/>
  <c r="BA40" i="178"/>
  <c r="AZ40" i="178"/>
  <c r="AY40" i="178"/>
  <c r="AX40" i="178"/>
  <c r="AW40" i="178"/>
  <c r="AV40" i="178"/>
  <c r="AU40" i="178"/>
  <c r="AT40" i="178"/>
  <c r="AS40" i="178"/>
  <c r="AR40" i="178"/>
  <c r="AQ40" i="178"/>
  <c r="AP40" i="178"/>
  <c r="AO40" i="178"/>
  <c r="AN40" i="178"/>
  <c r="AM40" i="178"/>
  <c r="AL40" i="178"/>
  <c r="AK40" i="178"/>
  <c r="AJ40" i="178"/>
  <c r="AI40" i="178"/>
  <c r="AH40" i="178"/>
  <c r="AG40" i="178"/>
  <c r="AF40" i="178"/>
  <c r="AE40" i="178"/>
  <c r="AD40" i="178"/>
  <c r="AC40" i="178"/>
  <c r="AB40" i="178"/>
  <c r="AA40" i="178"/>
  <c r="Z40" i="178"/>
  <c r="Y40" i="178"/>
  <c r="X40" i="178"/>
  <c r="W40" i="178"/>
  <c r="H40" i="178"/>
  <c r="F40" i="178"/>
  <c r="BA38" i="178"/>
  <c r="AZ38" i="178"/>
  <c r="AY38" i="178"/>
  <c r="AX38" i="178"/>
  <c r="AW38" i="178"/>
  <c r="AV38" i="178"/>
  <c r="AU38" i="178"/>
  <c r="AT38" i="178"/>
  <c r="AS38" i="178"/>
  <c r="AR38" i="178"/>
  <c r="AQ38" i="178"/>
  <c r="AP38" i="178"/>
  <c r="AO38" i="178"/>
  <c r="AN38" i="178"/>
  <c r="AM38" i="178"/>
  <c r="AL38" i="178"/>
  <c r="AK38" i="178"/>
  <c r="AJ38" i="178"/>
  <c r="AI38" i="178"/>
  <c r="AH38" i="178"/>
  <c r="AG38" i="178"/>
  <c r="AF38" i="178"/>
  <c r="AE38" i="178"/>
  <c r="AD38" i="178"/>
  <c r="AC38" i="178"/>
  <c r="AB38" i="178"/>
  <c r="AA38" i="178"/>
  <c r="Z38" i="178"/>
  <c r="Y38" i="178"/>
  <c r="X38" i="178"/>
  <c r="W38" i="178"/>
  <c r="H38" i="178"/>
  <c r="F38" i="178"/>
  <c r="BA36" i="178"/>
  <c r="AZ36" i="178"/>
  <c r="AY36" i="178"/>
  <c r="AX36" i="178"/>
  <c r="AW36" i="178"/>
  <c r="AV36" i="178"/>
  <c r="AU36" i="178"/>
  <c r="AT36" i="178"/>
  <c r="AS36" i="178"/>
  <c r="AR36" i="178"/>
  <c r="AQ36" i="178"/>
  <c r="AP36" i="178"/>
  <c r="AO36" i="178"/>
  <c r="AN36" i="178"/>
  <c r="AM36" i="178"/>
  <c r="AL36" i="178"/>
  <c r="AK36" i="178"/>
  <c r="AJ36" i="178"/>
  <c r="AI36" i="178"/>
  <c r="AH36" i="178"/>
  <c r="AG36" i="178"/>
  <c r="AF36" i="178"/>
  <c r="AE36" i="178"/>
  <c r="AD36" i="178"/>
  <c r="AC36" i="178"/>
  <c r="AB36" i="178"/>
  <c r="AA36" i="178"/>
  <c r="Z36" i="178"/>
  <c r="Y36" i="178"/>
  <c r="X36" i="178"/>
  <c r="W36" i="178"/>
  <c r="H36" i="178"/>
  <c r="F36" i="178"/>
  <c r="BA34" i="178"/>
  <c r="AZ34" i="178"/>
  <c r="AY34" i="178"/>
  <c r="AX34" i="178"/>
  <c r="AW34" i="178"/>
  <c r="AV34" i="178"/>
  <c r="AU34" i="178"/>
  <c r="AT34" i="178"/>
  <c r="AS34" i="178"/>
  <c r="AR34" i="178"/>
  <c r="AQ34" i="178"/>
  <c r="AP34" i="178"/>
  <c r="AO34" i="178"/>
  <c r="AN34" i="178"/>
  <c r="AM34" i="178"/>
  <c r="AL34" i="178"/>
  <c r="AK34" i="178"/>
  <c r="AJ34" i="178"/>
  <c r="AI34" i="178"/>
  <c r="AH34" i="178"/>
  <c r="AG34" i="178"/>
  <c r="AF34" i="178"/>
  <c r="AE34" i="178"/>
  <c r="AD34" i="178"/>
  <c r="AC34" i="178"/>
  <c r="AB34" i="178"/>
  <c r="AA34" i="178"/>
  <c r="Z34" i="178"/>
  <c r="Y34" i="178"/>
  <c r="X34" i="178"/>
  <c r="W34" i="178"/>
  <c r="H34" i="178"/>
  <c r="F34" i="178"/>
  <c r="BA32" i="178"/>
  <c r="AZ32" i="178"/>
  <c r="AY32" i="178"/>
  <c r="AX32" i="178"/>
  <c r="AW32" i="178"/>
  <c r="AV32" i="178"/>
  <c r="AU32" i="178"/>
  <c r="AT32" i="178"/>
  <c r="AS32" i="178"/>
  <c r="AR32" i="178"/>
  <c r="AQ32" i="178"/>
  <c r="AP32" i="178"/>
  <c r="AO32" i="178"/>
  <c r="AN32" i="178"/>
  <c r="AM32" i="178"/>
  <c r="AL32" i="178"/>
  <c r="AK32" i="178"/>
  <c r="AJ32" i="178"/>
  <c r="AI32" i="178"/>
  <c r="AH32" i="178"/>
  <c r="AG32" i="178"/>
  <c r="AF32" i="178"/>
  <c r="AE32" i="178"/>
  <c r="AD32" i="178"/>
  <c r="AC32" i="178"/>
  <c r="AB32" i="178"/>
  <c r="AA32" i="178"/>
  <c r="Z32" i="178"/>
  <c r="Y32" i="178"/>
  <c r="X32" i="178"/>
  <c r="W32" i="178"/>
  <c r="H32" i="178"/>
  <c r="F32" i="178"/>
  <c r="BA30" i="178"/>
  <c r="AZ30" i="178"/>
  <c r="AY30" i="178"/>
  <c r="AX30" i="178"/>
  <c r="AW30" i="178"/>
  <c r="AV30" i="178"/>
  <c r="AU30" i="178"/>
  <c r="AT30" i="178"/>
  <c r="AS30" i="178"/>
  <c r="AR30" i="178"/>
  <c r="AQ30" i="178"/>
  <c r="AP30" i="178"/>
  <c r="AO30" i="178"/>
  <c r="AN30" i="178"/>
  <c r="AM30" i="178"/>
  <c r="AL30" i="178"/>
  <c r="AK30" i="178"/>
  <c r="AJ30" i="178"/>
  <c r="AI30" i="178"/>
  <c r="AH30" i="178"/>
  <c r="AG30" i="178"/>
  <c r="AF30" i="178"/>
  <c r="AE30" i="178"/>
  <c r="AD30" i="178"/>
  <c r="AC30" i="178"/>
  <c r="AB30" i="178"/>
  <c r="AA30" i="178"/>
  <c r="Z30" i="178"/>
  <c r="Y30" i="178"/>
  <c r="X30" i="178"/>
  <c r="W30" i="178"/>
  <c r="H30" i="178"/>
  <c r="F30" i="178"/>
  <c r="BA28" i="178"/>
  <c r="AZ28" i="178"/>
  <c r="AY28" i="178"/>
  <c r="AX28" i="178"/>
  <c r="AW28" i="178"/>
  <c r="AV28" i="178"/>
  <c r="AU28" i="178"/>
  <c r="AT28" i="178"/>
  <c r="AS28" i="178"/>
  <c r="AR28" i="178"/>
  <c r="AQ28" i="178"/>
  <c r="AP28" i="178"/>
  <c r="AO28" i="178"/>
  <c r="AN28" i="178"/>
  <c r="AM28" i="178"/>
  <c r="AL28" i="178"/>
  <c r="AK28" i="178"/>
  <c r="AJ28" i="178"/>
  <c r="AI28" i="178"/>
  <c r="AH28" i="178"/>
  <c r="AG28" i="178"/>
  <c r="AF28" i="178"/>
  <c r="AE28" i="178"/>
  <c r="AD28" i="178"/>
  <c r="AC28" i="178"/>
  <c r="AB28" i="178"/>
  <c r="AA28" i="178"/>
  <c r="Z28" i="178"/>
  <c r="Y28" i="178"/>
  <c r="X28" i="178"/>
  <c r="W28" i="178"/>
  <c r="H28" i="178"/>
  <c r="F28" i="178"/>
  <c r="BA26" i="178"/>
  <c r="AZ26" i="178"/>
  <c r="AY26" i="178"/>
  <c r="AX26" i="178"/>
  <c r="AW26" i="178"/>
  <c r="AV26" i="178"/>
  <c r="AU26" i="178"/>
  <c r="AT26" i="178"/>
  <c r="AS26" i="178"/>
  <c r="AR26" i="178"/>
  <c r="AQ26" i="178"/>
  <c r="AP26" i="178"/>
  <c r="AO26" i="178"/>
  <c r="AN26" i="178"/>
  <c r="AM26" i="178"/>
  <c r="AL26" i="178"/>
  <c r="AK26" i="178"/>
  <c r="AJ26" i="178"/>
  <c r="AI26" i="178"/>
  <c r="AH26" i="178"/>
  <c r="AG26" i="178"/>
  <c r="AF26" i="178"/>
  <c r="AE26" i="178"/>
  <c r="AD26" i="178"/>
  <c r="AC26" i="178"/>
  <c r="AB26" i="178"/>
  <c r="AA26" i="178"/>
  <c r="Z26" i="178"/>
  <c r="Y26" i="178"/>
  <c r="X26" i="178"/>
  <c r="W26" i="178"/>
  <c r="H26" i="178"/>
  <c r="F26" i="178"/>
  <c r="BA24" i="178"/>
  <c r="AZ24" i="178"/>
  <c r="AY24" i="178"/>
  <c r="AX24" i="178"/>
  <c r="AW24" i="178"/>
  <c r="AV24" i="178"/>
  <c r="AU24" i="178"/>
  <c r="AT24" i="178"/>
  <c r="AS24" i="178"/>
  <c r="AR24" i="178"/>
  <c r="AQ24" i="178"/>
  <c r="AP24" i="178"/>
  <c r="AO24" i="178"/>
  <c r="AN24" i="178"/>
  <c r="AM24" i="178"/>
  <c r="AL24" i="178"/>
  <c r="AK24" i="178"/>
  <c r="AJ24" i="178"/>
  <c r="AI24" i="178"/>
  <c r="AH24" i="178"/>
  <c r="AG24" i="178"/>
  <c r="AF24" i="178"/>
  <c r="AE24" i="178"/>
  <c r="AD24" i="178"/>
  <c r="AC24" i="178"/>
  <c r="AB24" i="178"/>
  <c r="AA24" i="178"/>
  <c r="Z24" i="178"/>
  <c r="Y24" i="178"/>
  <c r="X24" i="178"/>
  <c r="W24" i="178"/>
  <c r="H24" i="178"/>
  <c r="F24" i="178"/>
  <c r="BA22" i="178"/>
  <c r="AZ22" i="178"/>
  <c r="AY22" i="178"/>
  <c r="AX22" i="178"/>
  <c r="AW22" i="178"/>
  <c r="AV22" i="178"/>
  <c r="AU22" i="178"/>
  <c r="AT22" i="178"/>
  <c r="AS22" i="178"/>
  <c r="AR22" i="178"/>
  <c r="AQ22" i="178"/>
  <c r="AP22" i="178"/>
  <c r="AO22" i="178"/>
  <c r="AN22" i="178"/>
  <c r="AM22" i="178"/>
  <c r="AL22" i="178"/>
  <c r="AK22" i="178"/>
  <c r="AJ22" i="178"/>
  <c r="AI22" i="178"/>
  <c r="AH22" i="178"/>
  <c r="AG22" i="178"/>
  <c r="AF22" i="178"/>
  <c r="AE22" i="178"/>
  <c r="AD22" i="178"/>
  <c r="AC22" i="178"/>
  <c r="AB22" i="178"/>
  <c r="AA22" i="178"/>
  <c r="Z22" i="178"/>
  <c r="Y22" i="178"/>
  <c r="X22" i="178"/>
  <c r="W22" i="178"/>
  <c r="H22" i="178"/>
  <c r="F22" i="178"/>
  <c r="BA20" i="178"/>
  <c r="AZ20" i="178"/>
  <c r="AY20" i="178"/>
  <c r="AX20" i="178"/>
  <c r="AW20" i="178"/>
  <c r="AV20" i="178"/>
  <c r="AU20" i="178"/>
  <c r="AT20" i="178"/>
  <c r="AS20" i="178"/>
  <c r="AR20" i="178"/>
  <c r="AQ20" i="178"/>
  <c r="AP20" i="178"/>
  <c r="AO20" i="178"/>
  <c r="AN20" i="178"/>
  <c r="AM20" i="178"/>
  <c r="AL20" i="178"/>
  <c r="AK20" i="178"/>
  <c r="AJ20" i="178"/>
  <c r="AI20" i="178"/>
  <c r="AH20" i="178"/>
  <c r="AG20" i="178"/>
  <c r="AF20" i="178"/>
  <c r="AE20" i="178"/>
  <c r="AD20" i="178"/>
  <c r="AC20" i="178"/>
  <c r="AB20" i="178"/>
  <c r="AA20" i="178"/>
  <c r="Z20" i="178"/>
  <c r="Y20" i="178"/>
  <c r="X20" i="178"/>
  <c r="W20" i="178"/>
  <c r="H20" i="178"/>
  <c r="F20" i="178"/>
  <c r="BA18" i="178"/>
  <c r="AZ18" i="178"/>
  <c r="AY18" i="178"/>
  <c r="AX18" i="178"/>
  <c r="AW18" i="178"/>
  <c r="AV18" i="178"/>
  <c r="AU18" i="178"/>
  <c r="AT18" i="178"/>
  <c r="AS18" i="178"/>
  <c r="AR18" i="178"/>
  <c r="AQ18" i="178"/>
  <c r="AP18" i="178"/>
  <c r="AO18" i="178"/>
  <c r="AN18" i="178"/>
  <c r="AM18" i="178"/>
  <c r="AL18" i="178"/>
  <c r="AK18" i="178"/>
  <c r="AJ18" i="178"/>
  <c r="AI18" i="178"/>
  <c r="AH18" i="178"/>
  <c r="AG18" i="178"/>
  <c r="AF18" i="178"/>
  <c r="AE18" i="178"/>
  <c r="AD18" i="178"/>
  <c r="AC18" i="178"/>
  <c r="AB18" i="178"/>
  <c r="AA18" i="178"/>
  <c r="Z18" i="178"/>
  <c r="Y18" i="178"/>
  <c r="X18" i="178"/>
  <c r="W18" i="178"/>
  <c r="H18" i="178"/>
  <c r="F18" i="178"/>
  <c r="AC224" i="178" s="1"/>
  <c r="B17" i="178"/>
  <c r="B19" i="178" s="1"/>
  <c r="B21" i="178" s="1"/>
  <c r="B23" i="178" s="1"/>
  <c r="B25" i="178" s="1"/>
  <c r="B27" i="178" s="1"/>
  <c r="B29" i="178" s="1"/>
  <c r="B31" i="178" s="1"/>
  <c r="B33" i="178" s="1"/>
  <c r="B35" i="178" s="1"/>
  <c r="B37" i="178" s="1"/>
  <c r="B39" i="178" s="1"/>
  <c r="B41" i="178" s="1"/>
  <c r="B43" i="178" s="1"/>
  <c r="B45" i="178" s="1"/>
  <c r="B47" i="178" s="1"/>
  <c r="B49" i="178" s="1"/>
  <c r="B51" i="178" s="1"/>
  <c r="B53" i="178" s="1"/>
  <c r="B55" i="178" s="1"/>
  <c r="B57" i="178" s="1"/>
  <c r="B59" i="178" s="1"/>
  <c r="B61" i="178" s="1"/>
  <c r="B63" i="178" s="1"/>
  <c r="B65" i="178" s="1"/>
  <c r="B67" i="178" s="1"/>
  <c r="B69" i="178" s="1"/>
  <c r="B71" i="178" s="1"/>
  <c r="B73" i="178" s="1"/>
  <c r="B75" i="178" s="1"/>
  <c r="B77" i="178" s="1"/>
  <c r="B79" i="178" s="1"/>
  <c r="B81" i="178" s="1"/>
  <c r="B83" i="178" s="1"/>
  <c r="B85" i="178" s="1"/>
  <c r="B87" i="178" s="1"/>
  <c r="B89" i="178" s="1"/>
  <c r="B91" i="178" s="1"/>
  <c r="B93" i="178" s="1"/>
  <c r="B95" i="178" s="1"/>
  <c r="B97" i="178" s="1"/>
  <c r="B99" i="178" s="1"/>
  <c r="B101" i="178" s="1"/>
  <c r="B103" i="178" s="1"/>
  <c r="B105" i="178" s="1"/>
  <c r="B107" i="178" s="1"/>
  <c r="B109" i="178" s="1"/>
  <c r="B111" i="178" s="1"/>
  <c r="B113" i="178" s="1"/>
  <c r="B115" i="178" s="1"/>
  <c r="B117" i="178" s="1"/>
  <c r="B119" i="178" s="1"/>
  <c r="B121" i="178" s="1"/>
  <c r="B123" i="178" s="1"/>
  <c r="B125" i="178" s="1"/>
  <c r="B127" i="178" s="1"/>
  <c r="B129" i="178" s="1"/>
  <c r="B131" i="178" s="1"/>
  <c r="B133" i="178" s="1"/>
  <c r="B135" i="178" s="1"/>
  <c r="B137" i="178" s="1"/>
  <c r="B139" i="178" s="1"/>
  <c r="B141" i="178" s="1"/>
  <c r="B143" i="178" s="1"/>
  <c r="B145" i="178" s="1"/>
  <c r="B147" i="178" s="1"/>
  <c r="B149" i="178" s="1"/>
  <c r="B151" i="178" s="1"/>
  <c r="B153" i="178" s="1"/>
  <c r="B155" i="178" s="1"/>
  <c r="B157" i="178" s="1"/>
  <c r="B159" i="178" s="1"/>
  <c r="B161" i="178" s="1"/>
  <c r="B163" i="178" s="1"/>
  <c r="B165" i="178" s="1"/>
  <c r="B167" i="178" s="1"/>
  <c r="B169" i="178" s="1"/>
  <c r="B171" i="178" s="1"/>
  <c r="B173" i="178" s="1"/>
  <c r="B175" i="178" s="1"/>
  <c r="B177" i="178" s="1"/>
  <c r="B179" i="178" s="1"/>
  <c r="B181" i="178" s="1"/>
  <c r="B183" i="178" s="1"/>
  <c r="B185" i="178" s="1"/>
  <c r="B187" i="178" s="1"/>
  <c r="B189" i="178" s="1"/>
  <c r="B191" i="178" s="1"/>
  <c r="B193" i="178" s="1"/>
  <c r="B195" i="178" s="1"/>
  <c r="B197" i="178" s="1"/>
  <c r="B199" i="178" s="1"/>
  <c r="B201" i="178" s="1"/>
  <c r="B203" i="178" s="1"/>
  <c r="B205" i="178" s="1"/>
  <c r="B207" i="178" s="1"/>
  <c r="B209" i="178" s="1"/>
  <c r="B211" i="178" s="1"/>
  <c r="B213" i="178" s="1"/>
  <c r="B215" i="178" s="1"/>
  <c r="AB15" i="178"/>
  <c r="AB16" i="178" s="1"/>
  <c r="BA14" i="178"/>
  <c r="BA15" i="178" s="1"/>
  <c r="BA16" i="178" s="1"/>
  <c r="AZ14" i="178"/>
  <c r="AZ15" i="178" s="1"/>
  <c r="AZ16" i="178" s="1"/>
  <c r="AY14" i="178"/>
  <c r="AY15" i="178" s="1"/>
  <c r="AY16" i="178" s="1"/>
  <c r="BB12" i="178"/>
  <c r="AF2" i="178"/>
  <c r="AW15" i="178" s="1"/>
  <c r="AW16" i="178" s="1"/>
  <c r="AK15" i="178" l="1"/>
  <c r="AK16" i="178" s="1"/>
  <c r="AT15" i="178"/>
  <c r="AT16" i="178" s="1"/>
  <c r="BB198" i="178"/>
  <c r="BD198" i="178" s="1"/>
  <c r="BB214" i="178"/>
  <c r="BD214" i="178" s="1"/>
  <c r="BB166" i="178"/>
  <c r="BD166" i="178" s="1"/>
  <c r="BB182" i="178"/>
  <c r="BD182" i="178" s="1"/>
  <c r="BB66" i="178"/>
  <c r="BD66" i="178" s="1"/>
  <c r="BB78" i="178"/>
  <c r="BD78" i="178" s="1"/>
  <c r="BB94" i="178"/>
  <c r="BD94" i="178" s="1"/>
  <c r="BB110" i="178"/>
  <c r="BD110" i="178" s="1"/>
  <c r="BB126" i="178"/>
  <c r="BD126" i="178" s="1"/>
  <c r="BB142" i="178"/>
  <c r="BD142" i="178" s="1"/>
  <c r="BB158" i="178"/>
  <c r="BD158" i="178" s="1"/>
  <c r="BB28" i="178"/>
  <c r="BD28" i="178" s="1"/>
  <c r="BB30" i="178"/>
  <c r="BD30" i="178" s="1"/>
  <c r="BB40" i="178"/>
  <c r="BD40" i="178" s="1"/>
  <c r="BB54" i="178"/>
  <c r="BD54" i="178" s="1"/>
  <c r="BB80" i="178"/>
  <c r="BD80" i="178" s="1"/>
  <c r="BB96" i="178"/>
  <c r="BD96" i="178" s="1"/>
  <c r="BB112" i="178"/>
  <c r="BD112" i="178" s="1"/>
  <c r="BB128" i="178"/>
  <c r="BD128" i="178" s="1"/>
  <c r="BB144" i="178"/>
  <c r="BD144" i="178" s="1"/>
  <c r="BB160" i="178"/>
  <c r="BD160" i="178" s="1"/>
  <c r="BB176" i="178"/>
  <c r="BD176" i="178" s="1"/>
  <c r="BB192" i="178"/>
  <c r="BD192" i="178" s="1"/>
  <c r="BB208" i="178"/>
  <c r="BD208" i="178" s="1"/>
  <c r="BB18" i="178"/>
  <c r="BD18" i="178" s="1"/>
  <c r="BB42" i="178"/>
  <c r="BD42" i="178" s="1"/>
  <c r="BB68" i="178"/>
  <c r="BD68" i="178" s="1"/>
  <c r="BB82" i="178"/>
  <c r="BD82" i="178" s="1"/>
  <c r="BB98" i="178"/>
  <c r="BD98" i="178" s="1"/>
  <c r="BB114" i="178"/>
  <c r="BD114" i="178" s="1"/>
  <c r="BB130" i="178"/>
  <c r="BD130" i="178" s="1"/>
  <c r="BB146" i="178"/>
  <c r="BD146" i="178" s="1"/>
  <c r="BB162" i="178"/>
  <c r="BD162" i="178" s="1"/>
  <c r="BB178" i="178"/>
  <c r="BD178" i="178" s="1"/>
  <c r="BB194" i="178"/>
  <c r="BD194" i="178" s="1"/>
  <c r="BB210" i="178"/>
  <c r="BD210" i="178" s="1"/>
  <c r="BB58" i="178"/>
  <c r="BD58" i="178" s="1"/>
  <c r="BB70" i="178"/>
  <c r="BD70" i="178" s="1"/>
  <c r="BB84" i="178"/>
  <c r="BD84" i="178" s="1"/>
  <c r="BB100" i="178"/>
  <c r="BD100" i="178" s="1"/>
  <c r="BB116" i="178"/>
  <c r="BD116" i="178" s="1"/>
  <c r="BB132" i="178"/>
  <c r="BD132" i="178" s="1"/>
  <c r="BB148" i="178"/>
  <c r="BD148" i="178" s="1"/>
  <c r="BB164" i="178"/>
  <c r="BD164" i="178" s="1"/>
  <c r="BB180" i="178"/>
  <c r="BD180" i="178" s="1"/>
  <c r="BB196" i="178"/>
  <c r="BD196" i="178" s="1"/>
  <c r="BB212" i="178"/>
  <c r="BD212" i="178" s="1"/>
  <c r="BB34" i="178"/>
  <c r="BD34" i="178" s="1"/>
  <c r="BB60" i="178"/>
  <c r="BD60" i="178" s="1"/>
  <c r="BB86" i="178"/>
  <c r="BD86" i="178" s="1"/>
  <c r="BB102" i="178"/>
  <c r="BD102" i="178" s="1"/>
  <c r="BB118" i="178"/>
  <c r="BD118" i="178" s="1"/>
  <c r="BB134" i="178"/>
  <c r="BD134" i="178" s="1"/>
  <c r="BB150" i="178"/>
  <c r="BD150" i="178" s="1"/>
  <c r="BB22" i="178"/>
  <c r="BD22" i="178" s="1"/>
  <c r="BB46" i="178"/>
  <c r="BD46" i="178" s="1"/>
  <c r="BB62" i="178"/>
  <c r="BD62" i="178" s="1"/>
  <c r="BB72" i="178"/>
  <c r="BD72" i="178" s="1"/>
  <c r="BB88" i="178"/>
  <c r="BD88" i="178" s="1"/>
  <c r="BB104" i="178"/>
  <c r="BD104" i="178" s="1"/>
  <c r="BB120" i="178"/>
  <c r="BD120" i="178" s="1"/>
  <c r="BB136" i="178"/>
  <c r="BD136" i="178" s="1"/>
  <c r="BB152" i="178"/>
  <c r="BD152" i="178" s="1"/>
  <c r="BB168" i="178"/>
  <c r="BD168" i="178" s="1"/>
  <c r="BB184" i="178"/>
  <c r="BD184" i="178" s="1"/>
  <c r="BB200" i="178"/>
  <c r="BD200" i="178" s="1"/>
  <c r="BB216" i="178"/>
  <c r="BD216" i="178" s="1"/>
  <c r="BB36" i="178"/>
  <c r="BD36" i="178" s="1"/>
  <c r="BB48" i="178"/>
  <c r="BD48" i="178" s="1"/>
  <c r="BB74" i="178"/>
  <c r="BD74" i="178" s="1"/>
  <c r="BB90" i="178"/>
  <c r="BD90" i="178" s="1"/>
  <c r="BB106" i="178"/>
  <c r="BD106" i="178" s="1"/>
  <c r="BB122" i="178"/>
  <c r="BD122" i="178" s="1"/>
  <c r="BB138" i="178"/>
  <c r="BD138" i="178" s="1"/>
  <c r="BB154" i="178"/>
  <c r="BD154" i="178" s="1"/>
  <c r="BB170" i="178"/>
  <c r="BD170" i="178" s="1"/>
  <c r="BB186" i="178"/>
  <c r="BD186" i="178" s="1"/>
  <c r="BB202" i="178"/>
  <c r="BD202" i="178" s="1"/>
  <c r="BB38" i="178"/>
  <c r="BD38" i="178" s="1"/>
  <c r="BB50" i="178"/>
  <c r="BD50" i="178" s="1"/>
  <c r="BB92" i="178"/>
  <c r="BD92" i="178" s="1"/>
  <c r="BB108" i="178"/>
  <c r="BD108" i="178" s="1"/>
  <c r="BB124" i="178"/>
  <c r="BD124" i="178" s="1"/>
  <c r="BB140" i="178"/>
  <c r="BD140" i="178" s="1"/>
  <c r="BB156" i="178"/>
  <c r="BD156" i="178" s="1"/>
  <c r="BB172" i="178"/>
  <c r="BD172" i="178" s="1"/>
  <c r="BB188" i="178"/>
  <c r="BD188" i="178" s="1"/>
  <c r="BB204" i="178"/>
  <c r="BD204" i="178" s="1"/>
  <c r="BB26" i="178"/>
  <c r="BD26" i="178" s="1"/>
  <c r="BB174" i="178"/>
  <c r="BD174" i="178" s="1"/>
  <c r="BB190" i="178"/>
  <c r="BD190" i="178" s="1"/>
  <c r="BB206" i="178"/>
  <c r="BD206" i="178" s="1"/>
  <c r="X15" i="178"/>
  <c r="X16" i="178" s="1"/>
  <c r="AH15" i="178"/>
  <c r="AH16" i="178" s="1"/>
  <c r="AQ15" i="178"/>
  <c r="AQ16" i="178" s="1"/>
  <c r="Z15" i="178"/>
  <c r="Z16" i="178" s="1"/>
  <c r="AI15" i="178"/>
  <c r="AI16" i="178" s="1"/>
  <c r="AR15" i="178"/>
  <c r="AR16" i="178" s="1"/>
  <c r="BE8" i="178"/>
  <c r="AA15" i="178"/>
  <c r="AA16" i="178" s="1"/>
  <c r="AJ15" i="178"/>
  <c r="AJ16" i="178" s="1"/>
  <c r="AS15" i="178"/>
  <c r="AS16" i="178" s="1"/>
  <c r="AC15" i="178"/>
  <c r="AC16" i="178" s="1"/>
  <c r="AL15" i="178"/>
  <c r="AL16" i="178" s="1"/>
  <c r="AU15" i="178"/>
  <c r="AU16" i="178" s="1"/>
  <c r="AD15" i="178"/>
  <c r="AD16" i="178" s="1"/>
  <c r="AM15" i="178"/>
  <c r="AM16" i="178" s="1"/>
  <c r="AV15" i="178"/>
  <c r="AV16" i="178" s="1"/>
  <c r="AE15" i="178"/>
  <c r="AE16" i="178" s="1"/>
  <c r="AN15" i="178"/>
  <c r="AN16" i="178" s="1"/>
  <c r="AX15" i="178"/>
  <c r="AX16" i="178" s="1"/>
  <c r="W15" i="178"/>
  <c r="W16" i="178" s="1"/>
  <c r="AF15" i="178"/>
  <c r="AF16" i="178" s="1"/>
  <c r="AP15" i="178"/>
  <c r="AP16" i="178" s="1"/>
  <c r="AK236" i="178"/>
  <c r="AV222" i="178" s="1"/>
  <c r="BB20" i="178"/>
  <c r="BD20" i="178" s="1"/>
  <c r="BB52" i="178"/>
  <c r="BD52" i="178" s="1"/>
  <c r="BB32" i="178"/>
  <c r="BD32" i="178" s="1"/>
  <c r="BB64" i="178"/>
  <c r="BD64" i="178" s="1"/>
  <c r="BB44" i="178"/>
  <c r="BD44" i="178" s="1"/>
  <c r="BB76" i="178"/>
  <c r="BD76" i="178" s="1"/>
  <c r="U236" i="178"/>
  <c r="AQ222" i="178" s="1"/>
  <c r="BA222" i="178" s="1"/>
  <c r="BB24" i="178"/>
  <c r="BD24" i="178" s="1"/>
  <c r="BB56" i="178"/>
  <c r="BD56" i="178" s="1"/>
  <c r="AE224" i="178"/>
  <c r="M223" i="178"/>
  <c r="M225" i="178"/>
  <c r="M222" i="178"/>
  <c r="O223" i="178"/>
  <c r="O225" i="178"/>
  <c r="AA230" i="178"/>
  <c r="O222" i="178"/>
  <c r="AC223" i="178"/>
  <c r="AC225" i="178"/>
  <c r="AF230" i="178"/>
  <c r="AC222" i="178"/>
  <c r="AE223" i="178"/>
  <c r="AE225" i="178"/>
  <c r="M224" i="178"/>
  <c r="Y15" i="178"/>
  <c r="Y16" i="178" s="1"/>
  <c r="AG15" i="178"/>
  <c r="AG16" i="178" s="1"/>
  <c r="AO15" i="178"/>
  <c r="AO16" i="178" s="1"/>
  <c r="O224" i="178"/>
  <c r="M226" i="178" l="1"/>
  <c r="AE226" i="178"/>
  <c r="AC226" i="178"/>
  <c r="O226" i="178"/>
  <c r="AP72" i="177" l="1"/>
  <c r="AM72" i="177"/>
  <c r="AY68" i="177"/>
  <c r="AX68" i="177"/>
  <c r="AW68" i="177"/>
  <c r="AV68" i="177"/>
  <c r="AU68" i="177"/>
  <c r="AT68" i="177"/>
  <c r="AS68" i="177"/>
  <c r="AR68" i="177"/>
  <c r="AQ68" i="177"/>
  <c r="AP68" i="177"/>
  <c r="AO68" i="177"/>
  <c r="AN68" i="177"/>
  <c r="AM68" i="177"/>
  <c r="AL68" i="177"/>
  <c r="AK68" i="177"/>
  <c r="AJ68" i="177"/>
  <c r="AI68" i="177"/>
  <c r="AH68" i="177"/>
  <c r="AG68" i="177"/>
  <c r="AF68" i="177"/>
  <c r="AE68" i="177"/>
  <c r="AD68" i="177"/>
  <c r="AC68" i="177"/>
  <c r="AB68" i="177"/>
  <c r="AA68" i="177"/>
  <c r="Z68" i="177"/>
  <c r="Y68" i="177"/>
  <c r="X68" i="177"/>
  <c r="W68" i="177"/>
  <c r="V68" i="177"/>
  <c r="U68" i="177"/>
  <c r="G68" i="177"/>
  <c r="AY67" i="177"/>
  <c r="AX67" i="177"/>
  <c r="AW67" i="177"/>
  <c r="AV67" i="177"/>
  <c r="AU67" i="177"/>
  <c r="AT67" i="177"/>
  <c r="AS67" i="177"/>
  <c r="AR67" i="177"/>
  <c r="AQ67" i="177"/>
  <c r="AP67" i="177"/>
  <c r="AO67" i="177"/>
  <c r="AN67" i="177"/>
  <c r="AM67" i="177"/>
  <c r="AL67" i="177"/>
  <c r="AK67" i="177"/>
  <c r="AJ67" i="177"/>
  <c r="AI67" i="177"/>
  <c r="AH67" i="177"/>
  <c r="AG67" i="177"/>
  <c r="AF67" i="177"/>
  <c r="AE67" i="177"/>
  <c r="AD67" i="177"/>
  <c r="AC67" i="177"/>
  <c r="AB67" i="177"/>
  <c r="AA67" i="177"/>
  <c r="Z67" i="177"/>
  <c r="Y67" i="177"/>
  <c r="X67" i="177"/>
  <c r="W67" i="177"/>
  <c r="V67" i="177"/>
  <c r="U67" i="177"/>
  <c r="F67" i="177"/>
  <c r="AY65" i="177"/>
  <c r="AX65" i="177"/>
  <c r="AW65" i="177"/>
  <c r="AV65" i="177"/>
  <c r="AU65" i="177"/>
  <c r="AT65" i="177"/>
  <c r="AS65" i="177"/>
  <c r="AR65" i="177"/>
  <c r="AQ65" i="177"/>
  <c r="AP65" i="177"/>
  <c r="AO65" i="177"/>
  <c r="AN65" i="177"/>
  <c r="AM65" i="177"/>
  <c r="AL65" i="177"/>
  <c r="AK65" i="177"/>
  <c r="AJ65" i="177"/>
  <c r="AI65" i="177"/>
  <c r="AH65" i="177"/>
  <c r="AG65" i="177"/>
  <c r="AF65" i="177"/>
  <c r="AE65" i="177"/>
  <c r="AD65" i="177"/>
  <c r="AC65" i="177"/>
  <c r="AB65" i="177"/>
  <c r="AA65" i="177"/>
  <c r="Z65" i="177"/>
  <c r="Y65" i="177"/>
  <c r="X65" i="177"/>
  <c r="W65" i="177"/>
  <c r="V65" i="177"/>
  <c r="U65" i="177"/>
  <c r="G65" i="177"/>
  <c r="AY64" i="177"/>
  <c r="AX64" i="177"/>
  <c r="AW64" i="177"/>
  <c r="AV64" i="177"/>
  <c r="AU64" i="177"/>
  <c r="AT64" i="177"/>
  <c r="AS64" i="177"/>
  <c r="AR64" i="177"/>
  <c r="AQ64" i="177"/>
  <c r="AP64" i="177"/>
  <c r="AO64" i="177"/>
  <c r="AN64" i="177"/>
  <c r="AM64" i="177"/>
  <c r="AL64" i="177"/>
  <c r="AK64" i="177"/>
  <c r="AJ64" i="177"/>
  <c r="AI64" i="177"/>
  <c r="AH64" i="177"/>
  <c r="AG64" i="177"/>
  <c r="AF64" i="177"/>
  <c r="AE64" i="177"/>
  <c r="AD64" i="177"/>
  <c r="AC64" i="177"/>
  <c r="AB64" i="177"/>
  <c r="AA64" i="177"/>
  <c r="Z64" i="177"/>
  <c r="Y64" i="177"/>
  <c r="X64" i="177"/>
  <c r="W64" i="177"/>
  <c r="V64" i="177"/>
  <c r="U64" i="177"/>
  <c r="F64" i="177"/>
  <c r="AY62" i="177"/>
  <c r="AX62" i="177"/>
  <c r="AW62" i="177"/>
  <c r="AV62" i="177"/>
  <c r="AU62" i="177"/>
  <c r="AT62" i="177"/>
  <c r="AS62" i="177"/>
  <c r="AR62" i="177"/>
  <c r="AQ62" i="177"/>
  <c r="AP62" i="177"/>
  <c r="AO62" i="177"/>
  <c r="AN62" i="177"/>
  <c r="AM62" i="177"/>
  <c r="AL62" i="177"/>
  <c r="AK62" i="177"/>
  <c r="AJ62" i="177"/>
  <c r="AI62" i="177"/>
  <c r="AH62" i="177"/>
  <c r="AG62" i="177"/>
  <c r="AF62" i="177"/>
  <c r="AE62" i="177"/>
  <c r="AD62" i="177"/>
  <c r="AC62" i="177"/>
  <c r="AB62" i="177"/>
  <c r="AA62" i="177"/>
  <c r="Z62" i="177"/>
  <c r="Y62" i="177"/>
  <c r="X62" i="177"/>
  <c r="W62" i="177"/>
  <c r="V62" i="177"/>
  <c r="U62" i="177"/>
  <c r="G62" i="177"/>
  <c r="AY61" i="177"/>
  <c r="AX61" i="177"/>
  <c r="AW61" i="177"/>
  <c r="AV61" i="177"/>
  <c r="AU61" i="177"/>
  <c r="AT61" i="177"/>
  <c r="AS61" i="177"/>
  <c r="AR61" i="177"/>
  <c r="AQ61" i="177"/>
  <c r="AP61" i="177"/>
  <c r="AO61" i="177"/>
  <c r="AN61" i="177"/>
  <c r="AM61" i="177"/>
  <c r="AL61" i="177"/>
  <c r="AK61" i="177"/>
  <c r="AJ61" i="177"/>
  <c r="AI61" i="177"/>
  <c r="AH61" i="177"/>
  <c r="AG61" i="177"/>
  <c r="AF61" i="177"/>
  <c r="AE61" i="177"/>
  <c r="AD61" i="177"/>
  <c r="AC61" i="177"/>
  <c r="AB61" i="177"/>
  <c r="AA61" i="177"/>
  <c r="Z61" i="177"/>
  <c r="Y61" i="177"/>
  <c r="X61" i="177"/>
  <c r="W61" i="177"/>
  <c r="V61" i="177"/>
  <c r="U61" i="177"/>
  <c r="F61" i="177"/>
  <c r="AY59" i="177"/>
  <c r="AX59" i="177"/>
  <c r="AW59" i="177"/>
  <c r="AV59" i="177"/>
  <c r="AU59" i="177"/>
  <c r="AT59" i="177"/>
  <c r="AS59" i="177"/>
  <c r="AR59" i="177"/>
  <c r="AQ59" i="177"/>
  <c r="AP59" i="177"/>
  <c r="AO59" i="177"/>
  <c r="AN59" i="177"/>
  <c r="AM59" i="177"/>
  <c r="AL59" i="177"/>
  <c r="AK59" i="177"/>
  <c r="AJ59" i="177"/>
  <c r="AI59" i="177"/>
  <c r="AH59" i="177"/>
  <c r="AG59" i="177"/>
  <c r="AF59" i="177"/>
  <c r="AE59" i="177"/>
  <c r="AD59" i="177"/>
  <c r="AC59" i="177"/>
  <c r="AB59" i="177"/>
  <c r="AA59" i="177"/>
  <c r="Z59" i="177"/>
  <c r="Y59" i="177"/>
  <c r="X59" i="177"/>
  <c r="W59" i="177"/>
  <c r="V59" i="177"/>
  <c r="U59" i="177"/>
  <c r="G59" i="177"/>
  <c r="AY58" i="177"/>
  <c r="AX58" i="177"/>
  <c r="AW58" i="177"/>
  <c r="AV58" i="177"/>
  <c r="AU58" i="177"/>
  <c r="AT58" i="177"/>
  <c r="AS58" i="177"/>
  <c r="AR58" i="177"/>
  <c r="AQ58" i="177"/>
  <c r="AP58" i="177"/>
  <c r="AO58" i="177"/>
  <c r="AN58" i="177"/>
  <c r="AM58" i="177"/>
  <c r="AL58" i="177"/>
  <c r="AK58" i="177"/>
  <c r="AJ58" i="177"/>
  <c r="AI58" i="177"/>
  <c r="AH58" i="177"/>
  <c r="AG58" i="177"/>
  <c r="AF58" i="177"/>
  <c r="AE58" i="177"/>
  <c r="AD58" i="177"/>
  <c r="AC58" i="177"/>
  <c r="AB58" i="177"/>
  <c r="AA58" i="177"/>
  <c r="Z58" i="177"/>
  <c r="Y58" i="177"/>
  <c r="X58" i="177"/>
  <c r="W58" i="177"/>
  <c r="V58" i="177"/>
  <c r="U58" i="177"/>
  <c r="F58" i="177"/>
  <c r="AY56" i="177"/>
  <c r="AX56" i="177"/>
  <c r="AW56" i="177"/>
  <c r="AV56" i="177"/>
  <c r="AU56" i="177"/>
  <c r="AT56" i="177"/>
  <c r="AS56" i="177"/>
  <c r="AR56" i="177"/>
  <c r="AQ56" i="177"/>
  <c r="AP56" i="177"/>
  <c r="AO56" i="177"/>
  <c r="AN56" i="177"/>
  <c r="AM56" i="177"/>
  <c r="AL56" i="177"/>
  <c r="AK56" i="177"/>
  <c r="AJ56" i="177"/>
  <c r="AI56" i="177"/>
  <c r="AH56" i="177"/>
  <c r="AG56" i="177"/>
  <c r="AF56" i="177"/>
  <c r="AE56" i="177"/>
  <c r="AD56" i="177"/>
  <c r="AC56" i="177"/>
  <c r="AB56" i="177"/>
  <c r="AA56" i="177"/>
  <c r="Z56" i="177"/>
  <c r="Y56" i="177"/>
  <c r="X56" i="177"/>
  <c r="W56" i="177"/>
  <c r="V56" i="177"/>
  <c r="U56" i="177"/>
  <c r="G56" i="177"/>
  <c r="AY55" i="177"/>
  <c r="AX55" i="177"/>
  <c r="AW55" i="177"/>
  <c r="AV55" i="177"/>
  <c r="AU55" i="177"/>
  <c r="AT55" i="177"/>
  <c r="AS55" i="177"/>
  <c r="AR55" i="177"/>
  <c r="AQ55" i="177"/>
  <c r="AP55" i="177"/>
  <c r="AO55" i="177"/>
  <c r="AN55" i="177"/>
  <c r="AM55" i="177"/>
  <c r="AL55" i="177"/>
  <c r="AK55" i="177"/>
  <c r="AJ55" i="177"/>
  <c r="AI55" i="177"/>
  <c r="AH55" i="177"/>
  <c r="AG55" i="177"/>
  <c r="AF55" i="177"/>
  <c r="AE55" i="177"/>
  <c r="AD55" i="177"/>
  <c r="AC55" i="177"/>
  <c r="AB55" i="177"/>
  <c r="AA55" i="177"/>
  <c r="Z55" i="177"/>
  <c r="Y55" i="177"/>
  <c r="X55" i="177"/>
  <c r="W55" i="177"/>
  <c r="V55" i="177"/>
  <c r="U55" i="177"/>
  <c r="F55" i="177"/>
  <c r="AY53" i="177"/>
  <c r="AX53" i="177"/>
  <c r="AW53" i="177"/>
  <c r="AV53" i="177"/>
  <c r="AU53" i="177"/>
  <c r="AT53" i="177"/>
  <c r="AS53" i="177"/>
  <c r="AR53" i="177"/>
  <c r="AQ53" i="177"/>
  <c r="AP53" i="177"/>
  <c r="AO53" i="177"/>
  <c r="AN53" i="177"/>
  <c r="AM53" i="177"/>
  <c r="AL53" i="177"/>
  <c r="AK53" i="177"/>
  <c r="AJ53" i="177"/>
  <c r="AI53" i="177"/>
  <c r="AH53" i="177"/>
  <c r="AG53" i="177"/>
  <c r="AF53" i="177"/>
  <c r="AE53" i="177"/>
  <c r="AD53" i="177"/>
  <c r="AC53" i="177"/>
  <c r="AB53" i="177"/>
  <c r="AA53" i="177"/>
  <c r="Z53" i="177"/>
  <c r="Y53" i="177"/>
  <c r="X53" i="177"/>
  <c r="W53" i="177"/>
  <c r="V53" i="177"/>
  <c r="U53" i="177"/>
  <c r="G53" i="177"/>
  <c r="AY52" i="177"/>
  <c r="AX52" i="177"/>
  <c r="AW52" i="177"/>
  <c r="AV52" i="177"/>
  <c r="AU52" i="177"/>
  <c r="AT52" i="177"/>
  <c r="AS52" i="177"/>
  <c r="AR52" i="177"/>
  <c r="AQ52" i="177"/>
  <c r="AP52" i="177"/>
  <c r="AO52" i="177"/>
  <c r="AN52" i="177"/>
  <c r="AM52" i="177"/>
  <c r="AL52" i="177"/>
  <c r="AK52" i="177"/>
  <c r="AJ52" i="177"/>
  <c r="AI52" i="177"/>
  <c r="AH52" i="177"/>
  <c r="AG52" i="177"/>
  <c r="AF52" i="177"/>
  <c r="AE52" i="177"/>
  <c r="AD52" i="177"/>
  <c r="AC52" i="177"/>
  <c r="AB52" i="177"/>
  <c r="AA52" i="177"/>
  <c r="Z52" i="177"/>
  <c r="Y52" i="177"/>
  <c r="X52" i="177"/>
  <c r="W52" i="177"/>
  <c r="V52" i="177"/>
  <c r="U52" i="177"/>
  <c r="F52" i="177"/>
  <c r="AY50" i="177"/>
  <c r="AX50" i="177"/>
  <c r="AW50" i="177"/>
  <c r="AV50" i="177"/>
  <c r="AU50" i="177"/>
  <c r="AT50" i="177"/>
  <c r="AS50" i="177"/>
  <c r="AR50" i="177"/>
  <c r="AQ50" i="177"/>
  <c r="AP50" i="177"/>
  <c r="AO50" i="177"/>
  <c r="AN50" i="177"/>
  <c r="AM50" i="177"/>
  <c r="AL50" i="177"/>
  <c r="AK50" i="177"/>
  <c r="AJ50" i="177"/>
  <c r="AI50" i="177"/>
  <c r="AH50" i="177"/>
  <c r="AG50" i="177"/>
  <c r="AF50" i="177"/>
  <c r="AE50" i="177"/>
  <c r="AD50" i="177"/>
  <c r="AC50" i="177"/>
  <c r="AB50" i="177"/>
  <c r="AA50" i="177"/>
  <c r="Z50" i="177"/>
  <c r="Y50" i="177"/>
  <c r="X50" i="177"/>
  <c r="W50" i="177"/>
  <c r="V50" i="177"/>
  <c r="U50" i="177"/>
  <c r="G50" i="177"/>
  <c r="AY49" i="177"/>
  <c r="AX49" i="177"/>
  <c r="AW49" i="177"/>
  <c r="AV49" i="177"/>
  <c r="AU49" i="177"/>
  <c r="AT49" i="177"/>
  <c r="AS49" i="177"/>
  <c r="AR49" i="177"/>
  <c r="AQ49" i="177"/>
  <c r="AP49" i="177"/>
  <c r="AO49" i="177"/>
  <c r="AN49" i="177"/>
  <c r="AM49" i="177"/>
  <c r="AL49" i="177"/>
  <c r="AK49" i="177"/>
  <c r="AJ49" i="177"/>
  <c r="AI49" i="177"/>
  <c r="AH49" i="177"/>
  <c r="AG49" i="177"/>
  <c r="AF49" i="177"/>
  <c r="AE49" i="177"/>
  <c r="AD49" i="177"/>
  <c r="AC49" i="177"/>
  <c r="AB49" i="177"/>
  <c r="AA49" i="177"/>
  <c r="Z49" i="177"/>
  <c r="Y49" i="177"/>
  <c r="X49" i="177"/>
  <c r="W49" i="177"/>
  <c r="V49" i="177"/>
  <c r="U49" i="177"/>
  <c r="F49" i="177"/>
  <c r="AY47" i="177"/>
  <c r="AX47" i="177"/>
  <c r="AW47" i="177"/>
  <c r="AV47" i="177"/>
  <c r="AU47" i="177"/>
  <c r="AT47" i="177"/>
  <c r="AS47" i="177"/>
  <c r="AR47" i="177"/>
  <c r="AQ47" i="177"/>
  <c r="AP47" i="177"/>
  <c r="AO47" i="177"/>
  <c r="AN47" i="177"/>
  <c r="AM47" i="177"/>
  <c r="AL47" i="177"/>
  <c r="AK47" i="177"/>
  <c r="AJ47" i="177"/>
  <c r="AI47" i="177"/>
  <c r="AH47" i="177"/>
  <c r="AG47" i="177"/>
  <c r="AF47" i="177"/>
  <c r="AE47" i="177"/>
  <c r="AD47" i="177"/>
  <c r="AC47" i="177"/>
  <c r="AB47" i="177"/>
  <c r="AA47" i="177"/>
  <c r="Z47" i="177"/>
  <c r="Y47" i="177"/>
  <c r="X47" i="177"/>
  <c r="W47" i="177"/>
  <c r="V47" i="177"/>
  <c r="U47" i="177"/>
  <c r="G47" i="177"/>
  <c r="AY46" i="177"/>
  <c r="AX46" i="177"/>
  <c r="AW46" i="177"/>
  <c r="AV46" i="177"/>
  <c r="AU46" i="177"/>
  <c r="AT46" i="177"/>
  <c r="AS46" i="177"/>
  <c r="AR46" i="177"/>
  <c r="AQ46" i="177"/>
  <c r="AP46" i="177"/>
  <c r="AO46" i="177"/>
  <c r="AN46" i="177"/>
  <c r="AM46" i="177"/>
  <c r="AL46" i="177"/>
  <c r="AK46" i="177"/>
  <c r="AJ46" i="177"/>
  <c r="AI46" i="177"/>
  <c r="AH46" i="177"/>
  <c r="AG46" i="177"/>
  <c r="AF46" i="177"/>
  <c r="AE46" i="177"/>
  <c r="AD46" i="177"/>
  <c r="AC46" i="177"/>
  <c r="AB46" i="177"/>
  <c r="AA46" i="177"/>
  <c r="Z46" i="177"/>
  <c r="Y46" i="177"/>
  <c r="X46" i="177"/>
  <c r="W46" i="177"/>
  <c r="V46" i="177"/>
  <c r="U46" i="177"/>
  <c r="F46" i="177"/>
  <c r="AY44" i="177"/>
  <c r="AX44" i="177"/>
  <c r="AW44" i="177"/>
  <c r="AV44" i="177"/>
  <c r="AU44" i="177"/>
  <c r="AT44" i="177"/>
  <c r="AS44" i="177"/>
  <c r="AR44" i="177"/>
  <c r="AQ44" i="177"/>
  <c r="AP44" i="177"/>
  <c r="AO44" i="177"/>
  <c r="AN44" i="177"/>
  <c r="AM44" i="177"/>
  <c r="AL44" i="177"/>
  <c r="AK44" i="177"/>
  <c r="AJ44" i="177"/>
  <c r="AI44" i="177"/>
  <c r="AH44" i="177"/>
  <c r="AG44" i="177"/>
  <c r="AF44" i="177"/>
  <c r="AE44" i="177"/>
  <c r="AD44" i="177"/>
  <c r="AC44" i="177"/>
  <c r="AB44" i="177"/>
  <c r="AA44" i="177"/>
  <c r="Z44" i="177"/>
  <c r="Y44" i="177"/>
  <c r="X44" i="177"/>
  <c r="W44" i="177"/>
  <c r="V44" i="177"/>
  <c r="U44" i="177"/>
  <c r="G44" i="177"/>
  <c r="AY43" i="177"/>
  <c r="AX43" i="177"/>
  <c r="AW43" i="177"/>
  <c r="AV43" i="177"/>
  <c r="AU43" i="177"/>
  <c r="AT43" i="177"/>
  <c r="AS43" i="177"/>
  <c r="AR43" i="177"/>
  <c r="AQ43" i="177"/>
  <c r="AP43" i="177"/>
  <c r="AO43" i="177"/>
  <c r="AN43" i="177"/>
  <c r="AM43" i="177"/>
  <c r="AL43" i="177"/>
  <c r="AK43" i="177"/>
  <c r="AJ43" i="177"/>
  <c r="AI43" i="177"/>
  <c r="AH43" i="177"/>
  <c r="AG43" i="177"/>
  <c r="AF43" i="177"/>
  <c r="AE43" i="177"/>
  <c r="AD43" i="177"/>
  <c r="AC43" i="177"/>
  <c r="AB43" i="177"/>
  <c r="AA43" i="177"/>
  <c r="Z43" i="177"/>
  <c r="Y43" i="177"/>
  <c r="X43" i="177"/>
  <c r="W43" i="177"/>
  <c r="V43" i="177"/>
  <c r="U43" i="177"/>
  <c r="F43" i="177"/>
  <c r="AY41" i="177"/>
  <c r="AX41" i="177"/>
  <c r="AW41" i="177"/>
  <c r="AV41" i="177"/>
  <c r="AU41" i="177"/>
  <c r="AT41" i="177"/>
  <c r="AS41" i="177"/>
  <c r="AR41" i="177"/>
  <c r="AQ41" i="177"/>
  <c r="AP41" i="177"/>
  <c r="AO41" i="177"/>
  <c r="AN41" i="177"/>
  <c r="AM41" i="177"/>
  <c r="AL41" i="177"/>
  <c r="AK41" i="177"/>
  <c r="AJ41" i="177"/>
  <c r="AI41" i="177"/>
  <c r="AH41" i="177"/>
  <c r="AG41" i="177"/>
  <c r="AF41" i="177"/>
  <c r="AE41" i="177"/>
  <c r="AD41" i="177"/>
  <c r="AC41" i="177"/>
  <c r="AB41" i="177"/>
  <c r="AA41" i="177"/>
  <c r="Z41" i="177"/>
  <c r="Y41" i="177"/>
  <c r="X41" i="177"/>
  <c r="W41" i="177"/>
  <c r="V41" i="177"/>
  <c r="U41" i="177"/>
  <c r="G41" i="177"/>
  <c r="AY40" i="177"/>
  <c r="AX40" i="177"/>
  <c r="AW40" i="177"/>
  <c r="AV40" i="177"/>
  <c r="AU40" i="177"/>
  <c r="AT40" i="177"/>
  <c r="AS40" i="177"/>
  <c r="AR40" i="177"/>
  <c r="AQ40" i="177"/>
  <c r="AP40" i="177"/>
  <c r="AO40" i="177"/>
  <c r="AN40" i="177"/>
  <c r="AM40" i="177"/>
  <c r="AL40" i="177"/>
  <c r="AK40" i="177"/>
  <c r="AJ40" i="177"/>
  <c r="AI40" i="177"/>
  <c r="AH40" i="177"/>
  <c r="AG40" i="177"/>
  <c r="AF40" i="177"/>
  <c r="AE40" i="177"/>
  <c r="AD40" i="177"/>
  <c r="AC40" i="177"/>
  <c r="AB40" i="177"/>
  <c r="AA40" i="177"/>
  <c r="Z40" i="177"/>
  <c r="Y40" i="177"/>
  <c r="X40" i="177"/>
  <c r="W40" i="177"/>
  <c r="V40" i="177"/>
  <c r="U40" i="177"/>
  <c r="F40" i="177"/>
  <c r="AY38" i="177"/>
  <c r="AX38" i="177"/>
  <c r="AW38" i="177"/>
  <c r="AV38" i="177"/>
  <c r="AU38" i="177"/>
  <c r="AT38" i="177"/>
  <c r="AS38" i="177"/>
  <c r="AR38" i="177"/>
  <c r="AQ38" i="177"/>
  <c r="AP38" i="177"/>
  <c r="AO38" i="177"/>
  <c r="AN38" i="177"/>
  <c r="AM38" i="177"/>
  <c r="AL38" i="177"/>
  <c r="AK38" i="177"/>
  <c r="AJ38" i="177"/>
  <c r="AI38" i="177"/>
  <c r="AH38" i="177"/>
  <c r="AG38" i="177"/>
  <c r="AF38" i="177"/>
  <c r="AE38" i="177"/>
  <c r="AD38" i="177"/>
  <c r="AC38" i="177"/>
  <c r="AB38" i="177"/>
  <c r="AA38" i="177"/>
  <c r="Z38" i="177"/>
  <c r="Y38" i="177"/>
  <c r="X38" i="177"/>
  <c r="W38" i="177"/>
  <c r="V38" i="177"/>
  <c r="U38" i="177"/>
  <c r="G38" i="177"/>
  <c r="AY37" i="177"/>
  <c r="AX37" i="177"/>
  <c r="AW37" i="177"/>
  <c r="AV37" i="177"/>
  <c r="AU37" i="177"/>
  <c r="AT37" i="177"/>
  <c r="AS37" i="177"/>
  <c r="AR37" i="177"/>
  <c r="AQ37" i="177"/>
  <c r="AP37" i="177"/>
  <c r="AO37" i="177"/>
  <c r="AN37" i="177"/>
  <c r="AM37" i="177"/>
  <c r="AL37" i="177"/>
  <c r="AK37" i="177"/>
  <c r="AJ37" i="177"/>
  <c r="AI37" i="177"/>
  <c r="AH37" i="177"/>
  <c r="AG37" i="177"/>
  <c r="AF37" i="177"/>
  <c r="AE37" i="177"/>
  <c r="AD37" i="177"/>
  <c r="AC37" i="177"/>
  <c r="AB37" i="177"/>
  <c r="AA37" i="177"/>
  <c r="Z37" i="177"/>
  <c r="Y37" i="177"/>
  <c r="X37" i="177"/>
  <c r="W37" i="177"/>
  <c r="V37" i="177"/>
  <c r="U37" i="177"/>
  <c r="F37" i="177"/>
  <c r="AE72" i="177" s="1"/>
  <c r="AY35" i="177"/>
  <c r="AX35" i="177"/>
  <c r="AW35" i="177"/>
  <c r="AV35" i="177"/>
  <c r="AU35" i="177"/>
  <c r="AT35" i="177"/>
  <c r="AS35" i="177"/>
  <c r="AR35" i="177"/>
  <c r="AQ35" i="177"/>
  <c r="AP35" i="177"/>
  <c r="AO35" i="177"/>
  <c r="AN35" i="177"/>
  <c r="AM35" i="177"/>
  <c r="AL35" i="177"/>
  <c r="AK35" i="177"/>
  <c r="AJ35" i="177"/>
  <c r="AI35" i="177"/>
  <c r="AH35" i="177"/>
  <c r="AG35" i="177"/>
  <c r="AF35" i="177"/>
  <c r="AE35" i="177"/>
  <c r="AD35" i="177"/>
  <c r="AC35" i="177"/>
  <c r="AB35" i="177"/>
  <c r="AA35" i="177"/>
  <c r="Z35" i="177"/>
  <c r="Y35" i="177"/>
  <c r="X35" i="177"/>
  <c r="W35" i="177"/>
  <c r="V35" i="177"/>
  <c r="U35" i="177"/>
  <c r="G35" i="177"/>
  <c r="AY34" i="177"/>
  <c r="AX34" i="177"/>
  <c r="AW34" i="177"/>
  <c r="AV34" i="177"/>
  <c r="AU34" i="177"/>
  <c r="AT34" i="177"/>
  <c r="AS34" i="177"/>
  <c r="AR34" i="177"/>
  <c r="AQ34" i="177"/>
  <c r="AP34" i="177"/>
  <c r="AO34" i="177"/>
  <c r="AN34" i="177"/>
  <c r="AM34" i="177"/>
  <c r="AL34" i="177"/>
  <c r="AK34" i="177"/>
  <c r="AJ34" i="177"/>
  <c r="AI34" i="177"/>
  <c r="AH34" i="177"/>
  <c r="AG34" i="177"/>
  <c r="AF34" i="177"/>
  <c r="AE34" i="177"/>
  <c r="AD34" i="177"/>
  <c r="AC34" i="177"/>
  <c r="AB34" i="177"/>
  <c r="AA34" i="177"/>
  <c r="Z34" i="177"/>
  <c r="Y34" i="177"/>
  <c r="X34" i="177"/>
  <c r="W34" i="177"/>
  <c r="V34" i="177"/>
  <c r="U34" i="177"/>
  <c r="F34" i="177"/>
  <c r="AY32" i="177"/>
  <c r="AX32" i="177"/>
  <c r="AW32" i="177"/>
  <c r="AV32" i="177"/>
  <c r="AU32" i="177"/>
  <c r="AT32" i="177"/>
  <c r="AS32" i="177"/>
  <c r="AR32" i="177"/>
  <c r="AQ32" i="177"/>
  <c r="AP32" i="177"/>
  <c r="AO32" i="177"/>
  <c r="AN32" i="177"/>
  <c r="AM32" i="177"/>
  <c r="AL32" i="177"/>
  <c r="AK32" i="177"/>
  <c r="AJ32" i="177"/>
  <c r="AI32" i="177"/>
  <c r="AH32" i="177"/>
  <c r="AG32" i="177"/>
  <c r="AF32" i="177"/>
  <c r="AE32" i="177"/>
  <c r="AD32" i="177"/>
  <c r="AC32" i="177"/>
  <c r="AB32" i="177"/>
  <c r="AA32" i="177"/>
  <c r="Z32" i="177"/>
  <c r="Y32" i="177"/>
  <c r="X32" i="177"/>
  <c r="W32" i="177"/>
  <c r="V32" i="177"/>
  <c r="U32" i="177"/>
  <c r="G32" i="177"/>
  <c r="AY31" i="177"/>
  <c r="AX31" i="177"/>
  <c r="AW31" i="177"/>
  <c r="AV31" i="177"/>
  <c r="AU31" i="177"/>
  <c r="AT31" i="177"/>
  <c r="AS31" i="177"/>
  <c r="AR31" i="177"/>
  <c r="AQ31" i="177"/>
  <c r="AP31" i="177"/>
  <c r="AO31" i="177"/>
  <c r="AN31" i="177"/>
  <c r="AM31" i="177"/>
  <c r="AL31" i="177"/>
  <c r="AK31" i="177"/>
  <c r="AJ31" i="177"/>
  <c r="AI31" i="177"/>
  <c r="AH31" i="177"/>
  <c r="AG31" i="177"/>
  <c r="AF31" i="177"/>
  <c r="AE31" i="177"/>
  <c r="AD31" i="177"/>
  <c r="AC31" i="177"/>
  <c r="AB31" i="177"/>
  <c r="AA31" i="177"/>
  <c r="Z31" i="177"/>
  <c r="Y31" i="177"/>
  <c r="X31" i="177"/>
  <c r="W31" i="177"/>
  <c r="V31" i="177"/>
  <c r="U31" i="177"/>
  <c r="F31" i="177"/>
  <c r="AY29" i="177"/>
  <c r="AX29" i="177"/>
  <c r="AW29" i="177"/>
  <c r="AV29" i="177"/>
  <c r="AU29" i="177"/>
  <c r="AT29" i="177"/>
  <c r="AS29" i="177"/>
  <c r="AR29" i="177"/>
  <c r="AQ29" i="177"/>
  <c r="AP29" i="177"/>
  <c r="AO29" i="177"/>
  <c r="AN29" i="177"/>
  <c r="AM29" i="177"/>
  <c r="AL29" i="177"/>
  <c r="AK29" i="177"/>
  <c r="AJ29" i="177"/>
  <c r="AI29" i="177"/>
  <c r="AH29" i="177"/>
  <c r="AG29" i="177"/>
  <c r="AF29" i="177"/>
  <c r="AE29" i="177"/>
  <c r="AD29" i="177"/>
  <c r="AC29" i="177"/>
  <c r="AB29" i="177"/>
  <c r="AA29" i="177"/>
  <c r="Z29" i="177"/>
  <c r="Y29" i="177"/>
  <c r="X29" i="177"/>
  <c r="W29" i="177"/>
  <c r="V29" i="177"/>
  <c r="U29" i="177"/>
  <c r="G29" i="177"/>
  <c r="AY28" i="177"/>
  <c r="AX28" i="177"/>
  <c r="AW28" i="177"/>
  <c r="AV28" i="177"/>
  <c r="AU28" i="177"/>
  <c r="AT28" i="177"/>
  <c r="AS28" i="177"/>
  <c r="AR28" i="177"/>
  <c r="AQ28" i="177"/>
  <c r="AP28" i="177"/>
  <c r="AO28" i="177"/>
  <c r="AN28" i="177"/>
  <c r="AM28" i="177"/>
  <c r="AL28" i="177"/>
  <c r="AK28" i="177"/>
  <c r="AJ28" i="177"/>
  <c r="AI28" i="177"/>
  <c r="AH28" i="177"/>
  <c r="AG28" i="177"/>
  <c r="AF28" i="177"/>
  <c r="AE28" i="177"/>
  <c r="AD28" i="177"/>
  <c r="AC28" i="177"/>
  <c r="AB28" i="177"/>
  <c r="AA28" i="177"/>
  <c r="Z28" i="177"/>
  <c r="Y28" i="177"/>
  <c r="X28" i="177"/>
  <c r="W28" i="177"/>
  <c r="V28" i="177"/>
  <c r="U28" i="177"/>
  <c r="F28" i="177"/>
  <c r="Z72" i="177" s="1"/>
  <c r="B28" i="177"/>
  <c r="B31" i="177" s="1"/>
  <c r="B34" i="177" s="1"/>
  <c r="B37" i="177" s="1"/>
  <c r="B40" i="177" s="1"/>
  <c r="B43" i="177" s="1"/>
  <c r="B46" i="177" s="1"/>
  <c r="B49" i="177" s="1"/>
  <c r="B52" i="177" s="1"/>
  <c r="B55" i="177" s="1"/>
  <c r="B58" i="177" s="1"/>
  <c r="B61" i="177" s="1"/>
  <c r="B64" i="177" s="1"/>
  <c r="B67" i="177" s="1"/>
  <c r="AY26" i="177"/>
  <c r="AX26" i="177"/>
  <c r="AW26" i="177"/>
  <c r="AV26" i="177"/>
  <c r="AU26" i="177"/>
  <c r="AT26" i="177"/>
  <c r="AS26" i="177"/>
  <c r="AR26" i="177"/>
  <c r="AQ26" i="177"/>
  <c r="AP26" i="177"/>
  <c r="AO26" i="177"/>
  <c r="AN26" i="177"/>
  <c r="AM26" i="177"/>
  <c r="AL26" i="177"/>
  <c r="AK26" i="177"/>
  <c r="AJ26" i="177"/>
  <c r="AI26" i="177"/>
  <c r="AH26" i="177"/>
  <c r="AG26" i="177"/>
  <c r="AF26" i="177"/>
  <c r="AE26" i="177"/>
  <c r="AD26" i="177"/>
  <c r="AC26" i="177"/>
  <c r="AB26" i="177"/>
  <c r="AA26" i="177"/>
  <c r="Z26" i="177"/>
  <c r="Y26" i="177"/>
  <c r="X26" i="177"/>
  <c r="W26" i="177"/>
  <c r="V26" i="177"/>
  <c r="U26" i="177"/>
  <c r="G26" i="177"/>
  <c r="AY25" i="177"/>
  <c r="AX25" i="177"/>
  <c r="AW25" i="177"/>
  <c r="AV25" i="177"/>
  <c r="AU25" i="177"/>
  <c r="AT25" i="177"/>
  <c r="AS25" i="177"/>
  <c r="AR25" i="177"/>
  <c r="AQ25" i="177"/>
  <c r="AP25" i="177"/>
  <c r="AO25" i="177"/>
  <c r="AN25" i="177"/>
  <c r="AM25" i="177"/>
  <c r="AL25" i="177"/>
  <c r="AK25" i="177"/>
  <c r="AJ25" i="177"/>
  <c r="AI25" i="177"/>
  <c r="AH25" i="177"/>
  <c r="AG25" i="177"/>
  <c r="AF25" i="177"/>
  <c r="AE25" i="177"/>
  <c r="AD25" i="177"/>
  <c r="AC25" i="177"/>
  <c r="AB25" i="177"/>
  <c r="AA25" i="177"/>
  <c r="Z25" i="177"/>
  <c r="Y25" i="177"/>
  <c r="X25" i="177"/>
  <c r="W25" i="177"/>
  <c r="V25" i="177"/>
  <c r="U25" i="177"/>
  <c r="F25" i="177"/>
  <c r="B25" i="177"/>
  <c r="AY23" i="177"/>
  <c r="AX23" i="177"/>
  <c r="AW23" i="177"/>
  <c r="AV23" i="177"/>
  <c r="AU23" i="177"/>
  <c r="AT23" i="177"/>
  <c r="AS23" i="177"/>
  <c r="AR23" i="177"/>
  <c r="AQ23" i="177"/>
  <c r="AP23" i="177"/>
  <c r="AO23" i="177"/>
  <c r="AN23" i="177"/>
  <c r="AM23" i="177"/>
  <c r="AL23" i="177"/>
  <c r="AK23" i="177"/>
  <c r="AJ23" i="177"/>
  <c r="AI23" i="177"/>
  <c r="AH23" i="177"/>
  <c r="AG23" i="177"/>
  <c r="AF23" i="177"/>
  <c r="AE23" i="177"/>
  <c r="AD23" i="177"/>
  <c r="AC23" i="177"/>
  <c r="AB23" i="177"/>
  <c r="AA23" i="177"/>
  <c r="Z23" i="177"/>
  <c r="Y23" i="177"/>
  <c r="X23" i="177"/>
  <c r="W23" i="177"/>
  <c r="V23" i="177"/>
  <c r="U23" i="177"/>
  <c r="G23" i="177"/>
  <c r="AR73" i="177" s="1"/>
  <c r="AY22" i="177"/>
  <c r="AX22" i="177"/>
  <c r="AW22" i="177"/>
  <c r="AV22" i="177"/>
  <c r="AU22" i="177"/>
  <c r="AT22" i="177"/>
  <c r="AS22" i="177"/>
  <c r="AR22" i="177"/>
  <c r="AQ22" i="177"/>
  <c r="AP22" i="177"/>
  <c r="AO22" i="177"/>
  <c r="AN22" i="177"/>
  <c r="AM22" i="177"/>
  <c r="AL22" i="177"/>
  <c r="AK22" i="177"/>
  <c r="AJ22" i="177"/>
  <c r="AI22" i="177"/>
  <c r="AH22" i="177"/>
  <c r="AG22" i="177"/>
  <c r="AF22" i="177"/>
  <c r="AE22" i="177"/>
  <c r="AD22" i="177"/>
  <c r="AC22" i="177"/>
  <c r="AB22" i="177"/>
  <c r="AA22" i="177"/>
  <c r="Z22" i="177"/>
  <c r="Y22" i="177"/>
  <c r="X22" i="177"/>
  <c r="W22" i="177"/>
  <c r="V22" i="177"/>
  <c r="U22" i="177"/>
  <c r="F22" i="177"/>
  <c r="AR72" i="177" s="1"/>
  <c r="AK19" i="177"/>
  <c r="AK20" i="177" s="1"/>
  <c r="AY18" i="177"/>
  <c r="AY19" i="177" s="1"/>
  <c r="AY20" i="177" s="1"/>
  <c r="AX18" i="177"/>
  <c r="AX19" i="177" s="1"/>
  <c r="AX20" i="177" s="1"/>
  <c r="AW18" i="177"/>
  <c r="AW19" i="177" s="1"/>
  <c r="AW20" i="177" s="1"/>
  <c r="AZ16" i="177"/>
  <c r="AD2" i="177"/>
  <c r="Y19" i="177" s="1"/>
  <c r="Y20" i="177" s="1"/>
  <c r="AZ38" i="177" l="1"/>
  <c r="BB38" i="177" s="1"/>
  <c r="AZ43" i="177"/>
  <c r="BB43" i="177" s="1"/>
  <c r="AZ46" i="177"/>
  <c r="BB46" i="177" s="1"/>
  <c r="AS19" i="177"/>
  <c r="AS20" i="177" s="1"/>
  <c r="U19" i="177"/>
  <c r="U20" i="177" s="1"/>
  <c r="AR19" i="177"/>
  <c r="AR20" i="177" s="1"/>
  <c r="AB19" i="177"/>
  <c r="AB20" i="177" s="1"/>
  <c r="AC19" i="177"/>
  <c r="AC20" i="177" s="1"/>
  <c r="AJ19" i="177"/>
  <c r="AJ20" i="177" s="1"/>
  <c r="AZ50" i="177"/>
  <c r="BB50" i="177" s="1"/>
  <c r="AZ55" i="177"/>
  <c r="BB55" i="177" s="1"/>
  <c r="AZ41" i="177"/>
  <c r="BB41" i="177" s="1"/>
  <c r="AZ62" i="177"/>
  <c r="BB62" i="177" s="1"/>
  <c r="AZ65" i="177"/>
  <c r="BB65" i="177" s="1"/>
  <c r="AZ67" i="177"/>
  <c r="BB67" i="177" s="1"/>
  <c r="AZ22" i="177"/>
  <c r="BB22" i="177" s="1"/>
  <c r="AZ28" i="177"/>
  <c r="BB28" i="177" s="1"/>
  <c r="AZ25" i="177"/>
  <c r="BB25" i="177" s="1"/>
  <c r="AZ35" i="177"/>
  <c r="BB35" i="177" s="1"/>
  <c r="AZ40" i="177"/>
  <c r="BB40" i="177" s="1"/>
  <c r="AZ59" i="177"/>
  <c r="BB59" i="177" s="1"/>
  <c r="AZ64" i="177"/>
  <c r="BB64" i="177" s="1"/>
  <c r="AZ44" i="177"/>
  <c r="BB44" i="177" s="1"/>
  <c r="AZ49" i="177"/>
  <c r="BB49" i="177" s="1"/>
  <c r="AZ68" i="177"/>
  <c r="BB68" i="177" s="1"/>
  <c r="AZ23" i="177"/>
  <c r="BB23" i="177" s="1"/>
  <c r="AZ29" i="177"/>
  <c r="BB29" i="177" s="1"/>
  <c r="AZ34" i="177"/>
  <c r="BB34" i="177" s="1"/>
  <c r="AZ53" i="177"/>
  <c r="BB53" i="177" s="1"/>
  <c r="AZ58" i="177"/>
  <c r="BB58" i="177" s="1"/>
  <c r="AZ47" i="177"/>
  <c r="BB47" i="177" s="1"/>
  <c r="AZ52" i="177"/>
  <c r="BB52" i="177" s="1"/>
  <c r="AZ26" i="177"/>
  <c r="BB26" i="177" s="1"/>
  <c r="AZ32" i="177"/>
  <c r="BB32" i="177" s="1"/>
  <c r="AZ37" i="177"/>
  <c r="BB37" i="177" s="1"/>
  <c r="AZ56" i="177"/>
  <c r="BB56" i="177" s="1"/>
  <c r="AZ61" i="177"/>
  <c r="BB61" i="177" s="1"/>
  <c r="AZ31" i="177"/>
  <c r="BB31" i="177" s="1"/>
  <c r="W19" i="177"/>
  <c r="W20" i="177" s="1"/>
  <c r="AH72" i="177"/>
  <c r="X19" i="177"/>
  <c r="X20" i="177" s="1"/>
  <c r="AF19" i="177"/>
  <c r="AF20" i="177" s="1"/>
  <c r="AN19" i="177"/>
  <c r="AN20" i="177" s="1"/>
  <c r="Z19" i="177"/>
  <c r="Z20" i="177" s="1"/>
  <c r="AH19" i="177"/>
  <c r="AH20" i="177" s="1"/>
  <c r="AP19" i="177"/>
  <c r="AP20" i="177" s="1"/>
  <c r="U72" i="177"/>
  <c r="AC72" i="177"/>
  <c r="AK72" i="177"/>
  <c r="AS72" i="177"/>
  <c r="U73" i="177"/>
  <c r="AC73" i="177"/>
  <c r="AK73" i="177"/>
  <c r="AS73" i="177"/>
  <c r="AM19" i="177"/>
  <c r="AM20" i="177" s="1"/>
  <c r="AG19" i="177"/>
  <c r="AG20" i="177" s="1"/>
  <c r="AO19" i="177"/>
  <c r="AO20" i="177" s="1"/>
  <c r="AA19" i="177"/>
  <c r="AA20" i="177" s="1"/>
  <c r="AI19" i="177"/>
  <c r="AI20" i="177" s="1"/>
  <c r="AQ19" i="177"/>
  <c r="AQ20" i="177" s="1"/>
  <c r="V72" i="177"/>
  <c r="AD72" i="177"/>
  <c r="AL72" i="177"/>
  <c r="AT72" i="177"/>
  <c r="V73" i="177"/>
  <c r="AD73" i="177"/>
  <c r="AL73" i="177"/>
  <c r="AT73" i="177"/>
  <c r="AU72" i="177"/>
  <c r="W73" i="177"/>
  <c r="AE73" i="177"/>
  <c r="AM73" i="177"/>
  <c r="AU73" i="177"/>
  <c r="X72" i="177"/>
  <c r="AF72" i="177"/>
  <c r="AN72" i="177"/>
  <c r="AV72" i="177"/>
  <c r="X73" i="177"/>
  <c r="AF73" i="177"/>
  <c r="AN73" i="177"/>
  <c r="AV73" i="177"/>
  <c r="W72" i="177"/>
  <c r="V19" i="177"/>
  <c r="V20" i="177" s="1"/>
  <c r="AD19" i="177"/>
  <c r="AD20" i="177" s="1"/>
  <c r="AL19" i="177"/>
  <c r="AL20" i="177" s="1"/>
  <c r="AT19" i="177"/>
  <c r="AT20" i="177" s="1"/>
  <c r="Y72" i="177"/>
  <c r="AG72" i="177"/>
  <c r="AO72" i="177"/>
  <c r="AW72" i="177"/>
  <c r="Y73" i="177"/>
  <c r="AG73" i="177"/>
  <c r="AO73" i="177"/>
  <c r="AW73" i="177"/>
  <c r="AX72" i="177"/>
  <c r="Z73" i="177"/>
  <c r="AH73" i="177"/>
  <c r="AP73" i="177"/>
  <c r="AX73" i="177"/>
  <c r="AE19" i="177"/>
  <c r="AE20" i="177" s="1"/>
  <c r="AA72" i="177"/>
  <c r="AI72" i="177"/>
  <c r="AQ72" i="177"/>
  <c r="AY72" i="177"/>
  <c r="AA73" i="177"/>
  <c r="AI73" i="177"/>
  <c r="AQ73" i="177"/>
  <c r="AY73" i="177"/>
  <c r="AU19" i="177"/>
  <c r="AU20" i="177" s="1"/>
  <c r="BC8" i="177"/>
  <c r="AV19" i="177"/>
  <c r="AV20" i="177" s="1"/>
  <c r="AB72" i="177"/>
  <c r="AJ72" i="177"/>
  <c r="AB73" i="177"/>
  <c r="AJ73" i="177"/>
  <c r="AZ73" i="177" l="1"/>
  <c r="AZ72" i="177"/>
  <c r="AY62" i="176" l="1"/>
  <c r="AX62" i="176"/>
  <c r="AW62" i="176"/>
  <c r="AV62" i="176"/>
  <c r="AU62" i="176"/>
  <c r="AT62" i="176"/>
  <c r="AS62" i="176"/>
  <c r="AR62" i="176"/>
  <c r="AQ62" i="176"/>
  <c r="AP62" i="176"/>
  <c r="AO62" i="176"/>
  <c r="AN62" i="176"/>
  <c r="AM62" i="176"/>
  <c r="AL62" i="176"/>
  <c r="AK62" i="176"/>
  <c r="AJ62" i="176"/>
  <c r="AI62" i="176"/>
  <c r="AH62" i="176"/>
  <c r="AG62" i="176"/>
  <c r="AF62" i="176"/>
  <c r="AE62" i="176"/>
  <c r="AD62" i="176"/>
  <c r="AC62" i="176"/>
  <c r="AB62" i="176"/>
  <c r="AA62" i="176"/>
  <c r="Z62" i="176"/>
  <c r="Y62" i="176"/>
  <c r="X62" i="176"/>
  <c r="W62" i="176"/>
  <c r="V62" i="176"/>
  <c r="U62" i="176"/>
  <c r="G62" i="176"/>
  <c r="AY61" i="176"/>
  <c r="AX61" i="176"/>
  <c r="AW61" i="176"/>
  <c r="AV61" i="176"/>
  <c r="AU61" i="176"/>
  <c r="AT61" i="176"/>
  <c r="AS61" i="176"/>
  <c r="AR61" i="176"/>
  <c r="AQ61" i="176"/>
  <c r="AP61" i="176"/>
  <c r="AO61" i="176"/>
  <c r="AN61" i="176"/>
  <c r="AM61" i="176"/>
  <c r="AL61" i="176"/>
  <c r="AK61" i="176"/>
  <c r="AJ61" i="176"/>
  <c r="AI61" i="176"/>
  <c r="AH61" i="176"/>
  <c r="AG61" i="176"/>
  <c r="AF61" i="176"/>
  <c r="AE61" i="176"/>
  <c r="AD61" i="176"/>
  <c r="AC61" i="176"/>
  <c r="AB61" i="176"/>
  <c r="AA61" i="176"/>
  <c r="Z61" i="176"/>
  <c r="Y61" i="176"/>
  <c r="X61" i="176"/>
  <c r="W61" i="176"/>
  <c r="V61" i="176"/>
  <c r="U61" i="176"/>
  <c r="F61" i="176"/>
  <c r="AY59" i="176"/>
  <c r="AX59" i="176"/>
  <c r="AW59" i="176"/>
  <c r="AV59" i="176"/>
  <c r="AU59" i="176"/>
  <c r="AT59" i="176"/>
  <c r="AS59" i="176"/>
  <c r="AR59" i="176"/>
  <c r="AQ59" i="176"/>
  <c r="AP59" i="176"/>
  <c r="AO59" i="176"/>
  <c r="AN59" i="176"/>
  <c r="AM59" i="176"/>
  <c r="AL59" i="176"/>
  <c r="AK59" i="176"/>
  <c r="AJ59" i="176"/>
  <c r="AI59" i="176"/>
  <c r="AH59" i="176"/>
  <c r="AG59" i="176"/>
  <c r="AF59" i="176"/>
  <c r="AE59" i="176"/>
  <c r="AD59" i="176"/>
  <c r="AC59" i="176"/>
  <c r="AB59" i="176"/>
  <c r="AA59" i="176"/>
  <c r="Z59" i="176"/>
  <c r="Y59" i="176"/>
  <c r="X59" i="176"/>
  <c r="W59" i="176"/>
  <c r="V59" i="176"/>
  <c r="U59" i="176"/>
  <c r="G59" i="176"/>
  <c r="AY58" i="176"/>
  <c r="AX58" i="176"/>
  <c r="AW58" i="176"/>
  <c r="AV58" i="176"/>
  <c r="AU58" i="176"/>
  <c r="AT58" i="176"/>
  <c r="AS58" i="176"/>
  <c r="AR58" i="176"/>
  <c r="AQ58" i="176"/>
  <c r="AP58" i="176"/>
  <c r="AO58" i="176"/>
  <c r="AN58" i="176"/>
  <c r="AM58" i="176"/>
  <c r="AL58" i="176"/>
  <c r="AK58" i="176"/>
  <c r="AJ58" i="176"/>
  <c r="AI58" i="176"/>
  <c r="AH58" i="176"/>
  <c r="AG58" i="176"/>
  <c r="AF58" i="176"/>
  <c r="AE58" i="176"/>
  <c r="AD58" i="176"/>
  <c r="AC58" i="176"/>
  <c r="AB58" i="176"/>
  <c r="AA58" i="176"/>
  <c r="Z58" i="176"/>
  <c r="Y58" i="176"/>
  <c r="X58" i="176"/>
  <c r="W58" i="176"/>
  <c r="V58" i="176"/>
  <c r="U58" i="176"/>
  <c r="F58" i="176"/>
  <c r="AY56" i="176"/>
  <c r="AX56" i="176"/>
  <c r="AW56" i="176"/>
  <c r="AV56" i="176"/>
  <c r="AU56" i="176"/>
  <c r="AT56" i="176"/>
  <c r="AS56" i="176"/>
  <c r="AR56" i="176"/>
  <c r="AQ56" i="176"/>
  <c r="AP56" i="176"/>
  <c r="AO56" i="176"/>
  <c r="AN56" i="176"/>
  <c r="AM56" i="176"/>
  <c r="AL56" i="176"/>
  <c r="AK56" i="176"/>
  <c r="AJ56" i="176"/>
  <c r="AI56" i="176"/>
  <c r="AH56" i="176"/>
  <c r="AG56" i="176"/>
  <c r="AF56" i="176"/>
  <c r="AE56" i="176"/>
  <c r="AD56" i="176"/>
  <c r="AC56" i="176"/>
  <c r="AB56" i="176"/>
  <c r="AA56" i="176"/>
  <c r="Z56" i="176"/>
  <c r="Y56" i="176"/>
  <c r="X56" i="176"/>
  <c r="W56" i="176"/>
  <c r="V56" i="176"/>
  <c r="U56" i="176"/>
  <c r="G56" i="176"/>
  <c r="AY55" i="176"/>
  <c r="AX55" i="176"/>
  <c r="AW55" i="176"/>
  <c r="AV55" i="176"/>
  <c r="AU55" i="176"/>
  <c r="AT55" i="176"/>
  <c r="AS55" i="176"/>
  <c r="AR55" i="176"/>
  <c r="AQ55" i="176"/>
  <c r="AP55" i="176"/>
  <c r="AO55" i="176"/>
  <c r="AN55" i="176"/>
  <c r="AM55" i="176"/>
  <c r="AL55" i="176"/>
  <c r="AK55" i="176"/>
  <c r="AJ55" i="176"/>
  <c r="AI55" i="176"/>
  <c r="AH55" i="176"/>
  <c r="AG55" i="176"/>
  <c r="AF55" i="176"/>
  <c r="AE55" i="176"/>
  <c r="AD55" i="176"/>
  <c r="AC55" i="176"/>
  <c r="AB55" i="176"/>
  <c r="AA55" i="176"/>
  <c r="Z55" i="176"/>
  <c r="Y55" i="176"/>
  <c r="X55" i="176"/>
  <c r="W55" i="176"/>
  <c r="V55" i="176"/>
  <c r="U55" i="176"/>
  <c r="F55" i="176"/>
  <c r="AY53" i="176"/>
  <c r="AX53" i="176"/>
  <c r="AW53" i="176"/>
  <c r="AV53" i="176"/>
  <c r="AU53" i="176"/>
  <c r="AT53" i="176"/>
  <c r="AS53" i="176"/>
  <c r="AR53" i="176"/>
  <c r="AQ53" i="176"/>
  <c r="AP53" i="176"/>
  <c r="AO53" i="176"/>
  <c r="AN53" i="176"/>
  <c r="AM53" i="176"/>
  <c r="AL53" i="176"/>
  <c r="AK53" i="176"/>
  <c r="AJ53" i="176"/>
  <c r="AI53" i="176"/>
  <c r="AH53" i="176"/>
  <c r="AG53" i="176"/>
  <c r="AF53" i="176"/>
  <c r="AE53" i="176"/>
  <c r="AD53" i="176"/>
  <c r="AC53" i="176"/>
  <c r="AB53" i="176"/>
  <c r="AA53" i="176"/>
  <c r="Z53" i="176"/>
  <c r="Y53" i="176"/>
  <c r="X53" i="176"/>
  <c r="W53" i="176"/>
  <c r="V53" i="176"/>
  <c r="U53" i="176"/>
  <c r="G53" i="176"/>
  <c r="AY52" i="176"/>
  <c r="AX52" i="176"/>
  <c r="AW52" i="176"/>
  <c r="AV52" i="176"/>
  <c r="AU52" i="176"/>
  <c r="AT52" i="176"/>
  <c r="AS52" i="176"/>
  <c r="AR52" i="176"/>
  <c r="AQ52" i="176"/>
  <c r="AP52" i="176"/>
  <c r="AO52" i="176"/>
  <c r="AN52" i="176"/>
  <c r="AM52" i="176"/>
  <c r="AL52" i="176"/>
  <c r="AK52" i="176"/>
  <c r="AJ52" i="176"/>
  <c r="AI52" i="176"/>
  <c r="AH52" i="176"/>
  <c r="AG52" i="176"/>
  <c r="AF52" i="176"/>
  <c r="AE52" i="176"/>
  <c r="AD52" i="176"/>
  <c r="AC52" i="176"/>
  <c r="AB52" i="176"/>
  <c r="AA52" i="176"/>
  <c r="Z52" i="176"/>
  <c r="Y52" i="176"/>
  <c r="X52" i="176"/>
  <c r="W52" i="176"/>
  <c r="V52" i="176"/>
  <c r="U52" i="176"/>
  <c r="F52" i="176"/>
  <c r="AY50" i="176"/>
  <c r="AX50" i="176"/>
  <c r="AW50" i="176"/>
  <c r="AV50" i="176"/>
  <c r="AU50" i="176"/>
  <c r="AT50" i="176"/>
  <c r="AS50" i="176"/>
  <c r="AR50" i="176"/>
  <c r="AQ50" i="176"/>
  <c r="AP50" i="176"/>
  <c r="AO50" i="176"/>
  <c r="AN50" i="176"/>
  <c r="AM50" i="176"/>
  <c r="AL50" i="176"/>
  <c r="AK50" i="176"/>
  <c r="AJ50" i="176"/>
  <c r="AI50" i="176"/>
  <c r="AH50" i="176"/>
  <c r="AG50" i="176"/>
  <c r="AF50" i="176"/>
  <c r="AE50" i="176"/>
  <c r="AD50" i="176"/>
  <c r="AC50" i="176"/>
  <c r="AB50" i="176"/>
  <c r="AA50" i="176"/>
  <c r="Z50" i="176"/>
  <c r="Y50" i="176"/>
  <c r="X50" i="176"/>
  <c r="W50" i="176"/>
  <c r="V50" i="176"/>
  <c r="U50" i="176"/>
  <c r="G50" i="176"/>
  <c r="AY49" i="176"/>
  <c r="AX49" i="176"/>
  <c r="AW49" i="176"/>
  <c r="AV49" i="176"/>
  <c r="AU49" i="176"/>
  <c r="AT49" i="176"/>
  <c r="AS49" i="176"/>
  <c r="AR49" i="176"/>
  <c r="AQ49" i="176"/>
  <c r="AP49" i="176"/>
  <c r="AO49" i="176"/>
  <c r="AN49" i="176"/>
  <c r="AM49" i="176"/>
  <c r="AL49" i="176"/>
  <c r="AK49" i="176"/>
  <c r="AJ49" i="176"/>
  <c r="AI49" i="176"/>
  <c r="AH49" i="176"/>
  <c r="AG49" i="176"/>
  <c r="AF49" i="176"/>
  <c r="AE49" i="176"/>
  <c r="AD49" i="176"/>
  <c r="AC49" i="176"/>
  <c r="AB49" i="176"/>
  <c r="AA49" i="176"/>
  <c r="Z49" i="176"/>
  <c r="Y49" i="176"/>
  <c r="X49" i="176"/>
  <c r="W49" i="176"/>
  <c r="V49" i="176"/>
  <c r="U49" i="176"/>
  <c r="F49" i="176"/>
  <c r="AY47" i="176"/>
  <c r="AX47" i="176"/>
  <c r="AW47" i="176"/>
  <c r="AV47" i="176"/>
  <c r="AU47" i="176"/>
  <c r="AT47" i="176"/>
  <c r="AS47" i="176"/>
  <c r="AR47" i="176"/>
  <c r="AQ47" i="176"/>
  <c r="AP47" i="176"/>
  <c r="AO47" i="176"/>
  <c r="AN47" i="176"/>
  <c r="AM47" i="176"/>
  <c r="AL47" i="176"/>
  <c r="AK47" i="176"/>
  <c r="AJ47" i="176"/>
  <c r="AI47" i="176"/>
  <c r="AH47" i="176"/>
  <c r="AG47" i="176"/>
  <c r="AF47" i="176"/>
  <c r="AE47" i="176"/>
  <c r="AD47" i="176"/>
  <c r="AC47" i="176"/>
  <c r="AB47" i="176"/>
  <c r="AA47" i="176"/>
  <c r="Z47" i="176"/>
  <c r="Y47" i="176"/>
  <c r="X47" i="176"/>
  <c r="W47" i="176"/>
  <c r="V47" i="176"/>
  <c r="U47" i="176"/>
  <c r="G47" i="176"/>
  <c r="AY46" i="176"/>
  <c r="AX46" i="176"/>
  <c r="AW46" i="176"/>
  <c r="AV46" i="176"/>
  <c r="AU46" i="176"/>
  <c r="AT46" i="176"/>
  <c r="AS46" i="176"/>
  <c r="AR46" i="176"/>
  <c r="AQ46" i="176"/>
  <c r="AP46" i="176"/>
  <c r="AO46" i="176"/>
  <c r="AN46" i="176"/>
  <c r="AM46" i="176"/>
  <c r="AL46" i="176"/>
  <c r="AK46" i="176"/>
  <c r="AJ46" i="176"/>
  <c r="AI46" i="176"/>
  <c r="AH46" i="176"/>
  <c r="AG46" i="176"/>
  <c r="AF46" i="176"/>
  <c r="AE46" i="176"/>
  <c r="AD46" i="176"/>
  <c r="AC46" i="176"/>
  <c r="AB46" i="176"/>
  <c r="AA46" i="176"/>
  <c r="Z46" i="176"/>
  <c r="Y46" i="176"/>
  <c r="X46" i="176"/>
  <c r="W46" i="176"/>
  <c r="V46" i="176"/>
  <c r="U46" i="176"/>
  <c r="F46" i="176"/>
  <c r="AY44" i="176"/>
  <c r="AX44" i="176"/>
  <c r="AW44" i="176"/>
  <c r="AV44" i="176"/>
  <c r="AU44" i="176"/>
  <c r="AT44" i="176"/>
  <c r="AS44" i="176"/>
  <c r="AR44" i="176"/>
  <c r="AQ44" i="176"/>
  <c r="AP44" i="176"/>
  <c r="AO44" i="176"/>
  <c r="AN44" i="176"/>
  <c r="AM44" i="176"/>
  <c r="AL44" i="176"/>
  <c r="AK44" i="176"/>
  <c r="AJ44" i="176"/>
  <c r="AI44" i="176"/>
  <c r="AH44" i="176"/>
  <c r="AG44" i="176"/>
  <c r="AF44" i="176"/>
  <c r="AE44" i="176"/>
  <c r="AD44" i="176"/>
  <c r="AC44" i="176"/>
  <c r="AB44" i="176"/>
  <c r="AA44" i="176"/>
  <c r="Z44" i="176"/>
  <c r="Y44" i="176"/>
  <c r="X44" i="176"/>
  <c r="W44" i="176"/>
  <c r="V44" i="176"/>
  <c r="U44" i="176"/>
  <c r="G44" i="176"/>
  <c r="AY43" i="176"/>
  <c r="AX43" i="176"/>
  <c r="AW43" i="176"/>
  <c r="AV43" i="176"/>
  <c r="AU43" i="176"/>
  <c r="AT43" i="176"/>
  <c r="AS43" i="176"/>
  <c r="AR43" i="176"/>
  <c r="AQ43" i="176"/>
  <c r="AP43" i="176"/>
  <c r="AO43" i="176"/>
  <c r="AN43" i="176"/>
  <c r="AM43" i="176"/>
  <c r="AL43" i="176"/>
  <c r="AK43" i="176"/>
  <c r="AJ43" i="176"/>
  <c r="AI43" i="176"/>
  <c r="AH43" i="176"/>
  <c r="AG43" i="176"/>
  <c r="AF43" i="176"/>
  <c r="AE43" i="176"/>
  <c r="AD43" i="176"/>
  <c r="AC43" i="176"/>
  <c r="AB43" i="176"/>
  <c r="AA43" i="176"/>
  <c r="Z43" i="176"/>
  <c r="Y43" i="176"/>
  <c r="X43" i="176"/>
  <c r="W43" i="176"/>
  <c r="V43" i="176"/>
  <c r="U43" i="176"/>
  <c r="F43" i="176"/>
  <c r="AY41" i="176"/>
  <c r="AX41" i="176"/>
  <c r="AW41" i="176"/>
  <c r="AV41" i="176"/>
  <c r="AU41" i="176"/>
  <c r="AT41" i="176"/>
  <c r="AS41" i="176"/>
  <c r="AR41" i="176"/>
  <c r="AQ41" i="176"/>
  <c r="AP41" i="176"/>
  <c r="AO41" i="176"/>
  <c r="AN41" i="176"/>
  <c r="AM41" i="176"/>
  <c r="AL41" i="176"/>
  <c r="AK41" i="176"/>
  <c r="AJ41" i="176"/>
  <c r="AI41" i="176"/>
  <c r="AH41" i="176"/>
  <c r="AG41" i="176"/>
  <c r="AF41" i="176"/>
  <c r="AE41" i="176"/>
  <c r="AD41" i="176"/>
  <c r="AC41" i="176"/>
  <c r="AB41" i="176"/>
  <c r="AA41" i="176"/>
  <c r="Z41" i="176"/>
  <c r="Y41" i="176"/>
  <c r="X41" i="176"/>
  <c r="W41" i="176"/>
  <c r="V41" i="176"/>
  <c r="U41" i="176"/>
  <c r="G41" i="176"/>
  <c r="AY40" i="176"/>
  <c r="AX40" i="176"/>
  <c r="AW40" i="176"/>
  <c r="AV40" i="176"/>
  <c r="AU40" i="176"/>
  <c r="AT40" i="176"/>
  <c r="AS40" i="176"/>
  <c r="AR40" i="176"/>
  <c r="AQ40" i="176"/>
  <c r="AP40" i="176"/>
  <c r="AO40" i="176"/>
  <c r="AN40" i="176"/>
  <c r="AM40" i="176"/>
  <c r="AL40" i="176"/>
  <c r="AK40" i="176"/>
  <c r="AJ40" i="176"/>
  <c r="AI40" i="176"/>
  <c r="AH40" i="176"/>
  <c r="AG40" i="176"/>
  <c r="AF40" i="176"/>
  <c r="AE40" i="176"/>
  <c r="AD40" i="176"/>
  <c r="AC40" i="176"/>
  <c r="AB40" i="176"/>
  <c r="AA40" i="176"/>
  <c r="Z40" i="176"/>
  <c r="Y40" i="176"/>
  <c r="X40" i="176"/>
  <c r="W40" i="176"/>
  <c r="V40" i="176"/>
  <c r="U40" i="176"/>
  <c r="F40" i="176"/>
  <c r="AY38" i="176"/>
  <c r="AX38" i="176"/>
  <c r="AW38" i="176"/>
  <c r="AV38" i="176"/>
  <c r="AU38" i="176"/>
  <c r="AT38" i="176"/>
  <c r="AS38" i="176"/>
  <c r="AR38" i="176"/>
  <c r="AQ38" i="176"/>
  <c r="AP38" i="176"/>
  <c r="AO38" i="176"/>
  <c r="AN38" i="176"/>
  <c r="AM38" i="176"/>
  <c r="AL38" i="176"/>
  <c r="AK38" i="176"/>
  <c r="AJ38" i="176"/>
  <c r="AI38" i="176"/>
  <c r="AH38" i="176"/>
  <c r="AG38" i="176"/>
  <c r="AF38" i="176"/>
  <c r="AE38" i="176"/>
  <c r="AD38" i="176"/>
  <c r="AC38" i="176"/>
  <c r="AB38" i="176"/>
  <c r="AA38" i="176"/>
  <c r="Z38" i="176"/>
  <c r="Y38" i="176"/>
  <c r="X38" i="176"/>
  <c r="W38" i="176"/>
  <c r="V38" i="176"/>
  <c r="U38" i="176"/>
  <c r="G38" i="176"/>
  <c r="AY37" i="176"/>
  <c r="AX37" i="176"/>
  <c r="AW37" i="176"/>
  <c r="AV37" i="176"/>
  <c r="AU37" i="176"/>
  <c r="AT37" i="176"/>
  <c r="AS37" i="176"/>
  <c r="AR37" i="176"/>
  <c r="AQ37" i="176"/>
  <c r="AP37" i="176"/>
  <c r="AO37" i="176"/>
  <c r="AN37" i="176"/>
  <c r="AM37" i="176"/>
  <c r="AL37" i="176"/>
  <c r="AK37" i="176"/>
  <c r="AJ37" i="176"/>
  <c r="AI37" i="176"/>
  <c r="AH37" i="176"/>
  <c r="AG37" i="176"/>
  <c r="AF37" i="176"/>
  <c r="AE37" i="176"/>
  <c r="AD37" i="176"/>
  <c r="AC37" i="176"/>
  <c r="AB37" i="176"/>
  <c r="AA37" i="176"/>
  <c r="Z37" i="176"/>
  <c r="Y37" i="176"/>
  <c r="X37" i="176"/>
  <c r="W37" i="176"/>
  <c r="V37" i="176"/>
  <c r="U37" i="176"/>
  <c r="F37" i="176"/>
  <c r="AY35" i="176"/>
  <c r="AX35" i="176"/>
  <c r="AW35" i="176"/>
  <c r="AV35" i="176"/>
  <c r="AU35" i="176"/>
  <c r="AT35" i="176"/>
  <c r="AS35" i="176"/>
  <c r="AR35" i="176"/>
  <c r="AQ35" i="176"/>
  <c r="AP35" i="176"/>
  <c r="AO35" i="176"/>
  <c r="AN35" i="176"/>
  <c r="AM35" i="176"/>
  <c r="AL35" i="176"/>
  <c r="AK35" i="176"/>
  <c r="AJ35" i="176"/>
  <c r="AI35" i="176"/>
  <c r="AH35" i="176"/>
  <c r="AG35" i="176"/>
  <c r="AF35" i="176"/>
  <c r="AE35" i="176"/>
  <c r="AD35" i="176"/>
  <c r="AC35" i="176"/>
  <c r="AB35" i="176"/>
  <c r="AA35" i="176"/>
  <c r="Z35" i="176"/>
  <c r="Y35" i="176"/>
  <c r="X35" i="176"/>
  <c r="W35" i="176"/>
  <c r="V35" i="176"/>
  <c r="U35" i="176"/>
  <c r="G35" i="176"/>
  <c r="AY34" i="176"/>
  <c r="AX34" i="176"/>
  <c r="AW34" i="176"/>
  <c r="AV34" i="176"/>
  <c r="AU34" i="176"/>
  <c r="AT34" i="176"/>
  <c r="AS34" i="176"/>
  <c r="AR34" i="176"/>
  <c r="AQ34" i="176"/>
  <c r="AP34" i="176"/>
  <c r="AO34" i="176"/>
  <c r="AN34" i="176"/>
  <c r="AM34" i="176"/>
  <c r="AL34" i="176"/>
  <c r="AK34" i="176"/>
  <c r="AJ34" i="176"/>
  <c r="AI34" i="176"/>
  <c r="AH34" i="176"/>
  <c r="AG34" i="176"/>
  <c r="AF34" i="176"/>
  <c r="AE34" i="176"/>
  <c r="AD34" i="176"/>
  <c r="AC34" i="176"/>
  <c r="AB34" i="176"/>
  <c r="AA34" i="176"/>
  <c r="Z34" i="176"/>
  <c r="Y34" i="176"/>
  <c r="X34" i="176"/>
  <c r="W34" i="176"/>
  <c r="V34" i="176"/>
  <c r="U34" i="176"/>
  <c r="F34" i="176"/>
  <c r="AY32" i="176"/>
  <c r="AX32" i="176"/>
  <c r="AW32" i="176"/>
  <c r="AV32" i="176"/>
  <c r="AU32" i="176"/>
  <c r="AT32" i="176"/>
  <c r="AS32" i="176"/>
  <c r="AR32" i="176"/>
  <c r="AQ32" i="176"/>
  <c r="AP32" i="176"/>
  <c r="AO32" i="176"/>
  <c r="AN32" i="176"/>
  <c r="AM32" i="176"/>
  <c r="AL32" i="176"/>
  <c r="AK32" i="176"/>
  <c r="AJ32" i="176"/>
  <c r="AI32" i="176"/>
  <c r="AH32" i="176"/>
  <c r="AG32" i="176"/>
  <c r="AF32" i="176"/>
  <c r="AE32" i="176"/>
  <c r="AD32" i="176"/>
  <c r="AC32" i="176"/>
  <c r="AB32" i="176"/>
  <c r="AA32" i="176"/>
  <c r="Z32" i="176"/>
  <c r="Y32" i="176"/>
  <c r="X32" i="176"/>
  <c r="W32" i="176"/>
  <c r="V32" i="176"/>
  <c r="U32" i="176"/>
  <c r="G32" i="176"/>
  <c r="AY31" i="176"/>
  <c r="AX31" i="176"/>
  <c r="AW31" i="176"/>
  <c r="AV31" i="176"/>
  <c r="AU31" i="176"/>
  <c r="AT31" i="176"/>
  <c r="AS31" i="176"/>
  <c r="AR31" i="176"/>
  <c r="AQ31" i="176"/>
  <c r="AP31" i="176"/>
  <c r="AO31" i="176"/>
  <c r="AN31" i="176"/>
  <c r="AM31" i="176"/>
  <c r="AL31" i="176"/>
  <c r="AK31" i="176"/>
  <c r="AJ31" i="176"/>
  <c r="AI31" i="176"/>
  <c r="AH31" i="176"/>
  <c r="AG31" i="176"/>
  <c r="AF31" i="176"/>
  <c r="AE31" i="176"/>
  <c r="AD31" i="176"/>
  <c r="AC31" i="176"/>
  <c r="AB31" i="176"/>
  <c r="AA31" i="176"/>
  <c r="Z31" i="176"/>
  <c r="Y31" i="176"/>
  <c r="X31" i="176"/>
  <c r="W31" i="176"/>
  <c r="V31" i="176"/>
  <c r="U31" i="176"/>
  <c r="F31" i="176"/>
  <c r="AY29" i="176"/>
  <c r="AX29" i="176"/>
  <c r="AW29" i="176"/>
  <c r="AV29" i="176"/>
  <c r="AU29" i="176"/>
  <c r="AT29" i="176"/>
  <c r="AS29" i="176"/>
  <c r="AR29" i="176"/>
  <c r="AQ29" i="176"/>
  <c r="AP29" i="176"/>
  <c r="AO29" i="176"/>
  <c r="AN29" i="176"/>
  <c r="AM29" i="176"/>
  <c r="AL29" i="176"/>
  <c r="AK29" i="176"/>
  <c r="AJ29" i="176"/>
  <c r="AI29" i="176"/>
  <c r="AH29" i="176"/>
  <c r="AG29" i="176"/>
  <c r="AF29" i="176"/>
  <c r="AE29" i="176"/>
  <c r="AD29" i="176"/>
  <c r="AC29" i="176"/>
  <c r="AB29" i="176"/>
  <c r="AA29" i="176"/>
  <c r="Z29" i="176"/>
  <c r="Y29" i="176"/>
  <c r="X29" i="176"/>
  <c r="W29" i="176"/>
  <c r="V29" i="176"/>
  <c r="U29" i="176"/>
  <c r="G29" i="176"/>
  <c r="AY28" i="176"/>
  <c r="AX28" i="176"/>
  <c r="AW28" i="176"/>
  <c r="AV28" i="176"/>
  <c r="AU28" i="176"/>
  <c r="AT28" i="176"/>
  <c r="AS28" i="176"/>
  <c r="AR28" i="176"/>
  <c r="AQ28" i="176"/>
  <c r="AP28" i="176"/>
  <c r="AO28" i="176"/>
  <c r="AN28" i="176"/>
  <c r="AM28" i="176"/>
  <c r="AL28" i="176"/>
  <c r="AK28" i="176"/>
  <c r="AJ28" i="176"/>
  <c r="AI28" i="176"/>
  <c r="AH28" i="176"/>
  <c r="AG28" i="176"/>
  <c r="AF28" i="176"/>
  <c r="AE28" i="176"/>
  <c r="AD28" i="176"/>
  <c r="AC28" i="176"/>
  <c r="AB28" i="176"/>
  <c r="AA28" i="176"/>
  <c r="Z28" i="176"/>
  <c r="Y28" i="176"/>
  <c r="X28" i="176"/>
  <c r="W28" i="176"/>
  <c r="V28" i="176"/>
  <c r="U28" i="176"/>
  <c r="F28" i="176"/>
  <c r="AY26" i="176"/>
  <c r="AX26" i="176"/>
  <c r="AW26" i="176"/>
  <c r="AV26" i="176"/>
  <c r="AU26" i="176"/>
  <c r="AT26" i="176"/>
  <c r="AS26" i="176"/>
  <c r="AR26" i="176"/>
  <c r="AQ26" i="176"/>
  <c r="AP26" i="176"/>
  <c r="AO26" i="176"/>
  <c r="AN26" i="176"/>
  <c r="AM26" i="176"/>
  <c r="AL26" i="176"/>
  <c r="AK26" i="176"/>
  <c r="AJ26" i="176"/>
  <c r="AI26" i="176"/>
  <c r="AH26" i="176"/>
  <c r="AG26" i="176"/>
  <c r="AF26" i="176"/>
  <c r="AE26" i="176"/>
  <c r="AD26" i="176"/>
  <c r="AC26" i="176"/>
  <c r="AB26" i="176"/>
  <c r="AA26" i="176"/>
  <c r="Z26" i="176"/>
  <c r="Y26" i="176"/>
  <c r="X26" i="176"/>
  <c r="W26" i="176"/>
  <c r="V26" i="176"/>
  <c r="U26" i="176"/>
  <c r="G26" i="176"/>
  <c r="AY25" i="176"/>
  <c r="AX25" i="176"/>
  <c r="AW25" i="176"/>
  <c r="AV25" i="176"/>
  <c r="AU25" i="176"/>
  <c r="AT25" i="176"/>
  <c r="AS25" i="176"/>
  <c r="AR25" i="176"/>
  <c r="AQ25" i="176"/>
  <c r="AP25" i="176"/>
  <c r="AO25" i="176"/>
  <c r="AN25" i="176"/>
  <c r="AM25" i="176"/>
  <c r="AL25" i="176"/>
  <c r="AK25" i="176"/>
  <c r="AJ25" i="176"/>
  <c r="AI25" i="176"/>
  <c r="AH25" i="176"/>
  <c r="AG25" i="176"/>
  <c r="AF25" i="176"/>
  <c r="AE25" i="176"/>
  <c r="AD25" i="176"/>
  <c r="AC25" i="176"/>
  <c r="AB25" i="176"/>
  <c r="AA25" i="176"/>
  <c r="Z25" i="176"/>
  <c r="Y25" i="176"/>
  <c r="X25" i="176"/>
  <c r="W25" i="176"/>
  <c r="V25" i="176"/>
  <c r="U25" i="176"/>
  <c r="F25" i="176"/>
  <c r="B25" i="176"/>
  <c r="B28" i="176" s="1"/>
  <c r="B31" i="176" s="1"/>
  <c r="B34" i="176" s="1"/>
  <c r="B37" i="176" s="1"/>
  <c r="B40" i="176" s="1"/>
  <c r="B43" i="176" s="1"/>
  <c r="B46" i="176" s="1"/>
  <c r="B49" i="176" s="1"/>
  <c r="B52" i="176" s="1"/>
  <c r="B55" i="176" s="1"/>
  <c r="B58" i="176" s="1"/>
  <c r="B61" i="176" s="1"/>
  <c r="B64" i="176" s="1"/>
  <c r="B67" i="176" s="1"/>
  <c r="AY23" i="176"/>
  <c r="AX23" i="176"/>
  <c r="AW23" i="176"/>
  <c r="AV23" i="176"/>
  <c r="AU23" i="176"/>
  <c r="AT23" i="176"/>
  <c r="AS23" i="176"/>
  <c r="AR23" i="176"/>
  <c r="AQ23" i="176"/>
  <c r="AP23" i="176"/>
  <c r="AO23" i="176"/>
  <c r="AN23" i="176"/>
  <c r="AM23" i="176"/>
  <c r="AL23" i="176"/>
  <c r="AK23" i="176"/>
  <c r="AJ23" i="176"/>
  <c r="AI23" i="176"/>
  <c r="AH23" i="176"/>
  <c r="AG23" i="176"/>
  <c r="AF23" i="176"/>
  <c r="AE23" i="176"/>
  <c r="AD23" i="176"/>
  <c r="AC23" i="176"/>
  <c r="AB23" i="176"/>
  <c r="AA23" i="176"/>
  <c r="Z23" i="176"/>
  <c r="Y23" i="176"/>
  <c r="X23" i="176"/>
  <c r="W23" i="176"/>
  <c r="V23" i="176"/>
  <c r="U23" i="176"/>
  <c r="G23" i="176"/>
  <c r="AY22" i="176"/>
  <c r="AX22" i="176"/>
  <c r="AW22" i="176"/>
  <c r="AV22" i="176"/>
  <c r="AU22" i="176"/>
  <c r="AT22" i="176"/>
  <c r="AS22" i="176"/>
  <c r="AR22" i="176"/>
  <c r="AQ22" i="176"/>
  <c r="AP22" i="176"/>
  <c r="AO22" i="176"/>
  <c r="AN22" i="176"/>
  <c r="AM22" i="176"/>
  <c r="AL22" i="176"/>
  <c r="AK22" i="176"/>
  <c r="AJ22" i="176"/>
  <c r="AI22" i="176"/>
  <c r="AH22" i="176"/>
  <c r="AG22" i="176"/>
  <c r="AF22" i="176"/>
  <c r="AE22" i="176"/>
  <c r="AD22" i="176"/>
  <c r="AC22" i="176"/>
  <c r="AB22" i="176"/>
  <c r="AA22" i="176"/>
  <c r="Z22" i="176"/>
  <c r="Y22" i="176"/>
  <c r="X22" i="176"/>
  <c r="W22" i="176"/>
  <c r="V22" i="176"/>
  <c r="U22" i="176"/>
  <c r="F22" i="176"/>
  <c r="AY18" i="176"/>
  <c r="AY19" i="176" s="1"/>
  <c r="AY20" i="176" s="1"/>
  <c r="AX18" i="176"/>
  <c r="AX19" i="176" s="1"/>
  <c r="AX20" i="176" s="1"/>
  <c r="AW18" i="176"/>
  <c r="AW19" i="176" s="1"/>
  <c r="AW20" i="176" s="1"/>
  <c r="AZ16" i="176"/>
  <c r="AD2" i="176"/>
  <c r="AO19" i="176" s="1"/>
  <c r="AO20" i="176" s="1"/>
  <c r="AC73" i="176" l="1"/>
  <c r="AZ32" i="176"/>
  <c r="BB32" i="176" s="1"/>
  <c r="AZ35" i="176"/>
  <c r="BB35" i="176" s="1"/>
  <c r="AZ37" i="176"/>
  <c r="BB37" i="176" s="1"/>
  <c r="AZ38" i="176"/>
  <c r="BB38" i="176" s="1"/>
  <c r="AZ40" i="176"/>
  <c r="BB40" i="176" s="1"/>
  <c r="AZ43" i="176"/>
  <c r="BB43" i="176" s="1"/>
  <c r="AZ56" i="176"/>
  <c r="BB56" i="176" s="1"/>
  <c r="AZ59" i="176"/>
  <c r="BB59" i="176" s="1"/>
  <c r="AZ61" i="176"/>
  <c r="BB61" i="176" s="1"/>
  <c r="AZ62" i="176"/>
  <c r="BB62" i="176" s="1"/>
  <c r="AZ44" i="176"/>
  <c r="BB44" i="176" s="1"/>
  <c r="AZ46" i="176"/>
  <c r="BB46" i="176" s="1"/>
  <c r="AZ49" i="176"/>
  <c r="BB49" i="176" s="1"/>
  <c r="AZ23" i="176"/>
  <c r="BB23" i="176" s="1"/>
  <c r="AZ29" i="176"/>
  <c r="BB29" i="176" s="1"/>
  <c r="Z19" i="176"/>
  <c r="Z20" i="176" s="1"/>
  <c r="AZ25" i="176"/>
  <c r="BB25" i="176" s="1"/>
  <c r="AZ34" i="176"/>
  <c r="BB34" i="176" s="1"/>
  <c r="AZ53" i="176"/>
  <c r="BB53" i="176" s="1"/>
  <c r="AZ58" i="176"/>
  <c r="BB58" i="176" s="1"/>
  <c r="AK19" i="176"/>
  <c r="AK20" i="176" s="1"/>
  <c r="AZ22" i="176"/>
  <c r="BB22" i="176" s="1"/>
  <c r="AZ28" i="176"/>
  <c r="BB28" i="176" s="1"/>
  <c r="AZ47" i="176"/>
  <c r="BB47" i="176" s="1"/>
  <c r="AZ52" i="176"/>
  <c r="BB52" i="176" s="1"/>
  <c r="AR73" i="176"/>
  <c r="AR74" i="176"/>
  <c r="AZ26" i="176"/>
  <c r="BB26" i="176" s="1"/>
  <c r="AZ41" i="176"/>
  <c r="BB41" i="176" s="1"/>
  <c r="AZ31" i="176"/>
  <c r="BB31" i="176" s="1"/>
  <c r="AZ50" i="176"/>
  <c r="BB50" i="176" s="1"/>
  <c r="AZ55" i="176"/>
  <c r="BB55" i="176" s="1"/>
  <c r="AK73" i="176"/>
  <c r="AP19" i="176"/>
  <c r="AP20" i="176" s="1"/>
  <c r="AQ19" i="176"/>
  <c r="AQ20" i="176" s="1"/>
  <c r="AC19" i="176"/>
  <c r="AC20" i="176" s="1"/>
  <c r="AD19" i="176"/>
  <c r="AD20" i="176" s="1"/>
  <c r="AR19" i="176"/>
  <c r="AR20" i="176" s="1"/>
  <c r="AL19" i="176"/>
  <c r="AL20" i="176" s="1"/>
  <c r="AH19" i="176"/>
  <c r="AH20" i="176" s="1"/>
  <c r="AS19" i="176"/>
  <c r="AS20" i="176" s="1"/>
  <c r="AA19" i="176"/>
  <c r="AA20" i="176" s="1"/>
  <c r="AB19" i="176"/>
  <c r="AB20" i="176" s="1"/>
  <c r="U19" i="176"/>
  <c r="U20" i="176" s="1"/>
  <c r="AI19" i="176"/>
  <c r="AI20" i="176" s="1"/>
  <c r="AT19" i="176"/>
  <c r="AT20" i="176" s="1"/>
  <c r="V19" i="176"/>
  <c r="V20" i="176" s="1"/>
  <c r="AJ19" i="176"/>
  <c r="AJ20" i="176" s="1"/>
  <c r="AS73" i="176"/>
  <c r="U74" i="176"/>
  <c r="AC74" i="176"/>
  <c r="AK74" i="176"/>
  <c r="AS74" i="176"/>
  <c r="V73" i="176"/>
  <c r="AD73" i="176"/>
  <c r="AL73" i="176"/>
  <c r="AT73" i="176"/>
  <c r="V74" i="176"/>
  <c r="AD74" i="176"/>
  <c r="AL74" i="176"/>
  <c r="AT74" i="176"/>
  <c r="W73" i="176"/>
  <c r="AE73" i="176"/>
  <c r="AM73" i="176"/>
  <c r="AU73" i="176"/>
  <c r="W74" i="176"/>
  <c r="AE74" i="176"/>
  <c r="AM74" i="176"/>
  <c r="AU74" i="176"/>
  <c r="X73" i="176"/>
  <c r="AF73" i="176"/>
  <c r="AN73" i="176"/>
  <c r="AV73" i="176"/>
  <c r="X74" i="176"/>
  <c r="AF74" i="176"/>
  <c r="AN74" i="176"/>
  <c r="AV74" i="176"/>
  <c r="Y73" i="176"/>
  <c r="AG73" i="176"/>
  <c r="AO73" i="176"/>
  <c r="AW73" i="176"/>
  <c r="Y74" i="176"/>
  <c r="AG74" i="176"/>
  <c r="AO74" i="176"/>
  <c r="AW74" i="176"/>
  <c r="U73" i="176"/>
  <c r="W19" i="176"/>
  <c r="W20" i="176" s="1"/>
  <c r="AU19" i="176"/>
  <c r="AU20" i="176" s="1"/>
  <c r="Z73" i="176"/>
  <c r="AH73" i="176"/>
  <c r="AP73" i="176"/>
  <c r="AX73" i="176"/>
  <c r="Z74" i="176"/>
  <c r="AH74" i="176"/>
  <c r="AP74" i="176"/>
  <c r="AX74" i="176"/>
  <c r="AM19" i="176"/>
  <c r="AM20" i="176" s="1"/>
  <c r="X19" i="176"/>
  <c r="X20" i="176" s="1"/>
  <c r="AI73" i="176"/>
  <c r="AQ73" i="176"/>
  <c r="AY73" i="176"/>
  <c r="AA74" i="176"/>
  <c r="AI74" i="176"/>
  <c r="AQ74" i="176"/>
  <c r="AY74" i="176"/>
  <c r="AE19" i="176"/>
  <c r="AE20" i="176" s="1"/>
  <c r="BC8" i="176"/>
  <c r="AF19" i="176"/>
  <c r="AF20" i="176" s="1"/>
  <c r="AN19" i="176"/>
  <c r="AN20" i="176" s="1"/>
  <c r="AV19" i="176"/>
  <c r="AV20" i="176" s="1"/>
  <c r="AA73" i="176"/>
  <c r="Y19" i="176"/>
  <c r="Y20" i="176" s="1"/>
  <c r="AG19" i="176"/>
  <c r="AG20" i="176" s="1"/>
  <c r="AB73" i="176"/>
  <c r="AJ73" i="176"/>
  <c r="AB74" i="176"/>
  <c r="AJ74" i="176"/>
  <c r="AZ73" i="176" l="1"/>
  <c r="AZ74" i="176"/>
  <c r="AW71" i="175" l="1"/>
  <c r="AV71" i="175"/>
  <c r="AU71" i="175"/>
  <c r="AT71" i="175"/>
  <c r="AS71" i="175"/>
  <c r="AR71" i="175"/>
  <c r="AQ71" i="175"/>
  <c r="AP71" i="175"/>
  <c r="AO71" i="175"/>
  <c r="AN71" i="175"/>
  <c r="AM71" i="175"/>
  <c r="AL71" i="175"/>
  <c r="AK71" i="175"/>
  <c r="AJ71" i="175"/>
  <c r="AI71" i="175"/>
  <c r="AH71" i="175"/>
  <c r="AG71" i="175"/>
  <c r="AF71" i="175"/>
  <c r="AE71" i="175"/>
  <c r="AD71" i="175"/>
  <c r="AC71" i="175"/>
  <c r="AB71" i="175"/>
  <c r="AA71" i="175"/>
  <c r="Z71" i="175"/>
  <c r="Y71" i="175"/>
  <c r="X71" i="175"/>
  <c r="W71" i="175"/>
  <c r="V71" i="175"/>
  <c r="U71" i="175"/>
  <c r="T71" i="175"/>
  <c r="S71" i="175"/>
  <c r="AI63" i="175"/>
  <c r="AE63" i="175"/>
  <c r="Z63" i="175"/>
  <c r="W63" i="175"/>
  <c r="AV62" i="175"/>
  <c r="AR62" i="175"/>
  <c r="AQ62" i="175"/>
  <c r="AN62" i="175"/>
  <c r="AM62" i="175"/>
  <c r="AJ62" i="175"/>
  <c r="AI62" i="175"/>
  <c r="AF62" i="175"/>
  <c r="AE62" i="175"/>
  <c r="AB62" i="175"/>
  <c r="AA62" i="175"/>
  <c r="Y62" i="175"/>
  <c r="X62" i="175"/>
  <c r="W62" i="175"/>
  <c r="V62" i="175"/>
  <c r="T62" i="175"/>
  <c r="S62" i="175"/>
  <c r="AW60" i="175"/>
  <c r="AV60" i="175"/>
  <c r="AU60" i="175"/>
  <c r="AT60" i="175"/>
  <c r="AS60" i="175"/>
  <c r="AR60" i="175"/>
  <c r="AQ60" i="175"/>
  <c r="AP60" i="175"/>
  <c r="AO60" i="175"/>
  <c r="AN60" i="175"/>
  <c r="AM60" i="175"/>
  <c r="AL60" i="175"/>
  <c r="AK60" i="175"/>
  <c r="AJ60" i="175"/>
  <c r="AI60" i="175"/>
  <c r="AH60" i="175"/>
  <c r="AG60" i="175"/>
  <c r="AF60" i="175"/>
  <c r="AE60" i="175"/>
  <c r="AD60" i="175"/>
  <c r="AC60" i="175"/>
  <c r="AB60" i="175"/>
  <c r="AA60" i="175"/>
  <c r="Z60" i="175"/>
  <c r="Y60" i="175"/>
  <c r="X60" i="175"/>
  <c r="W60" i="175"/>
  <c r="V60" i="175"/>
  <c r="U60" i="175"/>
  <c r="T60" i="175"/>
  <c r="S60" i="175"/>
  <c r="F60" i="175"/>
  <c r="AW59" i="175"/>
  <c r="AV59" i="175"/>
  <c r="AU59" i="175"/>
  <c r="AT59" i="175"/>
  <c r="AS59" i="175"/>
  <c r="AR59" i="175"/>
  <c r="AQ59" i="175"/>
  <c r="AP59" i="175"/>
  <c r="AO59" i="175"/>
  <c r="AN59" i="175"/>
  <c r="AM59" i="175"/>
  <c r="AL59" i="175"/>
  <c r="AK59" i="175"/>
  <c r="AJ59" i="175"/>
  <c r="AI59" i="175"/>
  <c r="AH59" i="175"/>
  <c r="AG59" i="175"/>
  <c r="AF59" i="175"/>
  <c r="AE59" i="175"/>
  <c r="AD59" i="175"/>
  <c r="AC59" i="175"/>
  <c r="AB59" i="175"/>
  <c r="AA59" i="175"/>
  <c r="Z59" i="175"/>
  <c r="Y59" i="175"/>
  <c r="X59" i="175"/>
  <c r="W59" i="175"/>
  <c r="V59" i="175"/>
  <c r="U59" i="175"/>
  <c r="T59" i="175"/>
  <c r="S59" i="175"/>
  <c r="AW57" i="175"/>
  <c r="AV57" i="175"/>
  <c r="AU57" i="175"/>
  <c r="AT57" i="175"/>
  <c r="AS57" i="175"/>
  <c r="AR57" i="175"/>
  <c r="AQ57" i="175"/>
  <c r="AP57" i="175"/>
  <c r="AO57" i="175"/>
  <c r="AN57" i="175"/>
  <c r="AM57" i="175"/>
  <c r="AL57" i="175"/>
  <c r="AK57" i="175"/>
  <c r="AJ57" i="175"/>
  <c r="AI57" i="175"/>
  <c r="AH57" i="175"/>
  <c r="AG57" i="175"/>
  <c r="AF57" i="175"/>
  <c r="AE57" i="175"/>
  <c r="AD57" i="175"/>
  <c r="AC57" i="175"/>
  <c r="AB57" i="175"/>
  <c r="AA57" i="175"/>
  <c r="Z57" i="175"/>
  <c r="Y57" i="175"/>
  <c r="X57" i="175"/>
  <c r="W57" i="175"/>
  <c r="V57" i="175"/>
  <c r="U57" i="175"/>
  <c r="T57" i="175"/>
  <c r="S57" i="175"/>
  <c r="F57" i="175"/>
  <c r="AW56" i="175"/>
  <c r="AV56" i="175"/>
  <c r="AU56" i="175"/>
  <c r="AT56" i="175"/>
  <c r="AS56" i="175"/>
  <c r="AR56" i="175"/>
  <c r="AQ56" i="175"/>
  <c r="AP56" i="175"/>
  <c r="AO56" i="175"/>
  <c r="AN56" i="175"/>
  <c r="AM56" i="175"/>
  <c r="AL56" i="175"/>
  <c r="AK56" i="175"/>
  <c r="AJ56" i="175"/>
  <c r="AI56" i="175"/>
  <c r="AH56" i="175"/>
  <c r="AG56" i="175"/>
  <c r="AF56" i="175"/>
  <c r="AE56" i="175"/>
  <c r="AD56" i="175"/>
  <c r="AC56" i="175"/>
  <c r="AB56" i="175"/>
  <c r="AA56" i="175"/>
  <c r="Z56" i="175"/>
  <c r="Y56" i="175"/>
  <c r="X56" i="175"/>
  <c r="W56" i="175"/>
  <c r="V56" i="175"/>
  <c r="U56" i="175"/>
  <c r="T56" i="175"/>
  <c r="S56" i="175"/>
  <c r="AW54" i="175"/>
  <c r="AV54" i="175"/>
  <c r="AU54" i="175"/>
  <c r="AT54" i="175"/>
  <c r="AS54" i="175"/>
  <c r="AR54" i="175"/>
  <c r="AQ54" i="175"/>
  <c r="AP54" i="175"/>
  <c r="AO54" i="175"/>
  <c r="AN54" i="175"/>
  <c r="AM54" i="175"/>
  <c r="AL54" i="175"/>
  <c r="AK54" i="175"/>
  <c r="AJ54" i="175"/>
  <c r="AI54" i="175"/>
  <c r="AH54" i="175"/>
  <c r="AG54" i="175"/>
  <c r="AF54" i="175"/>
  <c r="AE54" i="175"/>
  <c r="AD54" i="175"/>
  <c r="AC54" i="175"/>
  <c r="AB54" i="175"/>
  <c r="AA54" i="175"/>
  <c r="Z54" i="175"/>
  <c r="Y54" i="175"/>
  <c r="X54" i="175"/>
  <c r="W54" i="175"/>
  <c r="V54" i="175"/>
  <c r="U54" i="175"/>
  <c r="T54" i="175"/>
  <c r="S54" i="175"/>
  <c r="F54" i="175"/>
  <c r="AW53" i="175"/>
  <c r="AV53" i="175"/>
  <c r="AU53" i="175"/>
  <c r="AT53" i="175"/>
  <c r="AS53" i="175"/>
  <c r="AR53" i="175"/>
  <c r="AQ53" i="175"/>
  <c r="AP53" i="175"/>
  <c r="AO53" i="175"/>
  <c r="AN53" i="175"/>
  <c r="AM53" i="175"/>
  <c r="AL53" i="175"/>
  <c r="AK53" i="175"/>
  <c r="AJ53" i="175"/>
  <c r="AI53" i="175"/>
  <c r="AH53" i="175"/>
  <c r="AG53" i="175"/>
  <c r="AF53" i="175"/>
  <c r="AE53" i="175"/>
  <c r="AD53" i="175"/>
  <c r="AC53" i="175"/>
  <c r="AB53" i="175"/>
  <c r="AA53" i="175"/>
  <c r="Z53" i="175"/>
  <c r="Y53" i="175"/>
  <c r="X53" i="175"/>
  <c r="W53" i="175"/>
  <c r="V53" i="175"/>
  <c r="U53" i="175"/>
  <c r="T53" i="175"/>
  <c r="S53" i="175"/>
  <c r="AW51" i="175"/>
  <c r="AV51" i="175"/>
  <c r="AU51" i="175"/>
  <c r="AT51" i="175"/>
  <c r="AS51" i="175"/>
  <c r="AR51" i="175"/>
  <c r="AQ51" i="175"/>
  <c r="AP51" i="175"/>
  <c r="AO51" i="175"/>
  <c r="AN51" i="175"/>
  <c r="AM51" i="175"/>
  <c r="AL51" i="175"/>
  <c r="AK51" i="175"/>
  <c r="AJ51" i="175"/>
  <c r="AI51" i="175"/>
  <c r="AH51" i="175"/>
  <c r="AG51" i="175"/>
  <c r="AF51" i="175"/>
  <c r="AE51" i="175"/>
  <c r="AD51" i="175"/>
  <c r="AC51" i="175"/>
  <c r="AB51" i="175"/>
  <c r="AA51" i="175"/>
  <c r="Z51" i="175"/>
  <c r="Y51" i="175"/>
  <c r="X51" i="175"/>
  <c r="W51" i="175"/>
  <c r="V51" i="175"/>
  <c r="U51" i="175"/>
  <c r="T51" i="175"/>
  <c r="S51" i="175"/>
  <c r="F51" i="175"/>
  <c r="AW50" i="175"/>
  <c r="AV50" i="175"/>
  <c r="AU50" i="175"/>
  <c r="AT50" i="175"/>
  <c r="AS50" i="175"/>
  <c r="AR50" i="175"/>
  <c r="AQ50" i="175"/>
  <c r="AP50" i="175"/>
  <c r="AO50" i="175"/>
  <c r="AN50" i="175"/>
  <c r="AM50" i="175"/>
  <c r="AL50" i="175"/>
  <c r="AK50" i="175"/>
  <c r="AJ50" i="175"/>
  <c r="AI50" i="175"/>
  <c r="AH50" i="175"/>
  <c r="AG50" i="175"/>
  <c r="AF50" i="175"/>
  <c r="AE50" i="175"/>
  <c r="AD50" i="175"/>
  <c r="AC50" i="175"/>
  <c r="AB50" i="175"/>
  <c r="AA50" i="175"/>
  <c r="Z50" i="175"/>
  <c r="Y50" i="175"/>
  <c r="X50" i="175"/>
  <c r="W50" i="175"/>
  <c r="V50" i="175"/>
  <c r="U50" i="175"/>
  <c r="T50" i="175"/>
  <c r="S50" i="175"/>
  <c r="AW48" i="175"/>
  <c r="AV48" i="175"/>
  <c r="AU48" i="175"/>
  <c r="AT48" i="175"/>
  <c r="AS48" i="175"/>
  <c r="AR48" i="175"/>
  <c r="AQ48" i="175"/>
  <c r="AP48" i="175"/>
  <c r="AO48" i="175"/>
  <c r="AN48" i="175"/>
  <c r="AM48" i="175"/>
  <c r="AL48" i="175"/>
  <c r="AK48" i="175"/>
  <c r="AJ48" i="175"/>
  <c r="AI48" i="175"/>
  <c r="AH48" i="175"/>
  <c r="AG48" i="175"/>
  <c r="AF48" i="175"/>
  <c r="AE48" i="175"/>
  <c r="AD48" i="175"/>
  <c r="AC48" i="175"/>
  <c r="AB48" i="175"/>
  <c r="AA48" i="175"/>
  <c r="Z48" i="175"/>
  <c r="Y48" i="175"/>
  <c r="X48" i="175"/>
  <c r="W48" i="175"/>
  <c r="V48" i="175"/>
  <c r="U48" i="175"/>
  <c r="T48" i="175"/>
  <c r="S48" i="175"/>
  <c r="F48" i="175"/>
  <c r="AW47" i="175"/>
  <c r="AV47" i="175"/>
  <c r="AU47" i="175"/>
  <c r="AT47" i="175"/>
  <c r="AS47" i="175"/>
  <c r="AR47" i="175"/>
  <c r="AQ47" i="175"/>
  <c r="AP47" i="175"/>
  <c r="AO47" i="175"/>
  <c r="AN47" i="175"/>
  <c r="AM47" i="175"/>
  <c r="AL47" i="175"/>
  <c r="AK47" i="175"/>
  <c r="AJ47" i="175"/>
  <c r="AI47" i="175"/>
  <c r="AH47" i="175"/>
  <c r="AG47" i="175"/>
  <c r="AF47" i="175"/>
  <c r="AE47" i="175"/>
  <c r="AD47" i="175"/>
  <c r="AC47" i="175"/>
  <c r="AB47" i="175"/>
  <c r="AA47" i="175"/>
  <c r="Z47" i="175"/>
  <c r="Y47" i="175"/>
  <c r="X47" i="175"/>
  <c r="W47" i="175"/>
  <c r="V47" i="175"/>
  <c r="U47" i="175"/>
  <c r="T47" i="175"/>
  <c r="S47" i="175"/>
  <c r="AW45" i="175"/>
  <c r="AV45" i="175"/>
  <c r="AU45" i="175"/>
  <c r="AT45" i="175"/>
  <c r="AS45" i="175"/>
  <c r="AR45" i="175"/>
  <c r="AQ45" i="175"/>
  <c r="AP45" i="175"/>
  <c r="AO45" i="175"/>
  <c r="AN45" i="175"/>
  <c r="AM45" i="175"/>
  <c r="AL45" i="175"/>
  <c r="AK45" i="175"/>
  <c r="AJ45" i="175"/>
  <c r="AI45" i="175"/>
  <c r="AH45" i="175"/>
  <c r="AG45" i="175"/>
  <c r="AF45" i="175"/>
  <c r="AE45" i="175"/>
  <c r="AD45" i="175"/>
  <c r="AC45" i="175"/>
  <c r="AB45" i="175"/>
  <c r="AA45" i="175"/>
  <c r="Z45" i="175"/>
  <c r="Y45" i="175"/>
  <c r="X45" i="175"/>
  <c r="W45" i="175"/>
  <c r="V45" i="175"/>
  <c r="U45" i="175"/>
  <c r="T45" i="175"/>
  <c r="S45" i="175"/>
  <c r="F45" i="175"/>
  <c r="AW44" i="175"/>
  <c r="AV44" i="175"/>
  <c r="AU44" i="175"/>
  <c r="AT44" i="175"/>
  <c r="AS44" i="175"/>
  <c r="AR44" i="175"/>
  <c r="AQ44" i="175"/>
  <c r="AP44" i="175"/>
  <c r="AO44" i="175"/>
  <c r="AN44" i="175"/>
  <c r="AM44" i="175"/>
  <c r="AL44" i="175"/>
  <c r="AK44" i="175"/>
  <c r="AJ44" i="175"/>
  <c r="AI44" i="175"/>
  <c r="AH44" i="175"/>
  <c r="AG44" i="175"/>
  <c r="AF44" i="175"/>
  <c r="AE44" i="175"/>
  <c r="AD44" i="175"/>
  <c r="AC44" i="175"/>
  <c r="AB44" i="175"/>
  <c r="AA44" i="175"/>
  <c r="Z44" i="175"/>
  <c r="Y44" i="175"/>
  <c r="X44" i="175"/>
  <c r="W44" i="175"/>
  <c r="V44" i="175"/>
  <c r="U44" i="175"/>
  <c r="T44" i="175"/>
  <c r="S44" i="175"/>
  <c r="AW42" i="175"/>
  <c r="AV42" i="175"/>
  <c r="AU42" i="175"/>
  <c r="AT42" i="175"/>
  <c r="AS42" i="175"/>
  <c r="AR42" i="175"/>
  <c r="AQ42" i="175"/>
  <c r="AP42" i="175"/>
  <c r="AO42" i="175"/>
  <c r="AN42" i="175"/>
  <c r="AM42" i="175"/>
  <c r="AL42" i="175"/>
  <c r="AK42" i="175"/>
  <c r="AJ42" i="175"/>
  <c r="AI42" i="175"/>
  <c r="AH42" i="175"/>
  <c r="AG42" i="175"/>
  <c r="AF42" i="175"/>
  <c r="AE42" i="175"/>
  <c r="AD42" i="175"/>
  <c r="AC42" i="175"/>
  <c r="AB42" i="175"/>
  <c r="AA42" i="175"/>
  <c r="Z42" i="175"/>
  <c r="Y42" i="175"/>
  <c r="X42" i="175"/>
  <c r="W42" i="175"/>
  <c r="V42" i="175"/>
  <c r="U42" i="175"/>
  <c r="T42" i="175"/>
  <c r="S42" i="175"/>
  <c r="F42" i="175"/>
  <c r="AW41" i="175"/>
  <c r="AV41" i="175"/>
  <c r="AU41" i="175"/>
  <c r="AT41" i="175"/>
  <c r="AS41" i="175"/>
  <c r="AR41" i="175"/>
  <c r="AQ41" i="175"/>
  <c r="AP41" i="175"/>
  <c r="AO41" i="175"/>
  <c r="AN41" i="175"/>
  <c r="AM41" i="175"/>
  <c r="AL41" i="175"/>
  <c r="AK41" i="175"/>
  <c r="AJ41" i="175"/>
  <c r="AI41" i="175"/>
  <c r="AH41" i="175"/>
  <c r="AG41" i="175"/>
  <c r="AF41" i="175"/>
  <c r="AE41" i="175"/>
  <c r="AD41" i="175"/>
  <c r="AC41" i="175"/>
  <c r="AB41" i="175"/>
  <c r="AA41" i="175"/>
  <c r="Z41" i="175"/>
  <c r="Y41" i="175"/>
  <c r="X41" i="175"/>
  <c r="W41" i="175"/>
  <c r="V41" i="175"/>
  <c r="U41" i="175"/>
  <c r="T41" i="175"/>
  <c r="S41" i="175"/>
  <c r="AW39" i="175"/>
  <c r="AV39" i="175"/>
  <c r="AU39" i="175"/>
  <c r="AT39" i="175"/>
  <c r="AS39" i="175"/>
  <c r="AR39" i="175"/>
  <c r="AQ39" i="175"/>
  <c r="AP39" i="175"/>
  <c r="AO39" i="175"/>
  <c r="AN39" i="175"/>
  <c r="AM39" i="175"/>
  <c r="AL39" i="175"/>
  <c r="AK39" i="175"/>
  <c r="AJ39" i="175"/>
  <c r="AI39" i="175"/>
  <c r="AH39" i="175"/>
  <c r="AG39" i="175"/>
  <c r="AF39" i="175"/>
  <c r="AE39" i="175"/>
  <c r="AD39" i="175"/>
  <c r="AC39" i="175"/>
  <c r="AB39" i="175"/>
  <c r="AA39" i="175"/>
  <c r="Z39" i="175"/>
  <c r="Y39" i="175"/>
  <c r="X39" i="175"/>
  <c r="W39" i="175"/>
  <c r="V39" i="175"/>
  <c r="U39" i="175"/>
  <c r="T39" i="175"/>
  <c r="S39" i="175"/>
  <c r="F39" i="175"/>
  <c r="AW38" i="175"/>
  <c r="AV38" i="175"/>
  <c r="AU38" i="175"/>
  <c r="AT38" i="175"/>
  <c r="AS38" i="175"/>
  <c r="AR38" i="175"/>
  <c r="AQ38" i="175"/>
  <c r="AP38" i="175"/>
  <c r="AO38" i="175"/>
  <c r="AN38" i="175"/>
  <c r="AM38" i="175"/>
  <c r="AL38" i="175"/>
  <c r="AK38" i="175"/>
  <c r="AJ38" i="175"/>
  <c r="AI38" i="175"/>
  <c r="AH38" i="175"/>
  <c r="AG38" i="175"/>
  <c r="AF38" i="175"/>
  <c r="AE38" i="175"/>
  <c r="AD38" i="175"/>
  <c r="AC38" i="175"/>
  <c r="AB38" i="175"/>
  <c r="AA38" i="175"/>
  <c r="Z38" i="175"/>
  <c r="Y38" i="175"/>
  <c r="X38" i="175"/>
  <c r="W38" i="175"/>
  <c r="V38" i="175"/>
  <c r="U38" i="175"/>
  <c r="T38" i="175"/>
  <c r="S38" i="175"/>
  <c r="AW36" i="175"/>
  <c r="AV36" i="175"/>
  <c r="AU36" i="175"/>
  <c r="AT36" i="175"/>
  <c r="AS36" i="175"/>
  <c r="AR36" i="175"/>
  <c r="AQ36" i="175"/>
  <c r="AP36" i="175"/>
  <c r="AO36" i="175"/>
  <c r="AN36" i="175"/>
  <c r="AM36" i="175"/>
  <c r="AL36" i="175"/>
  <c r="AK36" i="175"/>
  <c r="AJ36" i="175"/>
  <c r="AI36" i="175"/>
  <c r="AH36" i="175"/>
  <c r="AG36" i="175"/>
  <c r="AF36" i="175"/>
  <c r="AE36" i="175"/>
  <c r="AD36" i="175"/>
  <c r="AC36" i="175"/>
  <c r="AB36" i="175"/>
  <c r="AA36" i="175"/>
  <c r="Z36" i="175"/>
  <c r="Y36" i="175"/>
  <c r="X36" i="175"/>
  <c r="W36" i="175"/>
  <c r="V36" i="175"/>
  <c r="U36" i="175"/>
  <c r="T36" i="175"/>
  <c r="S36" i="175"/>
  <c r="F36" i="175"/>
  <c r="AW35" i="175"/>
  <c r="AV35" i="175"/>
  <c r="AU35" i="175"/>
  <c r="AT35" i="175"/>
  <c r="AS35" i="175"/>
  <c r="AR35" i="175"/>
  <c r="AQ35" i="175"/>
  <c r="AP35" i="175"/>
  <c r="AO35" i="175"/>
  <c r="AN35" i="175"/>
  <c r="AM35" i="175"/>
  <c r="AL35" i="175"/>
  <c r="AK35" i="175"/>
  <c r="AJ35" i="175"/>
  <c r="AI35" i="175"/>
  <c r="AH35" i="175"/>
  <c r="AG35" i="175"/>
  <c r="AF35" i="175"/>
  <c r="AE35" i="175"/>
  <c r="AD35" i="175"/>
  <c r="AC35" i="175"/>
  <c r="AB35" i="175"/>
  <c r="AA35" i="175"/>
  <c r="Z35" i="175"/>
  <c r="Y35" i="175"/>
  <c r="X35" i="175"/>
  <c r="W35" i="175"/>
  <c r="V35" i="175"/>
  <c r="U35" i="175"/>
  <c r="T35" i="175"/>
  <c r="S35" i="175"/>
  <c r="AW33" i="175"/>
  <c r="AV33" i="175"/>
  <c r="AU33" i="175"/>
  <c r="AT33" i="175"/>
  <c r="AS33" i="175"/>
  <c r="AR33" i="175"/>
  <c r="AQ33" i="175"/>
  <c r="AP33" i="175"/>
  <c r="AO33" i="175"/>
  <c r="AN33" i="175"/>
  <c r="AM33" i="175"/>
  <c r="AL33" i="175"/>
  <c r="AK33" i="175"/>
  <c r="AJ33" i="175"/>
  <c r="AI33" i="175"/>
  <c r="AH33" i="175"/>
  <c r="AG33" i="175"/>
  <c r="AF33" i="175"/>
  <c r="AE33" i="175"/>
  <c r="AD33" i="175"/>
  <c r="AC33" i="175"/>
  <c r="AB33" i="175"/>
  <c r="AA33" i="175"/>
  <c r="Z33" i="175"/>
  <c r="Y33" i="175"/>
  <c r="X33" i="175"/>
  <c r="W33" i="175"/>
  <c r="V33" i="175"/>
  <c r="U33" i="175"/>
  <c r="T33" i="175"/>
  <c r="S33" i="175"/>
  <c r="F33" i="175"/>
  <c r="AW32" i="175"/>
  <c r="AV32" i="175"/>
  <c r="AU32" i="175"/>
  <c r="AT32" i="175"/>
  <c r="AS32" i="175"/>
  <c r="AR32" i="175"/>
  <c r="AQ32" i="175"/>
  <c r="AP32" i="175"/>
  <c r="AO32" i="175"/>
  <c r="AN32" i="175"/>
  <c r="AM32" i="175"/>
  <c r="AL32" i="175"/>
  <c r="AK32" i="175"/>
  <c r="AJ32" i="175"/>
  <c r="AI32" i="175"/>
  <c r="AH32" i="175"/>
  <c r="AG32" i="175"/>
  <c r="AF32" i="175"/>
  <c r="AE32" i="175"/>
  <c r="AD32" i="175"/>
  <c r="AC32" i="175"/>
  <c r="AB32" i="175"/>
  <c r="AA32" i="175"/>
  <c r="Z32" i="175"/>
  <c r="Y32" i="175"/>
  <c r="X32" i="175"/>
  <c r="W32" i="175"/>
  <c r="V32" i="175"/>
  <c r="U32" i="175"/>
  <c r="T32" i="175"/>
  <c r="S32" i="175"/>
  <c r="AW30" i="175"/>
  <c r="AV30" i="175"/>
  <c r="AU30" i="175"/>
  <c r="AT30" i="175"/>
  <c r="AS30" i="175"/>
  <c r="AR30" i="175"/>
  <c r="AQ30" i="175"/>
  <c r="AP30" i="175"/>
  <c r="AO30" i="175"/>
  <c r="AN30" i="175"/>
  <c r="AM30" i="175"/>
  <c r="AL30" i="175"/>
  <c r="AK30" i="175"/>
  <c r="AJ30" i="175"/>
  <c r="AI30" i="175"/>
  <c r="AH30" i="175"/>
  <c r="AG30" i="175"/>
  <c r="AF30" i="175"/>
  <c r="AE30" i="175"/>
  <c r="AD30" i="175"/>
  <c r="AC30" i="175"/>
  <c r="AB30" i="175"/>
  <c r="AA30" i="175"/>
  <c r="Z30" i="175"/>
  <c r="Y30" i="175"/>
  <c r="X30" i="175"/>
  <c r="W30" i="175"/>
  <c r="V30" i="175"/>
  <c r="U30" i="175"/>
  <c r="T30" i="175"/>
  <c r="S30" i="175"/>
  <c r="F30" i="175"/>
  <c r="AW29" i="175"/>
  <c r="AV29" i="175"/>
  <c r="AU29" i="175"/>
  <c r="AT29" i="175"/>
  <c r="AS29" i="175"/>
  <c r="AR29" i="175"/>
  <c r="AQ29" i="175"/>
  <c r="AP29" i="175"/>
  <c r="AO29" i="175"/>
  <c r="AN29" i="175"/>
  <c r="AM29" i="175"/>
  <c r="AL29" i="175"/>
  <c r="AK29" i="175"/>
  <c r="AJ29" i="175"/>
  <c r="AI29" i="175"/>
  <c r="AH29" i="175"/>
  <c r="AG29" i="175"/>
  <c r="AF29" i="175"/>
  <c r="AE29" i="175"/>
  <c r="AD29" i="175"/>
  <c r="AC29" i="175"/>
  <c r="AB29" i="175"/>
  <c r="AA29" i="175"/>
  <c r="Z29" i="175"/>
  <c r="Y29" i="175"/>
  <c r="X29" i="175"/>
  <c r="W29" i="175"/>
  <c r="V29" i="175"/>
  <c r="U29" i="175"/>
  <c r="T29" i="175"/>
  <c r="S29" i="175"/>
  <c r="AW27" i="175"/>
  <c r="AV27" i="175"/>
  <c r="AU27" i="175"/>
  <c r="AT27" i="175"/>
  <c r="AS27" i="175"/>
  <c r="AR27" i="175"/>
  <c r="AQ27" i="175"/>
  <c r="AP27" i="175"/>
  <c r="AO27" i="175"/>
  <c r="AN27" i="175"/>
  <c r="AM27" i="175"/>
  <c r="AL27" i="175"/>
  <c r="AK27" i="175"/>
  <c r="AJ27" i="175"/>
  <c r="AI27" i="175"/>
  <c r="AH27" i="175"/>
  <c r="AG27" i="175"/>
  <c r="AF27" i="175"/>
  <c r="AE27" i="175"/>
  <c r="AD27" i="175"/>
  <c r="AC27" i="175"/>
  <c r="AB27" i="175"/>
  <c r="AA27" i="175"/>
  <c r="Z27" i="175"/>
  <c r="Y27" i="175"/>
  <c r="X27" i="175"/>
  <c r="W27" i="175"/>
  <c r="V27" i="175"/>
  <c r="U27" i="175"/>
  <c r="T27" i="175"/>
  <c r="S27" i="175"/>
  <c r="F27" i="175"/>
  <c r="AW26" i="175"/>
  <c r="AV26" i="175"/>
  <c r="AU26" i="175"/>
  <c r="AT26" i="175"/>
  <c r="AS26" i="175"/>
  <c r="AR26" i="175"/>
  <c r="AQ26" i="175"/>
  <c r="AP26" i="175"/>
  <c r="AO26" i="175"/>
  <c r="AN26" i="175"/>
  <c r="AM26" i="175"/>
  <c r="AL26" i="175"/>
  <c r="AK26" i="175"/>
  <c r="AJ26" i="175"/>
  <c r="AI26" i="175"/>
  <c r="AH26" i="175"/>
  <c r="AG26" i="175"/>
  <c r="AF26" i="175"/>
  <c r="AE26" i="175"/>
  <c r="AD26" i="175"/>
  <c r="AC26" i="175"/>
  <c r="AB26" i="175"/>
  <c r="AA26" i="175"/>
  <c r="Z26" i="175"/>
  <c r="Y26" i="175"/>
  <c r="X26" i="175"/>
  <c r="W26" i="175"/>
  <c r="V26" i="175"/>
  <c r="U26" i="175"/>
  <c r="T26" i="175"/>
  <c r="S26" i="175"/>
  <c r="B25" i="175"/>
  <c r="B28" i="175" s="1"/>
  <c r="B31" i="175" s="1"/>
  <c r="B34" i="175" s="1"/>
  <c r="B37" i="175" s="1"/>
  <c r="B40" i="175" s="1"/>
  <c r="B43" i="175" s="1"/>
  <c r="B46" i="175" s="1"/>
  <c r="B49" i="175" s="1"/>
  <c r="B52" i="175" s="1"/>
  <c r="B55" i="175" s="1"/>
  <c r="B58" i="175" s="1"/>
  <c r="AW24" i="175"/>
  <c r="AV24" i="175"/>
  <c r="AU24" i="175"/>
  <c r="AT24" i="175"/>
  <c r="AS24" i="175"/>
  <c r="AR24" i="175"/>
  <c r="AQ24" i="175"/>
  <c r="AP24" i="175"/>
  <c r="AO24" i="175"/>
  <c r="AN24" i="175"/>
  <c r="AM24" i="175"/>
  <c r="AL24" i="175"/>
  <c r="AK24" i="175"/>
  <c r="AJ24" i="175"/>
  <c r="AI24" i="175"/>
  <c r="AH24" i="175"/>
  <c r="AG24" i="175"/>
  <c r="AF24" i="175"/>
  <c r="AE24" i="175"/>
  <c r="AD24" i="175"/>
  <c r="AC24" i="175"/>
  <c r="AB24" i="175"/>
  <c r="AA24" i="175"/>
  <c r="Z24" i="175"/>
  <c r="Y24" i="175"/>
  <c r="X24" i="175"/>
  <c r="W24" i="175"/>
  <c r="V24" i="175"/>
  <c r="U24" i="175"/>
  <c r="T24" i="175"/>
  <c r="S24" i="175"/>
  <c r="F24" i="175"/>
  <c r="AV70" i="175" s="1"/>
  <c r="AW23" i="175"/>
  <c r="AV23" i="175"/>
  <c r="AU23" i="175"/>
  <c r="AT23" i="175"/>
  <c r="AS23" i="175"/>
  <c r="AR23" i="175"/>
  <c r="AQ23" i="175"/>
  <c r="AP23" i="175"/>
  <c r="AO23" i="175"/>
  <c r="AN23" i="175"/>
  <c r="AM23" i="175"/>
  <c r="AL23" i="175"/>
  <c r="AK23" i="175"/>
  <c r="AJ23" i="175"/>
  <c r="AI23" i="175"/>
  <c r="AH23" i="175"/>
  <c r="AG23" i="175"/>
  <c r="AF23" i="175"/>
  <c r="AE23" i="175"/>
  <c r="AD23" i="175"/>
  <c r="AC23" i="175"/>
  <c r="AB23" i="175"/>
  <c r="AA23" i="175"/>
  <c r="Z23" i="175"/>
  <c r="Y23" i="175"/>
  <c r="X23" i="175"/>
  <c r="W23" i="175"/>
  <c r="V23" i="175"/>
  <c r="U23" i="175"/>
  <c r="T23" i="175"/>
  <c r="S23" i="175"/>
  <c r="AW19" i="175"/>
  <c r="AW20" i="175" s="1"/>
  <c r="AW21" i="175" s="1"/>
  <c r="AV19" i="175"/>
  <c r="AV20" i="175" s="1"/>
  <c r="AV21" i="175" s="1"/>
  <c r="AU19" i="175"/>
  <c r="AU20" i="175" s="1"/>
  <c r="AU21" i="175" s="1"/>
  <c r="AX17" i="175"/>
  <c r="BC14" i="175"/>
  <c r="AC2" i="175"/>
  <c r="AG20" i="175" s="1"/>
  <c r="AG21" i="175" s="1"/>
  <c r="AX50" i="175" l="1"/>
  <c r="AZ50" i="175" s="1"/>
  <c r="AX30" i="175"/>
  <c r="AZ30" i="175" s="1"/>
  <c r="AX35" i="175"/>
  <c r="AZ35" i="175" s="1"/>
  <c r="AX51" i="175"/>
  <c r="AZ51" i="175" s="1"/>
  <c r="AX54" i="175"/>
  <c r="AZ54" i="175" s="1"/>
  <c r="AX59" i="175"/>
  <c r="AZ59" i="175" s="1"/>
  <c r="AX26" i="175"/>
  <c r="AZ26" i="175" s="1"/>
  <c r="AX27" i="175"/>
  <c r="AZ27" i="175" s="1"/>
  <c r="AX24" i="175"/>
  <c r="AZ24" i="175" s="1"/>
  <c r="AX44" i="175"/>
  <c r="AZ44" i="175" s="1"/>
  <c r="AX29" i="175"/>
  <c r="AZ29" i="175" s="1"/>
  <c r="AX45" i="175"/>
  <c r="AZ45" i="175" s="1"/>
  <c r="AX48" i="175"/>
  <c r="AZ48" i="175" s="1"/>
  <c r="AX53" i="175"/>
  <c r="AZ53" i="175" s="1"/>
  <c r="AX23" i="175"/>
  <c r="AZ23" i="175" s="1"/>
  <c r="AX38" i="175"/>
  <c r="AZ38" i="175" s="1"/>
  <c r="AX39" i="175"/>
  <c r="AZ39" i="175" s="1"/>
  <c r="AX42" i="175"/>
  <c r="AZ42" i="175" s="1"/>
  <c r="AX47" i="175"/>
  <c r="AZ47" i="175" s="1"/>
  <c r="AX32" i="175"/>
  <c r="AZ32" i="175" s="1"/>
  <c r="AX56" i="175"/>
  <c r="AZ56" i="175" s="1"/>
  <c r="AX33" i="175"/>
  <c r="AZ33" i="175" s="1"/>
  <c r="AX36" i="175"/>
  <c r="AZ36" i="175" s="1"/>
  <c r="AX41" i="175"/>
  <c r="AZ41" i="175" s="1"/>
  <c r="AX57" i="175"/>
  <c r="AZ57" i="175" s="1"/>
  <c r="AX60" i="175"/>
  <c r="AZ60" i="175" s="1"/>
  <c r="X20" i="175"/>
  <c r="X21" i="175" s="1"/>
  <c r="AN20" i="175"/>
  <c r="AN21" i="175" s="1"/>
  <c r="Y20" i="175"/>
  <c r="Y21" i="175" s="1"/>
  <c r="AO20" i="175"/>
  <c r="AO21" i="175" s="1"/>
  <c r="Z20" i="175"/>
  <c r="Z21" i="175" s="1"/>
  <c r="AH20" i="175"/>
  <c r="AH21" i="175" s="1"/>
  <c r="AP20" i="175"/>
  <c r="AP21" i="175" s="1"/>
  <c r="AG62" i="175"/>
  <c r="AW62" i="175"/>
  <c r="AF63" i="175"/>
  <c r="AN63" i="175"/>
  <c r="AV63" i="175"/>
  <c r="W64" i="175"/>
  <c r="AE64" i="175"/>
  <c r="AM64" i="175"/>
  <c r="AU64" i="175"/>
  <c r="V67" i="175"/>
  <c r="AD67" i="175"/>
  <c r="AL67" i="175"/>
  <c r="AT67" i="175"/>
  <c r="W68" i="175"/>
  <c r="AE68" i="175"/>
  <c r="AM68" i="175"/>
  <c r="AU68" i="175"/>
  <c r="X69" i="175"/>
  <c r="AF69" i="175"/>
  <c r="AN69" i="175"/>
  <c r="AV69" i="175"/>
  <c r="Y70" i="175"/>
  <c r="AG70" i="175"/>
  <c r="AO70" i="175"/>
  <c r="AW70" i="175"/>
  <c r="AJ20" i="175"/>
  <c r="AJ21" i="175" s="1"/>
  <c r="AO62" i="175"/>
  <c r="X63" i="175"/>
  <c r="S20" i="175"/>
  <c r="S21" i="175" s="1"/>
  <c r="AA20" i="175"/>
  <c r="AA21" i="175" s="1"/>
  <c r="AI20" i="175"/>
  <c r="AI21" i="175" s="1"/>
  <c r="AQ20" i="175"/>
  <c r="AQ21" i="175" s="1"/>
  <c r="Z62" i="175"/>
  <c r="AH62" i="175"/>
  <c r="AP62" i="175"/>
  <c r="AX62" i="175"/>
  <c r="AZ62" i="175" s="1"/>
  <c r="Y63" i="175"/>
  <c r="AG63" i="175"/>
  <c r="AO63" i="175"/>
  <c r="AW63" i="175"/>
  <c r="X64" i="175"/>
  <c r="AF64" i="175"/>
  <c r="AN64" i="175"/>
  <c r="AV64" i="175"/>
  <c r="W67" i="175"/>
  <c r="AE67" i="175"/>
  <c r="AM67" i="175"/>
  <c r="AU67" i="175"/>
  <c r="X68" i="175"/>
  <c r="AF68" i="175"/>
  <c r="AN68" i="175"/>
  <c r="AV68" i="175"/>
  <c r="Y69" i="175"/>
  <c r="AG69" i="175"/>
  <c r="AO69" i="175"/>
  <c r="AW69" i="175"/>
  <c r="Z70" i="175"/>
  <c r="AH70" i="175"/>
  <c r="AP70" i="175"/>
  <c r="AH63" i="175"/>
  <c r="AP63" i="175"/>
  <c r="AX63" i="175"/>
  <c r="AZ63" i="175" s="1"/>
  <c r="Y64" i="175"/>
  <c r="AG64" i="175"/>
  <c r="AO64" i="175"/>
  <c r="AW64" i="175"/>
  <c r="X67" i="175"/>
  <c r="AF67" i="175"/>
  <c r="AN67" i="175"/>
  <c r="AV67" i="175"/>
  <c r="Y68" i="175"/>
  <c r="AG68" i="175"/>
  <c r="AO68" i="175"/>
  <c r="AW68" i="175"/>
  <c r="Z69" i="175"/>
  <c r="AH69" i="175"/>
  <c r="AP69" i="175"/>
  <c r="S70" i="175"/>
  <c r="AA70" i="175"/>
  <c r="AI70" i="175"/>
  <c r="AQ70" i="175"/>
  <c r="AB20" i="175"/>
  <c r="AB21" i="175" s="1"/>
  <c r="BB8" i="175"/>
  <c r="AS20" i="175"/>
  <c r="AS21" i="175" s="1"/>
  <c r="AQ63" i="175"/>
  <c r="Z64" i="175"/>
  <c r="AH64" i="175"/>
  <c r="AP64" i="175"/>
  <c r="AX64" i="175"/>
  <c r="AZ64" i="175" s="1"/>
  <c r="Y67" i="175"/>
  <c r="AG67" i="175"/>
  <c r="AO67" i="175"/>
  <c r="AW67" i="175"/>
  <c r="Z68" i="175"/>
  <c r="AH68" i="175"/>
  <c r="AP68" i="175"/>
  <c r="S69" i="175"/>
  <c r="AA69" i="175"/>
  <c r="AI69" i="175"/>
  <c r="AQ69" i="175"/>
  <c r="T70" i="175"/>
  <c r="AB70" i="175"/>
  <c r="AJ70" i="175"/>
  <c r="AR70" i="175"/>
  <c r="AC20" i="175"/>
  <c r="AC21" i="175" s="1"/>
  <c r="S63" i="175"/>
  <c r="AA63" i="175"/>
  <c r="V20" i="175"/>
  <c r="V21" i="175" s="1"/>
  <c r="AD20" i="175"/>
  <c r="AD21" i="175" s="1"/>
  <c r="AL20" i="175"/>
  <c r="AL21" i="175" s="1"/>
  <c r="AT20" i="175"/>
  <c r="AT21" i="175" s="1"/>
  <c r="U62" i="175"/>
  <c r="AC62" i="175"/>
  <c r="AK62" i="175"/>
  <c r="AS62" i="175"/>
  <c r="T63" i="175"/>
  <c r="AB63" i="175"/>
  <c r="AJ63" i="175"/>
  <c r="AR63" i="175"/>
  <c r="S64" i="175"/>
  <c r="AA64" i="175"/>
  <c r="AI64" i="175"/>
  <c r="AQ64" i="175"/>
  <c r="Z67" i="175"/>
  <c r="AH67" i="175"/>
  <c r="AP67" i="175"/>
  <c r="S68" i="175"/>
  <c r="AA68" i="175"/>
  <c r="AI68" i="175"/>
  <c r="AQ68" i="175"/>
  <c r="T69" i="175"/>
  <c r="AB69" i="175"/>
  <c r="AJ69" i="175"/>
  <c r="AR69" i="175"/>
  <c r="U70" i="175"/>
  <c r="AC70" i="175"/>
  <c r="AK70" i="175"/>
  <c r="AS70" i="175"/>
  <c r="U20" i="175"/>
  <c r="U21" i="175" s="1"/>
  <c r="AK20" i="175"/>
  <c r="AK21" i="175" s="1"/>
  <c r="W20" i="175"/>
  <c r="W21" i="175" s="1"/>
  <c r="AE20" i="175"/>
  <c r="AE21" i="175" s="1"/>
  <c r="AM20" i="175"/>
  <c r="AM21" i="175" s="1"/>
  <c r="AD62" i="175"/>
  <c r="AL62" i="175"/>
  <c r="AT62" i="175"/>
  <c r="U63" i="175"/>
  <c r="AC63" i="175"/>
  <c r="AK63" i="175"/>
  <c r="AS63" i="175"/>
  <c r="T64" i="175"/>
  <c r="AB64" i="175"/>
  <c r="AJ64" i="175"/>
  <c r="AR64" i="175"/>
  <c r="S67" i="175"/>
  <c r="AA67" i="175"/>
  <c r="AI67" i="175"/>
  <c r="AQ67" i="175"/>
  <c r="T68" i="175"/>
  <c r="AB68" i="175"/>
  <c r="AJ68" i="175"/>
  <c r="AR68" i="175"/>
  <c r="U69" i="175"/>
  <c r="AC69" i="175"/>
  <c r="AK69" i="175"/>
  <c r="AS69" i="175"/>
  <c r="V70" i="175"/>
  <c r="AD70" i="175"/>
  <c r="AL70" i="175"/>
  <c r="AT70" i="175"/>
  <c r="AU62" i="175"/>
  <c r="V63" i="175"/>
  <c r="AD63" i="175"/>
  <c r="AL63" i="175"/>
  <c r="AT63" i="175"/>
  <c r="U64" i="175"/>
  <c r="AC64" i="175"/>
  <c r="AK64" i="175"/>
  <c r="AS64" i="175"/>
  <c r="T67" i="175"/>
  <c r="AB67" i="175"/>
  <c r="AJ67" i="175"/>
  <c r="AR67" i="175"/>
  <c r="U68" i="175"/>
  <c r="AC68" i="175"/>
  <c r="AK68" i="175"/>
  <c r="AS68" i="175"/>
  <c r="V69" i="175"/>
  <c r="AD69" i="175"/>
  <c r="AL69" i="175"/>
  <c r="AT69" i="175"/>
  <c r="W70" i="175"/>
  <c r="AE70" i="175"/>
  <c r="AM70" i="175"/>
  <c r="AU70" i="175"/>
  <c r="T20" i="175"/>
  <c r="T21" i="175" s="1"/>
  <c r="AR20" i="175"/>
  <c r="AR21" i="175" s="1"/>
  <c r="AF20" i="175"/>
  <c r="AF21" i="175" s="1"/>
  <c r="AM63" i="175"/>
  <c r="AU63" i="175"/>
  <c r="V64" i="175"/>
  <c r="AD64" i="175"/>
  <c r="AL64" i="175"/>
  <c r="AT64" i="175"/>
  <c r="U67" i="175"/>
  <c r="AC67" i="175"/>
  <c r="AK67" i="175"/>
  <c r="AS67" i="175"/>
  <c r="V68" i="175"/>
  <c r="AD68" i="175"/>
  <c r="AL68" i="175"/>
  <c r="AT68" i="175"/>
  <c r="W69" i="175"/>
  <c r="AE69" i="175"/>
  <c r="AM69" i="175"/>
  <c r="AU69" i="175"/>
  <c r="X70" i="175"/>
  <c r="AF70" i="175"/>
  <c r="AN70" i="175"/>
  <c r="BA214" i="174" l="1"/>
  <c r="AZ214" i="174"/>
  <c r="AY214" i="174"/>
  <c r="AX214" i="174"/>
  <c r="AW214" i="174"/>
  <c r="AV214" i="174"/>
  <c r="AU214" i="174"/>
  <c r="AT214" i="174"/>
  <c r="AS214" i="174"/>
  <c r="AR214" i="174"/>
  <c r="AQ214" i="174"/>
  <c r="AP214" i="174"/>
  <c r="AO214" i="174"/>
  <c r="AN214" i="174"/>
  <c r="AM214" i="174"/>
  <c r="AL214" i="174"/>
  <c r="AK214" i="174"/>
  <c r="AJ214" i="174"/>
  <c r="AI214" i="174"/>
  <c r="AH214" i="174"/>
  <c r="AG214" i="174"/>
  <c r="AF214" i="174"/>
  <c r="AE214" i="174"/>
  <c r="AD214" i="174"/>
  <c r="AC214" i="174"/>
  <c r="AB214" i="174"/>
  <c r="AA214" i="174"/>
  <c r="Z214" i="174"/>
  <c r="Y214" i="174"/>
  <c r="X214" i="174"/>
  <c r="W214" i="174"/>
  <c r="H214" i="174"/>
  <c r="F214" i="174"/>
  <c r="BA212" i="174"/>
  <c r="AZ212" i="174"/>
  <c r="AY212" i="174"/>
  <c r="AX212" i="174"/>
  <c r="AW212" i="174"/>
  <c r="AV212" i="174"/>
  <c r="AU212" i="174"/>
  <c r="AT212" i="174"/>
  <c r="AS212" i="174"/>
  <c r="AR212" i="174"/>
  <c r="AQ212" i="174"/>
  <c r="AP212" i="174"/>
  <c r="AO212" i="174"/>
  <c r="AN212" i="174"/>
  <c r="AM212" i="174"/>
  <c r="AL212" i="174"/>
  <c r="AK212" i="174"/>
  <c r="AJ212" i="174"/>
  <c r="AI212" i="174"/>
  <c r="AH212" i="174"/>
  <c r="AG212" i="174"/>
  <c r="AF212" i="174"/>
  <c r="AE212" i="174"/>
  <c r="AD212" i="174"/>
  <c r="AC212" i="174"/>
  <c r="AB212" i="174"/>
  <c r="AA212" i="174"/>
  <c r="Z212" i="174"/>
  <c r="Y212" i="174"/>
  <c r="X212" i="174"/>
  <c r="W212" i="174"/>
  <c r="H212" i="174"/>
  <c r="F212" i="174"/>
  <c r="BA210" i="174"/>
  <c r="AZ210" i="174"/>
  <c r="AY210" i="174"/>
  <c r="AX210" i="174"/>
  <c r="AW210" i="174"/>
  <c r="AV210" i="174"/>
  <c r="AU210" i="174"/>
  <c r="AT210" i="174"/>
  <c r="AS210" i="174"/>
  <c r="AR210" i="174"/>
  <c r="AQ210" i="174"/>
  <c r="AP210" i="174"/>
  <c r="AO210" i="174"/>
  <c r="AN210" i="174"/>
  <c r="AM210" i="174"/>
  <c r="AL210" i="174"/>
  <c r="AK210" i="174"/>
  <c r="AJ210" i="174"/>
  <c r="AI210" i="174"/>
  <c r="AH210" i="174"/>
  <c r="AG210" i="174"/>
  <c r="AF210" i="174"/>
  <c r="AE210" i="174"/>
  <c r="AD210" i="174"/>
  <c r="AC210" i="174"/>
  <c r="AB210" i="174"/>
  <c r="AA210" i="174"/>
  <c r="Z210" i="174"/>
  <c r="Y210" i="174"/>
  <c r="X210" i="174"/>
  <c r="W210" i="174"/>
  <c r="H210" i="174"/>
  <c r="F210" i="174"/>
  <c r="BA208" i="174"/>
  <c r="AZ208" i="174"/>
  <c r="AY208" i="174"/>
  <c r="AX208" i="174"/>
  <c r="AW208" i="174"/>
  <c r="AV208" i="174"/>
  <c r="AU208" i="174"/>
  <c r="AT208" i="174"/>
  <c r="AS208" i="174"/>
  <c r="AR208" i="174"/>
  <c r="AQ208" i="174"/>
  <c r="AP208" i="174"/>
  <c r="AO208" i="174"/>
  <c r="AN208" i="174"/>
  <c r="AM208" i="174"/>
  <c r="AL208" i="174"/>
  <c r="AK208" i="174"/>
  <c r="AJ208" i="174"/>
  <c r="AI208" i="174"/>
  <c r="AH208" i="174"/>
  <c r="AG208" i="174"/>
  <c r="AF208" i="174"/>
  <c r="AE208" i="174"/>
  <c r="AD208" i="174"/>
  <c r="AC208" i="174"/>
  <c r="AB208" i="174"/>
  <c r="AA208" i="174"/>
  <c r="Z208" i="174"/>
  <c r="Y208" i="174"/>
  <c r="X208" i="174"/>
  <c r="W208" i="174"/>
  <c r="H208" i="174"/>
  <c r="F208" i="174"/>
  <c r="BA206" i="174"/>
  <c r="AZ206" i="174"/>
  <c r="AY206" i="174"/>
  <c r="AX206" i="174"/>
  <c r="AW206" i="174"/>
  <c r="AV206" i="174"/>
  <c r="AU206" i="174"/>
  <c r="AT206" i="174"/>
  <c r="AS206" i="174"/>
  <c r="AR206" i="174"/>
  <c r="AQ206" i="174"/>
  <c r="AP206" i="174"/>
  <c r="AO206" i="174"/>
  <c r="AN206" i="174"/>
  <c r="AM206" i="174"/>
  <c r="AL206" i="174"/>
  <c r="AK206" i="174"/>
  <c r="AJ206" i="174"/>
  <c r="AI206" i="174"/>
  <c r="AH206" i="174"/>
  <c r="AG206" i="174"/>
  <c r="AF206" i="174"/>
  <c r="AE206" i="174"/>
  <c r="AD206" i="174"/>
  <c r="AC206" i="174"/>
  <c r="AB206" i="174"/>
  <c r="AA206" i="174"/>
  <c r="Z206" i="174"/>
  <c r="Y206" i="174"/>
  <c r="X206" i="174"/>
  <c r="W206" i="174"/>
  <c r="H206" i="174"/>
  <c r="F206" i="174"/>
  <c r="BA204" i="174"/>
  <c r="AZ204" i="174"/>
  <c r="AY204" i="174"/>
  <c r="AX204" i="174"/>
  <c r="AW204" i="174"/>
  <c r="AV204" i="174"/>
  <c r="AU204" i="174"/>
  <c r="AT204" i="174"/>
  <c r="AS204" i="174"/>
  <c r="AR204" i="174"/>
  <c r="AQ204" i="174"/>
  <c r="AP204" i="174"/>
  <c r="AO204" i="174"/>
  <c r="AN204" i="174"/>
  <c r="AM204" i="174"/>
  <c r="AL204" i="174"/>
  <c r="AK204" i="174"/>
  <c r="AJ204" i="174"/>
  <c r="AI204" i="174"/>
  <c r="AH204" i="174"/>
  <c r="AG204" i="174"/>
  <c r="AF204" i="174"/>
  <c r="AE204" i="174"/>
  <c r="AD204" i="174"/>
  <c r="AC204" i="174"/>
  <c r="AB204" i="174"/>
  <c r="AA204" i="174"/>
  <c r="Z204" i="174"/>
  <c r="Y204" i="174"/>
  <c r="X204" i="174"/>
  <c r="W204" i="174"/>
  <c r="H204" i="174"/>
  <c r="F204" i="174"/>
  <c r="BA202" i="174"/>
  <c r="AZ202" i="174"/>
  <c r="AY202" i="174"/>
  <c r="AX202" i="174"/>
  <c r="AW202" i="174"/>
  <c r="AV202" i="174"/>
  <c r="AU202" i="174"/>
  <c r="AT202" i="174"/>
  <c r="AS202" i="174"/>
  <c r="AR202" i="174"/>
  <c r="AQ202" i="174"/>
  <c r="AP202" i="174"/>
  <c r="AO202" i="174"/>
  <c r="AN202" i="174"/>
  <c r="AM202" i="174"/>
  <c r="AL202" i="174"/>
  <c r="AK202" i="174"/>
  <c r="AJ202" i="174"/>
  <c r="AI202" i="174"/>
  <c r="AH202" i="174"/>
  <c r="AG202" i="174"/>
  <c r="AF202" i="174"/>
  <c r="AE202" i="174"/>
  <c r="AD202" i="174"/>
  <c r="AC202" i="174"/>
  <c r="AB202" i="174"/>
  <c r="AA202" i="174"/>
  <c r="Z202" i="174"/>
  <c r="Y202" i="174"/>
  <c r="X202" i="174"/>
  <c r="W202" i="174"/>
  <c r="H202" i="174"/>
  <c r="F202" i="174"/>
  <c r="BA200" i="174"/>
  <c r="AZ200" i="174"/>
  <c r="AY200" i="174"/>
  <c r="AX200" i="174"/>
  <c r="AW200" i="174"/>
  <c r="AV200" i="174"/>
  <c r="AU200" i="174"/>
  <c r="AT200" i="174"/>
  <c r="AS200" i="174"/>
  <c r="AR200" i="174"/>
  <c r="AQ200" i="174"/>
  <c r="AP200" i="174"/>
  <c r="AO200" i="174"/>
  <c r="AN200" i="174"/>
  <c r="AM200" i="174"/>
  <c r="AL200" i="174"/>
  <c r="AK200" i="174"/>
  <c r="AJ200" i="174"/>
  <c r="AI200" i="174"/>
  <c r="AH200" i="174"/>
  <c r="AG200" i="174"/>
  <c r="AF200" i="174"/>
  <c r="AE200" i="174"/>
  <c r="AD200" i="174"/>
  <c r="AC200" i="174"/>
  <c r="AB200" i="174"/>
  <c r="AA200" i="174"/>
  <c r="Z200" i="174"/>
  <c r="Y200" i="174"/>
  <c r="X200" i="174"/>
  <c r="W200" i="174"/>
  <c r="H200" i="174"/>
  <c r="F200" i="174"/>
  <c r="BA198" i="174"/>
  <c r="AZ198" i="174"/>
  <c r="AY198" i="174"/>
  <c r="AX198" i="174"/>
  <c r="AW198" i="174"/>
  <c r="AV198" i="174"/>
  <c r="AU198" i="174"/>
  <c r="AT198" i="174"/>
  <c r="AS198" i="174"/>
  <c r="AR198" i="174"/>
  <c r="AQ198" i="174"/>
  <c r="AP198" i="174"/>
  <c r="AO198" i="174"/>
  <c r="AN198" i="174"/>
  <c r="AM198" i="174"/>
  <c r="AL198" i="174"/>
  <c r="AK198" i="174"/>
  <c r="AJ198" i="174"/>
  <c r="AI198" i="174"/>
  <c r="AH198" i="174"/>
  <c r="AG198" i="174"/>
  <c r="AF198" i="174"/>
  <c r="AE198" i="174"/>
  <c r="AD198" i="174"/>
  <c r="AC198" i="174"/>
  <c r="AB198" i="174"/>
  <c r="AA198" i="174"/>
  <c r="Z198" i="174"/>
  <c r="Y198" i="174"/>
  <c r="X198" i="174"/>
  <c r="W198" i="174"/>
  <c r="H198" i="174"/>
  <c r="F198" i="174"/>
  <c r="BA196" i="174"/>
  <c r="AZ196" i="174"/>
  <c r="AY196" i="174"/>
  <c r="AX196" i="174"/>
  <c r="AW196" i="174"/>
  <c r="AV196" i="174"/>
  <c r="AU196" i="174"/>
  <c r="AT196" i="174"/>
  <c r="AS196" i="174"/>
  <c r="AR196" i="174"/>
  <c r="AQ196" i="174"/>
  <c r="AP196" i="174"/>
  <c r="AO196" i="174"/>
  <c r="AN196" i="174"/>
  <c r="AM196" i="174"/>
  <c r="AL196" i="174"/>
  <c r="AK196" i="174"/>
  <c r="AJ196" i="174"/>
  <c r="AI196" i="174"/>
  <c r="AH196" i="174"/>
  <c r="AG196" i="174"/>
  <c r="AF196" i="174"/>
  <c r="AE196" i="174"/>
  <c r="AD196" i="174"/>
  <c r="AC196" i="174"/>
  <c r="AB196" i="174"/>
  <c r="AA196" i="174"/>
  <c r="Z196" i="174"/>
  <c r="Y196" i="174"/>
  <c r="X196" i="174"/>
  <c r="W196" i="174"/>
  <c r="H196" i="174"/>
  <c r="F196" i="174"/>
  <c r="BA194" i="174"/>
  <c r="AZ194" i="174"/>
  <c r="AY194" i="174"/>
  <c r="AX194" i="174"/>
  <c r="AW194" i="174"/>
  <c r="AV194" i="174"/>
  <c r="AU194" i="174"/>
  <c r="AT194" i="174"/>
  <c r="AS194" i="174"/>
  <c r="AR194" i="174"/>
  <c r="AQ194" i="174"/>
  <c r="AP194" i="174"/>
  <c r="AO194" i="174"/>
  <c r="AN194" i="174"/>
  <c r="AM194" i="174"/>
  <c r="AL194" i="174"/>
  <c r="AK194" i="174"/>
  <c r="AJ194" i="174"/>
  <c r="AI194" i="174"/>
  <c r="AH194" i="174"/>
  <c r="AG194" i="174"/>
  <c r="AF194" i="174"/>
  <c r="AE194" i="174"/>
  <c r="AD194" i="174"/>
  <c r="AC194" i="174"/>
  <c r="AB194" i="174"/>
  <c r="AA194" i="174"/>
  <c r="Z194" i="174"/>
  <c r="Y194" i="174"/>
  <c r="X194" i="174"/>
  <c r="W194" i="174"/>
  <c r="H194" i="174"/>
  <c r="F194" i="174"/>
  <c r="BA192" i="174"/>
  <c r="AZ192" i="174"/>
  <c r="AY192" i="174"/>
  <c r="AX192" i="174"/>
  <c r="AW192" i="174"/>
  <c r="AV192" i="174"/>
  <c r="AU192" i="174"/>
  <c r="AT192" i="174"/>
  <c r="AS192" i="174"/>
  <c r="AR192" i="174"/>
  <c r="AQ192" i="174"/>
  <c r="AP192" i="174"/>
  <c r="AO192" i="174"/>
  <c r="AN192" i="174"/>
  <c r="AM192" i="174"/>
  <c r="AL192" i="174"/>
  <c r="AK192" i="174"/>
  <c r="AJ192" i="174"/>
  <c r="AI192" i="174"/>
  <c r="AH192" i="174"/>
  <c r="AG192" i="174"/>
  <c r="AF192" i="174"/>
  <c r="AE192" i="174"/>
  <c r="AD192" i="174"/>
  <c r="AC192" i="174"/>
  <c r="AB192" i="174"/>
  <c r="AA192" i="174"/>
  <c r="Z192" i="174"/>
  <c r="Y192" i="174"/>
  <c r="X192" i="174"/>
  <c r="W192" i="174"/>
  <c r="H192" i="174"/>
  <c r="F192" i="174"/>
  <c r="BA190" i="174"/>
  <c r="AZ190" i="174"/>
  <c r="AY190" i="174"/>
  <c r="AX190" i="174"/>
  <c r="AW190" i="174"/>
  <c r="AV190" i="174"/>
  <c r="AU190" i="174"/>
  <c r="AT190" i="174"/>
  <c r="AS190" i="174"/>
  <c r="AR190" i="174"/>
  <c r="AQ190" i="174"/>
  <c r="AP190" i="174"/>
  <c r="AO190" i="174"/>
  <c r="AN190" i="174"/>
  <c r="AM190" i="174"/>
  <c r="AL190" i="174"/>
  <c r="AK190" i="174"/>
  <c r="AJ190" i="174"/>
  <c r="AI190" i="174"/>
  <c r="AH190" i="174"/>
  <c r="AG190" i="174"/>
  <c r="AF190" i="174"/>
  <c r="AE190" i="174"/>
  <c r="AD190" i="174"/>
  <c r="AC190" i="174"/>
  <c r="AB190" i="174"/>
  <c r="AA190" i="174"/>
  <c r="Z190" i="174"/>
  <c r="Y190" i="174"/>
  <c r="X190" i="174"/>
  <c r="W190" i="174"/>
  <c r="H190" i="174"/>
  <c r="F190" i="174"/>
  <c r="BA188" i="174"/>
  <c r="AZ188" i="174"/>
  <c r="AY188" i="174"/>
  <c r="AX188" i="174"/>
  <c r="AW188" i="174"/>
  <c r="AV188" i="174"/>
  <c r="AU188" i="174"/>
  <c r="AT188" i="174"/>
  <c r="AS188" i="174"/>
  <c r="AR188" i="174"/>
  <c r="AQ188" i="174"/>
  <c r="AP188" i="174"/>
  <c r="AO188" i="174"/>
  <c r="AN188" i="174"/>
  <c r="AM188" i="174"/>
  <c r="AL188" i="174"/>
  <c r="AK188" i="174"/>
  <c r="AJ188" i="174"/>
  <c r="AI188" i="174"/>
  <c r="AH188" i="174"/>
  <c r="AG188" i="174"/>
  <c r="AF188" i="174"/>
  <c r="AE188" i="174"/>
  <c r="AD188" i="174"/>
  <c r="AC188" i="174"/>
  <c r="AB188" i="174"/>
  <c r="AA188" i="174"/>
  <c r="Z188" i="174"/>
  <c r="Y188" i="174"/>
  <c r="X188" i="174"/>
  <c r="W188" i="174"/>
  <c r="H188" i="174"/>
  <c r="F188" i="174"/>
  <c r="BA186" i="174"/>
  <c r="AZ186" i="174"/>
  <c r="AY186" i="174"/>
  <c r="AX186" i="174"/>
  <c r="AW186" i="174"/>
  <c r="AV186" i="174"/>
  <c r="AU186" i="174"/>
  <c r="AT186" i="174"/>
  <c r="AS186" i="174"/>
  <c r="AR186" i="174"/>
  <c r="AQ186" i="174"/>
  <c r="AP186" i="174"/>
  <c r="AO186" i="174"/>
  <c r="AN186" i="174"/>
  <c r="AM186" i="174"/>
  <c r="AL186" i="174"/>
  <c r="AK186" i="174"/>
  <c r="AJ186" i="174"/>
  <c r="AI186" i="174"/>
  <c r="AH186" i="174"/>
  <c r="AG186" i="174"/>
  <c r="AF186" i="174"/>
  <c r="AE186" i="174"/>
  <c r="AD186" i="174"/>
  <c r="AC186" i="174"/>
  <c r="AB186" i="174"/>
  <c r="AA186" i="174"/>
  <c r="Z186" i="174"/>
  <c r="Y186" i="174"/>
  <c r="X186" i="174"/>
  <c r="W186" i="174"/>
  <c r="H186" i="174"/>
  <c r="F186" i="174"/>
  <c r="BA184" i="174"/>
  <c r="AZ184" i="174"/>
  <c r="AY184" i="174"/>
  <c r="AX184" i="174"/>
  <c r="AW184" i="174"/>
  <c r="AV184" i="174"/>
  <c r="AU184" i="174"/>
  <c r="AT184" i="174"/>
  <c r="AS184" i="174"/>
  <c r="AR184" i="174"/>
  <c r="AQ184" i="174"/>
  <c r="AP184" i="174"/>
  <c r="AO184" i="174"/>
  <c r="AN184" i="174"/>
  <c r="AM184" i="174"/>
  <c r="AL184" i="174"/>
  <c r="AK184" i="174"/>
  <c r="AJ184" i="174"/>
  <c r="AI184" i="174"/>
  <c r="AH184" i="174"/>
  <c r="AG184" i="174"/>
  <c r="AF184" i="174"/>
  <c r="AE184" i="174"/>
  <c r="AD184" i="174"/>
  <c r="AC184" i="174"/>
  <c r="AB184" i="174"/>
  <c r="AA184" i="174"/>
  <c r="Z184" i="174"/>
  <c r="Y184" i="174"/>
  <c r="X184" i="174"/>
  <c r="W184" i="174"/>
  <c r="H184" i="174"/>
  <c r="F184" i="174"/>
  <c r="BA182" i="174"/>
  <c r="AZ182" i="174"/>
  <c r="AY182" i="174"/>
  <c r="AX182" i="174"/>
  <c r="AW182" i="174"/>
  <c r="AV182" i="174"/>
  <c r="AU182" i="174"/>
  <c r="AT182" i="174"/>
  <c r="AS182" i="174"/>
  <c r="AR182" i="174"/>
  <c r="AQ182" i="174"/>
  <c r="AP182" i="174"/>
  <c r="AO182" i="174"/>
  <c r="AN182" i="174"/>
  <c r="AM182" i="174"/>
  <c r="AL182" i="174"/>
  <c r="AK182" i="174"/>
  <c r="AJ182" i="174"/>
  <c r="AI182" i="174"/>
  <c r="AH182" i="174"/>
  <c r="AG182" i="174"/>
  <c r="AF182" i="174"/>
  <c r="AE182" i="174"/>
  <c r="AD182" i="174"/>
  <c r="AC182" i="174"/>
  <c r="AB182" i="174"/>
  <c r="AA182" i="174"/>
  <c r="Z182" i="174"/>
  <c r="Y182" i="174"/>
  <c r="X182" i="174"/>
  <c r="W182" i="174"/>
  <c r="H182" i="174"/>
  <c r="F182" i="174"/>
  <c r="BA180" i="174"/>
  <c r="AZ180" i="174"/>
  <c r="AY180" i="174"/>
  <c r="AX180" i="174"/>
  <c r="AW180" i="174"/>
  <c r="AV180" i="174"/>
  <c r="AU180" i="174"/>
  <c r="AT180" i="174"/>
  <c r="AS180" i="174"/>
  <c r="AR180" i="174"/>
  <c r="AQ180" i="174"/>
  <c r="AP180" i="174"/>
  <c r="AO180" i="174"/>
  <c r="AN180" i="174"/>
  <c r="AM180" i="174"/>
  <c r="AL180" i="174"/>
  <c r="AK180" i="174"/>
  <c r="AJ180" i="174"/>
  <c r="AI180" i="174"/>
  <c r="AH180" i="174"/>
  <c r="AG180" i="174"/>
  <c r="AF180" i="174"/>
  <c r="AE180" i="174"/>
  <c r="AD180" i="174"/>
  <c r="AC180" i="174"/>
  <c r="AB180" i="174"/>
  <c r="AA180" i="174"/>
  <c r="Z180" i="174"/>
  <c r="Y180" i="174"/>
  <c r="X180" i="174"/>
  <c r="W180" i="174"/>
  <c r="H180" i="174"/>
  <c r="F180" i="174"/>
  <c r="BA178" i="174"/>
  <c r="AZ178" i="174"/>
  <c r="AY178" i="174"/>
  <c r="AX178" i="174"/>
  <c r="AW178" i="174"/>
  <c r="AV178" i="174"/>
  <c r="AU178" i="174"/>
  <c r="AT178" i="174"/>
  <c r="AS178" i="174"/>
  <c r="AR178" i="174"/>
  <c r="AQ178" i="174"/>
  <c r="AP178" i="174"/>
  <c r="AO178" i="174"/>
  <c r="AN178" i="174"/>
  <c r="AM178" i="174"/>
  <c r="AL178" i="174"/>
  <c r="AK178" i="174"/>
  <c r="AJ178" i="174"/>
  <c r="AI178" i="174"/>
  <c r="AH178" i="174"/>
  <c r="AG178" i="174"/>
  <c r="AF178" i="174"/>
  <c r="AE178" i="174"/>
  <c r="AD178" i="174"/>
  <c r="AC178" i="174"/>
  <c r="AB178" i="174"/>
  <c r="AA178" i="174"/>
  <c r="Z178" i="174"/>
  <c r="Y178" i="174"/>
  <c r="X178" i="174"/>
  <c r="W178" i="174"/>
  <c r="H178" i="174"/>
  <c r="F178" i="174"/>
  <c r="BA176" i="174"/>
  <c r="AZ176" i="174"/>
  <c r="AY176" i="174"/>
  <c r="AX176" i="174"/>
  <c r="AW176" i="174"/>
  <c r="AV176" i="174"/>
  <c r="AU176" i="174"/>
  <c r="AT176" i="174"/>
  <c r="AS176" i="174"/>
  <c r="AR176" i="174"/>
  <c r="AQ176" i="174"/>
  <c r="AP176" i="174"/>
  <c r="AO176" i="174"/>
  <c r="AN176" i="174"/>
  <c r="AM176" i="174"/>
  <c r="AL176" i="174"/>
  <c r="AK176" i="174"/>
  <c r="AJ176" i="174"/>
  <c r="AI176" i="174"/>
  <c r="AH176" i="174"/>
  <c r="AG176" i="174"/>
  <c r="AF176" i="174"/>
  <c r="AE176" i="174"/>
  <c r="AD176" i="174"/>
  <c r="AC176" i="174"/>
  <c r="AB176" i="174"/>
  <c r="AA176" i="174"/>
  <c r="Z176" i="174"/>
  <c r="Y176" i="174"/>
  <c r="X176" i="174"/>
  <c r="W176" i="174"/>
  <c r="H176" i="174"/>
  <c r="F176" i="174"/>
  <c r="BA174" i="174"/>
  <c r="AZ174" i="174"/>
  <c r="AY174" i="174"/>
  <c r="AX174" i="174"/>
  <c r="AW174" i="174"/>
  <c r="AV174" i="174"/>
  <c r="AU174" i="174"/>
  <c r="AT174" i="174"/>
  <c r="AS174" i="174"/>
  <c r="AR174" i="174"/>
  <c r="AQ174" i="174"/>
  <c r="AP174" i="174"/>
  <c r="AO174" i="174"/>
  <c r="AN174" i="174"/>
  <c r="AM174" i="174"/>
  <c r="AL174" i="174"/>
  <c r="AK174" i="174"/>
  <c r="AJ174" i="174"/>
  <c r="AI174" i="174"/>
  <c r="AH174" i="174"/>
  <c r="AG174" i="174"/>
  <c r="AF174" i="174"/>
  <c r="AE174" i="174"/>
  <c r="AD174" i="174"/>
  <c r="AC174" i="174"/>
  <c r="AB174" i="174"/>
  <c r="AA174" i="174"/>
  <c r="Z174" i="174"/>
  <c r="Y174" i="174"/>
  <c r="X174" i="174"/>
  <c r="W174" i="174"/>
  <c r="H174" i="174"/>
  <c r="F174" i="174"/>
  <c r="BA172" i="174"/>
  <c r="AZ172" i="174"/>
  <c r="AY172" i="174"/>
  <c r="AX172" i="174"/>
  <c r="AW172" i="174"/>
  <c r="AV172" i="174"/>
  <c r="AU172" i="174"/>
  <c r="AT172" i="174"/>
  <c r="AS172" i="174"/>
  <c r="AR172" i="174"/>
  <c r="AQ172" i="174"/>
  <c r="AP172" i="174"/>
  <c r="AO172" i="174"/>
  <c r="AN172" i="174"/>
  <c r="AM172" i="174"/>
  <c r="AL172" i="174"/>
  <c r="AK172" i="174"/>
  <c r="AJ172" i="174"/>
  <c r="AI172" i="174"/>
  <c r="AH172" i="174"/>
  <c r="AG172" i="174"/>
  <c r="AF172" i="174"/>
  <c r="AE172" i="174"/>
  <c r="AD172" i="174"/>
  <c r="AC172" i="174"/>
  <c r="AB172" i="174"/>
  <c r="AA172" i="174"/>
  <c r="Z172" i="174"/>
  <c r="Y172" i="174"/>
  <c r="X172" i="174"/>
  <c r="W172" i="174"/>
  <c r="H172" i="174"/>
  <c r="F172" i="174"/>
  <c r="BA170" i="174"/>
  <c r="AZ170" i="174"/>
  <c r="AY170" i="174"/>
  <c r="AX170" i="174"/>
  <c r="AW170" i="174"/>
  <c r="AV170" i="174"/>
  <c r="AU170" i="174"/>
  <c r="AT170" i="174"/>
  <c r="AS170" i="174"/>
  <c r="AR170" i="174"/>
  <c r="AQ170" i="174"/>
  <c r="AP170" i="174"/>
  <c r="AO170" i="174"/>
  <c r="AN170" i="174"/>
  <c r="AM170" i="174"/>
  <c r="AL170" i="174"/>
  <c r="AK170" i="174"/>
  <c r="AJ170" i="174"/>
  <c r="AI170" i="174"/>
  <c r="AH170" i="174"/>
  <c r="AG170" i="174"/>
  <c r="AF170" i="174"/>
  <c r="AE170" i="174"/>
  <c r="AD170" i="174"/>
  <c r="AC170" i="174"/>
  <c r="AB170" i="174"/>
  <c r="AA170" i="174"/>
  <c r="Z170" i="174"/>
  <c r="Y170" i="174"/>
  <c r="X170" i="174"/>
  <c r="W170" i="174"/>
  <c r="H170" i="174"/>
  <c r="F170" i="174"/>
  <c r="BA168" i="174"/>
  <c r="AZ168" i="174"/>
  <c r="AY168" i="174"/>
  <c r="AX168" i="174"/>
  <c r="AW168" i="174"/>
  <c r="AV168" i="174"/>
  <c r="AU168" i="174"/>
  <c r="AT168" i="174"/>
  <c r="AS168" i="174"/>
  <c r="AR168" i="174"/>
  <c r="AQ168" i="174"/>
  <c r="AP168" i="174"/>
  <c r="AO168" i="174"/>
  <c r="AN168" i="174"/>
  <c r="AM168" i="174"/>
  <c r="AL168" i="174"/>
  <c r="AK168" i="174"/>
  <c r="AJ168" i="174"/>
  <c r="AI168" i="174"/>
  <c r="AH168" i="174"/>
  <c r="AG168" i="174"/>
  <c r="AF168" i="174"/>
  <c r="AE168" i="174"/>
  <c r="AD168" i="174"/>
  <c r="AC168" i="174"/>
  <c r="AB168" i="174"/>
  <c r="AA168" i="174"/>
  <c r="Z168" i="174"/>
  <c r="Y168" i="174"/>
  <c r="X168" i="174"/>
  <c r="W168" i="174"/>
  <c r="H168" i="174"/>
  <c r="F168" i="174"/>
  <c r="BA166" i="174"/>
  <c r="AZ166" i="174"/>
  <c r="AY166" i="174"/>
  <c r="AX166" i="174"/>
  <c r="AW166" i="174"/>
  <c r="AV166" i="174"/>
  <c r="AU166" i="174"/>
  <c r="AT166" i="174"/>
  <c r="AS166" i="174"/>
  <c r="AR166" i="174"/>
  <c r="AQ166" i="174"/>
  <c r="AP166" i="174"/>
  <c r="AO166" i="174"/>
  <c r="AN166" i="174"/>
  <c r="AM166" i="174"/>
  <c r="AL166" i="174"/>
  <c r="AK166" i="174"/>
  <c r="AJ166" i="174"/>
  <c r="AI166" i="174"/>
  <c r="AH166" i="174"/>
  <c r="AG166" i="174"/>
  <c r="AF166" i="174"/>
  <c r="AE166" i="174"/>
  <c r="AD166" i="174"/>
  <c r="AC166" i="174"/>
  <c r="AB166" i="174"/>
  <c r="AA166" i="174"/>
  <c r="Z166" i="174"/>
  <c r="Y166" i="174"/>
  <c r="X166" i="174"/>
  <c r="W166" i="174"/>
  <c r="H166" i="174"/>
  <c r="F166" i="174"/>
  <c r="BA164" i="174"/>
  <c r="AZ164" i="174"/>
  <c r="AY164" i="174"/>
  <c r="AX164" i="174"/>
  <c r="AW164" i="174"/>
  <c r="AV164" i="174"/>
  <c r="AU164" i="174"/>
  <c r="AT164" i="174"/>
  <c r="AS164" i="174"/>
  <c r="AR164" i="174"/>
  <c r="AQ164" i="174"/>
  <c r="AP164" i="174"/>
  <c r="AO164" i="174"/>
  <c r="AN164" i="174"/>
  <c r="AM164" i="174"/>
  <c r="AL164" i="174"/>
  <c r="AK164" i="174"/>
  <c r="AJ164" i="174"/>
  <c r="AI164" i="174"/>
  <c r="AH164" i="174"/>
  <c r="AG164" i="174"/>
  <c r="AF164" i="174"/>
  <c r="AE164" i="174"/>
  <c r="AD164" i="174"/>
  <c r="AC164" i="174"/>
  <c r="AB164" i="174"/>
  <c r="AA164" i="174"/>
  <c r="Z164" i="174"/>
  <c r="Y164" i="174"/>
  <c r="X164" i="174"/>
  <c r="W164" i="174"/>
  <c r="H164" i="174"/>
  <c r="F164" i="174"/>
  <c r="BA162" i="174"/>
  <c r="AZ162" i="174"/>
  <c r="AY162" i="174"/>
  <c r="AX162" i="174"/>
  <c r="AW162" i="174"/>
  <c r="AV162" i="174"/>
  <c r="AU162" i="174"/>
  <c r="AT162" i="174"/>
  <c r="AS162" i="174"/>
  <c r="AR162" i="174"/>
  <c r="AQ162" i="174"/>
  <c r="AP162" i="174"/>
  <c r="AO162" i="174"/>
  <c r="AN162" i="174"/>
  <c r="AM162" i="174"/>
  <c r="AL162" i="174"/>
  <c r="AK162" i="174"/>
  <c r="AJ162" i="174"/>
  <c r="AI162" i="174"/>
  <c r="AH162" i="174"/>
  <c r="AG162" i="174"/>
  <c r="AF162" i="174"/>
  <c r="AE162" i="174"/>
  <c r="AD162" i="174"/>
  <c r="AC162" i="174"/>
  <c r="AB162" i="174"/>
  <c r="AA162" i="174"/>
  <c r="Z162" i="174"/>
  <c r="Y162" i="174"/>
  <c r="X162" i="174"/>
  <c r="W162" i="174"/>
  <c r="H162" i="174"/>
  <c r="F162" i="174"/>
  <c r="BA160" i="174"/>
  <c r="AZ160" i="174"/>
  <c r="AY160" i="174"/>
  <c r="AX160" i="174"/>
  <c r="AW160" i="174"/>
  <c r="AV160" i="174"/>
  <c r="AU160" i="174"/>
  <c r="AT160" i="174"/>
  <c r="AS160" i="174"/>
  <c r="AR160" i="174"/>
  <c r="AQ160" i="174"/>
  <c r="AP160" i="174"/>
  <c r="AO160" i="174"/>
  <c r="AN160" i="174"/>
  <c r="AM160" i="174"/>
  <c r="AL160" i="174"/>
  <c r="AK160" i="174"/>
  <c r="AJ160" i="174"/>
  <c r="AI160" i="174"/>
  <c r="AH160" i="174"/>
  <c r="AG160" i="174"/>
  <c r="AF160" i="174"/>
  <c r="AE160" i="174"/>
  <c r="AD160" i="174"/>
  <c r="AC160" i="174"/>
  <c r="AB160" i="174"/>
  <c r="AA160" i="174"/>
  <c r="Z160" i="174"/>
  <c r="Y160" i="174"/>
  <c r="X160" i="174"/>
  <c r="W160" i="174"/>
  <c r="H160" i="174"/>
  <c r="F160" i="174"/>
  <c r="BA158" i="174"/>
  <c r="AZ158" i="174"/>
  <c r="AY158" i="174"/>
  <c r="AX158" i="174"/>
  <c r="AW158" i="174"/>
  <c r="AV158" i="174"/>
  <c r="AU158" i="174"/>
  <c r="AT158" i="174"/>
  <c r="AS158" i="174"/>
  <c r="AR158" i="174"/>
  <c r="AQ158" i="174"/>
  <c r="AP158" i="174"/>
  <c r="AO158" i="174"/>
  <c r="AN158" i="174"/>
  <c r="AM158" i="174"/>
  <c r="AL158" i="174"/>
  <c r="AK158" i="174"/>
  <c r="AJ158" i="174"/>
  <c r="AI158" i="174"/>
  <c r="AH158" i="174"/>
  <c r="AG158" i="174"/>
  <c r="AF158" i="174"/>
  <c r="AE158" i="174"/>
  <c r="AD158" i="174"/>
  <c r="AC158" i="174"/>
  <c r="AB158" i="174"/>
  <c r="AA158" i="174"/>
  <c r="Z158" i="174"/>
  <c r="Y158" i="174"/>
  <c r="X158" i="174"/>
  <c r="W158" i="174"/>
  <c r="H158" i="174"/>
  <c r="F158" i="174"/>
  <c r="BA156" i="174"/>
  <c r="AZ156" i="174"/>
  <c r="AY156" i="174"/>
  <c r="AX156" i="174"/>
  <c r="AW156" i="174"/>
  <c r="AV156" i="174"/>
  <c r="AU156" i="174"/>
  <c r="AT156" i="174"/>
  <c r="AS156" i="174"/>
  <c r="AR156" i="174"/>
  <c r="AQ156" i="174"/>
  <c r="AP156" i="174"/>
  <c r="AO156" i="174"/>
  <c r="AN156" i="174"/>
  <c r="AM156" i="174"/>
  <c r="AL156" i="174"/>
  <c r="AK156" i="174"/>
  <c r="AJ156" i="174"/>
  <c r="AI156" i="174"/>
  <c r="AH156" i="174"/>
  <c r="AG156" i="174"/>
  <c r="AF156" i="174"/>
  <c r="AE156" i="174"/>
  <c r="AD156" i="174"/>
  <c r="AC156" i="174"/>
  <c r="AB156" i="174"/>
  <c r="AA156" i="174"/>
  <c r="Z156" i="174"/>
  <c r="Y156" i="174"/>
  <c r="X156" i="174"/>
  <c r="W156" i="174"/>
  <c r="H156" i="174"/>
  <c r="F156" i="174"/>
  <c r="BA154" i="174"/>
  <c r="AZ154" i="174"/>
  <c r="AY154" i="174"/>
  <c r="AX154" i="174"/>
  <c r="AW154" i="174"/>
  <c r="AV154" i="174"/>
  <c r="AU154" i="174"/>
  <c r="AT154" i="174"/>
  <c r="AS154" i="174"/>
  <c r="AR154" i="174"/>
  <c r="AQ154" i="174"/>
  <c r="AP154" i="174"/>
  <c r="AO154" i="174"/>
  <c r="AN154" i="174"/>
  <c r="AM154" i="174"/>
  <c r="AL154" i="174"/>
  <c r="AK154" i="174"/>
  <c r="AJ154" i="174"/>
  <c r="AI154" i="174"/>
  <c r="AH154" i="174"/>
  <c r="AG154" i="174"/>
  <c r="AF154" i="174"/>
  <c r="AE154" i="174"/>
  <c r="AD154" i="174"/>
  <c r="AC154" i="174"/>
  <c r="AB154" i="174"/>
  <c r="AA154" i="174"/>
  <c r="Z154" i="174"/>
  <c r="Y154" i="174"/>
  <c r="X154" i="174"/>
  <c r="W154" i="174"/>
  <c r="H154" i="174"/>
  <c r="F154" i="174"/>
  <c r="BA152" i="174"/>
  <c r="AZ152" i="174"/>
  <c r="AY152" i="174"/>
  <c r="AX152" i="174"/>
  <c r="AW152" i="174"/>
  <c r="AV152" i="174"/>
  <c r="AU152" i="174"/>
  <c r="AT152" i="174"/>
  <c r="AS152" i="174"/>
  <c r="AR152" i="174"/>
  <c r="AQ152" i="174"/>
  <c r="AP152" i="174"/>
  <c r="AO152" i="174"/>
  <c r="AN152" i="174"/>
  <c r="AM152" i="174"/>
  <c r="AL152" i="174"/>
  <c r="AK152" i="174"/>
  <c r="AJ152" i="174"/>
  <c r="AI152" i="174"/>
  <c r="AH152" i="174"/>
  <c r="AG152" i="174"/>
  <c r="AF152" i="174"/>
  <c r="AE152" i="174"/>
  <c r="AD152" i="174"/>
  <c r="AC152" i="174"/>
  <c r="AB152" i="174"/>
  <c r="AA152" i="174"/>
  <c r="Z152" i="174"/>
  <c r="Y152" i="174"/>
  <c r="X152" i="174"/>
  <c r="W152" i="174"/>
  <c r="H152" i="174"/>
  <c r="F152" i="174"/>
  <c r="BA150" i="174"/>
  <c r="AZ150" i="174"/>
  <c r="AY150" i="174"/>
  <c r="AX150" i="174"/>
  <c r="AW150" i="174"/>
  <c r="AV150" i="174"/>
  <c r="AU150" i="174"/>
  <c r="AT150" i="174"/>
  <c r="AS150" i="174"/>
  <c r="AR150" i="174"/>
  <c r="AQ150" i="174"/>
  <c r="AP150" i="174"/>
  <c r="AO150" i="174"/>
  <c r="AN150" i="174"/>
  <c r="AM150" i="174"/>
  <c r="AL150" i="174"/>
  <c r="AK150" i="174"/>
  <c r="AJ150" i="174"/>
  <c r="AI150" i="174"/>
  <c r="AH150" i="174"/>
  <c r="AG150" i="174"/>
  <c r="AF150" i="174"/>
  <c r="AE150" i="174"/>
  <c r="AD150" i="174"/>
  <c r="AC150" i="174"/>
  <c r="AB150" i="174"/>
  <c r="AA150" i="174"/>
  <c r="Z150" i="174"/>
  <c r="Y150" i="174"/>
  <c r="X150" i="174"/>
  <c r="W150" i="174"/>
  <c r="H150" i="174"/>
  <c r="F150" i="174"/>
  <c r="BA148" i="174"/>
  <c r="AZ148" i="174"/>
  <c r="AY148" i="174"/>
  <c r="AX148" i="174"/>
  <c r="AW148" i="174"/>
  <c r="AV148" i="174"/>
  <c r="AU148" i="174"/>
  <c r="AT148" i="174"/>
  <c r="AS148" i="174"/>
  <c r="AR148" i="174"/>
  <c r="AQ148" i="174"/>
  <c r="AP148" i="174"/>
  <c r="AO148" i="174"/>
  <c r="AN148" i="174"/>
  <c r="AM148" i="174"/>
  <c r="AL148" i="174"/>
  <c r="AK148" i="174"/>
  <c r="AJ148" i="174"/>
  <c r="AI148" i="174"/>
  <c r="AH148" i="174"/>
  <c r="AG148" i="174"/>
  <c r="AF148" i="174"/>
  <c r="AE148" i="174"/>
  <c r="AD148" i="174"/>
  <c r="AC148" i="174"/>
  <c r="AB148" i="174"/>
  <c r="AA148" i="174"/>
  <c r="Z148" i="174"/>
  <c r="Y148" i="174"/>
  <c r="X148" i="174"/>
  <c r="W148" i="174"/>
  <c r="H148" i="174"/>
  <c r="F148" i="174"/>
  <c r="BA146" i="174"/>
  <c r="AZ146" i="174"/>
  <c r="AY146" i="174"/>
  <c r="AX146" i="174"/>
  <c r="AW146" i="174"/>
  <c r="AV146" i="174"/>
  <c r="AU146" i="174"/>
  <c r="AT146" i="174"/>
  <c r="AS146" i="174"/>
  <c r="AR146" i="174"/>
  <c r="AQ146" i="174"/>
  <c r="AP146" i="174"/>
  <c r="AO146" i="174"/>
  <c r="AN146" i="174"/>
  <c r="AM146" i="174"/>
  <c r="AL146" i="174"/>
  <c r="AK146" i="174"/>
  <c r="AJ146" i="174"/>
  <c r="AI146" i="174"/>
  <c r="AH146" i="174"/>
  <c r="AG146" i="174"/>
  <c r="AF146" i="174"/>
  <c r="AE146" i="174"/>
  <c r="AD146" i="174"/>
  <c r="AC146" i="174"/>
  <c r="AB146" i="174"/>
  <c r="AA146" i="174"/>
  <c r="Z146" i="174"/>
  <c r="Y146" i="174"/>
  <c r="X146" i="174"/>
  <c r="W146" i="174"/>
  <c r="H146" i="174"/>
  <c r="F146" i="174"/>
  <c r="BA144" i="174"/>
  <c r="AZ144" i="174"/>
  <c r="AY144" i="174"/>
  <c r="AX144" i="174"/>
  <c r="AW144" i="174"/>
  <c r="AV144" i="174"/>
  <c r="AU144" i="174"/>
  <c r="AT144" i="174"/>
  <c r="AS144" i="174"/>
  <c r="AR144" i="174"/>
  <c r="AQ144" i="174"/>
  <c r="AP144" i="174"/>
  <c r="AO144" i="174"/>
  <c r="AN144" i="174"/>
  <c r="AM144" i="174"/>
  <c r="AL144" i="174"/>
  <c r="AK144" i="174"/>
  <c r="AJ144" i="174"/>
  <c r="AI144" i="174"/>
  <c r="AH144" i="174"/>
  <c r="AG144" i="174"/>
  <c r="AF144" i="174"/>
  <c r="AE144" i="174"/>
  <c r="AD144" i="174"/>
  <c r="AC144" i="174"/>
  <c r="AB144" i="174"/>
  <c r="AA144" i="174"/>
  <c r="Z144" i="174"/>
  <c r="Y144" i="174"/>
  <c r="X144" i="174"/>
  <c r="W144" i="174"/>
  <c r="H144" i="174"/>
  <c r="F144" i="174"/>
  <c r="BA142" i="174"/>
  <c r="AZ142" i="174"/>
  <c r="AY142" i="174"/>
  <c r="AX142" i="174"/>
  <c r="AW142" i="174"/>
  <c r="AV142" i="174"/>
  <c r="AU142" i="174"/>
  <c r="AT142" i="174"/>
  <c r="AS142" i="174"/>
  <c r="AR142" i="174"/>
  <c r="AQ142" i="174"/>
  <c r="AP142" i="174"/>
  <c r="AO142" i="174"/>
  <c r="AN142" i="174"/>
  <c r="AM142" i="174"/>
  <c r="AL142" i="174"/>
  <c r="AK142" i="174"/>
  <c r="AJ142" i="174"/>
  <c r="AI142" i="174"/>
  <c r="AH142" i="174"/>
  <c r="AG142" i="174"/>
  <c r="AF142" i="174"/>
  <c r="AE142" i="174"/>
  <c r="AD142" i="174"/>
  <c r="AC142" i="174"/>
  <c r="AB142" i="174"/>
  <c r="AA142" i="174"/>
  <c r="Z142" i="174"/>
  <c r="Y142" i="174"/>
  <c r="X142" i="174"/>
  <c r="W142" i="174"/>
  <c r="H142" i="174"/>
  <c r="F142" i="174"/>
  <c r="BA140" i="174"/>
  <c r="AZ140" i="174"/>
  <c r="AY140" i="174"/>
  <c r="AX140" i="174"/>
  <c r="AW140" i="174"/>
  <c r="AV140" i="174"/>
  <c r="AU140" i="174"/>
  <c r="AT140" i="174"/>
  <c r="AS140" i="174"/>
  <c r="AR140" i="174"/>
  <c r="AQ140" i="174"/>
  <c r="AP140" i="174"/>
  <c r="AO140" i="174"/>
  <c r="AN140" i="174"/>
  <c r="AM140" i="174"/>
  <c r="AL140" i="174"/>
  <c r="AK140" i="174"/>
  <c r="AJ140" i="174"/>
  <c r="AI140" i="174"/>
  <c r="AH140" i="174"/>
  <c r="AG140" i="174"/>
  <c r="AF140" i="174"/>
  <c r="AE140" i="174"/>
  <c r="AD140" i="174"/>
  <c r="AC140" i="174"/>
  <c r="AB140" i="174"/>
  <c r="AA140" i="174"/>
  <c r="Z140" i="174"/>
  <c r="Y140" i="174"/>
  <c r="X140" i="174"/>
  <c r="W140" i="174"/>
  <c r="H140" i="174"/>
  <c r="F140" i="174"/>
  <c r="BA138" i="174"/>
  <c r="AZ138" i="174"/>
  <c r="AY138" i="174"/>
  <c r="AX138" i="174"/>
  <c r="AW138" i="174"/>
  <c r="AV138" i="174"/>
  <c r="AU138" i="174"/>
  <c r="AT138" i="174"/>
  <c r="AS138" i="174"/>
  <c r="AR138" i="174"/>
  <c r="AQ138" i="174"/>
  <c r="AP138" i="174"/>
  <c r="AO138" i="174"/>
  <c r="AN138" i="174"/>
  <c r="AM138" i="174"/>
  <c r="AL138" i="174"/>
  <c r="AK138" i="174"/>
  <c r="AJ138" i="174"/>
  <c r="AI138" i="174"/>
  <c r="AH138" i="174"/>
  <c r="AG138" i="174"/>
  <c r="AF138" i="174"/>
  <c r="AE138" i="174"/>
  <c r="AD138" i="174"/>
  <c r="AC138" i="174"/>
  <c r="AB138" i="174"/>
  <c r="AA138" i="174"/>
  <c r="Z138" i="174"/>
  <c r="Y138" i="174"/>
  <c r="X138" i="174"/>
  <c r="W138" i="174"/>
  <c r="H138" i="174"/>
  <c r="F138" i="174"/>
  <c r="BA136" i="174"/>
  <c r="AZ136" i="174"/>
  <c r="AY136" i="174"/>
  <c r="AX136" i="174"/>
  <c r="AW136" i="174"/>
  <c r="AV136" i="174"/>
  <c r="AU136" i="174"/>
  <c r="AT136" i="174"/>
  <c r="AS136" i="174"/>
  <c r="AR136" i="174"/>
  <c r="AQ136" i="174"/>
  <c r="AP136" i="174"/>
  <c r="AO136" i="174"/>
  <c r="AN136" i="174"/>
  <c r="AM136" i="174"/>
  <c r="AL136" i="174"/>
  <c r="AK136" i="174"/>
  <c r="AJ136" i="174"/>
  <c r="AI136" i="174"/>
  <c r="AH136" i="174"/>
  <c r="AG136" i="174"/>
  <c r="AF136" i="174"/>
  <c r="AE136" i="174"/>
  <c r="AD136" i="174"/>
  <c r="AC136" i="174"/>
  <c r="AB136" i="174"/>
  <c r="AA136" i="174"/>
  <c r="Z136" i="174"/>
  <c r="Y136" i="174"/>
  <c r="X136" i="174"/>
  <c r="W136" i="174"/>
  <c r="H136" i="174"/>
  <c r="F136" i="174"/>
  <c r="BA134" i="174"/>
  <c r="AZ134" i="174"/>
  <c r="AY134" i="174"/>
  <c r="AX134" i="174"/>
  <c r="AW134" i="174"/>
  <c r="AV134" i="174"/>
  <c r="AU134" i="174"/>
  <c r="AT134" i="174"/>
  <c r="AS134" i="174"/>
  <c r="AR134" i="174"/>
  <c r="AQ134" i="174"/>
  <c r="AP134" i="174"/>
  <c r="AO134" i="174"/>
  <c r="AN134" i="174"/>
  <c r="AM134" i="174"/>
  <c r="AL134" i="174"/>
  <c r="AK134" i="174"/>
  <c r="AJ134" i="174"/>
  <c r="AI134" i="174"/>
  <c r="AH134" i="174"/>
  <c r="AG134" i="174"/>
  <c r="AF134" i="174"/>
  <c r="AE134" i="174"/>
  <c r="AD134" i="174"/>
  <c r="AC134" i="174"/>
  <c r="AB134" i="174"/>
  <c r="AA134" i="174"/>
  <c r="Z134" i="174"/>
  <c r="Y134" i="174"/>
  <c r="X134" i="174"/>
  <c r="W134" i="174"/>
  <c r="H134" i="174"/>
  <c r="F134" i="174"/>
  <c r="BA132" i="174"/>
  <c r="AZ132" i="174"/>
  <c r="AY132" i="174"/>
  <c r="AX132" i="174"/>
  <c r="AW132" i="174"/>
  <c r="AV132" i="174"/>
  <c r="AU132" i="174"/>
  <c r="AT132" i="174"/>
  <c r="AS132" i="174"/>
  <c r="AR132" i="174"/>
  <c r="AQ132" i="174"/>
  <c r="AP132" i="174"/>
  <c r="AO132" i="174"/>
  <c r="AN132" i="174"/>
  <c r="AM132" i="174"/>
  <c r="AL132" i="174"/>
  <c r="AK132" i="174"/>
  <c r="AJ132" i="174"/>
  <c r="AI132" i="174"/>
  <c r="AH132" i="174"/>
  <c r="AG132" i="174"/>
  <c r="AF132" i="174"/>
  <c r="AE132" i="174"/>
  <c r="AD132" i="174"/>
  <c r="AC132" i="174"/>
  <c r="AB132" i="174"/>
  <c r="AA132" i="174"/>
  <c r="Z132" i="174"/>
  <c r="Y132" i="174"/>
  <c r="X132" i="174"/>
  <c r="W132" i="174"/>
  <c r="H132" i="174"/>
  <c r="F132" i="174"/>
  <c r="BA130" i="174"/>
  <c r="AZ130" i="174"/>
  <c r="AY130" i="174"/>
  <c r="AX130" i="174"/>
  <c r="AW130" i="174"/>
  <c r="AV130" i="174"/>
  <c r="AU130" i="174"/>
  <c r="AT130" i="174"/>
  <c r="AS130" i="174"/>
  <c r="AR130" i="174"/>
  <c r="AQ130" i="174"/>
  <c r="AP130" i="174"/>
  <c r="AO130" i="174"/>
  <c r="AN130" i="174"/>
  <c r="AM130" i="174"/>
  <c r="AL130" i="174"/>
  <c r="AK130" i="174"/>
  <c r="AJ130" i="174"/>
  <c r="AI130" i="174"/>
  <c r="AH130" i="174"/>
  <c r="AG130" i="174"/>
  <c r="AF130" i="174"/>
  <c r="AE130" i="174"/>
  <c r="AD130" i="174"/>
  <c r="AC130" i="174"/>
  <c r="AB130" i="174"/>
  <c r="AA130" i="174"/>
  <c r="Z130" i="174"/>
  <c r="Y130" i="174"/>
  <c r="X130" i="174"/>
  <c r="W130" i="174"/>
  <c r="H130" i="174"/>
  <c r="F130" i="174"/>
  <c r="BA128" i="174"/>
  <c r="AZ128" i="174"/>
  <c r="AY128" i="174"/>
  <c r="AX128" i="174"/>
  <c r="AW128" i="174"/>
  <c r="AV128" i="174"/>
  <c r="AU128" i="174"/>
  <c r="AT128" i="174"/>
  <c r="AS128" i="174"/>
  <c r="AR128" i="174"/>
  <c r="AQ128" i="174"/>
  <c r="AP128" i="174"/>
  <c r="AO128" i="174"/>
  <c r="AN128" i="174"/>
  <c r="AM128" i="174"/>
  <c r="AL128" i="174"/>
  <c r="AK128" i="174"/>
  <c r="AJ128" i="174"/>
  <c r="AI128" i="174"/>
  <c r="AH128" i="174"/>
  <c r="AG128" i="174"/>
  <c r="AF128" i="174"/>
  <c r="AE128" i="174"/>
  <c r="AD128" i="174"/>
  <c r="AC128" i="174"/>
  <c r="AB128" i="174"/>
  <c r="AA128" i="174"/>
  <c r="Z128" i="174"/>
  <c r="Y128" i="174"/>
  <c r="X128" i="174"/>
  <c r="W128" i="174"/>
  <c r="H128" i="174"/>
  <c r="F128" i="174"/>
  <c r="BA126" i="174"/>
  <c r="AZ126" i="174"/>
  <c r="AY126" i="174"/>
  <c r="AX126" i="174"/>
  <c r="AW126" i="174"/>
  <c r="AV126" i="174"/>
  <c r="AU126" i="174"/>
  <c r="AT126" i="174"/>
  <c r="AS126" i="174"/>
  <c r="AR126" i="174"/>
  <c r="AQ126" i="174"/>
  <c r="AP126" i="174"/>
  <c r="AO126" i="174"/>
  <c r="AN126" i="174"/>
  <c r="AM126" i="174"/>
  <c r="AL126" i="174"/>
  <c r="AK126" i="174"/>
  <c r="AJ126" i="174"/>
  <c r="AI126" i="174"/>
  <c r="AH126" i="174"/>
  <c r="AG126" i="174"/>
  <c r="AF126" i="174"/>
  <c r="AE126" i="174"/>
  <c r="AD126" i="174"/>
  <c r="AC126" i="174"/>
  <c r="AB126" i="174"/>
  <c r="AA126" i="174"/>
  <c r="Z126" i="174"/>
  <c r="Y126" i="174"/>
  <c r="X126" i="174"/>
  <c r="W126" i="174"/>
  <c r="H126" i="174"/>
  <c r="F126" i="174"/>
  <c r="BA124" i="174"/>
  <c r="AZ124" i="174"/>
  <c r="AY124" i="174"/>
  <c r="AX124" i="174"/>
  <c r="AW124" i="174"/>
  <c r="AV124" i="174"/>
  <c r="AU124" i="174"/>
  <c r="AT124" i="174"/>
  <c r="AS124" i="174"/>
  <c r="AR124" i="174"/>
  <c r="AQ124" i="174"/>
  <c r="AP124" i="174"/>
  <c r="AO124" i="174"/>
  <c r="AN124" i="174"/>
  <c r="AM124" i="174"/>
  <c r="AL124" i="174"/>
  <c r="AK124" i="174"/>
  <c r="AJ124" i="174"/>
  <c r="AI124" i="174"/>
  <c r="AH124" i="174"/>
  <c r="AG124" i="174"/>
  <c r="AF124" i="174"/>
  <c r="AE124" i="174"/>
  <c r="AD124" i="174"/>
  <c r="AC124" i="174"/>
  <c r="AB124" i="174"/>
  <c r="AA124" i="174"/>
  <c r="Z124" i="174"/>
  <c r="Y124" i="174"/>
  <c r="X124" i="174"/>
  <c r="W124" i="174"/>
  <c r="H124" i="174"/>
  <c r="F124" i="174"/>
  <c r="BA122" i="174"/>
  <c r="AZ122" i="174"/>
  <c r="AY122" i="174"/>
  <c r="AX122" i="174"/>
  <c r="AW122" i="174"/>
  <c r="AV122" i="174"/>
  <c r="AU122" i="174"/>
  <c r="AT122" i="174"/>
  <c r="AS122" i="174"/>
  <c r="AR122" i="174"/>
  <c r="AQ122" i="174"/>
  <c r="AP122" i="174"/>
  <c r="AO122" i="174"/>
  <c r="AN122" i="174"/>
  <c r="AM122" i="174"/>
  <c r="AL122" i="174"/>
  <c r="AK122" i="174"/>
  <c r="AJ122" i="174"/>
  <c r="AI122" i="174"/>
  <c r="AH122" i="174"/>
  <c r="AG122" i="174"/>
  <c r="AF122" i="174"/>
  <c r="AE122" i="174"/>
  <c r="AD122" i="174"/>
  <c r="AC122" i="174"/>
  <c r="AB122" i="174"/>
  <c r="AA122" i="174"/>
  <c r="Z122" i="174"/>
  <c r="Y122" i="174"/>
  <c r="X122" i="174"/>
  <c r="W122" i="174"/>
  <c r="H122" i="174"/>
  <c r="F122" i="174"/>
  <c r="BA120" i="174"/>
  <c r="AZ120" i="174"/>
  <c r="AY120" i="174"/>
  <c r="AX120" i="174"/>
  <c r="AW120" i="174"/>
  <c r="AV120" i="174"/>
  <c r="AU120" i="174"/>
  <c r="AT120" i="174"/>
  <c r="AS120" i="174"/>
  <c r="AR120" i="174"/>
  <c r="AQ120" i="174"/>
  <c r="AP120" i="174"/>
  <c r="AO120" i="174"/>
  <c r="AN120" i="174"/>
  <c r="AM120" i="174"/>
  <c r="AL120" i="174"/>
  <c r="AK120" i="174"/>
  <c r="AJ120" i="174"/>
  <c r="AI120" i="174"/>
  <c r="AH120" i="174"/>
  <c r="AG120" i="174"/>
  <c r="AF120" i="174"/>
  <c r="AE120" i="174"/>
  <c r="AD120" i="174"/>
  <c r="AC120" i="174"/>
  <c r="AB120" i="174"/>
  <c r="AA120" i="174"/>
  <c r="Z120" i="174"/>
  <c r="Y120" i="174"/>
  <c r="X120" i="174"/>
  <c r="W120" i="174"/>
  <c r="H120" i="174"/>
  <c r="F120" i="174"/>
  <c r="BA118" i="174"/>
  <c r="AZ118" i="174"/>
  <c r="AY118" i="174"/>
  <c r="AX118" i="174"/>
  <c r="AW118" i="174"/>
  <c r="AV118" i="174"/>
  <c r="AU118" i="174"/>
  <c r="AT118" i="174"/>
  <c r="AS118" i="174"/>
  <c r="AR118" i="174"/>
  <c r="AQ118" i="174"/>
  <c r="AP118" i="174"/>
  <c r="AO118" i="174"/>
  <c r="AN118" i="174"/>
  <c r="AM118" i="174"/>
  <c r="AL118" i="174"/>
  <c r="AK118" i="174"/>
  <c r="AJ118" i="174"/>
  <c r="AI118" i="174"/>
  <c r="AH118" i="174"/>
  <c r="AG118" i="174"/>
  <c r="AF118" i="174"/>
  <c r="AE118" i="174"/>
  <c r="AD118" i="174"/>
  <c r="AC118" i="174"/>
  <c r="AB118" i="174"/>
  <c r="AA118" i="174"/>
  <c r="Z118" i="174"/>
  <c r="Y118" i="174"/>
  <c r="X118" i="174"/>
  <c r="W118" i="174"/>
  <c r="H118" i="174"/>
  <c r="F118" i="174"/>
  <c r="BA116" i="174"/>
  <c r="AZ116" i="174"/>
  <c r="AY116" i="174"/>
  <c r="AX116" i="174"/>
  <c r="AW116" i="174"/>
  <c r="AV116" i="174"/>
  <c r="AU116" i="174"/>
  <c r="AT116" i="174"/>
  <c r="AS116" i="174"/>
  <c r="AR116" i="174"/>
  <c r="AQ116" i="174"/>
  <c r="AP116" i="174"/>
  <c r="AO116" i="174"/>
  <c r="AN116" i="174"/>
  <c r="AM116" i="174"/>
  <c r="AL116" i="174"/>
  <c r="AK116" i="174"/>
  <c r="AJ116" i="174"/>
  <c r="AI116" i="174"/>
  <c r="AH116" i="174"/>
  <c r="AG116" i="174"/>
  <c r="AF116" i="174"/>
  <c r="AE116" i="174"/>
  <c r="AD116" i="174"/>
  <c r="AC116" i="174"/>
  <c r="AB116" i="174"/>
  <c r="AA116" i="174"/>
  <c r="Z116" i="174"/>
  <c r="Y116" i="174"/>
  <c r="X116" i="174"/>
  <c r="W116" i="174"/>
  <c r="H116" i="174"/>
  <c r="F116" i="174"/>
  <c r="BA114" i="174"/>
  <c r="AZ114" i="174"/>
  <c r="AY114" i="174"/>
  <c r="AX114" i="174"/>
  <c r="AW114" i="174"/>
  <c r="AV114" i="174"/>
  <c r="AU114" i="174"/>
  <c r="AT114" i="174"/>
  <c r="AS114" i="174"/>
  <c r="AR114" i="174"/>
  <c r="AQ114" i="174"/>
  <c r="AP114" i="174"/>
  <c r="AO114" i="174"/>
  <c r="AN114" i="174"/>
  <c r="AM114" i="174"/>
  <c r="AL114" i="174"/>
  <c r="AK114" i="174"/>
  <c r="AJ114" i="174"/>
  <c r="AI114" i="174"/>
  <c r="AH114" i="174"/>
  <c r="AG114" i="174"/>
  <c r="AF114" i="174"/>
  <c r="AE114" i="174"/>
  <c r="AD114" i="174"/>
  <c r="AC114" i="174"/>
  <c r="AB114" i="174"/>
  <c r="AA114" i="174"/>
  <c r="Z114" i="174"/>
  <c r="Y114" i="174"/>
  <c r="X114" i="174"/>
  <c r="W114" i="174"/>
  <c r="H114" i="174"/>
  <c r="F114" i="174"/>
  <c r="BA112" i="174"/>
  <c r="AZ112" i="174"/>
  <c r="AY112" i="174"/>
  <c r="AX112" i="174"/>
  <c r="AW112" i="174"/>
  <c r="AV112" i="174"/>
  <c r="AU112" i="174"/>
  <c r="AT112" i="174"/>
  <c r="AS112" i="174"/>
  <c r="AR112" i="174"/>
  <c r="AQ112" i="174"/>
  <c r="AP112" i="174"/>
  <c r="AO112" i="174"/>
  <c r="AN112" i="174"/>
  <c r="AM112" i="174"/>
  <c r="AL112" i="174"/>
  <c r="AK112" i="174"/>
  <c r="AJ112" i="174"/>
  <c r="AI112" i="174"/>
  <c r="AH112" i="174"/>
  <c r="AG112" i="174"/>
  <c r="AF112" i="174"/>
  <c r="AE112" i="174"/>
  <c r="AD112" i="174"/>
  <c r="AC112" i="174"/>
  <c r="AB112" i="174"/>
  <c r="AA112" i="174"/>
  <c r="Z112" i="174"/>
  <c r="Y112" i="174"/>
  <c r="X112" i="174"/>
  <c r="W112" i="174"/>
  <c r="H112" i="174"/>
  <c r="F112" i="174"/>
  <c r="BA110" i="174"/>
  <c r="AZ110" i="174"/>
  <c r="AY110" i="174"/>
  <c r="AX110" i="174"/>
  <c r="AW110" i="174"/>
  <c r="AV110" i="174"/>
  <c r="AU110" i="174"/>
  <c r="AT110" i="174"/>
  <c r="AS110" i="174"/>
  <c r="AR110" i="174"/>
  <c r="AQ110" i="174"/>
  <c r="AP110" i="174"/>
  <c r="AO110" i="174"/>
  <c r="AN110" i="174"/>
  <c r="AM110" i="174"/>
  <c r="AL110" i="174"/>
  <c r="AK110" i="174"/>
  <c r="AJ110" i="174"/>
  <c r="AI110" i="174"/>
  <c r="AH110" i="174"/>
  <c r="AG110" i="174"/>
  <c r="AF110" i="174"/>
  <c r="AE110" i="174"/>
  <c r="AD110" i="174"/>
  <c r="AC110" i="174"/>
  <c r="AB110" i="174"/>
  <c r="AA110" i="174"/>
  <c r="Z110" i="174"/>
  <c r="Y110" i="174"/>
  <c r="X110" i="174"/>
  <c r="W110" i="174"/>
  <c r="H110" i="174"/>
  <c r="F110" i="174"/>
  <c r="BA108" i="174"/>
  <c r="AZ108" i="174"/>
  <c r="AY108" i="174"/>
  <c r="AX108" i="174"/>
  <c r="AW108" i="174"/>
  <c r="AV108" i="174"/>
  <c r="AU108" i="174"/>
  <c r="AT108" i="174"/>
  <c r="AS108" i="174"/>
  <c r="AR108" i="174"/>
  <c r="AQ108" i="174"/>
  <c r="AP108" i="174"/>
  <c r="AO108" i="174"/>
  <c r="AN108" i="174"/>
  <c r="AM108" i="174"/>
  <c r="AL108" i="174"/>
  <c r="AK108" i="174"/>
  <c r="AJ108" i="174"/>
  <c r="AI108" i="174"/>
  <c r="AH108" i="174"/>
  <c r="AG108" i="174"/>
  <c r="AF108" i="174"/>
  <c r="AE108" i="174"/>
  <c r="AD108" i="174"/>
  <c r="AC108" i="174"/>
  <c r="AB108" i="174"/>
  <c r="AA108" i="174"/>
  <c r="Z108" i="174"/>
  <c r="Y108" i="174"/>
  <c r="X108" i="174"/>
  <c r="W108" i="174"/>
  <c r="H108" i="174"/>
  <c r="F108" i="174"/>
  <c r="BA106" i="174"/>
  <c r="AZ106" i="174"/>
  <c r="AY106" i="174"/>
  <c r="AX106" i="174"/>
  <c r="AW106" i="174"/>
  <c r="AV106" i="174"/>
  <c r="AU106" i="174"/>
  <c r="AT106" i="174"/>
  <c r="AS106" i="174"/>
  <c r="AR106" i="174"/>
  <c r="AQ106" i="174"/>
  <c r="AP106" i="174"/>
  <c r="AO106" i="174"/>
  <c r="AN106" i="174"/>
  <c r="AM106" i="174"/>
  <c r="AL106" i="174"/>
  <c r="AK106" i="174"/>
  <c r="AJ106" i="174"/>
  <c r="AI106" i="174"/>
  <c r="AH106" i="174"/>
  <c r="AG106" i="174"/>
  <c r="AF106" i="174"/>
  <c r="AE106" i="174"/>
  <c r="AD106" i="174"/>
  <c r="AC106" i="174"/>
  <c r="AB106" i="174"/>
  <c r="AA106" i="174"/>
  <c r="Z106" i="174"/>
  <c r="Y106" i="174"/>
  <c r="X106" i="174"/>
  <c r="W106" i="174"/>
  <c r="H106" i="174"/>
  <c r="F106" i="174"/>
  <c r="BA104" i="174"/>
  <c r="AZ104" i="174"/>
  <c r="AY104" i="174"/>
  <c r="AX104" i="174"/>
  <c r="AW104" i="174"/>
  <c r="AV104" i="174"/>
  <c r="AU104" i="174"/>
  <c r="AT104" i="174"/>
  <c r="AS104" i="174"/>
  <c r="AR104" i="174"/>
  <c r="AQ104" i="174"/>
  <c r="AP104" i="174"/>
  <c r="AO104" i="174"/>
  <c r="AN104" i="174"/>
  <c r="AM104" i="174"/>
  <c r="AL104" i="174"/>
  <c r="AK104" i="174"/>
  <c r="AJ104" i="174"/>
  <c r="AI104" i="174"/>
  <c r="AH104" i="174"/>
  <c r="AG104" i="174"/>
  <c r="AF104" i="174"/>
  <c r="AE104" i="174"/>
  <c r="AD104" i="174"/>
  <c r="AC104" i="174"/>
  <c r="AB104" i="174"/>
  <c r="AA104" i="174"/>
  <c r="Z104" i="174"/>
  <c r="Y104" i="174"/>
  <c r="X104" i="174"/>
  <c r="W104" i="174"/>
  <c r="H104" i="174"/>
  <c r="F104" i="174"/>
  <c r="BA102" i="174"/>
  <c r="AZ102" i="174"/>
  <c r="AY102" i="174"/>
  <c r="AX102" i="174"/>
  <c r="AW102" i="174"/>
  <c r="AV102" i="174"/>
  <c r="AU102" i="174"/>
  <c r="AT102" i="174"/>
  <c r="AS102" i="174"/>
  <c r="AR102" i="174"/>
  <c r="AQ102" i="174"/>
  <c r="AP102" i="174"/>
  <c r="AO102" i="174"/>
  <c r="AN102" i="174"/>
  <c r="AM102" i="174"/>
  <c r="AL102" i="174"/>
  <c r="AK102" i="174"/>
  <c r="AJ102" i="174"/>
  <c r="AI102" i="174"/>
  <c r="AH102" i="174"/>
  <c r="AG102" i="174"/>
  <c r="AF102" i="174"/>
  <c r="AE102" i="174"/>
  <c r="AD102" i="174"/>
  <c r="AC102" i="174"/>
  <c r="AB102" i="174"/>
  <c r="AA102" i="174"/>
  <c r="Z102" i="174"/>
  <c r="Y102" i="174"/>
  <c r="X102" i="174"/>
  <c r="W102" i="174"/>
  <c r="H102" i="174"/>
  <c r="F102" i="174"/>
  <c r="BA100" i="174"/>
  <c r="AZ100" i="174"/>
  <c r="AY100" i="174"/>
  <c r="AX100" i="174"/>
  <c r="AW100" i="174"/>
  <c r="AV100" i="174"/>
  <c r="AU100" i="174"/>
  <c r="AT100" i="174"/>
  <c r="AS100" i="174"/>
  <c r="AR100" i="174"/>
  <c r="AQ100" i="174"/>
  <c r="AP100" i="174"/>
  <c r="AO100" i="174"/>
  <c r="AN100" i="174"/>
  <c r="AM100" i="174"/>
  <c r="AL100" i="174"/>
  <c r="AK100" i="174"/>
  <c r="AJ100" i="174"/>
  <c r="AI100" i="174"/>
  <c r="AH100" i="174"/>
  <c r="AG100" i="174"/>
  <c r="AF100" i="174"/>
  <c r="AE100" i="174"/>
  <c r="AD100" i="174"/>
  <c r="AC100" i="174"/>
  <c r="AB100" i="174"/>
  <c r="AA100" i="174"/>
  <c r="Z100" i="174"/>
  <c r="Y100" i="174"/>
  <c r="X100" i="174"/>
  <c r="W100" i="174"/>
  <c r="H100" i="174"/>
  <c r="F100" i="174"/>
  <c r="BA98" i="174"/>
  <c r="AZ98" i="174"/>
  <c r="AY98" i="174"/>
  <c r="AX98" i="174"/>
  <c r="AW98" i="174"/>
  <c r="AV98" i="174"/>
  <c r="AU98" i="174"/>
  <c r="AT98" i="174"/>
  <c r="AS98" i="174"/>
  <c r="AR98" i="174"/>
  <c r="AQ98" i="174"/>
  <c r="AP98" i="174"/>
  <c r="AO98" i="174"/>
  <c r="AN98" i="174"/>
  <c r="AM98" i="174"/>
  <c r="AL98" i="174"/>
  <c r="AK98" i="174"/>
  <c r="AJ98" i="174"/>
  <c r="AI98" i="174"/>
  <c r="AH98" i="174"/>
  <c r="AG98" i="174"/>
  <c r="AF98" i="174"/>
  <c r="AE98" i="174"/>
  <c r="AD98" i="174"/>
  <c r="AC98" i="174"/>
  <c r="AB98" i="174"/>
  <c r="AA98" i="174"/>
  <c r="Z98" i="174"/>
  <c r="Y98" i="174"/>
  <c r="X98" i="174"/>
  <c r="W98" i="174"/>
  <c r="H98" i="174"/>
  <c r="F98" i="174"/>
  <c r="BA96" i="174"/>
  <c r="AZ96" i="174"/>
  <c r="AY96" i="174"/>
  <c r="AX96" i="174"/>
  <c r="AW96" i="174"/>
  <c r="AV96" i="174"/>
  <c r="AU96" i="174"/>
  <c r="AT96" i="174"/>
  <c r="AS96" i="174"/>
  <c r="AR96" i="174"/>
  <c r="AQ96" i="174"/>
  <c r="AP96" i="174"/>
  <c r="AO96" i="174"/>
  <c r="AN96" i="174"/>
  <c r="AM96" i="174"/>
  <c r="AL96" i="174"/>
  <c r="AK96" i="174"/>
  <c r="AJ96" i="174"/>
  <c r="AI96" i="174"/>
  <c r="AH96" i="174"/>
  <c r="AG96" i="174"/>
  <c r="AF96" i="174"/>
  <c r="AE96" i="174"/>
  <c r="AD96" i="174"/>
  <c r="AC96" i="174"/>
  <c r="AB96" i="174"/>
  <c r="AA96" i="174"/>
  <c r="Z96" i="174"/>
  <c r="Y96" i="174"/>
  <c r="X96" i="174"/>
  <c r="W96" i="174"/>
  <c r="H96" i="174"/>
  <c r="F96" i="174"/>
  <c r="BA94" i="174"/>
  <c r="AZ94" i="174"/>
  <c r="AY94" i="174"/>
  <c r="AX94" i="174"/>
  <c r="AW94" i="174"/>
  <c r="AV94" i="174"/>
  <c r="AU94" i="174"/>
  <c r="AT94" i="174"/>
  <c r="AS94" i="174"/>
  <c r="AR94" i="174"/>
  <c r="AQ94" i="174"/>
  <c r="AP94" i="174"/>
  <c r="AO94" i="174"/>
  <c r="AN94" i="174"/>
  <c r="AM94" i="174"/>
  <c r="AL94" i="174"/>
  <c r="AK94" i="174"/>
  <c r="AJ94" i="174"/>
  <c r="AI94" i="174"/>
  <c r="AH94" i="174"/>
  <c r="AG94" i="174"/>
  <c r="AF94" i="174"/>
  <c r="AE94" i="174"/>
  <c r="AD94" i="174"/>
  <c r="AC94" i="174"/>
  <c r="AB94" i="174"/>
  <c r="AA94" i="174"/>
  <c r="Z94" i="174"/>
  <c r="Y94" i="174"/>
  <c r="X94" i="174"/>
  <c r="W94" i="174"/>
  <c r="H94" i="174"/>
  <c r="F94" i="174"/>
  <c r="BA92" i="174"/>
  <c r="AZ92" i="174"/>
  <c r="AY92" i="174"/>
  <c r="AX92" i="174"/>
  <c r="AW92" i="174"/>
  <c r="AV92" i="174"/>
  <c r="AU92" i="174"/>
  <c r="AT92" i="174"/>
  <c r="AS92" i="174"/>
  <c r="AR92" i="174"/>
  <c r="AQ92" i="174"/>
  <c r="AP92" i="174"/>
  <c r="AO92" i="174"/>
  <c r="AN92" i="174"/>
  <c r="AM92" i="174"/>
  <c r="AL92" i="174"/>
  <c r="AK92" i="174"/>
  <c r="AJ92" i="174"/>
  <c r="AI92" i="174"/>
  <c r="AH92" i="174"/>
  <c r="AG92" i="174"/>
  <c r="AF92" i="174"/>
  <c r="AE92" i="174"/>
  <c r="AD92" i="174"/>
  <c r="AC92" i="174"/>
  <c r="AB92" i="174"/>
  <c r="AA92" i="174"/>
  <c r="Z92" i="174"/>
  <c r="Y92" i="174"/>
  <c r="X92" i="174"/>
  <c r="W92" i="174"/>
  <c r="H92" i="174"/>
  <c r="F92" i="174"/>
  <c r="BA90" i="174"/>
  <c r="AZ90" i="174"/>
  <c r="AY90" i="174"/>
  <c r="AX90" i="174"/>
  <c r="AW90" i="174"/>
  <c r="AV90" i="174"/>
  <c r="AU90" i="174"/>
  <c r="AT90" i="174"/>
  <c r="AS90" i="174"/>
  <c r="AR90" i="174"/>
  <c r="AQ90" i="174"/>
  <c r="AP90" i="174"/>
  <c r="AO90" i="174"/>
  <c r="AN90" i="174"/>
  <c r="AM90" i="174"/>
  <c r="AL90" i="174"/>
  <c r="AK90" i="174"/>
  <c r="AJ90" i="174"/>
  <c r="AI90" i="174"/>
  <c r="AH90" i="174"/>
  <c r="AG90" i="174"/>
  <c r="AF90" i="174"/>
  <c r="AE90" i="174"/>
  <c r="AD90" i="174"/>
  <c r="AC90" i="174"/>
  <c r="AB90" i="174"/>
  <c r="AA90" i="174"/>
  <c r="Z90" i="174"/>
  <c r="Y90" i="174"/>
  <c r="X90" i="174"/>
  <c r="W90" i="174"/>
  <c r="H90" i="174"/>
  <c r="F90" i="174"/>
  <c r="BA88" i="174"/>
  <c r="AZ88" i="174"/>
  <c r="AY88" i="174"/>
  <c r="AX88" i="174"/>
  <c r="AW88" i="174"/>
  <c r="AV88" i="174"/>
  <c r="AU88" i="174"/>
  <c r="AT88" i="174"/>
  <c r="AS88" i="174"/>
  <c r="AR88" i="174"/>
  <c r="AQ88" i="174"/>
  <c r="AP88" i="174"/>
  <c r="AO88" i="174"/>
  <c r="AN88" i="174"/>
  <c r="AM88" i="174"/>
  <c r="AL88" i="174"/>
  <c r="AK88" i="174"/>
  <c r="AJ88" i="174"/>
  <c r="AI88" i="174"/>
  <c r="AH88" i="174"/>
  <c r="AG88" i="174"/>
  <c r="AF88" i="174"/>
  <c r="AE88" i="174"/>
  <c r="AD88" i="174"/>
  <c r="AC88" i="174"/>
  <c r="AB88" i="174"/>
  <c r="AA88" i="174"/>
  <c r="Z88" i="174"/>
  <c r="Y88" i="174"/>
  <c r="X88" i="174"/>
  <c r="W88" i="174"/>
  <c r="H88" i="174"/>
  <c r="F88" i="174"/>
  <c r="BA86" i="174"/>
  <c r="AZ86" i="174"/>
  <c r="AY86" i="174"/>
  <c r="AX86" i="174"/>
  <c r="AW86" i="174"/>
  <c r="AV86" i="174"/>
  <c r="AU86" i="174"/>
  <c r="AT86" i="174"/>
  <c r="AS86" i="174"/>
  <c r="AR86" i="174"/>
  <c r="AQ86" i="174"/>
  <c r="AP86" i="174"/>
  <c r="AO86" i="174"/>
  <c r="AN86" i="174"/>
  <c r="AM86" i="174"/>
  <c r="AL86" i="174"/>
  <c r="AK86" i="174"/>
  <c r="AJ86" i="174"/>
  <c r="AI86" i="174"/>
  <c r="AH86" i="174"/>
  <c r="AG86" i="174"/>
  <c r="AF86" i="174"/>
  <c r="AE86" i="174"/>
  <c r="AD86" i="174"/>
  <c r="AC86" i="174"/>
  <c r="AB86" i="174"/>
  <c r="AA86" i="174"/>
  <c r="Z86" i="174"/>
  <c r="Y86" i="174"/>
  <c r="X86" i="174"/>
  <c r="W86" i="174"/>
  <c r="H86" i="174"/>
  <c r="F86" i="174"/>
  <c r="BA84" i="174"/>
  <c r="AZ84" i="174"/>
  <c r="AY84" i="174"/>
  <c r="AX84" i="174"/>
  <c r="AW84" i="174"/>
  <c r="AV84" i="174"/>
  <c r="AU84" i="174"/>
  <c r="AT84" i="174"/>
  <c r="AS84" i="174"/>
  <c r="AR84" i="174"/>
  <c r="AQ84" i="174"/>
  <c r="AP84" i="174"/>
  <c r="AO84" i="174"/>
  <c r="AN84" i="174"/>
  <c r="AM84" i="174"/>
  <c r="AL84" i="174"/>
  <c r="AK84" i="174"/>
  <c r="AJ84" i="174"/>
  <c r="AI84" i="174"/>
  <c r="AH84" i="174"/>
  <c r="AG84" i="174"/>
  <c r="AF84" i="174"/>
  <c r="AE84" i="174"/>
  <c r="AD84" i="174"/>
  <c r="AC84" i="174"/>
  <c r="AB84" i="174"/>
  <c r="AA84" i="174"/>
  <c r="Z84" i="174"/>
  <c r="Y84" i="174"/>
  <c r="X84" i="174"/>
  <c r="W84" i="174"/>
  <c r="H84" i="174"/>
  <c r="F84" i="174"/>
  <c r="BA82" i="174"/>
  <c r="AZ82" i="174"/>
  <c r="AY82" i="174"/>
  <c r="AX82" i="174"/>
  <c r="AW82" i="174"/>
  <c r="AV82" i="174"/>
  <c r="AU82" i="174"/>
  <c r="AT82" i="174"/>
  <c r="AS82" i="174"/>
  <c r="AR82" i="174"/>
  <c r="AQ82" i="174"/>
  <c r="AP82" i="174"/>
  <c r="AO82" i="174"/>
  <c r="AN82" i="174"/>
  <c r="AM82" i="174"/>
  <c r="AL82" i="174"/>
  <c r="AK82" i="174"/>
  <c r="AJ82" i="174"/>
  <c r="AI82" i="174"/>
  <c r="AH82" i="174"/>
  <c r="AG82" i="174"/>
  <c r="AF82" i="174"/>
  <c r="AE82" i="174"/>
  <c r="AD82" i="174"/>
  <c r="AC82" i="174"/>
  <c r="AB82" i="174"/>
  <c r="AA82" i="174"/>
  <c r="Z82" i="174"/>
  <c r="Y82" i="174"/>
  <c r="X82" i="174"/>
  <c r="W82" i="174"/>
  <c r="H82" i="174"/>
  <c r="F82" i="174"/>
  <c r="BA80" i="174"/>
  <c r="AZ80" i="174"/>
  <c r="AY80" i="174"/>
  <c r="AX80" i="174"/>
  <c r="AW80" i="174"/>
  <c r="AV80" i="174"/>
  <c r="AU80" i="174"/>
  <c r="AT80" i="174"/>
  <c r="AS80" i="174"/>
  <c r="AR80" i="174"/>
  <c r="AQ80" i="174"/>
  <c r="AP80" i="174"/>
  <c r="AO80" i="174"/>
  <c r="AN80" i="174"/>
  <c r="AM80" i="174"/>
  <c r="AL80" i="174"/>
  <c r="AK80" i="174"/>
  <c r="AJ80" i="174"/>
  <c r="AI80" i="174"/>
  <c r="AH80" i="174"/>
  <c r="AG80" i="174"/>
  <c r="AF80" i="174"/>
  <c r="AE80" i="174"/>
  <c r="AD80" i="174"/>
  <c r="AC80" i="174"/>
  <c r="AB80" i="174"/>
  <c r="AA80" i="174"/>
  <c r="Z80" i="174"/>
  <c r="Y80" i="174"/>
  <c r="X80" i="174"/>
  <c r="W80" i="174"/>
  <c r="H80" i="174"/>
  <c r="F80" i="174"/>
  <c r="BA78" i="174"/>
  <c r="AZ78" i="174"/>
  <c r="AY78" i="174"/>
  <c r="AX78" i="174"/>
  <c r="AW78" i="174"/>
  <c r="AV78" i="174"/>
  <c r="AU78" i="174"/>
  <c r="AT78" i="174"/>
  <c r="AS78" i="174"/>
  <c r="AR78" i="174"/>
  <c r="AQ78" i="174"/>
  <c r="AP78" i="174"/>
  <c r="AO78" i="174"/>
  <c r="AN78" i="174"/>
  <c r="AM78" i="174"/>
  <c r="AL78" i="174"/>
  <c r="AK78" i="174"/>
  <c r="AJ78" i="174"/>
  <c r="AI78" i="174"/>
  <c r="AH78" i="174"/>
  <c r="AG78" i="174"/>
  <c r="AF78" i="174"/>
  <c r="AE78" i="174"/>
  <c r="AD78" i="174"/>
  <c r="AC78" i="174"/>
  <c r="AB78" i="174"/>
  <c r="AA78" i="174"/>
  <c r="Z78" i="174"/>
  <c r="Y78" i="174"/>
  <c r="X78" i="174"/>
  <c r="W78" i="174"/>
  <c r="H78" i="174"/>
  <c r="F78" i="174"/>
  <c r="BA76" i="174"/>
  <c r="AZ76" i="174"/>
  <c r="AY76" i="174"/>
  <c r="AX76" i="174"/>
  <c r="AW76" i="174"/>
  <c r="AV76" i="174"/>
  <c r="AU76" i="174"/>
  <c r="AT76" i="174"/>
  <c r="AS76" i="174"/>
  <c r="AR76" i="174"/>
  <c r="AQ76" i="174"/>
  <c r="AP76" i="174"/>
  <c r="AO76" i="174"/>
  <c r="AN76" i="174"/>
  <c r="AM76" i="174"/>
  <c r="AL76" i="174"/>
  <c r="AK76" i="174"/>
  <c r="AJ76" i="174"/>
  <c r="AI76" i="174"/>
  <c r="AH76" i="174"/>
  <c r="AG76" i="174"/>
  <c r="AF76" i="174"/>
  <c r="AE76" i="174"/>
  <c r="AD76" i="174"/>
  <c r="AC76" i="174"/>
  <c r="AB76" i="174"/>
  <c r="AA76" i="174"/>
  <c r="Z76" i="174"/>
  <c r="Y76" i="174"/>
  <c r="X76" i="174"/>
  <c r="W76" i="174"/>
  <c r="H76" i="174"/>
  <c r="F76" i="174"/>
  <c r="BA74" i="174"/>
  <c r="AZ74" i="174"/>
  <c r="AY74" i="174"/>
  <c r="AX74" i="174"/>
  <c r="AW74" i="174"/>
  <c r="AV74" i="174"/>
  <c r="AU74" i="174"/>
  <c r="AT74" i="174"/>
  <c r="AS74" i="174"/>
  <c r="AR74" i="174"/>
  <c r="AQ74" i="174"/>
  <c r="AP74" i="174"/>
  <c r="AO74" i="174"/>
  <c r="AN74" i="174"/>
  <c r="AM74" i="174"/>
  <c r="AL74" i="174"/>
  <c r="AK74" i="174"/>
  <c r="AJ74" i="174"/>
  <c r="AI74" i="174"/>
  <c r="AH74" i="174"/>
  <c r="AG74" i="174"/>
  <c r="AF74" i="174"/>
  <c r="AE74" i="174"/>
  <c r="AD74" i="174"/>
  <c r="AC74" i="174"/>
  <c r="AB74" i="174"/>
  <c r="AA74" i="174"/>
  <c r="Z74" i="174"/>
  <c r="Y74" i="174"/>
  <c r="X74" i="174"/>
  <c r="W74" i="174"/>
  <c r="H74" i="174"/>
  <c r="F74" i="174"/>
  <c r="BA72" i="174"/>
  <c r="AZ72" i="174"/>
  <c r="AY72" i="174"/>
  <c r="AX72" i="174"/>
  <c r="AW72" i="174"/>
  <c r="AV72" i="174"/>
  <c r="AU72" i="174"/>
  <c r="AT72" i="174"/>
  <c r="AS72" i="174"/>
  <c r="AR72" i="174"/>
  <c r="AQ72" i="174"/>
  <c r="AP72" i="174"/>
  <c r="AO72" i="174"/>
  <c r="AN72" i="174"/>
  <c r="AM72" i="174"/>
  <c r="AL72" i="174"/>
  <c r="AK72" i="174"/>
  <c r="AJ72" i="174"/>
  <c r="AI72" i="174"/>
  <c r="AH72" i="174"/>
  <c r="AG72" i="174"/>
  <c r="AF72" i="174"/>
  <c r="AE72" i="174"/>
  <c r="AD72" i="174"/>
  <c r="AC72" i="174"/>
  <c r="AB72" i="174"/>
  <c r="AA72" i="174"/>
  <c r="Z72" i="174"/>
  <c r="Y72" i="174"/>
  <c r="X72" i="174"/>
  <c r="W72" i="174"/>
  <c r="H72" i="174"/>
  <c r="F72" i="174"/>
  <c r="BA70" i="174"/>
  <c r="AZ70" i="174"/>
  <c r="AY70" i="174"/>
  <c r="AX70" i="174"/>
  <c r="AW70" i="174"/>
  <c r="AV70" i="174"/>
  <c r="AU70" i="174"/>
  <c r="AT70" i="174"/>
  <c r="AS70" i="174"/>
  <c r="AR70" i="174"/>
  <c r="AQ70" i="174"/>
  <c r="AP70" i="174"/>
  <c r="AO70" i="174"/>
  <c r="AN70" i="174"/>
  <c r="AM70" i="174"/>
  <c r="AL70" i="174"/>
  <c r="AK70" i="174"/>
  <c r="AJ70" i="174"/>
  <c r="AI70" i="174"/>
  <c r="AH70" i="174"/>
  <c r="AG70" i="174"/>
  <c r="AF70" i="174"/>
  <c r="AE70" i="174"/>
  <c r="AD70" i="174"/>
  <c r="AC70" i="174"/>
  <c r="AB70" i="174"/>
  <c r="AA70" i="174"/>
  <c r="Z70" i="174"/>
  <c r="Y70" i="174"/>
  <c r="X70" i="174"/>
  <c r="W70" i="174"/>
  <c r="H70" i="174"/>
  <c r="F70" i="174"/>
  <c r="BA68" i="174"/>
  <c r="AZ68" i="174"/>
  <c r="AY68" i="174"/>
  <c r="AX68" i="174"/>
  <c r="AW68" i="174"/>
  <c r="AV68" i="174"/>
  <c r="AU68" i="174"/>
  <c r="AT68" i="174"/>
  <c r="AS68" i="174"/>
  <c r="AR68" i="174"/>
  <c r="AQ68" i="174"/>
  <c r="AP68" i="174"/>
  <c r="AO68" i="174"/>
  <c r="AN68" i="174"/>
  <c r="AM68" i="174"/>
  <c r="AL68" i="174"/>
  <c r="AK68" i="174"/>
  <c r="AJ68" i="174"/>
  <c r="AI68" i="174"/>
  <c r="AH68" i="174"/>
  <c r="AG68" i="174"/>
  <c r="AF68" i="174"/>
  <c r="AE68" i="174"/>
  <c r="AD68" i="174"/>
  <c r="AC68" i="174"/>
  <c r="AB68" i="174"/>
  <c r="AA68" i="174"/>
  <c r="Z68" i="174"/>
  <c r="Y68" i="174"/>
  <c r="X68" i="174"/>
  <c r="W68" i="174"/>
  <c r="H68" i="174"/>
  <c r="F68" i="174"/>
  <c r="BA66" i="174"/>
  <c r="AZ66" i="174"/>
  <c r="AY66" i="174"/>
  <c r="AX66" i="174"/>
  <c r="AW66" i="174"/>
  <c r="AV66" i="174"/>
  <c r="AU66" i="174"/>
  <c r="AT66" i="174"/>
  <c r="AS66" i="174"/>
  <c r="AR66" i="174"/>
  <c r="AQ66" i="174"/>
  <c r="AP66" i="174"/>
  <c r="AO66" i="174"/>
  <c r="AN66" i="174"/>
  <c r="AM66" i="174"/>
  <c r="AL66" i="174"/>
  <c r="AK66" i="174"/>
  <c r="AJ66" i="174"/>
  <c r="AI66" i="174"/>
  <c r="AH66" i="174"/>
  <c r="AG66" i="174"/>
  <c r="AF66" i="174"/>
  <c r="AE66" i="174"/>
  <c r="AD66" i="174"/>
  <c r="AC66" i="174"/>
  <c r="AB66" i="174"/>
  <c r="AA66" i="174"/>
  <c r="Z66" i="174"/>
  <c r="Y66" i="174"/>
  <c r="X66" i="174"/>
  <c r="W66" i="174"/>
  <c r="H66" i="174"/>
  <c r="F66" i="174"/>
  <c r="BA64" i="174"/>
  <c r="AZ64" i="174"/>
  <c r="AY64" i="174"/>
  <c r="AX64" i="174"/>
  <c r="AW64" i="174"/>
  <c r="AV64" i="174"/>
  <c r="AU64" i="174"/>
  <c r="AT64" i="174"/>
  <c r="AS64" i="174"/>
  <c r="AR64" i="174"/>
  <c r="AQ64" i="174"/>
  <c r="AP64" i="174"/>
  <c r="AO64" i="174"/>
  <c r="AN64" i="174"/>
  <c r="AM64" i="174"/>
  <c r="AL64" i="174"/>
  <c r="AK64" i="174"/>
  <c r="AJ64" i="174"/>
  <c r="AI64" i="174"/>
  <c r="AH64" i="174"/>
  <c r="AG64" i="174"/>
  <c r="AF64" i="174"/>
  <c r="AE64" i="174"/>
  <c r="AD64" i="174"/>
  <c r="AC64" i="174"/>
  <c r="AB64" i="174"/>
  <c r="AA64" i="174"/>
  <c r="Z64" i="174"/>
  <c r="Y64" i="174"/>
  <c r="X64" i="174"/>
  <c r="W64" i="174"/>
  <c r="H64" i="174"/>
  <c r="F64" i="174"/>
  <c r="BA62" i="174"/>
  <c r="AZ62" i="174"/>
  <c r="AY62" i="174"/>
  <c r="AX62" i="174"/>
  <c r="AW62" i="174"/>
  <c r="AV62" i="174"/>
  <c r="AU62" i="174"/>
  <c r="AT62" i="174"/>
  <c r="AS62" i="174"/>
  <c r="AR62" i="174"/>
  <c r="AQ62" i="174"/>
  <c r="AP62" i="174"/>
  <c r="AO62" i="174"/>
  <c r="AN62" i="174"/>
  <c r="AM62" i="174"/>
  <c r="AL62" i="174"/>
  <c r="AK62" i="174"/>
  <c r="AJ62" i="174"/>
  <c r="AI62" i="174"/>
  <c r="AH62" i="174"/>
  <c r="AG62" i="174"/>
  <c r="AF62" i="174"/>
  <c r="AE62" i="174"/>
  <c r="AD62" i="174"/>
  <c r="AC62" i="174"/>
  <c r="AB62" i="174"/>
  <c r="AA62" i="174"/>
  <c r="Z62" i="174"/>
  <c r="Y62" i="174"/>
  <c r="X62" i="174"/>
  <c r="W62" i="174"/>
  <c r="H62" i="174"/>
  <c r="F62" i="174"/>
  <c r="BA60" i="174"/>
  <c r="AZ60" i="174"/>
  <c r="AY60" i="174"/>
  <c r="AX60" i="174"/>
  <c r="AW60" i="174"/>
  <c r="AV60" i="174"/>
  <c r="AU60" i="174"/>
  <c r="AT60" i="174"/>
  <c r="AS60" i="174"/>
  <c r="AR60" i="174"/>
  <c r="AQ60" i="174"/>
  <c r="AP60" i="174"/>
  <c r="AO60" i="174"/>
  <c r="AN60" i="174"/>
  <c r="AM60" i="174"/>
  <c r="AL60" i="174"/>
  <c r="AK60" i="174"/>
  <c r="AJ60" i="174"/>
  <c r="AI60" i="174"/>
  <c r="AH60" i="174"/>
  <c r="AG60" i="174"/>
  <c r="AF60" i="174"/>
  <c r="AE60" i="174"/>
  <c r="AD60" i="174"/>
  <c r="AC60" i="174"/>
  <c r="AB60" i="174"/>
  <c r="AA60" i="174"/>
  <c r="Z60" i="174"/>
  <c r="Y60" i="174"/>
  <c r="X60" i="174"/>
  <c r="W60" i="174"/>
  <c r="H60" i="174"/>
  <c r="F60" i="174"/>
  <c r="BA58" i="174"/>
  <c r="AZ58" i="174"/>
  <c r="AY58" i="174"/>
  <c r="AX58" i="174"/>
  <c r="AW58" i="174"/>
  <c r="AV58" i="174"/>
  <c r="AU58" i="174"/>
  <c r="AT58" i="174"/>
  <c r="AS58" i="174"/>
  <c r="AR58" i="174"/>
  <c r="AQ58" i="174"/>
  <c r="AP58" i="174"/>
  <c r="AO58" i="174"/>
  <c r="AN58" i="174"/>
  <c r="AM58" i="174"/>
  <c r="AL58" i="174"/>
  <c r="AK58" i="174"/>
  <c r="AJ58" i="174"/>
  <c r="AI58" i="174"/>
  <c r="AH58" i="174"/>
  <c r="AG58" i="174"/>
  <c r="AF58" i="174"/>
  <c r="AE58" i="174"/>
  <c r="AD58" i="174"/>
  <c r="AC58" i="174"/>
  <c r="AB58" i="174"/>
  <c r="AA58" i="174"/>
  <c r="Z58" i="174"/>
  <c r="Y58" i="174"/>
  <c r="X58" i="174"/>
  <c r="W58" i="174"/>
  <c r="H58" i="174"/>
  <c r="F58" i="174"/>
  <c r="BA56" i="174"/>
  <c r="AZ56" i="174"/>
  <c r="AY56" i="174"/>
  <c r="AX56" i="174"/>
  <c r="AW56" i="174"/>
  <c r="AV56" i="174"/>
  <c r="AU56" i="174"/>
  <c r="AT56" i="174"/>
  <c r="AS56" i="174"/>
  <c r="AR56" i="174"/>
  <c r="AQ56" i="174"/>
  <c r="AP56" i="174"/>
  <c r="AO56" i="174"/>
  <c r="AN56" i="174"/>
  <c r="AM56" i="174"/>
  <c r="AL56" i="174"/>
  <c r="AK56" i="174"/>
  <c r="AJ56" i="174"/>
  <c r="AI56" i="174"/>
  <c r="AH56" i="174"/>
  <c r="AG56" i="174"/>
  <c r="AF56" i="174"/>
  <c r="AE56" i="174"/>
  <c r="AD56" i="174"/>
  <c r="AC56" i="174"/>
  <c r="AB56" i="174"/>
  <c r="AA56" i="174"/>
  <c r="Z56" i="174"/>
  <c r="Y56" i="174"/>
  <c r="X56" i="174"/>
  <c r="W56" i="174"/>
  <c r="H56" i="174"/>
  <c r="F56" i="174"/>
  <c r="BA54" i="174"/>
  <c r="AZ54" i="174"/>
  <c r="AY54" i="174"/>
  <c r="AX54" i="174"/>
  <c r="AW54" i="174"/>
  <c r="AV54" i="174"/>
  <c r="AU54" i="174"/>
  <c r="AT54" i="174"/>
  <c r="AS54" i="174"/>
  <c r="AR54" i="174"/>
  <c r="AQ54" i="174"/>
  <c r="AP54" i="174"/>
  <c r="AO54" i="174"/>
  <c r="AN54" i="174"/>
  <c r="AM54" i="174"/>
  <c r="AL54" i="174"/>
  <c r="AK54" i="174"/>
  <c r="AJ54" i="174"/>
  <c r="AI54" i="174"/>
  <c r="AH54" i="174"/>
  <c r="AG54" i="174"/>
  <c r="AF54" i="174"/>
  <c r="AE54" i="174"/>
  <c r="AD54" i="174"/>
  <c r="AC54" i="174"/>
  <c r="AB54" i="174"/>
  <c r="AA54" i="174"/>
  <c r="Z54" i="174"/>
  <c r="Y54" i="174"/>
  <c r="X54" i="174"/>
  <c r="W54" i="174"/>
  <c r="H54" i="174"/>
  <c r="F54" i="174"/>
  <c r="BA52" i="174"/>
  <c r="AZ52" i="174"/>
  <c r="AY52" i="174"/>
  <c r="AX52" i="174"/>
  <c r="AW52" i="174"/>
  <c r="AV52" i="174"/>
  <c r="AU52" i="174"/>
  <c r="AT52" i="174"/>
  <c r="AS52" i="174"/>
  <c r="AR52" i="174"/>
  <c r="AQ52" i="174"/>
  <c r="AP52" i="174"/>
  <c r="AO52" i="174"/>
  <c r="AN52" i="174"/>
  <c r="AM52" i="174"/>
  <c r="AL52" i="174"/>
  <c r="AK52" i="174"/>
  <c r="AJ52" i="174"/>
  <c r="AI52" i="174"/>
  <c r="AH52" i="174"/>
  <c r="AG52" i="174"/>
  <c r="AF52" i="174"/>
  <c r="AE52" i="174"/>
  <c r="AD52" i="174"/>
  <c r="AC52" i="174"/>
  <c r="AB52" i="174"/>
  <c r="AA52" i="174"/>
  <c r="Z52" i="174"/>
  <c r="Y52" i="174"/>
  <c r="X52" i="174"/>
  <c r="W52" i="174"/>
  <c r="H52" i="174"/>
  <c r="F52" i="174"/>
  <c r="BA50" i="174"/>
  <c r="AZ50" i="174"/>
  <c r="AY50" i="174"/>
  <c r="AX50" i="174"/>
  <c r="AW50" i="174"/>
  <c r="AV50" i="174"/>
  <c r="AU50" i="174"/>
  <c r="AT50" i="174"/>
  <c r="AS50" i="174"/>
  <c r="AR50" i="174"/>
  <c r="AQ50" i="174"/>
  <c r="AP50" i="174"/>
  <c r="AO50" i="174"/>
  <c r="AN50" i="174"/>
  <c r="AM50" i="174"/>
  <c r="AL50" i="174"/>
  <c r="AK50" i="174"/>
  <c r="AJ50" i="174"/>
  <c r="AI50" i="174"/>
  <c r="AH50" i="174"/>
  <c r="AG50" i="174"/>
  <c r="AF50" i="174"/>
  <c r="AE50" i="174"/>
  <c r="AD50" i="174"/>
  <c r="AC50" i="174"/>
  <c r="AB50" i="174"/>
  <c r="AA50" i="174"/>
  <c r="Z50" i="174"/>
  <c r="Y50" i="174"/>
  <c r="X50" i="174"/>
  <c r="W50" i="174"/>
  <c r="H50" i="174"/>
  <c r="F50" i="174"/>
  <c r="BA48" i="174"/>
  <c r="AZ48" i="174"/>
  <c r="AY48" i="174"/>
  <c r="AX48" i="174"/>
  <c r="AW48" i="174"/>
  <c r="AV48" i="174"/>
  <c r="AU48" i="174"/>
  <c r="AT48" i="174"/>
  <c r="AS48" i="174"/>
  <c r="AR48" i="174"/>
  <c r="AQ48" i="174"/>
  <c r="AP48" i="174"/>
  <c r="AO48" i="174"/>
  <c r="AN48" i="174"/>
  <c r="AM48" i="174"/>
  <c r="AL48" i="174"/>
  <c r="AK48" i="174"/>
  <c r="AJ48" i="174"/>
  <c r="AI48" i="174"/>
  <c r="AH48" i="174"/>
  <c r="AG48" i="174"/>
  <c r="AF48" i="174"/>
  <c r="AE48" i="174"/>
  <c r="AD48" i="174"/>
  <c r="AC48" i="174"/>
  <c r="AB48" i="174"/>
  <c r="AA48" i="174"/>
  <c r="Z48" i="174"/>
  <c r="Y48" i="174"/>
  <c r="X48" i="174"/>
  <c r="W48" i="174"/>
  <c r="H48" i="174"/>
  <c r="F48" i="174"/>
  <c r="BA46" i="174"/>
  <c r="AZ46" i="174"/>
  <c r="AY46" i="174"/>
  <c r="AX46" i="174"/>
  <c r="AW46" i="174"/>
  <c r="AV46" i="174"/>
  <c r="AU46" i="174"/>
  <c r="AT46" i="174"/>
  <c r="AS46" i="174"/>
  <c r="AR46" i="174"/>
  <c r="AQ46" i="174"/>
  <c r="AP46" i="174"/>
  <c r="AO46" i="174"/>
  <c r="AN46" i="174"/>
  <c r="AM46" i="174"/>
  <c r="AL46" i="174"/>
  <c r="AK46" i="174"/>
  <c r="AJ46" i="174"/>
  <c r="AI46" i="174"/>
  <c r="AH46" i="174"/>
  <c r="AG46" i="174"/>
  <c r="AF46" i="174"/>
  <c r="AE46" i="174"/>
  <c r="AD46" i="174"/>
  <c r="AC46" i="174"/>
  <c r="AB46" i="174"/>
  <c r="AA46" i="174"/>
  <c r="Z46" i="174"/>
  <c r="Y46" i="174"/>
  <c r="X46" i="174"/>
  <c r="W46" i="174"/>
  <c r="H46" i="174"/>
  <c r="F46" i="174"/>
  <c r="BA44" i="174"/>
  <c r="AZ44" i="174"/>
  <c r="AY44" i="174"/>
  <c r="AX44" i="174"/>
  <c r="AW44" i="174"/>
  <c r="AV44" i="174"/>
  <c r="AU44" i="174"/>
  <c r="AT44" i="174"/>
  <c r="AS44" i="174"/>
  <c r="AR44" i="174"/>
  <c r="AQ44" i="174"/>
  <c r="AP44" i="174"/>
  <c r="AO44" i="174"/>
  <c r="AN44" i="174"/>
  <c r="AM44" i="174"/>
  <c r="AL44" i="174"/>
  <c r="AK44" i="174"/>
  <c r="AJ44" i="174"/>
  <c r="AI44" i="174"/>
  <c r="AH44" i="174"/>
  <c r="AG44" i="174"/>
  <c r="AF44" i="174"/>
  <c r="AE44" i="174"/>
  <c r="AD44" i="174"/>
  <c r="AC44" i="174"/>
  <c r="AB44" i="174"/>
  <c r="AA44" i="174"/>
  <c r="Z44" i="174"/>
  <c r="Y44" i="174"/>
  <c r="X44" i="174"/>
  <c r="W44" i="174"/>
  <c r="H44" i="174"/>
  <c r="F44" i="174"/>
  <c r="BA42" i="174"/>
  <c r="AZ42" i="174"/>
  <c r="AY42" i="174"/>
  <c r="AX42" i="174"/>
  <c r="AW42" i="174"/>
  <c r="AV42" i="174"/>
  <c r="AU42" i="174"/>
  <c r="AT42" i="174"/>
  <c r="AS42" i="174"/>
  <c r="AR42" i="174"/>
  <c r="AQ42" i="174"/>
  <c r="AP42" i="174"/>
  <c r="AO42" i="174"/>
  <c r="AN42" i="174"/>
  <c r="AM42" i="174"/>
  <c r="AL42" i="174"/>
  <c r="AK42" i="174"/>
  <c r="AJ42" i="174"/>
  <c r="AI42" i="174"/>
  <c r="AH42" i="174"/>
  <c r="AG42" i="174"/>
  <c r="AF42" i="174"/>
  <c r="AE42" i="174"/>
  <c r="AD42" i="174"/>
  <c r="AC42" i="174"/>
  <c r="AB42" i="174"/>
  <c r="AA42" i="174"/>
  <c r="Z42" i="174"/>
  <c r="Y42" i="174"/>
  <c r="X42" i="174"/>
  <c r="W42" i="174"/>
  <c r="H42" i="174"/>
  <c r="F42" i="174"/>
  <c r="BA40" i="174"/>
  <c r="AZ40" i="174"/>
  <c r="AY40" i="174"/>
  <c r="AX40" i="174"/>
  <c r="AW40" i="174"/>
  <c r="AV40" i="174"/>
  <c r="AU40" i="174"/>
  <c r="AT40" i="174"/>
  <c r="AS40" i="174"/>
  <c r="AR40" i="174"/>
  <c r="AQ40" i="174"/>
  <c r="AP40" i="174"/>
  <c r="AO40" i="174"/>
  <c r="AN40" i="174"/>
  <c r="AM40" i="174"/>
  <c r="AL40" i="174"/>
  <c r="AK40" i="174"/>
  <c r="AJ40" i="174"/>
  <c r="AI40" i="174"/>
  <c r="AH40" i="174"/>
  <c r="AG40" i="174"/>
  <c r="AF40" i="174"/>
  <c r="AE40" i="174"/>
  <c r="AD40" i="174"/>
  <c r="AC40" i="174"/>
  <c r="AB40" i="174"/>
  <c r="AA40" i="174"/>
  <c r="Z40" i="174"/>
  <c r="Y40" i="174"/>
  <c r="X40" i="174"/>
  <c r="W40" i="174"/>
  <c r="H40" i="174"/>
  <c r="F40" i="174"/>
  <c r="BA38" i="174"/>
  <c r="AZ38" i="174"/>
  <c r="AY38" i="174"/>
  <c r="AX38" i="174"/>
  <c r="AW38" i="174"/>
  <c r="AV38" i="174"/>
  <c r="AU38" i="174"/>
  <c r="AT38" i="174"/>
  <c r="AS38" i="174"/>
  <c r="AR38" i="174"/>
  <c r="AQ38" i="174"/>
  <c r="AP38" i="174"/>
  <c r="AO38" i="174"/>
  <c r="AN38" i="174"/>
  <c r="AM38" i="174"/>
  <c r="AL38" i="174"/>
  <c r="AK38" i="174"/>
  <c r="AJ38" i="174"/>
  <c r="AI38" i="174"/>
  <c r="AH38" i="174"/>
  <c r="AG38" i="174"/>
  <c r="AF38" i="174"/>
  <c r="AE38" i="174"/>
  <c r="AD38" i="174"/>
  <c r="AC38" i="174"/>
  <c r="AB38" i="174"/>
  <c r="AA38" i="174"/>
  <c r="Z38" i="174"/>
  <c r="Y38" i="174"/>
  <c r="X38" i="174"/>
  <c r="W38" i="174"/>
  <c r="H38" i="174"/>
  <c r="F38" i="174"/>
  <c r="BA36" i="174"/>
  <c r="AZ36" i="174"/>
  <c r="AY36" i="174"/>
  <c r="AX36" i="174"/>
  <c r="AW36" i="174"/>
  <c r="AV36" i="174"/>
  <c r="AU36" i="174"/>
  <c r="AT36" i="174"/>
  <c r="AS36" i="174"/>
  <c r="AR36" i="174"/>
  <c r="AQ36" i="174"/>
  <c r="AP36" i="174"/>
  <c r="AO36" i="174"/>
  <c r="AN36" i="174"/>
  <c r="AM36" i="174"/>
  <c r="AL36" i="174"/>
  <c r="AK36" i="174"/>
  <c r="AJ36" i="174"/>
  <c r="AI36" i="174"/>
  <c r="AH36" i="174"/>
  <c r="AG36" i="174"/>
  <c r="AF36" i="174"/>
  <c r="AE36" i="174"/>
  <c r="AD36" i="174"/>
  <c r="AC36" i="174"/>
  <c r="AB36" i="174"/>
  <c r="AA36" i="174"/>
  <c r="Z36" i="174"/>
  <c r="Y36" i="174"/>
  <c r="X36" i="174"/>
  <c r="W36" i="174"/>
  <c r="H36" i="174"/>
  <c r="F36" i="174"/>
  <c r="BA34" i="174"/>
  <c r="AZ34" i="174"/>
  <c r="AY34" i="174"/>
  <c r="AX34" i="174"/>
  <c r="AW34" i="174"/>
  <c r="AV34" i="174"/>
  <c r="AU34" i="174"/>
  <c r="AT34" i="174"/>
  <c r="AS34" i="174"/>
  <c r="AR34" i="174"/>
  <c r="AQ34" i="174"/>
  <c r="AP34" i="174"/>
  <c r="AO34" i="174"/>
  <c r="AN34" i="174"/>
  <c r="AM34" i="174"/>
  <c r="AL34" i="174"/>
  <c r="AK34" i="174"/>
  <c r="AJ34" i="174"/>
  <c r="AI34" i="174"/>
  <c r="AH34" i="174"/>
  <c r="AG34" i="174"/>
  <c r="AF34" i="174"/>
  <c r="AE34" i="174"/>
  <c r="AD34" i="174"/>
  <c r="AC34" i="174"/>
  <c r="AB34" i="174"/>
  <c r="AA34" i="174"/>
  <c r="Z34" i="174"/>
  <c r="Y34" i="174"/>
  <c r="X34" i="174"/>
  <c r="W34" i="174"/>
  <c r="H34" i="174"/>
  <c r="F34" i="174"/>
  <c r="BA32" i="174"/>
  <c r="AZ32" i="174"/>
  <c r="AY32" i="174"/>
  <c r="AX32" i="174"/>
  <c r="AW32" i="174"/>
  <c r="AV32" i="174"/>
  <c r="AU32" i="174"/>
  <c r="AT32" i="174"/>
  <c r="AS32" i="174"/>
  <c r="AR32" i="174"/>
  <c r="AQ32" i="174"/>
  <c r="AP32" i="174"/>
  <c r="AO32" i="174"/>
  <c r="AN32" i="174"/>
  <c r="AM32" i="174"/>
  <c r="AL32" i="174"/>
  <c r="AK32" i="174"/>
  <c r="AJ32" i="174"/>
  <c r="AI32" i="174"/>
  <c r="AH32" i="174"/>
  <c r="AG32" i="174"/>
  <c r="AF32" i="174"/>
  <c r="AE32" i="174"/>
  <c r="AD32" i="174"/>
  <c r="AC32" i="174"/>
  <c r="AB32" i="174"/>
  <c r="AA32" i="174"/>
  <c r="Z32" i="174"/>
  <c r="Y32" i="174"/>
  <c r="X32" i="174"/>
  <c r="W32" i="174"/>
  <c r="H32" i="174"/>
  <c r="F32" i="174"/>
  <c r="BA30" i="174"/>
  <c r="AZ30" i="174"/>
  <c r="AY30" i="174"/>
  <c r="AX30" i="174"/>
  <c r="AW30" i="174"/>
  <c r="AV30" i="174"/>
  <c r="AU30" i="174"/>
  <c r="AT30" i="174"/>
  <c r="AS30" i="174"/>
  <c r="AR30" i="174"/>
  <c r="AQ30" i="174"/>
  <c r="AP30" i="174"/>
  <c r="AO30" i="174"/>
  <c r="AN30" i="174"/>
  <c r="AM30" i="174"/>
  <c r="AL30" i="174"/>
  <c r="AK30" i="174"/>
  <c r="AJ30" i="174"/>
  <c r="AI30" i="174"/>
  <c r="AH30" i="174"/>
  <c r="AG30" i="174"/>
  <c r="AF30" i="174"/>
  <c r="AE30" i="174"/>
  <c r="AD30" i="174"/>
  <c r="AC30" i="174"/>
  <c r="AB30" i="174"/>
  <c r="AA30" i="174"/>
  <c r="Z30" i="174"/>
  <c r="Y30" i="174"/>
  <c r="X30" i="174"/>
  <c r="W30" i="174"/>
  <c r="H30" i="174"/>
  <c r="F30" i="174"/>
  <c r="BA28" i="174"/>
  <c r="AZ28" i="174"/>
  <c r="AY28" i="174"/>
  <c r="AX28" i="174"/>
  <c r="AW28" i="174"/>
  <c r="AV28" i="174"/>
  <c r="AU28" i="174"/>
  <c r="AT28" i="174"/>
  <c r="AS28" i="174"/>
  <c r="AR28" i="174"/>
  <c r="AQ28" i="174"/>
  <c r="AP28" i="174"/>
  <c r="AO28" i="174"/>
  <c r="AN28" i="174"/>
  <c r="AM28" i="174"/>
  <c r="AL28" i="174"/>
  <c r="AK28" i="174"/>
  <c r="AJ28" i="174"/>
  <c r="AI28" i="174"/>
  <c r="AH28" i="174"/>
  <c r="AG28" i="174"/>
  <c r="AF28" i="174"/>
  <c r="AE28" i="174"/>
  <c r="AD28" i="174"/>
  <c r="AC28" i="174"/>
  <c r="AB28" i="174"/>
  <c r="AA28" i="174"/>
  <c r="Z28" i="174"/>
  <c r="Y28" i="174"/>
  <c r="X28" i="174"/>
  <c r="W28" i="174"/>
  <c r="H28" i="174"/>
  <c r="F28" i="174"/>
  <c r="BA26" i="174"/>
  <c r="AZ26" i="174"/>
  <c r="AY26" i="174"/>
  <c r="AX26" i="174"/>
  <c r="AW26" i="174"/>
  <c r="AV26" i="174"/>
  <c r="AU26" i="174"/>
  <c r="AT26" i="174"/>
  <c r="AS26" i="174"/>
  <c r="AR26" i="174"/>
  <c r="AQ26" i="174"/>
  <c r="AP26" i="174"/>
  <c r="AO26" i="174"/>
  <c r="AN26" i="174"/>
  <c r="AM26" i="174"/>
  <c r="AL26" i="174"/>
  <c r="AK26" i="174"/>
  <c r="AJ26" i="174"/>
  <c r="AI26" i="174"/>
  <c r="AH26" i="174"/>
  <c r="AG26" i="174"/>
  <c r="AF26" i="174"/>
  <c r="AE26" i="174"/>
  <c r="AD26" i="174"/>
  <c r="AC26" i="174"/>
  <c r="AB26" i="174"/>
  <c r="AA26" i="174"/>
  <c r="Z26" i="174"/>
  <c r="Y26" i="174"/>
  <c r="X26" i="174"/>
  <c r="W26" i="174"/>
  <c r="H26" i="174"/>
  <c r="F26" i="174"/>
  <c r="BA24" i="174"/>
  <c r="AZ24" i="174"/>
  <c r="AY24" i="174"/>
  <c r="AX24" i="174"/>
  <c r="AW24" i="174"/>
  <c r="AV24" i="174"/>
  <c r="AU24" i="174"/>
  <c r="AT24" i="174"/>
  <c r="AS24" i="174"/>
  <c r="AR24" i="174"/>
  <c r="AQ24" i="174"/>
  <c r="AP24" i="174"/>
  <c r="AO24" i="174"/>
  <c r="AN24" i="174"/>
  <c r="AM24" i="174"/>
  <c r="AL24" i="174"/>
  <c r="AK24" i="174"/>
  <c r="AJ24" i="174"/>
  <c r="AI24" i="174"/>
  <c r="AH24" i="174"/>
  <c r="AG24" i="174"/>
  <c r="AF24" i="174"/>
  <c r="AE24" i="174"/>
  <c r="AD24" i="174"/>
  <c r="AC24" i="174"/>
  <c r="AB24" i="174"/>
  <c r="AA24" i="174"/>
  <c r="Z24" i="174"/>
  <c r="Y24" i="174"/>
  <c r="X24" i="174"/>
  <c r="W24" i="174"/>
  <c r="H24" i="174"/>
  <c r="F24" i="174"/>
  <c r="BA22" i="174"/>
  <c r="AZ22" i="174"/>
  <c r="AY22" i="174"/>
  <c r="AX22" i="174"/>
  <c r="AW22" i="174"/>
  <c r="AV22" i="174"/>
  <c r="AU22" i="174"/>
  <c r="AT22" i="174"/>
  <c r="AS22" i="174"/>
  <c r="AR22" i="174"/>
  <c r="AQ22" i="174"/>
  <c r="AP22" i="174"/>
  <c r="AO22" i="174"/>
  <c r="AN22" i="174"/>
  <c r="AM22" i="174"/>
  <c r="AL22" i="174"/>
  <c r="AK22" i="174"/>
  <c r="AJ22" i="174"/>
  <c r="AI22" i="174"/>
  <c r="AH22" i="174"/>
  <c r="AG22" i="174"/>
  <c r="AF22" i="174"/>
  <c r="AE22" i="174"/>
  <c r="AD22" i="174"/>
  <c r="AC22" i="174"/>
  <c r="AB22" i="174"/>
  <c r="AA22" i="174"/>
  <c r="Z22" i="174"/>
  <c r="Y22" i="174"/>
  <c r="X22" i="174"/>
  <c r="W22" i="174"/>
  <c r="H22" i="174"/>
  <c r="F22" i="174"/>
  <c r="BA20" i="174"/>
  <c r="AZ20" i="174"/>
  <c r="AY20" i="174"/>
  <c r="AX20" i="174"/>
  <c r="AW20" i="174"/>
  <c r="AV20" i="174"/>
  <c r="AU20" i="174"/>
  <c r="AT20" i="174"/>
  <c r="AS20" i="174"/>
  <c r="AR20" i="174"/>
  <c r="AQ20" i="174"/>
  <c r="AP20" i="174"/>
  <c r="AO20" i="174"/>
  <c r="AN20" i="174"/>
  <c r="AM20" i="174"/>
  <c r="AL20" i="174"/>
  <c r="AK20" i="174"/>
  <c r="AJ20" i="174"/>
  <c r="AI20" i="174"/>
  <c r="AH20" i="174"/>
  <c r="AG20" i="174"/>
  <c r="AF20" i="174"/>
  <c r="AE20" i="174"/>
  <c r="AD20" i="174"/>
  <c r="AC20" i="174"/>
  <c r="AB20" i="174"/>
  <c r="AA20" i="174"/>
  <c r="Z20" i="174"/>
  <c r="Y20" i="174"/>
  <c r="X20" i="174"/>
  <c r="W20" i="174"/>
  <c r="H20" i="174"/>
  <c r="F20" i="174"/>
  <c r="BA18" i="174"/>
  <c r="AZ18" i="174"/>
  <c r="AY18" i="174"/>
  <c r="AX18" i="174"/>
  <c r="AW18" i="174"/>
  <c r="AV18" i="174"/>
  <c r="AU18" i="174"/>
  <c r="AT18" i="174"/>
  <c r="AS18" i="174"/>
  <c r="AR18" i="174"/>
  <c r="AQ18" i="174"/>
  <c r="AP18" i="174"/>
  <c r="AO18" i="174"/>
  <c r="AN18" i="174"/>
  <c r="AM18" i="174"/>
  <c r="AL18" i="174"/>
  <c r="AK18" i="174"/>
  <c r="AJ18" i="174"/>
  <c r="AI18" i="174"/>
  <c r="AH18" i="174"/>
  <c r="AG18" i="174"/>
  <c r="AF18" i="174"/>
  <c r="AE18" i="174"/>
  <c r="AD18" i="174"/>
  <c r="AC18" i="174"/>
  <c r="AB18" i="174"/>
  <c r="AA18" i="174"/>
  <c r="Z18" i="174"/>
  <c r="Y18" i="174"/>
  <c r="X18" i="174"/>
  <c r="W18" i="174"/>
  <c r="H18" i="174"/>
  <c r="F18" i="174"/>
  <c r="BA16" i="174"/>
  <c r="AZ16" i="174"/>
  <c r="AY16" i="174"/>
  <c r="AX16" i="174"/>
  <c r="AW16" i="174"/>
  <c r="AV16" i="174"/>
  <c r="AU16" i="174"/>
  <c r="AT16" i="174"/>
  <c r="AS16" i="174"/>
  <c r="AR16" i="174"/>
  <c r="AQ16" i="174"/>
  <c r="AP16" i="174"/>
  <c r="AO16" i="174"/>
  <c r="AN16" i="174"/>
  <c r="AM16" i="174"/>
  <c r="AL16" i="174"/>
  <c r="AK16" i="174"/>
  <c r="AJ16" i="174"/>
  <c r="AI16" i="174"/>
  <c r="AH16" i="174"/>
  <c r="AG16" i="174"/>
  <c r="AF16" i="174"/>
  <c r="AE16" i="174"/>
  <c r="AD16" i="174"/>
  <c r="AC16" i="174"/>
  <c r="AB16" i="174"/>
  <c r="AA16" i="174"/>
  <c r="Z16" i="174"/>
  <c r="Y16" i="174"/>
  <c r="X16" i="174"/>
  <c r="W16" i="174"/>
  <c r="H16" i="174"/>
  <c r="F16" i="174"/>
  <c r="B15" i="174"/>
  <c r="B17" i="174" s="1"/>
  <c r="B19" i="174" s="1"/>
  <c r="B21" i="174" s="1"/>
  <c r="B23" i="174" s="1"/>
  <c r="B25" i="174" s="1"/>
  <c r="B27" i="174" s="1"/>
  <c r="B29" i="174" s="1"/>
  <c r="B31" i="174" s="1"/>
  <c r="B33" i="174" s="1"/>
  <c r="B35" i="174" s="1"/>
  <c r="B37" i="174" s="1"/>
  <c r="B39" i="174" s="1"/>
  <c r="B41" i="174" s="1"/>
  <c r="B43" i="174" s="1"/>
  <c r="B45" i="174" s="1"/>
  <c r="B47" i="174" s="1"/>
  <c r="B49" i="174" s="1"/>
  <c r="B51" i="174" s="1"/>
  <c r="B53" i="174" s="1"/>
  <c r="B55" i="174" s="1"/>
  <c r="B57" i="174" s="1"/>
  <c r="B59" i="174" s="1"/>
  <c r="B61" i="174" s="1"/>
  <c r="B63" i="174" s="1"/>
  <c r="B65" i="174" s="1"/>
  <c r="B67" i="174" s="1"/>
  <c r="B69" i="174" s="1"/>
  <c r="B71" i="174" s="1"/>
  <c r="B73" i="174" s="1"/>
  <c r="B75" i="174" s="1"/>
  <c r="B77" i="174" s="1"/>
  <c r="B79" i="174" s="1"/>
  <c r="B81" i="174" s="1"/>
  <c r="B83" i="174" s="1"/>
  <c r="B85" i="174" s="1"/>
  <c r="B87" i="174" s="1"/>
  <c r="B89" i="174" s="1"/>
  <c r="B91" i="174" s="1"/>
  <c r="B93" i="174" s="1"/>
  <c r="B95" i="174" s="1"/>
  <c r="B97" i="174" s="1"/>
  <c r="B99" i="174" s="1"/>
  <c r="B101" i="174" s="1"/>
  <c r="B103" i="174" s="1"/>
  <c r="B105" i="174" s="1"/>
  <c r="B107" i="174" s="1"/>
  <c r="B109" i="174" s="1"/>
  <c r="B111" i="174" s="1"/>
  <c r="B113" i="174" s="1"/>
  <c r="B115" i="174" s="1"/>
  <c r="B117" i="174" s="1"/>
  <c r="B119" i="174" s="1"/>
  <c r="B121" i="174" s="1"/>
  <c r="B123" i="174" s="1"/>
  <c r="B125" i="174" s="1"/>
  <c r="B127" i="174" s="1"/>
  <c r="B129" i="174" s="1"/>
  <c r="B131" i="174" s="1"/>
  <c r="B133" i="174" s="1"/>
  <c r="B135" i="174" s="1"/>
  <c r="B137" i="174" s="1"/>
  <c r="B139" i="174" s="1"/>
  <c r="B141" i="174" s="1"/>
  <c r="B143" i="174" s="1"/>
  <c r="B145" i="174" s="1"/>
  <c r="B147" i="174" s="1"/>
  <c r="B149" i="174" s="1"/>
  <c r="B151" i="174" s="1"/>
  <c r="B153" i="174" s="1"/>
  <c r="B155" i="174" s="1"/>
  <c r="B157" i="174" s="1"/>
  <c r="B159" i="174" s="1"/>
  <c r="B161" i="174" s="1"/>
  <c r="B163" i="174" s="1"/>
  <c r="B165" i="174" s="1"/>
  <c r="B167" i="174" s="1"/>
  <c r="B169" i="174" s="1"/>
  <c r="B171" i="174" s="1"/>
  <c r="B173" i="174" s="1"/>
  <c r="B175" i="174" s="1"/>
  <c r="B177" i="174" s="1"/>
  <c r="B179" i="174" s="1"/>
  <c r="B181" i="174" s="1"/>
  <c r="B183" i="174" s="1"/>
  <c r="B185" i="174" s="1"/>
  <c r="B187" i="174" s="1"/>
  <c r="B189" i="174" s="1"/>
  <c r="B191" i="174" s="1"/>
  <c r="B193" i="174" s="1"/>
  <c r="B195" i="174" s="1"/>
  <c r="B197" i="174" s="1"/>
  <c r="B199" i="174" s="1"/>
  <c r="B201" i="174" s="1"/>
  <c r="B203" i="174" s="1"/>
  <c r="B205" i="174" s="1"/>
  <c r="B207" i="174" s="1"/>
  <c r="B209" i="174" s="1"/>
  <c r="B211" i="174" s="1"/>
  <c r="B213" i="174" s="1"/>
  <c r="BA12" i="174"/>
  <c r="BA13" i="174" s="1"/>
  <c r="BA14" i="174" s="1"/>
  <c r="AZ12" i="174"/>
  <c r="AZ13" i="174" s="1"/>
  <c r="AZ14" i="174" s="1"/>
  <c r="AY12" i="174"/>
  <c r="AY13" i="174" s="1"/>
  <c r="AY14" i="174" s="1"/>
  <c r="BB10" i="174"/>
  <c r="AF2" i="174"/>
  <c r="AR13" i="174" s="1"/>
  <c r="AR14" i="174" s="1"/>
  <c r="BB210" i="174" l="1"/>
  <c r="BD210" i="174" s="1"/>
  <c r="BB212" i="174"/>
  <c r="BD212" i="174" s="1"/>
  <c r="BB52" i="174"/>
  <c r="BD52" i="174" s="1"/>
  <c r="BB66" i="174"/>
  <c r="BD66" i="174" s="1"/>
  <c r="BB68" i="174"/>
  <c r="BD68" i="174" s="1"/>
  <c r="BB82" i="174"/>
  <c r="BD82" i="174" s="1"/>
  <c r="BB84" i="174"/>
  <c r="BD84" i="174" s="1"/>
  <c r="BB98" i="174"/>
  <c r="BD98" i="174" s="1"/>
  <c r="BB100" i="174"/>
  <c r="BD100" i="174" s="1"/>
  <c r="BB114" i="174"/>
  <c r="BD114" i="174" s="1"/>
  <c r="BB116" i="174"/>
  <c r="BD116" i="174" s="1"/>
  <c r="BB146" i="174"/>
  <c r="BD146" i="174" s="1"/>
  <c r="BB148" i="174"/>
  <c r="BD148" i="174" s="1"/>
  <c r="BB162" i="174"/>
  <c r="BD162" i="174" s="1"/>
  <c r="BB164" i="174"/>
  <c r="BD164" i="174" s="1"/>
  <c r="BB178" i="174"/>
  <c r="BD178" i="174" s="1"/>
  <c r="BB180" i="174"/>
  <c r="BD180" i="174" s="1"/>
  <c r="BB194" i="174"/>
  <c r="BD194" i="174" s="1"/>
  <c r="BB196" i="174"/>
  <c r="BD196" i="174" s="1"/>
  <c r="BB16" i="174"/>
  <c r="BD16" i="174" s="1"/>
  <c r="BB30" i="174"/>
  <c r="BD30" i="174" s="1"/>
  <c r="BB32" i="174"/>
  <c r="BD32" i="174" s="1"/>
  <c r="BB46" i="174"/>
  <c r="BD46" i="174" s="1"/>
  <c r="BB48" i="174"/>
  <c r="BD48" i="174" s="1"/>
  <c r="BB20" i="174"/>
  <c r="BD20" i="174" s="1"/>
  <c r="BB130" i="174"/>
  <c r="BD130" i="174" s="1"/>
  <c r="BB132" i="174"/>
  <c r="BD132" i="174" s="1"/>
  <c r="BB18" i="174"/>
  <c r="BD18" i="174" s="1"/>
  <c r="BB36" i="174"/>
  <c r="BD36" i="174" s="1"/>
  <c r="BB22" i="174"/>
  <c r="BD22" i="174" s="1"/>
  <c r="BB24" i="174"/>
  <c r="BD24" i="174" s="1"/>
  <c r="BB38" i="174"/>
  <c r="BD38" i="174" s="1"/>
  <c r="BB40" i="174"/>
  <c r="BD40" i="174" s="1"/>
  <c r="BB54" i="174"/>
  <c r="BD54" i="174" s="1"/>
  <c r="BB56" i="174"/>
  <c r="BD56" i="174" s="1"/>
  <c r="BB70" i="174"/>
  <c r="BD70" i="174" s="1"/>
  <c r="BB72" i="174"/>
  <c r="BD72" i="174" s="1"/>
  <c r="BB86" i="174"/>
  <c r="BD86" i="174" s="1"/>
  <c r="BB88" i="174"/>
  <c r="BD88" i="174" s="1"/>
  <c r="BB102" i="174"/>
  <c r="BD102" i="174" s="1"/>
  <c r="BB104" i="174"/>
  <c r="BD104" i="174" s="1"/>
  <c r="BB118" i="174"/>
  <c r="BD118" i="174" s="1"/>
  <c r="BB120" i="174"/>
  <c r="BD120" i="174" s="1"/>
  <c r="BB134" i="174"/>
  <c r="BD134" i="174" s="1"/>
  <c r="BB136" i="174"/>
  <c r="BD136" i="174" s="1"/>
  <c r="BB150" i="174"/>
  <c r="BD150" i="174" s="1"/>
  <c r="BB152" i="174"/>
  <c r="BD152" i="174" s="1"/>
  <c r="BB166" i="174"/>
  <c r="BD166" i="174" s="1"/>
  <c r="BB168" i="174"/>
  <c r="BD168" i="174" s="1"/>
  <c r="BB182" i="174"/>
  <c r="BD182" i="174" s="1"/>
  <c r="BB184" i="174"/>
  <c r="BD184" i="174" s="1"/>
  <c r="BB198" i="174"/>
  <c r="BD198" i="174" s="1"/>
  <c r="BB200" i="174"/>
  <c r="BD200" i="174" s="1"/>
  <c r="BB214" i="174"/>
  <c r="BD214" i="174" s="1"/>
  <c r="BB34" i="174"/>
  <c r="BD34" i="174" s="1"/>
  <c r="BB50" i="174"/>
  <c r="BD50" i="174" s="1"/>
  <c r="BB26" i="174"/>
  <c r="BD26" i="174" s="1"/>
  <c r="BB28" i="174"/>
  <c r="BD28" i="174" s="1"/>
  <c r="BB42" i="174"/>
  <c r="BD42" i="174" s="1"/>
  <c r="BB44" i="174"/>
  <c r="BD44" i="174" s="1"/>
  <c r="BB58" i="174"/>
  <c r="BD58" i="174" s="1"/>
  <c r="BB60" i="174"/>
  <c r="BD60" i="174" s="1"/>
  <c r="BB74" i="174"/>
  <c r="BD74" i="174" s="1"/>
  <c r="BB76" i="174"/>
  <c r="BD76" i="174" s="1"/>
  <c r="BB90" i="174"/>
  <c r="BD90" i="174" s="1"/>
  <c r="BB92" i="174"/>
  <c r="BD92" i="174" s="1"/>
  <c r="BB106" i="174"/>
  <c r="BD106" i="174" s="1"/>
  <c r="BB108" i="174"/>
  <c r="BD108" i="174" s="1"/>
  <c r="BB122" i="174"/>
  <c r="BD122" i="174" s="1"/>
  <c r="BB124" i="174"/>
  <c r="BD124" i="174" s="1"/>
  <c r="BB138" i="174"/>
  <c r="BD138" i="174" s="1"/>
  <c r="BB140" i="174"/>
  <c r="BD140" i="174" s="1"/>
  <c r="BB154" i="174"/>
  <c r="BD154" i="174" s="1"/>
  <c r="BB156" i="174"/>
  <c r="BD156" i="174" s="1"/>
  <c r="BB170" i="174"/>
  <c r="BD170" i="174" s="1"/>
  <c r="BB172" i="174"/>
  <c r="BD172" i="174" s="1"/>
  <c r="BB186" i="174"/>
  <c r="BD186" i="174" s="1"/>
  <c r="BB188" i="174"/>
  <c r="BD188" i="174" s="1"/>
  <c r="BB202" i="174"/>
  <c r="BD202" i="174" s="1"/>
  <c r="BB204" i="174"/>
  <c r="BD204" i="174" s="1"/>
  <c r="BB62" i="174"/>
  <c r="BD62" i="174" s="1"/>
  <c r="BB64" i="174"/>
  <c r="BD64" i="174" s="1"/>
  <c r="BB78" i="174"/>
  <c r="BD78" i="174" s="1"/>
  <c r="BB80" i="174"/>
  <c r="BD80" i="174" s="1"/>
  <c r="BB94" i="174"/>
  <c r="BD94" i="174" s="1"/>
  <c r="BB96" i="174"/>
  <c r="BD96" i="174" s="1"/>
  <c r="BB110" i="174"/>
  <c r="BD110" i="174" s="1"/>
  <c r="BB112" i="174"/>
  <c r="BD112" i="174" s="1"/>
  <c r="BB126" i="174"/>
  <c r="BD126" i="174" s="1"/>
  <c r="BB128" i="174"/>
  <c r="BD128" i="174" s="1"/>
  <c r="BB142" i="174"/>
  <c r="BD142" i="174" s="1"/>
  <c r="BB144" i="174"/>
  <c r="BD144" i="174" s="1"/>
  <c r="BB158" i="174"/>
  <c r="BD158" i="174" s="1"/>
  <c r="BB160" i="174"/>
  <c r="BD160" i="174" s="1"/>
  <c r="BB174" i="174"/>
  <c r="BD174" i="174" s="1"/>
  <c r="BB176" i="174"/>
  <c r="BD176" i="174" s="1"/>
  <c r="BB190" i="174"/>
  <c r="BD190" i="174" s="1"/>
  <c r="BB192" i="174"/>
  <c r="BD192" i="174" s="1"/>
  <c r="BB206" i="174"/>
  <c r="BD206" i="174" s="1"/>
  <c r="BB208" i="174"/>
  <c r="BD208" i="174" s="1"/>
  <c r="AC13" i="174"/>
  <c r="AC14" i="174" s="1"/>
  <c r="AK13" i="174"/>
  <c r="AK14" i="174" s="1"/>
  <c r="AS13" i="174"/>
  <c r="AS14" i="174" s="1"/>
  <c r="AD13" i="174"/>
  <c r="AD14" i="174" s="1"/>
  <c r="AL13" i="174"/>
  <c r="AL14" i="174" s="1"/>
  <c r="AT13" i="174"/>
  <c r="AT14" i="174" s="1"/>
  <c r="W13" i="174"/>
  <c r="W14" i="174" s="1"/>
  <c r="AE13" i="174"/>
  <c r="AE14" i="174" s="1"/>
  <c r="AM13" i="174"/>
  <c r="AM14" i="174" s="1"/>
  <c r="AU13" i="174"/>
  <c r="AU14" i="174" s="1"/>
  <c r="X13" i="174"/>
  <c r="X14" i="174" s="1"/>
  <c r="AF13" i="174"/>
  <c r="AF14" i="174" s="1"/>
  <c r="AN13" i="174"/>
  <c r="AN14" i="174" s="1"/>
  <c r="AV13" i="174"/>
  <c r="AV14" i="174" s="1"/>
  <c r="Y13" i="174"/>
  <c r="Y14" i="174" s="1"/>
  <c r="AG13" i="174"/>
  <c r="AG14" i="174" s="1"/>
  <c r="AO13" i="174"/>
  <c r="AO14" i="174" s="1"/>
  <c r="AW13" i="174"/>
  <c r="AW14" i="174" s="1"/>
  <c r="BE8" i="174"/>
  <c r="Z13" i="174"/>
  <c r="Z14" i="174" s="1"/>
  <c r="AH13" i="174"/>
  <c r="AH14" i="174" s="1"/>
  <c r="AP13" i="174"/>
  <c r="AP14" i="174" s="1"/>
  <c r="AX13" i="174"/>
  <c r="AX14" i="174" s="1"/>
  <c r="AA13" i="174"/>
  <c r="AA14" i="174" s="1"/>
  <c r="AI13" i="174"/>
  <c r="AI14" i="174" s="1"/>
  <c r="AQ13" i="174"/>
  <c r="AQ14" i="174" s="1"/>
  <c r="AB13" i="174"/>
  <c r="AB14" i="174" s="1"/>
  <c r="AJ13" i="174"/>
  <c r="AJ14" i="174" s="1"/>
  <c r="H44" i="173" l="1"/>
  <c r="H43" i="173"/>
  <c r="C43" i="173"/>
  <c r="P39" i="173"/>
  <c r="C48" i="173" s="1"/>
  <c r="L39" i="173"/>
  <c r="C44" i="173" s="1"/>
  <c r="J39" i="173"/>
  <c r="G38" i="173"/>
  <c r="E38" i="173"/>
  <c r="G37" i="173"/>
  <c r="E37" i="173"/>
  <c r="G36" i="173"/>
  <c r="E36" i="173"/>
  <c r="G35" i="173"/>
  <c r="E35" i="173"/>
  <c r="AU31" i="173"/>
  <c r="AW31" i="173" s="1"/>
  <c r="AU30" i="173"/>
  <c r="AW30" i="173" s="1"/>
  <c r="AU29" i="173"/>
  <c r="AW29" i="173" s="1"/>
  <c r="AU28" i="173"/>
  <c r="AW28" i="173" s="1"/>
  <c r="AU27" i="173"/>
  <c r="AW27" i="173" s="1"/>
  <c r="AU26" i="173"/>
  <c r="AW26" i="173" s="1"/>
  <c r="AU25" i="173"/>
  <c r="AW25" i="173" s="1"/>
  <c r="AU24" i="173"/>
  <c r="AW24" i="173" s="1"/>
  <c r="AU23" i="173"/>
  <c r="AW23" i="173" s="1"/>
  <c r="AU22" i="173"/>
  <c r="AW22" i="173" s="1"/>
  <c r="AU21" i="173"/>
  <c r="AW21" i="173" s="1"/>
  <c r="AU20" i="173"/>
  <c r="AW20" i="173" s="1"/>
  <c r="AU19" i="173"/>
  <c r="AW19" i="173" s="1"/>
  <c r="AU18" i="173"/>
  <c r="AW18" i="173" s="1"/>
  <c r="AU17" i="173"/>
  <c r="AW17" i="173" s="1"/>
  <c r="AU16" i="173"/>
  <c r="AW16" i="173" s="1"/>
  <c r="AU15" i="173"/>
  <c r="AW15" i="173" s="1"/>
  <c r="B15" i="173"/>
  <c r="B16" i="173" s="1"/>
  <c r="B17" i="173" s="1"/>
  <c r="B18" i="173" s="1"/>
  <c r="B19" i="173" s="1"/>
  <c r="B20" i="173" s="1"/>
  <c r="B21" i="173" s="1"/>
  <c r="B22" i="173" s="1"/>
  <c r="B23" i="173" s="1"/>
  <c r="B24" i="173" s="1"/>
  <c r="B25" i="173" s="1"/>
  <c r="B26" i="173" s="1"/>
  <c r="B27" i="173" s="1"/>
  <c r="B28" i="173" s="1"/>
  <c r="B29" i="173" s="1"/>
  <c r="B30" i="173" s="1"/>
  <c r="B31" i="173" s="1"/>
  <c r="AU14" i="173"/>
  <c r="AW14" i="173" s="1"/>
  <c r="AT11" i="173"/>
  <c r="AT12" i="173" s="1"/>
  <c r="AT13" i="173" s="1"/>
  <c r="AS11" i="173"/>
  <c r="AS12" i="173" s="1"/>
  <c r="AS13" i="173" s="1"/>
  <c r="AR11" i="173"/>
  <c r="AR12" i="173" s="1"/>
  <c r="AR13" i="173" s="1"/>
  <c r="AU9" i="173"/>
  <c r="X2" i="173"/>
  <c r="AM12" i="173" s="1"/>
  <c r="AM13" i="173" s="1"/>
  <c r="M44" i="173" l="1"/>
  <c r="H48" i="173" s="1"/>
  <c r="G39" i="173"/>
  <c r="E39" i="173"/>
  <c r="M48" i="173"/>
  <c r="W11" i="173"/>
  <c r="AN12" i="173"/>
  <c r="AN13" i="173" s="1"/>
  <c r="P11" i="173"/>
  <c r="X11" i="173"/>
  <c r="AF11" i="173"/>
  <c r="AN11" i="173"/>
  <c r="Q12" i="173"/>
  <c r="Q13" i="173" s="1"/>
  <c r="Y12" i="173"/>
  <c r="Y13" i="173" s="1"/>
  <c r="AG12" i="173"/>
  <c r="AG13" i="173" s="1"/>
  <c r="AO12" i="173"/>
  <c r="AO13" i="173" s="1"/>
  <c r="P12" i="173"/>
  <c r="P13" i="173" s="1"/>
  <c r="AO11" i="173"/>
  <c r="AH12" i="173"/>
  <c r="AH13" i="173" s="1"/>
  <c r="AM11" i="173"/>
  <c r="Q11" i="173"/>
  <c r="AP12" i="173"/>
  <c r="AP13" i="173" s="1"/>
  <c r="AE11" i="173"/>
  <c r="X12" i="173"/>
  <c r="X13" i="173" s="1"/>
  <c r="AG11" i="173"/>
  <c r="Z12" i="173"/>
  <c r="Z13" i="173" s="1"/>
  <c r="R11" i="173"/>
  <c r="AH11" i="173"/>
  <c r="S12" i="173"/>
  <c r="S13" i="173" s="1"/>
  <c r="AI12" i="173"/>
  <c r="AI13" i="173" s="1"/>
  <c r="AQ12" i="173"/>
  <c r="AQ13" i="173" s="1"/>
  <c r="S11" i="173"/>
  <c r="AA11" i="173"/>
  <c r="AI11" i="173"/>
  <c r="AQ11" i="173"/>
  <c r="T12" i="173"/>
  <c r="T13" i="173" s="1"/>
  <c r="AB12" i="173"/>
  <c r="AB13" i="173" s="1"/>
  <c r="AJ12" i="173"/>
  <c r="AJ13" i="173" s="1"/>
  <c r="T11" i="173"/>
  <c r="AB11" i="173"/>
  <c r="AJ11" i="173"/>
  <c r="U12" i="173"/>
  <c r="U13" i="173" s="1"/>
  <c r="AC12" i="173"/>
  <c r="AC13" i="173" s="1"/>
  <c r="AK12" i="173"/>
  <c r="AK13" i="173" s="1"/>
  <c r="AF12" i="173"/>
  <c r="AF13" i="173" s="1"/>
  <c r="Y11" i="173"/>
  <c r="R12" i="173"/>
  <c r="R13" i="173" s="1"/>
  <c r="Z11" i="173"/>
  <c r="AP11" i="173"/>
  <c r="AA12" i="173"/>
  <c r="AA13" i="173" s="1"/>
  <c r="U11" i="173"/>
  <c r="AC11" i="173"/>
  <c r="AK11" i="173"/>
  <c r="V12" i="173"/>
  <c r="V13" i="173" s="1"/>
  <c r="AD12" i="173"/>
  <c r="AD13" i="173" s="1"/>
  <c r="AL12" i="173"/>
  <c r="AL13" i="173" s="1"/>
  <c r="AZ7" i="173"/>
  <c r="V11" i="173"/>
  <c r="AD11" i="173"/>
  <c r="AL11" i="173"/>
  <c r="W12" i="173"/>
  <c r="W13" i="173" s="1"/>
  <c r="AE12" i="173"/>
  <c r="AE13" i="173" s="1"/>
  <c r="A13" i="159" l="1"/>
  <c r="A14" i="159"/>
  <c r="A15" i="159"/>
  <c r="A16" i="159"/>
  <c r="A17" i="159"/>
  <c r="A18" i="159"/>
  <c r="A19" i="159"/>
  <c r="A20" i="159"/>
  <c r="A21" i="159"/>
  <c r="A12" i="159"/>
  <c r="A24" i="155" l="1"/>
  <c r="A23" i="155"/>
  <c r="A22" i="155"/>
  <c r="A21" i="155"/>
  <c r="A20" i="155"/>
  <c r="A19" i="155"/>
  <c r="A18" i="155"/>
  <c r="A17" i="155"/>
  <c r="A16" i="155"/>
  <c r="A15" i="155"/>
  <c r="A14" i="155"/>
  <c r="A13" i="155"/>
  <c r="A12" i="155"/>
  <c r="A11" i="155"/>
  <c r="A10" i="155"/>
  <c r="A22" i="151"/>
  <c r="A21" i="151"/>
  <c r="A20" i="151"/>
  <c r="A19" i="151"/>
  <c r="A18" i="151"/>
  <c r="A17" i="151"/>
  <c r="A16" i="151"/>
  <c r="A15" i="151"/>
  <c r="A14" i="151"/>
  <c r="A13" i="151"/>
  <c r="A12" i="151"/>
  <c r="A11" i="151"/>
  <c r="A10" i="151"/>
  <c r="A18" i="138"/>
  <c r="A19" i="138"/>
  <c r="A20" i="138"/>
  <c r="A21" i="138"/>
  <c r="A22" i="138"/>
  <c r="A18" i="140"/>
  <c r="A19" i="140"/>
  <c r="A20" i="140"/>
  <c r="A21" i="140"/>
  <c r="A22" i="140"/>
  <c r="A18" i="134"/>
  <c r="A17" i="140" l="1"/>
  <c r="A16" i="140"/>
  <c r="A15" i="140"/>
  <c r="A14" i="140"/>
  <c r="A13" i="140"/>
  <c r="A12" i="140"/>
  <c r="A11" i="140"/>
  <c r="A10" i="140"/>
  <c r="A27" i="139"/>
  <c r="A26" i="139"/>
  <c r="A25" i="139"/>
  <c r="A24" i="139"/>
  <c r="A23" i="139"/>
  <c r="A22" i="139"/>
  <c r="A21" i="139"/>
  <c r="A20" i="139"/>
  <c r="A19" i="139"/>
  <c r="A18" i="139"/>
  <c r="A17" i="139"/>
  <c r="A16" i="139"/>
  <c r="A15" i="139"/>
  <c r="A14" i="139"/>
  <c r="A13" i="139"/>
  <c r="A12" i="139"/>
  <c r="A11" i="139"/>
  <c r="A10" i="139"/>
  <c r="A17" i="138"/>
  <c r="A16" i="138"/>
  <c r="A15" i="138"/>
  <c r="A14" i="138"/>
  <c r="A13" i="138"/>
  <c r="A12" i="138"/>
  <c r="A11" i="138"/>
  <c r="A10" i="138"/>
  <c r="A27" i="137"/>
  <c r="A26" i="137"/>
  <c r="A25" i="137"/>
  <c r="A24" i="137"/>
  <c r="A23" i="137"/>
  <c r="A22" i="137"/>
  <c r="A21" i="137"/>
  <c r="A20" i="137"/>
  <c r="A19" i="137"/>
  <c r="A18" i="137"/>
  <c r="A17" i="137"/>
  <c r="A16" i="137"/>
  <c r="A15" i="137"/>
  <c r="A14" i="137"/>
  <c r="A13" i="137"/>
  <c r="A12" i="137"/>
  <c r="A11" i="137"/>
  <c r="A10" i="137"/>
  <c r="A26" i="136"/>
  <c r="A25" i="136"/>
  <c r="A24" i="136"/>
  <c r="A23" i="136"/>
  <c r="A22" i="136"/>
  <c r="A21" i="136"/>
  <c r="A20" i="136"/>
  <c r="A19" i="136"/>
  <c r="A18" i="136"/>
  <c r="A17" i="136"/>
  <c r="A16" i="136"/>
  <c r="A15" i="136"/>
  <c r="A14" i="136"/>
  <c r="A13" i="136"/>
  <c r="A12" i="136"/>
  <c r="A11" i="136"/>
  <c r="A10" i="136"/>
  <c r="A26" i="135"/>
  <c r="A25" i="135"/>
  <c r="A24" i="135"/>
  <c r="A23" i="135"/>
  <c r="A22" i="135"/>
  <c r="A21" i="135"/>
  <c r="A20" i="135"/>
  <c r="A19" i="135"/>
  <c r="A18" i="135"/>
  <c r="A17" i="135"/>
  <c r="A16" i="135"/>
  <c r="A15" i="135"/>
  <c r="A14" i="135"/>
  <c r="A13" i="135"/>
  <c r="A12" i="135"/>
  <c r="A11" i="135"/>
  <c r="A10" i="135"/>
  <c r="A22" i="134"/>
  <c r="A21" i="134"/>
  <c r="A20" i="134"/>
  <c r="A19" i="134"/>
  <c r="A17" i="134"/>
  <c r="A16" i="134"/>
  <c r="A15" i="134"/>
  <c r="A14" i="134"/>
  <c r="A13" i="134"/>
  <c r="A12" i="134"/>
  <c r="A11" i="134"/>
  <c r="A10" i="134"/>
  <c r="A11" i="120" l="1"/>
  <c r="A22" i="119"/>
  <c r="A21" i="119"/>
  <c r="A20" i="119"/>
  <c r="A19" i="119"/>
  <c r="A18" i="119"/>
  <c r="A17" i="119"/>
  <c r="A16" i="119"/>
  <c r="A15" i="119"/>
  <c r="A14" i="119"/>
  <c r="A13" i="119"/>
  <c r="A12" i="119"/>
  <c r="A11" i="119"/>
  <c r="A70" i="114"/>
  <c r="A69" i="114"/>
  <c r="A68" i="114"/>
  <c r="A67" i="114"/>
  <c r="A66" i="114"/>
  <c r="A65" i="114"/>
  <c r="A64" i="114"/>
  <c r="A63" i="114"/>
  <c r="A62" i="114"/>
  <c r="A61" i="114"/>
  <c r="A60" i="114"/>
  <c r="A59" i="114"/>
  <c r="A58" i="114"/>
  <c r="A57" i="114"/>
  <c r="A56" i="114"/>
  <c r="A55" i="114"/>
  <c r="A54" i="114"/>
  <c r="A53" i="114"/>
  <c r="A52" i="114"/>
  <c r="A51" i="114"/>
</calcChain>
</file>

<file path=xl/sharedStrings.xml><?xml version="1.0" encoding="utf-8"?>
<sst xmlns="http://schemas.openxmlformats.org/spreadsheetml/2006/main" count="6139" uniqueCount="1334">
  <si>
    <t>事業所名</t>
    <rPh sb="0" eb="3">
      <t>ジギョウショ</t>
    </rPh>
    <rPh sb="3" eb="4">
      <t>メイ</t>
    </rPh>
    <phoneticPr fontId="2"/>
  </si>
  <si>
    <t>添付書類</t>
    <rPh sb="0" eb="2">
      <t>テンプ</t>
    </rPh>
    <rPh sb="2" eb="4">
      <t>ショルイ</t>
    </rPh>
    <phoneticPr fontId="2"/>
  </si>
  <si>
    <t>月</t>
    <rPh sb="0" eb="1">
      <t>ゲツ</t>
    </rPh>
    <phoneticPr fontId="2"/>
  </si>
  <si>
    <t>県</t>
    <rPh sb="0" eb="1">
      <t>ケン</t>
    </rPh>
    <phoneticPr fontId="2"/>
  </si>
  <si>
    <t>代表者の住所</t>
  </si>
  <si>
    <t>フリガナ</t>
    <phoneticPr fontId="2"/>
  </si>
  <si>
    <t>別添のとおり</t>
  </si>
  <si>
    <t>所在地</t>
    <phoneticPr fontId="2"/>
  </si>
  <si>
    <t>サービス分類</t>
    <phoneticPr fontId="1"/>
  </si>
  <si>
    <t>事業所番号</t>
    <rPh sb="0" eb="3">
      <t>ジギョウショ</t>
    </rPh>
    <rPh sb="3" eb="5">
      <t>バンゴウ</t>
    </rPh>
    <phoneticPr fontId="2"/>
  </si>
  <si>
    <t>日</t>
    <rPh sb="0" eb="1">
      <t>ニチ</t>
    </rPh>
    <phoneticPr fontId="2"/>
  </si>
  <si>
    <t>①</t>
  </si>
  <si>
    <t>③</t>
  </si>
  <si>
    <t>②</t>
  </si>
  <si>
    <t>④</t>
  </si>
  <si>
    <t>備考</t>
    <rPh sb="0" eb="2">
      <t>ビコウ</t>
    </rPh>
    <phoneticPr fontId="2"/>
  </si>
  <si>
    <t>　</t>
    <phoneticPr fontId="2"/>
  </si>
  <si>
    <t>所在地</t>
    <rPh sb="0" eb="3">
      <t>ショザイチ</t>
    </rPh>
    <phoneticPr fontId="2"/>
  </si>
  <si>
    <t>～</t>
    <phoneticPr fontId="2"/>
  </si>
  <si>
    <t>人</t>
  </si>
  <si>
    <t>氏名</t>
    <rPh sb="0" eb="2">
      <t>シメイ</t>
    </rPh>
    <phoneticPr fontId="2"/>
  </si>
  <si>
    <t>介護支援専門員</t>
    <rPh sb="0" eb="2">
      <t>カイゴ</t>
    </rPh>
    <rPh sb="2" eb="4">
      <t>シエン</t>
    </rPh>
    <rPh sb="4" eb="7">
      <t>センモンイン</t>
    </rPh>
    <phoneticPr fontId="2"/>
  </si>
  <si>
    <t>※</t>
    <phoneticPr fontId="2"/>
  </si>
  <si>
    <t>運営規程</t>
    <rPh sb="0" eb="2">
      <t>ウンエイ</t>
    </rPh>
    <rPh sb="2" eb="4">
      <t>キテイ</t>
    </rPh>
    <phoneticPr fontId="2"/>
  </si>
  <si>
    <t xml:space="preserve">  年　　月　　日</t>
    <phoneticPr fontId="1"/>
  </si>
  <si>
    <t>　ふじみ野市長　宛て</t>
    <phoneticPr fontId="1"/>
  </si>
  <si>
    <t>所在地</t>
    <phoneticPr fontId="1"/>
  </si>
  <si>
    <t>申請者</t>
    <phoneticPr fontId="1"/>
  </si>
  <si>
    <t>名称</t>
    <rPh sb="0" eb="2">
      <t>メイショウ</t>
    </rPh>
    <phoneticPr fontId="1"/>
  </si>
  <si>
    <t>代表者名　　　　　　　　　　　　　　　</t>
    <phoneticPr fontId="1"/>
  </si>
  <si>
    <t>　申請者が下記のいずれにも該当しない者であることを誓約します。</t>
    <phoneticPr fontId="1"/>
  </si>
  <si>
    <t>　　　記</t>
    <phoneticPr fontId="1"/>
  </si>
  <si>
    <t>利用者からの苦情を処理するために講ずる措置の概要</t>
  </si>
  <si>
    <t>事業所又は施設名</t>
  </si>
  <si>
    <t>申請するサービス種類</t>
  </si>
  <si>
    <t>平面図</t>
    <rPh sb="0" eb="3">
      <t>ヘイメンズ</t>
    </rPh>
    <phoneticPr fontId="2"/>
  </si>
  <si>
    <t>事業所・施設の名称</t>
    <rPh sb="0" eb="3">
      <t>ジギョウショ</t>
    </rPh>
    <rPh sb="4" eb="6">
      <t>シセツ</t>
    </rPh>
    <rPh sb="7" eb="9">
      <t>メイショウ</t>
    </rPh>
    <phoneticPr fontId="2"/>
  </si>
  <si>
    <t>備考　1</t>
    <rPh sb="0" eb="2">
      <t>ビコウ</t>
    </rPh>
    <phoneticPr fontId="2"/>
  </si>
  <si>
    <t>　各室の用途及び面積を記載してください。</t>
    <rPh sb="1" eb="2">
      <t>カク</t>
    </rPh>
    <rPh sb="2" eb="3">
      <t>シツ</t>
    </rPh>
    <rPh sb="4" eb="6">
      <t>ヨウト</t>
    </rPh>
    <rPh sb="6" eb="7">
      <t>オヨ</t>
    </rPh>
    <rPh sb="8" eb="10">
      <t>メンセキ</t>
    </rPh>
    <rPh sb="11" eb="13">
      <t>キサイ</t>
    </rPh>
    <phoneticPr fontId="2"/>
  </si>
  <si>
    <t>　当該事業の専用部分と他との共用部分を色分けする等使用関係を分かり易く表示してください。</t>
    <rPh sb="1" eb="3">
      <t>トウガイ</t>
    </rPh>
    <rPh sb="3" eb="5">
      <t>ジギョウ</t>
    </rPh>
    <rPh sb="6" eb="8">
      <t>センヨウ</t>
    </rPh>
    <rPh sb="8" eb="10">
      <t>ブブン</t>
    </rPh>
    <rPh sb="11" eb="12">
      <t>タ</t>
    </rPh>
    <rPh sb="14" eb="16">
      <t>キョウヨウ</t>
    </rPh>
    <rPh sb="16" eb="18">
      <t>ブブン</t>
    </rPh>
    <rPh sb="19" eb="21">
      <t>イロワ</t>
    </rPh>
    <rPh sb="24" eb="25">
      <t>トウ</t>
    </rPh>
    <rPh sb="25" eb="27">
      <t>シヨウ</t>
    </rPh>
    <rPh sb="27" eb="29">
      <t>カンケイ</t>
    </rPh>
    <rPh sb="30" eb="31">
      <t>ワ</t>
    </rPh>
    <rPh sb="33" eb="34">
      <t>ヤス</t>
    </rPh>
    <rPh sb="35" eb="37">
      <t>ヒョウジ</t>
    </rPh>
    <phoneticPr fontId="2"/>
  </si>
  <si>
    <t>第１号様式</t>
    <phoneticPr fontId="2"/>
  </si>
  <si>
    <t>受付番号</t>
    <rPh sb="0" eb="2">
      <t>ウケツケ</t>
    </rPh>
    <rPh sb="2" eb="4">
      <t>バンゴウ</t>
    </rPh>
    <phoneticPr fontId="2"/>
  </si>
  <si>
    <t>介護保険法第１１５条の３２第２項(整備)又は第４項
（区分の変更）に基づく業務管理体制に係る届出書</t>
    <phoneticPr fontId="2"/>
  </si>
  <si>
    <t xml:space="preserve">   　　　　年　　　　月　　　　日</t>
    <rPh sb="7" eb="8">
      <t>ネン</t>
    </rPh>
    <rPh sb="12" eb="13">
      <t>ガツ</t>
    </rPh>
    <rPh sb="17" eb="18">
      <t>ヒ</t>
    </rPh>
    <phoneticPr fontId="2"/>
  </si>
  <si>
    <t>（あて先）</t>
    <rPh sb="3" eb="4">
      <t>サキ</t>
    </rPh>
    <phoneticPr fontId="2"/>
  </si>
  <si>
    <t>　　　　ふじみ野市長　</t>
    <rPh sb="7" eb="8">
      <t>ノ</t>
    </rPh>
    <rPh sb="8" eb="10">
      <t>シチョウ</t>
    </rPh>
    <phoneticPr fontId="2"/>
  </si>
  <si>
    <t>事業者</t>
    <rPh sb="0" eb="3">
      <t>ジギョウシャ</t>
    </rPh>
    <phoneticPr fontId="2"/>
  </si>
  <si>
    <t>名          称</t>
    <rPh sb="0" eb="1">
      <t>ナ</t>
    </rPh>
    <rPh sb="11" eb="12">
      <t>ショウ</t>
    </rPh>
    <phoneticPr fontId="2"/>
  </si>
  <si>
    <t>代表者氏名</t>
    <rPh sb="0" eb="3">
      <t>ダイヒョウシャ</t>
    </rPh>
    <rPh sb="3" eb="5">
      <t>シメイ</t>
    </rPh>
    <phoneticPr fontId="2"/>
  </si>
  <si>
    <t>このことについて、下記のとおり関係書類を添えて届け出ます。</t>
    <rPh sb="9" eb="11">
      <t>カキ</t>
    </rPh>
    <rPh sb="15" eb="17">
      <t>カンケイ</t>
    </rPh>
    <rPh sb="17" eb="19">
      <t>ショルイ</t>
    </rPh>
    <rPh sb="20" eb="21">
      <t>ソ</t>
    </rPh>
    <rPh sb="23" eb="24">
      <t>トド</t>
    </rPh>
    <rPh sb="25" eb="26">
      <t>デ</t>
    </rPh>
    <phoneticPr fontId="2"/>
  </si>
  <si>
    <t>事業者（法人）番号</t>
    <rPh sb="0" eb="3">
      <t>ジギョウシャ</t>
    </rPh>
    <rPh sb="4" eb="6">
      <t>ホウジン</t>
    </rPh>
    <rPh sb="7" eb="9">
      <t>バンゴウ</t>
    </rPh>
    <phoneticPr fontId="2"/>
  </si>
  <si>
    <t>届出の内容</t>
    <rPh sb="0" eb="2">
      <t>トドケデ</t>
    </rPh>
    <rPh sb="3" eb="5">
      <t>ナイヨウ</t>
    </rPh>
    <phoneticPr fontId="2"/>
  </si>
  <si>
    <t>（１）法第115条の32第２項関係（整備）</t>
    <phoneticPr fontId="2"/>
  </si>
  <si>
    <t>（２）法第115条の32第４項関係（区分の変更）</t>
    <phoneticPr fontId="2"/>
  </si>
  <si>
    <t>２　事　業　者</t>
    <rPh sb="2" eb="3">
      <t>コト</t>
    </rPh>
    <rPh sb="4" eb="5">
      <t>ギョウ</t>
    </rPh>
    <rPh sb="6" eb="7">
      <t>シャ</t>
    </rPh>
    <phoneticPr fontId="2"/>
  </si>
  <si>
    <t>名　　　称</t>
    <rPh sb="0" eb="1">
      <t>ナ</t>
    </rPh>
    <rPh sb="4" eb="5">
      <t>ショウ</t>
    </rPh>
    <phoneticPr fontId="2"/>
  </si>
  <si>
    <t>住　　　所
（主たる事務所の所在地）</t>
    <rPh sb="0" eb="1">
      <t>ジュウ</t>
    </rPh>
    <rPh sb="4" eb="5">
      <t>ショ</t>
    </rPh>
    <rPh sb="7" eb="8">
      <t>シュ</t>
    </rPh>
    <rPh sb="10" eb="12">
      <t>ジム</t>
    </rPh>
    <rPh sb="12" eb="13">
      <t>ショ</t>
    </rPh>
    <rPh sb="14" eb="17">
      <t>ショザイチ</t>
    </rPh>
    <phoneticPr fontId="2"/>
  </si>
  <si>
    <t>（郵便番号　　　　　　－　　　　　　）</t>
    <rPh sb="1" eb="5">
      <t>ユウビンバンゴウ</t>
    </rPh>
    <phoneticPr fontId="2"/>
  </si>
  <si>
    <t>都</t>
    <rPh sb="0" eb="1">
      <t>ト</t>
    </rPh>
    <phoneticPr fontId="2"/>
  </si>
  <si>
    <t>道</t>
    <rPh sb="0" eb="1">
      <t>ドウ</t>
    </rPh>
    <phoneticPr fontId="2"/>
  </si>
  <si>
    <t>郡</t>
    <rPh sb="0" eb="1">
      <t>グン</t>
    </rPh>
    <phoneticPr fontId="2"/>
  </si>
  <si>
    <t>市</t>
    <rPh sb="0" eb="1">
      <t>シ</t>
    </rPh>
    <phoneticPr fontId="2"/>
  </si>
  <si>
    <t>府</t>
    <rPh sb="0" eb="1">
      <t>フ</t>
    </rPh>
    <phoneticPr fontId="2"/>
  </si>
  <si>
    <t>区</t>
    <rPh sb="0" eb="1">
      <t>ク</t>
    </rPh>
    <phoneticPr fontId="2"/>
  </si>
  <si>
    <t>町</t>
    <rPh sb="0" eb="1">
      <t>マチ</t>
    </rPh>
    <phoneticPr fontId="2"/>
  </si>
  <si>
    <t>（ビルの名称等）</t>
    <rPh sb="4" eb="6">
      <t>メイショウ</t>
    </rPh>
    <rPh sb="6" eb="7">
      <t>トウ</t>
    </rPh>
    <phoneticPr fontId="2"/>
  </si>
  <si>
    <t>連　絡　先</t>
    <rPh sb="0" eb="1">
      <t>レン</t>
    </rPh>
    <rPh sb="2" eb="3">
      <t>ラク</t>
    </rPh>
    <rPh sb="4" eb="5">
      <t>サキ</t>
    </rPh>
    <phoneticPr fontId="2"/>
  </si>
  <si>
    <t>電　話　番　号</t>
    <rPh sb="0" eb="1">
      <t>デン</t>
    </rPh>
    <rPh sb="2" eb="3">
      <t>ハナシ</t>
    </rPh>
    <rPh sb="4" eb="5">
      <t>バン</t>
    </rPh>
    <rPh sb="6" eb="7">
      <t>ゴウ</t>
    </rPh>
    <phoneticPr fontId="2"/>
  </si>
  <si>
    <t>F　A　X　番号</t>
    <rPh sb="6" eb="8">
      <t>バンゴウ</t>
    </rPh>
    <phoneticPr fontId="2"/>
  </si>
  <si>
    <t>法人の種別</t>
    <rPh sb="0" eb="2">
      <t>ホウジン</t>
    </rPh>
    <rPh sb="3" eb="5">
      <t>シュベツ</t>
    </rPh>
    <phoneticPr fontId="2"/>
  </si>
  <si>
    <t>代表者の職名
氏名・生年月日</t>
    <rPh sb="0" eb="3">
      <t>ダイヒョウシャ</t>
    </rPh>
    <rPh sb="4" eb="6">
      <t>ショクメイ</t>
    </rPh>
    <rPh sb="7" eb="9">
      <t>シメイ</t>
    </rPh>
    <rPh sb="10" eb="12">
      <t>セイネン</t>
    </rPh>
    <rPh sb="12" eb="14">
      <t>ガッピ</t>
    </rPh>
    <phoneticPr fontId="2"/>
  </si>
  <si>
    <t>職名</t>
    <rPh sb="0" eb="2">
      <t>ショクメイ</t>
    </rPh>
    <phoneticPr fontId="2"/>
  </si>
  <si>
    <t>フリガナ
氏　　名</t>
    <rPh sb="5" eb="6">
      <t>シ</t>
    </rPh>
    <rPh sb="8" eb="9">
      <t>メイ</t>
    </rPh>
    <phoneticPr fontId="2"/>
  </si>
  <si>
    <t>生年月日</t>
    <rPh sb="0" eb="2">
      <t>セイネン</t>
    </rPh>
    <rPh sb="2" eb="4">
      <t>ガッピ</t>
    </rPh>
    <phoneticPr fontId="2"/>
  </si>
  <si>
    <t>　　　　　年　　月　　日</t>
    <rPh sb="5" eb="6">
      <t>ネン</t>
    </rPh>
    <rPh sb="8" eb="9">
      <t>ガツ</t>
    </rPh>
    <rPh sb="11" eb="12">
      <t>ヒ</t>
    </rPh>
    <phoneticPr fontId="2"/>
  </si>
  <si>
    <t>代表者の住所</t>
    <rPh sb="0" eb="3">
      <t>ダイヒョウシャ</t>
    </rPh>
    <rPh sb="4" eb="6">
      <t>ジュウショ</t>
    </rPh>
    <phoneticPr fontId="2"/>
  </si>
  <si>
    <t>３　事業所名称等
　　及び所在地</t>
    <rPh sb="2" eb="4">
      <t>ジギョウ</t>
    </rPh>
    <rPh sb="4" eb="5">
      <t>ショ</t>
    </rPh>
    <rPh sb="5" eb="7">
      <t>メイショウ</t>
    </rPh>
    <rPh sb="7" eb="8">
      <t>トウ</t>
    </rPh>
    <rPh sb="11" eb="12">
      <t>オヨ</t>
    </rPh>
    <rPh sb="13" eb="16">
      <t>ショザイチ</t>
    </rPh>
    <phoneticPr fontId="2"/>
  </si>
  <si>
    <t>事業所名称</t>
    <rPh sb="0" eb="2">
      <t>ジギョウ</t>
    </rPh>
    <rPh sb="2" eb="3">
      <t>ショ</t>
    </rPh>
    <rPh sb="3" eb="5">
      <t>メイショウ</t>
    </rPh>
    <phoneticPr fontId="2"/>
  </si>
  <si>
    <t>指定（許可）年月日</t>
    <rPh sb="0" eb="2">
      <t>シテイ</t>
    </rPh>
    <rPh sb="3" eb="5">
      <t>キョカ</t>
    </rPh>
    <rPh sb="6" eb="9">
      <t>ネンガッピ</t>
    </rPh>
    <phoneticPr fontId="2"/>
  </si>
  <si>
    <t>介護保険事業所番号</t>
    <rPh sb="0" eb="2">
      <t>カイゴ</t>
    </rPh>
    <rPh sb="2" eb="4">
      <t>ホケン</t>
    </rPh>
    <rPh sb="4" eb="6">
      <t>ジギョウ</t>
    </rPh>
    <rPh sb="6" eb="7">
      <t>ショ</t>
    </rPh>
    <rPh sb="7" eb="9">
      <t>バンゴウ</t>
    </rPh>
    <phoneticPr fontId="2"/>
  </si>
  <si>
    <t>所　　在　　地</t>
    <rPh sb="0" eb="1">
      <t>トコロ</t>
    </rPh>
    <rPh sb="3" eb="4">
      <t>ザイ</t>
    </rPh>
    <rPh sb="6" eb="7">
      <t>チ</t>
    </rPh>
    <phoneticPr fontId="2"/>
  </si>
  <si>
    <t>（医療機関等コード）</t>
    <rPh sb="1" eb="3">
      <t>イリョウ</t>
    </rPh>
    <rPh sb="3" eb="6">
      <t>キカントウ</t>
    </rPh>
    <phoneticPr fontId="2"/>
  </si>
  <si>
    <t>計</t>
    <rPh sb="0" eb="1">
      <t>ケイ</t>
    </rPh>
    <phoneticPr fontId="2"/>
  </si>
  <si>
    <t>ヵ所</t>
    <rPh sb="1" eb="2">
      <t>ショ</t>
    </rPh>
    <phoneticPr fontId="2"/>
  </si>
  <si>
    <t>４　介護保険法施行規　則第１４０条の４０第１項第２号から第４号に基づく届出事項</t>
    <phoneticPr fontId="2"/>
  </si>
  <si>
    <t>第2号</t>
    <rPh sb="0" eb="1">
      <t>ダイ</t>
    </rPh>
    <rPh sb="2" eb="3">
      <t>ゴウ</t>
    </rPh>
    <phoneticPr fontId="2"/>
  </si>
  <si>
    <t>法令遵守責任者の氏名（フリガナ）</t>
    <rPh sb="0" eb="2">
      <t>ホウレイ</t>
    </rPh>
    <rPh sb="2" eb="4">
      <t>ジュンシュ</t>
    </rPh>
    <rPh sb="4" eb="7">
      <t>セキニンシャ</t>
    </rPh>
    <rPh sb="8" eb="10">
      <t>シメイ</t>
    </rPh>
    <phoneticPr fontId="2"/>
  </si>
  <si>
    <t>　　　　　　年　　　　月　　　　日</t>
    <rPh sb="6" eb="7">
      <t>ネン</t>
    </rPh>
    <rPh sb="11" eb="12">
      <t>ガツ</t>
    </rPh>
    <rPh sb="16" eb="17">
      <t>ヒ</t>
    </rPh>
    <phoneticPr fontId="2"/>
  </si>
  <si>
    <t>第3号</t>
    <rPh sb="0" eb="1">
      <t>ダイ</t>
    </rPh>
    <rPh sb="2" eb="3">
      <t>ゴウ</t>
    </rPh>
    <phoneticPr fontId="2"/>
  </si>
  <si>
    <t>業務が法令に適合することを確保するための規程の概要</t>
    <phoneticPr fontId="2"/>
  </si>
  <si>
    <t>第4号</t>
    <rPh sb="0" eb="1">
      <t>ダイ</t>
    </rPh>
    <rPh sb="2" eb="3">
      <t>ゴウ</t>
    </rPh>
    <phoneticPr fontId="2"/>
  </si>
  <si>
    <t>業務執行の状況の監査の方法の概要</t>
    <phoneticPr fontId="2"/>
  </si>
  <si>
    <t>５区分変更</t>
    <rPh sb="1" eb="3">
      <t>クブン</t>
    </rPh>
    <rPh sb="3" eb="5">
      <t>ヘンコウ</t>
    </rPh>
    <phoneticPr fontId="2"/>
  </si>
  <si>
    <t>区分変更前行政機関名称、担当部(局)課</t>
    <phoneticPr fontId="2"/>
  </si>
  <si>
    <t>事業者（法人）番号</t>
    <phoneticPr fontId="2"/>
  </si>
  <si>
    <t>区分変更の理由</t>
    <phoneticPr fontId="2"/>
  </si>
  <si>
    <t>区分変更後行政機関名称、担当部(局)課</t>
    <phoneticPr fontId="2"/>
  </si>
  <si>
    <t>区　分　変　更　日</t>
    <phoneticPr fontId="2"/>
  </si>
  <si>
    <t>年　　　　　月　　　　　日</t>
    <rPh sb="0" eb="1">
      <t>トシ</t>
    </rPh>
    <rPh sb="6" eb="7">
      <t>ツキ</t>
    </rPh>
    <rPh sb="12" eb="13">
      <t>ヒ</t>
    </rPh>
    <phoneticPr fontId="2"/>
  </si>
  <si>
    <t>（別紙）</t>
    <rPh sb="1" eb="3">
      <t>ベッシ</t>
    </rPh>
    <phoneticPr fontId="2"/>
  </si>
  <si>
    <t>介護サービス事業所・施設一覧表</t>
    <rPh sb="0" eb="2">
      <t>カイゴ</t>
    </rPh>
    <rPh sb="6" eb="9">
      <t>ジギョウショ</t>
    </rPh>
    <rPh sb="10" eb="12">
      <t>シセツ</t>
    </rPh>
    <rPh sb="12" eb="14">
      <t>イチラン</t>
    </rPh>
    <rPh sb="14" eb="15">
      <t>ヒョウ</t>
    </rPh>
    <phoneticPr fontId="2"/>
  </si>
  <si>
    <t>No.</t>
    <phoneticPr fontId="2"/>
  </si>
  <si>
    <t>介護保険
事業所番号</t>
    <rPh sb="0" eb="2">
      <t>カイゴ</t>
    </rPh>
    <rPh sb="2" eb="4">
      <t>ホケン</t>
    </rPh>
    <rPh sb="5" eb="8">
      <t>ジギョウショ</t>
    </rPh>
    <rPh sb="8" eb="10">
      <t>バンゴウ</t>
    </rPh>
    <phoneticPr fontId="2"/>
  </si>
  <si>
    <t>事業所名称</t>
    <rPh sb="0" eb="3">
      <t>ジギョウショ</t>
    </rPh>
    <rPh sb="3" eb="5">
      <t>メイショウ</t>
    </rPh>
    <phoneticPr fontId="2"/>
  </si>
  <si>
    <t>指定年月日</t>
    <rPh sb="0" eb="2">
      <t>シテイ</t>
    </rPh>
    <rPh sb="2" eb="5">
      <t>ネンガッピ</t>
    </rPh>
    <phoneticPr fontId="2"/>
  </si>
  <si>
    <t>サービス種別</t>
    <rPh sb="4" eb="6">
      <t>シュベツ</t>
    </rPh>
    <phoneticPr fontId="2"/>
  </si>
  <si>
    <t>ふじみ野市外にも介護サービス事業所・施設が存在する事業者につきましては、届出先がふじみ野市ではありません。</t>
    <rPh sb="8" eb="10">
      <t>カイゴ</t>
    </rPh>
    <rPh sb="14" eb="17">
      <t>ジギョウショ</t>
    </rPh>
    <rPh sb="18" eb="20">
      <t>シセツ</t>
    </rPh>
    <rPh sb="21" eb="23">
      <t>ソンザイ</t>
    </rPh>
    <rPh sb="25" eb="28">
      <t>ジギョウシャ</t>
    </rPh>
    <rPh sb="36" eb="38">
      <t>トドケデ</t>
    </rPh>
    <rPh sb="38" eb="39">
      <t>サキ</t>
    </rPh>
    <phoneticPr fontId="2"/>
  </si>
  <si>
    <t>県又は国に確認してください。</t>
    <rPh sb="0" eb="1">
      <t>ケン</t>
    </rPh>
    <rPh sb="1" eb="2">
      <t>マタ</t>
    </rPh>
    <rPh sb="3" eb="4">
      <t>クニ</t>
    </rPh>
    <rPh sb="5" eb="7">
      <t>カクニン</t>
    </rPh>
    <phoneticPr fontId="2"/>
  </si>
  <si>
    <t>記入要領</t>
    <phoneticPr fontId="2"/>
  </si>
  <si>
    <t>１　共通事項</t>
    <rPh sb="2" eb="4">
      <t>キョウツウ</t>
    </rPh>
    <rPh sb="4" eb="6">
      <t>ジコウ</t>
    </rPh>
    <phoneticPr fontId="2"/>
  </si>
  <si>
    <t>(1)新規に業務管理体制を整備した事業者及び業務管理体制を届け出た後、事業所又は施設（以下「事業所等」という。）の指定や廃止等に伴い、事業展開地域の変更により、届出先区分の変更が生じた事業者は、この様式を用いて関係政機関に届け出ること。</t>
    <phoneticPr fontId="2"/>
  </si>
  <si>
    <t>(2)受付番号及び事業者（法人）番号には記入しないこと。</t>
    <phoneticPr fontId="2"/>
  </si>
  <si>
    <t>(3)事業者の名称、住所、法人の種別、代表者の職名、代表者の住所等は、登記内容等と一致すること。</t>
    <phoneticPr fontId="2"/>
  </si>
  <si>
    <t>(4)「１　届出の内容」
　　 ①　新規に業務管理体制を整備し届け出る場合は、(1)法第115条の32第２項関係の（整備）に○を付けること。
     ②　届出先区分の変更が生じた場合、(2)法第115条の32 第４項関係の（区分の変更）に○を付けること。
　　　　  なお、届出先区分の変更が生じた事業者は、区分変更前と区分変更後の行政機関にそれぞれ届け出ること。</t>
    <phoneticPr fontId="2"/>
  </si>
  <si>
    <t>事業所等の展開に応じた届出先行政機関</t>
    <phoneticPr fontId="2"/>
  </si>
  <si>
    <t>届出先区分</t>
    <rPh sb="0" eb="1">
      <t>トドケ</t>
    </rPh>
    <rPh sb="1" eb="2">
      <t>デ</t>
    </rPh>
    <rPh sb="2" eb="3">
      <t>サキ</t>
    </rPh>
    <rPh sb="3" eb="5">
      <t>クブン</t>
    </rPh>
    <phoneticPr fontId="2"/>
  </si>
  <si>
    <t>届出行政機関</t>
    <rPh sb="0" eb="1">
      <t>トドケ</t>
    </rPh>
    <rPh sb="1" eb="2">
      <t>デ</t>
    </rPh>
    <rPh sb="2" eb="4">
      <t>ギョウセイ</t>
    </rPh>
    <rPh sb="4" eb="6">
      <t>キカン</t>
    </rPh>
    <phoneticPr fontId="2"/>
  </si>
  <si>
    <t>事業所等が二以上の都道府県に所在する事業者</t>
    <rPh sb="5" eb="6">
      <t>２</t>
    </rPh>
    <rPh sb="6" eb="8">
      <t>イジョウ</t>
    </rPh>
    <rPh sb="9" eb="13">
      <t>トドウフケン</t>
    </rPh>
    <rPh sb="14" eb="16">
      <t>ショザイ</t>
    </rPh>
    <rPh sb="18" eb="21">
      <t>ジギョウシャ</t>
    </rPh>
    <phoneticPr fontId="2"/>
  </si>
  <si>
    <t>（事業所等が三以上の地方厚生局管轄区域に所在する事業者）</t>
    <phoneticPr fontId="2"/>
  </si>
  <si>
    <t>厚生労働省老健局</t>
    <phoneticPr fontId="2"/>
  </si>
  <si>
    <t>（上記以外の事業者）</t>
    <phoneticPr fontId="2"/>
  </si>
  <si>
    <t>主たる事業展開地域を管轄する地方厚生局</t>
    <phoneticPr fontId="2"/>
  </si>
  <si>
    <t>（１）「ふじみ野市内」のみにすべての指定事業所等が所在する事業者</t>
    <rPh sb="18" eb="20">
      <t>シテイ</t>
    </rPh>
    <rPh sb="20" eb="23">
      <t>ジギョウショ</t>
    </rPh>
    <rPh sb="23" eb="24">
      <t>トウ</t>
    </rPh>
    <rPh sb="25" eb="27">
      <t>ショザイ</t>
    </rPh>
    <rPh sb="29" eb="32">
      <t>ジギョウシャ</t>
    </rPh>
    <phoneticPr fontId="2"/>
  </si>
  <si>
    <t>ふじみ野市高齢福祉課
〒356-8501　ふじみ野市福岡１－１－１
　TEL　０４９－２６１－２６１１</t>
    <rPh sb="5" eb="7">
      <t>コウレイ</t>
    </rPh>
    <rPh sb="7" eb="9">
      <t>フクシ</t>
    </rPh>
    <rPh sb="9" eb="10">
      <t>カ</t>
    </rPh>
    <rPh sb="26" eb="28">
      <t>フクオカ</t>
    </rPh>
    <phoneticPr fontId="2"/>
  </si>
  <si>
    <t>（２）埼玉県のみにすべての指定事業所等が所在する事業者で　（１）及び地域密着型サービス以外の事業者</t>
    <phoneticPr fontId="2"/>
  </si>
  <si>
    <t>埼玉県</t>
    <rPh sb="0" eb="3">
      <t>サイタマケン</t>
    </rPh>
    <phoneticPr fontId="2"/>
  </si>
  <si>
    <t>２　新規に業務管理体制を整備した事業者【法第115条の32第２項(整備)関係】</t>
    <phoneticPr fontId="2"/>
  </si>
  <si>
    <t>(1） ｢２　事業者」の「法人の種別」には、届出者が法人である場合に、営利法人、社会福祉法人、医療法人、社団法人、特定非営利活動法人等の区別を記入すること。</t>
    <phoneticPr fontId="2"/>
  </si>
  <si>
    <t>(2) 「３　事業所名称等及び所在地」については、みなし事業所を除いた事業所等を記入し、「事業所名称」欄に事業所等の合計の数を記入すること。書ききれない場合は、記入を省略し別添資料として添付して差し支えないこと。(既存資料の写し及び面印刷可)</t>
    <phoneticPr fontId="2"/>
  </si>
  <si>
    <t>(3)  ｢４　介護保険法施行規則第140条の40第１項第２号から第４号に基づく届出事項」
　　 ①事業所等数に応じ整備する業務管理体制について、該当する全ての番号に○を付けること。
　　 ②第２号については、その氏名(ﾌﾘｶﾞﾅ)及び生年月日を記入すること。
　　 ③第３号及び第４号を届け出る場合は、別添資料の添付により行うこと。
　　　 （既存資料の写し及び両面印刷可）
　　　　第２号   法令遵守責任者の氏名及び生年月日          
　　    第３号 　業務が法令に適合することを確保するための規程の概要
    　　第４号　 業務執行の状況の監査の方法の概要</t>
    <phoneticPr fontId="2"/>
  </si>
  <si>
    <t>事業所等数に応じて整備する業務管理体制</t>
    <rPh sb="4" eb="5">
      <t>スウ</t>
    </rPh>
    <rPh sb="9" eb="11">
      <t>セイビ</t>
    </rPh>
    <rPh sb="13" eb="15">
      <t>ギョウム</t>
    </rPh>
    <rPh sb="15" eb="17">
      <t>カンリ</t>
    </rPh>
    <rPh sb="17" eb="19">
      <t>タイセイ</t>
    </rPh>
    <phoneticPr fontId="2"/>
  </si>
  <si>
    <t>事業所等数</t>
    <rPh sb="0" eb="2">
      <t>ジギョウ</t>
    </rPh>
    <rPh sb="2" eb="3">
      <t>ショ</t>
    </rPh>
    <rPh sb="3" eb="4">
      <t>トウ</t>
    </rPh>
    <rPh sb="4" eb="5">
      <t>スウ</t>
    </rPh>
    <phoneticPr fontId="2"/>
  </si>
  <si>
    <t>２０未満</t>
    <rPh sb="2" eb="4">
      <t>ミマン</t>
    </rPh>
    <phoneticPr fontId="2"/>
  </si>
  <si>
    <t>２０以上１００未満</t>
    <rPh sb="2" eb="4">
      <t>イジョウ</t>
    </rPh>
    <rPh sb="7" eb="9">
      <t>ミマン</t>
    </rPh>
    <phoneticPr fontId="2"/>
  </si>
  <si>
    <t>１００以上</t>
    <rPh sb="3" eb="5">
      <t>イジョウ</t>
    </rPh>
    <phoneticPr fontId="2"/>
  </si>
  <si>
    <t>○</t>
    <phoneticPr fontId="2"/>
  </si>
  <si>
    <t>×</t>
    <phoneticPr fontId="2"/>
  </si>
  <si>
    <t>(4) ｢５　区分変更」は、区分変更のあった場合に記入するため、新規に業務管理体制を整備した事業者は、記入する必要はないこと。</t>
    <phoneticPr fontId="2"/>
  </si>
  <si>
    <t>３　業務管理体制を届け出た後、事業所等の指定や廃止等に伴い、事業展開地域の変更により、届出先区分の変更が生じた事業者【法第115条の32第4項(区分の変更)関係】</t>
    <phoneticPr fontId="2"/>
  </si>
  <si>
    <t>(1） 事業所等の指定や廃止等により、届出先区分に変更があった事業者は、区分変更前及び区分変更後の行政機関にそれぞれ届け出ること。</t>
    <phoneticPr fontId="2"/>
  </si>
  <si>
    <t>(2） 区分変更前行政機関への届出
　　　「１　届出の内容」の「(2)法第115条の32第4項関係」の他「５　区分変更」に記入すること。</t>
    <phoneticPr fontId="2"/>
  </si>
  <si>
    <t xml:space="preserve"> (3）区分変更後行政機関への届出
      「１　届出の内容」「２　事業者」「３　事業所名称等及び所在地」「４　介護保険法施行規則第140条の40第１項第２項から第４号に基づく届出事項」 「５  区分変更」について、上記記入要領に基づいて記入すること。
     なお、届出先区分の変更に併せて、整備する業務管理体制の内容が変更された場合も、この様式を用いて届け出ること。</t>
    <phoneticPr fontId="2"/>
  </si>
  <si>
    <t xml:space="preserve"> (4) 「５　区分変更」欄
     ① 「事業者（法人）番号」には、区分変更前行政機関が付番した番号を記入すること。
　　 ② 「区分変更の理由」には、その理由を具体的に記入すること。
        書ききれない場合は、記入を省略し別添資料として添付して差し支えないこと。(既存資料の写し及び両面印刷可)
　　 ③ 「区分変更日」は、事業所等の新規指定・廃止等により区分が変更された日を記入すること。</t>
    <phoneticPr fontId="2"/>
  </si>
  <si>
    <t>受付番号</t>
  </si>
  <si>
    <t>（郵便番号</t>
    <phoneticPr fontId="2"/>
  </si>
  <si>
    <t>－</t>
  </si>
  <si>
    <t>住所</t>
    <rPh sb="0" eb="2">
      <t>ジュウショ</t>
    </rPh>
    <phoneticPr fontId="2"/>
  </si>
  <si>
    <t>専従</t>
    <rPh sb="0" eb="2">
      <t>センジュウ</t>
    </rPh>
    <phoneticPr fontId="2"/>
  </si>
  <si>
    <t>兼務</t>
    <rPh sb="0" eb="2">
      <t>ケンム</t>
    </rPh>
    <phoneticPr fontId="2"/>
  </si>
  <si>
    <t>平日</t>
    <rPh sb="0" eb="2">
      <t>ヘイジツ</t>
    </rPh>
    <phoneticPr fontId="2"/>
  </si>
  <si>
    <t>添付書類</t>
  </si>
  <si>
    <t>「受付番号」欄は、記入しないでください。</t>
  </si>
  <si>
    <t>介護支援専門員番号</t>
  </si>
  <si>
    <t>就労年月日</t>
    <rPh sb="0" eb="2">
      <t>シュウロウ</t>
    </rPh>
    <rPh sb="2" eb="5">
      <t>ネンガッピ</t>
    </rPh>
    <phoneticPr fontId="2"/>
  </si>
  <si>
    <t>勤務形態</t>
    <rPh sb="0" eb="2">
      <t>キンム</t>
    </rPh>
    <rPh sb="2" eb="4">
      <t>ケイタイ</t>
    </rPh>
    <phoneticPr fontId="2"/>
  </si>
  <si>
    <t>常勤・非常勤･その他</t>
    <rPh sb="0" eb="2">
      <t>ジョウキン</t>
    </rPh>
    <rPh sb="3" eb="6">
      <t>ヒジョウキン</t>
    </rPh>
    <rPh sb="9" eb="10">
      <t>タ</t>
    </rPh>
    <phoneticPr fontId="2"/>
  </si>
  <si>
    <t>開始 ・ 終了</t>
    <rPh sb="0" eb="2">
      <t>カイシ</t>
    </rPh>
    <rPh sb="5" eb="7">
      <t>シュウリョウ</t>
    </rPh>
    <phoneticPr fontId="2"/>
  </si>
  <si>
    <t>専従　・　兼務</t>
    <rPh sb="0" eb="2">
      <t>センジュウ</t>
    </rPh>
    <rPh sb="5" eb="7">
      <t>ケンム</t>
    </rPh>
    <phoneticPr fontId="2"/>
  </si>
  <si>
    <t>⑤</t>
  </si>
  <si>
    <t>⑥</t>
  </si>
  <si>
    <t>⑦</t>
  </si>
  <si>
    <t>⑧</t>
  </si>
  <si>
    <t>⑨</t>
  </si>
  <si>
    <t>⑩</t>
  </si>
  <si>
    <t>⑪</t>
  </si>
  <si>
    <t>⑫</t>
  </si>
  <si>
    <t>⑬</t>
  </si>
  <si>
    <t>⑭</t>
  </si>
  <si>
    <t>⑮</t>
  </si>
  <si>
    <t>開始  ･ 終了</t>
    <rPh sb="0" eb="2">
      <t>カイシ</t>
    </rPh>
    <rPh sb="6" eb="8">
      <t>シュウリョウ</t>
    </rPh>
    <phoneticPr fontId="2"/>
  </si>
  <si>
    <t>例</t>
    <rPh sb="0" eb="1">
      <t>レイ</t>
    </rPh>
    <phoneticPr fontId="2"/>
  </si>
  <si>
    <t>ﾌｼﾞﾐﾉ　ﾀﾛｳ</t>
    <phoneticPr fontId="2"/>
  </si>
  <si>
    <t>2019.04.01</t>
    <phoneticPr fontId="2"/>
  </si>
  <si>
    <t>ふじみ野　太郎</t>
    <rPh sb="3" eb="4">
      <t>ノ</t>
    </rPh>
    <rPh sb="5" eb="7">
      <t>タロウ</t>
    </rPh>
    <phoneticPr fontId="2"/>
  </si>
  <si>
    <t>開始 ･ 終了</t>
    <rPh sb="0" eb="2">
      <t>カイシ</t>
    </rPh>
    <rPh sb="5" eb="7">
      <t>シュウリョウ</t>
    </rPh>
    <phoneticPr fontId="2"/>
  </si>
  <si>
    <t xml:space="preserve">備考 </t>
  </si>
  <si>
    <t>記入欄が不足する場合は、適宜欄を設けて記載するか又は別様に記載した書類を添付してください｡</t>
  </si>
  <si>
    <t>介護支援専門員番号は、平成１８年以降に新たに付番されたものを記入してください。</t>
    <rPh sb="0" eb="2">
      <t>カイゴ</t>
    </rPh>
    <rPh sb="2" eb="4">
      <t>シエン</t>
    </rPh>
    <rPh sb="4" eb="7">
      <t>センモンイン</t>
    </rPh>
    <rPh sb="7" eb="9">
      <t>バンゴウ</t>
    </rPh>
    <rPh sb="11" eb="13">
      <t>ヘイセイ</t>
    </rPh>
    <rPh sb="15" eb="18">
      <t>ネンイコウ</t>
    </rPh>
    <rPh sb="19" eb="20">
      <t>アラ</t>
    </rPh>
    <rPh sb="22" eb="23">
      <t>フ</t>
    </rPh>
    <rPh sb="23" eb="24">
      <t>バン</t>
    </rPh>
    <rPh sb="30" eb="32">
      <t>キニュウ</t>
    </rPh>
    <phoneticPr fontId="2"/>
  </si>
  <si>
    <t>（埼玉県の場合：×　Ｈ１０１２３４　、１２３４　　→　　○　１１９８１２３４）</t>
    <rPh sb="1" eb="4">
      <t>サイタマケン</t>
    </rPh>
    <rPh sb="5" eb="7">
      <t>バアイ</t>
    </rPh>
    <phoneticPr fontId="2"/>
  </si>
  <si>
    <t>様式第４号（第４条関係）</t>
    <phoneticPr fontId="1"/>
  </si>
  <si>
    <t>指定辞退届出書</t>
  </si>
  <si>
    <t>年　　月　　日</t>
    <phoneticPr fontId="1"/>
  </si>
  <si>
    <t xml:space="preserve">  ふじみ野市長　宛て</t>
    <phoneticPr fontId="1"/>
  </si>
  <si>
    <t xml:space="preserve">          　所在地</t>
    <phoneticPr fontId="1"/>
  </si>
  <si>
    <t xml:space="preserve">    届出者  名　称</t>
    <phoneticPr fontId="1"/>
  </si>
  <si>
    <t xml:space="preserve">            代表者氏名　　　　　　　　　　　  </t>
    <phoneticPr fontId="1"/>
  </si>
  <si>
    <t>　次のとおり指定を辞退するので届け出ます。</t>
    <phoneticPr fontId="1"/>
  </si>
  <si>
    <t>事業所番号</t>
    <phoneticPr fontId="1"/>
  </si>
  <si>
    <t>施設の名称</t>
    <phoneticPr fontId="1"/>
  </si>
  <si>
    <t>事業の種類</t>
    <phoneticPr fontId="1"/>
  </si>
  <si>
    <t>指定を辞退する日</t>
    <phoneticPr fontId="1"/>
  </si>
  <si>
    <t>　　　　　　年　　月　　日</t>
    <phoneticPr fontId="1"/>
  </si>
  <si>
    <t>指定を辞退する理由</t>
    <phoneticPr fontId="1"/>
  </si>
  <si>
    <t>現に施設に入所して
いる者に対する措置</t>
    <phoneticPr fontId="1"/>
  </si>
  <si>
    <t>備考</t>
    <phoneticPr fontId="1"/>
  </si>
  <si>
    <t>　指定を辞退する日の１か月前までに届け出てください。</t>
    <phoneticPr fontId="1"/>
  </si>
  <si>
    <t>様式第１号（第２条関係）</t>
    <phoneticPr fontId="1"/>
  </si>
  <si>
    <t>指定・更新申請書</t>
  </si>
  <si>
    <t>　申請者　</t>
    <phoneticPr fontId="1"/>
  </si>
  <si>
    <t>名　称</t>
  </si>
  <si>
    <t>代表者氏名　　　　　　　　　　</t>
    <phoneticPr fontId="1"/>
  </si>
  <si>
    <t>申請者(開設者)</t>
    <phoneticPr fontId="1"/>
  </si>
  <si>
    <t>フリガナ</t>
    <phoneticPr fontId="1"/>
  </si>
  <si>
    <t>名　　称</t>
  </si>
  <si>
    <t>主たる事務所の
所在地</t>
    <phoneticPr fontId="1"/>
  </si>
  <si>
    <t xml:space="preserve">（郵便番号　　－　　　）
</t>
    <phoneticPr fontId="1"/>
  </si>
  <si>
    <t>代表者の職名・
氏名・生年月日</t>
    <phoneticPr fontId="1"/>
  </si>
  <si>
    <t>（郵便番号　　－　　　）</t>
    <phoneticPr fontId="1"/>
  </si>
  <si>
    <t>事業所(施設)</t>
    <phoneticPr fontId="1"/>
  </si>
  <si>
    <t>管理者の氏名・
生年月日</t>
    <phoneticPr fontId="1"/>
  </si>
  <si>
    <t>管理者の住所</t>
    <phoneticPr fontId="1"/>
  </si>
  <si>
    <t>利用者（入所者）の推定数</t>
    <phoneticPr fontId="1"/>
  </si>
  <si>
    <t>当該申請に係る事業
の開始の予定年月日</t>
    <phoneticPr fontId="1"/>
  </si>
  <si>
    <t>新規に指定を
受ける場合</t>
    <phoneticPr fontId="1"/>
  </si>
  <si>
    <t>事業所番号</t>
    <rPh sb="3" eb="5">
      <t>バンゴウ</t>
    </rPh>
    <phoneticPr fontId="1"/>
  </si>
  <si>
    <t>既に指定を受
けている場合</t>
    <phoneticPr fontId="1"/>
  </si>
  <si>
    <t>現に受けている指定
の有効期間満了日</t>
    <phoneticPr fontId="1"/>
  </si>
  <si>
    <t>　介護保険法施行規則に定める事項を記載した関係書類</t>
    <phoneticPr fontId="1"/>
  </si>
  <si>
    <t>居宅介護支援事業者の指定申請に係る添付書類一覧</t>
    <rPh sb="0" eb="2">
      <t>キョタク</t>
    </rPh>
    <rPh sb="2" eb="4">
      <t>カイゴ</t>
    </rPh>
    <rPh sb="4" eb="6">
      <t>シエン</t>
    </rPh>
    <rPh sb="6" eb="9">
      <t>ジギョウシャ</t>
    </rPh>
    <rPh sb="10" eb="12">
      <t>シテイ</t>
    </rPh>
    <rPh sb="12" eb="14">
      <t>シンセイ</t>
    </rPh>
    <rPh sb="15" eb="16">
      <t>カカ</t>
    </rPh>
    <rPh sb="17" eb="19">
      <t>テンプ</t>
    </rPh>
    <rPh sb="19" eb="21">
      <t>ショルイ</t>
    </rPh>
    <rPh sb="21" eb="23">
      <t>イチラン</t>
    </rPh>
    <phoneticPr fontId="2"/>
  </si>
  <si>
    <t>法人名</t>
    <rPh sb="0" eb="2">
      <t>ホウジン</t>
    </rPh>
    <rPh sb="2" eb="3">
      <t>メイ</t>
    </rPh>
    <phoneticPr fontId="2"/>
  </si>
  <si>
    <t>担当者</t>
    <rPh sb="0" eb="3">
      <t>タントウシャ</t>
    </rPh>
    <phoneticPr fontId="2"/>
  </si>
  <si>
    <t>電話番号</t>
    <rPh sb="0" eb="2">
      <t>デンワ</t>
    </rPh>
    <rPh sb="2" eb="4">
      <t>バンゴウ</t>
    </rPh>
    <phoneticPr fontId="2"/>
  </si>
  <si>
    <t>　　　　　申　請　書　及　び　添　付　書　類</t>
    <rPh sb="5" eb="6">
      <t>サル</t>
    </rPh>
    <rPh sb="7" eb="8">
      <t>ショウ</t>
    </rPh>
    <rPh sb="9" eb="10">
      <t>ショ</t>
    </rPh>
    <rPh sb="11" eb="12">
      <t>オヨ</t>
    </rPh>
    <rPh sb="15" eb="16">
      <t>ソウ</t>
    </rPh>
    <rPh sb="17" eb="18">
      <t>ヅケ</t>
    </rPh>
    <rPh sb="19" eb="20">
      <t>ショ</t>
    </rPh>
    <rPh sb="21" eb="22">
      <t>タグイ</t>
    </rPh>
    <phoneticPr fontId="2"/>
  </si>
  <si>
    <t>様式</t>
    <rPh sb="0" eb="2">
      <t>ヨウシキ</t>
    </rPh>
    <phoneticPr fontId="2"/>
  </si>
  <si>
    <t>事業所確認欄</t>
    <rPh sb="0" eb="3">
      <t>ジギョウショ</t>
    </rPh>
    <rPh sb="3" eb="5">
      <t>カクニン</t>
    </rPh>
    <rPh sb="5" eb="6">
      <t>ラン</t>
    </rPh>
    <phoneticPr fontId="2"/>
  </si>
  <si>
    <t>　 市
確認欄</t>
    <rPh sb="2" eb="3">
      <t>シ</t>
    </rPh>
    <rPh sb="4" eb="6">
      <t>カクニン</t>
    </rPh>
    <rPh sb="6" eb="7">
      <t>ラン</t>
    </rPh>
    <phoneticPr fontId="2"/>
  </si>
  <si>
    <t>備考</t>
    <rPh sb="0" eb="1">
      <t>ソナエ</t>
    </rPh>
    <rPh sb="1" eb="2">
      <t>コウ</t>
    </rPh>
    <phoneticPr fontId="2"/>
  </si>
  <si>
    <t>／</t>
    <phoneticPr fontId="2"/>
  </si>
  <si>
    <t>申
請
書</t>
    <rPh sb="0" eb="1">
      <t>サル</t>
    </rPh>
    <rPh sb="2" eb="3">
      <t>ショウ</t>
    </rPh>
    <rPh sb="4" eb="5">
      <t>ショ</t>
    </rPh>
    <phoneticPr fontId="2"/>
  </si>
  <si>
    <t>指定・更新申請書</t>
    <rPh sb="0" eb="2">
      <t>シテイ</t>
    </rPh>
    <rPh sb="3" eb="5">
      <t>コウシン</t>
    </rPh>
    <rPh sb="5" eb="7">
      <t>シンセイ</t>
    </rPh>
    <rPh sb="7" eb="8">
      <t>ショ</t>
    </rPh>
    <phoneticPr fontId="2"/>
  </si>
  <si>
    <t>様式第１号
(第2条関係)</t>
    <rPh sb="0" eb="2">
      <t>ヨウシキ</t>
    </rPh>
    <rPh sb="2" eb="3">
      <t>ダイ</t>
    </rPh>
    <rPh sb="4" eb="5">
      <t>ゴウ</t>
    </rPh>
    <rPh sb="7" eb="8">
      <t>ダイ</t>
    </rPh>
    <rPh sb="9" eb="10">
      <t>ジョウ</t>
    </rPh>
    <rPh sb="10" eb="12">
      <t>カンケイ</t>
    </rPh>
    <phoneticPr fontId="2"/>
  </si>
  <si>
    <t>指定にかかる記載事項</t>
    <rPh sb="0" eb="2">
      <t>シテイ</t>
    </rPh>
    <rPh sb="6" eb="8">
      <t>キサイ</t>
    </rPh>
    <rPh sb="8" eb="10">
      <t>ジコウ</t>
    </rPh>
    <phoneticPr fontId="2"/>
  </si>
  <si>
    <t>当該事業所に勤務する介護支援専門員一覧表</t>
    <rPh sb="0" eb="2">
      <t>トウガイ</t>
    </rPh>
    <rPh sb="2" eb="5">
      <t>ジギョウショ</t>
    </rPh>
    <rPh sb="6" eb="8">
      <t>キンム</t>
    </rPh>
    <rPh sb="10" eb="12">
      <t>カイゴ</t>
    </rPh>
    <rPh sb="12" eb="14">
      <t>シエン</t>
    </rPh>
    <rPh sb="14" eb="17">
      <t>センモンイン</t>
    </rPh>
    <rPh sb="17" eb="19">
      <t>イチラン</t>
    </rPh>
    <rPh sb="19" eb="20">
      <t>ヒョウ</t>
    </rPh>
    <phoneticPr fontId="2"/>
  </si>
  <si>
    <t>登記事項証明書又は条例等</t>
    <rPh sb="0" eb="2">
      <t>トウキ</t>
    </rPh>
    <rPh sb="2" eb="4">
      <t>ジコウ</t>
    </rPh>
    <rPh sb="4" eb="7">
      <t>ショウメイショ</t>
    </rPh>
    <rPh sb="7" eb="8">
      <t>マタ</t>
    </rPh>
    <rPh sb="9" eb="11">
      <t>ジョウレイ</t>
    </rPh>
    <rPh sb="11" eb="12">
      <t>トウ</t>
    </rPh>
    <phoneticPr fontId="2"/>
  </si>
  <si>
    <t>従業者の勤務体制及び勤務形態一覧表</t>
    <rPh sb="0" eb="3">
      <t>ジュウギョウシャ</t>
    </rPh>
    <rPh sb="4" eb="6">
      <t>キンム</t>
    </rPh>
    <rPh sb="6" eb="8">
      <t>タイセイ</t>
    </rPh>
    <rPh sb="8" eb="9">
      <t>オヨ</t>
    </rPh>
    <rPh sb="10" eb="12">
      <t>キンム</t>
    </rPh>
    <rPh sb="12" eb="14">
      <t>ケイタイ</t>
    </rPh>
    <rPh sb="14" eb="17">
      <t>イチランヒョウ</t>
    </rPh>
    <phoneticPr fontId="2"/>
  </si>
  <si>
    <t>管理者・従業者の資格を証明する書類の写し
（主任介護支援専門員研修修了証、介護支援専門員証）</t>
    <rPh sb="0" eb="3">
      <t>カンリシャ</t>
    </rPh>
    <rPh sb="4" eb="7">
      <t>ジュウギョウシャ</t>
    </rPh>
    <rPh sb="8" eb="10">
      <t>シカク</t>
    </rPh>
    <rPh sb="11" eb="13">
      <t>ショウメイ</t>
    </rPh>
    <rPh sb="15" eb="17">
      <t>ショルイ</t>
    </rPh>
    <rPh sb="18" eb="19">
      <t>ウツ</t>
    </rPh>
    <rPh sb="22" eb="24">
      <t>シュニン</t>
    </rPh>
    <rPh sb="24" eb="26">
      <t>カイゴ</t>
    </rPh>
    <rPh sb="26" eb="28">
      <t>シエン</t>
    </rPh>
    <rPh sb="28" eb="31">
      <t>センモンイン</t>
    </rPh>
    <rPh sb="31" eb="33">
      <t>ケンシュウ</t>
    </rPh>
    <rPh sb="33" eb="36">
      <t>シュウリョウショウ</t>
    </rPh>
    <rPh sb="37" eb="39">
      <t>カイゴ</t>
    </rPh>
    <rPh sb="39" eb="41">
      <t>シエン</t>
    </rPh>
    <rPh sb="41" eb="44">
      <t>センモンイン</t>
    </rPh>
    <rPh sb="44" eb="45">
      <t>ショウ</t>
    </rPh>
    <phoneticPr fontId="2"/>
  </si>
  <si>
    <t>平面図（事務所内の書庫や机等、備品の配置も記載すること）</t>
    <rPh sb="0" eb="3">
      <t>ヘイメンズ</t>
    </rPh>
    <phoneticPr fontId="2"/>
  </si>
  <si>
    <t>利用者からの苦情を処理するために講ずる措置の概要</t>
    <rPh sb="0" eb="3">
      <t>リヨウシャ</t>
    </rPh>
    <rPh sb="6" eb="8">
      <t>クジョウ</t>
    </rPh>
    <rPh sb="9" eb="11">
      <t>ショリ</t>
    </rPh>
    <rPh sb="16" eb="17">
      <t>コウ</t>
    </rPh>
    <rPh sb="19" eb="21">
      <t>ソチ</t>
    </rPh>
    <rPh sb="22" eb="24">
      <t>ガイヨウ</t>
    </rPh>
    <phoneticPr fontId="2"/>
  </si>
  <si>
    <t>関係市町村並びに他の保健医療・福祉サービスの提供主体との連携の内容</t>
    <rPh sb="0" eb="5">
      <t>カンケイシチョウソン</t>
    </rPh>
    <rPh sb="5" eb="6">
      <t>ナラ</t>
    </rPh>
    <rPh sb="8" eb="9">
      <t>タ</t>
    </rPh>
    <rPh sb="10" eb="12">
      <t>ホケン</t>
    </rPh>
    <rPh sb="12" eb="14">
      <t>イリョウ</t>
    </rPh>
    <rPh sb="15" eb="17">
      <t>フクシ</t>
    </rPh>
    <rPh sb="22" eb="24">
      <t>テイキョウ</t>
    </rPh>
    <rPh sb="24" eb="26">
      <t>シュタイ</t>
    </rPh>
    <rPh sb="28" eb="30">
      <t>レンケイ</t>
    </rPh>
    <rPh sb="31" eb="33">
      <t>ナイヨウ</t>
    </rPh>
    <phoneticPr fontId="2"/>
  </si>
  <si>
    <t>法第７９条第２項各号に該当しないことを誓約する書面</t>
    <rPh sb="0" eb="1">
      <t>ホウ</t>
    </rPh>
    <rPh sb="1" eb="2">
      <t>ダイ</t>
    </rPh>
    <rPh sb="4" eb="5">
      <t>ジョウ</t>
    </rPh>
    <rPh sb="5" eb="6">
      <t>ダイ</t>
    </rPh>
    <rPh sb="7" eb="8">
      <t>コウ</t>
    </rPh>
    <rPh sb="8" eb="10">
      <t>カクゴウ</t>
    </rPh>
    <rPh sb="11" eb="13">
      <t>ガイトウ</t>
    </rPh>
    <rPh sb="19" eb="21">
      <t>セイヤク</t>
    </rPh>
    <rPh sb="23" eb="25">
      <t>ショメン</t>
    </rPh>
    <phoneticPr fontId="2"/>
  </si>
  <si>
    <t>別紙３－２</t>
    <rPh sb="0" eb="2">
      <t>ベッシ</t>
    </rPh>
    <phoneticPr fontId="2"/>
  </si>
  <si>
    <t>介護給付費算定に係る体制等状況一覧表</t>
    <rPh sb="0" eb="2">
      <t>カイゴ</t>
    </rPh>
    <rPh sb="2" eb="5">
      <t>キュウフヒ</t>
    </rPh>
    <rPh sb="5" eb="7">
      <t>サンテイ</t>
    </rPh>
    <rPh sb="8" eb="9">
      <t>カカ</t>
    </rPh>
    <rPh sb="10" eb="13">
      <t>タイセイトウ</t>
    </rPh>
    <rPh sb="13" eb="15">
      <t>ジョウキョウ</t>
    </rPh>
    <rPh sb="15" eb="18">
      <t>イチランヒョウ</t>
    </rPh>
    <phoneticPr fontId="2"/>
  </si>
  <si>
    <t>別紙１</t>
    <rPh sb="0" eb="2">
      <t>ベッシ</t>
    </rPh>
    <phoneticPr fontId="2"/>
  </si>
  <si>
    <t>業務管理体制に係る届出書</t>
    <rPh sb="0" eb="2">
      <t>ギョウム</t>
    </rPh>
    <rPh sb="2" eb="4">
      <t>カンリ</t>
    </rPh>
    <rPh sb="4" eb="6">
      <t>タイセイ</t>
    </rPh>
    <rPh sb="7" eb="8">
      <t>カカ</t>
    </rPh>
    <rPh sb="9" eb="12">
      <t>トドケデショ</t>
    </rPh>
    <phoneticPr fontId="2"/>
  </si>
  <si>
    <t>第1号様式</t>
    <rPh sb="0" eb="1">
      <t>ダイ</t>
    </rPh>
    <rPh sb="2" eb="3">
      <t>ゴウ</t>
    </rPh>
    <rPh sb="3" eb="5">
      <t>ヨウシキ</t>
    </rPh>
    <phoneticPr fontId="2"/>
  </si>
  <si>
    <t>初めて介護事業所を設立する場合のみ</t>
    <rPh sb="0" eb="1">
      <t>ハジ</t>
    </rPh>
    <rPh sb="3" eb="5">
      <t>カイゴ</t>
    </rPh>
    <rPh sb="5" eb="8">
      <t>ジギョウショ</t>
    </rPh>
    <rPh sb="9" eb="11">
      <t>セツリツ</t>
    </rPh>
    <rPh sb="13" eb="15">
      <t>バアイ</t>
    </rPh>
    <phoneticPr fontId="2"/>
  </si>
  <si>
    <t>介護サービス情報公表制度に係る基本情報報告様式</t>
    <phoneticPr fontId="2"/>
  </si>
  <si>
    <t>埼玉県HP「さいたま介護ねっと」よりダウンロード</t>
    <rPh sb="0" eb="3">
      <t>サイタマケン</t>
    </rPh>
    <rPh sb="10" eb="12">
      <t>カイゴ</t>
    </rPh>
    <phoneticPr fontId="2"/>
  </si>
  <si>
    <t>【受付日】　　　　年　　月　　日
【確　認】書類不足　□なし　□あり
【不足内容】
【修正内容】</t>
    <phoneticPr fontId="2"/>
  </si>
  <si>
    <t>居宅介護支援事業者の指定更新に係る添付書類一覧</t>
    <rPh sb="0" eb="2">
      <t>キョタク</t>
    </rPh>
    <rPh sb="2" eb="4">
      <t>カイゴ</t>
    </rPh>
    <rPh sb="4" eb="6">
      <t>シエン</t>
    </rPh>
    <rPh sb="6" eb="9">
      <t>ジギョウシャ</t>
    </rPh>
    <rPh sb="10" eb="12">
      <t>シテイ</t>
    </rPh>
    <rPh sb="12" eb="14">
      <t>コウシン</t>
    </rPh>
    <rPh sb="15" eb="16">
      <t>カカ</t>
    </rPh>
    <rPh sb="17" eb="19">
      <t>テンプ</t>
    </rPh>
    <rPh sb="19" eb="21">
      <t>ショルイ</t>
    </rPh>
    <rPh sb="21" eb="23">
      <t>イチラン</t>
    </rPh>
    <phoneticPr fontId="2"/>
  </si>
  <si>
    <t>指定・更新申請書</t>
    <rPh sb="0" eb="2">
      <t>シテイ</t>
    </rPh>
    <rPh sb="3" eb="5">
      <t>コウシン</t>
    </rPh>
    <rPh sb="5" eb="8">
      <t>シンセイショ</t>
    </rPh>
    <phoneticPr fontId="2"/>
  </si>
  <si>
    <t>指定地域密着型サービス事業者の【指定更新】に係る添付書類一覧</t>
    <rPh sb="0" eb="2">
      <t>シテイ</t>
    </rPh>
    <rPh sb="2" eb="4">
      <t>チイキ</t>
    </rPh>
    <rPh sb="4" eb="6">
      <t>ミッチャク</t>
    </rPh>
    <rPh sb="6" eb="7">
      <t>ガタ</t>
    </rPh>
    <rPh sb="11" eb="14">
      <t>ジギョウシャ</t>
    </rPh>
    <rPh sb="16" eb="18">
      <t>シテイ</t>
    </rPh>
    <rPh sb="18" eb="20">
      <t>コウシン</t>
    </rPh>
    <rPh sb="22" eb="23">
      <t>カカ</t>
    </rPh>
    <rPh sb="24" eb="26">
      <t>テンプ</t>
    </rPh>
    <rPh sb="26" eb="28">
      <t>ショルイ</t>
    </rPh>
    <rPh sb="28" eb="30">
      <t>イチラン</t>
    </rPh>
    <phoneticPr fontId="2"/>
  </si>
  <si>
    <t>付表</t>
    <rPh sb="0" eb="2">
      <t>フヒョウ</t>
    </rPh>
    <phoneticPr fontId="2"/>
  </si>
  <si>
    <t>法第７８条の２第４項各号（及び第115条の12第2項各号）に該当しないことを誓約する書面</t>
    <rPh sb="0" eb="1">
      <t>ホウ</t>
    </rPh>
    <rPh sb="1" eb="2">
      <t>ダイ</t>
    </rPh>
    <rPh sb="4" eb="5">
      <t>ジョウ</t>
    </rPh>
    <rPh sb="7" eb="8">
      <t>ダイ</t>
    </rPh>
    <rPh sb="9" eb="10">
      <t>コウ</t>
    </rPh>
    <rPh sb="10" eb="12">
      <t>カクゴウ</t>
    </rPh>
    <rPh sb="30" eb="32">
      <t>ガイトウ</t>
    </rPh>
    <rPh sb="38" eb="40">
      <t>セイヤク</t>
    </rPh>
    <rPh sb="42" eb="44">
      <t>ショメン</t>
    </rPh>
    <phoneticPr fontId="2"/>
  </si>
  <si>
    <t>市記入欄</t>
    <rPh sb="0" eb="1">
      <t>シ</t>
    </rPh>
    <rPh sb="1" eb="3">
      <t>キニュウ</t>
    </rPh>
    <rPh sb="3" eb="4">
      <t>ラン</t>
    </rPh>
    <phoneticPr fontId="2"/>
  </si>
  <si>
    <t>事 業 所</t>
    <phoneticPr fontId="2"/>
  </si>
  <si>
    <t>フリガナ</t>
  </si>
  <si>
    <t>所在地</t>
  </si>
  <si>
    <t>（郵便番号      －      ）
          県      郡市</t>
    <phoneticPr fontId="2"/>
  </si>
  <si>
    <t>連絡先</t>
  </si>
  <si>
    <t>電話番号</t>
  </si>
  <si>
    <t>FAX 番号</t>
  </si>
  <si>
    <t>Email</t>
    <phoneticPr fontId="2"/>
  </si>
  <si>
    <t>管 理 者</t>
    <phoneticPr fontId="2"/>
  </si>
  <si>
    <t>住所</t>
  </si>
  <si>
    <t>氏  名</t>
  </si>
  <si>
    <t>生年月日</t>
  </si>
  <si>
    <t>名称</t>
  </si>
  <si>
    <t>○人員に関する基準の確認に必要な事項</t>
    <phoneticPr fontId="2"/>
  </si>
  <si>
    <t>従業者の職種・員数</t>
  </si>
  <si>
    <t>生活相談員</t>
  </si>
  <si>
    <t>看護職員</t>
  </si>
  <si>
    <t>介護職員</t>
  </si>
  <si>
    <t>機能訓練指導員</t>
  </si>
  <si>
    <t>常  勤（人）</t>
  </si>
  <si>
    <t>非常勤（人）</t>
  </si>
  <si>
    <t>○設備に関する基準の確認に必要な事項</t>
    <rPh sb="1" eb="18">
      <t>セ</t>
    </rPh>
    <phoneticPr fontId="2"/>
  </si>
  <si>
    <t>㎡</t>
    <phoneticPr fontId="2"/>
  </si>
  <si>
    <t xml:space="preserve">
所在地</t>
    <phoneticPr fontId="2"/>
  </si>
  <si>
    <t>名    称</t>
  </si>
  <si>
    <t>（郵便番号        －        ）</t>
    <phoneticPr fontId="2"/>
  </si>
  <si>
    <t>協力医療機関</t>
    <rPh sb="0" eb="2">
      <t>キョウリョク</t>
    </rPh>
    <rPh sb="2" eb="4">
      <t>イリョウ</t>
    </rPh>
    <rPh sb="4" eb="6">
      <t>キカン</t>
    </rPh>
    <phoneticPr fontId="2"/>
  </si>
  <si>
    <t>主な診療科名</t>
  </si>
  <si>
    <t>介護従業者</t>
  </si>
  <si>
    <t>うち看護職員</t>
  </si>
  <si>
    <t>介護支援専門員</t>
  </si>
  <si>
    <t>専従</t>
  </si>
  <si>
    <t>兼務</t>
  </si>
  <si>
    <t>常勤換算後の人数（人）</t>
  </si>
  <si>
    <t>通いサービスの利用者数（推定数を記入）</t>
  </si>
  <si>
    <t>人</t>
    <rPh sb="0" eb="1">
      <t>ヒト</t>
    </rPh>
    <phoneticPr fontId="2"/>
  </si>
  <si>
    <t>○設備に関する基準の確認に必要な情報</t>
    <phoneticPr fontId="2"/>
  </si>
  <si>
    <t>居間及び食堂の合計面積</t>
  </si>
  <si>
    <t>個室以外の宿泊室の合計面積</t>
    <phoneticPr fontId="2"/>
  </si>
  <si>
    <t>宿泊サービスの利用定員から
個室の定員数を減じた数</t>
    <phoneticPr fontId="2"/>
  </si>
  <si>
    <t>登録定員</t>
  </si>
  <si>
    <t>通いサービスの利用定員</t>
  </si>
  <si>
    <t>宿泊サービスの利用定員</t>
  </si>
  <si>
    <t>建物の構造</t>
    <rPh sb="0" eb="2">
      <t>タテモノ</t>
    </rPh>
    <rPh sb="3" eb="5">
      <t>コウゾウ</t>
    </rPh>
    <phoneticPr fontId="2"/>
  </si>
  <si>
    <t>事　業　所</t>
    <phoneticPr fontId="2"/>
  </si>
  <si>
    <t>氏名</t>
  </si>
  <si>
    <t>常勤（人）</t>
  </si>
  <si>
    <t>人</t>
    <phoneticPr fontId="2"/>
  </si>
  <si>
    <t>○設備に関する基準の確認に必要な事項</t>
    <phoneticPr fontId="2"/>
  </si>
  <si>
    <t>施 設</t>
    <phoneticPr fontId="2"/>
  </si>
  <si>
    <t>名  称</t>
  </si>
  <si>
    <t>連 絡 先</t>
  </si>
  <si>
    <t>FAX 番号</t>
    <phoneticPr fontId="2"/>
  </si>
  <si>
    <t>ﾌﾘｶﾞﾅ</t>
  </si>
  <si>
    <t>（郵便番号      －      ）</t>
    <phoneticPr fontId="2"/>
  </si>
  <si>
    <t>氏 名</t>
  </si>
  <si>
    <t>本体施設の有無</t>
  </si>
  <si>
    <t>併設事業所の有無</t>
  </si>
  <si>
    <t>事業の実施形態</t>
  </si>
  <si>
    <t>医   師</t>
  </si>
  <si>
    <t>専 従</t>
  </si>
  <si>
    <t>＊兼務</t>
  </si>
  <si>
    <t>地域密着型介護老人福祉施設及び短期入所生活介護従事人数</t>
    <phoneticPr fontId="2"/>
  </si>
  <si>
    <t>常勤換算後の人数（人）</t>
    <phoneticPr fontId="2"/>
  </si>
  <si>
    <t>栄養士</t>
  </si>
  <si>
    <r>
      <rPr>
        <sz val="9"/>
        <rFont val="ＭＳ Ｐゴシック"/>
        <family val="3"/>
        <charset val="128"/>
        <scheme val="minor"/>
      </rPr>
      <t>栄養士を配置しない
場合の措置</t>
    </r>
  </si>
  <si>
    <t>地域密着型介護老人福祉施設及び短期入所生活介護従事人数</t>
  </si>
  <si>
    <t>入所者数（推定数を記入）</t>
    <rPh sb="0" eb="2">
      <t>ニュウショ</t>
    </rPh>
    <phoneticPr fontId="2"/>
  </si>
  <si>
    <t>短期入所利用者数（併設型の場合）</t>
    <phoneticPr fontId="2"/>
  </si>
  <si>
    <t>人（推定数を記入）</t>
    <phoneticPr fontId="2"/>
  </si>
  <si>
    <t>地域密着型介護老人福祉施設</t>
  </si>
  <si>
    <t>短期入所生活介護</t>
    <phoneticPr fontId="2"/>
  </si>
  <si>
    <t>居室</t>
  </si>
  <si>
    <t>１室の最大定員</t>
  </si>
  <si>
    <t>入所者１人あたりの最小床面積</t>
  </si>
  <si>
    <t>食堂と機能訓練室の合計面積</t>
    <phoneticPr fontId="2"/>
  </si>
  <si>
    <t>廊下</t>
  </si>
  <si>
    <t>片廊下の幅</t>
  </si>
  <si>
    <t>ｍ</t>
    <phoneticPr fontId="2"/>
  </si>
  <si>
    <t>中廊下の幅</t>
  </si>
  <si>
    <t>人</t>
    <rPh sb="0" eb="1">
      <t>ニン</t>
    </rPh>
    <phoneticPr fontId="2"/>
  </si>
  <si>
    <t>名　称</t>
    <rPh sb="0" eb="1">
      <t>ナ</t>
    </rPh>
    <rPh sb="2" eb="3">
      <t>ショウ</t>
    </rPh>
    <phoneticPr fontId="2"/>
  </si>
  <si>
    <t>FAX番号</t>
    <rPh sb="3" eb="5">
      <t>バンゴウ</t>
    </rPh>
    <phoneticPr fontId="2"/>
  </si>
  <si>
    <t>住所</t>
    <phoneticPr fontId="2"/>
  </si>
  <si>
    <t>（郵便番号       －           ）</t>
    <phoneticPr fontId="2"/>
  </si>
  <si>
    <t>事業所の名称</t>
  </si>
  <si>
    <t>連携する訪問看護事業所
（連携型定期巡回・随時対応型訪問介護看護を実施する場合のみ記載）</t>
    <phoneticPr fontId="2"/>
  </si>
  <si>
    <t>（郵便番号        －         ）</t>
    <phoneticPr fontId="2"/>
  </si>
  <si>
    <t>訪問介護員等</t>
  </si>
  <si>
    <t>オペレーター</t>
  </si>
  <si>
    <t>看護職員</t>
    <rPh sb="2" eb="3">
      <t>ショク</t>
    </rPh>
    <rPh sb="3" eb="4">
      <t>イン</t>
    </rPh>
    <phoneticPr fontId="2"/>
  </si>
  <si>
    <t>うち計画作成
責任者</t>
    <rPh sb="2" eb="4">
      <t>ケイカク</t>
    </rPh>
    <phoneticPr fontId="2"/>
  </si>
  <si>
    <r>
      <rPr>
        <sz val="10.5"/>
        <rFont val="ＭＳ Ｐゴシック"/>
        <family val="3"/>
        <charset val="128"/>
        <scheme val="minor"/>
      </rPr>
      <t>定期巡回
サービス</t>
    </r>
  </si>
  <si>
    <r>
      <rPr>
        <sz val="10.5"/>
        <rFont val="ＭＳ Ｐゴシック"/>
        <family val="3"/>
        <charset val="128"/>
        <scheme val="minor"/>
      </rPr>
      <t>随時訪問
サービス</t>
    </r>
  </si>
  <si>
    <t>２　出張所等がある場合、所在地、営業時間等を別様にして記載してください。また、従業者については、</t>
    <phoneticPr fontId="2"/>
  </si>
  <si>
    <t>れ以外のサービス部分の料金の状況が分かるような料金表を提出してください。</t>
  </si>
  <si>
    <t>訪問看護事業所の指定の有無</t>
    <rPh sb="0" eb="2">
      <t>ホウモン</t>
    </rPh>
    <rPh sb="2" eb="4">
      <t>カンゴ</t>
    </rPh>
    <rPh sb="4" eb="7">
      <t>ジギョウショ</t>
    </rPh>
    <rPh sb="8" eb="10">
      <t>シテイ</t>
    </rPh>
    <rPh sb="11" eb="13">
      <t>ウム</t>
    </rPh>
    <phoneticPr fontId="2"/>
  </si>
  <si>
    <t>種別</t>
    <rPh sb="0" eb="2">
      <t>シュベツ</t>
    </rPh>
    <phoneticPr fontId="2"/>
  </si>
  <si>
    <t>名称</t>
    <rPh sb="0" eb="2">
      <t>メイショウ</t>
    </rPh>
    <phoneticPr fontId="2"/>
  </si>
  <si>
    <t>管　理　者</t>
    <phoneticPr fontId="2"/>
  </si>
  <si>
    <t>主な診療科名</t>
    <rPh sb="0" eb="1">
      <t>オモ</t>
    </rPh>
    <rPh sb="2" eb="4">
      <t>シンリョウ</t>
    </rPh>
    <rPh sb="4" eb="6">
      <t>カメイ</t>
    </rPh>
    <phoneticPr fontId="2"/>
  </si>
  <si>
    <t>介護従事者</t>
    <rPh sb="0" eb="2">
      <t>カイゴ</t>
    </rPh>
    <rPh sb="2" eb="5">
      <t>ジュウジシャ</t>
    </rPh>
    <phoneticPr fontId="2"/>
  </si>
  <si>
    <t>うち看護職員</t>
    <rPh sb="2" eb="4">
      <t>カンゴ</t>
    </rPh>
    <rPh sb="4" eb="6">
      <t>ショクイン</t>
    </rPh>
    <phoneticPr fontId="2"/>
  </si>
  <si>
    <t>通いサービスの利用者数（推定数を記入）</t>
    <rPh sb="0" eb="1">
      <t>カヨ</t>
    </rPh>
    <rPh sb="7" eb="10">
      <t>リヨウシャ</t>
    </rPh>
    <rPh sb="10" eb="11">
      <t>スウ</t>
    </rPh>
    <rPh sb="12" eb="14">
      <t>スイテイ</t>
    </rPh>
    <rPh sb="14" eb="15">
      <t>スウ</t>
    </rPh>
    <rPh sb="16" eb="18">
      <t>キニュウ</t>
    </rPh>
    <phoneticPr fontId="2"/>
  </si>
  <si>
    <t>㎡</t>
  </si>
  <si>
    <t>個室の宿泊室</t>
    <rPh sb="0" eb="2">
      <t>コシツ</t>
    </rPh>
    <rPh sb="3" eb="6">
      <t>シュクハクシツ</t>
    </rPh>
    <phoneticPr fontId="2"/>
  </si>
  <si>
    <t>室</t>
    <rPh sb="0" eb="1">
      <t>シツ</t>
    </rPh>
    <phoneticPr fontId="2"/>
  </si>
  <si>
    <t>うち床面積6.4㎡以上7.43㎡未満の宿泊室
（病院又は診療所である場合）</t>
    <rPh sb="2" eb="5">
      <t>ユカメンセキ</t>
    </rPh>
    <rPh sb="9" eb="11">
      <t>イジョウ</t>
    </rPh>
    <rPh sb="16" eb="18">
      <t>ミマン</t>
    </rPh>
    <rPh sb="19" eb="21">
      <t>シュクハク</t>
    </rPh>
    <rPh sb="21" eb="22">
      <t>シツ</t>
    </rPh>
    <rPh sb="24" eb="26">
      <t>ビョウイン</t>
    </rPh>
    <rPh sb="26" eb="27">
      <t>マタ</t>
    </rPh>
    <rPh sb="28" eb="31">
      <t>シンリョウジョ</t>
    </rPh>
    <rPh sb="34" eb="36">
      <t>バアイ</t>
    </rPh>
    <phoneticPr fontId="2"/>
  </si>
  <si>
    <t>個室以外の宿泊室の合計面積</t>
  </si>
  <si>
    <t>氏  名</t>
    <phoneticPr fontId="2"/>
  </si>
  <si>
    <t>当該通所介護事業所で兼務する他の職種（兼務の場合のみ記入）</t>
  </si>
  <si>
    <t>○人員に関する基準の確認に必要な事項</t>
    <rPh sb="1" eb="18">
      <t>ジ</t>
    </rPh>
    <phoneticPr fontId="2"/>
  </si>
  <si>
    <t>生活相談員</t>
    <rPh sb="0" eb="2">
      <t>セイカツ</t>
    </rPh>
    <rPh sb="2" eb="5">
      <t>ソウダンイン</t>
    </rPh>
    <phoneticPr fontId="2"/>
  </si>
  <si>
    <t>食堂及び機能訓練室の合計面積</t>
    <phoneticPr fontId="2"/>
  </si>
  <si>
    <t>添付書類</t>
    <phoneticPr fontId="2"/>
  </si>
  <si>
    <t>（介護予防）認知症対応型通所介護事業者の指定申請に係る添付書類一覧</t>
    <rPh sb="0" eb="6">
      <t>ヨボウ</t>
    </rPh>
    <rPh sb="6" eb="9">
      <t>ニンチショウ</t>
    </rPh>
    <rPh sb="9" eb="12">
      <t>タイオウガタ</t>
    </rPh>
    <rPh sb="12" eb="16">
      <t>ｔ</t>
    </rPh>
    <rPh sb="16" eb="19">
      <t>ジギョウシャ</t>
    </rPh>
    <rPh sb="20" eb="22">
      <t>シテイ</t>
    </rPh>
    <rPh sb="22" eb="24">
      <t>シンセイ</t>
    </rPh>
    <rPh sb="25" eb="26">
      <t>カカ</t>
    </rPh>
    <rPh sb="27" eb="29">
      <t>テンプ</t>
    </rPh>
    <rPh sb="29" eb="31">
      <t>ショルイ</t>
    </rPh>
    <rPh sb="31" eb="33">
      <t>イチラン</t>
    </rPh>
    <phoneticPr fontId="2"/>
  </si>
  <si>
    <t>備　　　　考</t>
    <rPh sb="0" eb="1">
      <t>ソナエ</t>
    </rPh>
    <rPh sb="5" eb="6">
      <t>コウ</t>
    </rPh>
    <phoneticPr fontId="2"/>
  </si>
  <si>
    <t>管理者の経歴書</t>
    <rPh sb="0" eb="3">
      <t>カンリシャ</t>
    </rPh>
    <rPh sb="4" eb="7">
      <t>ケイレキショ</t>
    </rPh>
    <phoneticPr fontId="2"/>
  </si>
  <si>
    <t>従業者の資格を証明する書類の写し</t>
    <rPh sb="0" eb="3">
      <t>ジュウギョウシャ</t>
    </rPh>
    <rPh sb="4" eb="6">
      <t>シカク</t>
    </rPh>
    <rPh sb="7" eb="9">
      <t>ショウメイ</t>
    </rPh>
    <rPh sb="11" eb="13">
      <t>ショルイ</t>
    </rPh>
    <rPh sb="14" eb="15">
      <t>ウツ</t>
    </rPh>
    <phoneticPr fontId="2"/>
  </si>
  <si>
    <t>設備・備品等に係る一覧表</t>
    <rPh sb="0" eb="2">
      <t>セツビ</t>
    </rPh>
    <rPh sb="3" eb="5">
      <t>ビヒン</t>
    </rPh>
    <rPh sb="5" eb="6">
      <t>トウ</t>
    </rPh>
    <rPh sb="7" eb="8">
      <t>カカ</t>
    </rPh>
    <rPh sb="9" eb="11">
      <t>イチラン</t>
    </rPh>
    <rPh sb="11" eb="12">
      <t>ヒョウ</t>
    </rPh>
    <phoneticPr fontId="2"/>
  </si>
  <si>
    <t>介護給付費算定に係る体制等に関する届出書</t>
    <rPh sb="17" eb="19">
      <t>トドケデ</t>
    </rPh>
    <phoneticPr fontId="2"/>
  </si>
  <si>
    <t>別紙３-２</t>
    <rPh sb="0" eb="2">
      <t>ベッシ</t>
    </rPh>
    <phoneticPr fontId="2"/>
  </si>
  <si>
    <t>別紙1-3関係</t>
    <rPh sb="0" eb="2">
      <t>ベッシ</t>
    </rPh>
    <rPh sb="5" eb="7">
      <t>カンケイ</t>
    </rPh>
    <phoneticPr fontId="2"/>
  </si>
  <si>
    <t>第1号
様式</t>
    <rPh sb="0" eb="1">
      <t>ダイ</t>
    </rPh>
    <rPh sb="2" eb="3">
      <t>ゴウ</t>
    </rPh>
    <rPh sb="4" eb="6">
      <t>ヨウシキ</t>
    </rPh>
    <phoneticPr fontId="2"/>
  </si>
  <si>
    <t>ふじみ野市のみに事業所・施設が所在する場合のみ</t>
    <rPh sb="19" eb="21">
      <t>バアイ</t>
    </rPh>
    <phoneticPr fontId="2"/>
  </si>
  <si>
    <t>（介護予防）小規模多機能型居宅介護事業者の指定申請に係る添付書類一覧</t>
    <rPh sb="0" eb="6">
      <t>ヨボウ</t>
    </rPh>
    <rPh sb="6" eb="17">
      <t>ショウキボタキノウガタキョタクカイゴ</t>
    </rPh>
    <rPh sb="17" eb="20">
      <t>ジギョウシャ</t>
    </rPh>
    <rPh sb="21" eb="23">
      <t>シテイ</t>
    </rPh>
    <rPh sb="23" eb="25">
      <t>シンセイ</t>
    </rPh>
    <rPh sb="26" eb="27">
      <t>カカ</t>
    </rPh>
    <rPh sb="28" eb="30">
      <t>テンプ</t>
    </rPh>
    <rPh sb="30" eb="32">
      <t>ショルイ</t>
    </rPh>
    <rPh sb="32" eb="34">
      <t>イチラン</t>
    </rPh>
    <phoneticPr fontId="2"/>
  </si>
  <si>
    <t>協力医療機関（協力歯科医療機関）との契約の内容</t>
    <rPh sb="0" eb="2">
      <t>キョウリョク</t>
    </rPh>
    <rPh sb="2" eb="4">
      <t>イリョウ</t>
    </rPh>
    <rPh sb="4" eb="6">
      <t>キカン</t>
    </rPh>
    <rPh sb="7" eb="9">
      <t>キョウリョク</t>
    </rPh>
    <rPh sb="9" eb="11">
      <t>シカ</t>
    </rPh>
    <rPh sb="11" eb="13">
      <t>イリョウ</t>
    </rPh>
    <rPh sb="13" eb="15">
      <t>キカン</t>
    </rPh>
    <rPh sb="18" eb="20">
      <t>ケイヤク</t>
    </rPh>
    <rPh sb="21" eb="23">
      <t>ナイヨウ</t>
    </rPh>
    <phoneticPr fontId="2"/>
  </si>
  <si>
    <t>介護老人福祉施設・介護老人保健施設・病院等との連携体制及び支援体制の概要</t>
    <rPh sb="0" eb="8">
      <t>トクヨウ</t>
    </rPh>
    <rPh sb="9" eb="17">
      <t>ロウケン</t>
    </rPh>
    <rPh sb="18" eb="20">
      <t>ビョウイン</t>
    </rPh>
    <rPh sb="20" eb="21">
      <t>トウ</t>
    </rPh>
    <rPh sb="23" eb="25">
      <t>レンケイ</t>
    </rPh>
    <rPh sb="25" eb="27">
      <t>タイセイ</t>
    </rPh>
    <rPh sb="27" eb="28">
      <t>オヨ</t>
    </rPh>
    <rPh sb="29" eb="31">
      <t>シエン</t>
    </rPh>
    <rPh sb="31" eb="33">
      <t>タイセイ</t>
    </rPh>
    <rPh sb="34" eb="36">
      <t>ガイヨウ</t>
    </rPh>
    <phoneticPr fontId="2"/>
  </si>
  <si>
    <t>介護支援専門員の氏名等</t>
    <rPh sb="0" eb="7">
      <t>ケアマネ</t>
    </rPh>
    <rPh sb="8" eb="10">
      <t>シメイ</t>
    </rPh>
    <rPh sb="10" eb="11">
      <t>トウ</t>
    </rPh>
    <phoneticPr fontId="2"/>
  </si>
  <si>
    <t>（介護予防）認知症対応型共同生活介護事業者の指定申請に係る添付書類一覧</t>
    <rPh sb="0" eb="6">
      <t>ヨボウ</t>
    </rPh>
    <rPh sb="6" eb="18">
      <t>ｇｈ</t>
    </rPh>
    <rPh sb="18" eb="21">
      <t>ジギョウシャ</t>
    </rPh>
    <rPh sb="22" eb="24">
      <t>シテイ</t>
    </rPh>
    <rPh sb="24" eb="26">
      <t>シンセイ</t>
    </rPh>
    <rPh sb="27" eb="28">
      <t>カカ</t>
    </rPh>
    <rPh sb="29" eb="31">
      <t>テンプ</t>
    </rPh>
    <rPh sb="31" eb="33">
      <t>ショルイ</t>
    </rPh>
    <rPh sb="33" eb="35">
      <t>イチラン</t>
    </rPh>
    <phoneticPr fontId="2"/>
  </si>
  <si>
    <t>特別養護老人ホームの許可証等の写し</t>
    <rPh sb="0" eb="9">
      <t>トクヨウ</t>
    </rPh>
    <rPh sb="10" eb="13">
      <t>キョカショウ</t>
    </rPh>
    <rPh sb="13" eb="14">
      <t>トウ</t>
    </rPh>
    <rPh sb="15" eb="16">
      <t>ウツ</t>
    </rPh>
    <phoneticPr fontId="2"/>
  </si>
  <si>
    <t>本体施設の概要、本体施設との間の移動経路、方法及び移動時間</t>
    <rPh sb="0" eb="2">
      <t>ホンタイ</t>
    </rPh>
    <rPh sb="2" eb="4">
      <t>シセツ</t>
    </rPh>
    <rPh sb="5" eb="7">
      <t>ガイヨウ</t>
    </rPh>
    <rPh sb="8" eb="10">
      <t>ホンタイ</t>
    </rPh>
    <rPh sb="10" eb="12">
      <t>シセツ</t>
    </rPh>
    <rPh sb="14" eb="15">
      <t>アイダ</t>
    </rPh>
    <rPh sb="16" eb="18">
      <t>イドウ</t>
    </rPh>
    <rPh sb="18" eb="20">
      <t>ケイロ</t>
    </rPh>
    <rPh sb="21" eb="23">
      <t>ホウホウ</t>
    </rPh>
    <rPh sb="23" eb="24">
      <t>オヨ</t>
    </rPh>
    <rPh sb="25" eb="27">
      <t>イドウ</t>
    </rPh>
    <rPh sb="27" eb="29">
      <t>ジカン</t>
    </rPh>
    <phoneticPr fontId="2"/>
  </si>
  <si>
    <t>併設する施設の概要</t>
    <rPh sb="0" eb="2">
      <t>ヘイセツ</t>
    </rPh>
    <rPh sb="4" eb="6">
      <t>シセツ</t>
    </rPh>
    <rPh sb="7" eb="9">
      <t>ガイヨウ</t>
    </rPh>
    <phoneticPr fontId="2"/>
  </si>
  <si>
    <t>定期巡回・随時対応型訪問介護看護事業者の指定申請に係る添付書類一覧</t>
    <rPh sb="0" eb="2">
      <t>テイキ</t>
    </rPh>
    <rPh sb="2" eb="4">
      <t>ジュンカイ</t>
    </rPh>
    <rPh sb="5" eb="7">
      <t>ズイジ</t>
    </rPh>
    <rPh sb="7" eb="10">
      <t>タイオウガタ</t>
    </rPh>
    <rPh sb="10" eb="14">
      <t>ｈ</t>
    </rPh>
    <rPh sb="14" eb="16">
      <t>カンゴ</t>
    </rPh>
    <rPh sb="16" eb="18">
      <t>ジギョウ</t>
    </rPh>
    <rPh sb="18" eb="19">
      <t>シャ</t>
    </rPh>
    <rPh sb="20" eb="22">
      <t>シテイ</t>
    </rPh>
    <rPh sb="22" eb="24">
      <t>シンセイ</t>
    </rPh>
    <rPh sb="25" eb="26">
      <t>カカ</t>
    </rPh>
    <rPh sb="27" eb="29">
      <t>テンプ</t>
    </rPh>
    <rPh sb="29" eb="31">
      <t>ショルイ</t>
    </rPh>
    <rPh sb="31" eb="33">
      <t>イチラン</t>
    </rPh>
    <phoneticPr fontId="2"/>
  </si>
  <si>
    <t>介護・医療連携推進会議の構成員</t>
    <rPh sb="0" eb="2">
      <t>カイゴ</t>
    </rPh>
    <rPh sb="3" eb="5">
      <t>イリョウ</t>
    </rPh>
    <rPh sb="5" eb="7">
      <t>レンケイ</t>
    </rPh>
    <rPh sb="7" eb="9">
      <t>スイシン</t>
    </rPh>
    <rPh sb="9" eb="11">
      <t>カイギ</t>
    </rPh>
    <rPh sb="12" eb="15">
      <t>コウセイイン</t>
    </rPh>
    <phoneticPr fontId="2"/>
  </si>
  <si>
    <t>看護小規模多機能型居宅介護事業者の指定申請に係る添付書類一覧</t>
    <rPh sb="0" eb="2">
      <t>カンゴ</t>
    </rPh>
    <rPh sb="2" eb="5">
      <t>ショウキボ</t>
    </rPh>
    <rPh sb="5" eb="9">
      <t>タキノウガタ</t>
    </rPh>
    <rPh sb="9" eb="11">
      <t>キョタク</t>
    </rPh>
    <rPh sb="11" eb="13">
      <t>カイゴ</t>
    </rPh>
    <rPh sb="13" eb="16">
      <t>ジギョウシャ</t>
    </rPh>
    <rPh sb="17" eb="19">
      <t>シテイ</t>
    </rPh>
    <rPh sb="19" eb="21">
      <t>シンセイ</t>
    </rPh>
    <rPh sb="22" eb="23">
      <t>カカ</t>
    </rPh>
    <rPh sb="24" eb="26">
      <t>テンプ</t>
    </rPh>
    <rPh sb="26" eb="28">
      <t>ショルイ</t>
    </rPh>
    <rPh sb="28" eb="30">
      <t>イチラン</t>
    </rPh>
    <phoneticPr fontId="2"/>
  </si>
  <si>
    <t>運営推進会議の構成員</t>
    <rPh sb="0" eb="2">
      <t>ウンエイ</t>
    </rPh>
    <rPh sb="2" eb="4">
      <t>スイシン</t>
    </rPh>
    <rPh sb="4" eb="6">
      <t>カイギ</t>
    </rPh>
    <rPh sb="7" eb="10">
      <t>コウセイイン</t>
    </rPh>
    <phoneticPr fontId="2"/>
  </si>
  <si>
    <t>管理者の本人確認（本人が公的身分証明書を持参の上来庁し確認）</t>
    <rPh sb="0" eb="3">
      <t>カンリシャ</t>
    </rPh>
    <rPh sb="4" eb="6">
      <t>ホンニン</t>
    </rPh>
    <rPh sb="6" eb="8">
      <t>カクニン</t>
    </rPh>
    <phoneticPr fontId="2"/>
  </si>
  <si>
    <t>※ふじみ野市外の事業所は不要</t>
    <rPh sb="8" eb="11">
      <t>ジギョウショ</t>
    </rPh>
    <rPh sb="12" eb="14">
      <t>フヨウ</t>
    </rPh>
    <phoneticPr fontId="2"/>
  </si>
  <si>
    <t>地域密着型通所介護事業者の指定申請に係る添付書類一覧</t>
    <rPh sb="0" eb="2">
      <t>チイキ</t>
    </rPh>
    <rPh sb="2" eb="5">
      <t>ミッチャクガタ</t>
    </rPh>
    <rPh sb="5" eb="9">
      <t>ｔ</t>
    </rPh>
    <rPh sb="9" eb="12">
      <t>ジギョウシャ</t>
    </rPh>
    <rPh sb="13" eb="15">
      <t>シテイ</t>
    </rPh>
    <rPh sb="15" eb="17">
      <t>シンセイ</t>
    </rPh>
    <rPh sb="18" eb="19">
      <t>カカ</t>
    </rPh>
    <rPh sb="20" eb="22">
      <t>テンプ</t>
    </rPh>
    <rPh sb="22" eb="24">
      <t>ショルイ</t>
    </rPh>
    <rPh sb="24" eb="26">
      <t>イチラン</t>
    </rPh>
    <phoneticPr fontId="2"/>
  </si>
  <si>
    <t>　の規定に該当しない旨の誓約書</t>
    <phoneticPr fontId="1"/>
  </si>
  <si>
    <t>　　　年　　月　　日</t>
    <phoneticPr fontId="1"/>
  </si>
  <si>
    <t>名　称</t>
    <phoneticPr fontId="1"/>
  </si>
  <si>
    <t>代表者名</t>
    <phoneticPr fontId="1"/>
  </si>
  <si>
    <t>記</t>
    <phoneticPr fontId="1"/>
  </si>
  <si>
    <t>当該事業所で兼務する職種
（兼務の場合のみ記入）</t>
    <rPh sb="0" eb="2">
      <t>トウガイ</t>
    </rPh>
    <rPh sb="2" eb="5">
      <t>ジギョウショ</t>
    </rPh>
    <rPh sb="6" eb="8">
      <t>ケンム</t>
    </rPh>
    <rPh sb="10" eb="12">
      <t>ショクシュ</t>
    </rPh>
    <rPh sb="14" eb="16">
      <t>ケンム</t>
    </rPh>
    <rPh sb="17" eb="19">
      <t>バアイ</t>
    </rPh>
    <rPh sb="21" eb="23">
      <t>キニュウ</t>
    </rPh>
    <phoneticPr fontId="1"/>
  </si>
  <si>
    <t>兼務先のサービス種別、兼務する職種及び勤務時間等</t>
    <rPh sb="2" eb="3">
      <t>サキ</t>
    </rPh>
    <rPh sb="8" eb="10">
      <t>シュベツ</t>
    </rPh>
    <rPh sb="11" eb="13">
      <t>ケンム</t>
    </rPh>
    <rPh sb="15" eb="17">
      <t>ショクシュ</t>
    </rPh>
    <phoneticPr fontId="2"/>
  </si>
  <si>
    <t>オペレーションの有無</t>
    <rPh sb="8" eb="10">
      <t>ウム</t>
    </rPh>
    <phoneticPr fontId="1"/>
  </si>
  <si>
    <t>オペレーションセンターの設置数</t>
    <rPh sb="12" eb="14">
      <t>セッチ</t>
    </rPh>
    <rPh sb="14" eb="15">
      <t>スウ</t>
    </rPh>
    <phoneticPr fontId="1"/>
  </si>
  <si>
    <t>か所</t>
    <rPh sb="1" eb="2">
      <t>ショ</t>
    </rPh>
    <phoneticPr fontId="1"/>
  </si>
  <si>
    <t>面談相談員</t>
    <rPh sb="0" eb="2">
      <t>メンダン</t>
    </rPh>
    <rPh sb="2" eb="5">
      <t>ソウダンイン</t>
    </rPh>
    <phoneticPr fontId="2"/>
  </si>
  <si>
    <t>兼務</t>
    <phoneticPr fontId="1"/>
  </si>
  <si>
    <t xml:space="preserve">１　記入欄が不足する場合は、適宜欄を設けて記載するか又は別様に記載した書類を添付してください。                  
２  管理者の兼務については、添付資料にて確認可能な場合は記載を省略することが可能です。
３　当該事業を事業所所在地以外の場所（いわゆる出張所）で一部実施する場合、下段 の表に所在地等を記載してください。　　　　　　　　　　　　　　
  上段の表に出張所に勤務する従業者も含めて記載してください。      
</t>
    <rPh sb="14" eb="15">
      <t>テキ</t>
    </rPh>
    <rPh sb="69" eb="72">
      <t>カンリシャ</t>
    </rPh>
    <rPh sb="73" eb="75">
      <t>ケンム</t>
    </rPh>
    <rPh sb="81" eb="83">
      <t>テンプ</t>
    </rPh>
    <rPh sb="83" eb="85">
      <t>シリョウ</t>
    </rPh>
    <rPh sb="87" eb="89">
      <t>カクニン</t>
    </rPh>
    <rPh sb="89" eb="91">
      <t>カノウ</t>
    </rPh>
    <rPh sb="92" eb="94">
      <t>バアイ</t>
    </rPh>
    <rPh sb="95" eb="97">
      <t>キサイ</t>
    </rPh>
    <rPh sb="98" eb="100">
      <t>ショウリャク</t>
    </rPh>
    <rPh sb="105" eb="107">
      <t>カノウ</t>
    </rPh>
    <rPh sb="113" eb="115">
      <t>トウガイ</t>
    </rPh>
    <rPh sb="115" eb="117">
      <t>ジギョウ</t>
    </rPh>
    <rPh sb="118" eb="121">
      <t>ジギョウショ</t>
    </rPh>
    <rPh sb="121" eb="123">
      <t>ショザイ</t>
    </rPh>
    <rPh sb="123" eb="124">
      <t>チ</t>
    </rPh>
    <rPh sb="124" eb="126">
      <t>イガイ</t>
    </rPh>
    <rPh sb="127" eb="129">
      <t>バショ</t>
    </rPh>
    <rPh sb="134" eb="136">
      <t>シュッチョウ</t>
    </rPh>
    <rPh sb="136" eb="137">
      <t>ジョ</t>
    </rPh>
    <rPh sb="139" eb="141">
      <t>イチブ</t>
    </rPh>
    <rPh sb="141" eb="143">
      <t>ジッシ</t>
    </rPh>
    <rPh sb="145" eb="147">
      <t>バアイ</t>
    </rPh>
    <rPh sb="148" eb="150">
      <t>ゲダン</t>
    </rPh>
    <rPh sb="152" eb="153">
      <t>ヒョウ</t>
    </rPh>
    <rPh sb="154" eb="157">
      <t>ショザイチ</t>
    </rPh>
    <rPh sb="157" eb="158">
      <t>トウ</t>
    </rPh>
    <rPh sb="159" eb="161">
      <t>キサイ</t>
    </rPh>
    <rPh sb="187" eb="189">
      <t>ジョウダン</t>
    </rPh>
    <rPh sb="190" eb="191">
      <t>ヒョウ</t>
    </rPh>
    <rPh sb="192" eb="194">
      <t>シュッチョウ</t>
    </rPh>
    <rPh sb="194" eb="195">
      <t>ジョ</t>
    </rPh>
    <rPh sb="196" eb="198">
      <t>キンム</t>
    </rPh>
    <rPh sb="200" eb="203">
      <t>ジュウギョウシャ</t>
    </rPh>
    <rPh sb="204" eb="205">
      <t>フク</t>
    </rPh>
    <rPh sb="207" eb="209">
      <t>キサイ</t>
    </rPh>
    <phoneticPr fontId="2"/>
  </si>
  <si>
    <t>（郵便番号      －      ）
          県       市</t>
    <phoneticPr fontId="2"/>
  </si>
  <si>
    <t>当該事業所で兼務する他の職種
（兼務の場合のみ記入）</t>
    <rPh sb="0" eb="2">
      <t>トウガイ</t>
    </rPh>
    <rPh sb="2" eb="5">
      <t>ジギョウショ</t>
    </rPh>
    <rPh sb="6" eb="8">
      <t>ケンム</t>
    </rPh>
    <rPh sb="10" eb="11">
      <t>タ</t>
    </rPh>
    <rPh sb="12" eb="14">
      <t>ショクシュ</t>
    </rPh>
    <rPh sb="16" eb="18">
      <t>ケンム</t>
    </rPh>
    <rPh sb="19" eb="21">
      <t>バアイ</t>
    </rPh>
    <rPh sb="23" eb="25">
      <t>キニュウ</t>
    </rPh>
    <phoneticPr fontId="1"/>
  </si>
  <si>
    <t>他の事業所、施設等の職務との兼務
（兼務の場合のみ記入）</t>
    <rPh sb="6" eb="8">
      <t>シセツ</t>
    </rPh>
    <rPh sb="8" eb="9">
      <t>トウ</t>
    </rPh>
    <rPh sb="10" eb="12">
      <t>ショクム</t>
    </rPh>
    <rPh sb="14" eb="16">
      <t>ケンム</t>
    </rPh>
    <rPh sb="18" eb="20">
      <t>ケンム</t>
    </rPh>
    <rPh sb="21" eb="23">
      <t>バアイ</t>
    </rPh>
    <rPh sb="25" eb="27">
      <t>キニュウ</t>
    </rPh>
    <phoneticPr fontId="1"/>
  </si>
  <si>
    <t>訪問介護員等</t>
    <phoneticPr fontId="1"/>
  </si>
  <si>
    <t>理学・作業療法士、言語聴覚士</t>
    <rPh sb="0" eb="2">
      <t>リガク</t>
    </rPh>
    <rPh sb="3" eb="5">
      <t>サギョウ</t>
    </rPh>
    <rPh sb="5" eb="8">
      <t>リョウホウシ</t>
    </rPh>
    <rPh sb="9" eb="11">
      <t>ゲンゴ</t>
    </rPh>
    <rPh sb="11" eb="13">
      <t>チョウカク</t>
    </rPh>
    <rPh sb="13" eb="14">
      <t>シ</t>
    </rPh>
    <phoneticPr fontId="2"/>
  </si>
  <si>
    <t>非常勤（人）</t>
    <rPh sb="2" eb="3">
      <t>キン</t>
    </rPh>
    <phoneticPr fontId="1"/>
  </si>
  <si>
    <t>（定期巡回・随時対応型訪問介護看護事業所を事業所所在地以外の場所で一部実施する場合）</t>
    <rPh sb="1" eb="3">
      <t>テイキ</t>
    </rPh>
    <rPh sb="3" eb="5">
      <t>ジュンカイ</t>
    </rPh>
    <rPh sb="6" eb="8">
      <t>ズイジ</t>
    </rPh>
    <rPh sb="8" eb="11">
      <t>タイオウガタ</t>
    </rPh>
    <rPh sb="11" eb="13">
      <t>ホウモン</t>
    </rPh>
    <rPh sb="13" eb="15">
      <t>カイゴ</t>
    </rPh>
    <rPh sb="15" eb="17">
      <t>カンゴ</t>
    </rPh>
    <rPh sb="17" eb="20">
      <t>ジギョウショ</t>
    </rPh>
    <rPh sb="21" eb="24">
      <t>ジギョウショ</t>
    </rPh>
    <rPh sb="24" eb="27">
      <t>ショザイチ</t>
    </rPh>
    <rPh sb="27" eb="29">
      <t>イガイ</t>
    </rPh>
    <rPh sb="30" eb="32">
      <t>バショ</t>
    </rPh>
    <rPh sb="33" eb="35">
      <t>イチブ</t>
    </rPh>
    <rPh sb="35" eb="37">
      <t>ジッシ</t>
    </rPh>
    <rPh sb="39" eb="41">
      <t>バアイ</t>
    </rPh>
    <phoneticPr fontId="1"/>
  </si>
  <si>
    <t xml:space="preserve"> 　　　　 県       市</t>
    <phoneticPr fontId="1"/>
  </si>
  <si>
    <t>法人番号</t>
    <rPh sb="0" eb="2">
      <t>ホウジン</t>
    </rPh>
    <rPh sb="2" eb="4">
      <t>バンゴウ</t>
    </rPh>
    <phoneticPr fontId="1"/>
  </si>
  <si>
    <t xml:space="preserve">１　記入欄が不足する場合は、適宜欄を設けて記載するか又は別様に記載した書類を添付してください。                  
２  管理者の兼務については、添付資料にて確認可能な場合は記載を省略することが可能です。
３　当該事業を事業所所在地以外の場所（いわゆる出張所）で一部実施する場合、下段 の表に所在地等を記載してください。　　　　　　　　　　　　　　
  上段の表に出張所に勤務する従業者も含めて記載してください。      </t>
    <phoneticPr fontId="2"/>
  </si>
  <si>
    <t>他の事業所、施設等の職務との兼務
（兼務の場合のみ記入）</t>
    <phoneticPr fontId="2"/>
  </si>
  <si>
    <t>兼務先の名称、所在地</t>
    <phoneticPr fontId="1"/>
  </si>
  <si>
    <t>兼務先の名称、
所在地</t>
    <phoneticPr fontId="1"/>
  </si>
  <si>
    <t>兼務先のサービス種別、兼務する職種及び勤務時間等</t>
    <phoneticPr fontId="2"/>
  </si>
  <si>
    <t>事業所番号</t>
    <rPh sb="0" eb="3">
      <t>ジギョウショ</t>
    </rPh>
    <rPh sb="3" eb="5">
      <t>バンゴウ</t>
    </rPh>
    <phoneticPr fontId="1"/>
  </si>
  <si>
    <t>共生型サービスの該当有無</t>
    <rPh sb="0" eb="3">
      <t>キョウセイガタ</t>
    </rPh>
    <rPh sb="8" eb="10">
      <t>ガイトウ</t>
    </rPh>
    <rPh sb="10" eb="12">
      <t>ウム</t>
    </rPh>
    <phoneticPr fontId="1"/>
  </si>
  <si>
    <t>利用定員（同時利用）</t>
    <rPh sb="5" eb="7">
      <t>ドウジ</t>
    </rPh>
    <rPh sb="7" eb="9">
      <t>リヨウ</t>
    </rPh>
    <phoneticPr fontId="1"/>
  </si>
  <si>
    <t>人</t>
    <rPh sb="0" eb="1">
      <t>ニン</t>
    </rPh>
    <phoneticPr fontId="1"/>
  </si>
  <si>
    <t>サービス提供単位１</t>
    <rPh sb="4" eb="6">
      <t>テイキョウ</t>
    </rPh>
    <rPh sb="6" eb="8">
      <t>タンイ</t>
    </rPh>
    <phoneticPr fontId="1"/>
  </si>
  <si>
    <t>営業日（該当に〇）</t>
    <rPh sb="0" eb="3">
      <t>エイギョウビ</t>
    </rPh>
    <rPh sb="4" eb="6">
      <t>ガイトウ</t>
    </rPh>
    <phoneticPr fontId="1"/>
  </si>
  <si>
    <t>日曜日</t>
    <rPh sb="0" eb="3">
      <t>ニチヨウビ</t>
    </rPh>
    <phoneticPr fontId="1"/>
  </si>
  <si>
    <t>専従</t>
    <rPh sb="0" eb="2">
      <t>センジュウ</t>
    </rPh>
    <phoneticPr fontId="1"/>
  </si>
  <si>
    <t>兼務</t>
    <rPh sb="0" eb="2">
      <t>ケンム</t>
    </rPh>
    <phoneticPr fontId="1"/>
  </si>
  <si>
    <t>月曜日</t>
    <rPh sb="0" eb="3">
      <t>ゲツヨウビ</t>
    </rPh>
    <phoneticPr fontId="1"/>
  </si>
  <si>
    <t>火曜日</t>
    <rPh sb="0" eb="3">
      <t>カヨウビ</t>
    </rPh>
    <phoneticPr fontId="1"/>
  </si>
  <si>
    <t>水曜日</t>
    <rPh sb="0" eb="3">
      <t>スイヨウビ</t>
    </rPh>
    <phoneticPr fontId="1"/>
  </si>
  <si>
    <t>木曜日</t>
    <rPh sb="0" eb="3">
      <t>モクヨウビ</t>
    </rPh>
    <phoneticPr fontId="1"/>
  </si>
  <si>
    <t>金曜日</t>
    <rPh sb="0" eb="2">
      <t>キンヨウ</t>
    </rPh>
    <rPh sb="2" eb="3">
      <t>ビ</t>
    </rPh>
    <phoneticPr fontId="1"/>
  </si>
  <si>
    <t>土曜日</t>
    <rPh sb="0" eb="3">
      <t>ドヨウビ</t>
    </rPh>
    <phoneticPr fontId="1"/>
  </si>
  <si>
    <t>祝日</t>
    <rPh sb="0" eb="2">
      <t>シュクジツ</t>
    </rPh>
    <phoneticPr fontId="1"/>
  </si>
  <si>
    <t>その他（年末年始休日等）</t>
    <rPh sb="2" eb="3">
      <t>タ</t>
    </rPh>
    <rPh sb="4" eb="6">
      <t>ネンマツ</t>
    </rPh>
    <rPh sb="6" eb="8">
      <t>ネンシ</t>
    </rPh>
    <rPh sb="8" eb="10">
      <t>キュウジツ</t>
    </rPh>
    <rPh sb="10" eb="11">
      <t>トウ</t>
    </rPh>
    <phoneticPr fontId="1"/>
  </si>
  <si>
    <t>営業時間</t>
    <rPh sb="0" eb="2">
      <t>エイギョウ</t>
    </rPh>
    <rPh sb="2" eb="4">
      <t>ジカン</t>
    </rPh>
    <phoneticPr fontId="1"/>
  </si>
  <si>
    <t>曜日ごとに異なる場合記入</t>
    <rPh sb="0" eb="2">
      <t>ヨウビ</t>
    </rPh>
    <rPh sb="5" eb="6">
      <t>コト</t>
    </rPh>
    <rPh sb="8" eb="10">
      <t>バアイ</t>
    </rPh>
    <rPh sb="10" eb="12">
      <t>キニュウ</t>
    </rPh>
    <phoneticPr fontId="1"/>
  </si>
  <si>
    <t>平日</t>
    <rPh sb="0" eb="2">
      <t>ヘイジツ</t>
    </rPh>
    <phoneticPr fontId="1"/>
  </si>
  <si>
    <t>日曜日・祝日</t>
    <rPh sb="0" eb="3">
      <t>ニチヨウビ</t>
    </rPh>
    <rPh sb="4" eb="6">
      <t>シュクジツ</t>
    </rPh>
    <phoneticPr fontId="1"/>
  </si>
  <si>
    <t>　　　　：　　　　～　　　　：　　　　</t>
    <phoneticPr fontId="1"/>
  </si>
  <si>
    <t>サービス提供時間</t>
    <rPh sb="4" eb="6">
      <t>テイキョウ</t>
    </rPh>
    <rPh sb="6" eb="8">
      <t>ジカン</t>
    </rPh>
    <phoneticPr fontId="1"/>
  </si>
  <si>
    <t>利用定員</t>
    <rPh sb="0" eb="2">
      <t>リヨウ</t>
    </rPh>
    <rPh sb="2" eb="4">
      <t>テイイン</t>
    </rPh>
    <phoneticPr fontId="1"/>
  </si>
  <si>
    <t>サービス提供単位２</t>
    <rPh sb="4" eb="6">
      <t>テイキョウ</t>
    </rPh>
    <rPh sb="6" eb="8">
      <t>タンイ</t>
    </rPh>
    <phoneticPr fontId="1"/>
  </si>
  <si>
    <t>サービス提供単位３</t>
    <rPh sb="4" eb="6">
      <t>テイキョウ</t>
    </rPh>
    <rPh sb="6" eb="8">
      <t>タンイ</t>
    </rPh>
    <phoneticPr fontId="1"/>
  </si>
  <si>
    <t xml:space="preserve">１　記入欄が不足する場合は、適宜欄を設けて記載するか又は別様に記載した書類を添付してください。                  
２  管理者の兼務については、添付資料にて確認可能な場合は記載を省略することが可能です。
３　機能訓練指導員については、生活相談員、看護職員又は介護職員と兼務しない場合にのみ記載してください。
４　当該事業を事業所所在地以外の場所（いわゆる出張所）で一部実施する場合、下段 の表に所在地等を記載してください。また、従業者については、上段の表に出張所に勤務する従業者も含めて記載してください。
５　サービス提供時間は、送迎時間を除きます。                   
</t>
    <rPh sb="113" eb="115">
      <t>キノウ</t>
    </rPh>
    <rPh sb="115" eb="117">
      <t>クンレン</t>
    </rPh>
    <rPh sb="117" eb="120">
      <t>シドウイン</t>
    </rPh>
    <rPh sb="126" eb="128">
      <t>セイカツ</t>
    </rPh>
    <rPh sb="128" eb="131">
      <t>ソウダンイン</t>
    </rPh>
    <rPh sb="132" eb="134">
      <t>カンゴ</t>
    </rPh>
    <rPh sb="134" eb="136">
      <t>ショクイン</t>
    </rPh>
    <rPh sb="136" eb="137">
      <t>マタ</t>
    </rPh>
    <rPh sb="138" eb="140">
      <t>カイゴ</t>
    </rPh>
    <rPh sb="140" eb="142">
      <t>ショクイン</t>
    </rPh>
    <rPh sb="143" eb="145">
      <t>ケンム</t>
    </rPh>
    <rPh sb="148" eb="150">
      <t>バアイ</t>
    </rPh>
    <rPh sb="153" eb="155">
      <t>キサイ</t>
    </rPh>
    <rPh sb="223" eb="226">
      <t>ジュウギョウシャ</t>
    </rPh>
    <rPh sb="268" eb="270">
      <t>テイキョウ</t>
    </rPh>
    <rPh sb="270" eb="272">
      <t>ジカン</t>
    </rPh>
    <rPh sb="274" eb="276">
      <t>ソウゲイ</t>
    </rPh>
    <rPh sb="276" eb="278">
      <t>ジカン</t>
    </rPh>
    <rPh sb="279" eb="280">
      <t>ノゾ</t>
    </rPh>
    <phoneticPr fontId="2"/>
  </si>
  <si>
    <t>（郵便番号      －      ）
               県      　市</t>
    <phoneticPr fontId="2"/>
  </si>
  <si>
    <t>本体事業種別</t>
    <rPh sb="0" eb="2">
      <t>ホンタイ</t>
    </rPh>
    <rPh sb="2" eb="4">
      <t>ジギョウ</t>
    </rPh>
    <rPh sb="4" eb="6">
      <t>シュベツ</t>
    </rPh>
    <phoneticPr fontId="1"/>
  </si>
  <si>
    <t>本体の事業所の入居者を含めた利用者数</t>
    <rPh sb="0" eb="2">
      <t>ホンタイ</t>
    </rPh>
    <rPh sb="3" eb="5">
      <t>ジギョウ</t>
    </rPh>
    <rPh sb="5" eb="6">
      <t>ショ</t>
    </rPh>
    <rPh sb="7" eb="10">
      <t>ニュウキョシャ</t>
    </rPh>
    <rPh sb="11" eb="12">
      <t>フク</t>
    </rPh>
    <rPh sb="14" eb="16">
      <t>リヨウ</t>
    </rPh>
    <rPh sb="16" eb="17">
      <t>シャ</t>
    </rPh>
    <rPh sb="17" eb="18">
      <t>スウ</t>
    </rPh>
    <phoneticPr fontId="1"/>
  </si>
  <si>
    <t>法人番号</t>
    <rPh sb="0" eb="2">
      <t>ホウジン</t>
    </rPh>
    <rPh sb="2" eb="4">
      <t>バンゴウ</t>
    </rPh>
    <phoneticPr fontId="1"/>
  </si>
  <si>
    <t>当該事業所で兼務する他の職種
（兼務の場合のみ記入）</t>
    <phoneticPr fontId="2"/>
  </si>
  <si>
    <t>他の事業所、施設等の職務との兼務（兼務の場合のみ記入）</t>
    <rPh sb="0" eb="1">
      <t>タ</t>
    </rPh>
    <rPh sb="2" eb="5">
      <t>ジギョウショ</t>
    </rPh>
    <rPh sb="6" eb="8">
      <t>シセツ</t>
    </rPh>
    <rPh sb="8" eb="9">
      <t>トウ</t>
    </rPh>
    <rPh sb="10" eb="12">
      <t>ショクム</t>
    </rPh>
    <rPh sb="14" eb="16">
      <t>ケンム</t>
    </rPh>
    <phoneticPr fontId="1"/>
  </si>
  <si>
    <t>共同生活住居数</t>
    <rPh sb="0" eb="2">
      <t>キョウドウ</t>
    </rPh>
    <rPh sb="2" eb="4">
      <t>セイカツ</t>
    </rPh>
    <rPh sb="4" eb="6">
      <t>ジュウキョ</t>
    </rPh>
    <rPh sb="6" eb="7">
      <t>スウ</t>
    </rPh>
    <phoneticPr fontId="1"/>
  </si>
  <si>
    <t>　　　　　戸</t>
    <rPh sb="5" eb="6">
      <t>ト</t>
    </rPh>
    <phoneticPr fontId="1"/>
  </si>
  <si>
    <t>①</t>
    <phoneticPr fontId="1"/>
  </si>
  <si>
    <t>②</t>
    <phoneticPr fontId="1"/>
  </si>
  <si>
    <t>③</t>
    <phoneticPr fontId="1"/>
  </si>
  <si>
    <t>介護支援専門員</t>
    <phoneticPr fontId="1"/>
  </si>
  <si>
    <t>計画作成担当者</t>
    <rPh sb="0" eb="2">
      <t>ケイカク</t>
    </rPh>
    <rPh sb="2" eb="4">
      <t>サクセイ</t>
    </rPh>
    <rPh sb="4" eb="7">
      <t>タントウシャ</t>
    </rPh>
    <phoneticPr fontId="1"/>
  </si>
  <si>
    <t>④</t>
    <phoneticPr fontId="1"/>
  </si>
  <si>
    <t>利用者数（推定数を記入）</t>
    <phoneticPr fontId="1"/>
  </si>
  <si>
    <t xml:space="preserve">１　記入欄が不足する場合は、適宜欄を設けて記載するか又は別様に記載した書類を添付してください。                  
２  管理者の兼務については、添付資料にて確認可能な場合は記載を省略することが可能です。
３　「協力歯科医療機関」がある場合は、「協力医療機関欄」欄に併せて記載してください。
</t>
    <rPh sb="114" eb="116">
      <t>キョウリョク</t>
    </rPh>
    <rPh sb="116" eb="118">
      <t>シカ</t>
    </rPh>
    <rPh sb="118" eb="120">
      <t>イリョウ</t>
    </rPh>
    <rPh sb="120" eb="122">
      <t>キカン</t>
    </rPh>
    <rPh sb="126" eb="128">
      <t>バアイ</t>
    </rPh>
    <rPh sb="131" eb="133">
      <t>キョウリョク</t>
    </rPh>
    <rPh sb="133" eb="135">
      <t>イリョウ</t>
    </rPh>
    <rPh sb="135" eb="137">
      <t>キカン</t>
    </rPh>
    <rPh sb="137" eb="138">
      <t>ラン</t>
    </rPh>
    <rPh sb="139" eb="140">
      <t>ラン</t>
    </rPh>
    <rPh sb="141" eb="142">
      <t>アワ</t>
    </rPh>
    <rPh sb="144" eb="146">
      <t>キサイ</t>
    </rPh>
    <phoneticPr fontId="2"/>
  </si>
  <si>
    <t>法人番号</t>
    <rPh sb="0" eb="2">
      <t>ホウジン</t>
    </rPh>
    <rPh sb="2" eb="4">
      <t>バンゴウ</t>
    </rPh>
    <phoneticPr fontId="2"/>
  </si>
  <si>
    <t>（郵便番号        －        ）
　　　　　　県          　市</t>
    <phoneticPr fontId="2"/>
  </si>
  <si>
    <t>当該事業所で兼務する他の職種
（兼務の場合のみ記入）</t>
    <rPh sb="0" eb="2">
      <t>トウガイ</t>
    </rPh>
    <rPh sb="2" eb="5">
      <t>ジギョウショ</t>
    </rPh>
    <rPh sb="6" eb="8">
      <t>ケンム</t>
    </rPh>
    <rPh sb="10" eb="11">
      <t>タ</t>
    </rPh>
    <rPh sb="12" eb="14">
      <t>ショクシュ</t>
    </rPh>
    <rPh sb="16" eb="18">
      <t>ケンム</t>
    </rPh>
    <rPh sb="19" eb="21">
      <t>バアイ</t>
    </rPh>
    <rPh sb="23" eb="25">
      <t>キニュウ</t>
    </rPh>
    <phoneticPr fontId="2"/>
  </si>
  <si>
    <t>他の事業所、施設等の職務との兼務
（兼務の場合のみ記入）</t>
    <rPh sb="8" eb="9">
      <t>トウ</t>
    </rPh>
    <rPh sb="10" eb="12">
      <t>ショクム</t>
    </rPh>
    <phoneticPr fontId="2"/>
  </si>
  <si>
    <t>事業所番号</t>
    <rPh sb="0" eb="3">
      <t>ジギョウショ</t>
    </rPh>
    <rPh sb="3" eb="5">
      <t>バンゴウ</t>
    </rPh>
    <phoneticPr fontId="2"/>
  </si>
  <si>
    <t>兼務先の名称、
所在地</t>
    <rPh sb="0" eb="2">
      <t>ケンム</t>
    </rPh>
    <rPh sb="2" eb="3">
      <t>サキ</t>
    </rPh>
    <rPh sb="8" eb="11">
      <t>ショザイチ</t>
    </rPh>
    <phoneticPr fontId="2"/>
  </si>
  <si>
    <t>兼務先の名称、
所在地</t>
    <rPh sb="0" eb="2">
      <t>ケンム</t>
    </rPh>
    <rPh sb="2" eb="3">
      <t>サキ</t>
    </rPh>
    <rPh sb="4" eb="6">
      <t>メイショウ</t>
    </rPh>
    <rPh sb="8" eb="11">
      <t>ショザイチ</t>
    </rPh>
    <phoneticPr fontId="1"/>
  </si>
  <si>
    <t>兼務先の名称、
所在地</t>
    <rPh sb="0" eb="2">
      <t>ケンム</t>
    </rPh>
    <rPh sb="2" eb="3">
      <t>サキ</t>
    </rPh>
    <rPh sb="4" eb="6">
      <t>メイショウ</t>
    </rPh>
    <rPh sb="8" eb="10">
      <t>ショザイ</t>
    </rPh>
    <phoneticPr fontId="1"/>
  </si>
  <si>
    <t>（郵便番号      －      ）
          県      　市</t>
    <phoneticPr fontId="2"/>
  </si>
  <si>
    <t>兼務先のサービス種別、兼務する職種及び勤務時間等</t>
    <phoneticPr fontId="2"/>
  </si>
  <si>
    <t>本体施設名称</t>
    <rPh sb="0" eb="2">
      <t>ホンタイ</t>
    </rPh>
    <rPh sb="2" eb="4">
      <t>シセツ</t>
    </rPh>
    <rPh sb="4" eb="6">
      <t>メイショウ</t>
    </rPh>
    <phoneticPr fontId="2"/>
  </si>
  <si>
    <t>短期入所生活介護の実施の有無</t>
    <phoneticPr fontId="2"/>
  </si>
  <si>
    <t>サービス提供単位１</t>
    <rPh sb="4" eb="6">
      <t>テイキョウ</t>
    </rPh>
    <rPh sb="6" eb="8">
      <t>タンイ</t>
    </rPh>
    <phoneticPr fontId="2"/>
  </si>
  <si>
    <t>介護形式（いずれか一方を選択）</t>
    <rPh sb="0" eb="2">
      <t>カイゴ</t>
    </rPh>
    <rPh sb="2" eb="4">
      <t>ケイシキ</t>
    </rPh>
    <rPh sb="9" eb="11">
      <t>イッポウ</t>
    </rPh>
    <rPh sb="12" eb="14">
      <t>センタク</t>
    </rPh>
    <phoneticPr fontId="2"/>
  </si>
  <si>
    <t>入所定員</t>
    <rPh sb="0" eb="2">
      <t>ニュウショ</t>
    </rPh>
    <rPh sb="2" eb="4">
      <t>テイイン</t>
    </rPh>
    <phoneticPr fontId="2"/>
  </si>
  <si>
    <t>人</t>
    <rPh sb="0" eb="1">
      <t>ニン</t>
    </rPh>
    <phoneticPr fontId="2"/>
  </si>
  <si>
    <t xml:space="preserve">１  記入欄が不足する場合は、適宜欄を設けて記載するか又は別様に記載した書類を添付してください。                          
２  「短期入所生活介護を実施している場合の事業の実施形態（空床型・併設型の別）」については、空床型・併設型のいず
　れか一方又は両方にチェックをしてください。
３　管理者の兼務については、添付資料にて確認可能な場合は記載を省略することが可能です。
４  従業者の職種・員数の「＊兼務」欄は、短期入所生活介護以外との兼務を行う職員について記載してください。                          
５  介護支援専門員に代えて介護の提供に係る計画等の作成に関し経験のある生活相談員等を配置する場合には、その員
　数は、「介護支援専門員等」欄に記載してください。                                  
６  短期入所生活介護を実施していない場合は、短期入所生活介護の「設備に関する基準の確認に必要な事項」欄については、記載不要です。                       
           </t>
    <rPh sb="158" eb="161">
      <t>カンリシャ</t>
    </rPh>
    <rPh sb="162" eb="164">
      <t>ケンム</t>
    </rPh>
    <rPh sb="170" eb="172">
      <t>テンプ</t>
    </rPh>
    <rPh sb="172" eb="174">
      <t>シリョウ</t>
    </rPh>
    <rPh sb="176" eb="178">
      <t>カクニン</t>
    </rPh>
    <rPh sb="178" eb="180">
      <t>カノウ</t>
    </rPh>
    <rPh sb="181" eb="183">
      <t>バアイ</t>
    </rPh>
    <rPh sb="184" eb="186">
      <t>キサイ</t>
    </rPh>
    <rPh sb="187" eb="189">
      <t>ショウリャク</t>
    </rPh>
    <rPh sb="194" eb="196">
      <t>カノウ</t>
    </rPh>
    <rPh sb="207" eb="209">
      <t>ショクシュ</t>
    </rPh>
    <rPh sb="210" eb="212">
      <t>インスウ</t>
    </rPh>
    <rPh sb="456" eb="458">
      <t>フヨウ</t>
    </rPh>
    <phoneticPr fontId="2"/>
  </si>
  <si>
    <t xml:space="preserve">（郵便番号      －      ）
          県      　市
</t>
    <phoneticPr fontId="2"/>
  </si>
  <si>
    <t>他事業所、施設等の職務との
兼務の有無
（兼務の場合のみ記入）</t>
    <rPh sb="5" eb="7">
      <t>シセツ</t>
    </rPh>
    <rPh sb="7" eb="8">
      <t>トウ</t>
    </rPh>
    <rPh sb="9" eb="11">
      <t>ショクム</t>
    </rPh>
    <rPh sb="21" eb="23">
      <t>ケンム</t>
    </rPh>
    <rPh sb="24" eb="26">
      <t>バアイ</t>
    </rPh>
    <rPh sb="28" eb="30">
      <t>キニュウ</t>
    </rPh>
    <phoneticPr fontId="2"/>
  </si>
  <si>
    <t>事業所の名称、
所在地</t>
    <rPh sb="8" eb="11">
      <t>ショザイチ</t>
    </rPh>
    <phoneticPr fontId="1"/>
  </si>
  <si>
    <t>兼務先のサービス種別、兼務する職種
及び勤務時間等</t>
    <rPh sb="2" eb="3">
      <t>サキ</t>
    </rPh>
    <rPh sb="8" eb="10">
      <t>シュベツ</t>
    </rPh>
    <rPh sb="11" eb="13">
      <t>ケンム</t>
    </rPh>
    <rPh sb="15" eb="17">
      <t>ショクシュ</t>
    </rPh>
    <phoneticPr fontId="2"/>
  </si>
  <si>
    <t>利用者の推定数</t>
    <rPh sb="0" eb="3">
      <t>リヨウシャ</t>
    </rPh>
    <rPh sb="4" eb="6">
      <t>スイテイ</t>
    </rPh>
    <rPh sb="6" eb="7">
      <t>スウ</t>
    </rPh>
    <phoneticPr fontId="1"/>
  </si>
  <si>
    <t>１　記入欄が不足する場合は、適宜欄を設けて記載するか又は別様に記載した書類を添付してください。
２　管理者の兼務については、添付資料にて確認可能な場合は記載を省略することが可能です。                                     
３　「協力歯科医療機関」がある場合は、「協力医療機関」欄に併せて記載してください。
４　当該事業を事業所所在地以外の場所（いわゆる出張所）で一部実施する場合、下段の表に所在地等を記載してください。また、従業者については、上段の表に出張所に勤務する従業者も含めて記載してください。</t>
    <rPh sb="50" eb="53">
      <t>カンリシャ</t>
    </rPh>
    <rPh sb="54" eb="56">
      <t>ケンム</t>
    </rPh>
    <rPh sb="62" eb="64">
      <t>テンプ</t>
    </rPh>
    <rPh sb="64" eb="66">
      <t>シリョウ</t>
    </rPh>
    <rPh sb="68" eb="70">
      <t>カクニン</t>
    </rPh>
    <rPh sb="70" eb="72">
      <t>カノウ</t>
    </rPh>
    <rPh sb="73" eb="75">
      <t>バアイ</t>
    </rPh>
    <rPh sb="76" eb="78">
      <t>キサイ</t>
    </rPh>
    <rPh sb="79" eb="81">
      <t>ショウリャク</t>
    </rPh>
    <rPh sb="86" eb="88">
      <t>カノウ</t>
    </rPh>
    <rPh sb="173" eb="175">
      <t>トウガイ</t>
    </rPh>
    <rPh sb="175" eb="177">
      <t>ジギョウ</t>
    </rPh>
    <rPh sb="178" eb="181">
      <t>ジギョウショ</t>
    </rPh>
    <rPh sb="181" eb="184">
      <t>ショザイチ</t>
    </rPh>
    <rPh sb="184" eb="186">
      <t>イガイ</t>
    </rPh>
    <rPh sb="187" eb="189">
      <t>バショ</t>
    </rPh>
    <rPh sb="194" eb="196">
      <t>シュッチョウ</t>
    </rPh>
    <rPh sb="196" eb="197">
      <t>ジョ</t>
    </rPh>
    <rPh sb="199" eb="201">
      <t>イチブ</t>
    </rPh>
    <rPh sb="201" eb="203">
      <t>ジッシ</t>
    </rPh>
    <rPh sb="205" eb="207">
      <t>バアイ</t>
    </rPh>
    <rPh sb="208" eb="210">
      <t>ゲダン</t>
    </rPh>
    <rPh sb="211" eb="212">
      <t>ヒョウ</t>
    </rPh>
    <rPh sb="213" eb="216">
      <t>ショザイチ</t>
    </rPh>
    <rPh sb="216" eb="217">
      <t>トウ</t>
    </rPh>
    <rPh sb="218" eb="220">
      <t>キサイ</t>
    </rPh>
    <rPh sb="230" eb="233">
      <t>ジュウギョウシャ</t>
    </rPh>
    <rPh sb="239" eb="241">
      <t>ジョウダン</t>
    </rPh>
    <rPh sb="242" eb="243">
      <t>ヒョウ</t>
    </rPh>
    <rPh sb="244" eb="246">
      <t>シュッチョウ</t>
    </rPh>
    <rPh sb="246" eb="247">
      <t>ジョ</t>
    </rPh>
    <rPh sb="248" eb="250">
      <t>キンム</t>
    </rPh>
    <rPh sb="252" eb="255">
      <t>ジュウギョウシャ</t>
    </rPh>
    <rPh sb="256" eb="257">
      <t>フク</t>
    </rPh>
    <rPh sb="259" eb="261">
      <t>キサイ</t>
    </rPh>
    <phoneticPr fontId="2"/>
  </si>
  <si>
    <t>（複合型サービス事業所を事業所所在地以外の場所で一部実施する場合の記載事項）</t>
    <rPh sb="1" eb="4">
      <t>フクゴウガタ</t>
    </rPh>
    <rPh sb="8" eb="11">
      <t>ジギョウショ</t>
    </rPh>
    <rPh sb="12" eb="15">
      <t>ジギョウショ</t>
    </rPh>
    <rPh sb="15" eb="18">
      <t>ショザイチ</t>
    </rPh>
    <rPh sb="18" eb="20">
      <t>イガイ</t>
    </rPh>
    <rPh sb="21" eb="23">
      <t>バショ</t>
    </rPh>
    <rPh sb="24" eb="26">
      <t>イチブ</t>
    </rPh>
    <rPh sb="26" eb="28">
      <t>ジッシ</t>
    </rPh>
    <rPh sb="30" eb="32">
      <t>バアイ</t>
    </rPh>
    <rPh sb="33" eb="35">
      <t>キサイ</t>
    </rPh>
    <rPh sb="35" eb="37">
      <t>ジコウ</t>
    </rPh>
    <phoneticPr fontId="1"/>
  </si>
  <si>
    <t>サービス提供単位２</t>
    <rPh sb="4" eb="6">
      <t>テイキョウ</t>
    </rPh>
    <rPh sb="6" eb="8">
      <t>タンイ</t>
    </rPh>
    <phoneticPr fontId="2"/>
  </si>
  <si>
    <t>付表第二号（八）　地域密着型特定委施設入居者生活介護事業所の指定等に係る記載事項</t>
    <rPh sb="6" eb="7">
      <t>ハチ</t>
    </rPh>
    <rPh sb="9" eb="11">
      <t>チイキ</t>
    </rPh>
    <rPh sb="11" eb="14">
      <t>ミッチャクガタ</t>
    </rPh>
    <rPh sb="14" eb="16">
      <t>トクテイ</t>
    </rPh>
    <rPh sb="16" eb="17">
      <t>イ</t>
    </rPh>
    <rPh sb="17" eb="19">
      <t>シセツ</t>
    </rPh>
    <rPh sb="19" eb="21">
      <t>ニュウキョ</t>
    </rPh>
    <rPh sb="21" eb="22">
      <t>シャ</t>
    </rPh>
    <rPh sb="22" eb="24">
      <t>セイカツ</t>
    </rPh>
    <rPh sb="24" eb="26">
      <t>カイゴ</t>
    </rPh>
    <rPh sb="26" eb="29">
      <t>ジギョウショ</t>
    </rPh>
    <rPh sb="32" eb="33">
      <t>トウ</t>
    </rPh>
    <phoneticPr fontId="2"/>
  </si>
  <si>
    <t>付表第二号（九）  地域密着型介護老人福祉施設入所者生活介護の指定等に係る記載事項</t>
    <rPh sb="6" eb="7">
      <t>キュウ</t>
    </rPh>
    <rPh sb="33" eb="34">
      <t>トウ</t>
    </rPh>
    <phoneticPr fontId="2"/>
  </si>
  <si>
    <t>施設の区分</t>
    <rPh sb="0" eb="2">
      <t>シセツ</t>
    </rPh>
    <rPh sb="3" eb="5">
      <t>クブン</t>
    </rPh>
    <phoneticPr fontId="1"/>
  </si>
  <si>
    <t>有料老人ホーム</t>
    <rPh sb="0" eb="2">
      <t>ユウリョウ</t>
    </rPh>
    <rPh sb="2" eb="4">
      <t>ロウジン</t>
    </rPh>
    <phoneticPr fontId="1"/>
  </si>
  <si>
    <t>軽費老人ホーム</t>
    <rPh sb="0" eb="2">
      <t>ケイヒ</t>
    </rPh>
    <rPh sb="2" eb="4">
      <t>ロウジン</t>
    </rPh>
    <phoneticPr fontId="1"/>
  </si>
  <si>
    <t>サービス付き高齢者向け住宅</t>
    <rPh sb="4" eb="5">
      <t>ツキ</t>
    </rPh>
    <rPh sb="6" eb="9">
      <t>コウレイシャ</t>
    </rPh>
    <rPh sb="9" eb="10">
      <t>ム</t>
    </rPh>
    <rPh sb="11" eb="13">
      <t>ジュウタク</t>
    </rPh>
    <phoneticPr fontId="1"/>
  </si>
  <si>
    <t>開設年月日</t>
    <rPh sb="0" eb="2">
      <t>カイセツ</t>
    </rPh>
    <rPh sb="2" eb="5">
      <t>ネンガッピ</t>
    </rPh>
    <phoneticPr fontId="1"/>
  </si>
  <si>
    <t>年　　　月　　　日</t>
    <rPh sb="0" eb="1">
      <t>ネン</t>
    </rPh>
    <rPh sb="4" eb="5">
      <t>ガツ</t>
    </rPh>
    <rPh sb="8" eb="9">
      <t>ニチ</t>
    </rPh>
    <phoneticPr fontId="1"/>
  </si>
  <si>
    <t>機能訓練指導員</t>
    <rPh sb="0" eb="2">
      <t>キノウ</t>
    </rPh>
    <rPh sb="2" eb="4">
      <t>クンレン</t>
    </rPh>
    <rPh sb="4" eb="7">
      <t>シドウイン</t>
    </rPh>
    <phoneticPr fontId="1"/>
  </si>
  <si>
    <t>介護職員</t>
    <rPh sb="2" eb="4">
      <t>ショクイン</t>
    </rPh>
    <phoneticPr fontId="1"/>
  </si>
  <si>
    <t>看護職員</t>
    <phoneticPr fontId="1"/>
  </si>
  <si>
    <t>生活相談員</t>
    <rPh sb="0" eb="2">
      <t>セイカツ</t>
    </rPh>
    <rPh sb="2" eb="5">
      <t>ソウダンイン</t>
    </rPh>
    <phoneticPr fontId="1"/>
  </si>
  <si>
    <t>（前年の平均値、新規の場合は推定数を記入）</t>
    <rPh sb="1" eb="3">
      <t>ゼンネン</t>
    </rPh>
    <rPh sb="4" eb="7">
      <t>ヘイキンチ</t>
    </rPh>
    <rPh sb="8" eb="10">
      <t>シンキ</t>
    </rPh>
    <rPh sb="11" eb="13">
      <t>バアイ</t>
    </rPh>
    <rPh sb="14" eb="16">
      <t>スイテイ</t>
    </rPh>
    <rPh sb="16" eb="17">
      <t>スウ</t>
    </rPh>
    <rPh sb="18" eb="20">
      <t>キニュウ</t>
    </rPh>
    <phoneticPr fontId="1"/>
  </si>
  <si>
    <t>要介護者</t>
    <rPh sb="0" eb="1">
      <t>ヨウ</t>
    </rPh>
    <rPh sb="1" eb="3">
      <t>カイゴ</t>
    </rPh>
    <rPh sb="3" eb="4">
      <t>シャ</t>
    </rPh>
    <phoneticPr fontId="2"/>
  </si>
  <si>
    <t>入居定員</t>
    <rPh sb="0" eb="2">
      <t>ニュウキョ</t>
    </rPh>
    <rPh sb="2" eb="4">
      <t>テイイン</t>
    </rPh>
    <phoneticPr fontId="2"/>
  </si>
  <si>
    <t xml:space="preserve">１　記入欄が不足する場合は、適宜欄を設けて記載するか又は別様に記載した書類を添付してください。                  
２  管理者の兼務については、添付資料にて確認可能な場合は記載を省略することが可能です。
</t>
    <phoneticPr fontId="2"/>
  </si>
  <si>
    <t>事業者番号</t>
    <rPh sb="0" eb="3">
      <t>ジギョウシャ</t>
    </rPh>
    <rPh sb="3" eb="5">
      <t>バンゴウ</t>
    </rPh>
    <phoneticPr fontId="1"/>
  </si>
  <si>
    <t>事業者番号</t>
    <rPh sb="0" eb="3">
      <t>ジギョウシャ</t>
    </rPh>
    <rPh sb="3" eb="5">
      <t>バンゴウ</t>
    </rPh>
    <phoneticPr fontId="1"/>
  </si>
  <si>
    <t>付表第二号（一）   定期巡回・随時対応型訪問介護看護事業所の指定等に係る記載事項</t>
    <rPh sb="0" eb="2">
      <t>フヒョウ</t>
    </rPh>
    <rPh sb="2" eb="3">
      <t>ダイ</t>
    </rPh>
    <rPh sb="3" eb="5">
      <t>２ゴウ</t>
    </rPh>
    <rPh sb="6" eb="7">
      <t>イチ</t>
    </rPh>
    <rPh sb="33" eb="34">
      <t>トウ</t>
    </rPh>
    <phoneticPr fontId="2"/>
  </si>
  <si>
    <t>付表第二号（二）   夜間対応型訪問介護事業所の指定等に係る記載事項</t>
    <rPh sb="0" eb="2">
      <t>フヒョウ</t>
    </rPh>
    <rPh sb="2" eb="3">
      <t>ダイ</t>
    </rPh>
    <rPh sb="3" eb="5">
      <t>２ゴウ</t>
    </rPh>
    <rPh sb="6" eb="7">
      <t>ニ</t>
    </rPh>
    <rPh sb="11" eb="13">
      <t>ヤカン</t>
    </rPh>
    <rPh sb="13" eb="15">
      <t>タイオウ</t>
    </rPh>
    <rPh sb="15" eb="16">
      <t>ガタ</t>
    </rPh>
    <rPh sb="16" eb="18">
      <t>ホウモン</t>
    </rPh>
    <rPh sb="18" eb="20">
      <t>カイゴ</t>
    </rPh>
    <rPh sb="26" eb="27">
      <t>トウ</t>
    </rPh>
    <phoneticPr fontId="2"/>
  </si>
  <si>
    <t>付表第二号（三）  地域密着型通所介護（療養通所介護）事業所の指定等に係る記載事項</t>
    <rPh sb="6" eb="7">
      <t>サン</t>
    </rPh>
    <rPh sb="10" eb="12">
      <t>チイキ</t>
    </rPh>
    <rPh sb="12" eb="15">
      <t>ミッチャクガタ</t>
    </rPh>
    <rPh sb="33" eb="34">
      <t>トウ</t>
    </rPh>
    <phoneticPr fontId="2"/>
  </si>
  <si>
    <t>付表第二号（四）  認知症対応型通所介護事業所・介護予防認知症対応型通所介護事業所の指定等に係る記載事項（単独型・併設型）</t>
    <rPh sb="44" eb="45">
      <t>トウ</t>
    </rPh>
    <phoneticPr fontId="2"/>
  </si>
  <si>
    <t>付表第二号（五）  認知症対応型通所介護事業所・介護予防認知症対応型通所介護事業所の指定等に係る記載事項（共用型）</t>
    <rPh sb="44" eb="45">
      <t>トウ</t>
    </rPh>
    <phoneticPr fontId="2"/>
  </si>
  <si>
    <t>付表第二号（六）　小規模多機能型居宅介護事業所・介護予防小規模多機能型居宅介護事業所の指定等に係る記載事項</t>
    <rPh sb="6" eb="7">
      <t>ロク</t>
    </rPh>
    <rPh sb="45" eb="46">
      <t>トウ</t>
    </rPh>
    <phoneticPr fontId="2"/>
  </si>
  <si>
    <t>付表第二号（十）   複合型サービス事業所の指定等に係る記載事項</t>
    <rPh sb="6" eb="7">
      <t>ジュウ</t>
    </rPh>
    <rPh sb="11" eb="14">
      <t>フクゴウガタ</t>
    </rPh>
    <rPh sb="18" eb="21">
      <t>ジギョウショ</t>
    </rPh>
    <rPh sb="24" eb="25">
      <t>トウ</t>
    </rPh>
    <phoneticPr fontId="2"/>
  </si>
  <si>
    <t>（夜間対応型訪問介護事業を事業所所在地以外の一部実施する場合）</t>
    <rPh sb="1" eb="3">
      <t>ヤカン</t>
    </rPh>
    <rPh sb="3" eb="6">
      <t>タイオウガタ</t>
    </rPh>
    <rPh sb="6" eb="8">
      <t>ホウモン</t>
    </rPh>
    <rPh sb="8" eb="10">
      <t>カイゴ</t>
    </rPh>
    <rPh sb="10" eb="12">
      <t>ジギョウ</t>
    </rPh>
    <rPh sb="13" eb="16">
      <t>ジギョウショ</t>
    </rPh>
    <rPh sb="16" eb="19">
      <t>ショザイチ</t>
    </rPh>
    <rPh sb="19" eb="21">
      <t>イガイ</t>
    </rPh>
    <rPh sb="22" eb="24">
      <t>イチブ</t>
    </rPh>
    <rPh sb="24" eb="26">
      <t>ジッシ</t>
    </rPh>
    <rPh sb="28" eb="30">
      <t>バアイ</t>
    </rPh>
    <phoneticPr fontId="1"/>
  </si>
  <si>
    <t>（地域密着型通所介護事業を事業所所在地以外の場所で一部実施する場合）</t>
    <rPh sb="1" eb="3">
      <t>チイキ</t>
    </rPh>
    <rPh sb="3" eb="6">
      <t>ミッチャクガタ</t>
    </rPh>
    <rPh sb="6" eb="8">
      <t>ツウショ</t>
    </rPh>
    <rPh sb="8" eb="10">
      <t>カイゴ</t>
    </rPh>
    <rPh sb="10" eb="12">
      <t>ジギョウ</t>
    </rPh>
    <rPh sb="13" eb="16">
      <t>ジギョウショ</t>
    </rPh>
    <rPh sb="16" eb="19">
      <t>ショザイチ</t>
    </rPh>
    <rPh sb="19" eb="21">
      <t>イガイ</t>
    </rPh>
    <rPh sb="22" eb="24">
      <t>バショ</t>
    </rPh>
    <rPh sb="25" eb="27">
      <t>イチブ</t>
    </rPh>
    <rPh sb="27" eb="29">
      <t>ジッシ</t>
    </rPh>
    <rPh sb="31" eb="33">
      <t>バアイ</t>
    </rPh>
    <phoneticPr fontId="1"/>
  </si>
  <si>
    <t>サービス提供単位１</t>
    <phoneticPr fontId="1"/>
  </si>
  <si>
    <t>添付書類</t>
    <rPh sb="0" eb="2">
      <t>テンプ</t>
    </rPh>
    <rPh sb="2" eb="4">
      <t>ショルイ</t>
    </rPh>
    <phoneticPr fontId="1"/>
  </si>
  <si>
    <t>平面図</t>
    <rPh sb="0" eb="3">
      <t>ヘイメンズ</t>
    </rPh>
    <phoneticPr fontId="1"/>
  </si>
  <si>
    <t>（認知症対応型通所介護事業所・介護予防認知症対応型通所介護事業所を事業所所在地以外の場所で一部実施する場合）</t>
    <rPh sb="1" eb="4">
      <t>ニンチショウ</t>
    </rPh>
    <rPh sb="4" eb="7">
      <t>タイオウガタ</t>
    </rPh>
    <rPh sb="7" eb="9">
      <t>ツウショ</t>
    </rPh>
    <rPh sb="9" eb="11">
      <t>カイゴ</t>
    </rPh>
    <rPh sb="11" eb="14">
      <t>ジギョウショ</t>
    </rPh>
    <rPh sb="15" eb="17">
      <t>カイゴ</t>
    </rPh>
    <rPh sb="17" eb="19">
      <t>ヨボウ</t>
    </rPh>
    <rPh sb="19" eb="22">
      <t>ニンチショウ</t>
    </rPh>
    <rPh sb="22" eb="25">
      <t>タイオウガタ</t>
    </rPh>
    <rPh sb="25" eb="27">
      <t>ツウショ</t>
    </rPh>
    <rPh sb="27" eb="29">
      <t>カイゴ</t>
    </rPh>
    <rPh sb="29" eb="32">
      <t>ジギョウショ</t>
    </rPh>
    <rPh sb="33" eb="36">
      <t>ジギョウショ</t>
    </rPh>
    <rPh sb="36" eb="39">
      <t>ショザイチ</t>
    </rPh>
    <rPh sb="39" eb="41">
      <t>イガイ</t>
    </rPh>
    <rPh sb="42" eb="44">
      <t>バショ</t>
    </rPh>
    <rPh sb="45" eb="47">
      <t>イチブ</t>
    </rPh>
    <rPh sb="47" eb="49">
      <t>ジッシ</t>
    </rPh>
    <rPh sb="51" eb="53">
      <t>バアイ</t>
    </rPh>
    <phoneticPr fontId="1"/>
  </si>
  <si>
    <t>事業所</t>
    <rPh sb="0" eb="3">
      <t>ジギョウショ</t>
    </rPh>
    <phoneticPr fontId="1"/>
  </si>
  <si>
    <t>（認知症対応型通所介護事業所・介護予防認知症対応型通所介護事業所を事業所所在地以外の場所で一部を実施する場合）</t>
    <rPh sb="1" eb="3">
      <t>ニンチ</t>
    </rPh>
    <rPh sb="3" eb="4">
      <t>ショウ</t>
    </rPh>
    <rPh sb="4" eb="7">
      <t>タイオウガタ</t>
    </rPh>
    <rPh sb="7" eb="9">
      <t>ツウショ</t>
    </rPh>
    <rPh sb="9" eb="11">
      <t>カイゴ</t>
    </rPh>
    <rPh sb="11" eb="14">
      <t>ジギョウショ</t>
    </rPh>
    <rPh sb="15" eb="17">
      <t>カイゴ</t>
    </rPh>
    <rPh sb="17" eb="19">
      <t>ヨボウ</t>
    </rPh>
    <rPh sb="19" eb="22">
      <t>ニンチショウ</t>
    </rPh>
    <rPh sb="22" eb="25">
      <t>タイオウガタ</t>
    </rPh>
    <rPh sb="25" eb="27">
      <t>ツウショ</t>
    </rPh>
    <rPh sb="27" eb="29">
      <t>カイゴ</t>
    </rPh>
    <rPh sb="29" eb="32">
      <t>ジギョウショ</t>
    </rPh>
    <rPh sb="33" eb="36">
      <t>ジギョウショ</t>
    </rPh>
    <rPh sb="36" eb="39">
      <t>ショザイチ</t>
    </rPh>
    <rPh sb="39" eb="41">
      <t>イガイ</t>
    </rPh>
    <rPh sb="42" eb="44">
      <t>バショ</t>
    </rPh>
    <rPh sb="45" eb="47">
      <t>イチブ</t>
    </rPh>
    <rPh sb="48" eb="50">
      <t>ジッシ</t>
    </rPh>
    <rPh sb="52" eb="54">
      <t>バアイ</t>
    </rPh>
    <phoneticPr fontId="1"/>
  </si>
  <si>
    <t>小規模多機能型居宅介護事業所・介護予防小規模多機能型居宅介護事業所を事業所所在地以外の場所で一部実施する場合）</t>
    <rPh sb="0" eb="3">
      <t>ショウキボ</t>
    </rPh>
    <rPh sb="3" eb="7">
      <t>タキノウガタ</t>
    </rPh>
    <rPh sb="7" eb="9">
      <t>キョタク</t>
    </rPh>
    <rPh sb="9" eb="11">
      <t>カイゴ</t>
    </rPh>
    <rPh sb="11" eb="14">
      <t>ジギョウショ</t>
    </rPh>
    <rPh sb="15" eb="17">
      <t>カイゴ</t>
    </rPh>
    <rPh sb="17" eb="19">
      <t>ヨボウ</t>
    </rPh>
    <rPh sb="19" eb="22">
      <t>ショウキボ</t>
    </rPh>
    <rPh sb="22" eb="26">
      <t>タキノウガタ</t>
    </rPh>
    <rPh sb="26" eb="28">
      <t>キョタク</t>
    </rPh>
    <rPh sb="28" eb="30">
      <t>カイゴ</t>
    </rPh>
    <rPh sb="30" eb="33">
      <t>ジギョウショ</t>
    </rPh>
    <rPh sb="34" eb="37">
      <t>ジギョウショ</t>
    </rPh>
    <rPh sb="37" eb="40">
      <t>ショザイチ</t>
    </rPh>
    <rPh sb="40" eb="42">
      <t>イガイ</t>
    </rPh>
    <rPh sb="43" eb="45">
      <t>バショ</t>
    </rPh>
    <rPh sb="46" eb="48">
      <t>イチブ</t>
    </rPh>
    <rPh sb="48" eb="50">
      <t>ジッシ</t>
    </rPh>
    <rPh sb="52" eb="54">
      <t>バアイ</t>
    </rPh>
    <phoneticPr fontId="1"/>
  </si>
  <si>
    <t>付表第二号（七）　認知症対応型共同生活介護事業所・介護予防認知症対応型共同生活介護事業所の指定等に係る記載事項</t>
    <rPh sb="6" eb="7">
      <t>ナナ</t>
    </rPh>
    <rPh sb="9" eb="12">
      <t>ニンチショウ</t>
    </rPh>
    <rPh sb="12" eb="15">
      <t>タイオウガタ</t>
    </rPh>
    <rPh sb="15" eb="17">
      <t>キョウドウ</t>
    </rPh>
    <rPh sb="17" eb="19">
      <t>セイカツ</t>
    </rPh>
    <rPh sb="19" eb="21">
      <t>カイゴ</t>
    </rPh>
    <rPh sb="21" eb="24">
      <t>ジギョウショ</t>
    </rPh>
    <rPh sb="25" eb="27">
      <t>カイゴ</t>
    </rPh>
    <rPh sb="27" eb="29">
      <t>ヨボウ</t>
    </rPh>
    <rPh sb="29" eb="32">
      <t>ニンチショウ</t>
    </rPh>
    <rPh sb="32" eb="35">
      <t>タイオウガタ</t>
    </rPh>
    <rPh sb="35" eb="37">
      <t>キョウドウ</t>
    </rPh>
    <rPh sb="37" eb="39">
      <t>セイカツ</t>
    </rPh>
    <rPh sb="39" eb="41">
      <t>カイゴ</t>
    </rPh>
    <rPh sb="47" eb="48">
      <t>トウ</t>
    </rPh>
    <phoneticPr fontId="2"/>
  </si>
  <si>
    <t xml:space="preserve">１　記入欄が不足する場合は、適宜欄を設けて記載するか又は別様に記載した書類を添付してください。                  
２  管理者の兼務については、添付資料にて確認可能な場合は記載を省略することが可能です。
３　「協力歯科医療機関」がある場合は、「協力医療機関欄」欄に併せて記載してください。
４　当該事業を事業所所在地以外の場所（いわゆる出張所）で一部実施する場合、下段 の表に所在地等を記載
　してください。上段の表に出張所に勤務する従業者も含めて記載してください。                
</t>
    <rPh sb="114" eb="116">
      <t>キョウリョク</t>
    </rPh>
    <rPh sb="116" eb="118">
      <t>シカ</t>
    </rPh>
    <rPh sb="118" eb="120">
      <t>イリョウ</t>
    </rPh>
    <rPh sb="120" eb="122">
      <t>キカン</t>
    </rPh>
    <rPh sb="126" eb="128">
      <t>バアイ</t>
    </rPh>
    <rPh sb="131" eb="133">
      <t>キョウリョク</t>
    </rPh>
    <rPh sb="133" eb="135">
      <t>イリョウ</t>
    </rPh>
    <rPh sb="135" eb="137">
      <t>キカン</t>
    </rPh>
    <rPh sb="137" eb="138">
      <t>ラン</t>
    </rPh>
    <rPh sb="139" eb="140">
      <t>ラン</t>
    </rPh>
    <rPh sb="141" eb="142">
      <t>アワ</t>
    </rPh>
    <rPh sb="144" eb="146">
      <t>キサイ</t>
    </rPh>
    <phoneticPr fontId="2"/>
  </si>
  <si>
    <t>○○○　経　歴　書</t>
    <phoneticPr fontId="2"/>
  </si>
  <si>
    <t>事業所・施設の名称</t>
  </si>
  <si>
    <t>カナ</t>
  </si>
  <si>
    <t>年</t>
  </si>
  <si>
    <t>月</t>
  </si>
  <si>
    <t>日</t>
  </si>
  <si>
    <t>（郵便番号　　　　　－　　　　　　　）</t>
  </si>
  <si>
    <t>　　　　　　　　　　　　　　　　　　　　　　　　　主　　な　　職　　歴　　等</t>
  </si>
  <si>
    <t>　　年　　月　～　　年　　月　</t>
  </si>
  <si>
    <t>　　勤　　務　　先　　等</t>
  </si>
  <si>
    <t>職　務　内　容</t>
  </si>
  <si>
    <t>職　務　に　関　連　す　る　資　格</t>
    <phoneticPr fontId="2"/>
  </si>
  <si>
    <t>資　格　の　種　類</t>
    <phoneticPr fontId="2"/>
  </si>
  <si>
    <t>資　格　取　得　年　月</t>
    <phoneticPr fontId="2"/>
  </si>
  <si>
    <t>備　　考</t>
  </si>
  <si>
    <t>（研修等の受講の状況等）</t>
  </si>
  <si>
    <r>
      <t>　　　　　　　　　　</t>
    </r>
    <r>
      <rPr>
        <b/>
        <sz val="14"/>
        <color theme="1"/>
        <rFont val="ＭＳ ゴシック"/>
        <family val="3"/>
        <charset val="128"/>
      </rPr>
      <t>事業所</t>
    </r>
    <phoneticPr fontId="1"/>
  </si>
  <si>
    <t>運営推進会議</t>
  </si>
  <si>
    <t>介護・医療連携推進会議</t>
    <phoneticPr fontId="1"/>
  </si>
  <si>
    <t>構成区分</t>
    <rPh sb="0" eb="2">
      <t>コウセイ</t>
    </rPh>
    <rPh sb="2" eb="4">
      <t>クブン</t>
    </rPh>
    <phoneticPr fontId="1"/>
  </si>
  <si>
    <t>職名等</t>
    <rPh sb="0" eb="2">
      <t>ショクメイ</t>
    </rPh>
    <rPh sb="2" eb="3">
      <t>トウ</t>
    </rPh>
    <phoneticPr fontId="1"/>
  </si>
  <si>
    <t>　※１　定期巡回・随時対応型訪問介護看護事業所は「介護・医療連携推進会議」、それ以外の事業所は</t>
    <phoneticPr fontId="1"/>
  </si>
  <si>
    <t>　　　「運営推進会議」にマルをつけてください。</t>
    <phoneticPr fontId="1"/>
  </si>
  <si>
    <t>　※２　「構成区分」欄には、利用者、利用者の家族、地域住民の代表者、市町村の職員又は地域包括支援</t>
    <rPh sb="46" eb="48">
      <t>シエン</t>
    </rPh>
    <phoneticPr fontId="1"/>
  </si>
  <si>
    <t>　　　センターの職員、地域の医療関係者、当該事業について知見を有する者等の別を記入して</t>
    <phoneticPr fontId="1"/>
  </si>
  <si>
    <t>　※３　「職名等」には、市町村職員の職名、町内会長、民生委員等を記入してください。</t>
    <phoneticPr fontId="1"/>
  </si>
  <si>
    <t>付表第二号（一）</t>
    <rPh sb="0" eb="2">
      <t>フヒョウ</t>
    </rPh>
    <rPh sb="2" eb="3">
      <t>ダイ</t>
    </rPh>
    <rPh sb="3" eb="5">
      <t>ニゴウ</t>
    </rPh>
    <rPh sb="6" eb="7">
      <t>イチ</t>
    </rPh>
    <phoneticPr fontId="2"/>
  </si>
  <si>
    <t>付表第二号（四）or（五）</t>
    <rPh sb="0" eb="2">
      <t>フヒョウ</t>
    </rPh>
    <rPh sb="2" eb="3">
      <t>ダイ</t>
    </rPh>
    <rPh sb="3" eb="5">
      <t>ニゴウ</t>
    </rPh>
    <rPh sb="6" eb="7">
      <t>ヨン</t>
    </rPh>
    <rPh sb="11" eb="12">
      <t>ゴ</t>
    </rPh>
    <phoneticPr fontId="2"/>
  </si>
  <si>
    <t>付表第二号（六）</t>
    <rPh sb="6" eb="7">
      <t>ロク</t>
    </rPh>
    <phoneticPr fontId="2"/>
  </si>
  <si>
    <t>付表第二号（七）</t>
    <rPh sb="0" eb="2">
      <t>フヒョウ</t>
    </rPh>
    <rPh sb="2" eb="3">
      <t>ダイ</t>
    </rPh>
    <rPh sb="3" eb="5">
      <t>ニゴウ</t>
    </rPh>
    <rPh sb="6" eb="7">
      <t>ナナ</t>
    </rPh>
    <phoneticPr fontId="2"/>
  </si>
  <si>
    <t>付表第二号（九）</t>
    <rPh sb="6" eb="7">
      <t>キュウ</t>
    </rPh>
    <phoneticPr fontId="2"/>
  </si>
  <si>
    <t>付表第二号（十）</t>
    <rPh sb="6" eb="7">
      <t>ジュウ</t>
    </rPh>
    <phoneticPr fontId="2"/>
  </si>
  <si>
    <t>運営推進会議の構成員</t>
    <rPh sb="0" eb="2">
      <t>ウンエイ</t>
    </rPh>
    <phoneticPr fontId="1"/>
  </si>
  <si>
    <t>運営推進会議の構成員</t>
    <rPh sb="0" eb="2">
      <t>ウンエイ</t>
    </rPh>
    <rPh sb="2" eb="4">
      <t>スイシン</t>
    </rPh>
    <rPh sb="4" eb="6">
      <t>カイギ</t>
    </rPh>
    <phoneticPr fontId="2"/>
  </si>
  <si>
    <t>夜間対応型訪問介護事業者の指定申請に係る添付書類一覧</t>
    <rPh sb="0" eb="2">
      <t>ヤカン</t>
    </rPh>
    <rPh sb="2" eb="5">
      <t>タイオウガタ</t>
    </rPh>
    <rPh sb="5" eb="7">
      <t>ホウモン</t>
    </rPh>
    <rPh sb="7" eb="9">
      <t>カイゴ</t>
    </rPh>
    <rPh sb="9" eb="12">
      <t>ジギョウシャ</t>
    </rPh>
    <rPh sb="13" eb="15">
      <t>シテイ</t>
    </rPh>
    <rPh sb="15" eb="17">
      <t>シンセイ</t>
    </rPh>
    <rPh sb="18" eb="19">
      <t>カカ</t>
    </rPh>
    <rPh sb="20" eb="22">
      <t>テンプ</t>
    </rPh>
    <rPh sb="22" eb="24">
      <t>ショルイ</t>
    </rPh>
    <rPh sb="24" eb="26">
      <t>イチラン</t>
    </rPh>
    <phoneticPr fontId="2"/>
  </si>
  <si>
    <t xml:space="preserve">        　　介護保険法第七十九条第二項各号の規定に該当しない旨の誓約書</t>
    <rPh sb="16" eb="19">
      <t>ナナジュウキュウ</t>
    </rPh>
    <rPh sb="21" eb="22">
      <t>ニ</t>
    </rPh>
    <phoneticPr fontId="1"/>
  </si>
  <si>
    <t>（介護保険法第七十九条第二項）
一　申請者が市町村の条例で定める者でないとき。
二　当該申請に係る事業所の介護支援専門員の人員が、第八十一条第一項の市町村の条例で定める員数を満たしていないとき。
三　申請者が、第八十一条第二項に規定する指定居宅介護支援の事業の運営に関する基準に従って適正な居宅介護支援事業の運営をすることができないと認められるとき。
三の二　申請者が、禁錮以上の刑に処せられ、その執行を終わり、又は執行を受けることがなくなるまでの者であるとき。
四　申請者が、この法律その他国民の保健医療若しくは福祉に関する法律で政令で定めるものの規定により罰金の刑に処せられ、その執行を終わり、又は執行を受けることがなくなるまでの者であるとき。
四の二　申請者が、労働に関する法律の規定であって政令で定めるものにより罰金の刑に処せられ、その執行を終わり、又は執行を受けることがなくなるまでの者であるとき。
四の三　申請者が、保険料等について、当該申請をした日の前日までに、納付義務を定めた法律の規定に基づく滞納処分を受け、かつ、当該処分を受けた日から正当な理由なく三月以上の期間にわたり、当該処分を受けた日以降に納期限の到来した保険料等の全てを引き続き滞納している者であるとき。
五　申請者が、第八十四条第一項又は第百十五条の三十五第六項の規定により指定を取り消され、その取消しの日から起算して五年を経過しない者(当該指定を取り消された者が法人である場合においては、当該取消しの処分に係る行政手続法第十五条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
五の二　申請者と密接な関係を有する者が、第八十四条第一項又は第百十五条の三十五第六項の規定により指定を取り消され、その取消しの日から起算して五年を経過していないとき。ただし、当該指定の取消しが、指定居宅介護支援事業者の指定の取消しのうち当該指定の取消しの処分の理由となった事実及び当該事実の発生を防止するための当該指定居宅介護支援事業者による業務管理体制の整備についての取組の状況その他の当該事実に関して当該指定居宅介護支援事業者が有していた責任の程度を考慮して、この号本文に規定する指定の取消しに該当しないこととすることが相当であると認められるものとして厚生労働省令で定めるものに該当する場合を除く。
六　申請者が、第八十四条第一項又は第百十五条の三十五第六項の規定による指定の取消しの処分に係る行政手続法第十五条の規定による通知があった日から当該処分をする日又は処分をしないことを決定する日までの間に第八十二条第二項の規定による事業の廃止の届出をした者(当該事業の廃止について相当の理由がある者を除く。)で、当該届出の日から起算して五年を経過しないものであるとき。
六の二　申請者が、第八十三条第一項の規定による検査が行われた日から聴聞決定予定日(当該検査の結果に基づき第八十四条第一項の規定による指定の取消しの処分に係る聴聞を行うか否かの決定をすることが見込まれる日として厚生労働省令で定めるところにより市町村長が当該申請者に当該検査が行われた日から十日以内に特定の日を通知した場合における当該特定の日をいう。)までの間に第八十二条第二項の規定による事業の廃止の届出をした者(当該事業の廃止について相当の理由がある者を除く。)で、当該届出の日から起算して五年を経過しないものであるとき。
六の三　第六号に規定する期間内に第八十二条第二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五年を経過しないものであるとき。
七　申請者が、指定の申請前五年以内に居宅サービス等に関し不正又は著しく不当な行為をした者であるとき。
八　申請者が、法人で、その役員等のうちに第三号の二から第五号まで又は第六号から前号までのいずれかに該当する者のあるものであるとき。
九　申請者が、法人でない事業所で、その管理者が第三号の二から第五号まで又は第六号から第七号までのいずれかに該当する者であるとき。</t>
    <phoneticPr fontId="1"/>
  </si>
  <si>
    <t>　　介護保険法第七十八条の二第四項各号の規定に該当しない旨の誓約書</t>
    <rPh sb="8" eb="10">
      <t>ナナジュウ</t>
    </rPh>
    <rPh sb="10" eb="11">
      <t>ハチ</t>
    </rPh>
    <rPh sb="13" eb="14">
      <t>ニ</t>
    </rPh>
    <rPh sb="15" eb="16">
      <t>ヨン</t>
    </rPh>
    <phoneticPr fontId="1"/>
  </si>
  <si>
    <t>　年　　月　　日</t>
    <phoneticPr fontId="1"/>
  </si>
  <si>
    <t>代表者氏名　　　　　　　　　　　　　　　　　</t>
    <phoneticPr fontId="1"/>
  </si>
  <si>
    <t>　　記</t>
    <rPh sb="2" eb="3">
      <t>キ</t>
    </rPh>
    <phoneticPr fontId="1"/>
  </si>
  <si>
    <r>
      <rPr>
        <sz val="11"/>
        <color theme="1"/>
        <rFont val="ＭＳ ゴシック"/>
        <family val="3"/>
        <charset val="128"/>
      </rPr>
      <t>【介護保険法第第７８条の２第４項】</t>
    </r>
    <r>
      <rPr>
        <sz val="11"/>
        <color theme="1"/>
        <rFont val="ＭＳ 明朝"/>
        <family val="1"/>
        <charset val="128"/>
      </rPr>
      <t xml:space="preserve">
一 　申請者が市町村の条例で定める者でないとき。 
二 　当該申請に係る事業所の従業者の知識及び技能並びに人員が、第七十八条の四第一項の市町村の条例で定める基準若しくは同項の市町村の条例で定める員数又は同条第五項に規定する指定地域密着型サービスに従事する従業者に関する基準を満たしていないとき。 
三 　申請者が、第七十八条の四第二項又は第五項に規定する指定地域密着型サービスの事業の設備及び運営に関する基準に従って適正な地域密着型サービス事業の運営をすることができないと認められるとき。 
四 　当該申請に係る事業所が当該市町村の区域の外にある場合であって、その所在地の市町村長（以下この条において「所在地市町村長」という。）の同意を得ていないとき。 
四の二 　申請者が、禁錮以上の刑に処せられ、その執行を終わり、又は執行を受けることがなくなるまでの者であるとき。 
五 　申請者が、この法律その他国民の保健医療若しくは福祉に関する法律で政令で定めるものの規定により罰金の刑に処せられ、その執行を終わり、又は執行を受けることがなくなるまでの者であるとき。 
五の二 　申請者が、労働に関する法律の規定であって政令で定めるものにより罰金の刑に処せられ、その執行を終わり、又は執行を受けることがなくなるまでの者であるとき。 
五の三 　申請者が、保険料等について、当該申請をした日の前日までに、納付義務を定めた法律の規定に基づく滞納処分を受け、かつ、当該処分を受けた日から正当な理由なく三月以上の期間にわたり、当該処分を受けた日以降に納期限の到来した保険料等の全てを引き続き滞納している者であるとき。 
六 　申請者（認知症対応型共同生活介護、地域密着型特定施設入居者生活介護又は地域密着型介護老人福祉施設入所者生活介護に係る指定の申請者を除く。）が、第七十八条の十（第二号から第五号までを除く。）の規定により指定（認知症対応型共同生活介護、地域密着型特定施設入居者生活介護又は地域密着型介護老人福祉施設入所者生活介護に係る指定を除く。）を取り消され、その取消しの日から起算して五年を経過しない者（当該指定を取り消された者が法人である場合においては、当該取消しの処分に係る行政手続法第十五条 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六の二 　申請者（認知症対応型共同生活介護、地域密着型特定施設入居者生活介護又は地域密着型介護老人福祉施設入所者生活介護に係る指定の申請者に限る。）が、第七十八条の十（第二号から第五号までを除く。）の規定により指定（認知症対応型共同生活介護、地域密着型特定施設入居者生活介護又は地域密着型介護老人福祉施設入所者生活介護に係る指定に限る。）を取り消され、その取消しの日から起算して五年を経過しない者（当該指定を取り消された者が法人である場合においては、当該取消しの処分に係る行政手続法第十五条 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六の三 　申請者と密接な関係を有する者（地域密着型介護老人福祉施設入所者生活介護に係る指定の申請者と密接な関係を有する者を除く。）が、第七十八条の十（第二号から第五号までを除く。）の規定により指定を取り消され、その取消しの日から起算して五年を経過していない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七 　申請者が、第七十八条の十（第二号から第五号までを除く。）の規定による指定の取消しの処分に係る行政手続法第十五条 の規定による通知があった日から当該処分をする日又は処分をしないことを決定する日までの間に第七十八条の五第二項 の規定による事業の廃止の届出をした者（当該事業の廃止について相当の理由がある者を除く。）又は第七十八条の八 の規定による指定の辞退をした者（当該指定の辞退について相当の理由がある者を除く。）で、当該届出又は指定の辞退の日から起算して五年を経過しないものであるとき。 
七の二 　前号に規定する期間内に第七十八条の五第二項の規定による事業の廃止の届出又は第七十八条の八の規定による指定の辞退があった場合において、申請者が、同号の通知の日前六十日以内に当該届出に係る法人（当該事業の廃止について相当の理由がある法人を除く。）の役員等若しくは当該届出に係る法人でない事業所（当該事業の廃止について相当の理由があるものを除く。）の管理者であった者又は当該指定の辞退に係る法人（当該指定の辞退について相当の理由がある法人を除く。）の役員等若しくは当該指定の辞退に係る法人でない事業所（当該指定の辞退について相当の理由があるものを除く。）の管理者であった者で、当該届出又は指定の辞退の日から起算して五年を経過しないものであるとき。 
八 　申請者が、指定の申請前五年以内に居宅サービス等に関し不正又は著しく不当な行為をした者であるとき。 
九 　申請者（認知症対応型共同生活介護、地域密着型特定施設入居者生活介護又は地域密着型介護老人福祉施設入所者生活介護に係る指定の申請者を除く。）が、法人で、その役員等のうちに第四号の二から第六号まで又は前三号のいずれかに該当する者のあるものであるとき。 
十 　申請者（認知症対応型共同生活介護、地域密着型特定施設入居者生活介護又は地域密着型介護老人福祉施設入所者生活介護に係る指定の申請者に限る。）が、法人で、その役員等のうちに第四号の二から第五号の三まで、第六号の二又は第七号から第八号までのいずれかに該当する者のあるものであるとき。 
十一 　申請者（認知症対応型共同生活介護、地域密着型特定施設入居者生活介護又は地域密着型介護老人福祉施設入所者生活介護に係る指定の申請者を除く。）が、法人でない事業所で、その管理者が第四号の二から第六号まで又は第七号から第八号までのいずれかに該当する者であるとき。 
十二 　申請者（認知症対応型共同生活介護、地域密着型特定施設入居者生活介護又は地域密着型介護老人福祉施設入所者生活介護に係る指定の申請者に限る。）が、法人でない事業所で、その管理者が第四号の二から第五号の三まで、第六号の二又は第七号から第八号までのいずれかに該当する者であるとき。 
</t>
    </r>
    <phoneticPr fontId="1"/>
  </si>
  <si>
    <t>　　介護保険法第七十八条の二第四項各号及び第百十五条の十二第二項各号</t>
    <rPh sb="8" eb="11">
      <t>ナナジュウハチ</t>
    </rPh>
    <rPh sb="13" eb="14">
      <t>ニ</t>
    </rPh>
    <rPh sb="15" eb="16">
      <t>ヨン</t>
    </rPh>
    <rPh sb="22" eb="25">
      <t>ヒャクジュウゴ</t>
    </rPh>
    <rPh sb="27" eb="28">
      <t>ジュウ</t>
    </rPh>
    <rPh sb="28" eb="29">
      <t>ニ</t>
    </rPh>
    <rPh sb="30" eb="31">
      <t>ニ</t>
    </rPh>
    <phoneticPr fontId="1"/>
  </si>
  <si>
    <r>
      <rPr>
        <b/>
        <sz val="11"/>
        <color theme="1"/>
        <rFont val="ＭＳ ゴシック"/>
        <family val="3"/>
        <charset val="128"/>
      </rPr>
      <t>【介護保険法第七十八条の二第四項】</t>
    </r>
    <r>
      <rPr>
        <sz val="11"/>
        <color theme="1"/>
        <rFont val="ＭＳ 明朝"/>
        <family val="1"/>
        <charset val="128"/>
      </rPr>
      <t xml:space="preserve">
一 　申請者が市町村の条例で定める者でないとき。 
二 　当該申請に係る事業所の従業者の知識及び技能並びに人員が、第七十八条の四第一項の市町村の条例で定める基準若しくは同項の市町村の条例で定める員数又は同条第五項に規定する指定地域密着型サービスに従事する従業者に関する基準を満たしていないとき。 
三 　申請者が、第七十八条の四第二項又は第五項に規定する指定地域密着型サービスの事業の設備及び運営に関する基準に従って適正な地域密着型サービス事業の運営をすることができないと認められるとき。 
四 　当該申請に係る事業所が当該市町村の区域の外にある場合であって、その所在地の市町村長（以下この条において「所在地市町村長」という。）の同意を得ていないとき。 
四の二 　申請者が、禁錮以上の刑に処せられ、その執行を終わり、又は執行を受けることがなくなるまでの者であるとき。 
五 　申請者が、この法律その他国民の保健医療若しくは福祉に関する法律で政令で定めるものの規定により罰金の刑に処せられ、その執行を終わり、又は執行を受けることがなくなるまでの者であるとき。 
五の二 　申請者が、労働に関する法律の規定であって政令で定めるものにより罰金の刑に処せられ、その執行を終わり、又は執行を受けることがなくなるまでの者であるとき。 
五の三 　申請者が、保険料等について、当該申請をした日の前日までに、納付義務を定めた法律の規定に基づく滞納処分を受け、かつ、当該処分を受けた日から正当な理由なく三月以上の期間にわたり、当該処分を受けた日以降に納期限の到来した保険料等の全てを引き続き滞納している者であるとき。 
六 　申請者（認知症対応型共同生活介護、地域密着型特定施設入居者生活介護又は地域密着型介護老人福祉施設入所者生活介護に係る指定の申請者を除く。）が、第七十八条の十（第二号から第五号までを除く。）の規定により指定（認知症対応型共同生活介護、地域密着型特定施設入居者生活介護又は地域密着型介護老人福祉施設入所者生活介護に係る指定を除く。）を取り消され、その取消しの日から起算して五年を経過しない者（当該指定を取り消された者が法人である場合においては、当該取消しの処分に係る行政手続法第十五条 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六の二 　申請者（認知症対応型共同生活介護、地域密着型特定施設入居者生活介護又は地域密着型介護老人福祉施設入所者生活介護に係る指定の申請者に限る。）が、第七十八条の十（第二号から第五号までを除く。）の規定により指定（認知症対応型共同生活介護、地域密着型特定施設入居者生活介護又は地域密着型介護老人福祉施設入所者生活介護に係る指定に限る。）を取り消され、その取消しの日から起算して五年を経過しない者（当該指定を取り消された者が法人である場合においては、当該取消しの処分に係る行政手続法第十五条 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六の三 　申請者と密接な関係を有する者（地域密着型介護老人福祉施設入所者生活介護に係る指定の申請者と密接な関係を有する者を除く。）が、第七十八条の十（第二号から第五号までを除く。）の規定により指定を取り消され、その取消しの日から起算して五年を経過していないとき。ただし、当該指定の取消しが、指定地域密着型サービス事業者の指定の取消しのうち当該指定の取消しの処分の理由となった事実及び当該事実の発生を防止するための当該指定地域密着型サービス事業者による業務管理体制の整備についての取組の状況その他の当該事実に関して当該指定地域密着型サービス事業者が有していた責任の程度を考慮して、この号本文に規定する指定の取消しに該当しないこととすることが相当であると認められるものとして厚生労働省令で定めるものに該当する場合を除く。 
七 　申請者が、第七十八条の十（第二号から第五号までを除く。）の規定による指定の取消しの処分に係る行政手続法第十五条 の規定による通知があった日から当該処分をする日又は処分をしないことを決定する日までの間に第七十八条の五第二項 の規定による事業の廃止の届出をした者（当該事業の廃止について相当の理由がある者を除く。）又は第七十八条の八 の規定による指定の辞退をした者（当該指定の辞退について相当の理由がある者を除く。）で、当該届出又は指定の辞退の日から起算して五年を経過しないものであるとき。 
七の二 　前号に規定する期間内に第七十八条の五第二項の規定による事業の廃止の届出又は第七十八条の八の規定による指定の辞退があった場合において、申請者が、同号の通知の日前六十日以内に当該届出に係る法人（当該事業の廃止について相当の理由がある法人を除く。）の役員等若しくは当該届出に係る法人でない事業所（当該事業の廃止について相当の理由があるものを除く。）の管理者であった者又は当該指定の辞退に係る法人（当該指定の辞退について相当の理由がある法人を除く。）の役員等若しくは当該指定の辞退に係る法人でない事業所（当該指定の辞退について相当の理由があるものを除く。）の管理者であった者で、当該届出又は指定の辞退の日から起算して五年を経過しないものであるとき。 
八 　申請者が、指定の申請前五年以内に居宅サービス等に関し不正又は著しく不当な行為をした者であるとき。 
九 　申請者（認知症対応型共同生活介護、地域密着型特定施設入居者生活介護又は地域密着型介護老人福祉施設入所者生活介護に係る指定の申請者を除く。）が、法人で、その役員等のうちに第四号の二から第六号まで又は前三号のいずれかに該当する者のあるものであるとき。 
十 　申請者（認知症対応型共同生活介護、地域密着型特定施設入居者生活介護又は地域密着型介護老人福祉施設入所者生活介護に係る指定の申請者に限る。）が、法人で、その役員等のうちに第四号の二から第五号の三まで、第六号の二又は第七号から第八号までのいずれかに該当する者のあるものであるとき。 
十一 　申請者（認知症対応型共同生活介護、地域密着型特定施設入居者生活介護又は地域密着型介護老人福祉施設入所者生活介護に係る指定の申請者を除く。）が、法人でない事業所で、その管理者が第四号の二から第六号まで又は第七号から第八号までのいずれかに該当する者であるとき。 
十二 　申請者（認知症対応型共同生活介護、地域密着型特定施設入居者生活介護又は地域密着型介護老人福祉施設入所者生活介護に係る指定の申請者に限る。）が、法人でない事業所で、その管理者が第四号の二から第五号の三まで、第六号の二又は第七号から第八号までのいずれかに該当する者であるとき。 
</t>
    </r>
    <r>
      <rPr>
        <sz val="11"/>
        <color theme="1"/>
        <rFont val="ＭＳ ゴシック"/>
        <family val="3"/>
        <charset val="128"/>
      </rPr>
      <t>【</t>
    </r>
    <r>
      <rPr>
        <b/>
        <sz val="11"/>
        <color theme="1"/>
        <rFont val="ＭＳ ゴシック"/>
        <family val="3"/>
        <charset val="128"/>
      </rPr>
      <t>介護保険法第百十五条の十二第二項</t>
    </r>
    <r>
      <rPr>
        <sz val="11"/>
        <color theme="1"/>
        <rFont val="ＭＳ ゴシック"/>
        <family val="3"/>
        <charset val="128"/>
      </rPr>
      <t>】</t>
    </r>
    <r>
      <rPr>
        <sz val="11"/>
        <color theme="1"/>
        <rFont val="ＭＳ 明朝"/>
        <family val="1"/>
        <charset val="128"/>
      </rPr>
      <t xml:space="preserve">
一 　申請者が市町村の条例で定める者でないとき。 
二 　当該申請に係る事業所の従業者の知識及び技能並びに人員が、第百十五条の十四第一項の市町村の条例で定める基準若しくは同項の市町村の条例で定める員数又は同条第五項に規定する指定地域密着型介護予防サービスに従事する従業者に関する基準を満たしていないとき。 
三 　申請者が、第百十五条の十四第二項又は第五項に規定する指定地域密着型介護予防サービスに係る介護予防のための効果的な支援の方法に関する基準又は指定地域密着型介護予防サービスの事業の設備及び運営に関する基準に従って適正な地域密着型介護予防サービス事業の運営をすることができないと認められるとき。 
四 　当該申請に係る事業所が当該市町村の区域の外にある場合であって、その所在地の市町村長の同意を得ていないとき。 
四の二 　申請者が、禁錮以上の刑に処せられ、その執行を終わり、又は執行を受けることがなくなるまでの者であるとき。 
五 　申請者が、この法律その他国民の保健医療若しくは福祉に関する法律で政令で定めるものの規定により罰金の刑に処せられ、その執行を終わり、又は執行を受けることがなくなるまでの者であるとき。 
五の二 　申請者が、労働に関する法律の規定であって政令で定めるものにより罰金の刑に処せられ、その執行を終わり、又は執行を受けることがなくなるまでの者であるとき。 
五の三 　申請者が、保険料等について、当該申請をした日の前日までに、納付義務を定めた法律の規定に基づく滞納処分を受け、かつ、当該処分を受けた日から正当な理由なく三月以上の期間にわたり、当該処分を受けた日以降に納期限の到来した保険料等の全てを引き続き滞納している者であるとき。 
六 　申請者（介護予防認知症対応型共同生活介護に係る指定の申請者を除く。）が、第百十五条の十九（第二号から第五号までを除く。）の規定により指定（介護予防認知症対応型共同生活介護に係る指定を除く。）を取り消され、その取消しの日から起算して五年を経過しない者（当該指定を取り消された者が法人である場合においては、当該取消しの処分に係る行政手続法第十五条 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六の二 　申請者（介護予防認知症対応型共同生活介護に係る指定の申請者に限る。）が、第百十五条の十九（第二号から第五号までを除く。）の規定により指定（介護予防認知症対応型共同生活介護に係る指定に限る。）を取り消され、その取消しの日から起算して五年を経過しない者（当該指定を取り消された者が法人である場合においては、当該取消しの処分に係る行政手続法第十五条 の規定による通知があった日前六十日以内に当該法人の役員等であった者で当該取消しの日から起算して五年を経過しないものを含み、当該指定を取り消された者が法人でない事業所である場合においては、当該通知があった日前六十日以内に当該事業所の管理者であった者で当該取消しの日から起算して五年を経過しないものを含む。）である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六の三 　申請者と密接な関係を有する者が、第百十五条の十九（第二号から第五号までを除く。）の規定により指定を取り消され、その取消しの日から起算して五年を経過していないとき。ただし、当該指定の取消しが、指定地域密着型介護予防サービス事業者の指定の取消しのうち当該指定の取消しの処分の理由となった事実及び当該事実の発生を防止するための当該指定地域密着型介護予防サービス事業者による業務管理体制の整備についての取組の状況その他の当該事実に関して当該指定地域密着型介護予防サービス事業者が有していた責任の程度を考慮して、この号本文に規定する指定の取消しに該当しないこととすることが相当であると認められるものとして厚生労働省令で定めるものに該当する場合を除く。 
七 　申請者が、第百十五条の十九（第二号から第五号までを除く。）の規定による指定の取消しの処分に係る行政手続法第十五条 の規定による通知があった日から当該処分をする日又は処分をしないことを決定する日までの間に第百十五条の十五第二項 の規定による事業の廃止の届出をした者（当該事業の廃止について相当の理由がある者を除く。）で、当該届出の日から起算して五年を経過しないものであるとき。 
七の二 　前号に規定する期間内に第百十五条の十五第二項の規定による事業の廃止の届出があった場合において、申請者が、同号の通知の日前六十日以内に当該届出に係る法人（当該事業の廃止について相当の理由がある法人を除く。）の役員等又は当該届出に係る法人でない事業所（当該事業の廃止について相当の理由があるものを除く。）の管理者であった者で、当該届出の日から起算して五年を経過しないものであるとき。 
八 　申請者が、指定の申請前五年以内に居宅サービス等に関し不正又は著しく不当な行為をした者であるとき。 
九 　申請者（介護予防認知症対応型共同生活介護に係る指定の申請者を除く。）が、法人で、その役員等のうちに第四号の二から第六号まで又は前三号のいずれかに該当する者のあるものであるとき。 
十 　申請者（介護予防認知症対応型共同生活介護に係る指定の申請者に限る。）が、法人で、その役員等のうちに第四号の二から第五号の三まで、第六号の二又は第七号から第八号までのいずれかに該当する者のあるものであるとき。 
十一 　申請者（介護予防認知症対応型共同生活介護に係る指定の申請者を除く。）が、法人でない事業所で、その管理者が第四号の二から第六号まで又は第七号から第八号までのいずれかに該当する者であるとき。 
十二 　申請者（介護予防認知症対応型共同生活介護に係る指定の申請者に限る。）が、法人でない事業所で、その管理者が第四号の二から第五号の三まで、第六号の二又は第七号から第八号までのいずれかに該当する者であるとき。 
</t>
    </r>
    <rPh sb="3520" eb="3522">
      <t>カイゴ</t>
    </rPh>
    <rPh sb="3522" eb="3524">
      <t>ホケン</t>
    </rPh>
    <rPh sb="3524" eb="3525">
      <t>ホウ</t>
    </rPh>
    <phoneticPr fontId="1"/>
  </si>
  <si>
    <t>法第七十九条第二項各号に該当しないことを誓約する書面</t>
    <rPh sb="0" eb="1">
      <t>ホウ</t>
    </rPh>
    <rPh sb="1" eb="2">
      <t>ダイ</t>
    </rPh>
    <rPh sb="2" eb="4">
      <t>ナナジュウ</t>
    </rPh>
    <rPh sb="4" eb="5">
      <t>キュウ</t>
    </rPh>
    <rPh sb="5" eb="6">
      <t>ジョウ</t>
    </rPh>
    <rPh sb="6" eb="7">
      <t>ダイ</t>
    </rPh>
    <rPh sb="7" eb="8">
      <t>ニ</t>
    </rPh>
    <rPh sb="8" eb="9">
      <t>コウ</t>
    </rPh>
    <rPh sb="9" eb="11">
      <t>カクゴウ</t>
    </rPh>
    <rPh sb="12" eb="14">
      <t>ガイトウ</t>
    </rPh>
    <rPh sb="20" eb="22">
      <t>セイヤク</t>
    </rPh>
    <rPh sb="24" eb="26">
      <t>ショメン</t>
    </rPh>
    <phoneticPr fontId="2"/>
  </si>
  <si>
    <t>法第七十八条の二第四項各号に該当しないことを誓約する書面</t>
    <rPh sb="0" eb="1">
      <t>ホウ</t>
    </rPh>
    <rPh sb="1" eb="2">
      <t>ダイ</t>
    </rPh>
    <rPh sb="2" eb="5">
      <t>ナナジュウハチ</t>
    </rPh>
    <rPh sb="5" eb="6">
      <t>ジョウ</t>
    </rPh>
    <rPh sb="7" eb="8">
      <t>ニ</t>
    </rPh>
    <rPh sb="8" eb="9">
      <t>ダイ</t>
    </rPh>
    <rPh sb="9" eb="10">
      <t>ヨン</t>
    </rPh>
    <rPh sb="10" eb="11">
      <t>コウ</t>
    </rPh>
    <rPh sb="11" eb="13">
      <t>カクゴウ</t>
    </rPh>
    <rPh sb="14" eb="16">
      <t>ガイトウ</t>
    </rPh>
    <rPh sb="22" eb="24">
      <t>セイヤク</t>
    </rPh>
    <rPh sb="26" eb="28">
      <t>ショメン</t>
    </rPh>
    <phoneticPr fontId="2"/>
  </si>
  <si>
    <t>法第七十八条の二第四項各号に該当しないことを誓約する書面</t>
    <rPh sb="0" eb="1">
      <t>ホウ</t>
    </rPh>
    <rPh sb="1" eb="2">
      <t>ダイ</t>
    </rPh>
    <rPh sb="2" eb="6">
      <t>ナナジュウハチジョウ</t>
    </rPh>
    <rPh sb="7" eb="8">
      <t>ニ</t>
    </rPh>
    <rPh sb="8" eb="9">
      <t>ダイ</t>
    </rPh>
    <rPh sb="9" eb="11">
      <t>ヨンコウ</t>
    </rPh>
    <rPh sb="11" eb="13">
      <t>カクゴウ</t>
    </rPh>
    <rPh sb="14" eb="16">
      <t>ガイトウ</t>
    </rPh>
    <rPh sb="22" eb="24">
      <t>セイヤク</t>
    </rPh>
    <rPh sb="26" eb="28">
      <t>ショメン</t>
    </rPh>
    <phoneticPr fontId="2"/>
  </si>
  <si>
    <t>介護保険法第七十八条の二第四項各号及び第百十五条の十二第二項各号に該当しないことを誓約する書面</t>
    <phoneticPr fontId="1"/>
  </si>
  <si>
    <t>介護保険法第七十八条の二第四項各号及び第百十五条の十二第二項各号に該当しないことを誓約する書面</t>
    <rPh sb="0" eb="2">
      <t>カイゴ</t>
    </rPh>
    <rPh sb="2" eb="4">
      <t>ホケン</t>
    </rPh>
    <rPh sb="4" eb="5">
      <t>ホウ</t>
    </rPh>
    <rPh sb="5" eb="6">
      <t>ダイ</t>
    </rPh>
    <rPh sb="6" eb="10">
      <t>ナナジュウハチジョウ</t>
    </rPh>
    <rPh sb="11" eb="12">
      <t>ニ</t>
    </rPh>
    <rPh sb="12" eb="13">
      <t>ダイ</t>
    </rPh>
    <rPh sb="13" eb="15">
      <t>ヨンコウ</t>
    </rPh>
    <rPh sb="15" eb="17">
      <t>カクゴウ</t>
    </rPh>
    <rPh sb="17" eb="18">
      <t>オヨ</t>
    </rPh>
    <rPh sb="19" eb="20">
      <t>ダイ</t>
    </rPh>
    <rPh sb="20" eb="24">
      <t>ヒャクジュウゴジョウ</t>
    </rPh>
    <rPh sb="25" eb="27">
      <t>ジュウニ</t>
    </rPh>
    <rPh sb="27" eb="28">
      <t>ダイ</t>
    </rPh>
    <rPh sb="28" eb="30">
      <t>ニコウ</t>
    </rPh>
    <rPh sb="30" eb="32">
      <t>カクゴウ</t>
    </rPh>
    <rPh sb="33" eb="35">
      <t>ガイトウ</t>
    </rPh>
    <rPh sb="41" eb="43">
      <t>セイヤク</t>
    </rPh>
    <rPh sb="45" eb="47">
      <t>ショメン</t>
    </rPh>
    <phoneticPr fontId="2"/>
  </si>
  <si>
    <t>別紙3-2</t>
    <rPh sb="0" eb="2">
      <t>ベッシ</t>
    </rPh>
    <phoneticPr fontId="2"/>
  </si>
  <si>
    <t>別紙3-2</t>
    <rPh sb="0" eb="1">
      <t>ベツ</t>
    </rPh>
    <phoneticPr fontId="2"/>
  </si>
  <si>
    <t>地域密着型特定施設入居者生活介護事業者の指定申請に係る添付書類一覧</t>
    <rPh sb="0" eb="2">
      <t>チイキ</t>
    </rPh>
    <rPh sb="2" eb="4">
      <t>ミッチャク</t>
    </rPh>
    <rPh sb="4" eb="5">
      <t>ガタ</t>
    </rPh>
    <rPh sb="5" eb="7">
      <t>トクテイ</t>
    </rPh>
    <rPh sb="7" eb="9">
      <t>シセツ</t>
    </rPh>
    <rPh sb="9" eb="12">
      <t>ニュウキョシャ</t>
    </rPh>
    <rPh sb="12" eb="14">
      <t>セイカツ</t>
    </rPh>
    <rPh sb="14" eb="16">
      <t>カイゴ</t>
    </rPh>
    <rPh sb="16" eb="19">
      <t>ジギョウシャ</t>
    </rPh>
    <rPh sb="20" eb="22">
      <t>シテイ</t>
    </rPh>
    <rPh sb="22" eb="24">
      <t>シンセイ</t>
    </rPh>
    <rPh sb="25" eb="26">
      <t>カカ</t>
    </rPh>
    <rPh sb="27" eb="29">
      <t>テンプ</t>
    </rPh>
    <rPh sb="29" eb="31">
      <t>ショルイ</t>
    </rPh>
    <rPh sb="31" eb="33">
      <t>イチラン</t>
    </rPh>
    <phoneticPr fontId="2"/>
  </si>
  <si>
    <t>様式第２号（第３条関係）</t>
  </si>
  <si>
    <t>変更届出書</t>
  </si>
  <si>
    <t>年　　月　　日　</t>
  </si>
  <si>
    <t xml:space="preserve">      　所在地</t>
    <phoneticPr fontId="1"/>
  </si>
  <si>
    <t>届出者  名　称</t>
    <rPh sb="0" eb="2">
      <t>トドケデ</t>
    </rPh>
    <rPh sb="2" eb="3">
      <t>シャ</t>
    </rPh>
    <phoneticPr fontId="1"/>
  </si>
  <si>
    <t>　　　　代表者氏名　　　　　　　　　</t>
    <phoneticPr fontId="1"/>
  </si>
  <si>
    <t>　指定を受けた事業所について、次の事項を変更したので届け出ます。</t>
    <phoneticPr fontId="1"/>
  </si>
  <si>
    <t>事業所の名称</t>
    <phoneticPr fontId="1"/>
  </si>
  <si>
    <t>変更があった事項</t>
    <phoneticPr fontId="1"/>
  </si>
  <si>
    <t>変更の内容</t>
    <phoneticPr fontId="1"/>
  </si>
  <si>
    <t>事業所（施設）の名称及び所在地</t>
    <phoneticPr fontId="1"/>
  </si>
  <si>
    <t>申請者（開設者）の名称及び主たる
事務所の所在地</t>
    <phoneticPr fontId="1"/>
  </si>
  <si>
    <t>代表者の氏名、生年月日、住所及び
職名</t>
    <phoneticPr fontId="1"/>
  </si>
  <si>
    <t>申請者（開設者）の登記事項証明書
又は条例等（当該事業に関するもの
に限る。）</t>
    <phoneticPr fontId="1"/>
  </si>
  <si>
    <t>本体施設の概要並びに施設と本体施設との間の移動の経路及び方法並びにその移動に要する時間</t>
    <phoneticPr fontId="1"/>
  </si>
  <si>
    <t>併設する施設の概要</t>
    <phoneticPr fontId="1"/>
  </si>
  <si>
    <t>建物の構造概要及び平面図並びに設
備の概要</t>
    <phoneticPr fontId="1"/>
  </si>
  <si>
    <t>事業所の管理者の氏名、生年月日、
住所及び経歴</t>
    <phoneticPr fontId="1"/>
  </si>
  <si>
    <t>運営規程</t>
    <phoneticPr fontId="1"/>
  </si>
  <si>
    <t>連携する訪問看護を行う事業所の名
称及び所在地</t>
    <phoneticPr fontId="1"/>
  </si>
  <si>
    <t>協力医療機関（協力歯科医療機関）
の名称及び診療科名並びに当該協力
医療機関（歯科医療機関）との契約
の内容</t>
    <phoneticPr fontId="1"/>
  </si>
  <si>
    <t>介護老人福祉施設、介護老人保健施
設、介護医療院、病院等との連携体
制及び支援の体制の概要</t>
    <phoneticPr fontId="1"/>
  </si>
  <si>
    <t>介護支援専門員の氏名及びその登録
番号</t>
    <phoneticPr fontId="1"/>
  </si>
  <si>
    <t>その他</t>
    <phoneticPr fontId="1"/>
  </si>
  <si>
    <t>変更年月日</t>
    <phoneticPr fontId="1"/>
  </si>
  <si>
    <t>　１　該当項目番号に「〇」を付してください。</t>
    <phoneticPr fontId="1"/>
  </si>
  <si>
    <t>　２　変更の内容が分かる書類を添付してください。</t>
    <phoneticPr fontId="1"/>
  </si>
  <si>
    <t>廃止・休止・再開届出書</t>
  </si>
  <si>
    <t>年　　月　　日</t>
  </si>
  <si>
    <t>　      　所在地</t>
    <phoneticPr fontId="1"/>
  </si>
  <si>
    <t>　届出者  名　称</t>
    <phoneticPr fontId="1"/>
  </si>
  <si>
    <t>　　　　　代表者氏名　　　　　　　　　　</t>
    <phoneticPr fontId="1"/>
  </si>
  <si>
    <t>　次のとおり事業を　廃止・休止・再開　するので届け出ます。</t>
    <phoneticPr fontId="1"/>
  </si>
  <si>
    <t>廃止、休止又は再開
する日</t>
    <phoneticPr fontId="1"/>
  </si>
  <si>
    <t>廃止、休止又は再開
する理由</t>
    <phoneticPr fontId="1"/>
  </si>
  <si>
    <t>現にサービス（支
援）を受けていた者
に対する措置</t>
    <phoneticPr fontId="1"/>
  </si>
  <si>
    <t>休止予定期間</t>
    <phoneticPr fontId="1"/>
  </si>
  <si>
    <t>　　　　　　年　　月　　日から
　　　　　　年　　月　　日まで</t>
    <phoneticPr fontId="1"/>
  </si>
  <si>
    <t>　１　廃止又は休止する日の１か月前までに届け出てください。</t>
    <phoneticPr fontId="1"/>
  </si>
  <si>
    <t>　２　事業の再開に係る届出にあっては、当該事業に係る従業者の勤務体制及び</t>
    <phoneticPr fontId="1"/>
  </si>
  <si>
    <t>　　勤務形態に関する書類を添付してください。</t>
    <phoneticPr fontId="1"/>
  </si>
  <si>
    <t>変更届出書（記入例）</t>
    <rPh sb="6" eb="8">
      <t>キニュウ</t>
    </rPh>
    <rPh sb="8" eb="9">
      <t>レイ</t>
    </rPh>
    <phoneticPr fontId="1"/>
  </si>
  <si>
    <t>埼玉県ふじみ野市〇〇</t>
    <rPh sb="0" eb="3">
      <t>サイタマケン</t>
    </rPh>
    <rPh sb="6" eb="8">
      <t>ノシ</t>
    </rPh>
    <phoneticPr fontId="1"/>
  </si>
  <si>
    <t>株式会社○○</t>
    <rPh sb="0" eb="4">
      <t>カブシキガイシャ</t>
    </rPh>
    <phoneticPr fontId="1"/>
  </si>
  <si>
    <t>代表取締役　ふじみ野　太郎</t>
    <rPh sb="0" eb="2">
      <t>ダイヒョウ</t>
    </rPh>
    <rPh sb="2" eb="5">
      <t>トリシマリヤク</t>
    </rPh>
    <rPh sb="9" eb="10">
      <t>ノ</t>
    </rPh>
    <rPh sb="11" eb="13">
      <t>タロウ</t>
    </rPh>
    <phoneticPr fontId="1"/>
  </si>
  <si>
    <t>ふじみん事業所</t>
    <rPh sb="4" eb="7">
      <t>ジギョウショ</t>
    </rPh>
    <phoneticPr fontId="1"/>
  </si>
  <si>
    <t>居宅介護支援</t>
    <rPh sb="0" eb="2">
      <t>キョタク</t>
    </rPh>
    <rPh sb="2" eb="4">
      <t>カイゴ</t>
    </rPh>
    <rPh sb="4" eb="6">
      <t>シエン</t>
    </rPh>
    <phoneticPr fontId="1"/>
  </si>
  <si>
    <t>（変更前）
8　事業所の管理者
　氏名　　　　○○　○○
　生年月日　昭和○年○月○日
　住所　　　　○○市○○町○○
（変更後）
8　事業所の管理者
　氏名　　　　△△　△△
　生年月日　昭和△年△月△日
　住所　　　　△△市△△町△△</t>
    <rPh sb="62" eb="64">
      <t>ヘンコウ</t>
    </rPh>
    <rPh sb="64" eb="65">
      <t>ゴ</t>
    </rPh>
    <phoneticPr fontId="1"/>
  </si>
  <si>
    <t>令和〇年〇月〇日</t>
    <rPh sb="0" eb="2">
      <t>レイワ</t>
    </rPh>
    <phoneticPr fontId="1"/>
  </si>
  <si>
    <t>申請に係る事業所の名称</t>
    <rPh sb="0" eb="2">
      <t>シンセイ</t>
    </rPh>
    <rPh sb="3" eb="4">
      <t>カカ</t>
    </rPh>
    <phoneticPr fontId="2"/>
  </si>
  <si>
    <t>連絡先</t>
    <rPh sb="0" eb="3">
      <t>レンラクサキ</t>
    </rPh>
    <phoneticPr fontId="2"/>
  </si>
  <si>
    <t>（お名前）　　　　　　　　　　　　　　　　様　　（電話番号）</t>
    <rPh sb="2" eb="4">
      <t>ナマエ</t>
    </rPh>
    <rPh sb="21" eb="22">
      <t>サマ</t>
    </rPh>
    <rPh sb="25" eb="27">
      <t>デンワ</t>
    </rPh>
    <rPh sb="27" eb="29">
      <t>バンゴウ</t>
    </rPh>
    <phoneticPr fontId="2"/>
  </si>
  <si>
    <t>〒</t>
    <phoneticPr fontId="2"/>
  </si>
  <si>
    <t>Eメール</t>
    <phoneticPr fontId="2"/>
  </si>
  <si>
    <t>　　　　　　　　　　　@</t>
    <phoneticPr fontId="2"/>
  </si>
  <si>
    <t>№</t>
    <phoneticPr fontId="2"/>
  </si>
  <si>
    <t>様式番号等</t>
    <rPh sb="0" eb="2">
      <t>ヨウシキ</t>
    </rPh>
    <rPh sb="2" eb="4">
      <t>バンゴウ</t>
    </rPh>
    <rPh sb="4" eb="5">
      <t>トウ</t>
    </rPh>
    <phoneticPr fontId="2"/>
  </si>
  <si>
    <t>内　　容</t>
    <rPh sb="0" eb="1">
      <t>ウチ</t>
    </rPh>
    <rPh sb="3" eb="4">
      <t>カタチ</t>
    </rPh>
    <phoneticPr fontId="2"/>
  </si>
  <si>
    <t>新規申請時
提出書類</t>
    <rPh sb="0" eb="2">
      <t>シンキ</t>
    </rPh>
    <rPh sb="2" eb="4">
      <t>シンセイ</t>
    </rPh>
    <rPh sb="4" eb="5">
      <t>ジ</t>
    </rPh>
    <rPh sb="6" eb="8">
      <t>テイシュツ</t>
    </rPh>
    <rPh sb="8" eb="10">
      <t>ショルイ</t>
    </rPh>
    <phoneticPr fontId="2"/>
  </si>
  <si>
    <t>更新申請時
提出書類</t>
    <rPh sb="0" eb="2">
      <t>コウシン</t>
    </rPh>
    <rPh sb="2" eb="4">
      <t>シンセイ</t>
    </rPh>
    <rPh sb="4" eb="5">
      <t>ジ</t>
    </rPh>
    <rPh sb="6" eb="8">
      <t>テイシュツ</t>
    </rPh>
    <rPh sb="8" eb="10">
      <t>ショルイ</t>
    </rPh>
    <phoneticPr fontId="2"/>
  </si>
  <si>
    <t>指定・更新申請書</t>
    <rPh sb="3" eb="5">
      <t>コウシン</t>
    </rPh>
    <phoneticPr fontId="2"/>
  </si>
  <si>
    <r>
      <t xml:space="preserve">〇
</t>
    </r>
    <r>
      <rPr>
        <sz val="11"/>
        <rFont val="ＭＳ 明朝"/>
        <family val="1"/>
        <charset val="128"/>
      </rPr>
      <t>（該当するもののみ）</t>
    </r>
    <rPh sb="3" eb="5">
      <t>ガイトウ</t>
    </rPh>
    <phoneticPr fontId="2"/>
  </si>
  <si>
    <t>参考様式</t>
    <rPh sb="0" eb="2">
      <t>サンコウ</t>
    </rPh>
    <rPh sb="2" eb="4">
      <t>ヨウシキ</t>
    </rPh>
    <phoneticPr fontId="2"/>
  </si>
  <si>
    <t>第１号事業費算定に係る体制等に関する届出書</t>
    <rPh sb="0" eb="1">
      <t>ダイ</t>
    </rPh>
    <rPh sb="2" eb="3">
      <t>ゴウ</t>
    </rPh>
    <rPh sb="3" eb="6">
      <t>ジギョウヒ</t>
    </rPh>
    <rPh sb="6" eb="8">
      <t>サンテイ</t>
    </rPh>
    <rPh sb="9" eb="10">
      <t>カカ</t>
    </rPh>
    <rPh sb="11" eb="14">
      <t>タイセイトウ</t>
    </rPh>
    <rPh sb="15" eb="16">
      <t>カン</t>
    </rPh>
    <rPh sb="18" eb="21">
      <t>トドケデショ</t>
    </rPh>
    <phoneticPr fontId="2"/>
  </si>
  <si>
    <t>〇</t>
  </si>
  <si>
    <t>第１号事業費算定に係る体制等に関する一覧表</t>
    <phoneticPr fontId="2"/>
  </si>
  <si>
    <t>-</t>
    <phoneticPr fontId="2"/>
  </si>
  <si>
    <t>登記事項証明書</t>
    <rPh sb="4" eb="7">
      <t>ショウメイショ</t>
    </rPh>
    <phoneticPr fontId="2"/>
  </si>
  <si>
    <t>運営規程</t>
    <phoneticPr fontId="2"/>
  </si>
  <si>
    <t>利用者からの苦情を処理するために講ずる措置の概要</t>
    <phoneticPr fontId="2"/>
  </si>
  <si>
    <t xml:space="preserve">
【受付日】　　　　年　　月　　日
【確　認】書類不足　□なし　□あり
【不足内容】
【修正内容】</t>
    <rPh sb="10" eb="11">
      <t>ネン</t>
    </rPh>
    <rPh sb="13" eb="14">
      <t>ガツ</t>
    </rPh>
    <rPh sb="16" eb="17">
      <t>ニチ</t>
    </rPh>
    <rPh sb="20" eb="21">
      <t>アキラ</t>
    </rPh>
    <rPh sb="22" eb="23">
      <t>ニン</t>
    </rPh>
    <rPh sb="24" eb="26">
      <t>ショルイ</t>
    </rPh>
    <rPh sb="26" eb="28">
      <t>フソク</t>
    </rPh>
    <rPh sb="39" eb="41">
      <t>フソク</t>
    </rPh>
    <rPh sb="41" eb="43">
      <t>ナイヨウ</t>
    </rPh>
    <rPh sb="47" eb="49">
      <t>シュウセイ</t>
    </rPh>
    <rPh sb="49" eb="51">
      <t>ナイヨウ</t>
    </rPh>
    <phoneticPr fontId="2"/>
  </si>
  <si>
    <t>介護予防・日常生活支援総合事業の指定・更新申請に係る添付書類一覧</t>
    <rPh sb="0" eb="2">
      <t>カイゴ</t>
    </rPh>
    <rPh sb="2" eb="4">
      <t>ヨボウ</t>
    </rPh>
    <rPh sb="5" eb="7">
      <t>ニチジョウ</t>
    </rPh>
    <rPh sb="7" eb="9">
      <t>セイカツ</t>
    </rPh>
    <rPh sb="9" eb="11">
      <t>シエン</t>
    </rPh>
    <rPh sb="11" eb="13">
      <t>ソウゴウ</t>
    </rPh>
    <rPh sb="13" eb="15">
      <t>ジギョウ</t>
    </rPh>
    <rPh sb="16" eb="18">
      <t>シテイ</t>
    </rPh>
    <rPh sb="19" eb="21">
      <t>コウシン</t>
    </rPh>
    <rPh sb="21" eb="23">
      <t>シンセイ</t>
    </rPh>
    <rPh sb="24" eb="25">
      <t>カカ</t>
    </rPh>
    <rPh sb="26" eb="28">
      <t>テンプ</t>
    </rPh>
    <rPh sb="28" eb="30">
      <t>ショルイ</t>
    </rPh>
    <rPh sb="30" eb="32">
      <t>イチラン</t>
    </rPh>
    <phoneticPr fontId="2"/>
  </si>
  <si>
    <t>申請書</t>
    <rPh sb="0" eb="3">
      <t>シンセイショ</t>
    </rPh>
    <phoneticPr fontId="1"/>
  </si>
  <si>
    <t>様式第９号(第２３条関係)</t>
    <rPh sb="0" eb="2">
      <t>ヨウシキ</t>
    </rPh>
    <rPh sb="2" eb="3">
      <t>ダイ</t>
    </rPh>
    <rPh sb="4" eb="5">
      <t>ゴウ</t>
    </rPh>
    <rPh sb="6" eb="7">
      <t>ダイ</t>
    </rPh>
    <rPh sb="9" eb="10">
      <t>ジョウ</t>
    </rPh>
    <rPh sb="10" eb="12">
      <t>カンケイ</t>
    </rPh>
    <phoneticPr fontId="2"/>
  </si>
  <si>
    <t>従業者の資格を証明する書類の写し</t>
    <rPh sb="0" eb="3">
      <t>ジュウギョウシャ</t>
    </rPh>
    <rPh sb="4" eb="6">
      <t>シカク</t>
    </rPh>
    <rPh sb="7" eb="9">
      <t>ショウメイ</t>
    </rPh>
    <rPh sb="11" eb="13">
      <t>ショルイ</t>
    </rPh>
    <rPh sb="14" eb="15">
      <t>ウツ</t>
    </rPh>
    <phoneticPr fontId="1"/>
  </si>
  <si>
    <t>従業者の勤務体制及び勤務形態一覧表</t>
    <rPh sb="6" eb="8">
      <t>タイセイ</t>
    </rPh>
    <rPh sb="8" eb="9">
      <t>オヨ</t>
    </rPh>
    <rPh sb="10" eb="12">
      <t>キンム</t>
    </rPh>
    <rPh sb="12" eb="14">
      <t>ケイタイ</t>
    </rPh>
    <rPh sb="14" eb="17">
      <t>イチランヒョウ</t>
    </rPh>
    <phoneticPr fontId="2"/>
  </si>
  <si>
    <t>平面図（事業所内の書庫や机等、備品の配置も記載すること）</t>
    <rPh sb="0" eb="3">
      <t>ヘイメンズ</t>
    </rPh>
    <rPh sb="4" eb="7">
      <t>ジギョウショ</t>
    </rPh>
    <rPh sb="7" eb="8">
      <t>ナイ</t>
    </rPh>
    <rPh sb="9" eb="11">
      <t>ショコ</t>
    </rPh>
    <rPh sb="12" eb="13">
      <t>ツクエ</t>
    </rPh>
    <rPh sb="13" eb="14">
      <t>トウ</t>
    </rPh>
    <rPh sb="15" eb="17">
      <t>ビヒン</t>
    </rPh>
    <rPh sb="18" eb="20">
      <t>ハイチ</t>
    </rPh>
    <rPh sb="21" eb="23">
      <t>キサイ</t>
    </rPh>
    <phoneticPr fontId="2"/>
  </si>
  <si>
    <t>設備・備品等に係る一覧表</t>
    <rPh sb="0" eb="2">
      <t>セツビ</t>
    </rPh>
    <rPh sb="3" eb="5">
      <t>ビヒン</t>
    </rPh>
    <rPh sb="5" eb="6">
      <t>トウ</t>
    </rPh>
    <rPh sb="7" eb="8">
      <t>カカ</t>
    </rPh>
    <rPh sb="9" eb="12">
      <t>イチランヒョウ</t>
    </rPh>
    <phoneticPr fontId="1"/>
  </si>
  <si>
    <t>介護保険法第１１５条の４５の５第２項の規定に該当しない旨の誓約書　　　</t>
  </si>
  <si>
    <t>市
確認欄</t>
    <rPh sb="0" eb="1">
      <t>シ</t>
    </rPh>
    <rPh sb="2" eb="4">
      <t>カクニン</t>
    </rPh>
    <rPh sb="4" eb="5">
      <t>ラン</t>
    </rPh>
    <phoneticPr fontId="2"/>
  </si>
  <si>
    <t>様式第９号（第２３条関係）</t>
    <phoneticPr fontId="1"/>
  </si>
  <si>
    <t>利用者の推定数</t>
    <rPh sb="2" eb="3">
      <t>シャ</t>
    </rPh>
    <phoneticPr fontId="1"/>
  </si>
  <si>
    <t>申　請　者</t>
    <phoneticPr fontId="1"/>
  </si>
  <si>
    <t>事　業　所</t>
    <phoneticPr fontId="1"/>
  </si>
  <si>
    <t>従業者の勤務の体制及び勤務形態一覧表</t>
    <phoneticPr fontId="1"/>
  </si>
  <si>
    <t>サービス種別</t>
    <rPh sb="4" eb="6">
      <t>シュベツ</t>
    </rPh>
    <phoneticPr fontId="1"/>
  </si>
  <si>
    <t>(</t>
    <phoneticPr fontId="1"/>
  </si>
  <si>
    <t>）</t>
    <phoneticPr fontId="1"/>
  </si>
  <si>
    <t>令和</t>
    <rPh sb="0" eb="2">
      <t>レイワ</t>
    </rPh>
    <phoneticPr fontId="1"/>
  </si>
  <si>
    <t>)</t>
    <phoneticPr fontId="1"/>
  </si>
  <si>
    <t>年</t>
    <rPh sb="0" eb="1">
      <t>ネン</t>
    </rPh>
    <phoneticPr fontId="1"/>
  </si>
  <si>
    <t>月</t>
    <rPh sb="0" eb="1">
      <t>ゲツ</t>
    </rPh>
    <phoneticPr fontId="1"/>
  </si>
  <si>
    <t>事業所名</t>
    <rPh sb="0" eb="3">
      <t>ジギョウショ</t>
    </rPh>
    <rPh sb="3" eb="4">
      <t>メイ</t>
    </rPh>
    <phoneticPr fontId="1"/>
  </si>
  <si>
    <t>(1)</t>
    <phoneticPr fontId="1"/>
  </si>
  <si>
    <t>４週</t>
  </si>
  <si>
    <t>(2)</t>
    <phoneticPr fontId="1"/>
  </si>
  <si>
    <t>予定</t>
  </si>
  <si>
    <t>(3)事業所における常勤の従業者が勤務すべき時間数</t>
    <rPh sb="3" eb="6">
      <t>ジギョウショ</t>
    </rPh>
    <rPh sb="10" eb="12">
      <t>ジョウキン</t>
    </rPh>
    <rPh sb="13" eb="16">
      <t>ジュウギョウシャ</t>
    </rPh>
    <rPh sb="17" eb="19">
      <t>キンム</t>
    </rPh>
    <rPh sb="22" eb="24">
      <t>ジカン</t>
    </rPh>
    <rPh sb="24" eb="25">
      <t>スウ</t>
    </rPh>
    <phoneticPr fontId="1"/>
  </si>
  <si>
    <t>時間/週</t>
    <rPh sb="0" eb="2">
      <t>ジカン</t>
    </rPh>
    <rPh sb="3" eb="4">
      <t>シュウ</t>
    </rPh>
    <phoneticPr fontId="1"/>
  </si>
  <si>
    <t>時間/月</t>
    <rPh sb="0" eb="2">
      <t>ジカン</t>
    </rPh>
    <rPh sb="3" eb="4">
      <t>ツキ</t>
    </rPh>
    <phoneticPr fontId="1"/>
  </si>
  <si>
    <t>当月の日数</t>
    <rPh sb="0" eb="2">
      <t>トウゲツ</t>
    </rPh>
    <rPh sb="3" eb="5">
      <t>ニッスウ</t>
    </rPh>
    <phoneticPr fontId="1"/>
  </si>
  <si>
    <t>日</t>
    <rPh sb="0" eb="1">
      <t>ニチ</t>
    </rPh>
    <phoneticPr fontId="1"/>
  </si>
  <si>
    <t>No</t>
    <phoneticPr fontId="1"/>
  </si>
  <si>
    <t>(4) 
職種</t>
    <phoneticPr fontId="2"/>
  </si>
  <si>
    <t>(5)
勤務
形態</t>
    <phoneticPr fontId="2"/>
  </si>
  <si>
    <t>(7) 氏　名</t>
    <phoneticPr fontId="2"/>
  </si>
  <si>
    <t>(8)</t>
    <phoneticPr fontId="1"/>
  </si>
  <si>
    <r>
      <t xml:space="preserve">(10)
</t>
    </r>
    <r>
      <rPr>
        <sz val="11"/>
        <rFont val="HGSｺﾞｼｯｸM"/>
        <family val="3"/>
        <charset val="128"/>
      </rPr>
      <t>週平均
勤務時間数</t>
    </r>
    <rPh sb="6" eb="8">
      <t>ヘイキン</t>
    </rPh>
    <rPh sb="9" eb="11">
      <t>キンム</t>
    </rPh>
    <rPh sb="11" eb="13">
      <t>ジカン</t>
    </rPh>
    <rPh sb="13" eb="14">
      <t>スウ</t>
    </rPh>
    <phoneticPr fontId="2"/>
  </si>
  <si>
    <t>1週目</t>
    <rPh sb="1" eb="2">
      <t>シュウ</t>
    </rPh>
    <rPh sb="2" eb="3">
      <t>メ</t>
    </rPh>
    <phoneticPr fontId="1"/>
  </si>
  <si>
    <t>2週目</t>
    <rPh sb="1" eb="2">
      <t>シュウ</t>
    </rPh>
    <rPh sb="2" eb="3">
      <t>メ</t>
    </rPh>
    <phoneticPr fontId="1"/>
  </si>
  <si>
    <t>3週目</t>
    <rPh sb="1" eb="2">
      <t>シュウ</t>
    </rPh>
    <rPh sb="2" eb="3">
      <t>メ</t>
    </rPh>
    <phoneticPr fontId="1"/>
  </si>
  <si>
    <t>4週目</t>
    <rPh sb="1" eb="2">
      <t>シュウ</t>
    </rPh>
    <rPh sb="2" eb="3">
      <t>メ</t>
    </rPh>
    <phoneticPr fontId="1"/>
  </si>
  <si>
    <t>5週目</t>
    <rPh sb="1" eb="2">
      <t>シュウ</t>
    </rPh>
    <rPh sb="2" eb="3">
      <t>メ</t>
    </rPh>
    <phoneticPr fontId="1"/>
  </si>
  <si>
    <t>（勤務形態の記号）</t>
    <rPh sb="1" eb="3">
      <t>キンム</t>
    </rPh>
    <rPh sb="3" eb="5">
      <t>ケイタイ</t>
    </rPh>
    <rPh sb="6" eb="8">
      <t>キゴウ</t>
    </rPh>
    <phoneticPr fontId="1"/>
  </si>
  <si>
    <t>勤務形態</t>
    <rPh sb="0" eb="2">
      <t>キンム</t>
    </rPh>
    <rPh sb="2" eb="4">
      <t>ケイタイ</t>
    </rPh>
    <phoneticPr fontId="1"/>
  </si>
  <si>
    <t>勤務時間数合計</t>
    <rPh sb="0" eb="2">
      <t>キンム</t>
    </rPh>
    <rPh sb="2" eb="5">
      <t>ジカンスウ</t>
    </rPh>
    <rPh sb="5" eb="7">
      <t>ゴウケイ</t>
    </rPh>
    <phoneticPr fontId="1"/>
  </si>
  <si>
    <t>常勤換算の対象時間数</t>
    <rPh sb="0" eb="2">
      <t>ジョウキン</t>
    </rPh>
    <rPh sb="2" eb="4">
      <t>カンサン</t>
    </rPh>
    <rPh sb="5" eb="7">
      <t>タイショウ</t>
    </rPh>
    <rPh sb="7" eb="9">
      <t>ジカン</t>
    </rPh>
    <rPh sb="9" eb="10">
      <t>スウ</t>
    </rPh>
    <phoneticPr fontId="1"/>
  </si>
  <si>
    <t>常勤換算方法対象外の</t>
    <rPh sb="0" eb="2">
      <t>ジョウキン</t>
    </rPh>
    <rPh sb="2" eb="4">
      <t>カンサン</t>
    </rPh>
    <rPh sb="4" eb="6">
      <t>ホウホウ</t>
    </rPh>
    <rPh sb="6" eb="9">
      <t>タイショウガイ</t>
    </rPh>
    <phoneticPr fontId="1"/>
  </si>
  <si>
    <t>記号</t>
    <rPh sb="0" eb="2">
      <t>キゴウ</t>
    </rPh>
    <phoneticPr fontId="1"/>
  </si>
  <si>
    <t>区分</t>
    <rPh sb="0" eb="2">
      <t>クブン</t>
    </rPh>
    <phoneticPr fontId="1"/>
  </si>
  <si>
    <t>合計</t>
    <rPh sb="0" eb="2">
      <t>ゴウケイ</t>
    </rPh>
    <phoneticPr fontId="1"/>
  </si>
  <si>
    <t>当月合計</t>
    <rPh sb="0" eb="2">
      <t>トウゲツ</t>
    </rPh>
    <rPh sb="2" eb="4">
      <t>ゴウケイ</t>
    </rPh>
    <phoneticPr fontId="1"/>
  </si>
  <si>
    <t>週平均</t>
    <rPh sb="0" eb="3">
      <t>シュウヘイキン</t>
    </rPh>
    <phoneticPr fontId="1"/>
  </si>
  <si>
    <t>常勤の従業者の人数</t>
    <rPh sb="0" eb="2">
      <t>ジョウキン</t>
    </rPh>
    <rPh sb="3" eb="6">
      <t>ジュウギョウシャ</t>
    </rPh>
    <rPh sb="7" eb="9">
      <t>ニンズウ</t>
    </rPh>
    <phoneticPr fontId="1"/>
  </si>
  <si>
    <t>A</t>
    <phoneticPr fontId="1"/>
  </si>
  <si>
    <t>常勤で専従</t>
    <rPh sb="0" eb="2">
      <t>ジョウキン</t>
    </rPh>
    <rPh sb="3" eb="5">
      <t>センジュウ</t>
    </rPh>
    <phoneticPr fontId="1"/>
  </si>
  <si>
    <t>B</t>
    <phoneticPr fontId="1"/>
  </si>
  <si>
    <t>常勤で兼務</t>
    <rPh sb="0" eb="2">
      <t>ジョウキン</t>
    </rPh>
    <rPh sb="3" eb="5">
      <t>ケンム</t>
    </rPh>
    <phoneticPr fontId="1"/>
  </si>
  <si>
    <t>C</t>
    <phoneticPr fontId="1"/>
  </si>
  <si>
    <t>非常勤で専従</t>
    <rPh sb="0" eb="3">
      <t>ヒジョウキン</t>
    </rPh>
    <rPh sb="4" eb="6">
      <t>センジュウ</t>
    </rPh>
    <phoneticPr fontId="1"/>
  </si>
  <si>
    <t>-</t>
    <phoneticPr fontId="1"/>
  </si>
  <si>
    <t>D</t>
    <phoneticPr fontId="1"/>
  </si>
  <si>
    <t>非常勤で兼務</t>
    <rPh sb="0" eb="3">
      <t>ヒジョウキン</t>
    </rPh>
    <rPh sb="4" eb="6">
      <t>ケンム</t>
    </rPh>
    <phoneticPr fontId="1"/>
  </si>
  <si>
    <t>■ 常勤換算方法による人数</t>
    <rPh sb="2" eb="4">
      <t>ジョウキン</t>
    </rPh>
    <rPh sb="4" eb="6">
      <t>カンサン</t>
    </rPh>
    <rPh sb="6" eb="8">
      <t>ホウホウ</t>
    </rPh>
    <rPh sb="11" eb="13">
      <t>ニンズウ</t>
    </rPh>
    <phoneticPr fontId="1"/>
  </si>
  <si>
    <t>基準：</t>
    <rPh sb="0" eb="2">
      <t>キジュン</t>
    </rPh>
    <phoneticPr fontId="1"/>
  </si>
  <si>
    <t>週</t>
  </si>
  <si>
    <t>常勤換算の</t>
    <rPh sb="0" eb="2">
      <t>ジョウキン</t>
    </rPh>
    <rPh sb="2" eb="4">
      <t>カンサン</t>
    </rPh>
    <phoneticPr fontId="1"/>
  </si>
  <si>
    <t>常勤の従業者が</t>
    <rPh sb="0" eb="2">
      <t>ジョウキン</t>
    </rPh>
    <rPh sb="3" eb="6">
      <t>ジュウギョウシャ</t>
    </rPh>
    <phoneticPr fontId="1"/>
  </si>
  <si>
    <t>常勤換算後の人数</t>
    <rPh sb="0" eb="2">
      <t>ジョウキン</t>
    </rPh>
    <rPh sb="2" eb="4">
      <t>カンサン</t>
    </rPh>
    <rPh sb="4" eb="5">
      <t>ゴ</t>
    </rPh>
    <rPh sb="6" eb="8">
      <t>ニンズウ</t>
    </rPh>
    <phoneticPr fontId="1"/>
  </si>
  <si>
    <t>÷</t>
    <phoneticPr fontId="1"/>
  </si>
  <si>
    <t>＝</t>
    <phoneticPr fontId="1"/>
  </si>
  <si>
    <t>（小数点第2位以下切り捨て）</t>
    <rPh sb="1" eb="4">
      <t>ショウスウテン</t>
    </rPh>
    <rPh sb="4" eb="5">
      <t>ダイ</t>
    </rPh>
    <rPh sb="6" eb="7">
      <t>イ</t>
    </rPh>
    <rPh sb="7" eb="9">
      <t>イカ</t>
    </rPh>
    <rPh sb="9" eb="10">
      <t>キ</t>
    </rPh>
    <rPh sb="11" eb="12">
      <t>ス</t>
    </rPh>
    <phoneticPr fontId="1"/>
  </si>
  <si>
    <t>常勤の従業者の人数</t>
  </si>
  <si>
    <t>常勤換算方法による人数</t>
    <rPh sb="0" eb="2">
      <t>ジョウキン</t>
    </rPh>
    <rPh sb="2" eb="4">
      <t>カンサン</t>
    </rPh>
    <rPh sb="4" eb="6">
      <t>ホウホウ</t>
    </rPh>
    <rPh sb="9" eb="11">
      <t>ニンズウ</t>
    </rPh>
    <phoneticPr fontId="1"/>
  </si>
  <si>
    <t>＋</t>
    <phoneticPr fontId="1"/>
  </si>
  <si>
    <t>従業者の勤務の体制及び勤務形態一覧表　</t>
  </si>
  <si>
    <t>サービス種別（</t>
    <rPh sb="4" eb="6">
      <t>シュベツ</t>
    </rPh>
    <phoneticPr fontId="1"/>
  </si>
  <si>
    <t>事業所名（</t>
    <rPh sb="0" eb="3">
      <t>ジギョウショ</t>
    </rPh>
    <rPh sb="3" eb="4">
      <t>メイ</t>
    </rPh>
    <phoneticPr fontId="1"/>
  </si>
  <si>
    <t>(4) 事業所全体のサービス提供単位数</t>
    <phoneticPr fontId="1"/>
  </si>
  <si>
    <t>単位</t>
    <rPh sb="0" eb="2">
      <t>タンイ</t>
    </rPh>
    <phoneticPr fontId="1"/>
  </si>
  <si>
    <t>単位目</t>
    <rPh sb="0" eb="2">
      <t>タンイ</t>
    </rPh>
    <rPh sb="2" eb="3">
      <t>メ</t>
    </rPh>
    <phoneticPr fontId="1"/>
  </si>
  <si>
    <t xml:space="preserve">(5) 当該サービス提供単位のサービス提供時間 </t>
    <rPh sb="4" eb="6">
      <t>トウガイ</t>
    </rPh>
    <rPh sb="10" eb="12">
      <t>テイキョウ</t>
    </rPh>
    <rPh sb="12" eb="14">
      <t>タンイ</t>
    </rPh>
    <rPh sb="19" eb="21">
      <t>テイキョウ</t>
    </rPh>
    <rPh sb="21" eb="23">
      <t>ジカン</t>
    </rPh>
    <phoneticPr fontId="1"/>
  </si>
  <si>
    <t>～</t>
    <phoneticPr fontId="1"/>
  </si>
  <si>
    <t>（計</t>
    <rPh sb="1" eb="2">
      <t>ケイ</t>
    </rPh>
    <phoneticPr fontId="1"/>
  </si>
  <si>
    <t>時間）</t>
    <rPh sb="0" eb="2">
      <t>ジカン</t>
    </rPh>
    <phoneticPr fontId="1"/>
  </si>
  <si>
    <t>(6) 
職種</t>
    <phoneticPr fontId="2"/>
  </si>
  <si>
    <t>(7)
勤務
形態</t>
    <phoneticPr fontId="2"/>
  </si>
  <si>
    <t>(8)
資格</t>
    <rPh sb="4" eb="6">
      <t>シカク</t>
    </rPh>
    <phoneticPr fontId="1"/>
  </si>
  <si>
    <t>(9) 氏　名</t>
    <phoneticPr fontId="2"/>
  </si>
  <si>
    <t>(10)</t>
    <phoneticPr fontId="1"/>
  </si>
  <si>
    <t>(12)
週平均
勤務時間
数</t>
    <phoneticPr fontId="1"/>
  </si>
  <si>
    <t>(13) 兼務状況
（兼務先及び兼務する
職務の内容）等</t>
    <rPh sb="5" eb="7">
      <t>ケンム</t>
    </rPh>
    <rPh sb="7" eb="9">
      <t>ジョウキョウ</t>
    </rPh>
    <rPh sb="11" eb="13">
      <t>ケンム</t>
    </rPh>
    <rPh sb="13" eb="14">
      <t>サキ</t>
    </rPh>
    <rPh sb="14" eb="15">
      <t>オヨ</t>
    </rPh>
    <rPh sb="16" eb="18">
      <t>ケンム</t>
    </rPh>
    <rPh sb="21" eb="23">
      <t>ショクム</t>
    </rPh>
    <rPh sb="24" eb="26">
      <t>ナイヨウ</t>
    </rPh>
    <rPh sb="27" eb="28">
      <t>トウ</t>
    </rPh>
    <phoneticPr fontId="2"/>
  </si>
  <si>
    <t>シフト記号</t>
    <phoneticPr fontId="1"/>
  </si>
  <si>
    <t>勤務時間数</t>
    <rPh sb="0" eb="2">
      <t>キンム</t>
    </rPh>
    <rPh sb="2" eb="4">
      <t>ジカン</t>
    </rPh>
    <rPh sb="4" eb="5">
      <t>スウ</t>
    </rPh>
    <phoneticPr fontId="1"/>
  </si>
  <si>
    <t>サービス提供時間内
の勤務時間数</t>
    <rPh sb="4" eb="6">
      <t>テイキョウ</t>
    </rPh>
    <rPh sb="6" eb="9">
      <t>ジカンナイ</t>
    </rPh>
    <rPh sb="11" eb="13">
      <t>キンム</t>
    </rPh>
    <rPh sb="13" eb="15">
      <t>ジカン</t>
    </rPh>
    <rPh sb="15" eb="16">
      <t>スウ</t>
    </rPh>
    <phoneticPr fontId="1"/>
  </si>
  <si>
    <t>看護職員</t>
    <rPh sb="0" eb="2">
      <t>カンゴ</t>
    </rPh>
    <rPh sb="2" eb="4">
      <t>ショクイン</t>
    </rPh>
    <phoneticPr fontId="1"/>
  </si>
  <si>
    <t>介護職員</t>
    <rPh sb="0" eb="2">
      <t>カイゴ</t>
    </rPh>
    <rPh sb="2" eb="4">
      <t>ショクイン</t>
    </rPh>
    <phoneticPr fontId="1"/>
  </si>
  <si>
    <t>年</t>
    <rPh sb="0" eb="1">
      <t>ネン</t>
    </rPh>
    <phoneticPr fontId="2"/>
  </si>
  <si>
    <t xml:space="preserve">申請者    </t>
    <phoneticPr fontId="2"/>
  </si>
  <si>
    <t>（名称）</t>
    <rPh sb="1" eb="3">
      <t>メイショウ</t>
    </rPh>
    <phoneticPr fontId="2"/>
  </si>
  <si>
    <t>（代表者の職名・氏名）</t>
    <rPh sb="1" eb="4">
      <t>ダイヒョウシャ</t>
    </rPh>
    <rPh sb="5" eb="7">
      <t>ショクメイ</t>
    </rPh>
    <rPh sb="8" eb="10">
      <t>シメイ</t>
    </rPh>
    <phoneticPr fontId="2"/>
  </si>
  <si>
    <t>　 申請者が、介護保険法第１１５条の４５の５第２項に規定する厚生労働省令で定める基準（平成１１年厚生省令第３６号　介護保険法施行規則第１４０条の６３の６）に従って適正に第一号事業を行うことができないと認められるものに該当しないことを誓います。</t>
    <phoneticPr fontId="2"/>
  </si>
  <si>
    <t>記</t>
    <rPh sb="0" eb="1">
      <t>キ</t>
    </rPh>
    <phoneticPr fontId="2"/>
  </si>
  <si>
    <t xml:space="preserve">【介護保険法施行規則第１４０条の６３の６】
（法第１１５条の４５の５第２項の厚生労働省令で定める基準）
法第115条の45の５第２項に規定する厚生労働省令で定める基準は、市町村が定める基準であって、次のいずれかに該当するものとする。
</t>
    <phoneticPr fontId="2"/>
  </si>
  <si>
    <t>一</t>
    <rPh sb="0" eb="1">
      <t>イチ</t>
    </rPh>
    <phoneticPr fontId="2"/>
  </si>
  <si>
    <t>第一号事業（第一号生活支援事業を除く。）に係る基準として、次に掲げるいずれかに該当する基準</t>
    <phoneticPr fontId="2"/>
  </si>
  <si>
    <t>イ</t>
    <phoneticPr fontId="2"/>
  </si>
  <si>
    <t>介護保険法施行規則等の一部を改正する省令（平成27年厚生労働省令第４号）附則第２条第３号若しくは第４条第３号の規定によりなおその効力を有するものとされた指定介護予防サービス等の事業の人員、設備及び運営並びに指定介護予防サービス等に係る介護予防のための効果的な支援の方法に関する基準（平成18年厚生労働省令第35号。ロにおいて「旧指定介護予防サービス等基準」という。）に規定する旧介護予防訪問介護若しくは旧介護予防通所介護に係る基準の例による基準又は指定介護予防支援等の事業の人員及び運営並びに指定介護予防支援等に係る介護予防のための効果的な支援の方法に関する基準（平成18年厚生労働省令第37号。ロにおいて「指定介護予防支援等基準」という。）に規定する介護予防支援に係る基準の例による基準</t>
    <phoneticPr fontId="2"/>
  </si>
  <si>
    <t>ロ</t>
    <phoneticPr fontId="2"/>
  </si>
  <si>
    <t>旧指定介護予防サービス等基準に規定する基準該当介護予防サービス（旧介護予防訪問介護及び旧介護予防通所介護に係るものに限る。）に係る基準又は指定介護予防支援等基準に規定する基準該当介護予防支援に係る基準の例による基準</t>
    <phoneticPr fontId="2"/>
  </si>
  <si>
    <t>ハ</t>
    <phoneticPr fontId="2"/>
  </si>
  <si>
    <t>平成26年改正前法第54条第１項第３号又は法第59条第１項第２号に規定する離島その他の地域であって厚生労働大臣が定める基準に該当するものに住所を有する居宅要支援被保険者等が、平成26年改正前法第54条第１項第３号又は法第59条第１項第２号に規定するサービスを受けた場合における当該サービスの内容を勘案した基準</t>
    <phoneticPr fontId="2"/>
  </si>
  <si>
    <t>ニ</t>
    <phoneticPr fontId="2"/>
  </si>
  <si>
    <t>第一号事業に係る基準として、当該第一号事業に係るサービスの内容等を勘案した基準（前号に掲げるものを除く。）</t>
    <phoneticPr fontId="2"/>
  </si>
  <si>
    <t xml:space="preserve">    宛て</t>
    <rPh sb="4" eb="5">
      <t>ア</t>
    </rPh>
    <phoneticPr fontId="2"/>
  </si>
  <si>
    <t>ふじみ野市長</t>
    <rPh sb="3" eb="5">
      <t>ノシ</t>
    </rPh>
    <rPh sb="5" eb="6">
      <t>チョウ</t>
    </rPh>
    <phoneticPr fontId="1"/>
  </si>
  <si>
    <t>付表第三号（二） 通所型サービス事業所の指定等に係る記載事項</t>
    <rPh sb="0" eb="2">
      <t>フヒョウ</t>
    </rPh>
    <rPh sb="2" eb="3">
      <t>ダイ</t>
    </rPh>
    <rPh sb="3" eb="5">
      <t>サンゴウ</t>
    </rPh>
    <rPh sb="6" eb="7">
      <t>ニ</t>
    </rPh>
    <rPh sb="9" eb="10">
      <t>ガタ</t>
    </rPh>
    <rPh sb="14" eb="17">
      <t>ジギョウショ</t>
    </rPh>
    <rPh sb="22" eb="23">
      <t>トウ</t>
    </rPh>
    <phoneticPr fontId="2"/>
  </si>
  <si>
    <t xml:space="preserve"> </t>
    <phoneticPr fontId="2"/>
  </si>
  <si>
    <t>サービス種類（該当に〇）</t>
    <rPh sb="4" eb="6">
      <t>シュルイ</t>
    </rPh>
    <rPh sb="7" eb="9">
      <t>ガイトウ</t>
    </rPh>
    <phoneticPr fontId="2"/>
  </si>
  <si>
    <t>事 業 所</t>
  </si>
  <si>
    <t>名　　称</t>
    <rPh sb="0" eb="1">
      <t>メイ</t>
    </rPh>
    <rPh sb="3" eb="4">
      <t>ショウ</t>
    </rPh>
    <phoneticPr fontId="2"/>
  </si>
  <si>
    <t>）</t>
    <phoneticPr fontId="2"/>
  </si>
  <si>
    <t>道</t>
    <rPh sb="0" eb="1">
      <t>ミチ</t>
    </rPh>
    <phoneticPr fontId="2"/>
  </si>
  <si>
    <t>村</t>
    <rPh sb="0" eb="1">
      <t>ムラ</t>
    </rPh>
    <phoneticPr fontId="2"/>
  </si>
  <si>
    <t>連絡先</t>
    <rPh sb="0" eb="2">
      <t>レンラク</t>
    </rPh>
    <rPh sb="2" eb="3">
      <t>サキ</t>
    </rPh>
    <phoneticPr fontId="2"/>
  </si>
  <si>
    <t>（内線）</t>
    <rPh sb="1" eb="3">
      <t>ナイセン</t>
    </rPh>
    <phoneticPr fontId="2"/>
  </si>
  <si>
    <t>ＦＡＸ番号</t>
  </si>
  <si>
    <t>管 理 者</t>
  </si>
  <si>
    <t>氏    名</t>
    <phoneticPr fontId="2"/>
  </si>
  <si>
    <t>生年月日</t>
    <phoneticPr fontId="2"/>
  </si>
  <si>
    <t>兼務先の名称、所在地</t>
    <rPh sb="0" eb="2">
      <t>ケンム</t>
    </rPh>
    <rPh sb="2" eb="3">
      <t>サキ</t>
    </rPh>
    <rPh sb="4" eb="6">
      <t>メイショウ</t>
    </rPh>
    <rPh sb="7" eb="10">
      <t>ショザイチ</t>
    </rPh>
    <phoneticPr fontId="2"/>
  </si>
  <si>
    <t>兼務先のサービス種別、兼務する職種及び勤務時間等</t>
    <rPh sb="0" eb="2">
      <t>ケンム</t>
    </rPh>
    <rPh sb="2" eb="3">
      <t>サキ</t>
    </rPh>
    <rPh sb="8" eb="10">
      <t>シュベツ</t>
    </rPh>
    <phoneticPr fontId="2"/>
  </si>
  <si>
    <t>食堂及び機能訓練室の合計面積</t>
    <rPh sb="0" eb="2">
      <t>ショクドウ</t>
    </rPh>
    <rPh sb="2" eb="3">
      <t>オヨ</t>
    </rPh>
    <rPh sb="4" eb="6">
      <t>キノウ</t>
    </rPh>
    <rPh sb="6" eb="8">
      <t>クンレン</t>
    </rPh>
    <rPh sb="8" eb="9">
      <t>シツ</t>
    </rPh>
    <rPh sb="10" eb="12">
      <t>ゴウケイ</t>
    </rPh>
    <rPh sb="12" eb="14">
      <t>メンセキ</t>
    </rPh>
    <phoneticPr fontId="2"/>
  </si>
  <si>
    <t>利用定員（同時利用）</t>
    <rPh sb="0" eb="2">
      <t>リヨウ</t>
    </rPh>
    <rPh sb="2" eb="4">
      <t>テイイン</t>
    </rPh>
    <rPh sb="5" eb="7">
      <t>ドウジ</t>
    </rPh>
    <rPh sb="7" eb="9">
      <t>リヨウ</t>
    </rPh>
    <phoneticPr fontId="2"/>
  </si>
  <si>
    <t>人</t>
    <rPh sb="0" eb="1">
      <t xml:space="preserve">ニン </t>
    </rPh>
    <phoneticPr fontId="2"/>
  </si>
  <si>
    <t>サービス提供単位１</t>
    <rPh sb="4" eb="6">
      <t>テイキョウ</t>
    </rPh>
    <phoneticPr fontId="2"/>
  </si>
  <si>
    <t>従業者の職種・員数</t>
    <phoneticPr fontId="2"/>
  </si>
  <si>
    <t>看護職員</t>
    <rPh sb="0" eb="2">
      <t>カンゴ</t>
    </rPh>
    <rPh sb="2" eb="4">
      <t>ショクイン</t>
    </rPh>
    <phoneticPr fontId="2"/>
  </si>
  <si>
    <t>介護職員</t>
    <rPh sb="0" eb="2">
      <t>カイゴ</t>
    </rPh>
    <rPh sb="2" eb="4">
      <t>ショクイン</t>
    </rPh>
    <phoneticPr fontId="2"/>
  </si>
  <si>
    <t>機能訓練指導員</t>
    <rPh sb="0" eb="2">
      <t>キノウ</t>
    </rPh>
    <rPh sb="2" eb="4">
      <t>クンレン</t>
    </rPh>
    <rPh sb="4" eb="7">
      <t>シドウイン</t>
    </rPh>
    <phoneticPr fontId="2"/>
  </si>
  <si>
    <t>専従</t>
    <rPh sb="0" eb="1">
      <t>セン</t>
    </rPh>
    <rPh sb="1" eb="2">
      <t>ジュウ</t>
    </rPh>
    <phoneticPr fontId="2"/>
  </si>
  <si>
    <t>兼務</t>
    <rPh sb="0" eb="1">
      <t>ケン</t>
    </rPh>
    <rPh sb="1" eb="2">
      <t>ツトム</t>
    </rPh>
    <phoneticPr fontId="2"/>
  </si>
  <si>
    <t>常　勤（人）</t>
    <phoneticPr fontId="2"/>
  </si>
  <si>
    <t>非常勤（人）</t>
    <phoneticPr fontId="2"/>
  </si>
  <si>
    <t>営業日（該当に〇）</t>
    <rPh sb="0" eb="2">
      <t>エイギョウ</t>
    </rPh>
    <rPh sb="2" eb="3">
      <t>ビ</t>
    </rPh>
    <rPh sb="4" eb="6">
      <t>ガイトウ</t>
    </rPh>
    <phoneticPr fontId="2"/>
  </si>
  <si>
    <t>日曜日</t>
    <rPh sb="0" eb="3">
      <t>ニチヨウビ</t>
    </rPh>
    <phoneticPr fontId="2"/>
  </si>
  <si>
    <t>月曜日</t>
    <rPh sb="0" eb="3">
      <t>ゲツヨウビ</t>
    </rPh>
    <phoneticPr fontId="2"/>
  </si>
  <si>
    <t>火曜日</t>
    <rPh sb="0" eb="3">
      <t>カヨウビ</t>
    </rPh>
    <phoneticPr fontId="2"/>
  </si>
  <si>
    <t>水曜日</t>
    <rPh sb="0" eb="3">
      <t>スイヨウビ</t>
    </rPh>
    <phoneticPr fontId="2"/>
  </si>
  <si>
    <t>木曜日</t>
    <rPh sb="0" eb="3">
      <t>モクヨウビ</t>
    </rPh>
    <phoneticPr fontId="2"/>
  </si>
  <si>
    <t>金曜日</t>
    <rPh sb="0" eb="3">
      <t>キンヨウビ</t>
    </rPh>
    <phoneticPr fontId="2"/>
  </si>
  <si>
    <t>土曜日</t>
    <rPh sb="0" eb="3">
      <t>ドヨウビ</t>
    </rPh>
    <phoneticPr fontId="2"/>
  </si>
  <si>
    <t>祝日</t>
    <rPh sb="0" eb="2">
      <t>シュクジツ</t>
    </rPh>
    <phoneticPr fontId="2"/>
  </si>
  <si>
    <t>その他（年末年始休日等）</t>
    <phoneticPr fontId="2"/>
  </si>
  <si>
    <t>営業時間</t>
    <phoneticPr fontId="2"/>
  </si>
  <si>
    <t>：</t>
    <phoneticPr fontId="2"/>
  </si>
  <si>
    <t>曜日ごとに
異なる場合記入</t>
    <rPh sb="0" eb="2">
      <t>ヨウビ</t>
    </rPh>
    <rPh sb="6" eb="7">
      <t>コト</t>
    </rPh>
    <rPh sb="9" eb="11">
      <t>バアイ</t>
    </rPh>
    <rPh sb="11" eb="13">
      <t>キニュウ</t>
    </rPh>
    <phoneticPr fontId="2"/>
  </si>
  <si>
    <t>日曜日・祝日</t>
    <rPh sb="0" eb="2">
      <t>ニチヨウ</t>
    </rPh>
    <rPh sb="2" eb="3">
      <t>ヒ</t>
    </rPh>
    <rPh sb="4" eb="6">
      <t>シュクジツ</t>
    </rPh>
    <phoneticPr fontId="2"/>
  </si>
  <si>
    <t>サービス提供時間</t>
    <rPh sb="4" eb="6">
      <t>テイキョウ</t>
    </rPh>
    <phoneticPr fontId="2"/>
  </si>
  <si>
    <t>利用定員</t>
    <rPh sb="0" eb="2">
      <t>リヨウ</t>
    </rPh>
    <rPh sb="2" eb="4">
      <t>テイイン</t>
    </rPh>
    <phoneticPr fontId="2"/>
  </si>
  <si>
    <t>サービス提供単位２</t>
    <rPh sb="4" eb="6">
      <t>テイキョウ</t>
    </rPh>
    <phoneticPr fontId="2"/>
  </si>
  <si>
    <t>サービス提供単位３</t>
    <rPh sb="4" eb="6">
      <t>テイキョウ</t>
    </rPh>
    <phoneticPr fontId="2"/>
  </si>
  <si>
    <t>別添のとおり</t>
    <rPh sb="0" eb="2">
      <t>ベッテン</t>
    </rPh>
    <phoneticPr fontId="2"/>
  </si>
  <si>
    <t>（通所型サービス事業を事業所所在地以外の場所で一部実施する場合）</t>
    <rPh sb="3" eb="4">
      <t>ガタ</t>
    </rPh>
    <rPh sb="8" eb="10">
      <t>ジギョウ</t>
    </rPh>
    <rPh sb="11" eb="13">
      <t>ジギョウ</t>
    </rPh>
    <rPh sb="13" eb="14">
      <t>ショ</t>
    </rPh>
    <rPh sb="14" eb="17">
      <t>ショザイチ</t>
    </rPh>
    <rPh sb="17" eb="19">
      <t>イガイ</t>
    </rPh>
    <rPh sb="20" eb="22">
      <t>バショ</t>
    </rPh>
    <rPh sb="23" eb="25">
      <t>イチブ</t>
    </rPh>
    <rPh sb="25" eb="27">
      <t>ジッシ</t>
    </rPh>
    <rPh sb="29" eb="31">
      <t>バアイ</t>
    </rPh>
    <phoneticPr fontId="2"/>
  </si>
  <si>
    <t>備考</t>
    <phoneticPr fontId="2"/>
  </si>
  <si>
    <t xml:space="preserve">１
２
３
４
５
６
</t>
    <phoneticPr fontId="2"/>
  </si>
  <si>
    <t xml:space="preserve">　記入欄が不足する場合は、適宜欄を設けて記載するか又は次頁の記入欄不足時の書類を添付してください。
　管理者の兼務については、添付資料にて確認可能な場合は記載を省略することが可能です。               
　機能訓練指導員については、生活相談員、看護職員又は介護職員と兼務しない場合にのみ記載してください。               
　当該事業を事業所所在地以外の場所（いわゆる出張所）で一部実施する場合、下段の表に所在地等を記載してください。また、従業者については、上段の表に出張所に勤務する従業者も含めて記載してください。       
　サービス提供時間は、 送迎時間を除きます。 
　　「介護予防通所介護相当サービス」は介護保険法施行規則第140条の63の６第１号で定める基準に基づき行われるサービスを、「緩和した基準による通所型サービス」は介護保険法施行規則第140条の63の６第２号で定める基準に基づき行われるサービスを指します。         
</t>
    <rPh sb="132" eb="133">
      <t>マタ</t>
    </rPh>
    <rPh sb="254" eb="257">
      <t>ジュウギョウシャ</t>
    </rPh>
    <rPh sb="309" eb="311">
      <t>ツウショ</t>
    </rPh>
    <rPh sb="373" eb="375">
      <t>ツウショ</t>
    </rPh>
    <phoneticPr fontId="2"/>
  </si>
  <si>
    <t>　記入欄が不足する場合は、適宜欄を設けて記載するか又は次頁の記入欄不足時の書類を添付してください。
　管理者の兼務については、添付資料にて確認可能な場合は記載を省略することが可能です。
　当該事業を事業所所在地以外の場所（いわゆる出張所）で一部実施する場合、下段の表に所在地等を記載してください。また、従業者については、上段の表に出張所に勤務する従業者も含めて記載してください。
　　「介護予防訪問介護相当サービス」は介護保険法施行規則第140条の63の６第１号で定める基準に基づき行われるサービスを、「緩和した基準による訪問型サービス」は介護保険法施行規則第140条の63の６第２号で定める基準に基づき行われるサービスを指します。</t>
    <rPh sb="173" eb="176">
      <t>ジュウギョウシャ</t>
    </rPh>
    <phoneticPr fontId="2"/>
  </si>
  <si>
    <t>１
２
３
４</t>
    <phoneticPr fontId="2"/>
  </si>
  <si>
    <t>（内線）</t>
  </si>
  <si>
    <t>（訪問型サービス事業を事業所所在地以外の場所で一部実施する場合）</t>
    <rPh sb="3" eb="4">
      <t>ガタ</t>
    </rPh>
    <rPh sb="8" eb="10">
      <t>ジギョウ</t>
    </rPh>
    <phoneticPr fontId="2"/>
  </si>
  <si>
    <t>氏　名</t>
    <rPh sb="0" eb="1">
      <t>シ</t>
    </rPh>
    <rPh sb="2" eb="3">
      <t>ナ</t>
    </rPh>
    <phoneticPr fontId="2"/>
  </si>
  <si>
    <t>利用者の推定数（人）</t>
    <phoneticPr fontId="2"/>
  </si>
  <si>
    <t>兼  務</t>
    <phoneticPr fontId="2"/>
  </si>
  <si>
    <t>専  従</t>
    <phoneticPr fontId="2"/>
  </si>
  <si>
    <t>訪問介護員等</t>
    <phoneticPr fontId="2"/>
  </si>
  <si>
    <t>他の事業所、施設等の職務との兼務（兼務の場合のみ記入）</t>
    <rPh sb="8" eb="9">
      <t>トウ</t>
    </rPh>
    <rPh sb="10" eb="12">
      <t>ショクム</t>
    </rPh>
    <phoneticPr fontId="2"/>
  </si>
  <si>
    <t>当該事業所で兼務する他の職種
（兼務の場合のみ記入）</t>
    <rPh sb="6" eb="8">
      <t>ケンム</t>
    </rPh>
    <rPh sb="12" eb="14">
      <t>ショクシュ</t>
    </rPh>
    <phoneticPr fontId="2"/>
  </si>
  <si>
    <r>
      <t>サービス種類</t>
    </r>
    <r>
      <rPr>
        <sz val="9"/>
        <color theme="1"/>
        <rFont val="ＭＳ Ｐゴシック"/>
        <family val="3"/>
        <charset val="128"/>
        <scheme val="major"/>
      </rPr>
      <t>（該当に〇）</t>
    </r>
    <rPh sb="4" eb="6">
      <t>シュルイ</t>
    </rPh>
    <rPh sb="7" eb="9">
      <t>ガイトウ</t>
    </rPh>
    <phoneticPr fontId="2"/>
  </si>
  <si>
    <t>付表第三号（一） 訪問型サービス事業所の指定等に係る記載事項</t>
    <rPh sb="22" eb="23">
      <t>トウ</t>
    </rPh>
    <phoneticPr fontId="2"/>
  </si>
  <si>
    <t>　　　　　　　　　　県　　　　　　　　　　　　市</t>
    <rPh sb="10" eb="11">
      <t>ケン</t>
    </rPh>
    <rPh sb="23" eb="24">
      <t>シ</t>
    </rPh>
    <phoneticPr fontId="2"/>
  </si>
  <si>
    <t>訪問型相当サービス（Ａ２）</t>
    <rPh sb="0" eb="2">
      <t>ホウモン</t>
    </rPh>
    <rPh sb="2" eb="3">
      <t>ガタ</t>
    </rPh>
    <rPh sb="3" eb="5">
      <t>ソウトウ</t>
    </rPh>
    <phoneticPr fontId="1"/>
  </si>
  <si>
    <t>訪問型サービス・活動Ａ（Ａ３）</t>
    <rPh sb="0" eb="2">
      <t>ホウモン</t>
    </rPh>
    <rPh sb="2" eb="3">
      <t>ガタ</t>
    </rPh>
    <rPh sb="8" eb="10">
      <t>カツドウ</t>
    </rPh>
    <phoneticPr fontId="2"/>
  </si>
  <si>
    <t>通所型相当サービス（Ａ６）</t>
    <rPh sb="0" eb="2">
      <t>ツウショ</t>
    </rPh>
    <rPh sb="2" eb="3">
      <t>ガタ</t>
    </rPh>
    <rPh sb="3" eb="5">
      <t>ソウトウ</t>
    </rPh>
    <phoneticPr fontId="1"/>
  </si>
  <si>
    <t>通所型サービス・活動Ａ（Ａ７）</t>
    <rPh sb="0" eb="2">
      <t>ツウショ</t>
    </rPh>
    <rPh sb="2" eb="3">
      <t>ガタ</t>
    </rPh>
    <rPh sb="8" eb="10">
      <t>カツドウ</t>
    </rPh>
    <phoneticPr fontId="2"/>
  </si>
  <si>
    <r>
      <t xml:space="preserve">サービス提供責任者
</t>
    </r>
    <r>
      <rPr>
        <sz val="9"/>
        <color theme="1"/>
        <rFont val="ＭＳ Ｐゴシック"/>
        <family val="3"/>
        <charset val="128"/>
        <scheme val="major"/>
      </rPr>
      <t>※訪問介護相当サービス（Ａ２）
該当時</t>
    </r>
    <rPh sb="4" eb="6">
      <t>テイキョウ</t>
    </rPh>
    <rPh sb="6" eb="9">
      <t>セキニンシャ</t>
    </rPh>
    <rPh sb="11" eb="13">
      <t>ホウモン</t>
    </rPh>
    <rPh sb="13" eb="15">
      <t>カイゴ</t>
    </rPh>
    <rPh sb="15" eb="17">
      <t>ソウトウ</t>
    </rPh>
    <rPh sb="26" eb="29">
      <t>ガイトウジ</t>
    </rPh>
    <phoneticPr fontId="2"/>
  </si>
  <si>
    <t>（参考） 訪問型サービス事業所の指定等に係る記載事項記入欄不足時の資料</t>
    <rPh sb="7" eb="8">
      <t>ガタ</t>
    </rPh>
    <rPh sb="12" eb="15">
      <t>ジギョウショ</t>
    </rPh>
    <rPh sb="18" eb="19">
      <t>トウ</t>
    </rPh>
    <phoneticPr fontId="2"/>
  </si>
  <si>
    <t>■サービス提供責任者</t>
    <rPh sb="5" eb="7">
      <t>テイキョウ</t>
    </rPh>
    <rPh sb="7" eb="10">
      <t>セキニンシャ</t>
    </rPh>
    <phoneticPr fontId="2"/>
  </si>
  <si>
    <t>■複数事業所</t>
    <rPh sb="1" eb="3">
      <t>フクスウ</t>
    </rPh>
    <rPh sb="3" eb="6">
      <t>ジギョウショ</t>
    </rPh>
    <phoneticPr fontId="2"/>
  </si>
  <si>
    <t>（参考） 通所型サービス事業所の指定等に係る記載事項記入欄不足時の資料</t>
    <rPh sb="1" eb="3">
      <t>サンコウ</t>
    </rPh>
    <rPh sb="18" eb="19">
      <t>トウ</t>
    </rPh>
    <phoneticPr fontId="2"/>
  </si>
  <si>
    <t>■サービス提供単位４以降</t>
    <rPh sb="5" eb="7">
      <t>テイキョウ</t>
    </rPh>
    <rPh sb="10" eb="12">
      <t>イコウ</t>
    </rPh>
    <phoneticPr fontId="2"/>
  </si>
  <si>
    <t>サービス提供単位４</t>
    <rPh sb="4" eb="6">
      <t>テイキョウ</t>
    </rPh>
    <phoneticPr fontId="2"/>
  </si>
  <si>
    <t>サービス提供単位５</t>
    <rPh sb="4" eb="6">
      <t>テイキョウ</t>
    </rPh>
    <phoneticPr fontId="2"/>
  </si>
  <si>
    <t>（通所型サービス事業を事業所所在地以外の場所で一部実施する場合）</t>
    <phoneticPr fontId="2"/>
  </si>
  <si>
    <t>■複数事業所又はサービス提供単位４以降</t>
    <rPh sb="1" eb="3">
      <t>フクスウ</t>
    </rPh>
    <rPh sb="3" eb="6">
      <t>ジギョウショ</t>
    </rPh>
    <rPh sb="6" eb="7">
      <t>マタ</t>
    </rPh>
    <rPh sb="12" eb="14">
      <t>テイキョウ</t>
    </rPh>
    <phoneticPr fontId="2"/>
  </si>
  <si>
    <t>介護保険法第１１５条の４５の５第２項の規定に該当しない旨の誓約書</t>
    <rPh sb="19" eb="21">
      <t>キテイ</t>
    </rPh>
    <rPh sb="22" eb="24">
      <t>ガイトウ</t>
    </rPh>
    <rPh sb="27" eb="28">
      <t>ムネ</t>
    </rPh>
    <phoneticPr fontId="2"/>
  </si>
  <si>
    <t>付表第三号（一）</t>
    <rPh sb="0" eb="2">
      <t>フヒョウ</t>
    </rPh>
    <rPh sb="2" eb="3">
      <t>ダイ</t>
    </rPh>
    <rPh sb="3" eb="4">
      <t>ミ</t>
    </rPh>
    <rPh sb="4" eb="5">
      <t>ゴウ</t>
    </rPh>
    <rPh sb="6" eb="7">
      <t>イチ</t>
    </rPh>
    <phoneticPr fontId="2"/>
  </si>
  <si>
    <t>付表第二号（二）</t>
    <rPh sb="0" eb="2">
      <t>フヒョウ</t>
    </rPh>
    <rPh sb="2" eb="3">
      <t>ダイ</t>
    </rPh>
    <rPh sb="3" eb="5">
      <t>２ゴウ</t>
    </rPh>
    <rPh sb="6" eb="7">
      <t>ニ</t>
    </rPh>
    <phoneticPr fontId="2"/>
  </si>
  <si>
    <t>指定事業者の指定に係る記載事項（訪問型サービス）</t>
    <rPh sb="18" eb="19">
      <t>ガタ</t>
    </rPh>
    <phoneticPr fontId="2"/>
  </si>
  <si>
    <t>指定事業者の指定に係る記載事項（通所型サービス）</t>
    <rPh sb="16" eb="18">
      <t>ツウショ</t>
    </rPh>
    <rPh sb="18" eb="19">
      <t>ガタ</t>
    </rPh>
    <phoneticPr fontId="2"/>
  </si>
  <si>
    <r>
      <t>１　この用紙も提出してください。
２　連絡先欄は、実際に書類を作成した方の氏名を記入してください。
　　お問合せ等がある場合に使用します。
３　付表は、予定しているサービスにより必要な書類のみを作成し、提出してください。
４　参考様式は、必ず使用しなければならない様式ではなく、参考様式の内容程度に整備された書面がある時は、その書面に変えることができ
　ます。
５　受領確認が必要な場合は、市に提出する書類とは別に、「申請書（様式第６号）」の写し及び</t>
    </r>
    <r>
      <rPr>
        <b/>
        <sz val="11"/>
        <color rgb="FFFF0000"/>
        <rFont val="ＭＳ 明朝"/>
        <family val="1"/>
        <charset val="128"/>
      </rPr>
      <t>返信用封筒</t>
    </r>
    <r>
      <rPr>
        <sz val="11"/>
        <rFont val="ＭＳ 明朝"/>
        <family val="1"/>
        <charset val="128"/>
      </rPr>
      <t>を提出してください。受領印を押
　してお返しいたします。</t>
    </r>
    <rPh sb="4" eb="6">
      <t>ヨウシ</t>
    </rPh>
    <rPh sb="7" eb="9">
      <t>テイシュツ</t>
    </rPh>
    <rPh sb="19" eb="22">
      <t>レンラクサキ</t>
    </rPh>
    <rPh sb="22" eb="23">
      <t>ラン</t>
    </rPh>
    <rPh sb="25" eb="27">
      <t>ジッサイ</t>
    </rPh>
    <rPh sb="28" eb="30">
      <t>ショルイ</t>
    </rPh>
    <rPh sb="31" eb="33">
      <t>サクセイ</t>
    </rPh>
    <rPh sb="35" eb="36">
      <t>カタ</t>
    </rPh>
    <rPh sb="37" eb="39">
      <t>シメイ</t>
    </rPh>
    <rPh sb="40" eb="42">
      <t>キニュウ</t>
    </rPh>
    <rPh sb="53" eb="55">
      <t>トイアワ</t>
    </rPh>
    <rPh sb="56" eb="57">
      <t>トウ</t>
    </rPh>
    <rPh sb="60" eb="62">
      <t>バアイ</t>
    </rPh>
    <rPh sb="63" eb="65">
      <t>シヨウ</t>
    </rPh>
    <rPh sb="72" eb="74">
      <t>フヒョウ</t>
    </rPh>
    <rPh sb="76" eb="78">
      <t>ヨテイ</t>
    </rPh>
    <rPh sb="89" eb="91">
      <t>ヒツヨウ</t>
    </rPh>
    <rPh sb="92" eb="94">
      <t>ショルイ</t>
    </rPh>
    <rPh sb="97" eb="99">
      <t>サクセイ</t>
    </rPh>
    <rPh sb="101" eb="103">
      <t>テイシュツ</t>
    </rPh>
    <rPh sb="113" eb="115">
      <t>サンコウ</t>
    </rPh>
    <rPh sb="115" eb="117">
      <t>ヨウシキ</t>
    </rPh>
    <rPh sb="119" eb="120">
      <t>カナラ</t>
    </rPh>
    <rPh sb="121" eb="123">
      <t>シヨウ</t>
    </rPh>
    <rPh sb="132" eb="134">
      <t>ヨウシキ</t>
    </rPh>
    <rPh sb="139" eb="141">
      <t>サンコウ</t>
    </rPh>
    <rPh sb="141" eb="143">
      <t>ヨウシキ</t>
    </rPh>
    <rPh sb="144" eb="146">
      <t>ナイヨウ</t>
    </rPh>
    <rPh sb="146" eb="148">
      <t>テイド</t>
    </rPh>
    <rPh sb="149" eb="151">
      <t>セイビ</t>
    </rPh>
    <rPh sb="154" eb="156">
      <t>ショメン</t>
    </rPh>
    <rPh sb="159" eb="160">
      <t>トキ</t>
    </rPh>
    <rPh sb="164" eb="166">
      <t>ショメン</t>
    </rPh>
    <rPh sb="167" eb="168">
      <t>カ</t>
    </rPh>
    <rPh sb="191" eb="193">
      <t>バアイ</t>
    </rPh>
    <rPh sb="195" eb="196">
      <t>シ</t>
    </rPh>
    <rPh sb="197" eb="199">
      <t>テイシュツ</t>
    </rPh>
    <rPh sb="201" eb="203">
      <t>ショルイ</t>
    </rPh>
    <rPh sb="205" eb="206">
      <t>ベツ</t>
    </rPh>
    <rPh sb="221" eb="222">
      <t>ウツ</t>
    </rPh>
    <rPh sb="223" eb="224">
      <t>オヨ</t>
    </rPh>
    <rPh sb="225" eb="228">
      <t>ヘンシンヨウ</t>
    </rPh>
    <rPh sb="228" eb="230">
      <t>フウトウ</t>
    </rPh>
    <rPh sb="231" eb="233">
      <t>テイシュツ</t>
    </rPh>
    <phoneticPr fontId="2"/>
  </si>
  <si>
    <t>　介護保険法に定める指定事業者として　指定・更新　を受けたいので、関係</t>
    <phoneticPr fontId="1"/>
  </si>
  <si>
    <t>書類を添えて次のとおり申請します。</t>
    <phoneticPr fontId="1"/>
  </si>
  <si>
    <t>　介護保険法に定める指定事業者として　　指定・更新　　を受けたいので、</t>
    <phoneticPr fontId="1"/>
  </si>
  <si>
    <t>関係書類を添えて次のとおり申請します。</t>
    <phoneticPr fontId="1"/>
  </si>
  <si>
    <t>付表第二号（十一）  指定居宅介護支援事業所の指定等に係る記載事項</t>
    <rPh sb="25" eb="26">
      <t>トウ</t>
    </rPh>
    <phoneticPr fontId="2"/>
  </si>
  <si>
    <t xml:space="preserve"> －  </t>
    <phoneticPr fontId="2"/>
  </si>
  <si>
    <t xml:space="preserve">    ）</t>
  </si>
  <si>
    <t>)</t>
    <phoneticPr fontId="2"/>
  </si>
  <si>
    <t>氏　　名</t>
    <phoneticPr fontId="2"/>
  </si>
  <si>
    <t>兼務先の名称、所在地</t>
    <rPh sb="7" eb="10">
      <t>ショザイチ</t>
    </rPh>
    <phoneticPr fontId="2"/>
  </si>
  <si>
    <t>従業者の職種・員数（人）</t>
  </si>
  <si>
    <t>専  従</t>
  </si>
  <si>
    <t>兼  務</t>
  </si>
  <si>
    <t>事業開始時の利用者の推定数</t>
    <rPh sb="10" eb="12">
      <t>スイテイ</t>
    </rPh>
    <phoneticPr fontId="2"/>
  </si>
  <si>
    <t>１　記入欄が不足する場合は、適宜欄を設けて記載してください。
２　管理者の兼務については、添付資料にて確認可能な場合は記載を省略することが可能です。</t>
    <phoneticPr fontId="2"/>
  </si>
  <si>
    <t>　　　　　　　県　　　　　市</t>
    <rPh sb="7" eb="8">
      <t>ケン</t>
    </rPh>
    <rPh sb="13" eb="14">
      <t>シ</t>
    </rPh>
    <phoneticPr fontId="2"/>
  </si>
  <si>
    <t>付表第二号（十二）  指定介護予防支援事業所の指定等に係る記載事項</t>
    <rPh sb="25" eb="26">
      <t>トウ</t>
    </rPh>
    <phoneticPr fontId="2"/>
  </si>
  <si>
    <t>　　　　　</t>
    <phoneticPr fontId="2"/>
  </si>
  <si>
    <r>
      <t>当該事業所で兼務する他の職種</t>
    </r>
    <r>
      <rPr>
        <strike/>
        <sz val="10"/>
        <rFont val="ＭＳ Ｐゴシック"/>
        <family val="3"/>
        <charset val="128"/>
        <scheme val="minor"/>
      </rPr>
      <t xml:space="preserve">
</t>
    </r>
    <r>
      <rPr>
        <sz val="10"/>
        <rFont val="ＭＳ Ｐゴシック"/>
        <family val="3"/>
        <charset val="128"/>
        <scheme val="minor"/>
      </rPr>
      <t>（兼務の場合のみ記入）</t>
    </r>
    <rPh sb="6" eb="8">
      <t>ケンム</t>
    </rPh>
    <rPh sb="10" eb="11">
      <t>ホカ</t>
    </rPh>
    <rPh sb="12" eb="14">
      <t>ショクシュ</t>
    </rPh>
    <phoneticPr fontId="2"/>
  </si>
  <si>
    <t>他の事業所、施設等の職務との兼務
（兼務の場合のみ記入）</t>
    <rPh sb="0" eb="1">
      <t>タ</t>
    </rPh>
    <rPh sb="2" eb="5">
      <t>ジギョウショ</t>
    </rPh>
    <rPh sb="6" eb="8">
      <t>シセツ</t>
    </rPh>
    <rPh sb="8" eb="9">
      <t>ナド</t>
    </rPh>
    <rPh sb="10" eb="12">
      <t>ショクム</t>
    </rPh>
    <phoneticPr fontId="2"/>
  </si>
  <si>
    <t>兼務先の名称、所在地</t>
    <rPh sb="0" eb="2">
      <t>ケンム</t>
    </rPh>
    <rPh sb="2" eb="3">
      <t>サキ</t>
    </rPh>
    <rPh sb="7" eb="10">
      <t>ショザイチ</t>
    </rPh>
    <phoneticPr fontId="2"/>
  </si>
  <si>
    <t>担当職員</t>
    <rPh sb="0" eb="2">
      <t>タントウ</t>
    </rPh>
    <rPh sb="2" eb="4">
      <t>ショクイン</t>
    </rPh>
    <phoneticPr fontId="2"/>
  </si>
  <si>
    <t>専従</t>
    <phoneticPr fontId="2"/>
  </si>
  <si>
    <t>１　記入欄が不足する場合は、適宜欄を設けて記載してください。
２　管理者の兼務については、添付資料にて確認可能な場合は記載を省略することが可能です。
３　担当職員については、指定居宅介護支援事業者である場合は介護支援専門員について記載してください。</t>
    <phoneticPr fontId="2"/>
  </si>
  <si>
    <t>(4) 利用者数（新規の場合は推定数）</t>
  </si>
  <si>
    <t>(5) 
職種</t>
    <phoneticPr fontId="2"/>
  </si>
  <si>
    <t>(6)
勤務
形態</t>
    <phoneticPr fontId="2"/>
  </si>
  <si>
    <t>(7)
資格</t>
    <rPh sb="4" eb="6">
      <t>シカク</t>
    </rPh>
    <phoneticPr fontId="1"/>
  </si>
  <si>
    <t>(8) 氏　名</t>
    <phoneticPr fontId="2"/>
  </si>
  <si>
    <t>(9)</t>
    <phoneticPr fontId="1"/>
  </si>
  <si>
    <r>
      <t xml:space="preserve">(11)
</t>
    </r>
    <r>
      <rPr>
        <sz val="11"/>
        <rFont val="HGSｺﾞｼｯｸM"/>
        <family val="3"/>
        <charset val="128"/>
      </rPr>
      <t>週平均
勤務時間数</t>
    </r>
    <rPh sb="6" eb="8">
      <t>ヘイキン</t>
    </rPh>
    <rPh sb="9" eb="11">
      <t>キンム</t>
    </rPh>
    <rPh sb="11" eb="13">
      <t>ジカン</t>
    </rPh>
    <rPh sb="13" eb="14">
      <t>スウ</t>
    </rPh>
    <phoneticPr fontId="2"/>
  </si>
  <si>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</si>
  <si>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t>(13)【任意入力】人員基準の確認（介護支援専門員（居宅介護支援））</t>
    <rPh sb="5" eb="7">
      <t>ニンイ</t>
    </rPh>
    <rPh sb="7" eb="9">
      <t>ニュウリョク</t>
    </rPh>
    <rPh sb="10" eb="12">
      <t>ジンイン</t>
    </rPh>
    <rPh sb="12" eb="14">
      <t>キジュン</t>
    </rPh>
    <rPh sb="15" eb="17">
      <t>カクニン</t>
    </rPh>
    <rPh sb="18" eb="20">
      <t>カイゴ</t>
    </rPh>
    <rPh sb="20" eb="22">
      <t>シエン</t>
    </rPh>
    <rPh sb="22" eb="25">
      <t>センモンイン</t>
    </rPh>
    <rPh sb="26" eb="28">
      <t>キョタク</t>
    </rPh>
    <rPh sb="28" eb="30">
      <t>カイゴ</t>
    </rPh>
    <rPh sb="30" eb="32">
      <t>シエン</t>
    </rPh>
    <phoneticPr fontId="1"/>
  </si>
  <si>
    <t>■ 介護支援専門員の常勤換算方法による人数</t>
    <rPh sb="2" eb="4">
      <t>カイゴ</t>
    </rPh>
    <rPh sb="4" eb="6">
      <t>シエン</t>
    </rPh>
    <rPh sb="6" eb="9">
      <t>センモンイン</t>
    </rPh>
    <rPh sb="10" eb="12">
      <t>ジョウキン</t>
    </rPh>
    <rPh sb="12" eb="14">
      <t>カンサン</t>
    </rPh>
    <rPh sb="14" eb="16">
      <t>ホウホウ</t>
    </rPh>
    <rPh sb="19" eb="21">
      <t>ニンズウ</t>
    </rPh>
    <phoneticPr fontId="1"/>
  </si>
  <si>
    <t>夜間対応型訪問介護</t>
    <rPh sb="0" eb="2">
      <t>ヤカン</t>
    </rPh>
    <rPh sb="2" eb="5">
      <t>タイオウガタ</t>
    </rPh>
    <rPh sb="5" eb="7">
      <t>ホウモン</t>
    </rPh>
    <rPh sb="7" eb="9">
      <t>カイゴ</t>
    </rPh>
    <phoneticPr fontId="65"/>
  </si>
  <si>
    <t>(3) 事業所における常勤の従業者が勤務すべき時間数</t>
    <rPh sb="4" eb="7">
      <t>ジギョウショ</t>
    </rPh>
    <rPh sb="11" eb="13">
      <t>ジョウキン</t>
    </rPh>
    <rPh sb="14" eb="17">
      <t>ジュウギョウシャ</t>
    </rPh>
    <rPh sb="18" eb="20">
      <t>キンム</t>
    </rPh>
    <rPh sb="23" eb="25">
      <t>ジカン</t>
    </rPh>
    <rPh sb="25" eb="26">
      <t>スウ</t>
    </rPh>
    <phoneticPr fontId="1"/>
  </si>
  <si>
    <t>(6) 資格</t>
    <rPh sb="4" eb="6">
      <t>シカク</t>
    </rPh>
    <phoneticPr fontId="1"/>
  </si>
  <si>
    <t>(11)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</si>
  <si>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t>シフト記号</t>
    <rPh sb="3" eb="5">
      <t>キゴウ</t>
    </rPh>
    <phoneticPr fontId="93"/>
  </si>
  <si>
    <t>勤務時間数</t>
    <rPh sb="0" eb="2">
      <t>キンム</t>
    </rPh>
    <rPh sb="2" eb="5">
      <t>ジカンスウ</t>
    </rPh>
    <phoneticPr fontId="1"/>
  </si>
  <si>
    <t>認知症対応型通所介護</t>
    <rPh sb="0" eb="3">
      <t>ニンチショウ</t>
    </rPh>
    <rPh sb="3" eb="5">
      <t>タイオウ</t>
    </rPh>
    <rPh sb="5" eb="6">
      <t>ガタ</t>
    </rPh>
    <rPh sb="6" eb="8">
      <t>ツウショ</t>
    </rPh>
    <rPh sb="8" eb="10">
      <t>カイゴ</t>
    </rPh>
    <phoneticPr fontId="1"/>
  </si>
  <si>
    <t>(14) サービス提供時間内の勤務延時間数</t>
    <phoneticPr fontId="1"/>
  </si>
  <si>
    <t>(15) 利用者数　　　</t>
    <phoneticPr fontId="1"/>
  </si>
  <si>
    <t>(16) サービス提供時間（平均提供時間）</t>
    <rPh sb="9" eb="11">
      <t>テイキョウ</t>
    </rPh>
    <rPh sb="11" eb="13">
      <t>ジカン</t>
    </rPh>
    <rPh sb="14" eb="16">
      <t>ヘイキン</t>
    </rPh>
    <rPh sb="16" eb="18">
      <t>テイキョウ</t>
    </rPh>
    <rPh sb="18" eb="20">
      <t>ジカン</t>
    </rPh>
    <phoneticPr fontId="1"/>
  </si>
  <si>
    <t>（参考）
(17) 1日の職種別人員内訳</t>
    <rPh sb="1" eb="3">
      <t>サンコウ</t>
    </rPh>
    <rPh sb="11" eb="12">
      <t>ニチ</t>
    </rPh>
    <rPh sb="13" eb="16">
      <t>ショクシュベツ</t>
    </rPh>
    <rPh sb="16" eb="17">
      <t>ニン</t>
    </rPh>
    <rPh sb="17" eb="18">
      <t>イン</t>
    </rPh>
    <rPh sb="18" eb="19">
      <t>ウチ</t>
    </rPh>
    <rPh sb="19" eb="20">
      <t>ヤク</t>
    </rPh>
    <phoneticPr fontId="1"/>
  </si>
  <si>
    <t>小規模多機能型居宅介護</t>
    <rPh sb="0" eb="3">
      <t>ショウキボ</t>
    </rPh>
    <rPh sb="3" eb="6">
      <t>タキノウ</t>
    </rPh>
    <rPh sb="6" eb="7">
      <t>ガタ</t>
    </rPh>
    <rPh sb="7" eb="9">
      <t>キョタク</t>
    </rPh>
    <rPh sb="9" eb="11">
      <t>カイゴ</t>
    </rPh>
    <phoneticPr fontId="1"/>
  </si>
  <si>
    <t>(4) 利用者数（通いサービス）　</t>
    <rPh sb="4" eb="7">
      <t>リヨウシャ</t>
    </rPh>
    <rPh sb="7" eb="8">
      <t>スウ</t>
    </rPh>
    <rPh sb="9" eb="10">
      <t>カヨ</t>
    </rPh>
    <phoneticPr fontId="1"/>
  </si>
  <si>
    <t>（前年度の平均値または推定数）</t>
    <rPh sb="1" eb="4">
      <t>ゼンネンド</t>
    </rPh>
    <rPh sb="5" eb="8">
      <t>ヘイキンチ</t>
    </rPh>
    <rPh sb="11" eb="14">
      <t>スイテイスウ</t>
    </rPh>
    <phoneticPr fontId="1"/>
  </si>
  <si>
    <t>(5) 日中／夜間及び深夜の時間帯の区分</t>
    <rPh sb="4" eb="6">
      <t>ニッチュウ</t>
    </rPh>
    <rPh sb="7" eb="9">
      <t>ヤカン</t>
    </rPh>
    <rPh sb="9" eb="10">
      <t>オヨ</t>
    </rPh>
    <rPh sb="11" eb="13">
      <t>シンヤ</t>
    </rPh>
    <rPh sb="14" eb="17">
      <t>ジカンタイ</t>
    </rPh>
    <rPh sb="18" eb="20">
      <t>クブン</t>
    </rPh>
    <phoneticPr fontId="1"/>
  </si>
  <si>
    <t>利用者の生活時間帯（日中）</t>
    <rPh sb="0" eb="3">
      <t>リヨウシャ</t>
    </rPh>
    <rPh sb="4" eb="6">
      <t>セイカツ</t>
    </rPh>
    <rPh sb="6" eb="9">
      <t>ジカンタイ</t>
    </rPh>
    <rPh sb="10" eb="12">
      <t>ニッチュウ</t>
    </rPh>
    <phoneticPr fontId="1"/>
  </si>
  <si>
    <t>夜間及び深夜の時間帯</t>
    <rPh sb="0" eb="2">
      <t>ヤカン</t>
    </rPh>
    <rPh sb="2" eb="3">
      <t>オヨ</t>
    </rPh>
    <rPh sb="4" eb="6">
      <t>シンヤ</t>
    </rPh>
    <rPh sb="7" eb="10">
      <t>ジカンタイ</t>
    </rPh>
    <phoneticPr fontId="1"/>
  </si>
  <si>
    <t>(8) 資格</t>
    <rPh sb="4" eb="6">
      <t>シカク</t>
    </rPh>
    <phoneticPr fontId="1"/>
  </si>
  <si>
    <t>日中／夜間及び深夜
の区分</t>
    <rPh sb="0" eb="2">
      <t>ニッチュウ</t>
    </rPh>
    <rPh sb="3" eb="5">
      <t>ヤカン</t>
    </rPh>
    <rPh sb="5" eb="6">
      <t>オヨ</t>
    </rPh>
    <rPh sb="7" eb="9">
      <t>シンヤ</t>
    </rPh>
    <rPh sb="11" eb="13">
      <t>クブン</t>
    </rPh>
    <phoneticPr fontId="1"/>
  </si>
  <si>
    <t>（宿直   ･･･</t>
    <rPh sb="1" eb="3">
      <t>シュクチョク</t>
    </rPh>
    <phoneticPr fontId="1"/>
  </si>
  <si>
    <r>
      <t xml:space="preserve">(12)
</t>
    </r>
    <r>
      <rPr>
        <sz val="11"/>
        <rFont val="HGSｺﾞｼｯｸM"/>
        <family val="3"/>
        <charset val="128"/>
      </rPr>
      <t>週平均
勤務時間数</t>
    </r>
    <rPh sb="6" eb="8">
      <t>ヘイキン</t>
    </rPh>
    <rPh sb="9" eb="11">
      <t>キンム</t>
    </rPh>
    <rPh sb="11" eb="13">
      <t>ジカン</t>
    </rPh>
    <rPh sb="13" eb="14">
      <t>スウ</t>
    </rPh>
    <phoneticPr fontId="2"/>
  </si>
  <si>
    <t>(13)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</si>
  <si>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t>日中の勤務時間数</t>
    <rPh sb="0" eb="2">
      <t>ニッチュウ</t>
    </rPh>
    <rPh sb="3" eb="5">
      <t>キンム</t>
    </rPh>
    <rPh sb="5" eb="8">
      <t>ジカンスウ</t>
    </rPh>
    <phoneticPr fontId="1"/>
  </si>
  <si>
    <t>夜間・深夜の勤務時間数</t>
    <rPh sb="0" eb="2">
      <t>ヤカン</t>
    </rPh>
    <rPh sb="3" eb="5">
      <t>シンヤ</t>
    </rPh>
    <rPh sb="6" eb="8">
      <t>キンム</t>
    </rPh>
    <rPh sb="8" eb="11">
      <t>ジカンスウ</t>
    </rPh>
    <phoneticPr fontId="93"/>
  </si>
  <si>
    <r>
      <t>(14) 宿直①　（上記における該当者の</t>
    </r>
    <r>
      <rPr>
        <b/>
        <sz val="14"/>
        <color rgb="FFFF0000"/>
        <rFont val="HGSｺﾞｼｯｸM"/>
        <family val="3"/>
        <charset val="128"/>
      </rPr>
      <t>No</t>
    </r>
    <r>
      <rPr>
        <sz val="14"/>
        <rFont val="HGSｺﾞｼｯｸM"/>
        <family val="3"/>
        <charset val="128"/>
      </rPr>
      <t>を記載）</t>
    </r>
    <rPh sb="5" eb="7">
      <t>シュクチョク</t>
    </rPh>
    <rPh sb="10" eb="12">
      <t>ジョウキ</t>
    </rPh>
    <rPh sb="16" eb="18">
      <t>ガイトウ</t>
    </rPh>
    <rPh sb="18" eb="19">
      <t>シャ</t>
    </rPh>
    <rPh sb="23" eb="25">
      <t>キサイ</t>
    </rPh>
    <phoneticPr fontId="1"/>
  </si>
  <si>
    <r>
      <t>(14) 宿直②　（上記における該当者の</t>
    </r>
    <r>
      <rPr>
        <b/>
        <sz val="14"/>
        <color rgb="FFFF0000"/>
        <rFont val="HGSｺﾞｼｯｸM"/>
        <family val="3"/>
        <charset val="128"/>
      </rPr>
      <t>No</t>
    </r>
    <r>
      <rPr>
        <sz val="14"/>
        <rFont val="HGSｺﾞｼｯｸM"/>
        <family val="3"/>
        <charset val="128"/>
      </rPr>
      <t>を記載）</t>
    </r>
    <rPh sb="5" eb="7">
      <t>シュクチョク</t>
    </rPh>
    <rPh sb="10" eb="12">
      <t>ジョウキ</t>
    </rPh>
    <rPh sb="16" eb="18">
      <t>ガイトウ</t>
    </rPh>
    <rPh sb="18" eb="19">
      <t>シャ</t>
    </rPh>
    <rPh sb="23" eb="25">
      <t>キサイ</t>
    </rPh>
    <phoneticPr fontId="1"/>
  </si>
  <si>
    <t>(15) 日ごとの通いサービスの実利用者数</t>
    <rPh sb="5" eb="6">
      <t>ヒ</t>
    </rPh>
    <rPh sb="9" eb="10">
      <t>カヨ</t>
    </rPh>
    <rPh sb="16" eb="17">
      <t>ジツ</t>
    </rPh>
    <rPh sb="17" eb="20">
      <t>リヨウシャ</t>
    </rPh>
    <rPh sb="20" eb="21">
      <t>スウ</t>
    </rPh>
    <phoneticPr fontId="1"/>
  </si>
  <si>
    <t>(16) 日ごとの宿泊サービスの実利用者数</t>
    <rPh sb="5" eb="6">
      <t>ヒ</t>
    </rPh>
    <rPh sb="9" eb="11">
      <t>シュクハク</t>
    </rPh>
    <rPh sb="16" eb="17">
      <t>ジツ</t>
    </rPh>
    <rPh sb="17" eb="20">
      <t>リヨウシャ</t>
    </rPh>
    <rPh sb="20" eb="21">
      <t>スウ</t>
    </rPh>
    <phoneticPr fontId="1"/>
  </si>
  <si>
    <t>(17) 介護従業者の日中の勤務時間の合計</t>
    <rPh sb="5" eb="7">
      <t>カイゴ</t>
    </rPh>
    <rPh sb="7" eb="10">
      <t>ジュウギョウシャ</t>
    </rPh>
    <rPh sb="11" eb="13">
      <t>ニッチュウ</t>
    </rPh>
    <rPh sb="14" eb="16">
      <t>キンム</t>
    </rPh>
    <rPh sb="16" eb="18">
      <t>ジカン</t>
    </rPh>
    <rPh sb="19" eb="21">
      <t>ゴウケイ</t>
    </rPh>
    <phoneticPr fontId="1"/>
  </si>
  <si>
    <t>(18) 介護従業者の夜間・深夜の勤務時間の合計</t>
    <rPh sb="5" eb="7">
      <t>カイゴ</t>
    </rPh>
    <rPh sb="7" eb="10">
      <t>ジュウギョウシャ</t>
    </rPh>
    <rPh sb="11" eb="13">
      <t>ヤカン</t>
    </rPh>
    <rPh sb="14" eb="16">
      <t>シンヤ</t>
    </rPh>
    <rPh sb="17" eb="19">
      <t>キンム</t>
    </rPh>
    <rPh sb="19" eb="21">
      <t>ジカン</t>
    </rPh>
    <rPh sb="22" eb="24">
      <t>ゴウケイ</t>
    </rPh>
    <phoneticPr fontId="1"/>
  </si>
  <si>
    <t>認知症対応型共同生活介護</t>
    <rPh sb="0" eb="12">
      <t>ニンチショウタイオウガタキョウドウセイカツカイゴ</t>
    </rPh>
    <phoneticPr fontId="1"/>
  </si>
  <si>
    <t>(4) 利用者数</t>
    <rPh sb="4" eb="7">
      <t>リヨウシャ</t>
    </rPh>
    <rPh sb="7" eb="8">
      <t>スウ</t>
    </rPh>
    <phoneticPr fontId="1"/>
  </si>
  <si>
    <t>(5) 事業所の共同生活住居（ユニット）数</t>
    <rPh sb="4" eb="7">
      <t>ジギョウショ</t>
    </rPh>
    <rPh sb="8" eb="10">
      <t>キョウドウ</t>
    </rPh>
    <rPh sb="10" eb="12">
      <t>セイカツ</t>
    </rPh>
    <rPh sb="12" eb="14">
      <t>ジュウキョ</t>
    </rPh>
    <rPh sb="20" eb="21">
      <t>スウ</t>
    </rPh>
    <phoneticPr fontId="1"/>
  </si>
  <si>
    <t>(6) 日中／夜間及び深夜の時間帯の区分</t>
    <rPh sb="4" eb="6">
      <t>ニッチュウ</t>
    </rPh>
    <rPh sb="7" eb="9">
      <t>ヤカン</t>
    </rPh>
    <rPh sb="9" eb="10">
      <t>オヨ</t>
    </rPh>
    <rPh sb="11" eb="13">
      <t>シンヤ</t>
    </rPh>
    <rPh sb="14" eb="17">
      <t>ジカンタイ</t>
    </rPh>
    <rPh sb="18" eb="20">
      <t>クブン</t>
    </rPh>
    <phoneticPr fontId="1"/>
  </si>
  <si>
    <t>ユニット</t>
    <phoneticPr fontId="1"/>
  </si>
  <si>
    <t>ユニット目</t>
    <rPh sb="4" eb="5">
      <t>メ</t>
    </rPh>
    <phoneticPr fontId="1"/>
  </si>
  <si>
    <t>(7) 
職種</t>
    <phoneticPr fontId="2"/>
  </si>
  <si>
    <t>(8)
勤務
形態</t>
    <phoneticPr fontId="2"/>
  </si>
  <si>
    <t>(9) 資格</t>
    <rPh sb="4" eb="6">
      <t>シカク</t>
    </rPh>
    <phoneticPr fontId="1"/>
  </si>
  <si>
    <t>(10) 氏　名</t>
    <phoneticPr fontId="2"/>
  </si>
  <si>
    <t>(11)</t>
    <phoneticPr fontId="1"/>
  </si>
  <si>
    <r>
      <t xml:space="preserve">(13)
</t>
    </r>
    <r>
      <rPr>
        <sz val="11"/>
        <rFont val="HGSｺﾞｼｯｸM"/>
        <family val="3"/>
        <charset val="128"/>
      </rPr>
      <t>週平均
勤務時間数</t>
    </r>
    <rPh sb="6" eb="8">
      <t>ヘイキン</t>
    </rPh>
    <rPh sb="9" eb="11">
      <t>キンム</t>
    </rPh>
    <rPh sb="11" eb="13">
      <t>ジカン</t>
    </rPh>
    <rPh sb="13" eb="14">
      <t>スウ</t>
    </rPh>
    <phoneticPr fontId="2"/>
  </si>
  <si>
    <t>(14)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</si>
  <si>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r>
      <t>(15) 宿直①　（上記における該当者の</t>
    </r>
    <r>
      <rPr>
        <b/>
        <sz val="14"/>
        <color rgb="FFFF0000"/>
        <rFont val="HGSｺﾞｼｯｸM"/>
        <family val="3"/>
        <charset val="128"/>
      </rPr>
      <t>No</t>
    </r>
    <r>
      <rPr>
        <sz val="14"/>
        <rFont val="HGSｺﾞｼｯｸM"/>
        <family val="3"/>
        <charset val="128"/>
      </rPr>
      <t>を記載）</t>
    </r>
    <rPh sb="5" eb="7">
      <t>シュクチョク</t>
    </rPh>
    <rPh sb="10" eb="12">
      <t>ジョウキ</t>
    </rPh>
    <rPh sb="16" eb="18">
      <t>ガイトウ</t>
    </rPh>
    <rPh sb="18" eb="19">
      <t>シャ</t>
    </rPh>
    <rPh sb="23" eb="25">
      <t>キサイ</t>
    </rPh>
    <phoneticPr fontId="1"/>
  </si>
  <si>
    <r>
      <t>(15) 宿直②　（上記における該当者の</t>
    </r>
    <r>
      <rPr>
        <b/>
        <sz val="14"/>
        <color rgb="FFFF0000"/>
        <rFont val="HGSｺﾞｼｯｸM"/>
        <family val="3"/>
        <charset val="128"/>
      </rPr>
      <t>No</t>
    </r>
    <r>
      <rPr>
        <sz val="14"/>
        <rFont val="HGSｺﾞｼｯｸM"/>
        <family val="3"/>
        <charset val="128"/>
      </rPr>
      <t>を記載）</t>
    </r>
    <rPh sb="5" eb="7">
      <t>シュクチョク</t>
    </rPh>
    <rPh sb="10" eb="12">
      <t>ジョウキ</t>
    </rPh>
    <rPh sb="16" eb="18">
      <t>ガイトウ</t>
    </rPh>
    <rPh sb="18" eb="19">
      <t>シャ</t>
    </rPh>
    <rPh sb="23" eb="25">
      <t>キサイ</t>
    </rPh>
    <phoneticPr fontId="1"/>
  </si>
  <si>
    <t>(16) 日ごとの実利用者数</t>
    <rPh sb="5" eb="6">
      <t>ヒ</t>
    </rPh>
    <rPh sb="9" eb="10">
      <t>ジツ</t>
    </rPh>
    <rPh sb="10" eb="13">
      <t>リヨウシャ</t>
    </rPh>
    <rPh sb="13" eb="14">
      <t>スウ</t>
    </rPh>
    <phoneticPr fontId="1"/>
  </si>
  <si>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1"/>
  </si>
  <si>
    <t>(7) 資格</t>
    <rPh sb="4" eb="6">
      <t>シカク</t>
    </rPh>
    <phoneticPr fontId="1"/>
  </si>
  <si>
    <t>(12)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</si>
  <si>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t>(13)【任意入力】人員基準の確認（看護職員・介護職員）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1"/>
  </si>
  <si>
    <t>①看護職員</t>
    <rPh sb="1" eb="3">
      <t>カンゴ</t>
    </rPh>
    <rPh sb="3" eb="5">
      <t>ショクイン</t>
    </rPh>
    <phoneticPr fontId="1"/>
  </si>
  <si>
    <t>②介護職員</t>
    <rPh sb="1" eb="3">
      <t>カイゴ</t>
    </rPh>
    <rPh sb="3" eb="5">
      <t>ショクイン</t>
    </rPh>
    <phoneticPr fontId="1"/>
  </si>
  <si>
    <t>③看護職員と介護職員の合計</t>
    <rPh sb="1" eb="3">
      <t>カンゴ</t>
    </rPh>
    <rPh sb="3" eb="5">
      <t>ショクイン</t>
    </rPh>
    <rPh sb="6" eb="8">
      <t>カイゴ</t>
    </rPh>
    <rPh sb="8" eb="10">
      <t>ショクイン</t>
    </rPh>
    <rPh sb="11" eb="13">
      <t>ゴウケイ</t>
    </rPh>
    <phoneticPr fontId="1"/>
  </si>
  <si>
    <t>■ 看護職員の常勤換算方法による人数</t>
    <rPh sb="2" eb="4">
      <t>カンゴ</t>
    </rPh>
    <rPh sb="4" eb="6">
      <t>ショクイン</t>
    </rPh>
    <rPh sb="7" eb="9">
      <t>ジョウキン</t>
    </rPh>
    <rPh sb="9" eb="11">
      <t>カンサン</t>
    </rPh>
    <rPh sb="11" eb="13">
      <t>ホウホウ</t>
    </rPh>
    <rPh sb="16" eb="18">
      <t>ニンズウ</t>
    </rPh>
    <phoneticPr fontId="1"/>
  </si>
  <si>
    <t>■ 介護職員の常勤換算方法による人数</t>
    <rPh sb="2" eb="4">
      <t>カイゴ</t>
    </rPh>
    <rPh sb="4" eb="6">
      <t>ショクイン</t>
    </rPh>
    <rPh sb="7" eb="9">
      <t>ジョウキン</t>
    </rPh>
    <rPh sb="9" eb="11">
      <t>カンサン</t>
    </rPh>
    <rPh sb="11" eb="13">
      <t>ホウホウ</t>
    </rPh>
    <rPh sb="16" eb="18">
      <t>ニンズウ</t>
    </rPh>
    <phoneticPr fontId="1"/>
  </si>
  <si>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1"/>
  </si>
  <si>
    <t>(4) 入所者数（利用者数）</t>
    <rPh sb="4" eb="7">
      <t>ニュウショシャ</t>
    </rPh>
    <rPh sb="7" eb="8">
      <t>スウ</t>
    </rPh>
    <rPh sb="9" eb="12">
      <t>リヨウシャ</t>
    </rPh>
    <rPh sb="12" eb="13">
      <t>スウ</t>
    </rPh>
    <phoneticPr fontId="1"/>
  </si>
  <si>
    <t>指定介護老人福祉施設（ユニット型）</t>
    <rPh sb="0" eb="2">
      <t>シテイ</t>
    </rPh>
    <rPh sb="2" eb="4">
      <t>カイゴ</t>
    </rPh>
    <rPh sb="4" eb="6">
      <t>ロウジン</t>
    </rPh>
    <rPh sb="6" eb="8">
      <t>フクシ</t>
    </rPh>
    <rPh sb="8" eb="10">
      <t>シセツ</t>
    </rPh>
    <rPh sb="15" eb="16">
      <t>ガタ</t>
    </rPh>
    <phoneticPr fontId="1"/>
  </si>
  <si>
    <t>(5)
ユニットリーダー</t>
    <phoneticPr fontId="1"/>
  </si>
  <si>
    <t>(6)
ユニット名</t>
    <rPh sb="8" eb="9">
      <t>メイ</t>
    </rPh>
    <phoneticPr fontId="1"/>
  </si>
  <si>
    <t>(15)【任意入力】人員基準の確認（看護職員・介護職員）</t>
    <rPh sb="5" eb="7">
      <t>ニンイ</t>
    </rPh>
    <rPh sb="7" eb="9">
      <t>ニュウリョク</t>
    </rPh>
    <rPh sb="10" eb="12">
      <t>ジンイン</t>
    </rPh>
    <rPh sb="12" eb="14">
      <t>キジュン</t>
    </rPh>
    <rPh sb="15" eb="17">
      <t>カクニン</t>
    </rPh>
    <rPh sb="18" eb="20">
      <t>カンゴ</t>
    </rPh>
    <rPh sb="20" eb="22">
      <t>ショクイン</t>
    </rPh>
    <rPh sb="23" eb="25">
      <t>カイゴ</t>
    </rPh>
    <rPh sb="25" eb="27">
      <t>ショクイン</t>
    </rPh>
    <phoneticPr fontId="1"/>
  </si>
  <si>
    <t>定期巡回・随時対応型訪問介護看護（一体型）</t>
    <rPh sb="0" eb="2">
      <t>テイキ</t>
    </rPh>
    <rPh sb="2" eb="4">
      <t>ジュンカイ</t>
    </rPh>
    <rPh sb="5" eb="7">
      <t>ズイジ</t>
    </rPh>
    <rPh sb="7" eb="9">
      <t>タイオウ</t>
    </rPh>
    <rPh sb="9" eb="10">
      <t>ガタ</t>
    </rPh>
    <rPh sb="10" eb="12">
      <t>ホウモン</t>
    </rPh>
    <rPh sb="12" eb="14">
      <t>カイゴ</t>
    </rPh>
    <rPh sb="14" eb="16">
      <t>カンゴ</t>
    </rPh>
    <rPh sb="17" eb="20">
      <t>イッタイガタ</t>
    </rPh>
    <phoneticPr fontId="65"/>
  </si>
  <si>
    <t>(12)【任意入力】人員基準の確認（看護職員）</t>
    <rPh sb="5" eb="7">
      <t>ニンイ</t>
    </rPh>
    <rPh sb="7" eb="9">
      <t>ニュウリョク</t>
    </rPh>
    <rPh sb="10" eb="12">
      <t>ジンイン</t>
    </rPh>
    <rPh sb="12" eb="14">
      <t>キジュン</t>
    </rPh>
    <rPh sb="15" eb="17">
      <t>カクニン</t>
    </rPh>
    <rPh sb="18" eb="20">
      <t>カンゴ</t>
    </rPh>
    <rPh sb="20" eb="22">
      <t>ショクイン</t>
    </rPh>
    <phoneticPr fontId="1"/>
  </si>
  <si>
    <t>看護小規模多機能型居宅介護</t>
    <rPh sb="0" eb="2">
      <t>カンゴ</t>
    </rPh>
    <rPh sb="2" eb="5">
      <t>ショウキボ</t>
    </rPh>
    <rPh sb="5" eb="8">
      <t>タキノウ</t>
    </rPh>
    <rPh sb="8" eb="9">
      <t>ガタ</t>
    </rPh>
    <rPh sb="9" eb="11">
      <t>キョタク</t>
    </rPh>
    <rPh sb="11" eb="13">
      <t>カイゴ</t>
    </rPh>
    <phoneticPr fontId="1"/>
  </si>
  <si>
    <t>(17) 介護従業者（看護職員を含む）の日中の勤務時間の合計</t>
    <rPh sb="5" eb="7">
      <t>カイゴ</t>
    </rPh>
    <rPh sb="7" eb="10">
      <t>ジュウギョウシャ</t>
    </rPh>
    <rPh sb="11" eb="13">
      <t>カンゴ</t>
    </rPh>
    <rPh sb="13" eb="15">
      <t>ショクイン</t>
    </rPh>
    <rPh sb="16" eb="17">
      <t>フク</t>
    </rPh>
    <rPh sb="20" eb="22">
      <t>ニッチュウ</t>
    </rPh>
    <rPh sb="23" eb="25">
      <t>キンム</t>
    </rPh>
    <rPh sb="25" eb="27">
      <t>ジカン</t>
    </rPh>
    <rPh sb="28" eb="30">
      <t>ゴウケイ</t>
    </rPh>
    <phoneticPr fontId="1"/>
  </si>
  <si>
    <t>(18) 看護職員の日中の勤務時間の合計</t>
    <rPh sb="5" eb="7">
      <t>カンゴ</t>
    </rPh>
    <rPh sb="7" eb="9">
      <t>ショクイン</t>
    </rPh>
    <rPh sb="10" eb="12">
      <t>ニッチュウ</t>
    </rPh>
    <rPh sb="13" eb="15">
      <t>キンム</t>
    </rPh>
    <rPh sb="15" eb="17">
      <t>ジカン</t>
    </rPh>
    <rPh sb="18" eb="20">
      <t>ゴウケイ</t>
    </rPh>
    <phoneticPr fontId="1"/>
  </si>
  <si>
    <t>(19) 介護従業者（看護職員を含む）の夜間・深夜の勤務時間の合計</t>
    <rPh sb="5" eb="7">
      <t>カイゴ</t>
    </rPh>
    <rPh sb="7" eb="10">
      <t>ジュウギョウシャ</t>
    </rPh>
    <rPh sb="11" eb="13">
      <t>カンゴ</t>
    </rPh>
    <rPh sb="13" eb="15">
      <t>ショクイン</t>
    </rPh>
    <rPh sb="16" eb="17">
      <t>フク</t>
    </rPh>
    <rPh sb="20" eb="22">
      <t>ヤカン</t>
    </rPh>
    <rPh sb="23" eb="25">
      <t>シンヤ</t>
    </rPh>
    <rPh sb="26" eb="28">
      <t>キンム</t>
    </rPh>
    <rPh sb="28" eb="30">
      <t>ジカン</t>
    </rPh>
    <rPh sb="31" eb="33">
      <t>ゴウケイ</t>
    </rPh>
    <phoneticPr fontId="1"/>
  </si>
  <si>
    <t>地域密着型通所介護</t>
    <rPh sb="0" eb="2">
      <t>チイキ</t>
    </rPh>
    <rPh sb="2" eb="5">
      <t>ミッチャクガタ</t>
    </rPh>
    <rPh sb="5" eb="7">
      <t>ツウショ</t>
    </rPh>
    <rPh sb="7" eb="9">
      <t>カイゴ</t>
    </rPh>
    <phoneticPr fontId="1"/>
  </si>
  <si>
    <t>(17) 確保すべき介護職員の勤務時間数（注：記入方法参照）　　</t>
    <rPh sb="5" eb="7">
      <t>カクホ</t>
    </rPh>
    <rPh sb="10" eb="12">
      <t>カイゴ</t>
    </rPh>
    <rPh sb="12" eb="14">
      <t>ショクイン</t>
    </rPh>
    <rPh sb="15" eb="17">
      <t>キンム</t>
    </rPh>
    <rPh sb="17" eb="20">
      <t>ジカンスウ</t>
    </rPh>
    <phoneticPr fontId="1"/>
  </si>
  <si>
    <t>（参考）
(18) 1日の職種別人員内訳</t>
    <rPh sb="1" eb="3">
      <t>サンコウ</t>
    </rPh>
    <rPh sb="11" eb="12">
      <t>ニチ</t>
    </rPh>
    <rPh sb="13" eb="16">
      <t>ショクシュベツ</t>
    </rPh>
    <rPh sb="16" eb="17">
      <t>ニン</t>
    </rPh>
    <rPh sb="17" eb="18">
      <t>イン</t>
    </rPh>
    <rPh sb="18" eb="19">
      <t>ウチ</t>
    </rPh>
    <rPh sb="19" eb="20">
      <t>ヤク</t>
    </rPh>
    <phoneticPr fontId="1"/>
  </si>
  <si>
    <t>療養通所介護</t>
    <rPh sb="0" eb="2">
      <t>リョウヨウ</t>
    </rPh>
    <rPh sb="2" eb="4">
      <t>ツウショ</t>
    </rPh>
    <rPh sb="4" eb="6">
      <t>カイゴ</t>
    </rPh>
    <phoneticPr fontId="1"/>
  </si>
  <si>
    <t>(16) 確保すべき看護職員・介護職員の員数（提供時間帯を通じて専従）　　</t>
    <phoneticPr fontId="1"/>
  </si>
  <si>
    <t>認知症対応型通所介護</t>
  </si>
  <si>
    <t>小規模多機能型居宅介護</t>
  </si>
  <si>
    <t>認知症対応型共同生活介護</t>
  </si>
  <si>
    <t>地域密着型特定施設入居者生活介護</t>
  </si>
  <si>
    <t>定期巡回・随時対応型訪問介護看護</t>
  </si>
  <si>
    <t>看護小規模多機能型居宅介護</t>
  </si>
  <si>
    <t>地域密着型通所介護</t>
  </si>
  <si>
    <t>療養通所介護</t>
  </si>
  <si>
    <t>居宅介護支援</t>
  </si>
  <si>
    <t>夜間対応型訪問介護</t>
    <phoneticPr fontId="1"/>
  </si>
  <si>
    <t>地域密着型介護老人福祉施設入所者生活介護（従来型）</t>
    <rPh sb="21" eb="24">
      <t>ジュウライガタ</t>
    </rPh>
    <phoneticPr fontId="1"/>
  </si>
  <si>
    <t>地域密着型介護老人福祉施設入所者生活介護（ユニット型）</t>
    <rPh sb="25" eb="26">
      <t>ガタ</t>
    </rPh>
    <phoneticPr fontId="1"/>
  </si>
  <si>
    <t>」</t>
    <phoneticPr fontId="1"/>
  </si>
  <si>
    <t>設備等一覧表</t>
    <phoneticPr fontId="2"/>
  </si>
  <si>
    <t>サービス種類　（</t>
    <rPh sb="4" eb="6">
      <t>シュルイ</t>
    </rPh>
    <phoneticPr fontId="2"/>
  </si>
  <si>
    <t>事業所名・施設名　（</t>
    <rPh sb="0" eb="3">
      <t>ジギョウショ</t>
    </rPh>
    <rPh sb="3" eb="4">
      <t>メイ</t>
    </rPh>
    <rPh sb="5" eb="7">
      <t>シセツ</t>
    </rPh>
    <rPh sb="7" eb="8">
      <t>メイ</t>
    </rPh>
    <phoneticPr fontId="2"/>
  </si>
  <si>
    <t>チェック欄</t>
    <rPh sb="4" eb="5">
      <t>ラン</t>
    </rPh>
    <phoneticPr fontId="2"/>
  </si>
  <si>
    <t>設備の種類</t>
    <rPh sb="0" eb="2">
      <t>セツビ</t>
    </rPh>
    <rPh sb="3" eb="5">
      <t>シュルイ</t>
    </rPh>
    <phoneticPr fontId="2"/>
  </si>
  <si>
    <t>設備基準上適合すべき項目</t>
    <rPh sb="0" eb="2">
      <t>セツビ</t>
    </rPh>
    <rPh sb="2" eb="4">
      <t>キジュン</t>
    </rPh>
    <rPh sb="4" eb="5">
      <t>ジョウ</t>
    </rPh>
    <rPh sb="5" eb="7">
      <t>テキゴウ</t>
    </rPh>
    <rPh sb="10" eb="12">
      <t>コウモク</t>
    </rPh>
    <phoneticPr fontId="2"/>
  </si>
  <si>
    <t>（例）消火設備その他非常災害に際して必要な設備</t>
    <rPh sb="1" eb="2">
      <t>レイ</t>
    </rPh>
    <rPh sb="3" eb="5">
      <t>ショウカ</t>
    </rPh>
    <rPh sb="5" eb="7">
      <t>セツビ</t>
    </rPh>
    <rPh sb="9" eb="10">
      <t>タ</t>
    </rPh>
    <rPh sb="10" eb="12">
      <t>ヒジョウ</t>
    </rPh>
    <rPh sb="12" eb="14">
      <t>サイガイ</t>
    </rPh>
    <rPh sb="15" eb="16">
      <t>サイ</t>
    </rPh>
    <rPh sb="18" eb="20">
      <t>ヒツヨウ</t>
    </rPh>
    <rPh sb="21" eb="23">
      <t>セツビ</t>
    </rPh>
    <phoneticPr fontId="2"/>
  </si>
  <si>
    <t>1　申請するサービス種類に関して、基準省令で定められた設備基準上適合すべき項目のうち、付表及び平面図で確認できる項目以外の事項について記載してください。 
2　「設備の種類」及び「設備基準上適合すべき項目」については、予め指定権者が、サービス毎に確認すべき内容を本様式に記載し、申請者が「チェック欄」等を記入して提出する形とすることを推奨します。</t>
    <rPh sb="43" eb="45">
      <t>フヒョウ</t>
    </rPh>
    <rPh sb="45" eb="46">
      <t>オヨ</t>
    </rPh>
    <rPh sb="47" eb="50">
      <t>ヘイメンズ</t>
    </rPh>
    <rPh sb="51" eb="53">
      <t>カクニン</t>
    </rPh>
    <rPh sb="81" eb="83">
      <t>セツビ</t>
    </rPh>
    <rPh sb="84" eb="86">
      <t>シュルイ</t>
    </rPh>
    <rPh sb="87" eb="88">
      <t>オヨ</t>
    </rPh>
    <rPh sb="90" eb="92">
      <t>セツビ</t>
    </rPh>
    <rPh sb="92" eb="94">
      <t>キジュン</t>
    </rPh>
    <rPh sb="94" eb="95">
      <t>ジョウ</t>
    </rPh>
    <rPh sb="95" eb="97">
      <t>テキゴウ</t>
    </rPh>
    <rPh sb="100" eb="102">
      <t>コウモク</t>
    </rPh>
    <rPh sb="109" eb="110">
      <t>アラカジ</t>
    </rPh>
    <rPh sb="121" eb="122">
      <t>ゴト</t>
    </rPh>
    <rPh sb="123" eb="125">
      <t>カクニン</t>
    </rPh>
    <rPh sb="128" eb="130">
      <t>ナイヨウ</t>
    </rPh>
    <rPh sb="131" eb="132">
      <t>ホン</t>
    </rPh>
    <rPh sb="132" eb="134">
      <t>ヨウシキ</t>
    </rPh>
    <rPh sb="135" eb="137">
      <t>キサイ</t>
    </rPh>
    <rPh sb="139" eb="142">
      <t>シンセイシャ</t>
    </rPh>
    <rPh sb="148" eb="149">
      <t>ラン</t>
    </rPh>
    <rPh sb="150" eb="151">
      <t>トウ</t>
    </rPh>
    <rPh sb="152" eb="154">
      <t>キニュウ</t>
    </rPh>
    <rPh sb="156" eb="158">
      <t>テイシュツ</t>
    </rPh>
    <rPh sb="160" eb="161">
      <t>カタチ</t>
    </rPh>
    <rPh sb="167" eb="169">
      <t>スイショウ</t>
    </rPh>
    <phoneticPr fontId="2"/>
  </si>
  <si>
    <t>措  置  の  概  要</t>
  </si>
  <si>
    <t>１  利用者からの相談又は苦情等に対応する常設の窓口（連絡先）、担当者の設置</t>
    <phoneticPr fontId="2"/>
  </si>
  <si>
    <t>２  円滑かつ迅速に苦情処理を行うための処理体制・手順</t>
    <phoneticPr fontId="2"/>
  </si>
  <si>
    <t>３  苦情があったサービス事業者に対する対応方針等（居宅介護支援事業者の場合記入）</t>
    <phoneticPr fontId="2"/>
  </si>
  <si>
    <t>４  その他参考事項</t>
    <phoneticPr fontId="2"/>
  </si>
  <si>
    <t>備考  上の事項は例示であり、これにかかわらず苦情処理に係る対応方針を具体的に記してください。</t>
  </si>
  <si>
    <t>　ふじみ野市高齢福祉課　０４９－２６１－２６１１
　埼玉県国保連合会　　　 ０４８－８２４－２５６８（苦情相談専用）</t>
    <phoneticPr fontId="1"/>
  </si>
  <si>
    <t>（様式1-1）</t>
    <rPh sb="1" eb="3">
      <t>ヨウシキ</t>
    </rPh>
    <phoneticPr fontId="2"/>
  </si>
  <si>
    <t>（様式1-2）</t>
    <rPh sb="1" eb="3">
      <t>ヨウシキ</t>
    </rPh>
    <phoneticPr fontId="2"/>
  </si>
  <si>
    <t>（様式1-3）</t>
    <rPh sb="1" eb="3">
      <t>ヨウシキ</t>
    </rPh>
    <phoneticPr fontId="2"/>
  </si>
  <si>
    <t>（様式1-4）</t>
    <rPh sb="1" eb="3">
      <t>ヨウシキ</t>
    </rPh>
    <phoneticPr fontId="2"/>
  </si>
  <si>
    <t>（様式1-5）</t>
    <rPh sb="1" eb="3">
      <t>ヨウシキ</t>
    </rPh>
    <phoneticPr fontId="2"/>
  </si>
  <si>
    <t>（様式1-6従来型）</t>
    <rPh sb="1" eb="3">
      <t>ヨウシキ</t>
    </rPh>
    <rPh sb="6" eb="9">
      <t>ジュウライガタ</t>
    </rPh>
    <phoneticPr fontId="2"/>
  </si>
  <si>
    <t>（様式1-6ユニット型）</t>
    <rPh sb="1" eb="3">
      <t>ヨウシキ</t>
    </rPh>
    <rPh sb="10" eb="11">
      <t>ガタ</t>
    </rPh>
    <phoneticPr fontId="2"/>
  </si>
  <si>
    <t>（様式1-7）</t>
    <rPh sb="1" eb="3">
      <t>ヨウシキ</t>
    </rPh>
    <phoneticPr fontId="2"/>
  </si>
  <si>
    <t>（様式1-8）</t>
    <rPh sb="1" eb="3">
      <t>ヨウシキ</t>
    </rPh>
    <phoneticPr fontId="2"/>
  </si>
  <si>
    <t>（様式1-9）</t>
    <rPh sb="1" eb="3">
      <t>ヨウシキ</t>
    </rPh>
    <phoneticPr fontId="2"/>
  </si>
  <si>
    <t>（様式1-10）</t>
    <rPh sb="1" eb="3">
      <t>ヨウシキ</t>
    </rPh>
    <phoneticPr fontId="2"/>
  </si>
  <si>
    <t>（様式1-11）</t>
    <rPh sb="1" eb="3">
      <t>ヨウシキ</t>
    </rPh>
    <phoneticPr fontId="2"/>
  </si>
  <si>
    <t>(様式２）</t>
    <rPh sb="1" eb="3">
      <t>ヨウシキ</t>
    </rPh>
    <phoneticPr fontId="1"/>
  </si>
  <si>
    <t>（様式３）</t>
    <rPh sb="1" eb="3">
      <t>ヨウシキ</t>
    </rPh>
    <phoneticPr fontId="2"/>
  </si>
  <si>
    <t>（様式４）</t>
    <rPh sb="1" eb="3">
      <t>ヨウシキ</t>
    </rPh>
    <phoneticPr fontId="2"/>
  </si>
  <si>
    <t>（様式５）</t>
    <rPh sb="1" eb="3">
      <t>ヨウシキ</t>
    </rPh>
    <phoneticPr fontId="2"/>
  </si>
  <si>
    <t>（様式６－１）</t>
    <phoneticPr fontId="1"/>
  </si>
  <si>
    <t>（様式６ー２）</t>
    <phoneticPr fontId="1"/>
  </si>
  <si>
    <t>（様式６－３）</t>
    <rPh sb="1" eb="3">
      <t>ヨウシキ</t>
    </rPh>
    <phoneticPr fontId="1"/>
  </si>
  <si>
    <t>（様式６－４）</t>
    <rPh sb="1" eb="3">
      <t>ヨウシキ</t>
    </rPh>
    <phoneticPr fontId="2"/>
  </si>
  <si>
    <t>（様式１１）</t>
    <phoneticPr fontId="1"/>
  </si>
  <si>
    <t>様式3</t>
    <rPh sb="0" eb="2">
      <t>ヨウシキ</t>
    </rPh>
    <phoneticPr fontId="2"/>
  </si>
  <si>
    <t>様式5</t>
    <rPh sb="0" eb="2">
      <t>ヨウシキ</t>
    </rPh>
    <phoneticPr fontId="2"/>
  </si>
  <si>
    <t>様式11</t>
    <rPh sb="0" eb="2">
      <t>ヨウシキ</t>
    </rPh>
    <phoneticPr fontId="1"/>
  </si>
  <si>
    <t>様式
1-2</t>
    <rPh sb="0" eb="2">
      <t>ヨウシキ</t>
    </rPh>
    <phoneticPr fontId="1"/>
  </si>
  <si>
    <t>様式11</t>
    <rPh sb="0" eb="2">
      <t>ヨウシキ</t>
    </rPh>
    <phoneticPr fontId="2"/>
  </si>
  <si>
    <t>様式１-4</t>
    <rPh sb="0" eb="2">
      <t>ヨウシキ</t>
    </rPh>
    <phoneticPr fontId="2"/>
  </si>
  <si>
    <t>様式２</t>
    <rPh sb="0" eb="2">
      <t>ヨウシキ</t>
    </rPh>
    <phoneticPr fontId="2"/>
  </si>
  <si>
    <t>様式
1-5</t>
    <rPh sb="0" eb="2">
      <t>ヨウシキ</t>
    </rPh>
    <phoneticPr fontId="2"/>
  </si>
  <si>
    <t>様式1-7</t>
    <rPh sb="0" eb="2">
      <t>ヨウシキ</t>
    </rPh>
    <phoneticPr fontId="1"/>
  </si>
  <si>
    <t>様式
1-8</t>
    <rPh sb="0" eb="2">
      <t>ヨウシキ</t>
    </rPh>
    <phoneticPr fontId="2"/>
  </si>
  <si>
    <t>様式2</t>
    <rPh sb="0" eb="2">
      <t>ヨウシキ</t>
    </rPh>
    <phoneticPr fontId="2"/>
  </si>
  <si>
    <t>様式
1-9</t>
    <rPh sb="0" eb="2">
      <t>ヨウシキ</t>
    </rPh>
    <phoneticPr fontId="1"/>
  </si>
  <si>
    <t>様式4</t>
    <phoneticPr fontId="2"/>
  </si>
  <si>
    <t>様式4</t>
    <rPh sb="0" eb="2">
      <t>ヨウシキ</t>
    </rPh>
    <phoneticPr fontId="2"/>
  </si>
  <si>
    <t>様式1-3</t>
    <rPh sb="0" eb="2">
      <t>ヨウシキ</t>
    </rPh>
    <phoneticPr fontId="2"/>
  </si>
  <si>
    <t>様式1-1</t>
    <rPh sb="0" eb="2">
      <t>ヨウシキ</t>
    </rPh>
    <phoneticPr fontId="1"/>
  </si>
  <si>
    <t>様式6-2</t>
    <rPh sb="0" eb="2">
      <t>ヨウシキ</t>
    </rPh>
    <phoneticPr fontId="2"/>
  </si>
  <si>
    <t>様式6-3</t>
    <rPh sb="0" eb="2">
      <t>ヨウシキ</t>
    </rPh>
    <phoneticPr fontId="2"/>
  </si>
  <si>
    <t>様式３</t>
    <rPh sb="0" eb="2">
      <t>ヨウシキ</t>
    </rPh>
    <phoneticPr fontId="2"/>
  </si>
  <si>
    <t>様式6-１</t>
    <rPh sb="0" eb="2">
      <t>ヨウシキ</t>
    </rPh>
    <phoneticPr fontId="2"/>
  </si>
  <si>
    <t>様式５</t>
    <rPh sb="0" eb="2">
      <t>ヨウシキ</t>
    </rPh>
    <phoneticPr fontId="2"/>
  </si>
  <si>
    <t>様式６－４</t>
    <rPh sb="0" eb="2">
      <t>ヨウシキ</t>
    </rPh>
    <phoneticPr fontId="2"/>
  </si>
  <si>
    <t>様式４</t>
    <rPh sb="0" eb="2">
      <t>ヨウシキ</t>
    </rPh>
    <phoneticPr fontId="1"/>
  </si>
  <si>
    <t>様式１－１１</t>
    <rPh sb="0" eb="2">
      <t>ヨウシキ</t>
    </rPh>
    <phoneticPr fontId="2"/>
  </si>
  <si>
    <t>参考様式6-2（6-3)</t>
    <rPh sb="0" eb="2">
      <t>サンコウ</t>
    </rPh>
    <rPh sb="2" eb="4">
      <t>ヨウシキ</t>
    </rPh>
    <phoneticPr fontId="2"/>
  </si>
  <si>
    <t>付表第二号（十一） 別紙　　　　　当該事業所に勤務する介護支援専門員一覧　</t>
    <rPh sb="0" eb="2">
      <t>フヒョウ</t>
    </rPh>
    <rPh sb="2" eb="3">
      <t>ダイ</t>
    </rPh>
    <rPh sb="3" eb="5">
      <t>ニゴウ</t>
    </rPh>
    <rPh sb="6" eb="7">
      <t>ジュウ</t>
    </rPh>
    <rPh sb="7" eb="8">
      <t>イチ</t>
    </rPh>
    <rPh sb="10" eb="12">
      <t>ベッシ</t>
    </rPh>
    <phoneticPr fontId="2"/>
  </si>
  <si>
    <t>付表第二号（十一） 別紙</t>
    <rPh sb="0" eb="2">
      <t>フヒョウ</t>
    </rPh>
    <rPh sb="2" eb="3">
      <t>ダイ</t>
    </rPh>
    <rPh sb="3" eb="5">
      <t>ニゴウ</t>
    </rPh>
    <rPh sb="6" eb="7">
      <t>ジュウ</t>
    </rPh>
    <rPh sb="7" eb="8">
      <t>イチ</t>
    </rPh>
    <rPh sb="10" eb="12">
      <t>ベッシ</t>
    </rPh>
    <phoneticPr fontId="2"/>
  </si>
  <si>
    <t>(6)
資格</t>
    <rPh sb="4" eb="6">
      <t>シカク</t>
    </rPh>
    <phoneticPr fontId="1"/>
  </si>
  <si>
    <t>(11) 兼務状況
（兼務先／兼務する職務の内容）等</t>
    <rPh sb="5" eb="7">
      <t>ケンム</t>
    </rPh>
    <rPh sb="7" eb="9">
      <t>ジョウキョウ</t>
    </rPh>
    <rPh sb="11" eb="13">
      <t>ケンム</t>
    </rPh>
    <rPh sb="13" eb="14">
      <t>サキ</t>
    </rPh>
    <rPh sb="15" eb="17">
      <t>ケンム</t>
    </rPh>
    <rPh sb="19" eb="21">
      <t>ショクム</t>
    </rPh>
    <rPh sb="22" eb="24">
      <t>ナイヨウ</t>
    </rPh>
    <rPh sb="25" eb="26">
      <t>トウ</t>
    </rPh>
    <phoneticPr fontId="2"/>
  </si>
  <si>
    <t>※介護予防訪問介護相当サービスの場合</t>
    <rPh sb="16" eb="18">
      <t>バアイ</t>
    </rPh>
    <phoneticPr fontId="1"/>
  </si>
  <si>
    <t>(12)サービス提供責任者の配置基準（前３か月の利用者数）</t>
    <rPh sb="8" eb="10">
      <t>テイキョウ</t>
    </rPh>
    <rPh sb="10" eb="13">
      <t>セキニンシャ</t>
    </rPh>
    <rPh sb="14" eb="16">
      <t>ハイチ</t>
    </rPh>
    <rPh sb="16" eb="18">
      <t>キジュン</t>
    </rPh>
    <rPh sb="19" eb="20">
      <t>ゼン</t>
    </rPh>
    <rPh sb="22" eb="23">
      <t>ゲツ</t>
    </rPh>
    <rPh sb="24" eb="27">
      <t>リヨウシャ</t>
    </rPh>
    <rPh sb="27" eb="28">
      <t>スウ</t>
    </rPh>
    <phoneticPr fontId="1"/>
  </si>
  <si>
    <t>(13)【任意入力】人員基準の確認（訪問介護員）</t>
    <rPh sb="5" eb="7">
      <t>ニンイ</t>
    </rPh>
    <rPh sb="7" eb="9">
      <t>ニュウリョク</t>
    </rPh>
    <rPh sb="10" eb="12">
      <t>ジンイン</t>
    </rPh>
    <rPh sb="12" eb="14">
      <t>キジュン</t>
    </rPh>
    <rPh sb="15" eb="17">
      <t>カクニン</t>
    </rPh>
    <rPh sb="18" eb="20">
      <t>ホウモン</t>
    </rPh>
    <rPh sb="20" eb="23">
      <t>カイゴイン</t>
    </rPh>
    <phoneticPr fontId="1"/>
  </si>
  <si>
    <t>(新規申請の場合は推定数）</t>
    <rPh sb="1" eb="3">
      <t>シンキ</t>
    </rPh>
    <rPh sb="3" eb="5">
      <t>シンセイ</t>
    </rPh>
    <rPh sb="6" eb="8">
      <t>バアイ</t>
    </rPh>
    <rPh sb="9" eb="12">
      <t>スイテイスウ</t>
    </rPh>
    <phoneticPr fontId="1"/>
  </si>
  <si>
    <t>（人）</t>
    <rPh sb="1" eb="2">
      <t>ニン</t>
    </rPh>
    <phoneticPr fontId="1"/>
  </si>
  <si>
    <t>要介護者</t>
    <rPh sb="0" eb="1">
      <t>ヨウ</t>
    </rPh>
    <rPh sb="1" eb="3">
      <t>カイゴ</t>
    </rPh>
    <rPh sb="3" eb="4">
      <t>シャ</t>
    </rPh>
    <phoneticPr fontId="1"/>
  </si>
  <si>
    <t>要支援者等</t>
    <rPh sb="0" eb="3">
      <t>ヨウシエン</t>
    </rPh>
    <rPh sb="3" eb="4">
      <t>シャ</t>
    </rPh>
    <rPh sb="4" eb="5">
      <t>トウ</t>
    </rPh>
    <phoneticPr fontId="1"/>
  </si>
  <si>
    <t>（平均利用者数）</t>
    <rPh sb="1" eb="3">
      <t>ヘイキン</t>
    </rPh>
    <rPh sb="3" eb="6">
      <t>リヨウシャ</t>
    </rPh>
    <rPh sb="6" eb="7">
      <t>スウ</t>
    </rPh>
    <phoneticPr fontId="1"/>
  </si>
  <si>
    <t>サービス提供責任者</t>
    <phoneticPr fontId="1"/>
  </si>
  <si>
    <t>平均利用者数</t>
    <rPh sb="0" eb="2">
      <t>ヘイキン</t>
    </rPh>
    <rPh sb="2" eb="5">
      <t>リヨウシャ</t>
    </rPh>
    <rPh sb="5" eb="6">
      <t>スウ</t>
    </rPh>
    <phoneticPr fontId="1"/>
  </si>
  <si>
    <t>（※）</t>
    <phoneticPr fontId="1"/>
  </si>
  <si>
    <t>の必要配置人数</t>
    <rPh sb="1" eb="3">
      <t>ヒツヨウ</t>
    </rPh>
    <rPh sb="3" eb="5">
      <t>ハイチ</t>
    </rPh>
    <rPh sb="5" eb="7">
      <t>ニンズウ</t>
    </rPh>
    <phoneticPr fontId="1"/>
  </si>
  <si>
    <t>⇒</t>
    <phoneticPr fontId="1"/>
  </si>
  <si>
    <t>（小数点第1位に切り上げ）</t>
    <rPh sb="1" eb="4">
      <t>ショウスウテン</t>
    </rPh>
    <rPh sb="4" eb="5">
      <t>ダイ</t>
    </rPh>
    <rPh sb="6" eb="7">
      <t>イ</t>
    </rPh>
    <rPh sb="8" eb="9">
      <t>キ</t>
    </rPh>
    <rPh sb="10" eb="11">
      <t>ア</t>
    </rPh>
    <phoneticPr fontId="1"/>
  </si>
  <si>
    <t>（※）以下の要件を全て満たす場合、利用者の数が50人または</t>
    <rPh sb="3" eb="5">
      <t>イカ</t>
    </rPh>
    <rPh sb="6" eb="8">
      <t>ヨウケン</t>
    </rPh>
    <rPh sb="9" eb="10">
      <t>スベ</t>
    </rPh>
    <rPh sb="11" eb="12">
      <t>ミ</t>
    </rPh>
    <rPh sb="14" eb="16">
      <t>バアイ</t>
    </rPh>
    <rPh sb="17" eb="20">
      <t>リヨウシャ</t>
    </rPh>
    <rPh sb="21" eb="22">
      <t>カズ</t>
    </rPh>
    <rPh sb="25" eb="26">
      <t>ニン</t>
    </rPh>
    <phoneticPr fontId="1"/>
  </si>
  <si>
    <t>■ 訪問介護員等の常勤換算方法による人数</t>
    <rPh sb="2" eb="4">
      <t>ホウモン</t>
    </rPh>
    <rPh sb="4" eb="7">
      <t>カイゴイン</t>
    </rPh>
    <rPh sb="7" eb="8">
      <t>トウ</t>
    </rPh>
    <rPh sb="9" eb="11">
      <t>ジョウキン</t>
    </rPh>
    <rPh sb="11" eb="13">
      <t>カンサン</t>
    </rPh>
    <rPh sb="13" eb="15">
      <t>ホウホウ</t>
    </rPh>
    <rPh sb="18" eb="20">
      <t>ニンズウ</t>
    </rPh>
    <phoneticPr fontId="1"/>
  </si>
  <si>
    <t>その端数を増すごとに１人以上で可</t>
  </si>
  <si>
    <t>　　・常勤のサービス提供責任者を３人以上配置</t>
    <rPh sb="3" eb="5">
      <t>ジョウキン</t>
    </rPh>
    <rPh sb="10" eb="12">
      <t>テイキョウ</t>
    </rPh>
    <rPh sb="12" eb="15">
      <t>セキニンシャ</t>
    </rPh>
    <rPh sb="17" eb="18">
      <t>ニン</t>
    </rPh>
    <rPh sb="18" eb="20">
      <t>イジョウ</t>
    </rPh>
    <rPh sb="20" eb="22">
      <t>ハイチ</t>
    </rPh>
    <phoneticPr fontId="1"/>
  </si>
  <si>
    <t>　　・サービス提供責任者の業務に主として従事する者を1人以上配置</t>
    <rPh sb="7" eb="9">
      <t>テイキョウ</t>
    </rPh>
    <rPh sb="9" eb="12">
      <t>セキニンシャ</t>
    </rPh>
    <rPh sb="13" eb="15">
      <t>ギョウム</t>
    </rPh>
    <rPh sb="16" eb="17">
      <t>オモ</t>
    </rPh>
    <rPh sb="20" eb="22">
      <t>ジュウジ</t>
    </rPh>
    <rPh sb="24" eb="25">
      <t>モノ</t>
    </rPh>
    <rPh sb="27" eb="28">
      <t>ニン</t>
    </rPh>
    <rPh sb="28" eb="30">
      <t>イジョウ</t>
    </rPh>
    <rPh sb="30" eb="32">
      <t>ハイチ</t>
    </rPh>
    <phoneticPr fontId="1"/>
  </si>
  <si>
    <t>　　・サービス提供責任者が行う業務が効率的に行われている</t>
    <rPh sb="7" eb="9">
      <t>テイキョウ</t>
    </rPh>
    <rPh sb="9" eb="12">
      <t>セキニンシャ</t>
    </rPh>
    <rPh sb="13" eb="14">
      <t>オコナ</t>
    </rPh>
    <rPh sb="15" eb="17">
      <t>ギョウム</t>
    </rPh>
    <rPh sb="18" eb="21">
      <t>コウリツテキ</t>
    </rPh>
    <rPh sb="22" eb="23">
      <t>オコナ</t>
    </rPh>
    <phoneticPr fontId="1"/>
  </si>
  <si>
    <t>（様式1-12）</t>
    <rPh sb="1" eb="3">
      <t>ヨウシキ</t>
    </rPh>
    <phoneticPr fontId="2"/>
  </si>
  <si>
    <t>(14) サービス提供時間内の勤務延時間数（生活相談員）</t>
    <rPh sb="9" eb="11">
      <t>テイキョウ</t>
    </rPh>
    <rPh sb="11" eb="13">
      <t>ジカン</t>
    </rPh>
    <rPh sb="13" eb="14">
      <t>ナイ</t>
    </rPh>
    <phoneticPr fontId="1"/>
  </si>
  <si>
    <t>(15) サービス提供時間内の勤務延時間数（介護職員）</t>
    <rPh sb="9" eb="11">
      <t>テイキョウ</t>
    </rPh>
    <rPh sb="11" eb="13">
      <t>ジカン</t>
    </rPh>
    <rPh sb="13" eb="14">
      <t>ナイ</t>
    </rPh>
    <phoneticPr fontId="1"/>
  </si>
  <si>
    <t>(16) 利用者数　　　</t>
  </si>
  <si>
    <t>(17) サービス提供時間（平均提供時間）</t>
    <rPh sb="9" eb="11">
      <t>テイキョウ</t>
    </rPh>
    <rPh sb="11" eb="13">
      <t>ジカン</t>
    </rPh>
    <rPh sb="14" eb="16">
      <t>ヘイキン</t>
    </rPh>
    <rPh sb="16" eb="18">
      <t>テイキョウ</t>
    </rPh>
    <rPh sb="18" eb="20">
      <t>ジカン</t>
    </rPh>
    <phoneticPr fontId="1"/>
  </si>
  <si>
    <t>(18) 確保すべき介護職員の勤務時間数　　　</t>
    <rPh sb="5" eb="7">
      <t>カクホ</t>
    </rPh>
    <rPh sb="10" eb="12">
      <t>カイゴ</t>
    </rPh>
    <rPh sb="12" eb="14">
      <t>ショクイン</t>
    </rPh>
    <rPh sb="15" eb="17">
      <t>キンム</t>
    </rPh>
    <rPh sb="17" eb="20">
      <t>ジカンスウ</t>
    </rPh>
    <phoneticPr fontId="1"/>
  </si>
  <si>
    <t>（参考）
(19) 1日の職種別人員内訳</t>
    <rPh sb="1" eb="3">
      <t>サンコウ</t>
    </rPh>
    <rPh sb="11" eb="12">
      <t>ニチ</t>
    </rPh>
    <rPh sb="13" eb="16">
      <t>ショクシュベツ</t>
    </rPh>
    <rPh sb="16" eb="17">
      <t>ニン</t>
    </rPh>
    <rPh sb="17" eb="18">
      <t>イン</t>
    </rPh>
    <rPh sb="18" eb="19">
      <t>ウチ</t>
    </rPh>
    <rPh sb="19" eb="20">
      <t>ヤク</t>
    </rPh>
    <phoneticPr fontId="1"/>
  </si>
  <si>
    <t>（様式1-13）</t>
    <rPh sb="1" eb="3">
      <t>ヨウシキ</t>
    </rPh>
    <phoneticPr fontId="2"/>
  </si>
  <si>
    <t>訪問型相当サービス、訪問型サービス・活動Ａ</t>
    <rPh sb="0" eb="2">
      <t>ホウモン</t>
    </rPh>
    <rPh sb="2" eb="3">
      <t>ガタ</t>
    </rPh>
    <rPh sb="3" eb="5">
      <t>ソウトウ</t>
    </rPh>
    <rPh sb="10" eb="12">
      <t>ホウモン</t>
    </rPh>
    <rPh sb="12" eb="13">
      <t>ガタ</t>
    </rPh>
    <rPh sb="18" eb="20">
      <t>カツドウ</t>
    </rPh>
    <phoneticPr fontId="1"/>
  </si>
  <si>
    <t>通所型相当サービス、通所型サービス・活動Ａ</t>
    <rPh sb="0" eb="2">
      <t>ツウショ</t>
    </rPh>
    <rPh sb="2" eb="3">
      <t>ガタ</t>
    </rPh>
    <rPh sb="3" eb="5">
      <t>ソウトウ</t>
    </rPh>
    <rPh sb="10" eb="12">
      <t>ツウショ</t>
    </rPh>
    <rPh sb="12" eb="13">
      <t>ガタ</t>
    </rPh>
    <rPh sb="18" eb="20">
      <t>カツドウ</t>
    </rPh>
    <phoneticPr fontId="1"/>
  </si>
  <si>
    <t>付表第二号
（十一）</t>
    <rPh sb="0" eb="2">
      <t>フヒョウ</t>
    </rPh>
    <rPh sb="2" eb="3">
      <t>ダイ</t>
    </rPh>
    <rPh sb="3" eb="5">
      <t>ニゴウ</t>
    </rPh>
    <rPh sb="7" eb="8">
      <t>ジュウ</t>
    </rPh>
    <rPh sb="8" eb="9">
      <t>イチ</t>
    </rPh>
    <phoneticPr fontId="2"/>
  </si>
  <si>
    <t>付表第二号
（十一） 別紙</t>
    <phoneticPr fontId="1"/>
  </si>
  <si>
    <t>様式6-1</t>
    <rPh sb="0" eb="2">
      <t>ヨウシキ</t>
    </rPh>
    <phoneticPr fontId="2"/>
  </si>
  <si>
    <t>（変更前）</t>
    <rPh sb="1" eb="3">
      <t>ヘンコウ</t>
    </rPh>
    <rPh sb="3" eb="4">
      <t>マエ</t>
    </rPh>
    <phoneticPr fontId="1"/>
  </si>
  <si>
    <t>申請者（開設者）の名称及び主たる事務所の所在地</t>
    <phoneticPr fontId="1"/>
  </si>
  <si>
    <t>代表者の氏名、生年月日、住所及び職名</t>
    <phoneticPr fontId="1"/>
  </si>
  <si>
    <t>申請者（開設者）の登記事項証明書又は条例等（当該事業に関するものに限る。）</t>
    <phoneticPr fontId="1"/>
  </si>
  <si>
    <t>建物の構造概要及び平面図並びに設備の概要</t>
    <phoneticPr fontId="1"/>
  </si>
  <si>
    <t>事業所の管理者の氏名、生年月日、住所及び経歴</t>
    <phoneticPr fontId="1"/>
  </si>
  <si>
    <t>連携する訪問看護を行う事業所の名称及び所在地</t>
    <phoneticPr fontId="1"/>
  </si>
  <si>
    <t>協力医療機関（協力歯科医療機関）の名称及び診療科名並びに当該協力医療機関（歯科医療機関）との契約の内容</t>
    <phoneticPr fontId="1"/>
  </si>
  <si>
    <t>介護老人福祉施設、介護老人保健施設、介護医療院、病院等との連携体制及び支援の体制の概要</t>
    <phoneticPr fontId="1"/>
  </si>
  <si>
    <t>介護支援専門員の氏名及びその登録番号</t>
    <phoneticPr fontId="1"/>
  </si>
  <si>
    <t>（変更後）</t>
    <rPh sb="1" eb="3">
      <t>ヘンコウ</t>
    </rPh>
    <rPh sb="3" eb="4">
      <t>ゴ</t>
    </rPh>
    <phoneticPr fontId="1"/>
  </si>
  <si>
    <t>付表第二号（二）</t>
    <rPh sb="0" eb="2">
      <t>フヒョウ</t>
    </rPh>
    <rPh sb="6" eb="7">
      <t>ニ</t>
    </rPh>
    <phoneticPr fontId="2"/>
  </si>
  <si>
    <t>付表第二号（三）</t>
    <rPh sb="0" eb="2">
      <t>フヒョウ</t>
    </rPh>
    <rPh sb="6" eb="7">
      <t>サン</t>
    </rPh>
    <phoneticPr fontId="2"/>
  </si>
  <si>
    <t>付表第二号（十一） 別紙　</t>
    <rPh sb="0" eb="2">
      <t>フヒョウ</t>
    </rPh>
    <rPh sb="2" eb="3">
      <t>ダイ</t>
    </rPh>
    <rPh sb="3" eb="5">
      <t>ニゴウ</t>
    </rPh>
    <rPh sb="6" eb="7">
      <t>ジュウ</t>
    </rPh>
    <rPh sb="7" eb="8">
      <t>イチ</t>
    </rPh>
    <rPh sb="10" eb="12">
      <t>ベッシ</t>
    </rPh>
    <phoneticPr fontId="2"/>
  </si>
  <si>
    <t>付表第二号（十一） 　</t>
    <rPh sb="0" eb="2">
      <t>フヒョウ</t>
    </rPh>
    <rPh sb="2" eb="3">
      <t>ダイ</t>
    </rPh>
    <rPh sb="3" eb="5">
      <t>ニゴウ</t>
    </rPh>
    <rPh sb="6" eb="7">
      <t>ジュウ</t>
    </rPh>
    <rPh sb="7" eb="8">
      <t>イチ</t>
    </rPh>
    <phoneticPr fontId="2"/>
  </si>
  <si>
    <t>様式1-11</t>
    <phoneticPr fontId="2"/>
  </si>
  <si>
    <t xml:space="preserve">介護給付費算定に係る体制等に関する届出書
</t>
    <rPh sb="0" eb="2">
      <t>カイゴ</t>
    </rPh>
    <rPh sb="2" eb="5">
      <t>キュウフヒ</t>
    </rPh>
    <rPh sb="5" eb="6">
      <t>サン</t>
    </rPh>
    <rPh sb="6" eb="7">
      <t>テイ</t>
    </rPh>
    <rPh sb="8" eb="9">
      <t>カカ</t>
    </rPh>
    <rPh sb="10" eb="13">
      <t>タイセイトウ</t>
    </rPh>
    <rPh sb="14" eb="15">
      <t>カン</t>
    </rPh>
    <rPh sb="17" eb="19">
      <t>トドケデ</t>
    </rPh>
    <rPh sb="19" eb="20">
      <t>ショ</t>
    </rPh>
    <phoneticPr fontId="2"/>
  </si>
  <si>
    <r>
      <t>１　この用紙も提出してください。
２　連絡先欄は、実際に書類を作成した方の氏名を記入してください。
　　お問合せ等がある場合に使用します。
３　参考様式は、必ず使用しなければならない様式ではなく、参考様式の内容程度に整備された書面がある時は、その書面に変えることが
　できます。
４　受領確認が必要な場合は、市に提出する書類とは別に、「申請書（様式第１号(第2条関係)）」の写し及び</t>
    </r>
    <r>
      <rPr>
        <b/>
        <sz val="8"/>
        <color indexed="10"/>
        <rFont val="ＭＳ Ｐゴシック"/>
        <family val="3"/>
        <charset val="128"/>
      </rPr>
      <t>返信用封筒</t>
    </r>
    <r>
      <rPr>
        <sz val="8"/>
        <rFont val="ＭＳ Ｐゴシック"/>
        <family val="3"/>
        <charset val="128"/>
      </rPr>
      <t>を提出してくださ
　い。受領印を押してお返しいたします。</t>
    </r>
    <phoneticPr fontId="2"/>
  </si>
  <si>
    <r>
      <t>１　この用紙も提出してください。
２　連絡先欄は、実際に書類を作成した方の氏名を記入してください。
　　お問合せ等がある場合に使用します。
３　参考様式は、必ず使用しなければならない様式ではなく、参考様式の内容程度に整備された書面がある
　時は、その書面に変えることができます。
４　受領確認が必要な場合は、市に提出する書類とは別に、「申請書（様式第１号(第2条関係)）」の写し及び
　</t>
    </r>
    <r>
      <rPr>
        <b/>
        <sz val="12"/>
        <color indexed="10"/>
        <rFont val="ＭＳ Ｐゴシック"/>
        <family val="3"/>
        <charset val="128"/>
      </rPr>
      <t>返信用封筒</t>
    </r>
    <r>
      <rPr>
        <sz val="12"/>
        <rFont val="ＭＳ Ｐゴシック"/>
        <family val="3"/>
        <charset val="128"/>
      </rPr>
      <t>を提出してください。受領印を押してお返しいたします。</t>
    </r>
    <phoneticPr fontId="2"/>
  </si>
  <si>
    <t>様式第１号（第２条関係）</t>
    <rPh sb="0" eb="2">
      <t>ヨウシキ</t>
    </rPh>
    <rPh sb="2" eb="3">
      <t>ダイ</t>
    </rPh>
    <rPh sb="4" eb="5">
      <t>ゴウ</t>
    </rPh>
    <rPh sb="6" eb="7">
      <t>ダイ</t>
    </rPh>
    <rPh sb="8" eb="9">
      <t>ジョウ</t>
    </rPh>
    <rPh sb="9" eb="11">
      <t>カンケイ</t>
    </rPh>
    <phoneticPr fontId="2"/>
  </si>
  <si>
    <t>付表第二号（八）</t>
    <rPh sb="0" eb="2">
      <t>フヒョウ</t>
    </rPh>
    <rPh sb="2" eb="3">
      <t>ダイ</t>
    </rPh>
    <rPh sb="3" eb="5">
      <t>ニゴウ</t>
    </rPh>
    <rPh sb="6" eb="7">
      <t>ハチ</t>
    </rPh>
    <phoneticPr fontId="2"/>
  </si>
  <si>
    <t>様式1-6
従来型又はユニット型</t>
    <rPh sb="0" eb="2">
      <t>ヨウシキ</t>
    </rPh>
    <rPh sb="6" eb="9">
      <t>ジュウライガタ</t>
    </rPh>
    <rPh sb="9" eb="10">
      <t>マタ</t>
    </rPh>
    <rPh sb="15" eb="16">
      <t>ガタ</t>
    </rPh>
    <phoneticPr fontId="2"/>
  </si>
  <si>
    <t>地域密着型介護老人福祉施設入所者生活介護事業者の指定申請に係る添付書類一覧</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rPh sb="20" eb="23">
      <t>ジギョウシャ</t>
    </rPh>
    <rPh sb="24" eb="26">
      <t>シテイ</t>
    </rPh>
    <rPh sb="26" eb="28">
      <t>シンセイ</t>
    </rPh>
    <rPh sb="29" eb="30">
      <t>カカ</t>
    </rPh>
    <rPh sb="31" eb="33">
      <t>テンプ</t>
    </rPh>
    <rPh sb="33" eb="35">
      <t>ショルイ</t>
    </rPh>
    <rPh sb="35" eb="37">
      <t>イチラン</t>
    </rPh>
    <phoneticPr fontId="2"/>
  </si>
  <si>
    <t>様式第１号
(第2条関係)</t>
    <phoneticPr fontId="2"/>
  </si>
  <si>
    <t>様式第２号（第３条関係）</t>
    <phoneticPr fontId="1"/>
  </si>
  <si>
    <t>様式第３号（第３条関係）</t>
    <phoneticPr fontId="1"/>
  </si>
  <si>
    <t>←をダブルクリックして編集</t>
    <rPh sb="11" eb="13">
      <t>ヘンシュウ</t>
    </rPh>
    <phoneticPr fontId="1"/>
  </si>
  <si>
    <t>訪問型サービス</t>
    <rPh sb="0" eb="2">
      <t>ホウモン</t>
    </rPh>
    <rPh sb="2" eb="3">
      <t>ガタ</t>
    </rPh>
    <phoneticPr fontId="1"/>
  </si>
  <si>
    <t>通所型サービス</t>
    <rPh sb="0" eb="2">
      <t>ツウショ</t>
    </rPh>
    <rPh sb="2" eb="3">
      <t>ガタ</t>
    </rPh>
    <phoneticPr fontId="1"/>
  </si>
  <si>
    <t>別記様式（第２条関係）</t>
  </si>
  <si>
    <t>　　　　　　　　　　　　　</t>
  </si>
  <si>
    <t>夜間・深夜サービスの実施等に関する届出書</t>
  </si>
  <si>
    <t>（事業者）　本社所在地</t>
    <phoneticPr fontId="1"/>
  </si>
  <si>
    <t>名称</t>
    <phoneticPr fontId="1"/>
  </si>
  <si>
    <t>代表者の職・氏名</t>
    <phoneticPr fontId="1"/>
  </si>
  <si>
    <t>担当者の氏名・連絡先</t>
    <phoneticPr fontId="1"/>
  </si>
  <si>
    <t>　ふじみ野市指定地域密着型サービス等の事業に関する基準等を定める条例施行規則第２条の規定により、下記のとおり届け出ます。</t>
  </si>
  <si>
    <t>記</t>
  </si>
  <si>
    <t>①異動等年月日</t>
  </si>
  <si>
    <t>②届出区分</t>
  </si>
  <si>
    <t>□開始　　□変更</t>
    <phoneticPr fontId="1"/>
  </si>
  <si>
    <t>□休止　　□廃止</t>
    <phoneticPr fontId="1"/>
  </si>
  <si>
    <t>③介護保険事業所番号</t>
  </si>
  <si>
    <t>④事業所名</t>
  </si>
  <si>
    <t>⑤指定地域密着型サービス事業所種別</t>
  </si>
  <si>
    <t>⑥所在地</t>
  </si>
  <si>
    <t>指定地域密着型サービス事業所</t>
  </si>
  <si>
    <t>夜間・深夜サービス事業所</t>
  </si>
  <si>
    <t>⑦連絡先</t>
  </si>
  <si>
    <t>法人</t>
  </si>
  <si>
    <t>FAX番号</t>
  </si>
  <si>
    <t>指定事業所</t>
  </si>
  <si>
    <t>⑧管理者氏名</t>
  </si>
  <si>
    <t>指定地域密着型サービス事業所の管理者との兼務</t>
  </si>
  <si>
    <t>□有　・　□無</t>
    <phoneticPr fontId="1"/>
  </si>
  <si>
    <t>⑨夜間・深夜サービス提供日及び提供時間</t>
  </si>
  <si>
    <t>提供日</t>
  </si>
  <si>
    <t>その他休日</t>
  </si>
  <si>
    <t>提供時間</t>
  </si>
  <si>
    <t>火</t>
  </si>
  <si>
    <t>水</t>
  </si>
  <si>
    <t>木</t>
  </si>
  <si>
    <t>金</t>
  </si>
  <si>
    <t>土</t>
  </si>
  <si>
    <t>祝</t>
  </si>
  <si>
    <t>　：　　　から</t>
    <phoneticPr fontId="1"/>
  </si>
  <si>
    <t>　：　　　まで</t>
    <phoneticPr fontId="1"/>
  </si>
  <si>
    <t>⑩利用定員</t>
  </si>
  <si>
    <t>夜間・深夜サービス　　　名</t>
  </si>
  <si>
    <t>（参考）指定地域密着型サービス事業所　　名</t>
  </si>
  <si>
    <t>⑪夜間・深夜サービス計画の作成</t>
  </si>
  <si>
    <t>４日以上の連続利用者</t>
  </si>
  <si>
    <t>□有</t>
  </si>
  <si>
    <t>１回当たり連続３日以下の利用者が反復的・継続的に利用する場合</t>
  </si>
  <si>
    <t>□無</t>
  </si>
  <si>
    <t>⑫人員配置の状況</t>
  </si>
  <si>
    <t>夜間・深夜サービス従業者数</t>
  </si>
  <si>
    <t>従業者数</t>
  </si>
  <si>
    <t>内訳</t>
  </si>
  <si>
    <t>介護福祉士</t>
    <rPh sb="0" eb="2">
      <t>カイゴ</t>
    </rPh>
    <rPh sb="2" eb="5">
      <t>フクシシ</t>
    </rPh>
    <phoneticPr fontId="1"/>
  </si>
  <si>
    <t>左記以外の介護職員</t>
  </si>
  <si>
    <t>　　名</t>
    <rPh sb="2" eb="3">
      <t>メイ</t>
    </rPh>
    <phoneticPr fontId="1"/>
  </si>
  <si>
    <t>　　　名</t>
    <phoneticPr fontId="1"/>
  </si>
  <si>
    <t>名</t>
    <rPh sb="0" eb="1">
      <t>メイ</t>
    </rPh>
    <phoneticPr fontId="1"/>
  </si>
  <si>
    <t>名　</t>
    <rPh sb="0" eb="1">
      <t>メイ</t>
    </rPh>
    <phoneticPr fontId="1"/>
  </si>
  <si>
    <t>研修修了者</t>
    <rPh sb="0" eb="2">
      <t>ケンシュウ</t>
    </rPh>
    <rPh sb="2" eb="5">
      <t>シュウリョウシャ</t>
    </rPh>
    <phoneticPr fontId="1"/>
  </si>
  <si>
    <t>夜間・深夜サービス提供時の配置状況</t>
  </si>
  <si>
    <t>夜勤者</t>
  </si>
  <si>
    <t>緊急対応要員の確保状況</t>
  </si>
  <si>
    <t>夜勤　　　名　・　宿直　　　名・</t>
    <phoneticPr fontId="1"/>
  </si>
  <si>
    <t>常時　　　　　名</t>
    <phoneticPr fontId="1"/>
  </si>
  <si>
    <t>□連絡体制整備</t>
  </si>
  <si>
    <t>利用者数に応じた増員</t>
  </si>
  <si>
    <t>□有　□無</t>
  </si>
  <si>
    <t>具体的な配置方法</t>
  </si>
  <si>
    <t>時間帯での増員</t>
  </si>
  <si>
    <t>夕食介助</t>
  </si>
  <si>
    <t>朝食介助</t>
    <phoneticPr fontId="1"/>
  </si>
  <si>
    <t>就寝介助</t>
  </si>
  <si>
    <t>　　　名　</t>
    <rPh sb="3" eb="4">
      <t>メイ</t>
    </rPh>
    <phoneticPr fontId="1"/>
  </si>
  <si>
    <t>　　名　</t>
    <rPh sb="2" eb="3">
      <t>メイ</t>
    </rPh>
    <phoneticPr fontId="1"/>
  </si>
  <si>
    <t>従業者を増員する時間帯</t>
  </si>
  <si>
    <t>⑬宿泊室の状況</t>
  </si>
  <si>
    <t>個室</t>
  </si>
  <si>
    <t>１階</t>
  </si>
  <si>
    <t>２階</t>
  </si>
  <si>
    <t>個室以外</t>
  </si>
  <si>
    <t>床面積</t>
  </si>
  <si>
    <t>受入可能人数</t>
  </si>
  <si>
    <t>一人当たり面積　</t>
  </si>
  <si>
    <t>仕切方法</t>
  </si>
  <si>
    <t>　　㎡</t>
    <phoneticPr fontId="1"/>
  </si>
  <si>
    <t>　　　　　人</t>
  </si>
  <si>
    <t>仕切方法がその他の場合の具体的内容</t>
  </si>
  <si>
    <t>男女別室への配慮</t>
  </si>
  <si>
    <t>個室と個室以外の受入可能人数の合計が利用定員を超える理由</t>
  </si>
  <si>
    <t>⑭防災対策の状況</t>
  </si>
  <si>
    <t>消防法令上の区分</t>
  </si>
  <si>
    <t>消防法施行令別表第１</t>
  </si>
  <si>
    <t>消防計画の作成</t>
  </si>
  <si>
    <t>□（６）項ロ　□（６）項ハ</t>
  </si>
  <si>
    <t>消防用設備等の状況</t>
  </si>
  <si>
    <t>消火器</t>
  </si>
  <si>
    <t>防炎用品の使用　</t>
  </si>
  <si>
    <t>誘導灯</t>
  </si>
  <si>
    <t>自動火災報知設備</t>
  </si>
  <si>
    <t>避難経路の掲示</t>
  </si>
  <si>
    <t>火災通報装置</t>
  </si>
  <si>
    <t>スプリンクラー設備</t>
  </si>
  <si>
    <t>避難訓練</t>
  </si>
  <si>
    <t>年に　　回実施</t>
    <phoneticPr fontId="1"/>
  </si>
  <si>
    <t>夜間想定訓練</t>
  </si>
  <si>
    <t>消防署との連携</t>
  </si>
  <si>
    <t>※添付書類　１　日中の指定地域密着型サービス事業所の建物図面及び写真</t>
  </si>
  <si>
    <t>　　　　　　２　夜間・深夜サービス利用時の建物図面（宿泊室の仕切り等を記載したもの）及び宿泊室の写真</t>
  </si>
  <si>
    <t>　　　　　　３　夜間・深夜サービスにかかる運営規程</t>
  </si>
  <si>
    <t>　　　　　　４　夜間・深夜サービス従業者名簿及び資格証等の写し</t>
  </si>
  <si>
    <t>※⑧以下の項目は、変更届の場合に限り、変更後の内容を記入してください。</t>
  </si>
  <si>
    <t>介護予防支援</t>
    <rPh sb="0" eb="2">
      <t>カイゴ</t>
    </rPh>
    <rPh sb="2" eb="4">
      <t>ヨボウ</t>
    </rPh>
    <rPh sb="4" eb="6">
      <t>シエン</t>
    </rPh>
    <phoneticPr fontId="1"/>
  </si>
  <si>
    <r>
      <rPr>
        <b/>
        <sz val="36"/>
        <rFont val="ＭＳ Ｐゴシック"/>
        <family val="3"/>
        <charset val="128"/>
      </rPr>
      <t>居宅介護支援</t>
    </r>
    <r>
      <rPr>
        <b/>
        <sz val="14"/>
        <color theme="3"/>
        <rFont val="ＭＳ Ｐゴシック"/>
        <family val="3"/>
        <charset val="128"/>
      </rPr>
      <t xml:space="preserve">
</t>
    </r>
    <r>
      <rPr>
        <b/>
        <sz val="14"/>
        <color rgb="FFFF0000"/>
        <rFont val="ＭＳ Ｐゴシック"/>
        <family val="3"/>
        <charset val="128"/>
      </rPr>
      <t>指定申請書類　　　　　　　　　　　　　　　　　　　　　　　　　　　　　　　       更新申請書類
　　　　　　　　　　　　　　　　　　　　　　　　　　　　　　　　　　　　　　　　　　　変更届出書類　
　　　　　　　　　　　　　　　　　　　　　　　　　　　　　　　　　　　　　　　　　　　　廃止届出書類
　　　　　　　　　　　　　　　　　　　　　　　　　　　　　　　　　　　　　　　　　　　　辞退届出書類
　　　　　　　　　　　　　　　　　　　　　　　　　　　　　　　　　　　　　　　　　　　　　　</t>
    </r>
    <r>
      <rPr>
        <b/>
        <sz val="14"/>
        <color theme="3"/>
        <rFont val="ＭＳ Ｐゴシック"/>
        <family val="3"/>
        <charset val="128"/>
      </rPr>
      <t xml:space="preserve">
</t>
    </r>
    <r>
      <rPr>
        <b/>
        <sz val="14"/>
        <color rgb="FFFF0000"/>
        <rFont val="ＭＳ Ｐゴシック"/>
        <family val="3"/>
        <charset val="128"/>
      </rPr>
      <t>　　　　　　　　　　　　　</t>
    </r>
    <rPh sb="0" eb="2">
      <t>キョタク</t>
    </rPh>
    <rPh sb="2" eb="4">
      <t>カイゴ</t>
    </rPh>
    <rPh sb="7" eb="9">
      <t>シテイ</t>
    </rPh>
    <rPh sb="9" eb="11">
      <t>シンセイ</t>
    </rPh>
    <rPh sb="11" eb="13">
      <t>ショルイ</t>
    </rPh>
    <rPh sb="51" eb="53">
      <t>コウシン</t>
    </rPh>
    <rPh sb="53" eb="55">
      <t>シンセイ</t>
    </rPh>
    <rPh sb="55" eb="57">
      <t>ショルイ</t>
    </rPh>
    <rPh sb="168" eb="170">
      <t>ハイシ</t>
    </rPh>
    <rPh sb="170" eb="171">
      <t>トドケ</t>
    </rPh>
    <rPh sb="171" eb="172">
      <t>デ</t>
    </rPh>
    <rPh sb="172" eb="174">
      <t>ショルイ</t>
    </rPh>
    <phoneticPr fontId="1"/>
  </si>
  <si>
    <r>
      <rPr>
        <b/>
        <sz val="36"/>
        <rFont val="ＭＳ Ｐゴシック"/>
        <family val="3"/>
        <charset val="128"/>
      </rPr>
      <t>介護予防支援</t>
    </r>
    <r>
      <rPr>
        <b/>
        <sz val="14"/>
        <color theme="3"/>
        <rFont val="ＭＳ Ｐゴシック"/>
        <family val="3"/>
        <charset val="128"/>
      </rPr>
      <t xml:space="preserve">
</t>
    </r>
    <r>
      <rPr>
        <b/>
        <sz val="14"/>
        <color rgb="FFFF0000"/>
        <rFont val="ＭＳ Ｐゴシック"/>
        <family val="3"/>
        <charset val="128"/>
      </rPr>
      <t>指定申請書類　　　　　　　　　　　　　　　　　　　　　　　　　　　　　　　       更新申請書類
　　　　　　　　　　　　　　　　　　　　　　　　　　　　　　　　　　　　　　　　　　　変更届出書類
　　　　　　　　　　　　　　　　　　　　　　　　　　　　　　　　　　　　　　　　　　　　廃止届出書類
　　　　　　　　　　　　　　　　　　　　　　　　　　　　　　　　　　　　　　　　　　　　辞退届出書類
　　　　　　　　　　　　　　　　　　　　　　　　　　　　　　　　　　　　　　　　　　　　　　</t>
    </r>
    <r>
      <rPr>
        <b/>
        <sz val="14"/>
        <color theme="3"/>
        <rFont val="ＭＳ Ｐゴシック"/>
        <family val="3"/>
        <charset val="128"/>
      </rPr>
      <t xml:space="preserve">
</t>
    </r>
    <r>
      <rPr>
        <b/>
        <sz val="14"/>
        <color rgb="FFFF0000"/>
        <rFont val="ＭＳ Ｐゴシック"/>
        <family val="3"/>
        <charset val="128"/>
      </rPr>
      <t>　　　　　　　　　　　　　</t>
    </r>
    <rPh sb="0" eb="2">
      <t>カイゴ</t>
    </rPh>
    <rPh sb="2" eb="4">
      <t>ヨボウ</t>
    </rPh>
    <rPh sb="4" eb="6">
      <t>シエン</t>
    </rPh>
    <rPh sb="7" eb="9">
      <t>シテイ</t>
    </rPh>
    <rPh sb="9" eb="11">
      <t>シンセイ</t>
    </rPh>
    <rPh sb="11" eb="13">
      <t>ショルイ</t>
    </rPh>
    <rPh sb="51" eb="53">
      <t>コウシン</t>
    </rPh>
    <rPh sb="53" eb="55">
      <t>シンセイ</t>
    </rPh>
    <rPh sb="55" eb="57">
      <t>ショルイ</t>
    </rPh>
    <rPh sb="109" eb="111">
      <t>ショルイ</t>
    </rPh>
    <rPh sb="168" eb="170">
      <t>ハイシ</t>
    </rPh>
    <rPh sb="170" eb="171">
      <t>トドケ</t>
    </rPh>
    <phoneticPr fontId="1"/>
  </si>
  <si>
    <r>
      <rPr>
        <b/>
        <sz val="36"/>
        <rFont val="ＭＳ Ｐゴシック"/>
        <family val="3"/>
        <charset val="128"/>
      </rPr>
      <t>訪問型サービス、通所型サービス</t>
    </r>
    <r>
      <rPr>
        <b/>
        <sz val="14"/>
        <color rgb="FFFF0000"/>
        <rFont val="ＭＳ Ｐゴシック"/>
        <family val="3"/>
        <charset val="128"/>
      </rPr>
      <t xml:space="preserve">
指定・更新書類
訪問型サービス　　　　　　　　　　　　　　　　　　　　　　　　　　通所型サービス
訪問型サービス、通所型サービス共通
参考様式　　　　　　　　　　　　　　　　　　　　　　　　　　　　　　変更届出書類
　　　　　　　　　　　　　　　　　　　　　　　　　　　　　　　　　　　　廃止届出書類
　　　　　　　　　　　　　　　　　　　　　　　　　　　　　　　　　　　　辞退届出書類
　　　　　　　　　　　　　　　　　　　　　　　　　　　　　　　　　　　　　　　　　　　　　　</t>
    </r>
    <r>
      <rPr>
        <b/>
        <sz val="14"/>
        <color theme="3"/>
        <rFont val="ＭＳ Ｐゴシック"/>
        <family val="3"/>
        <charset val="128"/>
      </rPr>
      <t xml:space="preserve">
</t>
    </r>
    <r>
      <rPr>
        <b/>
        <sz val="14"/>
        <color rgb="FFFF0000"/>
        <rFont val="ＭＳ Ｐゴシック"/>
        <family val="3"/>
        <charset val="128"/>
      </rPr>
      <t>　　　　　　　　　　　　　</t>
    </r>
    <rPh sb="0" eb="3">
      <t>ホウモンガタ</t>
    </rPh>
    <rPh sb="8" eb="10">
      <t>ツウショ</t>
    </rPh>
    <rPh sb="10" eb="11">
      <t>ガタ</t>
    </rPh>
    <rPh sb="16" eb="18">
      <t>シテイ</t>
    </rPh>
    <rPh sb="19" eb="21">
      <t>コウシン</t>
    </rPh>
    <rPh sb="21" eb="23">
      <t>ショルイ</t>
    </rPh>
    <rPh sb="37" eb="39">
      <t>コウシン</t>
    </rPh>
    <rPh sb="39" eb="41">
      <t>シンセイ</t>
    </rPh>
    <rPh sb="41" eb="43">
      <t>ショルイ</t>
    </rPh>
    <rPh sb="49" eb="51">
      <t>ホウモン</t>
    </rPh>
    <rPh sb="51" eb="52">
      <t>ガタツウショ</t>
    </rPh>
    <rPh sb="83" eb="85">
      <t>ホウモン</t>
    </rPh>
    <rPh sb="85" eb="86">
      <t>ガタ</t>
    </rPh>
    <rPh sb="91" eb="93">
      <t>ツウショ</t>
    </rPh>
    <rPh sb="93" eb="94">
      <t>ガタ</t>
    </rPh>
    <rPh sb="98" eb="100">
      <t>キョウツウ</t>
    </rPh>
    <rPh sb="101" eb="105">
      <t>サンコウヨウシキ</t>
    </rPh>
    <rPh sb="185" eb="187">
      <t>ハイシ</t>
    </rPh>
    <rPh sb="187" eb="189">
      <t>トドケデ</t>
    </rPh>
    <rPh sb="189" eb="191">
      <t>ショルイ</t>
    </rPh>
    <rPh sb="232" eb="234">
      <t>ジタイ</t>
    </rPh>
    <rPh sb="234" eb="236">
      <t>トドケデ</t>
    </rPh>
    <rPh sb="236" eb="238">
      <t>ショルイ</t>
    </rPh>
    <rPh sb="357" eb="359">
      <t>ジタイ</t>
    </rPh>
    <phoneticPr fontId="1"/>
  </si>
  <si>
    <r>
      <rPr>
        <b/>
        <sz val="36"/>
        <rFont val="ＭＳ Ｐゴシック"/>
        <family val="3"/>
        <charset val="128"/>
      </rPr>
      <t>地域密着型サービス</t>
    </r>
    <r>
      <rPr>
        <b/>
        <sz val="14"/>
        <color theme="3"/>
        <rFont val="ＭＳ Ｐゴシック"/>
        <family val="3"/>
        <charset val="128"/>
      </rPr>
      <t xml:space="preserve">
</t>
    </r>
    <r>
      <rPr>
        <b/>
        <sz val="14"/>
        <color rgb="FFFF0000"/>
        <rFont val="ＭＳ Ｐゴシック"/>
        <family val="3"/>
        <charset val="128"/>
      </rPr>
      <t>指定申請添付書類一覧  　　　　                                                         指定・更新申請書
記載事項
参考資料
更新申請書　　　　　　　　　　　　　　　　　　　　　　　　　  　　 変更届出書         　　　　　　　　　　　　　　　　　　　　　  　　 廃止届出書
　　　　　　　　　　　　　　　　　　　　　　　　　　　　　　　　　　　　　　　　　　　　　　　　　　　　　　　　　　　　　　　　　　　　　　　指定辞退届出書
　　　　　</t>
    </r>
    <r>
      <rPr>
        <b/>
        <sz val="14"/>
        <color theme="3"/>
        <rFont val="ＭＳ Ｐゴシック"/>
        <family val="3"/>
        <charset val="128"/>
      </rPr>
      <t>　　　　　　　　　　　　　　　　　　　　　　　　　　　　　　　　　　　　　　　　　　　　　　　　　　　　　　　　　　　　　　　</t>
    </r>
    <rPh sb="0" eb="5">
      <t>チイキミッチャクガタ</t>
    </rPh>
    <rPh sb="10" eb="12">
      <t>シテイ</t>
    </rPh>
    <rPh sb="12" eb="14">
      <t>シンセイ</t>
    </rPh>
    <rPh sb="14" eb="16">
      <t>テンプ</t>
    </rPh>
    <rPh sb="16" eb="18">
      <t>ショルイ</t>
    </rPh>
    <rPh sb="83" eb="85">
      <t>シテイ</t>
    </rPh>
    <rPh sb="86" eb="88">
      <t>コウシン</t>
    </rPh>
    <rPh sb="88" eb="91">
      <t>シンセイショ</t>
    </rPh>
    <rPh sb="93" eb="95">
      <t>ジコウ</t>
    </rPh>
    <rPh sb="124" eb="128">
      <t>サンコウシリョウ</t>
    </rPh>
    <rPh sb="142" eb="144">
      <t>コウシン</t>
    </rPh>
    <rPh sb="144" eb="147">
      <t>シンセイショ</t>
    </rPh>
    <rPh sb="177" eb="179">
      <t>ヘンコウ</t>
    </rPh>
    <rPh sb="179" eb="182">
      <t>トドケデショ</t>
    </rPh>
    <rPh sb="217" eb="219">
      <t>ハイシ</t>
    </rPh>
    <rPh sb="219" eb="220">
      <t>トドケ</t>
    </rPh>
    <rPh sb="220" eb="222">
      <t>デショ</t>
    </rPh>
    <rPh sb="298" eb="300">
      <t>シテイ</t>
    </rPh>
    <rPh sb="300" eb="302">
      <t>ジタイ</t>
    </rPh>
    <rPh sb="302" eb="305">
      <t>トドケデショ</t>
    </rPh>
    <phoneticPr fontId="2"/>
  </si>
  <si>
    <t>介護予防支援事業者の指定申請に係る添付書類一覧</t>
    <rPh sb="0" eb="2">
      <t>カイゴ</t>
    </rPh>
    <rPh sb="2" eb="4">
      <t>ヨボウ</t>
    </rPh>
    <rPh sb="4" eb="6">
      <t>シエン</t>
    </rPh>
    <rPh sb="6" eb="9">
      <t>ジギョウシャ</t>
    </rPh>
    <rPh sb="10" eb="12">
      <t>シテイ</t>
    </rPh>
    <rPh sb="12" eb="14">
      <t>シンセイ</t>
    </rPh>
    <rPh sb="15" eb="16">
      <t>カカ</t>
    </rPh>
    <rPh sb="17" eb="19">
      <t>テンプ</t>
    </rPh>
    <rPh sb="19" eb="21">
      <t>ショルイ</t>
    </rPh>
    <rPh sb="21" eb="23">
      <t>イチラン</t>
    </rPh>
    <phoneticPr fontId="2"/>
  </si>
  <si>
    <t>付表第二号（十二） 　</t>
    <rPh sb="0" eb="2">
      <t>フヒョウ</t>
    </rPh>
    <rPh sb="2" eb="3">
      <t>ダイ</t>
    </rPh>
    <rPh sb="3" eb="5">
      <t>ニゴウ</t>
    </rPh>
    <rPh sb="6" eb="7">
      <t>ジュウ</t>
    </rPh>
    <rPh sb="7" eb="8">
      <t>ニ</t>
    </rPh>
    <phoneticPr fontId="2"/>
  </si>
  <si>
    <t>様式1-14</t>
    <phoneticPr fontId="2"/>
  </si>
  <si>
    <t>様式6-4</t>
    <rPh sb="0" eb="2">
      <t>ヨウシキ</t>
    </rPh>
    <phoneticPr fontId="2"/>
  </si>
  <si>
    <t>介護保険法第１１５条の４５の５第２項の規定に該当しない旨の誓約する書面</t>
    <rPh sb="0" eb="2">
      <t>カイゴ</t>
    </rPh>
    <rPh sb="2" eb="4">
      <t>ホケン</t>
    </rPh>
    <rPh sb="4" eb="5">
      <t>ホウ</t>
    </rPh>
    <rPh sb="5" eb="6">
      <t>ダイ</t>
    </rPh>
    <rPh sb="9" eb="10">
      <t>ジョウ</t>
    </rPh>
    <rPh sb="15" eb="16">
      <t>ダイ</t>
    </rPh>
    <rPh sb="17" eb="18">
      <t>コウ</t>
    </rPh>
    <rPh sb="19" eb="21">
      <t>キテイ</t>
    </rPh>
    <rPh sb="22" eb="24">
      <t>ガイトウ</t>
    </rPh>
    <rPh sb="27" eb="28">
      <t>ムネ</t>
    </rPh>
    <rPh sb="29" eb="31">
      <t>セイヤク</t>
    </rPh>
    <rPh sb="33" eb="35">
      <t>ショメン</t>
    </rPh>
    <phoneticPr fontId="2"/>
  </si>
  <si>
    <t>介護給付費算定に係る体制等に関する届出書</t>
    <rPh sb="0" eb="2">
      <t>カイゴ</t>
    </rPh>
    <rPh sb="2" eb="5">
      <t>キュウフヒ</t>
    </rPh>
    <rPh sb="5" eb="6">
      <t>サン</t>
    </rPh>
    <rPh sb="6" eb="7">
      <t>テイ</t>
    </rPh>
    <rPh sb="8" eb="9">
      <t>カカ</t>
    </rPh>
    <rPh sb="10" eb="13">
      <t>タイセイトウ</t>
    </rPh>
    <rPh sb="14" eb="15">
      <t>カン</t>
    </rPh>
    <rPh sb="17" eb="19">
      <t>トドケデ</t>
    </rPh>
    <rPh sb="19" eb="20">
      <t>ショ</t>
    </rPh>
    <phoneticPr fontId="2"/>
  </si>
  <si>
    <t>介護予防支援事業者の指定更新に係る添付書類一覧</t>
    <rPh sb="0" eb="2">
      <t>カイゴ</t>
    </rPh>
    <rPh sb="2" eb="4">
      <t>ヨボウ</t>
    </rPh>
    <rPh sb="4" eb="6">
      <t>シエン</t>
    </rPh>
    <rPh sb="6" eb="9">
      <t>ジギョウシャ</t>
    </rPh>
    <rPh sb="10" eb="12">
      <t>シテイ</t>
    </rPh>
    <rPh sb="12" eb="14">
      <t>コウシン</t>
    </rPh>
    <rPh sb="15" eb="16">
      <t>カカ</t>
    </rPh>
    <rPh sb="17" eb="19">
      <t>テンプ</t>
    </rPh>
    <rPh sb="19" eb="21">
      <t>ショルイ</t>
    </rPh>
    <rPh sb="21" eb="23">
      <t>イチラン</t>
    </rPh>
    <phoneticPr fontId="2"/>
  </si>
  <si>
    <t>付表第二号
（十二）</t>
    <rPh sb="0" eb="2">
      <t>フヒョウ</t>
    </rPh>
    <rPh sb="2" eb="3">
      <t>ダイ</t>
    </rPh>
    <rPh sb="3" eb="5">
      <t>ニゴウ</t>
    </rPh>
    <rPh sb="7" eb="8">
      <t>ジュウ</t>
    </rPh>
    <rPh sb="8" eb="9">
      <t>ニ</t>
    </rPh>
    <phoneticPr fontId="2"/>
  </si>
  <si>
    <t>（別紙３）</t>
    <rPh sb="1" eb="3">
      <t>ベッシ</t>
    </rPh>
    <phoneticPr fontId="2"/>
  </si>
  <si>
    <t>協力医療機関に関する届出書</t>
    <rPh sb="0" eb="2">
      <t>キョウリョク</t>
    </rPh>
    <rPh sb="2" eb="4">
      <t>イリョウ</t>
    </rPh>
    <rPh sb="4" eb="6">
      <t>キカン</t>
    </rPh>
    <phoneticPr fontId="2"/>
  </si>
  <si>
    <t>令和</t>
    <rPh sb="0" eb="2">
      <t>レイワ</t>
    </rPh>
    <phoneticPr fontId="2"/>
  </si>
  <si>
    <t>日</t>
    <rPh sb="0" eb="1">
      <t>ヒ</t>
    </rPh>
    <phoneticPr fontId="2"/>
  </si>
  <si>
    <t>各指定権者
各許可権者</t>
    <rPh sb="0" eb="1">
      <t>カク</t>
    </rPh>
    <rPh sb="1" eb="3">
      <t>シテイ</t>
    </rPh>
    <rPh sb="3" eb="4">
      <t>ケン</t>
    </rPh>
    <rPh sb="4" eb="5">
      <t>シャ</t>
    </rPh>
    <rPh sb="6" eb="7">
      <t>カク</t>
    </rPh>
    <rPh sb="7" eb="9">
      <t>キョカ</t>
    </rPh>
    <rPh sb="9" eb="10">
      <t>ケン</t>
    </rPh>
    <rPh sb="10" eb="11">
      <t>ジャ</t>
    </rPh>
    <phoneticPr fontId="2"/>
  </si>
  <si>
    <t>各許可権者</t>
    <rPh sb="0" eb="1">
      <t>カク</t>
    </rPh>
    <rPh sb="1" eb="3">
      <t>キョカ</t>
    </rPh>
    <rPh sb="3" eb="4">
      <t>ケン</t>
    </rPh>
    <rPh sb="4" eb="5">
      <t>ジャ</t>
    </rPh>
    <phoneticPr fontId="2"/>
  </si>
  <si>
    <t>殿</t>
    <rPh sb="0" eb="1">
      <t>ドノ</t>
    </rPh>
    <phoneticPr fontId="2"/>
  </si>
  <si>
    <t>届　出　者</t>
    <phoneticPr fontId="2"/>
  </si>
  <si>
    <t>名　　称</t>
    <phoneticPr fontId="2"/>
  </si>
  <si>
    <t>事務所・施設の所在地</t>
    <rPh sb="4" eb="6">
      <t>シセツ</t>
    </rPh>
    <phoneticPr fontId="2"/>
  </si>
  <si>
    <t>(郵便番号</t>
    <phoneticPr fontId="2"/>
  </si>
  <si>
    <t>ー</t>
    <phoneticPr fontId="2"/>
  </si>
  <si>
    <t>　(ビルの名称等)</t>
    <phoneticPr fontId="2"/>
  </si>
  <si>
    <t>連 絡 先</t>
    <phoneticPr fontId="2"/>
  </si>
  <si>
    <t>事業所・施設種別</t>
    <rPh sb="0" eb="3">
      <t>ジギョウショ</t>
    </rPh>
    <rPh sb="4" eb="6">
      <t>シセツ</t>
    </rPh>
    <rPh sb="6" eb="8">
      <t>シュベツ</t>
    </rPh>
    <phoneticPr fontId="2"/>
  </si>
  <si>
    <t>□</t>
  </si>
  <si>
    <t>1  (介護予防)特定施設入居者生活介護</t>
    <rPh sb="4" eb="6">
      <t>カイゴ</t>
    </rPh>
    <rPh sb="6" eb="8">
      <t>ヨボウ</t>
    </rPh>
    <phoneticPr fontId="2"/>
  </si>
  <si>
    <t>2  地域密着型特定施設入居者生活介護</t>
    <rPh sb="3" eb="5">
      <t>チイキ</t>
    </rPh>
    <rPh sb="5" eb="8">
      <t>ミッチャクガタ</t>
    </rPh>
    <rPh sb="8" eb="10">
      <t>トクテイ</t>
    </rPh>
    <rPh sb="10" eb="12">
      <t>シセツ</t>
    </rPh>
    <rPh sb="12" eb="15">
      <t>ニュウキョシャ</t>
    </rPh>
    <rPh sb="15" eb="17">
      <t>セイカツ</t>
    </rPh>
    <rPh sb="17" eb="19">
      <t>カイゴ</t>
    </rPh>
    <phoneticPr fontId="2"/>
  </si>
  <si>
    <t>3  (介護予防)認知症対応型共同生活介護</t>
    <rPh sb="4" eb="6">
      <t>カイゴ</t>
    </rPh>
    <rPh sb="6" eb="8">
      <t>ヨボウ</t>
    </rPh>
    <phoneticPr fontId="2"/>
  </si>
  <si>
    <t>4  介護老人福祉施設</t>
    <rPh sb="3" eb="5">
      <t>カイゴ</t>
    </rPh>
    <rPh sb="5" eb="7">
      <t>ロウジン</t>
    </rPh>
    <rPh sb="7" eb="9">
      <t>フクシ</t>
    </rPh>
    <rPh sb="9" eb="11">
      <t>シセツ</t>
    </rPh>
    <phoneticPr fontId="2"/>
  </si>
  <si>
    <t>地域密着型介護老人福祉施設入所者生活介護</t>
    <phoneticPr fontId="2"/>
  </si>
  <si>
    <t>6  介護老人保健施設</t>
    <rPh sb="3" eb="5">
      <t>カイゴ</t>
    </rPh>
    <rPh sb="5" eb="7">
      <t>ロウジン</t>
    </rPh>
    <rPh sb="7" eb="9">
      <t>ホケン</t>
    </rPh>
    <rPh sb="9" eb="11">
      <t>シセツ</t>
    </rPh>
    <phoneticPr fontId="2"/>
  </si>
  <si>
    <t>7  介護医療院</t>
    <phoneticPr fontId="2"/>
  </si>
  <si>
    <t>8  養護老人ホーム</t>
    <rPh sb="3" eb="5">
      <t>ヨウゴ</t>
    </rPh>
    <rPh sb="5" eb="7">
      <t>ロウジン</t>
    </rPh>
    <phoneticPr fontId="2"/>
  </si>
  <si>
    <t>9  軽費老人ホーム</t>
    <rPh sb="3" eb="5">
      <t>ケイヒ</t>
    </rPh>
    <phoneticPr fontId="2"/>
  </si>
  <si>
    <t>代表者の職・氏名</t>
    <phoneticPr fontId="2"/>
  </si>
  <si>
    <t>職名</t>
  </si>
  <si>
    <t>協力医療機関</t>
    <phoneticPr fontId="2"/>
  </si>
  <si>
    <t>①施設基準（※1）第1号（※2）
　の規定を満たす協力医療機関</t>
    <rPh sb="1" eb="3">
      <t>シセツ</t>
    </rPh>
    <rPh sb="3" eb="5">
      <t>キジュン</t>
    </rPh>
    <rPh sb="9" eb="10">
      <t>ダイ</t>
    </rPh>
    <rPh sb="11" eb="12">
      <t>ゴウ</t>
    </rPh>
    <rPh sb="19" eb="21">
      <t>キテイ</t>
    </rPh>
    <rPh sb="22" eb="23">
      <t>ミ</t>
    </rPh>
    <rPh sb="25" eb="27">
      <t>キョウリョク</t>
    </rPh>
    <rPh sb="27" eb="29">
      <t>イリョウ</t>
    </rPh>
    <rPh sb="29" eb="31">
      <t>キカン</t>
    </rPh>
    <phoneticPr fontId="2"/>
  </si>
  <si>
    <t>医療機関名</t>
    <rPh sb="0" eb="2">
      <t>イリョウキカンメイ</t>
    </rPh>
    <phoneticPr fontId="2"/>
  </si>
  <si>
    <t>医療機関コード</t>
    <rPh sb="0" eb="2">
      <t>イリョウ</t>
    </rPh>
    <rPh sb="2" eb="4">
      <t>キカン</t>
    </rPh>
    <phoneticPr fontId="2"/>
  </si>
  <si>
    <t>入所者等が急変した場合等の対応の確認を行った日</t>
    <rPh sb="0" eb="3">
      <t>ニュウショシャ</t>
    </rPh>
    <rPh sb="3" eb="4">
      <t>トウ</t>
    </rPh>
    <rPh sb="9" eb="11">
      <t>バアイ</t>
    </rPh>
    <rPh sb="16" eb="18">
      <t>カクニン</t>
    </rPh>
    <rPh sb="19" eb="20">
      <t>オコナ</t>
    </rPh>
    <rPh sb="22" eb="23">
      <t>ヒ</t>
    </rPh>
    <phoneticPr fontId="2"/>
  </si>
  <si>
    <t>令和　年　月　日</t>
    <rPh sb="0" eb="2">
      <t>レイワ</t>
    </rPh>
    <rPh sb="3" eb="4">
      <t>ネン</t>
    </rPh>
    <rPh sb="5" eb="6">
      <t>ガツ</t>
    </rPh>
    <rPh sb="7" eb="8">
      <t>ニチ</t>
    </rPh>
    <phoneticPr fontId="2"/>
  </si>
  <si>
    <t>協力医療機関の
担当者名</t>
    <phoneticPr fontId="2"/>
  </si>
  <si>
    <t>②施設基準（※1）第2号（※3）
　の規定を満たす協力医療機関</t>
    <rPh sb="1" eb="3">
      <t>シセツ</t>
    </rPh>
    <rPh sb="3" eb="5">
      <t>キジュン</t>
    </rPh>
    <rPh sb="9" eb="10">
      <t>ダイ</t>
    </rPh>
    <rPh sb="11" eb="12">
      <t>ゴウ</t>
    </rPh>
    <rPh sb="19" eb="21">
      <t>キテイ</t>
    </rPh>
    <rPh sb="22" eb="23">
      <t>ミ</t>
    </rPh>
    <rPh sb="25" eb="27">
      <t>キョウリョク</t>
    </rPh>
    <rPh sb="27" eb="29">
      <t>イリョウ</t>
    </rPh>
    <rPh sb="29" eb="31">
      <t>キカン</t>
    </rPh>
    <phoneticPr fontId="2"/>
  </si>
  <si>
    <r>
      <rPr>
        <sz val="7"/>
        <rFont val="HGSｺﾞｼｯｸM"/>
        <family val="3"/>
        <charset val="128"/>
      </rPr>
      <t>（事業所・施設種別４～８のみ）</t>
    </r>
    <r>
      <rPr>
        <sz val="6"/>
        <rFont val="HGSｺﾞｼｯｸM"/>
        <family val="3"/>
        <charset val="128"/>
      </rPr>
      <t xml:space="preserve">
</t>
    </r>
    <r>
      <rPr>
        <sz val="9"/>
        <rFont val="HGSｺﾞｼｯｸM"/>
        <family val="3"/>
        <charset val="128"/>
      </rPr>
      <t>③施設基準（※1）第3号（※4）
　の規定を満たす協力病院</t>
    </r>
    <rPh sb="1" eb="4">
      <t>ジギョウショ</t>
    </rPh>
    <rPh sb="17" eb="19">
      <t>シセツ</t>
    </rPh>
    <rPh sb="19" eb="21">
      <t>キジュン</t>
    </rPh>
    <rPh sb="25" eb="26">
      <t>ダイ</t>
    </rPh>
    <rPh sb="27" eb="28">
      <t>ゴウ</t>
    </rPh>
    <rPh sb="35" eb="36">
      <t>サダム</t>
    </rPh>
    <rPh sb="37" eb="38">
      <t>ミ</t>
    </rPh>
    <rPh sb="40" eb="42">
      <t>キョウリョク</t>
    </rPh>
    <rPh sb="42" eb="44">
      <t>ビョウイン</t>
    </rPh>
    <phoneticPr fontId="2"/>
  </si>
  <si>
    <t>上記以外の協力医療機関</t>
    <rPh sb="0" eb="2">
      <t>ジョウキ</t>
    </rPh>
    <rPh sb="2" eb="4">
      <t>イガイ</t>
    </rPh>
    <rPh sb="5" eb="7">
      <t>キョウリョク</t>
    </rPh>
    <rPh sb="7" eb="9">
      <t>イリョウ</t>
    </rPh>
    <rPh sb="9" eb="11">
      <t>キカン</t>
    </rPh>
    <phoneticPr fontId="2"/>
  </si>
  <si>
    <t>施設基準第1号、第2号及び第3号の規定を満たす協力医療機関を定めていない場合(※5)</t>
    <rPh sb="8" eb="9">
      <t>ダイ</t>
    </rPh>
    <rPh sb="10" eb="11">
      <t>ゴウ</t>
    </rPh>
    <rPh sb="11" eb="12">
      <t>オヨ</t>
    </rPh>
    <rPh sb="13" eb="14">
      <t>ダイ</t>
    </rPh>
    <rPh sb="15" eb="16">
      <t>ゴウ</t>
    </rPh>
    <rPh sb="17" eb="19">
      <t>キテイ</t>
    </rPh>
    <rPh sb="20" eb="21">
      <t>ミ</t>
    </rPh>
    <rPh sb="23" eb="25">
      <t>キョウリョク</t>
    </rPh>
    <rPh sb="25" eb="27">
      <t>イリョウ</t>
    </rPh>
    <rPh sb="27" eb="29">
      <t>キカン</t>
    </rPh>
    <rPh sb="30" eb="31">
      <t>サダ</t>
    </rPh>
    <rPh sb="36" eb="38">
      <t>バアイ</t>
    </rPh>
    <phoneticPr fontId="2"/>
  </si>
  <si>
    <t>第1号から第3号の規定(※5)にあたり
過去1年間に協議を行った医療機関数</t>
    <rPh sb="0" eb="1">
      <t>ダイ</t>
    </rPh>
    <rPh sb="2" eb="3">
      <t>ゴウ</t>
    </rPh>
    <rPh sb="5" eb="6">
      <t>ダイ</t>
    </rPh>
    <rPh sb="7" eb="8">
      <t>ゴウ</t>
    </rPh>
    <rPh sb="9" eb="11">
      <t>キテイ</t>
    </rPh>
    <rPh sb="20" eb="22">
      <t>カコ</t>
    </rPh>
    <rPh sb="23" eb="25">
      <t>ネンカン</t>
    </rPh>
    <phoneticPr fontId="2"/>
  </si>
  <si>
    <t>協議をした医療機関との対応の
取り決めが困難であった理由</t>
    <rPh sb="0" eb="2">
      <t>キョウギ</t>
    </rPh>
    <rPh sb="5" eb="7">
      <t>イリョウ</t>
    </rPh>
    <rPh sb="7" eb="9">
      <t>キカン</t>
    </rPh>
    <rPh sb="11" eb="13">
      <t>タイオウ</t>
    </rPh>
    <rPh sb="15" eb="16">
      <t>ト</t>
    </rPh>
    <rPh sb="17" eb="18">
      <t>キ</t>
    </rPh>
    <rPh sb="20" eb="22">
      <t>コンナン</t>
    </rPh>
    <rPh sb="26" eb="28">
      <t>リユウ</t>
    </rPh>
    <phoneticPr fontId="2"/>
  </si>
  <si>
    <r>
      <rPr>
        <sz val="7.5"/>
        <rFont val="HGSｺﾞｼｯｸM"/>
        <family val="3"/>
        <charset val="128"/>
      </rPr>
      <t>(過去1年間に協議を行っていない場合)</t>
    </r>
    <r>
      <rPr>
        <sz val="8"/>
        <rFont val="HGSｺﾞｼｯｸM"/>
        <family val="3"/>
        <charset val="128"/>
      </rPr>
      <t xml:space="preserve">
医療機関と協議を行わなかった理由</t>
    </r>
    <rPh sb="1" eb="3">
      <t>カコ</t>
    </rPh>
    <rPh sb="4" eb="6">
      <t>ネンカン</t>
    </rPh>
    <rPh sb="7" eb="9">
      <t>キョウギ</t>
    </rPh>
    <rPh sb="10" eb="11">
      <t>オコナ</t>
    </rPh>
    <rPh sb="16" eb="18">
      <t>バアイ</t>
    </rPh>
    <rPh sb="20" eb="22">
      <t>イリョウ</t>
    </rPh>
    <rPh sb="22" eb="24">
      <t>キカン</t>
    </rPh>
    <phoneticPr fontId="2"/>
  </si>
  <si>
    <t>届出後1年以内に協議を行う
予定の医療機関</t>
    <rPh sb="0" eb="2">
      <t>トドケデ</t>
    </rPh>
    <rPh sb="2" eb="3">
      <t>ゴ</t>
    </rPh>
    <rPh sb="4" eb="5">
      <t>ネン</t>
    </rPh>
    <rPh sb="5" eb="7">
      <t>イナイ</t>
    </rPh>
    <phoneticPr fontId="2"/>
  </si>
  <si>
    <t>医療機関名（複数可）</t>
    <rPh sb="0" eb="2">
      <t>イリョウキカンメイ</t>
    </rPh>
    <rPh sb="6" eb="8">
      <t>フクスウ</t>
    </rPh>
    <rPh sb="8" eb="9">
      <t>カ</t>
    </rPh>
    <phoneticPr fontId="2"/>
  </si>
  <si>
    <t>※在宅療養支援病院、在宅療養支援診療所、地域包括ケア病棟を持つ医療機関(200床未満)、在宅療養後方支援病院等を想定</t>
    <rPh sb="39" eb="40">
      <t>ショウ</t>
    </rPh>
    <rPh sb="40" eb="42">
      <t>ミマン</t>
    </rPh>
    <phoneticPr fontId="2"/>
  </si>
  <si>
    <t>協議を行う予定時期</t>
    <rPh sb="0" eb="2">
      <t>キョウギ</t>
    </rPh>
    <rPh sb="3" eb="4">
      <t>オコナ</t>
    </rPh>
    <rPh sb="5" eb="7">
      <t>ヨテイ</t>
    </rPh>
    <rPh sb="7" eb="9">
      <t>ジキ</t>
    </rPh>
    <phoneticPr fontId="2"/>
  </si>
  <si>
    <t>令和　　　年　　　　月</t>
    <phoneticPr fontId="2"/>
  </si>
  <si>
    <r>
      <rPr>
        <sz val="7.5"/>
        <rFont val="HGSｺﾞｼｯｸM"/>
        <family val="3"/>
        <charset val="128"/>
      </rPr>
      <t>(協議を行う予定の医療機関がない場合)</t>
    </r>
    <r>
      <rPr>
        <sz val="8"/>
        <rFont val="HGSｺﾞｼｯｸM"/>
        <family val="3"/>
        <charset val="128"/>
      </rPr>
      <t xml:space="preserve">
基準を満たす協力医療機関を定める
ための今後の具体的な計画（※6）</t>
    </r>
    <rPh sb="1" eb="3">
      <t>キョウギ</t>
    </rPh>
    <rPh sb="4" eb="5">
      <t>オコナ</t>
    </rPh>
    <rPh sb="6" eb="8">
      <t>ヨテイ</t>
    </rPh>
    <rPh sb="9" eb="11">
      <t>イリョウ</t>
    </rPh>
    <rPh sb="11" eb="13">
      <t>キカン</t>
    </rPh>
    <rPh sb="20" eb="22">
      <t>キジュン</t>
    </rPh>
    <rPh sb="23" eb="24">
      <t>ミ</t>
    </rPh>
    <rPh sb="26" eb="28">
      <t>キョウリョク</t>
    </rPh>
    <rPh sb="28" eb="30">
      <t>イリョウ</t>
    </rPh>
    <rPh sb="30" eb="32">
      <t>キカン</t>
    </rPh>
    <rPh sb="33" eb="34">
      <t>サダ</t>
    </rPh>
    <rPh sb="41" eb="43">
      <t>コンゴ</t>
    </rPh>
    <rPh sb="44" eb="47">
      <t>グタイテキ</t>
    </rPh>
    <phoneticPr fontId="2"/>
  </si>
  <si>
    <t>関係書類</t>
  </si>
  <si>
    <t>各協力医療機関との協力内容が分かる書類（協定書等）を添付してください。</t>
    <phoneticPr fontId="2"/>
  </si>
  <si>
    <t xml:space="preserve">2
</t>
    <phoneticPr fontId="2"/>
  </si>
  <si>
    <t>特定施設入居者生活介護、地域密着型特定施設入居者生活介護、認知症対応型共同生活介護、軽費老人ホームについては「施設基準（※1）第3号の規定を満たす協力病院」の欄の記載は不要です。</t>
    <rPh sb="42" eb="46">
      <t>ケイヒロウジン</t>
    </rPh>
    <phoneticPr fontId="2"/>
  </si>
  <si>
    <t>協力医療機関や協力医療機関との契約内容に変更があった場合には速やかに届出を行ってください。</t>
    <rPh sb="0" eb="2">
      <t>キョウリョク</t>
    </rPh>
    <rPh sb="2" eb="4">
      <t>イリョウ</t>
    </rPh>
    <rPh sb="4" eb="6">
      <t>キカン</t>
    </rPh>
    <rPh sb="7" eb="9">
      <t>キョウリョク</t>
    </rPh>
    <rPh sb="9" eb="11">
      <t>イリョウ</t>
    </rPh>
    <rPh sb="11" eb="13">
      <t>キカン</t>
    </rPh>
    <rPh sb="15" eb="17">
      <t>ケイヤク</t>
    </rPh>
    <rPh sb="17" eb="19">
      <t>ナイヨウ</t>
    </rPh>
    <rPh sb="20" eb="22">
      <t>ヘンコウ</t>
    </rPh>
    <rPh sb="26" eb="28">
      <t>バアイ</t>
    </rPh>
    <rPh sb="30" eb="31">
      <t>スミ</t>
    </rPh>
    <rPh sb="34" eb="36">
      <t>トドケデ</t>
    </rPh>
    <rPh sb="37" eb="38">
      <t>オコナ</t>
    </rPh>
    <phoneticPr fontId="2"/>
  </si>
  <si>
    <t>（※1）</t>
    <phoneticPr fontId="2"/>
  </si>
  <si>
    <t>各サービス種別における協力医療機関に係る施設基準は裏面を参照。</t>
    <rPh sb="28" eb="30">
      <t>サンショウ</t>
    </rPh>
    <phoneticPr fontId="2"/>
  </si>
  <si>
    <t>（※2）</t>
    <phoneticPr fontId="2"/>
  </si>
  <si>
    <t>入所者の病状が急変した場合等において医師又は看護職員が相談対応を行う体制を常時確保していること。</t>
    <rPh sb="0" eb="3">
      <t>ニュウショシャ</t>
    </rPh>
    <rPh sb="4" eb="6">
      <t>ビョウジョウ</t>
    </rPh>
    <rPh sb="7" eb="9">
      <t>キュウヘン</t>
    </rPh>
    <rPh sb="11" eb="13">
      <t>バアイ</t>
    </rPh>
    <rPh sb="13" eb="14">
      <t>トウ</t>
    </rPh>
    <rPh sb="18" eb="20">
      <t>イシ</t>
    </rPh>
    <rPh sb="20" eb="21">
      <t>マタ</t>
    </rPh>
    <rPh sb="22" eb="24">
      <t>カンゴ</t>
    </rPh>
    <rPh sb="24" eb="26">
      <t>ショクイン</t>
    </rPh>
    <rPh sb="27" eb="29">
      <t>ソウダン</t>
    </rPh>
    <rPh sb="29" eb="31">
      <t>タイオウ</t>
    </rPh>
    <rPh sb="32" eb="33">
      <t>オコナ</t>
    </rPh>
    <rPh sb="34" eb="36">
      <t>タイセイ</t>
    </rPh>
    <rPh sb="37" eb="39">
      <t>ジョウジ</t>
    </rPh>
    <rPh sb="39" eb="41">
      <t>カクホ</t>
    </rPh>
    <phoneticPr fontId="2"/>
  </si>
  <si>
    <t>（※3）</t>
    <phoneticPr fontId="2"/>
  </si>
  <si>
    <t>診療の求めがあった場合において、診療を行う体制を常時確保していること。</t>
    <rPh sb="0" eb="2">
      <t>シンリョウ</t>
    </rPh>
    <rPh sb="3" eb="4">
      <t>モト</t>
    </rPh>
    <rPh sb="9" eb="11">
      <t>バアイ</t>
    </rPh>
    <rPh sb="16" eb="18">
      <t>シンリョウ</t>
    </rPh>
    <rPh sb="19" eb="20">
      <t>オコナ</t>
    </rPh>
    <rPh sb="21" eb="23">
      <t>タイセイ</t>
    </rPh>
    <rPh sb="24" eb="26">
      <t>ジョウジ</t>
    </rPh>
    <rPh sb="26" eb="28">
      <t>カクホ</t>
    </rPh>
    <phoneticPr fontId="2"/>
  </si>
  <si>
    <t>（※4）</t>
    <phoneticPr fontId="2"/>
  </si>
  <si>
    <t>入院を要すると認められた入所者の入院を原則として受け入れる体制を確保していること。</t>
    <rPh sb="0" eb="2">
      <t>ニュウイン</t>
    </rPh>
    <rPh sb="3" eb="4">
      <t>ヨウ</t>
    </rPh>
    <rPh sb="7" eb="8">
      <t>ミト</t>
    </rPh>
    <rPh sb="12" eb="15">
      <t>ニュウショシャ</t>
    </rPh>
    <rPh sb="16" eb="18">
      <t>ニュウイン</t>
    </rPh>
    <rPh sb="19" eb="21">
      <t>ゲンソク</t>
    </rPh>
    <rPh sb="24" eb="25">
      <t>ウ</t>
    </rPh>
    <rPh sb="26" eb="27">
      <t>イ</t>
    </rPh>
    <rPh sb="29" eb="31">
      <t>タイセイ</t>
    </rPh>
    <rPh sb="32" eb="34">
      <t>カクホ</t>
    </rPh>
    <phoneticPr fontId="2"/>
  </si>
  <si>
    <t>（※5）</t>
    <phoneticPr fontId="2"/>
  </si>
  <si>
    <t>特定施設入居者生活介護、地域密着型特定施設入居者生活介護、認知症対応型共同生活介護、軽費老人ホームは第１号及び第２号</t>
    <rPh sb="50" eb="51">
      <t>ダイ</t>
    </rPh>
    <rPh sb="52" eb="53">
      <t>ゴウ</t>
    </rPh>
    <rPh sb="53" eb="54">
      <t>オヨ</t>
    </rPh>
    <rPh sb="55" eb="56">
      <t>ダイ</t>
    </rPh>
    <rPh sb="57" eb="58">
      <t>ゴウ</t>
    </rPh>
    <phoneticPr fontId="2"/>
  </si>
  <si>
    <t>（※6）</t>
    <phoneticPr fontId="2"/>
  </si>
  <si>
    <t>「3か月以内に地域の在宅療養支援病院等をリストアップし協議先を検討する」など具体的な計画を記載</t>
    <rPh sb="3" eb="4">
      <t>ゲツ</t>
    </rPh>
    <rPh sb="4" eb="6">
      <t>イナイ</t>
    </rPh>
    <rPh sb="7" eb="9">
      <t>チイキ</t>
    </rPh>
    <rPh sb="10" eb="12">
      <t>ザイタク</t>
    </rPh>
    <rPh sb="12" eb="14">
      <t>リョウヨウ</t>
    </rPh>
    <rPh sb="14" eb="16">
      <t>シエン</t>
    </rPh>
    <rPh sb="16" eb="18">
      <t>ビョウイン</t>
    </rPh>
    <rPh sb="18" eb="19">
      <t>トウ</t>
    </rPh>
    <rPh sb="27" eb="29">
      <t>キョウギ</t>
    </rPh>
    <rPh sb="29" eb="30">
      <t>サキ</t>
    </rPh>
    <rPh sb="31" eb="33">
      <t>ケントウ</t>
    </rPh>
    <rPh sb="38" eb="41">
      <t>グタイテキ</t>
    </rPh>
    <rPh sb="42" eb="44">
      <t>ケイカク</t>
    </rPh>
    <rPh sb="45" eb="47">
      <t>キサイ</t>
    </rPh>
    <phoneticPr fontId="2"/>
  </si>
  <si>
    <t>（各サービス種別における協力医療機関に係る施設基準）</t>
    <phoneticPr fontId="2"/>
  </si>
  <si>
    <t>特定施設入居者生活介護　　　　　　　　　　：指定居宅サービス等の事業の人員、設備及び運営に関する基準第191条第2項
地域密着型特定施設入居者生活介護　　　　　：指定地域密着型サービスの事業の人員、設備及び運営に関する基準第127条第2項
認知症対応型共同生活介護　　　　　　　　　：指定地域密着型サービスの事業の人員、設備及び運営に関する基準第105条第2項
介護老人福祉施設　　　　　　　　　　　　　：指定介護老人福祉施設の人員、設備及び運営に関する基準第28条第1項
地域密着型介護老人福祉施設入居者生活介護   ：指定地域密着型サービスの事業の人員、設備及び運営に関する基準第152条第1項
介護老人保健施設　　　　　　　　　　　　　：介護老人保健施設の人員、施設及び設備並びに運営に関する基準第30条第1項
介護医療院　　　　　　　　　　　　　　　　：介護医療院の人員、施設及び設備並びに運営に関する基準第34条第1項
軽費老人ホーム　　　　　　　　　　　　　　：軽費老人ホームの設備及び運営に関する基準第27条第2項
養護老人ホーム　　　　　　　　　　　　　　：養護老人ホームの設備及び運営に関する基準第25条第1項</t>
    <rPh sb="58" eb="59">
      <t>ダイ</t>
    </rPh>
    <rPh sb="60" eb="61">
      <t>コウ</t>
    </rPh>
    <rPh sb="119" eb="120">
      <t>ダイ</t>
    </rPh>
    <rPh sb="121" eb="122">
      <t>コウ</t>
    </rPh>
    <rPh sb="180" eb="181">
      <t>ダイ</t>
    </rPh>
    <rPh sb="182" eb="183">
      <t>コウ</t>
    </rPh>
    <rPh sb="236" eb="237">
      <t>ダイ</t>
    </rPh>
    <rPh sb="238" eb="239">
      <t>コウ</t>
    </rPh>
    <rPh sb="301" eb="302">
      <t>コウ</t>
    </rPh>
    <rPh sb="358" eb="359">
      <t>ダイ</t>
    </rPh>
    <rPh sb="360" eb="361">
      <t>コウ</t>
    </rPh>
    <rPh sb="415" eb="419">
      <t>ケイヒロウジン</t>
    </rPh>
    <rPh sb="465" eb="469">
      <t>ヨウゴロウジンダイコウ</t>
    </rPh>
    <phoneticPr fontId="2"/>
  </si>
  <si>
    <t>変更届への添付書類一覧表（地域密着型サービス）※変更後、１０日以内に届出が必要です。</t>
    <rPh sb="0" eb="2">
      <t>ヘンコウ</t>
    </rPh>
    <rPh sb="2" eb="3">
      <t>トドケ</t>
    </rPh>
    <rPh sb="5" eb="7">
      <t>テンプ</t>
    </rPh>
    <rPh sb="7" eb="9">
      <t>ショルイ</t>
    </rPh>
    <rPh sb="9" eb="12">
      <t>イチランヒョウ</t>
    </rPh>
    <rPh sb="13" eb="15">
      <t>チイキ</t>
    </rPh>
    <rPh sb="15" eb="18">
      <t>ミッチャクガタ</t>
    </rPh>
    <rPh sb="24" eb="26">
      <t>ヘンコウ</t>
    </rPh>
    <rPh sb="26" eb="27">
      <t>ゴ</t>
    </rPh>
    <rPh sb="30" eb="31">
      <t>ニチ</t>
    </rPh>
    <rPh sb="31" eb="33">
      <t>イナイ</t>
    </rPh>
    <rPh sb="34" eb="36">
      <t>トドケデ</t>
    </rPh>
    <rPh sb="37" eb="39">
      <t>ヒツヨウ</t>
    </rPh>
    <phoneticPr fontId="1"/>
  </si>
  <si>
    <t>項目</t>
    <rPh sb="0" eb="2">
      <t>コウモク</t>
    </rPh>
    <phoneticPr fontId="1"/>
  </si>
  <si>
    <t>変更届出</t>
    <rPh sb="0" eb="2">
      <t>ヘンコウ</t>
    </rPh>
    <rPh sb="2" eb="4">
      <t>トドケデ</t>
    </rPh>
    <phoneticPr fontId="1"/>
  </si>
  <si>
    <t>付表</t>
    <rPh sb="0" eb="2">
      <t>フヒョウ</t>
    </rPh>
    <phoneticPr fontId="1"/>
  </si>
  <si>
    <t>登記事項証明書
又は条例等</t>
    <rPh sb="0" eb="2">
      <t>トウキ</t>
    </rPh>
    <rPh sb="2" eb="4">
      <t>ジコウ</t>
    </rPh>
    <rPh sb="4" eb="7">
      <t>ショウメイショ</t>
    </rPh>
    <rPh sb="8" eb="9">
      <t>マタ</t>
    </rPh>
    <rPh sb="10" eb="12">
      <t>ジョウレイ</t>
    </rPh>
    <rPh sb="12" eb="13">
      <t>トウ</t>
    </rPh>
    <phoneticPr fontId="1"/>
  </si>
  <si>
    <t>勤務形態一覧表</t>
    <rPh sb="0" eb="2">
      <t>キンム</t>
    </rPh>
    <rPh sb="2" eb="4">
      <t>ケイタイ</t>
    </rPh>
    <rPh sb="4" eb="7">
      <t>イチランヒョウ</t>
    </rPh>
    <phoneticPr fontId="1"/>
  </si>
  <si>
    <t>経歴書</t>
    <rPh sb="0" eb="3">
      <t>ケイレキショ</t>
    </rPh>
    <phoneticPr fontId="1"/>
  </si>
  <si>
    <t>要件を満たす証明書の写し</t>
    <rPh sb="0" eb="2">
      <t>ヨウケン</t>
    </rPh>
    <rPh sb="3" eb="4">
      <t>ミ</t>
    </rPh>
    <rPh sb="6" eb="8">
      <t>ショウメイ</t>
    </rPh>
    <rPh sb="8" eb="9">
      <t>ショ</t>
    </rPh>
    <rPh sb="10" eb="11">
      <t>ウツ</t>
    </rPh>
    <phoneticPr fontId="1"/>
  </si>
  <si>
    <t>設備の概要</t>
    <rPh sb="0" eb="2">
      <t>セツビ</t>
    </rPh>
    <rPh sb="3" eb="5">
      <t>ガイヨウ</t>
    </rPh>
    <phoneticPr fontId="1"/>
  </si>
  <si>
    <t>運営規程</t>
    <rPh sb="0" eb="2">
      <t>ウンエイ</t>
    </rPh>
    <rPh sb="2" eb="4">
      <t>キテイ</t>
    </rPh>
    <phoneticPr fontId="1"/>
  </si>
  <si>
    <t>誓約書</t>
    <rPh sb="0" eb="3">
      <t>セイヤクショ</t>
    </rPh>
    <phoneticPr fontId="1"/>
  </si>
  <si>
    <t>協力医療機関との契約内容</t>
    <rPh sb="0" eb="2">
      <t>キョウリョク</t>
    </rPh>
    <rPh sb="2" eb="4">
      <t>イリョウ</t>
    </rPh>
    <rPh sb="4" eb="6">
      <t>キカン</t>
    </rPh>
    <rPh sb="8" eb="10">
      <t>ケイヤク</t>
    </rPh>
    <rPh sb="10" eb="12">
      <t>ナイヨウ</t>
    </rPh>
    <phoneticPr fontId="1"/>
  </si>
  <si>
    <t>介護老人福祉施設、介護老人保健施設、介護医療院、病院等との連携体制及び支援の体制の概要</t>
    <rPh sb="0" eb="2">
      <t>カイゴ</t>
    </rPh>
    <phoneticPr fontId="1"/>
  </si>
  <si>
    <t>介護支援専門員一覧表</t>
    <rPh sb="0" eb="2">
      <t>カイゴ</t>
    </rPh>
    <rPh sb="2" eb="4">
      <t>シエン</t>
    </rPh>
    <rPh sb="4" eb="7">
      <t>センモンイン</t>
    </rPh>
    <rPh sb="7" eb="10">
      <t>イチランヒョウ</t>
    </rPh>
    <phoneticPr fontId="1"/>
  </si>
  <si>
    <t>留意事項</t>
    <rPh sb="0" eb="2">
      <t>リュウイ</t>
    </rPh>
    <rPh sb="2" eb="4">
      <t>ジコウ</t>
    </rPh>
    <phoneticPr fontId="1"/>
  </si>
  <si>
    <t>事業所・施設の名称及び所在地（開設の場所）</t>
    <rPh sb="0" eb="3">
      <t>ジギョウショ</t>
    </rPh>
    <rPh sb="4" eb="6">
      <t>シセツ</t>
    </rPh>
    <rPh sb="7" eb="9">
      <t>メイショウ</t>
    </rPh>
    <rPh sb="9" eb="10">
      <t>オヨ</t>
    </rPh>
    <rPh sb="11" eb="14">
      <t>ショザイチ</t>
    </rPh>
    <rPh sb="15" eb="17">
      <t>カイセツ</t>
    </rPh>
    <rPh sb="18" eb="20">
      <t>バショ</t>
    </rPh>
    <phoneticPr fontId="1"/>
  </si>
  <si>
    <t>〇</t>
    <phoneticPr fontId="1"/>
  </si>
  <si>
    <t>申請者（開設者）の名称及び主たる事務所の所在並びに代表者の氏名、生年月日、住所及び職名</t>
    <rPh sb="0" eb="3">
      <t>シンセイシャ</t>
    </rPh>
    <rPh sb="4" eb="7">
      <t>カイセツシャ</t>
    </rPh>
    <rPh sb="9" eb="11">
      <t>メイショウ</t>
    </rPh>
    <rPh sb="11" eb="12">
      <t>オヨ</t>
    </rPh>
    <rPh sb="13" eb="14">
      <t>シュ</t>
    </rPh>
    <rPh sb="16" eb="18">
      <t>ジム</t>
    </rPh>
    <rPh sb="18" eb="19">
      <t>ショ</t>
    </rPh>
    <rPh sb="20" eb="22">
      <t>ショザイ</t>
    </rPh>
    <rPh sb="22" eb="23">
      <t>ナラ</t>
    </rPh>
    <rPh sb="25" eb="28">
      <t>ダイヒョウシャ</t>
    </rPh>
    <rPh sb="29" eb="31">
      <t>シメイ</t>
    </rPh>
    <rPh sb="32" eb="34">
      <t>セイネン</t>
    </rPh>
    <rPh sb="34" eb="36">
      <t>ガッピ</t>
    </rPh>
    <rPh sb="37" eb="39">
      <t>ジュウショ</t>
    </rPh>
    <rPh sb="39" eb="40">
      <t>オヨ</t>
    </rPh>
    <rPh sb="41" eb="43">
      <t>ショクメイ</t>
    </rPh>
    <phoneticPr fontId="1"/>
  </si>
  <si>
    <t>★</t>
    <phoneticPr fontId="1"/>
  </si>
  <si>
    <t>△</t>
    <phoneticPr fontId="1"/>
  </si>
  <si>
    <t>代表者の姓、住所または職名の変更のみの場合は、誓約書は不要</t>
    <rPh sb="0" eb="3">
      <t>ダイヒョウシャ</t>
    </rPh>
    <rPh sb="4" eb="5">
      <t>セイ</t>
    </rPh>
    <rPh sb="6" eb="8">
      <t>ジュウショ</t>
    </rPh>
    <rPh sb="11" eb="13">
      <t>ショクメイ</t>
    </rPh>
    <rPh sb="14" eb="16">
      <t>ヘンコウ</t>
    </rPh>
    <rPh sb="19" eb="21">
      <t>バアイ</t>
    </rPh>
    <rPh sb="23" eb="26">
      <t>セイヤクショ</t>
    </rPh>
    <rPh sb="27" eb="29">
      <t>フヨウ</t>
    </rPh>
    <phoneticPr fontId="1"/>
  </si>
  <si>
    <t>申請者（開設者）の登記事項証明書又は条例等</t>
    <rPh sb="0" eb="3">
      <t>シンセイシャ</t>
    </rPh>
    <rPh sb="4" eb="7">
      <t>カイセツシャ</t>
    </rPh>
    <rPh sb="9" eb="11">
      <t>トウキ</t>
    </rPh>
    <rPh sb="11" eb="13">
      <t>ジコウ</t>
    </rPh>
    <rPh sb="13" eb="16">
      <t>ショウメイショ</t>
    </rPh>
    <rPh sb="16" eb="17">
      <t>マタ</t>
    </rPh>
    <rPh sb="18" eb="20">
      <t>ジョウレイ</t>
    </rPh>
    <rPh sb="20" eb="21">
      <t>トウ</t>
    </rPh>
    <phoneticPr fontId="1"/>
  </si>
  <si>
    <t>事業所の種別等</t>
    <rPh sb="0" eb="3">
      <t>ジギョウショ</t>
    </rPh>
    <rPh sb="4" eb="6">
      <t>シュベツ</t>
    </rPh>
    <rPh sb="6" eb="7">
      <t>トウ</t>
    </rPh>
    <phoneticPr fontId="1"/>
  </si>
  <si>
    <t>※看護小規模多機能型居宅介護のみ</t>
    <rPh sb="1" eb="3">
      <t>カンゴ</t>
    </rPh>
    <rPh sb="3" eb="6">
      <t>ショウキボ</t>
    </rPh>
    <rPh sb="6" eb="10">
      <t>タキノウガタ</t>
    </rPh>
    <rPh sb="10" eb="12">
      <t>キョタク</t>
    </rPh>
    <rPh sb="12" eb="14">
      <t>カイゴ</t>
    </rPh>
    <phoneticPr fontId="1"/>
  </si>
  <si>
    <t>本体施設がある場合、当該本体施設の概要並びに施設と当該本体施設との間の移動の経路及び方法並びにその移動に要する時間</t>
    <rPh sb="0" eb="2">
      <t>ホンタイ</t>
    </rPh>
    <rPh sb="2" eb="4">
      <t>シセツ</t>
    </rPh>
    <rPh sb="7" eb="9">
      <t>バアイ</t>
    </rPh>
    <rPh sb="10" eb="12">
      <t>トウガイ</t>
    </rPh>
    <rPh sb="12" eb="14">
      <t>ホンタイ</t>
    </rPh>
    <rPh sb="14" eb="16">
      <t>シセツ</t>
    </rPh>
    <rPh sb="17" eb="19">
      <t>ガイヨウ</t>
    </rPh>
    <rPh sb="19" eb="20">
      <t>ナラ</t>
    </rPh>
    <rPh sb="22" eb="24">
      <t>シセツ</t>
    </rPh>
    <rPh sb="25" eb="27">
      <t>トウガイ</t>
    </rPh>
    <rPh sb="27" eb="29">
      <t>ホンタイ</t>
    </rPh>
    <rPh sb="29" eb="31">
      <t>シセツ</t>
    </rPh>
    <rPh sb="33" eb="34">
      <t>アイダ</t>
    </rPh>
    <rPh sb="35" eb="37">
      <t>イドウ</t>
    </rPh>
    <rPh sb="38" eb="40">
      <t>ケイロ</t>
    </rPh>
    <rPh sb="40" eb="41">
      <t>オヨ</t>
    </rPh>
    <rPh sb="42" eb="44">
      <t>ホウホウ</t>
    </rPh>
    <rPh sb="44" eb="45">
      <t>ナラ</t>
    </rPh>
    <rPh sb="49" eb="51">
      <t>イドウ</t>
    </rPh>
    <rPh sb="52" eb="53">
      <t>ヨウ</t>
    </rPh>
    <rPh sb="55" eb="57">
      <t>ジカン</t>
    </rPh>
    <phoneticPr fontId="1"/>
  </si>
  <si>
    <t>※地域密着型介護老人福祉施設入所者生活介護のみ
項目５の内容が分かる書類を添付</t>
    <rPh sb="1" eb="3">
      <t>チイキ</t>
    </rPh>
    <rPh sb="3" eb="6">
      <t>ミッチャクガタ</t>
    </rPh>
    <rPh sb="6" eb="14">
      <t>カイゴロウジンフクシシセツ</t>
    </rPh>
    <rPh sb="14" eb="17">
      <t>ニュウショシャ</t>
    </rPh>
    <rPh sb="17" eb="19">
      <t>セイカツ</t>
    </rPh>
    <rPh sb="19" eb="21">
      <t>カイゴ</t>
    </rPh>
    <rPh sb="24" eb="26">
      <t>コウモク</t>
    </rPh>
    <rPh sb="28" eb="30">
      <t>ナイヨウ</t>
    </rPh>
    <rPh sb="31" eb="32">
      <t>ワ</t>
    </rPh>
    <rPh sb="34" eb="36">
      <t>ショルイ</t>
    </rPh>
    <rPh sb="37" eb="39">
      <t>テンプ</t>
    </rPh>
    <phoneticPr fontId="1"/>
  </si>
  <si>
    <t>併設する施設がある場合にあっては、当該併設する施設の概要</t>
    <rPh sb="0" eb="2">
      <t>ヘイセツ</t>
    </rPh>
    <rPh sb="4" eb="6">
      <t>シセツ</t>
    </rPh>
    <rPh sb="9" eb="11">
      <t>バアイ</t>
    </rPh>
    <rPh sb="17" eb="19">
      <t>トウガイ</t>
    </rPh>
    <rPh sb="19" eb="21">
      <t>ヘイセツ</t>
    </rPh>
    <rPh sb="23" eb="25">
      <t>シセツ</t>
    </rPh>
    <rPh sb="26" eb="28">
      <t>ガイヨウ</t>
    </rPh>
    <phoneticPr fontId="1"/>
  </si>
  <si>
    <t>※地域密着型介護老人福祉施設入所者生活介護のみ
項目６の内容が分かる書類を添付</t>
    <rPh sb="1" eb="3">
      <t>チイキ</t>
    </rPh>
    <rPh sb="3" eb="6">
      <t>ミッチャクガタ</t>
    </rPh>
    <rPh sb="6" eb="14">
      <t>カイゴロウジンフクシシセツ</t>
    </rPh>
    <rPh sb="14" eb="17">
      <t>ニュウショシャ</t>
    </rPh>
    <rPh sb="17" eb="19">
      <t>セイカツ</t>
    </rPh>
    <rPh sb="19" eb="21">
      <t>カイゴ</t>
    </rPh>
    <rPh sb="24" eb="26">
      <t>コウモク</t>
    </rPh>
    <rPh sb="28" eb="30">
      <t>ナイヨウ</t>
    </rPh>
    <rPh sb="31" eb="32">
      <t>ワ</t>
    </rPh>
    <rPh sb="34" eb="36">
      <t>ショルイ</t>
    </rPh>
    <rPh sb="37" eb="39">
      <t>テンプ</t>
    </rPh>
    <phoneticPr fontId="1"/>
  </si>
  <si>
    <t>事業所の平面図及び設備の概要</t>
    <rPh sb="0" eb="3">
      <t>ジギョウショ</t>
    </rPh>
    <rPh sb="4" eb="7">
      <t>ヘイメンズ</t>
    </rPh>
    <rPh sb="7" eb="8">
      <t>オヨ</t>
    </rPh>
    <rPh sb="9" eb="11">
      <t>セツビ</t>
    </rPh>
    <rPh sb="12" eb="14">
      <t>ガイヨウ</t>
    </rPh>
    <phoneticPr fontId="1"/>
  </si>
  <si>
    <t>事業所（施設）の管理者の氏名、生年月日及び住所</t>
    <rPh sb="0" eb="3">
      <t>ジギョウショ</t>
    </rPh>
    <rPh sb="4" eb="6">
      <t>シセツ</t>
    </rPh>
    <rPh sb="8" eb="11">
      <t>カンリシャ</t>
    </rPh>
    <rPh sb="12" eb="14">
      <t>シメイ</t>
    </rPh>
    <rPh sb="15" eb="17">
      <t>セイネン</t>
    </rPh>
    <rPh sb="17" eb="19">
      <t>ガッピ</t>
    </rPh>
    <rPh sb="19" eb="20">
      <t>オヨ</t>
    </rPh>
    <rPh sb="21" eb="23">
      <t>ジュウショ</t>
    </rPh>
    <phoneticPr fontId="1"/>
  </si>
  <si>
    <t>管理者が「常勤」であること
管理者が兼務する職種がある場合は、「管理者が当該事業所で兼務する他の職種、管理者が兼務する同一敷地内の他の事業所又は施設の名称及び兼務する職種・勤務時間等」を変更届出書に明記すること。
（管理者の勤務状況がわかる資料（従業者の勤務体制及び勤務形態一覧表等）の添付でも可とする。）</t>
    <rPh sb="0" eb="3">
      <t>カンリシャ</t>
    </rPh>
    <rPh sb="5" eb="7">
      <t>ジョウキン</t>
    </rPh>
    <rPh sb="14" eb="17">
      <t>カンリシャ</t>
    </rPh>
    <rPh sb="18" eb="20">
      <t>ケンム</t>
    </rPh>
    <rPh sb="22" eb="24">
      <t>ショクシュ</t>
    </rPh>
    <rPh sb="27" eb="29">
      <t>バアイ</t>
    </rPh>
    <rPh sb="32" eb="35">
      <t>カンリシャ</t>
    </rPh>
    <rPh sb="36" eb="38">
      <t>トウガイ</t>
    </rPh>
    <rPh sb="38" eb="41">
      <t>ジギョウショ</t>
    </rPh>
    <rPh sb="42" eb="44">
      <t>ケンム</t>
    </rPh>
    <rPh sb="46" eb="47">
      <t>ホカ</t>
    </rPh>
    <rPh sb="48" eb="50">
      <t>ショクシュ</t>
    </rPh>
    <rPh sb="51" eb="54">
      <t>カンリシャ</t>
    </rPh>
    <rPh sb="55" eb="57">
      <t>ケンム</t>
    </rPh>
    <rPh sb="59" eb="61">
      <t>ドウイツ</t>
    </rPh>
    <rPh sb="61" eb="63">
      <t>シキチ</t>
    </rPh>
    <rPh sb="63" eb="64">
      <t>ナイ</t>
    </rPh>
    <rPh sb="65" eb="66">
      <t>ホカ</t>
    </rPh>
    <rPh sb="67" eb="70">
      <t>ジギョウショ</t>
    </rPh>
    <rPh sb="70" eb="71">
      <t>マタ</t>
    </rPh>
    <rPh sb="72" eb="74">
      <t>シセツ</t>
    </rPh>
    <rPh sb="75" eb="77">
      <t>メイショウ</t>
    </rPh>
    <rPh sb="77" eb="78">
      <t>オヨ</t>
    </rPh>
    <rPh sb="79" eb="81">
      <t>ケンム</t>
    </rPh>
    <rPh sb="83" eb="85">
      <t>ショクシュ</t>
    </rPh>
    <rPh sb="86" eb="88">
      <t>キンム</t>
    </rPh>
    <rPh sb="88" eb="90">
      <t>ジカン</t>
    </rPh>
    <rPh sb="90" eb="91">
      <t>トウ</t>
    </rPh>
    <rPh sb="93" eb="95">
      <t>ヘンコウ</t>
    </rPh>
    <rPh sb="95" eb="98">
      <t>トドケデショ</t>
    </rPh>
    <rPh sb="99" eb="101">
      <t>メイキ</t>
    </rPh>
    <rPh sb="108" eb="111">
      <t>カンリシャ</t>
    </rPh>
    <rPh sb="112" eb="114">
      <t>キンム</t>
    </rPh>
    <rPh sb="114" eb="116">
      <t>ジョウキョウ</t>
    </rPh>
    <rPh sb="120" eb="122">
      <t>シリョウ</t>
    </rPh>
    <rPh sb="123" eb="126">
      <t>ジュウギョウシャ</t>
    </rPh>
    <rPh sb="127" eb="129">
      <t>キンム</t>
    </rPh>
    <rPh sb="129" eb="131">
      <t>タイセイ</t>
    </rPh>
    <rPh sb="131" eb="132">
      <t>オヨ</t>
    </rPh>
    <rPh sb="133" eb="135">
      <t>キンム</t>
    </rPh>
    <rPh sb="135" eb="137">
      <t>ケイタイ</t>
    </rPh>
    <rPh sb="137" eb="140">
      <t>イチランヒョウ</t>
    </rPh>
    <rPh sb="140" eb="141">
      <t>トウ</t>
    </rPh>
    <rPh sb="143" eb="145">
      <t>テンプ</t>
    </rPh>
    <rPh sb="147" eb="148">
      <t>カ</t>
    </rPh>
    <phoneticPr fontId="1"/>
  </si>
  <si>
    <t>事業所の管理者の氏名、生年月日、住所及び経歴</t>
    <rPh sb="0" eb="3">
      <t>ジギョウショ</t>
    </rPh>
    <rPh sb="4" eb="7">
      <t>カンリシャ</t>
    </rPh>
    <rPh sb="8" eb="10">
      <t>シメイ</t>
    </rPh>
    <rPh sb="11" eb="13">
      <t>セイネン</t>
    </rPh>
    <rPh sb="13" eb="15">
      <t>ガッピ</t>
    </rPh>
    <rPh sb="16" eb="18">
      <t>ジュウショ</t>
    </rPh>
    <rPh sb="18" eb="19">
      <t>オヨ</t>
    </rPh>
    <rPh sb="20" eb="22">
      <t>ケイレキ</t>
    </rPh>
    <phoneticPr fontId="1"/>
  </si>
  <si>
    <t>運営規程
【変更事項が以下の①～③のいずれかの場合】
①従業者（職員）の職種、員数及び職務の内容
②営業日及び営業時間
③利用定員/入居定員及び居室数/入所定員</t>
    <rPh sb="0" eb="2">
      <t>ウンエイ</t>
    </rPh>
    <rPh sb="2" eb="4">
      <t>キテイ</t>
    </rPh>
    <rPh sb="6" eb="8">
      <t>ヘンコウ</t>
    </rPh>
    <rPh sb="8" eb="10">
      <t>ジコウ</t>
    </rPh>
    <rPh sb="11" eb="13">
      <t>イカ</t>
    </rPh>
    <rPh sb="23" eb="25">
      <t>バアイ</t>
    </rPh>
    <rPh sb="28" eb="31">
      <t>ジュウギョウシャ</t>
    </rPh>
    <rPh sb="32" eb="34">
      <t>ショクイン</t>
    </rPh>
    <rPh sb="36" eb="38">
      <t>ショクシュ</t>
    </rPh>
    <rPh sb="39" eb="41">
      <t>インスウ</t>
    </rPh>
    <rPh sb="41" eb="42">
      <t>オヨ</t>
    </rPh>
    <rPh sb="43" eb="45">
      <t>ショクム</t>
    </rPh>
    <rPh sb="46" eb="48">
      <t>ナイヨウ</t>
    </rPh>
    <rPh sb="50" eb="53">
      <t>エイギョウビ</t>
    </rPh>
    <rPh sb="53" eb="54">
      <t>オヨ</t>
    </rPh>
    <rPh sb="55" eb="57">
      <t>エイギョウ</t>
    </rPh>
    <rPh sb="57" eb="59">
      <t>ジカン</t>
    </rPh>
    <rPh sb="61" eb="63">
      <t>リヨウ</t>
    </rPh>
    <rPh sb="63" eb="65">
      <t>テイイン</t>
    </rPh>
    <rPh sb="66" eb="68">
      <t>ニュウキョ</t>
    </rPh>
    <rPh sb="68" eb="70">
      <t>テイイン</t>
    </rPh>
    <rPh sb="70" eb="71">
      <t>オヨ</t>
    </rPh>
    <rPh sb="72" eb="74">
      <t>キョシツ</t>
    </rPh>
    <rPh sb="74" eb="75">
      <t>スウ</t>
    </rPh>
    <rPh sb="76" eb="78">
      <t>ニュウショ</t>
    </rPh>
    <rPh sb="78" eb="80">
      <t>テイイン</t>
    </rPh>
    <phoneticPr fontId="1"/>
  </si>
  <si>
    <t>運営規程
【変更事項が上記の①～③以外の場合】</t>
    <rPh sb="0" eb="2">
      <t>ウンエイ</t>
    </rPh>
    <rPh sb="2" eb="4">
      <t>キテイ</t>
    </rPh>
    <rPh sb="6" eb="8">
      <t>ヘンコウ</t>
    </rPh>
    <rPh sb="8" eb="10">
      <t>ジコウ</t>
    </rPh>
    <rPh sb="11" eb="13">
      <t>ジョウキ</t>
    </rPh>
    <rPh sb="17" eb="19">
      <t>イガイ</t>
    </rPh>
    <rPh sb="20" eb="22">
      <t>バアイ</t>
    </rPh>
    <phoneticPr fontId="1"/>
  </si>
  <si>
    <t>協力医療機関等の名称、診療科目名、契約の内容等</t>
    <rPh sb="0" eb="2">
      <t>キョウリョク</t>
    </rPh>
    <rPh sb="2" eb="4">
      <t>イリョウ</t>
    </rPh>
    <rPh sb="4" eb="6">
      <t>キカン</t>
    </rPh>
    <rPh sb="6" eb="7">
      <t>トウ</t>
    </rPh>
    <rPh sb="8" eb="10">
      <t>メイショウ</t>
    </rPh>
    <rPh sb="11" eb="13">
      <t>シンリョウ</t>
    </rPh>
    <rPh sb="13" eb="15">
      <t>カモク</t>
    </rPh>
    <rPh sb="15" eb="16">
      <t>メイ</t>
    </rPh>
    <rPh sb="17" eb="19">
      <t>ケイヤク</t>
    </rPh>
    <rPh sb="20" eb="22">
      <t>ナイヨウ</t>
    </rPh>
    <rPh sb="22" eb="23">
      <t>トウ</t>
    </rPh>
    <phoneticPr fontId="1"/>
  </si>
  <si>
    <t>介護老人福祉施設、介護老人保健施設、介護医療院、病院等との連携体制及び支援の体制の概要</t>
    <rPh sb="0" eb="2">
      <t>カイゴ</t>
    </rPh>
    <rPh sb="2" eb="4">
      <t>ロウジン</t>
    </rPh>
    <rPh sb="4" eb="6">
      <t>フクシ</t>
    </rPh>
    <rPh sb="6" eb="8">
      <t>シセツ</t>
    </rPh>
    <rPh sb="9" eb="11">
      <t>カイゴ</t>
    </rPh>
    <rPh sb="11" eb="13">
      <t>ロウジン</t>
    </rPh>
    <rPh sb="13" eb="15">
      <t>ホケン</t>
    </rPh>
    <rPh sb="15" eb="17">
      <t>シセツ</t>
    </rPh>
    <rPh sb="18" eb="20">
      <t>カイゴ</t>
    </rPh>
    <rPh sb="20" eb="22">
      <t>イリョウ</t>
    </rPh>
    <rPh sb="22" eb="23">
      <t>イン</t>
    </rPh>
    <rPh sb="24" eb="26">
      <t>ビョウイン</t>
    </rPh>
    <rPh sb="26" eb="27">
      <t>トウ</t>
    </rPh>
    <rPh sb="29" eb="31">
      <t>レンケイ</t>
    </rPh>
    <rPh sb="31" eb="33">
      <t>タイセイ</t>
    </rPh>
    <rPh sb="33" eb="34">
      <t>オヨ</t>
    </rPh>
    <rPh sb="35" eb="37">
      <t>シエン</t>
    </rPh>
    <rPh sb="38" eb="40">
      <t>タイセイ</t>
    </rPh>
    <rPh sb="41" eb="43">
      <t>ガイヨウ</t>
    </rPh>
    <phoneticPr fontId="1"/>
  </si>
  <si>
    <t>介護支援専門員の氏名及びその登録番号</t>
    <rPh sb="0" eb="2">
      <t>カイゴ</t>
    </rPh>
    <rPh sb="2" eb="4">
      <t>シエン</t>
    </rPh>
    <rPh sb="4" eb="7">
      <t>センモンイン</t>
    </rPh>
    <rPh sb="8" eb="10">
      <t>シメイ</t>
    </rPh>
    <rPh sb="10" eb="11">
      <t>オヨ</t>
    </rPh>
    <rPh sb="14" eb="16">
      <t>トウロク</t>
    </rPh>
    <rPh sb="16" eb="18">
      <t>バンゴウ</t>
    </rPh>
    <phoneticPr fontId="1"/>
  </si>
  <si>
    <t>「従業者の勤務の体制及び勤務形態一覧表」は、介護支援専門員の人員配置基準を確認できる情報のみの記載でも可。</t>
    <rPh sb="1" eb="4">
      <t>ジュウギョウシャ</t>
    </rPh>
    <rPh sb="5" eb="7">
      <t>キンム</t>
    </rPh>
    <rPh sb="8" eb="10">
      <t>タイセイ</t>
    </rPh>
    <rPh sb="10" eb="11">
      <t>オヨ</t>
    </rPh>
    <rPh sb="12" eb="14">
      <t>キンム</t>
    </rPh>
    <rPh sb="14" eb="16">
      <t>ケイタイ</t>
    </rPh>
    <rPh sb="16" eb="19">
      <t>イチランヒョウ</t>
    </rPh>
    <rPh sb="22" eb="24">
      <t>カイゴ</t>
    </rPh>
    <rPh sb="24" eb="26">
      <t>シエン</t>
    </rPh>
    <rPh sb="26" eb="29">
      <t>センモンイン</t>
    </rPh>
    <rPh sb="30" eb="32">
      <t>ジンイン</t>
    </rPh>
    <rPh sb="32" eb="34">
      <t>ハイチ</t>
    </rPh>
    <rPh sb="34" eb="36">
      <t>キジュン</t>
    </rPh>
    <rPh sb="37" eb="39">
      <t>カクニン</t>
    </rPh>
    <rPh sb="42" eb="44">
      <t>ジョウホウ</t>
    </rPh>
    <rPh sb="47" eb="49">
      <t>キサイ</t>
    </rPh>
    <rPh sb="51" eb="52">
      <t>カ</t>
    </rPh>
    <phoneticPr fontId="1"/>
  </si>
  <si>
    <t>連携する訪問看護を行う事業所の名称及び所在地</t>
    <rPh sb="0" eb="2">
      <t>レンケイ</t>
    </rPh>
    <rPh sb="4" eb="6">
      <t>ホウモン</t>
    </rPh>
    <rPh sb="6" eb="8">
      <t>カンゴ</t>
    </rPh>
    <rPh sb="9" eb="10">
      <t>オコナ</t>
    </rPh>
    <rPh sb="11" eb="14">
      <t>ジギョウショ</t>
    </rPh>
    <rPh sb="15" eb="17">
      <t>メイショウ</t>
    </rPh>
    <rPh sb="17" eb="18">
      <t>オヨ</t>
    </rPh>
    <rPh sb="19" eb="22">
      <t>ショザイチ</t>
    </rPh>
    <phoneticPr fontId="1"/>
  </si>
  <si>
    <t>※定期巡回・随時対応型訪問介護看護のみ</t>
    <rPh sb="1" eb="3">
      <t>テイキ</t>
    </rPh>
    <rPh sb="3" eb="5">
      <t>ジュンカイ</t>
    </rPh>
    <rPh sb="6" eb="8">
      <t>ズイジ</t>
    </rPh>
    <rPh sb="8" eb="11">
      <t>タイオウガタ</t>
    </rPh>
    <rPh sb="11" eb="13">
      <t>ホウモン</t>
    </rPh>
    <rPh sb="13" eb="15">
      <t>カイゴ</t>
    </rPh>
    <rPh sb="15" eb="17">
      <t>カンゴ</t>
    </rPh>
    <phoneticPr fontId="1"/>
  </si>
  <si>
    <t>備考</t>
    <rPh sb="0" eb="2">
      <t>ビコウ</t>
    </rPh>
    <phoneticPr fontId="1"/>
  </si>
  <si>
    <t>★　認知症対応型通所介護、認知症対応型共同生活介護、（看護）小規模多機能型居宅介護は必要
△　変更があった場合のみ
・　上記書類以外にも書類の提出を求める場合があります。</t>
    <rPh sb="2" eb="7">
      <t>ニンチショウタイオウ</t>
    </rPh>
    <rPh sb="7" eb="8">
      <t>ガタ</t>
    </rPh>
    <rPh sb="8" eb="10">
      <t>ツウショ</t>
    </rPh>
    <rPh sb="10" eb="12">
      <t>カイゴ</t>
    </rPh>
    <rPh sb="13" eb="16">
      <t>ニンチショウ</t>
    </rPh>
    <rPh sb="16" eb="19">
      <t>タイオウガタ</t>
    </rPh>
    <rPh sb="19" eb="21">
      <t>キョウドウ</t>
    </rPh>
    <rPh sb="21" eb="23">
      <t>セイカツ</t>
    </rPh>
    <rPh sb="23" eb="25">
      <t>カイゴ</t>
    </rPh>
    <rPh sb="27" eb="29">
      <t>カンゴ</t>
    </rPh>
    <rPh sb="30" eb="33">
      <t>ショウキボ</t>
    </rPh>
    <rPh sb="33" eb="36">
      <t>タキノウ</t>
    </rPh>
    <rPh sb="36" eb="37">
      <t>ガタ</t>
    </rPh>
    <rPh sb="37" eb="39">
      <t>キョタク</t>
    </rPh>
    <rPh sb="39" eb="41">
      <t>カイゴ</t>
    </rPh>
    <rPh sb="42" eb="44">
      <t>ヒツヨウ</t>
    </rPh>
    <rPh sb="47" eb="49">
      <t>ヘンコウ</t>
    </rPh>
    <rPh sb="53" eb="55">
      <t>バアイ</t>
    </rPh>
    <rPh sb="60" eb="62">
      <t>ジョウキ</t>
    </rPh>
    <rPh sb="62" eb="64">
      <t>ショルイ</t>
    </rPh>
    <rPh sb="64" eb="66">
      <t>イガイ</t>
    </rPh>
    <rPh sb="68" eb="70">
      <t>ショルイ</t>
    </rPh>
    <rPh sb="71" eb="73">
      <t>テイシュツ</t>
    </rPh>
    <rPh sb="74" eb="75">
      <t>モト</t>
    </rPh>
    <rPh sb="77" eb="79">
      <t>バアイ</t>
    </rPh>
    <phoneticPr fontId="1"/>
  </si>
  <si>
    <t>変更届への添付書類一覧表（居宅介護支援）※変更後、１０日以内に届出が必要です。</t>
    <rPh sb="0" eb="2">
      <t>ヘンコウ</t>
    </rPh>
    <rPh sb="2" eb="3">
      <t>トドケ</t>
    </rPh>
    <rPh sb="5" eb="7">
      <t>テンプ</t>
    </rPh>
    <rPh sb="7" eb="9">
      <t>ショルイ</t>
    </rPh>
    <rPh sb="9" eb="12">
      <t>イチランヒョウ</t>
    </rPh>
    <rPh sb="13" eb="15">
      <t>キョタク</t>
    </rPh>
    <rPh sb="15" eb="17">
      <t>カイゴ</t>
    </rPh>
    <rPh sb="17" eb="19">
      <t>シエン</t>
    </rPh>
    <rPh sb="21" eb="23">
      <t>ヘンコウ</t>
    </rPh>
    <rPh sb="23" eb="24">
      <t>ゴ</t>
    </rPh>
    <rPh sb="27" eb="28">
      <t>ニチ</t>
    </rPh>
    <rPh sb="28" eb="30">
      <t>イナイ</t>
    </rPh>
    <rPh sb="31" eb="33">
      <t>トドケデ</t>
    </rPh>
    <rPh sb="34" eb="36">
      <t>ヒツヨウ</t>
    </rPh>
    <phoneticPr fontId="1"/>
  </si>
  <si>
    <t>事業所の平面図</t>
    <rPh sb="0" eb="3">
      <t>ジギョウショ</t>
    </rPh>
    <rPh sb="4" eb="7">
      <t>ヘイメンズ</t>
    </rPh>
    <phoneticPr fontId="1"/>
  </si>
  <si>
    <t>主任介護支援専門員であることがわかる書類</t>
    <rPh sb="0" eb="2">
      <t>シュニン</t>
    </rPh>
    <rPh sb="2" eb="4">
      <t>カイゴ</t>
    </rPh>
    <rPh sb="4" eb="6">
      <t>シエン</t>
    </rPh>
    <rPh sb="6" eb="9">
      <t>センモンイン</t>
    </rPh>
    <rPh sb="18" eb="20">
      <t>ショルイ</t>
    </rPh>
    <phoneticPr fontId="1"/>
  </si>
  <si>
    <t>△　変更があった場合のみ
・　上記書類以外にも書類の提出を求める場合があります。</t>
    <rPh sb="2" eb="4">
      <t>ヘンコウ</t>
    </rPh>
    <rPh sb="8" eb="10">
      <t>バアイ</t>
    </rPh>
    <rPh sb="15" eb="17">
      <t>ジョウキ</t>
    </rPh>
    <rPh sb="17" eb="19">
      <t>ショルイ</t>
    </rPh>
    <rPh sb="19" eb="21">
      <t>イガイ</t>
    </rPh>
    <rPh sb="23" eb="25">
      <t>ショルイ</t>
    </rPh>
    <rPh sb="26" eb="28">
      <t>テイシュツ</t>
    </rPh>
    <rPh sb="29" eb="30">
      <t>モト</t>
    </rPh>
    <rPh sb="32" eb="34">
      <t>バアイ</t>
    </rPh>
    <phoneticPr fontId="1"/>
  </si>
  <si>
    <t>変更届への添付書類一覧表（介護予防支援）※変更後、１０日以内に届出が必要です。</t>
    <rPh sb="0" eb="2">
      <t>ヘンコウ</t>
    </rPh>
    <rPh sb="2" eb="3">
      <t>トドケ</t>
    </rPh>
    <rPh sb="5" eb="7">
      <t>テンプ</t>
    </rPh>
    <rPh sb="7" eb="9">
      <t>ショルイ</t>
    </rPh>
    <rPh sb="9" eb="12">
      <t>イチランヒョウ</t>
    </rPh>
    <rPh sb="13" eb="15">
      <t>カイゴ</t>
    </rPh>
    <rPh sb="15" eb="17">
      <t>ヨボウ</t>
    </rPh>
    <rPh sb="17" eb="19">
      <t>シエン</t>
    </rPh>
    <rPh sb="21" eb="23">
      <t>ヘンコウ</t>
    </rPh>
    <rPh sb="23" eb="24">
      <t>ゴ</t>
    </rPh>
    <rPh sb="27" eb="28">
      <t>ニチ</t>
    </rPh>
    <rPh sb="28" eb="30">
      <t>イナイ</t>
    </rPh>
    <rPh sb="31" eb="33">
      <t>トドケデ</t>
    </rPh>
    <rPh sb="34" eb="36">
      <t>ヒツヨウ</t>
    </rPh>
    <phoneticPr fontId="1"/>
  </si>
  <si>
    <t>事業所の管理者の氏名、生年月日、住所</t>
    <rPh sb="0" eb="3">
      <t>ジギョウショ</t>
    </rPh>
    <rPh sb="4" eb="7">
      <t>カンリシャ</t>
    </rPh>
    <rPh sb="8" eb="10">
      <t>シメイ</t>
    </rPh>
    <rPh sb="11" eb="13">
      <t>セイネン</t>
    </rPh>
    <rPh sb="13" eb="15">
      <t>ガッピ</t>
    </rPh>
    <rPh sb="16" eb="18">
      <t>ジュウショ</t>
    </rPh>
    <phoneticPr fontId="1"/>
  </si>
  <si>
    <t>変更届への添付書類一覧表（総合事業）※変更後、１０日以内に届出が必要です。</t>
    <rPh sb="0" eb="2">
      <t>ヘンコウ</t>
    </rPh>
    <rPh sb="2" eb="3">
      <t>トドケ</t>
    </rPh>
    <rPh sb="5" eb="7">
      <t>テンプ</t>
    </rPh>
    <rPh sb="7" eb="9">
      <t>ショルイ</t>
    </rPh>
    <rPh sb="9" eb="12">
      <t>イチランヒョウ</t>
    </rPh>
    <rPh sb="13" eb="15">
      <t>ソウゴウ</t>
    </rPh>
    <rPh sb="15" eb="17">
      <t>ジギョウ</t>
    </rPh>
    <rPh sb="19" eb="21">
      <t>ヘンコウ</t>
    </rPh>
    <rPh sb="21" eb="22">
      <t>ゴ</t>
    </rPh>
    <rPh sb="25" eb="26">
      <t>ニチ</t>
    </rPh>
    <rPh sb="26" eb="28">
      <t>イナイ</t>
    </rPh>
    <rPh sb="29" eb="31">
      <t>トドケデ</t>
    </rPh>
    <rPh sb="32" eb="34">
      <t>ヒツヨウ</t>
    </rPh>
    <phoneticPr fontId="1"/>
  </si>
  <si>
    <t>指定届等のチェックリスト</t>
    <rPh sb="0" eb="2">
      <t>シテイ</t>
    </rPh>
    <rPh sb="2" eb="3">
      <t>トドケ</t>
    </rPh>
    <rPh sb="3" eb="4">
      <t>トウ</t>
    </rPh>
    <phoneticPr fontId="2"/>
  </si>
  <si>
    <t>こちらは指定届・変更届・更新届・廃止届・休止届・再開届・辞退届に添付する書類の一覧です。</t>
    <rPh sb="4" eb="6">
      <t>シテイ</t>
    </rPh>
    <rPh sb="6" eb="7">
      <t>トドケ</t>
    </rPh>
    <rPh sb="8" eb="11">
      <t>ヘンコウトドケ</t>
    </rPh>
    <rPh sb="12" eb="14">
      <t>コウシン</t>
    </rPh>
    <rPh sb="14" eb="15">
      <t>トドケ</t>
    </rPh>
    <rPh sb="16" eb="18">
      <t>ハイシ</t>
    </rPh>
    <rPh sb="18" eb="19">
      <t>トドケ</t>
    </rPh>
    <rPh sb="20" eb="22">
      <t>キュウシ</t>
    </rPh>
    <rPh sb="22" eb="23">
      <t>トドケ</t>
    </rPh>
    <rPh sb="24" eb="26">
      <t>サイカイ</t>
    </rPh>
    <rPh sb="26" eb="27">
      <t>トドケ</t>
    </rPh>
    <rPh sb="28" eb="30">
      <t>ジタイ</t>
    </rPh>
    <rPh sb="30" eb="31">
      <t>トドケ</t>
    </rPh>
    <rPh sb="32" eb="34">
      <t>テンプ</t>
    </rPh>
    <rPh sb="36" eb="38">
      <t>ショルイ</t>
    </rPh>
    <rPh sb="39" eb="41">
      <t>イチラン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</si>
</sst>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Red]&quot;¥&quot;\-#,##0"/>
    <numFmt numFmtId="176" formatCode="[$-411]ggge&quot;年&quot;m&quot;月&quot;d&quot;日&quot;;@"/>
    <numFmt numFmtId="177" formatCode="0.0"/>
    <numFmt numFmtId="178" formatCode="#,##0.0#"/>
    <numFmt numFmtId="179" formatCode="#,##0&quot;人&quot;"/>
    <numFmt numFmtId="180" formatCode="#,##0.##"/>
    <numFmt numFmtId="181" formatCode="#,##0.0;[Red]\-#,##0.0"/>
    <numFmt numFmtId="182" formatCode="#,##0.0&quot;人&quot;"/>
    <numFmt numFmtId="183" formatCode="yyyy&quot;年&quot;m&quot;月&quot;d&quot;日&quot;;@"/>
    <numFmt numFmtId="184" formatCode="0.00_ "/>
    <numFmt numFmtId="185" formatCode="h:mm;@"/>
    <numFmt numFmtId="186" formatCode="0&quot;月&quot;"/>
    <numFmt numFmtId="187" formatCode="0.0&quot;人以上&quot;"/>
  </numFmts>
  <fonts count="107" x14ac:knownFonts="1">
    <font>
      <sz val="11"/>
      <color theme="1"/>
      <name val="ＭＳ Ｐゴシック"/>
      <family val="2"/>
      <charset val="128"/>
      <scheme val="minor"/>
    </font>
    <font>
      <sz val="6"/>
      <name val="ＭＳ Ｐゴシック"/>
      <family val="2"/>
      <charset val="128"/>
      <scheme val="minor"/>
    </font>
    <font>
      <sz val="6"/>
      <name val="ＭＳ Ｐゴシック"/>
      <family val="3"/>
      <charset val="128"/>
    </font>
    <font>
      <sz val="11"/>
      <name val="ＭＳ Ｐゴシック"/>
      <family val="3"/>
      <charset val="128"/>
    </font>
    <font>
      <u/>
      <sz val="20"/>
      <name val="ＭＳ Ｐゴシック"/>
      <family val="3"/>
      <charset val="128"/>
      <scheme val="minor"/>
    </font>
    <font>
      <b/>
      <sz val="11"/>
      <name val="ＭＳ Ｐゴシック"/>
      <family val="3"/>
      <charset val="128"/>
    </font>
    <font>
      <b/>
      <sz val="14"/>
      <color theme="3"/>
      <name val="ＭＳ Ｐゴシック"/>
      <family val="3"/>
      <charset val="128"/>
    </font>
    <font>
      <b/>
      <sz val="14"/>
      <name val="ＭＳ Ｐゴシック"/>
      <family val="3"/>
      <charset val="128"/>
    </font>
    <font>
      <b/>
      <sz val="14"/>
      <color rgb="FFFF0000"/>
      <name val="ＭＳ Ｐゴシック"/>
      <family val="3"/>
      <charset val="128"/>
    </font>
    <font>
      <b/>
      <sz val="14"/>
      <color theme="3"/>
      <name val="ＭＳ Ｐゴシック"/>
      <family val="3"/>
      <charset val="128"/>
      <scheme val="minor"/>
    </font>
    <font>
      <sz val="11"/>
      <color theme="1"/>
      <name val="ＭＳ Ｐゴシック"/>
      <family val="3"/>
      <charset val="128"/>
      <scheme val="minor"/>
    </font>
    <font>
      <sz val="9"/>
      <name val="ＭＳ Ｐゴシック"/>
      <family val="3"/>
      <charset val="128"/>
    </font>
    <font>
      <sz val="11"/>
      <color theme="1"/>
      <name val="ＭＳ ゴシック"/>
      <family val="3"/>
      <charset val="128"/>
    </font>
    <font>
      <sz val="12"/>
      <color theme="1"/>
      <name val="ＭＳ Ｐゴシック"/>
      <family val="3"/>
      <charset val="128"/>
      <scheme val="minor"/>
    </font>
    <font>
      <sz val="11"/>
      <color theme="1"/>
      <name val="ＭＳ Ｐゴシック"/>
      <family val="2"/>
      <scheme val="minor"/>
    </font>
    <font>
      <sz val="10"/>
      <name val="ＭＳ Ｐゴシック"/>
      <family val="3"/>
      <charset val="128"/>
    </font>
    <font>
      <sz val="12"/>
      <name val="ＭＳ Ｐゴシック"/>
      <family val="3"/>
      <charset val="128"/>
    </font>
    <font>
      <sz val="11"/>
      <name val="ＭＳ Ｐ明朝"/>
      <family val="1"/>
      <charset val="128"/>
    </font>
    <font>
      <sz val="9"/>
      <name val="ＭＳ Ｐ明朝"/>
      <family val="1"/>
      <charset val="128"/>
    </font>
    <font>
      <sz val="12"/>
      <name val="ＭＳ Ｐ明朝"/>
      <family val="1"/>
      <charset val="128"/>
    </font>
    <font>
      <sz val="8"/>
      <name val="ＭＳ Ｐ明朝"/>
      <family val="1"/>
      <charset val="128"/>
    </font>
    <font>
      <sz val="9"/>
      <name val="ＭＳ ゴシック"/>
      <family val="3"/>
      <charset val="128"/>
    </font>
    <font>
      <sz val="11"/>
      <name val="ＭＳ ゴシック"/>
      <family val="3"/>
      <charset val="128"/>
    </font>
    <font>
      <sz val="12"/>
      <name val="ＭＳ ゴシック"/>
      <family val="3"/>
      <charset val="128"/>
    </font>
    <font>
      <b/>
      <sz val="9"/>
      <name val="ＭＳ Ｐ明朝"/>
      <family val="1"/>
      <charset val="128"/>
    </font>
    <font>
      <sz val="8"/>
      <name val="ＭＳ Ｐゴシック"/>
      <family val="3"/>
      <charset val="128"/>
    </font>
    <font>
      <sz val="10"/>
      <name val="ＭＳ ゴシック"/>
      <family val="3"/>
      <charset val="128"/>
    </font>
    <font>
      <sz val="16"/>
      <name val="ＭＳ Ｐゴシック"/>
      <family val="3"/>
      <charset val="128"/>
    </font>
    <font>
      <sz val="14"/>
      <name val="ＭＳ Ｐゴシック"/>
      <family val="3"/>
      <charset val="128"/>
    </font>
    <font>
      <sz val="12"/>
      <color theme="1"/>
      <name val="ＭＳ 明朝"/>
      <family val="1"/>
      <charset val="128"/>
    </font>
    <font>
      <sz val="12"/>
      <color rgb="FF000000"/>
      <name val="ＭＳ 明朝"/>
      <family val="1"/>
      <charset val="128"/>
    </font>
    <font>
      <b/>
      <sz val="8"/>
      <color indexed="10"/>
      <name val="ＭＳ Ｐゴシック"/>
      <family val="3"/>
      <charset val="128"/>
    </font>
    <font>
      <b/>
      <sz val="12"/>
      <color indexed="10"/>
      <name val="ＭＳ Ｐゴシック"/>
      <family val="3"/>
      <charset val="128"/>
    </font>
    <font>
      <sz val="9"/>
      <color rgb="FF000000"/>
      <name val="Meiryo UI"/>
      <family val="3"/>
      <charset val="128"/>
    </font>
    <font>
      <sz val="10"/>
      <color rgb="FF000000"/>
      <name val="Times New Roman"/>
      <family val="1"/>
    </font>
    <font>
      <b/>
      <sz val="12"/>
      <name val="ＭＳ Ｐゴシック"/>
      <family val="3"/>
      <charset val="128"/>
      <scheme val="minor"/>
    </font>
    <font>
      <sz val="10"/>
      <color rgb="FF000000"/>
      <name val="ＭＳ Ｐゴシック"/>
      <family val="3"/>
      <charset val="128"/>
      <scheme val="minor"/>
    </font>
    <font>
      <sz val="10"/>
      <color rgb="FFFF0000"/>
      <name val="ＭＳ Ｐゴシック"/>
      <family val="3"/>
      <charset val="128"/>
      <scheme val="minor"/>
    </font>
    <font>
      <sz val="10.5"/>
      <name val="ＭＳ Ｐゴシック"/>
      <family val="3"/>
      <charset val="128"/>
      <scheme val="minor"/>
    </font>
    <font>
      <sz val="10.5"/>
      <color rgb="FF000000"/>
      <name val="ＭＳ Ｐゴシック"/>
      <family val="3"/>
      <charset val="128"/>
      <scheme val="minor"/>
    </font>
    <font>
      <sz val="12"/>
      <color rgb="FF000000"/>
      <name val="ＭＳ Ｐゴシック"/>
      <family val="3"/>
      <charset val="128"/>
      <scheme val="minor"/>
    </font>
    <font>
      <sz val="10"/>
      <name val="ＭＳ Ｐゴシック"/>
      <family val="3"/>
      <charset val="128"/>
      <scheme val="minor"/>
    </font>
    <font>
      <sz val="10.5"/>
      <color rgb="FFFF0000"/>
      <name val="ＭＳ Ｐゴシック"/>
      <family val="3"/>
      <charset val="128"/>
      <scheme val="minor"/>
    </font>
    <font>
      <sz val="9"/>
      <name val="ＭＳ Ｐゴシック"/>
      <family val="3"/>
      <charset val="128"/>
      <scheme val="minor"/>
    </font>
    <font>
      <sz val="9"/>
      <color rgb="FF000000"/>
      <name val="ＭＳ Ｐゴシック"/>
      <family val="3"/>
      <charset val="128"/>
      <scheme val="minor"/>
    </font>
    <font>
      <b/>
      <sz val="14"/>
      <name val="ＭＳ Ｐゴシック"/>
      <family val="3"/>
      <charset val="128"/>
      <scheme val="minor"/>
    </font>
    <font>
      <sz val="9"/>
      <color rgb="FFFF0000"/>
      <name val="ＭＳ Ｐゴシック"/>
      <family val="3"/>
      <charset val="128"/>
      <scheme val="minor"/>
    </font>
    <font>
      <sz val="5"/>
      <name val="ＭＳ Ｐゴシック"/>
      <family val="3"/>
      <charset val="128"/>
    </font>
    <font>
      <sz val="11"/>
      <color theme="1"/>
      <name val="ＭＳ 明朝"/>
      <family val="1"/>
      <charset val="128"/>
    </font>
    <font>
      <sz val="11"/>
      <color indexed="8"/>
      <name val="ＭＳ Ｐゴシック"/>
      <family val="3"/>
      <charset val="128"/>
    </font>
    <font>
      <b/>
      <sz val="14"/>
      <color indexed="8"/>
      <name val="ＭＳ Ｐゴシック"/>
      <family val="3"/>
      <charset val="128"/>
    </font>
    <font>
      <sz val="12"/>
      <color theme="1"/>
      <name val="ＭＳ Ｐゴシック"/>
      <family val="2"/>
      <charset val="128"/>
      <scheme val="minor"/>
    </font>
    <font>
      <b/>
      <u/>
      <sz val="14"/>
      <color theme="1"/>
      <name val="ＭＳ ゴシック"/>
      <family val="3"/>
      <charset val="128"/>
    </font>
    <font>
      <b/>
      <sz val="14"/>
      <color theme="1"/>
      <name val="ＭＳ ゴシック"/>
      <family val="3"/>
      <charset val="128"/>
    </font>
    <font>
      <sz val="11"/>
      <color theme="1"/>
      <name val="游ゴシック"/>
      <family val="3"/>
      <charset val="128"/>
    </font>
    <font>
      <b/>
      <sz val="11"/>
      <color theme="1"/>
      <name val="ＭＳ ゴシック"/>
      <family val="3"/>
      <charset val="128"/>
    </font>
    <font>
      <sz val="12"/>
      <color rgb="FFFF0000"/>
      <name val="ＭＳ 明朝"/>
      <family val="1"/>
      <charset val="128"/>
    </font>
    <font>
      <sz val="14"/>
      <name val="ＭＳ 明朝"/>
      <family val="1"/>
      <charset val="128"/>
    </font>
    <font>
      <sz val="12"/>
      <name val="ＭＳ 明朝"/>
      <family val="1"/>
      <charset val="128"/>
    </font>
    <font>
      <sz val="11"/>
      <name val="ＭＳ 明朝"/>
      <family val="1"/>
      <charset val="128"/>
    </font>
    <font>
      <b/>
      <sz val="11"/>
      <color rgb="FFFF0000"/>
      <name val="ＭＳ 明朝"/>
      <family val="1"/>
      <charset val="128"/>
    </font>
    <font>
      <sz val="11"/>
      <color theme="1"/>
      <name val="ＭＳ Ｐゴシック"/>
      <family val="2"/>
      <charset val="128"/>
      <scheme val="minor"/>
    </font>
    <font>
      <sz val="16"/>
      <name val="HGSｺﾞｼｯｸM"/>
      <family val="3"/>
      <charset val="128"/>
    </font>
    <font>
      <b/>
      <sz val="16"/>
      <name val="HGSｺﾞｼｯｸM"/>
      <family val="3"/>
      <charset val="128"/>
    </font>
    <font>
      <b/>
      <sz val="14"/>
      <name val="HGSｺﾞｼｯｸM"/>
      <family val="3"/>
      <charset val="128"/>
    </font>
    <font>
      <sz val="14"/>
      <name val="HGSｺﾞｼｯｸM"/>
      <family val="3"/>
      <charset val="128"/>
    </font>
    <font>
      <sz val="12"/>
      <name val="HGSｺﾞｼｯｸM"/>
      <family val="3"/>
      <charset val="128"/>
    </font>
    <font>
      <sz val="11"/>
      <name val="HGSｺﾞｼｯｸM"/>
      <family val="3"/>
      <charset val="128"/>
    </font>
    <font>
      <b/>
      <sz val="12"/>
      <name val="HGSｺﾞｼｯｸM"/>
      <family val="3"/>
      <charset val="128"/>
    </font>
    <font>
      <sz val="14"/>
      <color rgb="FFFF0000"/>
      <name val="HGSｺﾞｼｯｸM"/>
      <family val="3"/>
      <charset val="128"/>
    </font>
    <font>
      <sz val="10"/>
      <name val="HGSｺﾞｼｯｸM"/>
      <family val="3"/>
      <charset val="128"/>
    </font>
    <font>
      <sz val="6"/>
      <name val="HGSｺﾞｼｯｸM"/>
      <family val="3"/>
      <charset val="128"/>
    </font>
    <font>
      <sz val="12"/>
      <color rgb="FFFFFF99"/>
      <name val="HGSｺﾞｼｯｸM"/>
      <family val="3"/>
      <charset val="128"/>
    </font>
    <font>
      <b/>
      <sz val="10.5"/>
      <name val="ＭＳ Ｐゴシック"/>
      <family val="3"/>
      <charset val="128"/>
      <scheme val="minor"/>
    </font>
    <font>
      <sz val="11"/>
      <color rgb="FF000000"/>
      <name val="ＭＳ Ｐゴシック"/>
      <family val="3"/>
      <charset val="128"/>
      <scheme val="minor"/>
    </font>
    <font>
      <b/>
      <sz val="12"/>
      <color theme="1"/>
      <name val="ＭＳ Ｐゴシック"/>
      <family val="3"/>
      <charset val="128"/>
      <scheme val="minor"/>
    </font>
    <font>
      <sz val="10"/>
      <color theme="1"/>
      <name val="ＭＳ Ｐゴシック"/>
      <family val="3"/>
      <charset val="128"/>
      <scheme val="minor"/>
    </font>
    <font>
      <sz val="10"/>
      <color theme="1"/>
      <name val="ＭＳ Ｐゴシック"/>
      <family val="3"/>
      <charset val="128"/>
      <scheme val="major"/>
    </font>
    <font>
      <sz val="10.5"/>
      <color theme="1"/>
      <name val="ＭＳ Ｐゴシック"/>
      <family val="3"/>
      <charset val="128"/>
      <scheme val="minor"/>
    </font>
    <font>
      <sz val="10"/>
      <color theme="1"/>
      <name val="ＭＳ Ｐゴシック"/>
      <family val="3"/>
      <charset val="128"/>
    </font>
    <font>
      <sz val="9"/>
      <color theme="1"/>
      <name val="ＭＳ Ｐゴシック"/>
      <family val="3"/>
      <charset val="128"/>
    </font>
    <font>
      <sz val="10"/>
      <name val="ＭＳ Ｐゴシック"/>
      <family val="3"/>
      <charset val="128"/>
      <scheme val="major"/>
    </font>
    <font>
      <sz val="9"/>
      <name val="ＭＳ Ｐゴシック"/>
      <family val="3"/>
      <charset val="128"/>
      <scheme val="major"/>
    </font>
    <font>
      <sz val="9.5"/>
      <color theme="1"/>
      <name val="ＭＳ Ｐゴシック"/>
      <family val="3"/>
      <charset val="128"/>
      <scheme val="minor"/>
    </font>
    <font>
      <sz val="9"/>
      <color theme="1"/>
      <name val="ＭＳ Ｐゴシック"/>
      <family val="3"/>
      <charset val="128"/>
      <scheme val="minor"/>
    </font>
    <font>
      <sz val="9"/>
      <color theme="1"/>
      <name val="ＭＳ Ｐゴシック"/>
      <family val="3"/>
      <charset val="128"/>
      <scheme val="major"/>
    </font>
    <font>
      <b/>
      <sz val="12"/>
      <color theme="1"/>
      <name val="ＭＳ Ｐゴシック"/>
      <family val="3"/>
      <charset val="128"/>
      <scheme val="major"/>
    </font>
    <font>
      <sz val="10.5"/>
      <name val="ＭＳ Ｐゴシック"/>
      <family val="3"/>
      <charset val="128"/>
      <scheme val="major"/>
    </font>
    <font>
      <b/>
      <sz val="12"/>
      <name val="ＭＳ Ｐゴシック"/>
      <family val="3"/>
      <charset val="128"/>
      <scheme val="major"/>
    </font>
    <font>
      <b/>
      <sz val="12"/>
      <name val="ＭＳ ゴシック"/>
      <family val="3"/>
      <charset val="128"/>
    </font>
    <font>
      <sz val="9.5"/>
      <name val="ＭＳ Ｐゴシック"/>
      <family val="3"/>
      <charset val="128"/>
      <scheme val="minor"/>
    </font>
    <font>
      <sz val="8"/>
      <name val="ＭＳ Ｐゴシック"/>
      <family val="3"/>
      <charset val="128"/>
      <scheme val="minor"/>
    </font>
    <font>
      <strike/>
      <sz val="10"/>
      <name val="ＭＳ Ｐゴシック"/>
      <family val="3"/>
      <charset val="128"/>
      <scheme val="minor"/>
    </font>
    <font>
      <b/>
      <sz val="16"/>
      <name val="ＭＳ Ｐゴシック"/>
      <family val="3"/>
      <charset val="128"/>
    </font>
    <font>
      <b/>
      <sz val="14"/>
      <color rgb="FFFF0000"/>
      <name val="HGSｺﾞｼｯｸM"/>
      <family val="3"/>
      <charset val="128"/>
    </font>
    <font>
      <u/>
      <sz val="11"/>
      <color theme="10"/>
      <name val="ＭＳ Ｐゴシック"/>
      <family val="2"/>
      <charset val="128"/>
      <scheme val="minor"/>
    </font>
    <font>
      <b/>
      <sz val="36"/>
      <name val="ＭＳ Ｐゴシック"/>
      <family val="3"/>
      <charset val="128"/>
    </font>
    <font>
      <sz val="11"/>
      <name val="ＭＳ Ｐゴシック"/>
      <family val="3"/>
      <charset val="128"/>
      <scheme val="minor"/>
    </font>
    <font>
      <sz val="11"/>
      <color theme="1"/>
      <name val="ＭＳ 明朝"/>
      <family val="3"/>
      <charset val="128"/>
    </font>
    <font>
      <b/>
      <sz val="22"/>
      <color theme="1"/>
      <name val="ＭＳ Ｐゴシック"/>
      <family val="3"/>
      <charset val="128"/>
      <scheme val="minor"/>
    </font>
    <font>
      <sz val="9"/>
      <name val="HGSｺﾞｼｯｸM"/>
      <family val="3"/>
      <charset val="128"/>
    </font>
    <font>
      <sz val="8"/>
      <name val="HGSｺﾞｼｯｸM"/>
      <family val="3"/>
      <charset val="128"/>
    </font>
    <font>
      <sz val="7.5"/>
      <name val="HGSｺﾞｼｯｸM"/>
      <family val="3"/>
      <charset val="128"/>
    </font>
    <font>
      <sz val="7"/>
      <name val="HGSｺﾞｼｯｸM"/>
      <family val="3"/>
      <charset val="128"/>
    </font>
    <font>
      <sz val="6.5"/>
      <name val="HGSｺﾞｼｯｸM"/>
      <family val="3"/>
      <charset val="128"/>
    </font>
    <font>
      <b/>
      <sz val="16"/>
      <color theme="1"/>
      <name val="ＭＳ Ｐゴシック"/>
      <family val="3"/>
      <charset val="128"/>
      <scheme val="minor"/>
    </font>
    <font>
      <b/>
      <sz val="24"/>
      <name val="ＭＳ Ｐゴシック"/>
      <family val="3"/>
      <charset val="128"/>
      <scheme val="minor"/>
    </font>
  </fonts>
  <fills count="10">
    <fill>
      <patternFill patternType="none"/>
    </fill>
    <fill>
      <patternFill patternType="gray125"/>
    </fill>
    <fill>
      <patternFill patternType="solid">
        <fgColor theme="0"/>
        <bgColor indexed="64"/>
      </patternFill>
    </fill>
    <fill>
      <patternFill patternType="solid">
        <fgColor indexed="47"/>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CCFFCC"/>
        <bgColor indexed="64"/>
      </patternFill>
    </fill>
    <fill>
      <patternFill patternType="solid">
        <fgColor rgb="FFFFFFCC"/>
        <bgColor indexed="64"/>
      </patternFill>
    </fill>
    <fill>
      <patternFill patternType="solid">
        <fgColor rgb="FFFFCCFF"/>
        <bgColor indexed="64"/>
      </patternFill>
    </fill>
    <fill>
      <patternFill patternType="solid">
        <fgColor theme="0" tint="-4.9989318521683403E-2"/>
        <bgColor indexed="64"/>
      </patternFill>
    </fill>
  </fills>
  <borders count="408">
    <border>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dotted">
        <color indexed="64"/>
      </bottom>
      <diagonal/>
    </border>
    <border>
      <left/>
      <right/>
      <top style="dotted">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dotted">
        <color indexed="64"/>
      </top>
      <bottom/>
      <diagonal/>
    </border>
    <border>
      <left style="thin">
        <color indexed="64"/>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style="thin">
        <color indexed="64"/>
      </left>
      <right/>
      <top/>
      <bottom style="dashed">
        <color indexed="64"/>
      </bottom>
      <diagonal/>
    </border>
    <border>
      <left/>
      <right/>
      <top/>
      <bottom style="dashed">
        <color indexed="64"/>
      </bottom>
      <diagonal/>
    </border>
    <border>
      <left/>
      <right style="thin">
        <color indexed="64"/>
      </right>
      <top/>
      <bottom style="dashed">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thin">
        <color indexed="64"/>
      </right>
      <top style="thin">
        <color indexed="64"/>
      </top>
      <bottom style="dash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double">
        <color indexed="64"/>
      </bottom>
      <diagonal/>
    </border>
    <border>
      <left style="thin">
        <color indexed="64"/>
      </left>
      <right/>
      <top style="dashed">
        <color indexed="64"/>
      </top>
      <bottom style="double">
        <color indexed="64"/>
      </bottom>
      <diagonal/>
    </border>
    <border>
      <left/>
      <right/>
      <top style="dashed">
        <color indexed="64"/>
      </top>
      <bottom style="double">
        <color indexed="64"/>
      </bottom>
      <diagonal/>
    </border>
    <border>
      <left/>
      <right style="thin">
        <color indexed="64"/>
      </right>
      <top style="dashed">
        <color indexed="64"/>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indexed="64"/>
      </right>
      <top/>
      <bottom style="double">
        <color indexed="64"/>
      </bottom>
      <diagonal/>
    </border>
    <border>
      <left style="medium">
        <color indexed="64"/>
      </left>
      <right style="thin">
        <color indexed="64"/>
      </right>
      <top style="double">
        <color indexed="64"/>
      </top>
      <bottom/>
      <diagonal/>
    </border>
    <border>
      <left style="thin">
        <color indexed="64"/>
      </left>
      <right/>
      <top style="double">
        <color indexed="64"/>
      </top>
      <bottom style="dashed">
        <color indexed="64"/>
      </bottom>
      <diagonal/>
    </border>
    <border>
      <left/>
      <right/>
      <top style="double">
        <color indexed="64"/>
      </top>
      <bottom style="dashed">
        <color indexed="64"/>
      </bottom>
      <diagonal/>
    </border>
    <border>
      <left/>
      <right style="thin">
        <color indexed="64"/>
      </right>
      <top style="double">
        <color indexed="64"/>
      </top>
      <bottom style="dashed">
        <color indexed="64"/>
      </bottom>
      <diagonal/>
    </border>
    <border>
      <left style="thin">
        <color indexed="64"/>
      </left>
      <right/>
      <top style="double">
        <color indexed="64"/>
      </top>
      <bottom style="dotted">
        <color indexed="64"/>
      </bottom>
      <diagonal/>
    </border>
    <border>
      <left/>
      <right/>
      <top style="double">
        <color indexed="64"/>
      </top>
      <bottom style="dotted">
        <color indexed="64"/>
      </bottom>
      <diagonal/>
    </border>
    <border>
      <left/>
      <right style="medium">
        <color indexed="64"/>
      </right>
      <top style="double">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style="dotted">
        <color indexed="64"/>
      </top>
      <bottom style="thin">
        <color indexed="64"/>
      </bottom>
      <diagonal/>
    </border>
    <border>
      <left/>
      <right style="medium">
        <color indexed="64"/>
      </right>
      <top style="dotted">
        <color indexed="64"/>
      </top>
      <bottom/>
      <diagonal/>
    </border>
    <border>
      <left style="medium">
        <color indexed="64"/>
      </left>
      <right style="thin">
        <color indexed="64"/>
      </right>
      <top/>
      <bottom style="medium">
        <color indexed="64"/>
      </bottom>
      <diagonal/>
    </border>
    <border>
      <left style="thin">
        <color indexed="64"/>
      </left>
      <right/>
      <top style="dashed">
        <color indexed="64"/>
      </top>
      <bottom style="medium">
        <color indexed="64"/>
      </bottom>
      <diagonal/>
    </border>
    <border>
      <left/>
      <right/>
      <top style="dashed">
        <color indexed="64"/>
      </top>
      <bottom style="medium">
        <color indexed="64"/>
      </bottom>
      <diagonal/>
    </border>
    <border>
      <left/>
      <right style="thin">
        <color indexed="64"/>
      </right>
      <top style="dashed">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thin">
        <color indexed="64"/>
      </right>
      <top style="medium">
        <color indexed="64"/>
      </top>
      <bottom style="dotted">
        <color indexed="64"/>
      </bottom>
      <diagonal/>
    </border>
    <border>
      <left style="hair">
        <color indexed="64"/>
      </left>
      <right style="hair">
        <color indexed="64"/>
      </right>
      <top style="hair">
        <color indexed="64"/>
      </top>
      <bottom style="hair">
        <color indexed="64"/>
      </bottom>
      <diagonal/>
    </border>
    <border>
      <left style="medium">
        <color indexed="64"/>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medium">
        <color indexed="64"/>
      </top>
      <bottom/>
      <diagonal/>
    </border>
    <border>
      <left style="thin">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top/>
      <bottom style="double">
        <color indexed="64"/>
      </bottom>
      <diagonal/>
    </border>
    <border>
      <left style="hair">
        <color indexed="64"/>
      </left>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style="medium">
        <color indexed="64"/>
      </left>
      <right style="double">
        <color indexed="64"/>
      </right>
      <top style="double">
        <color indexed="64"/>
      </top>
      <bottom style="thin">
        <color indexed="64"/>
      </bottom>
      <diagonal/>
    </border>
    <border>
      <left/>
      <right style="hair">
        <color indexed="64"/>
      </right>
      <top style="medium">
        <color indexed="64"/>
      </top>
      <bottom style="thin">
        <color indexed="64"/>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style="medium">
        <color indexed="64"/>
      </left>
      <right style="double">
        <color indexed="64"/>
      </right>
      <top/>
      <bottom/>
      <diagonal/>
    </border>
    <border>
      <left style="hair">
        <color indexed="64"/>
      </left>
      <right/>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medium">
        <color indexed="64"/>
      </left>
      <right style="double">
        <color indexed="64"/>
      </right>
      <top style="thin">
        <color indexed="64"/>
      </top>
      <bottom style="medium">
        <color indexed="64"/>
      </bottom>
      <diagonal/>
    </border>
    <border>
      <left style="medium">
        <color indexed="64"/>
      </left>
      <right style="double">
        <color indexed="64"/>
      </right>
      <top/>
      <bottom style="thin">
        <color indexed="64"/>
      </bottom>
      <diagonal/>
    </border>
    <border>
      <left style="hair">
        <color indexed="64"/>
      </left>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diagonal/>
    </border>
    <border>
      <left style="hair">
        <color indexed="64"/>
      </left>
      <right/>
      <top style="thin">
        <color indexed="64"/>
      </top>
      <bottom/>
      <diagonal/>
    </border>
    <border>
      <left style="thin">
        <color indexed="64"/>
      </left>
      <right style="medium">
        <color indexed="64"/>
      </right>
      <top/>
      <bottom style="medium">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thin">
        <color indexed="64"/>
      </left>
      <right style="medium">
        <color indexed="64"/>
      </right>
      <top/>
      <bottom/>
      <diagonal/>
    </border>
    <border>
      <left style="hair">
        <color indexed="64"/>
      </left>
      <right style="thin">
        <color indexed="64"/>
      </right>
      <top/>
      <bottom style="double">
        <color indexed="64"/>
      </bottom>
      <diagonal/>
    </border>
    <border>
      <left style="hair">
        <color indexed="64"/>
      </left>
      <right style="thin">
        <color indexed="64"/>
      </right>
      <top style="double">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medium">
        <color indexed="64"/>
      </bottom>
      <diagonal/>
    </border>
    <border>
      <left style="thin">
        <color rgb="FF000000"/>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right style="medium">
        <color indexed="64"/>
      </right>
      <top style="medium">
        <color indexed="64"/>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medium">
        <color indexed="64"/>
      </right>
      <top style="thin">
        <color rgb="FF000000"/>
      </top>
      <bottom/>
      <diagonal/>
    </border>
    <border>
      <left style="medium">
        <color indexed="64"/>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indexed="64"/>
      </left>
      <right style="thin">
        <color rgb="FF000000"/>
      </right>
      <top style="thin">
        <color rgb="FF000000"/>
      </top>
      <bottom/>
      <diagonal/>
    </border>
    <border>
      <left style="medium">
        <color indexed="64"/>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medium">
        <color indexed="64"/>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thin">
        <color rgb="FF000000"/>
      </left>
      <right/>
      <top style="thin">
        <color rgb="FF000000"/>
      </top>
      <bottom style="dashed">
        <color rgb="FF000000"/>
      </bottom>
      <diagonal/>
    </border>
    <border>
      <left/>
      <right/>
      <top style="thin">
        <color rgb="FF000000"/>
      </top>
      <bottom style="dashed">
        <color rgb="FF000000"/>
      </bottom>
      <diagonal/>
    </border>
    <border>
      <left/>
      <right style="medium">
        <color indexed="64"/>
      </right>
      <top style="thin">
        <color rgb="FF000000"/>
      </top>
      <bottom style="dashed">
        <color rgb="FF000000"/>
      </bottom>
      <diagonal/>
    </border>
    <border>
      <left style="medium">
        <color indexed="64"/>
      </left>
      <right style="thin">
        <color rgb="FF000000"/>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medium">
        <color indexed="64"/>
      </left>
      <right/>
      <top style="thin">
        <color rgb="FF000000"/>
      </top>
      <bottom style="medium">
        <color indexed="64"/>
      </bottom>
      <diagonal/>
    </border>
    <border>
      <left/>
      <right/>
      <top style="thin">
        <color rgb="FF000000"/>
      </top>
      <bottom style="medium">
        <color indexed="64"/>
      </bottom>
      <diagonal/>
    </border>
    <border>
      <left/>
      <right style="thin">
        <color rgb="FF000000"/>
      </right>
      <top style="thin">
        <color rgb="FF000000"/>
      </top>
      <bottom style="medium">
        <color indexed="64"/>
      </bottom>
      <diagonal/>
    </border>
    <border>
      <left style="thin">
        <color rgb="FF000000"/>
      </left>
      <right/>
      <top style="thin">
        <color rgb="FF000000"/>
      </top>
      <bottom style="medium">
        <color indexed="64"/>
      </bottom>
      <diagonal/>
    </border>
    <border>
      <left/>
      <right style="medium">
        <color indexed="64"/>
      </right>
      <top style="thin">
        <color rgb="FF000000"/>
      </top>
      <bottom style="medium">
        <color indexed="64"/>
      </bottom>
      <diagonal/>
    </border>
    <border>
      <left style="thin">
        <color indexed="64"/>
      </left>
      <right/>
      <top style="thin">
        <color rgb="FF000000"/>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right/>
      <top style="dashed">
        <color rgb="FF000000"/>
      </top>
      <bottom/>
      <diagonal/>
    </border>
    <border>
      <left/>
      <right style="medium">
        <color indexed="64"/>
      </right>
      <top style="dashed">
        <color rgb="FF000000"/>
      </top>
      <bottom/>
      <diagonal/>
    </border>
    <border>
      <left style="thin">
        <color indexed="64"/>
      </left>
      <right style="medium">
        <color indexed="64"/>
      </right>
      <top style="thin">
        <color indexed="64"/>
      </top>
      <bottom/>
      <diagonal/>
    </border>
    <border>
      <left/>
      <right style="thin">
        <color rgb="FF000000"/>
      </right>
      <top/>
      <bottom style="medium">
        <color indexed="64"/>
      </bottom>
      <diagonal/>
    </border>
    <border>
      <left style="medium">
        <color indexed="64"/>
      </left>
      <right/>
      <top style="thin">
        <color indexed="64"/>
      </top>
      <bottom/>
      <diagonal/>
    </border>
    <border>
      <left/>
      <right style="thin">
        <color indexed="64"/>
      </right>
      <top style="thin">
        <color rgb="FF000000"/>
      </top>
      <bottom/>
      <diagonal/>
    </border>
    <border diagonalUp="1">
      <left/>
      <right/>
      <top style="thin">
        <color rgb="FF000000"/>
      </top>
      <bottom/>
      <diagonal style="thin">
        <color rgb="FF000000"/>
      </diagonal>
    </border>
    <border diagonalUp="1">
      <left/>
      <right style="thin">
        <color rgb="FF000000"/>
      </right>
      <top style="thin">
        <color rgb="FF000000"/>
      </top>
      <bottom/>
      <diagonal style="thin">
        <color rgb="FF000000"/>
      </diagonal>
    </border>
    <border diagonalUp="1">
      <left style="thin">
        <color rgb="FF000000"/>
      </left>
      <right/>
      <top style="thin">
        <color rgb="FF000000"/>
      </top>
      <bottom/>
      <diagonal style="thin">
        <color rgb="FF000000"/>
      </diagonal>
    </border>
    <border diagonalUp="1">
      <left style="thin">
        <color indexed="64"/>
      </left>
      <right style="thin">
        <color indexed="64"/>
      </right>
      <top style="thin">
        <color indexed="64"/>
      </top>
      <bottom style="thin">
        <color indexed="64"/>
      </bottom>
      <diagonal style="thin">
        <color indexed="64"/>
      </diagonal>
    </border>
    <border>
      <left style="thin">
        <color rgb="FF000000"/>
      </left>
      <right/>
      <top/>
      <bottom style="dashed">
        <color rgb="FF000000"/>
      </bottom>
      <diagonal/>
    </border>
    <border>
      <left/>
      <right/>
      <top/>
      <bottom style="dashed">
        <color rgb="FF000000"/>
      </bottom>
      <diagonal/>
    </border>
    <border>
      <left/>
      <right style="medium">
        <color indexed="64"/>
      </right>
      <top/>
      <bottom style="dashed">
        <color rgb="FF000000"/>
      </bottom>
      <diagonal/>
    </border>
    <border diagonalUp="1">
      <left/>
      <right/>
      <top style="thin">
        <color rgb="FF000000"/>
      </top>
      <bottom style="thin">
        <color rgb="FF000000"/>
      </bottom>
      <diagonal style="thin">
        <color rgb="FF000000"/>
      </diagonal>
    </border>
    <border diagonalUp="1">
      <left/>
      <right style="thin">
        <color rgb="FF000000"/>
      </right>
      <top style="thin">
        <color rgb="FF000000"/>
      </top>
      <bottom style="thin">
        <color rgb="FF000000"/>
      </bottom>
      <diagonal style="thin">
        <color rgb="FF000000"/>
      </diagonal>
    </border>
    <border>
      <left style="medium">
        <color indexed="64"/>
      </left>
      <right/>
      <top style="thin">
        <color rgb="FF000000"/>
      </top>
      <bottom style="thin">
        <color indexed="64"/>
      </bottom>
      <diagonal/>
    </border>
    <border>
      <left/>
      <right/>
      <top style="thin">
        <color rgb="FF000000"/>
      </top>
      <bottom style="thin">
        <color indexed="64"/>
      </bottom>
      <diagonal/>
    </border>
    <border>
      <left/>
      <right style="thin">
        <color rgb="FF000000"/>
      </right>
      <top style="thin">
        <color rgb="FF000000"/>
      </top>
      <bottom style="thin">
        <color indexed="64"/>
      </bottom>
      <diagonal/>
    </border>
    <border>
      <left style="thin">
        <color rgb="FF000000"/>
      </left>
      <right/>
      <top style="thin">
        <color rgb="FF000000"/>
      </top>
      <bottom style="thin">
        <color indexed="64"/>
      </bottom>
      <diagonal/>
    </border>
    <border diagonalUp="1">
      <left/>
      <right/>
      <top style="thin">
        <color rgb="FF000000"/>
      </top>
      <bottom style="thin">
        <color rgb="FF000000"/>
      </bottom>
      <diagonal style="thin">
        <color indexed="64"/>
      </diagonal>
    </border>
    <border>
      <left style="thin">
        <color rgb="FF000000"/>
      </left>
      <right/>
      <top/>
      <bottom style="medium">
        <color indexed="64"/>
      </bottom>
      <diagonal/>
    </border>
    <border>
      <left/>
      <right/>
      <top style="thin">
        <color rgb="FF000000"/>
      </top>
      <bottom style="dashed">
        <color indexed="64"/>
      </bottom>
      <diagonal/>
    </border>
    <border>
      <left/>
      <right style="medium">
        <color indexed="64"/>
      </right>
      <top style="thin">
        <color rgb="FF000000"/>
      </top>
      <bottom style="dashed">
        <color indexed="64"/>
      </bottom>
      <diagonal/>
    </border>
    <border diagonalUp="1">
      <left style="thin">
        <color indexed="64"/>
      </left>
      <right style="thin">
        <color indexed="64"/>
      </right>
      <top style="thin">
        <color indexed="64"/>
      </top>
      <bottom style="thin">
        <color indexed="64"/>
      </bottom>
      <diagonal style="thin">
        <color rgb="FF000000"/>
      </diagonal>
    </border>
    <border diagonalUp="1">
      <left style="thin">
        <color indexed="64"/>
      </left>
      <right/>
      <top style="thin">
        <color indexed="64"/>
      </top>
      <bottom style="thin">
        <color indexed="64"/>
      </bottom>
      <diagonal style="thin">
        <color rgb="FF000000"/>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medium">
        <color indexed="64"/>
      </left>
      <right style="thin">
        <color rgb="FF000000"/>
      </right>
      <top style="thin">
        <color indexed="64"/>
      </top>
      <bottom/>
      <diagonal/>
    </border>
    <border diagonalUp="1">
      <left style="thin">
        <color rgb="FF000000"/>
      </left>
      <right/>
      <top style="thin">
        <color rgb="FF000000"/>
      </top>
      <bottom style="thin">
        <color rgb="FF000000"/>
      </bottom>
      <diagonal style="thin">
        <color rgb="FF000000"/>
      </diagonal>
    </border>
    <border diagonalUp="1">
      <left/>
      <right style="medium">
        <color indexed="64"/>
      </right>
      <top style="thin">
        <color rgb="FF000000"/>
      </top>
      <bottom style="thin">
        <color rgb="FF000000"/>
      </bottom>
      <diagonal style="thin">
        <color rgb="FF000000"/>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medium">
        <color indexed="64"/>
      </right>
      <top style="thin">
        <color indexed="64"/>
      </top>
      <bottom style="dashed">
        <color indexed="64"/>
      </bottom>
      <diagonal/>
    </border>
    <border>
      <left/>
      <right style="thin">
        <color rgb="FF000000"/>
      </right>
      <top style="thin">
        <color indexed="64"/>
      </top>
      <bottom/>
      <diagonal/>
    </border>
    <border>
      <left style="thin">
        <color rgb="FF000000"/>
      </left>
      <right/>
      <top style="thin">
        <color indexed="64"/>
      </top>
      <bottom/>
      <diagonal/>
    </border>
    <border>
      <left/>
      <right style="medium">
        <color indexed="64"/>
      </right>
      <top style="thin">
        <color rgb="FF000000"/>
      </top>
      <bottom style="thin">
        <color indexed="64"/>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medium">
        <color indexed="64"/>
      </right>
      <top style="thin">
        <color rgb="FF000000"/>
      </top>
      <bottom style="dotted">
        <color rgb="FF000000"/>
      </bottom>
      <diagonal/>
    </border>
    <border>
      <left style="thin">
        <color indexed="64"/>
      </left>
      <right/>
      <top style="thin">
        <color rgb="FF000000"/>
      </top>
      <bottom style="thin">
        <color indexed="64"/>
      </bottom>
      <diagonal/>
    </border>
    <border>
      <left style="thin">
        <color indexed="64"/>
      </left>
      <right/>
      <top style="thin">
        <color rgb="FF000000"/>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double">
        <color indexed="64"/>
      </bottom>
      <diagonal/>
    </border>
    <border>
      <left style="medium">
        <color indexed="64"/>
      </left>
      <right style="double">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diagonalUp="1">
      <left/>
      <right style="thin">
        <color rgb="FF000000"/>
      </right>
      <top style="thin">
        <color rgb="FF000000"/>
      </top>
      <bottom style="thin">
        <color rgb="FF000000"/>
      </bottom>
      <diagonal style="thin">
        <color indexed="64"/>
      </diagonal>
    </border>
    <border>
      <left style="thin">
        <color indexed="64"/>
      </left>
      <right/>
      <top style="dashed">
        <color rgb="FF000000"/>
      </top>
      <bottom/>
      <diagonal/>
    </border>
    <border>
      <left style="medium">
        <color indexed="64"/>
      </left>
      <right/>
      <top style="medium">
        <color indexed="64"/>
      </top>
      <bottom style="thin">
        <color indexed="64"/>
      </bottom>
      <diagonal/>
    </border>
    <border>
      <left/>
      <right style="thin">
        <color indexed="64"/>
      </right>
      <top/>
      <bottom style="thin">
        <color rgb="FF000000"/>
      </bottom>
      <diagonal/>
    </border>
    <border>
      <left style="medium">
        <color indexed="64"/>
      </left>
      <right/>
      <top style="medium">
        <color indexed="64"/>
      </top>
      <bottom style="thin">
        <color rgb="FF000000"/>
      </bottom>
      <diagonal/>
    </border>
    <border>
      <left style="thin">
        <color indexed="64"/>
      </left>
      <right/>
      <top style="thin">
        <color rgb="FF000000"/>
      </top>
      <bottom style="dotted">
        <color indexed="64"/>
      </bottom>
      <diagonal/>
    </border>
    <border>
      <left/>
      <right/>
      <top style="thin">
        <color rgb="FF000000"/>
      </top>
      <bottom style="dotted">
        <color indexed="64"/>
      </bottom>
      <diagonal/>
    </border>
    <border>
      <left/>
      <right style="medium">
        <color indexed="64"/>
      </right>
      <top style="thin">
        <color rgb="FF000000"/>
      </top>
      <bottom style="dotted">
        <color indexed="64"/>
      </bottom>
      <diagonal/>
    </border>
    <border>
      <left style="thin">
        <color indexed="64"/>
      </left>
      <right/>
      <top style="dotted">
        <color indexed="64"/>
      </top>
      <bottom style="thin">
        <color rgb="FF000000"/>
      </bottom>
      <diagonal/>
    </border>
    <border>
      <left/>
      <right/>
      <top style="dotted">
        <color indexed="64"/>
      </top>
      <bottom style="thin">
        <color rgb="FF000000"/>
      </bottom>
      <diagonal/>
    </border>
    <border>
      <left/>
      <right style="medium">
        <color indexed="64"/>
      </right>
      <top style="dotted">
        <color indexed="64"/>
      </top>
      <bottom style="thin">
        <color rgb="FF000000"/>
      </bottom>
      <diagonal/>
    </border>
    <border>
      <left style="thin">
        <color rgb="FF000000"/>
      </left>
      <right/>
      <top style="dotted">
        <color rgb="FF000000"/>
      </top>
      <bottom style="thin">
        <color rgb="FF000000"/>
      </bottom>
      <diagonal/>
    </border>
    <border>
      <left/>
      <right/>
      <top style="dotted">
        <color rgb="FF000000"/>
      </top>
      <bottom style="thin">
        <color rgb="FF000000"/>
      </bottom>
      <diagonal/>
    </border>
    <border>
      <left/>
      <right style="medium">
        <color indexed="64"/>
      </right>
      <top style="dotted">
        <color rgb="FF000000"/>
      </top>
      <bottom style="thin">
        <color rgb="FF000000"/>
      </bottom>
      <diagonal/>
    </border>
    <border>
      <left/>
      <right style="medium">
        <color indexed="64"/>
      </right>
      <top style="medium">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style="medium">
        <color indexed="64"/>
      </right>
      <top style="thin">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right style="thin">
        <color rgb="FF000000"/>
      </right>
      <top/>
      <bottom style="thin">
        <color indexed="64"/>
      </bottom>
      <diagonal/>
    </border>
    <border>
      <left/>
      <right style="thin">
        <color rgb="FF000000"/>
      </right>
      <top style="thin">
        <color indexed="64"/>
      </top>
      <bottom style="thin">
        <color rgb="FF000000"/>
      </bottom>
      <diagonal/>
    </border>
    <border>
      <left style="thin">
        <color rgb="FF000000"/>
      </left>
      <right/>
      <top style="thin">
        <color indexed="64"/>
      </top>
      <bottom style="thin">
        <color rgb="FF000000"/>
      </bottom>
      <diagonal/>
    </border>
    <border>
      <left style="thin">
        <color indexed="64"/>
      </left>
      <right/>
      <top/>
      <bottom style="thin">
        <color rgb="FF000000"/>
      </bottom>
      <diagonal/>
    </border>
    <border diagonalUp="1">
      <left style="thin">
        <color indexed="64"/>
      </left>
      <right style="medium">
        <color indexed="64"/>
      </right>
      <top style="thin">
        <color indexed="64"/>
      </top>
      <bottom style="thin">
        <color indexed="64"/>
      </bottom>
      <diagonal style="thin">
        <color rgb="FF000000"/>
      </diagonal>
    </border>
    <border>
      <left style="medium">
        <color indexed="64"/>
      </left>
      <right style="thin">
        <color rgb="FF000000"/>
      </right>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thin">
        <color rgb="FF000000"/>
      </left>
      <right style="thin">
        <color rgb="FF000000"/>
      </right>
      <top/>
      <bottom/>
      <diagonal/>
    </border>
    <border>
      <left style="medium">
        <color indexed="64"/>
      </left>
      <right style="thin">
        <color rgb="FF000000"/>
      </right>
      <top style="medium">
        <color indexed="64"/>
      </top>
      <bottom/>
      <diagonal/>
    </border>
    <border>
      <left style="medium">
        <color indexed="64"/>
      </left>
      <right/>
      <top style="thin">
        <color indexed="64"/>
      </top>
      <bottom style="dotted">
        <color indexed="64"/>
      </bottom>
      <diagonal/>
    </border>
    <border>
      <left/>
      <right/>
      <top/>
      <bottom style="dott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style="thin">
        <color indexed="64"/>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style="dotted">
        <color indexed="64"/>
      </top>
      <bottom style="thin">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hair">
        <color indexed="64"/>
      </right>
      <top/>
      <bottom/>
      <diagonal/>
    </border>
    <border>
      <left style="medium">
        <color indexed="64"/>
      </left>
      <right style="medium">
        <color indexed="64"/>
      </right>
      <top style="medium">
        <color indexed="64"/>
      </top>
      <bottom style="medium">
        <color indexed="64"/>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medium">
        <color indexed="64"/>
      </left>
      <right/>
      <top style="medium">
        <color indexed="64"/>
      </top>
      <bottom style="dotted">
        <color indexed="64"/>
      </bottom>
      <diagonal/>
    </border>
    <border>
      <left style="medium">
        <color indexed="64"/>
      </left>
      <right style="thin">
        <color indexed="64"/>
      </right>
      <top style="thin">
        <color indexed="64"/>
      </top>
      <bottom style="dotted">
        <color indexed="64"/>
      </bottom>
      <diagonal/>
    </border>
    <border diagonalUp="1">
      <left style="medium">
        <color indexed="64"/>
      </left>
      <right/>
      <top style="medium">
        <color indexed="64"/>
      </top>
      <bottom style="dotted">
        <color indexed="64"/>
      </bottom>
      <diagonal style="hair">
        <color indexed="64"/>
      </diagonal>
    </border>
    <border diagonalUp="1">
      <left/>
      <right style="thin">
        <color indexed="64"/>
      </right>
      <top style="medium">
        <color indexed="64"/>
      </top>
      <bottom style="dotted">
        <color indexed="64"/>
      </bottom>
      <diagonal style="hair">
        <color indexed="64"/>
      </diagonal>
    </border>
    <border diagonalUp="1">
      <left style="thin">
        <color indexed="64"/>
      </left>
      <right/>
      <top style="medium">
        <color indexed="64"/>
      </top>
      <bottom style="dotted">
        <color indexed="64"/>
      </bottom>
      <diagonal style="hair">
        <color indexed="64"/>
      </diagonal>
    </border>
    <border diagonalUp="1">
      <left/>
      <right style="medium">
        <color indexed="64"/>
      </right>
      <top style="medium">
        <color indexed="64"/>
      </top>
      <bottom style="dotted">
        <color indexed="64"/>
      </bottom>
      <diagonal style="hair">
        <color indexed="64"/>
      </diagonal>
    </border>
    <border>
      <left style="medium">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thin">
        <color indexed="64"/>
      </right>
      <top style="dotted">
        <color indexed="64"/>
      </top>
      <bottom style="thin">
        <color indexed="64"/>
      </bottom>
      <diagonal/>
    </border>
    <border>
      <left/>
      <right style="thin">
        <color indexed="64"/>
      </right>
      <top style="dotted">
        <color indexed="64"/>
      </top>
      <bottom style="thin">
        <color indexed="64"/>
      </bottom>
      <diagonal/>
    </border>
    <border diagonalUp="1">
      <left style="medium">
        <color indexed="64"/>
      </left>
      <right/>
      <top style="thin">
        <color indexed="64"/>
      </top>
      <bottom style="dotted">
        <color indexed="64"/>
      </bottom>
      <diagonal style="hair">
        <color indexed="64"/>
      </diagonal>
    </border>
    <border diagonalUp="1">
      <left/>
      <right style="thin">
        <color indexed="64"/>
      </right>
      <top style="thin">
        <color indexed="64"/>
      </top>
      <bottom style="dotted">
        <color indexed="64"/>
      </bottom>
      <diagonal style="hair">
        <color indexed="64"/>
      </diagonal>
    </border>
    <border diagonalUp="1">
      <left style="thin">
        <color indexed="64"/>
      </left>
      <right/>
      <top style="thin">
        <color indexed="64"/>
      </top>
      <bottom style="dotted">
        <color indexed="64"/>
      </bottom>
      <diagonal style="hair">
        <color indexed="64"/>
      </diagonal>
    </border>
    <border diagonalUp="1">
      <left/>
      <right style="medium">
        <color indexed="64"/>
      </right>
      <top style="thin">
        <color indexed="64"/>
      </top>
      <bottom style="dotted">
        <color indexed="64"/>
      </bottom>
      <diagonal style="hair">
        <color indexed="64"/>
      </diagonal>
    </border>
    <border>
      <left style="medium">
        <color indexed="64"/>
      </left>
      <right/>
      <top style="dotted">
        <color indexed="64"/>
      </top>
      <bottom style="medium">
        <color indexed="64"/>
      </bottom>
      <diagonal/>
    </border>
    <border diagonalUp="1">
      <left style="medium">
        <color indexed="64"/>
      </left>
      <right/>
      <top style="medium">
        <color indexed="64"/>
      </top>
      <bottom/>
      <diagonal style="hair">
        <color indexed="64"/>
      </diagonal>
    </border>
    <border diagonalUp="1">
      <left/>
      <right/>
      <top style="medium">
        <color indexed="64"/>
      </top>
      <bottom/>
      <diagonal style="hair">
        <color indexed="64"/>
      </diagonal>
    </border>
    <border diagonalUp="1">
      <left/>
      <right style="medium">
        <color indexed="64"/>
      </right>
      <top style="medium">
        <color indexed="64"/>
      </top>
      <bottom/>
      <diagonal style="hair">
        <color indexed="64"/>
      </diagonal>
    </border>
    <border diagonalUp="1">
      <left style="medium">
        <color indexed="64"/>
      </left>
      <right/>
      <top/>
      <bottom/>
      <diagonal style="hair">
        <color indexed="64"/>
      </diagonal>
    </border>
    <border diagonalUp="1">
      <left/>
      <right/>
      <top/>
      <bottom/>
      <diagonal style="hair">
        <color indexed="64"/>
      </diagonal>
    </border>
    <border diagonalUp="1">
      <left/>
      <right style="medium">
        <color indexed="64"/>
      </right>
      <top/>
      <bottom/>
      <diagonal style="hair">
        <color indexed="64"/>
      </diagonal>
    </border>
    <border diagonalUp="1">
      <left style="medium">
        <color indexed="64"/>
      </left>
      <right/>
      <top style="thin">
        <color indexed="64"/>
      </top>
      <bottom/>
      <diagonal style="hair">
        <color indexed="64"/>
      </diagonal>
    </border>
    <border diagonalUp="1">
      <left/>
      <right/>
      <top style="thin">
        <color indexed="64"/>
      </top>
      <bottom/>
      <diagonal style="hair">
        <color indexed="64"/>
      </diagonal>
    </border>
    <border diagonalUp="1">
      <left/>
      <right style="medium">
        <color indexed="64"/>
      </right>
      <top style="thin">
        <color indexed="64"/>
      </top>
      <bottom/>
      <diagonal style="hair">
        <color indexed="64"/>
      </diagonal>
    </border>
    <border diagonalUp="1">
      <left style="medium">
        <color indexed="64"/>
      </left>
      <right/>
      <top/>
      <bottom style="medium">
        <color indexed="64"/>
      </bottom>
      <diagonal style="hair">
        <color indexed="64"/>
      </diagonal>
    </border>
    <border diagonalUp="1">
      <left/>
      <right/>
      <top/>
      <bottom style="medium">
        <color indexed="64"/>
      </bottom>
      <diagonal style="hair">
        <color indexed="64"/>
      </diagonal>
    </border>
    <border diagonalUp="1">
      <left/>
      <right style="medium">
        <color indexed="64"/>
      </right>
      <top/>
      <bottom style="medium">
        <color indexed="64"/>
      </bottom>
      <diagonal style="hair">
        <color indexed="64"/>
      </diagonal>
    </border>
    <border>
      <left style="thin">
        <color indexed="64"/>
      </left>
      <right style="medium">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medium">
        <color indexed="64"/>
      </right>
      <top style="thin">
        <color indexed="64"/>
      </top>
      <bottom style="thin">
        <color rgb="FF000000"/>
      </bottom>
      <diagonal/>
    </border>
    <border>
      <left/>
      <right style="thin">
        <color indexed="64"/>
      </right>
      <top style="thin">
        <color rgb="FF000000"/>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rgb="FF000000"/>
      </left>
      <right/>
      <top/>
      <bottom style="thin">
        <color indexed="64"/>
      </bottom>
      <diagonal/>
    </border>
    <border>
      <left/>
      <right style="thin">
        <color indexed="64"/>
      </right>
      <top style="thin">
        <color rgb="FF000000"/>
      </top>
      <bottom style="medium">
        <color indexed="64"/>
      </bottom>
      <diagonal/>
    </border>
    <border>
      <left style="double">
        <color indexed="64"/>
      </left>
      <right/>
      <top style="medium">
        <color indexed="64"/>
      </top>
      <bottom/>
      <diagonal/>
    </border>
    <border>
      <left style="double">
        <color indexed="64"/>
      </left>
      <right/>
      <top/>
      <bottom/>
      <diagonal/>
    </border>
    <border>
      <left style="double">
        <color indexed="64"/>
      </left>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diagonalUp="1">
      <left style="double">
        <color indexed="64"/>
      </left>
      <right/>
      <top style="medium">
        <color indexed="64"/>
      </top>
      <bottom style="dotted">
        <color indexed="64"/>
      </bottom>
      <diagonal style="hair">
        <color indexed="64"/>
      </diagonal>
    </border>
    <border>
      <left style="double">
        <color indexed="64"/>
      </left>
      <right/>
      <top style="dotted">
        <color indexed="64"/>
      </top>
      <bottom style="dotted">
        <color indexed="64"/>
      </bottom>
      <diagonal/>
    </border>
    <border>
      <left style="thin">
        <color indexed="64"/>
      </left>
      <right style="double">
        <color indexed="64"/>
      </right>
      <top style="thin">
        <color indexed="64"/>
      </top>
      <bottom style="dotted">
        <color indexed="64"/>
      </bottom>
      <diagonal/>
    </border>
    <border diagonalUp="1">
      <left style="double">
        <color indexed="64"/>
      </left>
      <right/>
      <top style="thin">
        <color indexed="64"/>
      </top>
      <bottom style="dotted">
        <color indexed="64"/>
      </bottom>
      <diagonal style="hair">
        <color indexed="64"/>
      </diagonal>
    </border>
    <border>
      <left style="double">
        <color indexed="64"/>
      </left>
      <right/>
      <top style="dotted">
        <color indexed="64"/>
      </top>
      <bottom style="thin">
        <color indexed="64"/>
      </bottom>
      <diagonal/>
    </border>
    <border>
      <left style="medium">
        <color indexed="64"/>
      </left>
      <right style="thin">
        <color indexed="64"/>
      </right>
      <top style="dotted">
        <color indexed="64"/>
      </top>
      <bottom style="medium">
        <color indexed="64"/>
      </bottom>
      <diagonal/>
    </border>
    <border>
      <left style="thin">
        <color indexed="64"/>
      </left>
      <right style="thin">
        <color indexed="64"/>
      </right>
      <top style="dotted">
        <color indexed="64"/>
      </top>
      <bottom style="medium">
        <color indexed="64"/>
      </bottom>
      <diagonal/>
    </border>
    <border>
      <left style="thin">
        <color indexed="64"/>
      </left>
      <right style="medium">
        <color indexed="64"/>
      </right>
      <top style="dotted">
        <color indexed="64"/>
      </top>
      <bottom style="medium">
        <color indexed="64"/>
      </bottom>
      <diagonal/>
    </border>
    <border>
      <left style="double">
        <color indexed="64"/>
      </left>
      <right/>
      <top style="dotted">
        <color indexed="64"/>
      </top>
      <bottom style="medium">
        <color indexed="64"/>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medium">
        <color indexed="64"/>
      </right>
      <top style="hair">
        <color indexed="64"/>
      </top>
      <bottom style="hair">
        <color indexed="64"/>
      </bottom>
      <diagonal/>
    </border>
    <border>
      <left/>
      <right style="double">
        <color indexed="64"/>
      </right>
      <top style="medium">
        <color indexed="64"/>
      </top>
      <bottom style="thin">
        <color indexed="64"/>
      </bottom>
      <diagonal/>
    </border>
    <border>
      <left style="thin">
        <color indexed="64"/>
      </left>
      <right/>
      <top/>
      <bottom style="dashDot">
        <color indexed="64"/>
      </bottom>
      <diagonal/>
    </border>
    <border>
      <left/>
      <right/>
      <top/>
      <bottom style="dashDot">
        <color indexed="64"/>
      </bottom>
      <diagonal/>
    </border>
    <border>
      <left/>
      <right style="medium">
        <color indexed="64"/>
      </right>
      <top/>
      <bottom style="dashDot">
        <color indexed="64"/>
      </bottom>
      <diagonal/>
    </border>
    <border>
      <left style="thin">
        <color indexed="64"/>
      </left>
      <right style="double">
        <color indexed="64"/>
      </right>
      <top style="medium">
        <color indexed="64"/>
      </top>
      <bottom style="dotted">
        <color indexed="64"/>
      </bottom>
      <diagonal/>
    </border>
    <border diagonalUp="1">
      <left style="double">
        <color indexed="64"/>
      </left>
      <right/>
      <top style="medium">
        <color indexed="64"/>
      </top>
      <bottom/>
      <diagonal style="hair">
        <color indexed="64"/>
      </diagonal>
    </border>
    <border>
      <left style="thin">
        <color indexed="64"/>
      </left>
      <right style="double">
        <color indexed="64"/>
      </right>
      <top style="dotted">
        <color indexed="64"/>
      </top>
      <bottom style="thin">
        <color indexed="64"/>
      </bottom>
      <diagonal/>
    </border>
    <border diagonalUp="1">
      <left style="double">
        <color indexed="64"/>
      </left>
      <right/>
      <top/>
      <bottom/>
      <diagonal style="hair">
        <color indexed="64"/>
      </diagonal>
    </border>
    <border diagonalUp="1">
      <left style="double">
        <color indexed="64"/>
      </left>
      <right/>
      <top/>
      <bottom style="thin">
        <color indexed="64"/>
      </bottom>
      <diagonal style="hair">
        <color indexed="64"/>
      </diagonal>
    </border>
    <border diagonalUp="1">
      <left/>
      <right/>
      <top/>
      <bottom style="thin">
        <color indexed="64"/>
      </bottom>
      <diagonal style="hair">
        <color indexed="64"/>
      </diagonal>
    </border>
    <border>
      <left/>
      <right style="thin">
        <color indexed="64"/>
      </right>
      <top style="dotted">
        <color indexed="64"/>
      </top>
      <bottom style="medium">
        <color indexed="64"/>
      </bottom>
      <diagonal/>
    </border>
    <border>
      <left style="thin">
        <color indexed="64"/>
      </left>
      <right style="double">
        <color indexed="64"/>
      </right>
      <top style="dotted">
        <color indexed="64"/>
      </top>
      <bottom style="medium">
        <color indexed="64"/>
      </bottom>
      <diagonal/>
    </border>
    <border>
      <left style="thin">
        <color indexed="64"/>
      </left>
      <right style="double">
        <color indexed="64"/>
      </right>
      <top style="thin">
        <color indexed="64"/>
      </top>
      <bottom style="medium">
        <color indexed="64"/>
      </bottom>
      <diagonal/>
    </border>
    <border>
      <left style="medium">
        <color indexed="64"/>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right style="dotted">
        <color indexed="64"/>
      </right>
      <top style="thin">
        <color indexed="64"/>
      </top>
      <bottom/>
      <diagonal/>
    </border>
    <border>
      <left/>
      <right style="dotted">
        <color indexed="64"/>
      </right>
      <top/>
      <bottom style="thin">
        <color indexed="64"/>
      </bottom>
      <diagonal/>
    </border>
    <border>
      <left style="dotted">
        <color indexed="64"/>
      </left>
      <right/>
      <top style="thin">
        <color indexed="64"/>
      </top>
      <bottom/>
      <diagonal/>
    </border>
    <border>
      <left style="dotted">
        <color indexed="64"/>
      </left>
      <right/>
      <top/>
      <bottom style="thin">
        <color indexed="64"/>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right style="medium">
        <color indexed="64"/>
      </right>
      <top style="dashed">
        <color indexed="64"/>
      </top>
      <bottom style="medium">
        <color indexed="64"/>
      </bottom>
      <diagonal/>
    </border>
    <border>
      <left style="thin">
        <color indexed="64"/>
      </left>
      <right/>
      <top style="hair">
        <color indexed="64"/>
      </top>
      <bottom/>
      <diagonal/>
    </border>
    <border>
      <left/>
      <right style="medium">
        <color indexed="64"/>
      </right>
      <top style="hair">
        <color indexed="64"/>
      </top>
      <bottom/>
      <diagonal/>
    </border>
    <border>
      <left style="thin">
        <color indexed="64"/>
      </left>
      <right/>
      <top/>
      <bottom style="hair">
        <color indexed="64"/>
      </bottom>
      <diagonal/>
    </border>
    <border>
      <left/>
      <right style="medium">
        <color indexed="64"/>
      </right>
      <top/>
      <bottom style="hair">
        <color indexed="64"/>
      </bottom>
      <diagonal/>
    </border>
    <border>
      <left/>
      <right style="hair">
        <color indexed="64"/>
      </right>
      <top/>
      <bottom style="thin">
        <color indexed="64"/>
      </bottom>
      <diagonal/>
    </border>
  </borders>
  <cellStyleXfs count="22">
    <xf numFmtId="0" fontId="0" fillId="0" borderId="0">
      <alignment vertical="center"/>
    </xf>
    <xf numFmtId="0" fontId="3" fillId="0" borderId="0">
      <alignment vertical="center"/>
    </xf>
    <xf numFmtId="0" fontId="3" fillId="0" borderId="0"/>
    <xf numFmtId="0" fontId="3" fillId="0" borderId="0"/>
    <xf numFmtId="0" fontId="10" fillId="0" borderId="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10" fillId="0" borderId="0">
      <alignment vertical="center"/>
    </xf>
    <xf numFmtId="9" fontId="10"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4" fillId="0" borderId="0"/>
    <xf numFmtId="0" fontId="16" fillId="0" borderId="0"/>
    <xf numFmtId="0" fontId="15" fillId="0" borderId="0">
      <alignment vertical="center"/>
    </xf>
    <xf numFmtId="0" fontId="34" fillId="0" borderId="0"/>
    <xf numFmtId="0" fontId="16" fillId="0" borderId="0" applyBorder="0"/>
    <xf numFmtId="38" fontId="61" fillId="0" borderId="0" applyFont="0" applyFill="0" applyBorder="0" applyAlignment="0" applyProtection="0">
      <alignment vertical="center"/>
    </xf>
    <xf numFmtId="0" fontId="34" fillId="0" borderId="0"/>
    <xf numFmtId="0" fontId="3" fillId="0" borderId="0"/>
    <xf numFmtId="0" fontId="16" fillId="0" borderId="0" applyBorder="0"/>
    <xf numFmtId="0" fontId="95" fillId="0" borderId="0" applyNumberFormat="0" applyFill="0" applyBorder="0" applyAlignment="0" applyProtection="0">
      <alignment vertical="center"/>
    </xf>
    <xf numFmtId="6" fontId="61" fillId="0" borderId="0" applyFont="0" applyFill="0" applyBorder="0" applyAlignment="0" applyProtection="0">
      <alignment vertical="center"/>
    </xf>
  </cellStyleXfs>
  <cellXfs count="3436">
    <xf numFmtId="0" fontId="0" fillId="0" borderId="0" xfId="0">
      <alignment vertical="center"/>
    </xf>
    <xf numFmtId="0" fontId="4" fillId="2" borderId="0" xfId="0" applyFont="1" applyFill="1" applyAlignment="1">
      <alignment vertical="center"/>
    </xf>
    <xf numFmtId="0" fontId="0" fillId="2" borderId="0" xfId="0" applyFill="1">
      <alignment vertical="center"/>
    </xf>
    <xf numFmtId="0" fontId="3" fillId="0" borderId="0" xfId="3" applyBorder="1" applyAlignment="1">
      <alignment vertical="center"/>
    </xf>
    <xf numFmtId="0" fontId="3" fillId="0" borderId="0" xfId="3" applyAlignment="1">
      <alignment vertical="center"/>
    </xf>
    <xf numFmtId="0" fontId="12" fillId="0" borderId="0" xfId="0" applyFont="1">
      <alignment vertical="center"/>
    </xf>
    <xf numFmtId="0" fontId="12" fillId="0" borderId="0" xfId="0" applyFont="1" applyAlignment="1">
      <alignment horizontal="left" vertical="center"/>
    </xf>
    <xf numFmtId="0" fontId="12" fillId="0" borderId="0" xfId="0" applyFont="1" applyAlignment="1">
      <alignment horizontal="right" vertical="center"/>
    </xf>
    <xf numFmtId="0" fontId="0" fillId="0" borderId="0" xfId="0" applyFont="1">
      <alignment vertical="center"/>
    </xf>
    <xf numFmtId="0" fontId="13" fillId="0" borderId="0" xfId="0" applyFont="1" applyAlignment="1">
      <alignment vertical="top" wrapText="1"/>
    </xf>
    <xf numFmtId="0" fontId="0" fillId="0" borderId="0" xfId="0" applyAlignment="1">
      <alignment vertical="top"/>
    </xf>
    <xf numFmtId="0" fontId="12" fillId="0" borderId="0" xfId="0" applyFont="1" applyBorder="1" applyAlignment="1">
      <alignment vertical="top" wrapText="1"/>
    </xf>
    <xf numFmtId="0" fontId="0" fillId="0" borderId="0" xfId="0" applyAlignment="1">
      <alignment vertical="top" wrapText="1"/>
    </xf>
    <xf numFmtId="0" fontId="3" fillId="0" borderId="40" xfId="3" applyBorder="1" applyAlignment="1">
      <alignment vertical="center"/>
    </xf>
    <xf numFmtId="0" fontId="3" fillId="0" borderId="41" xfId="3" applyBorder="1" applyAlignment="1">
      <alignment vertical="center"/>
    </xf>
    <xf numFmtId="0" fontId="3" fillId="0" borderId="61" xfId="3" applyBorder="1" applyAlignment="1">
      <alignment vertical="center"/>
    </xf>
    <xf numFmtId="0" fontId="3" fillId="0" borderId="48" xfId="3" applyBorder="1" applyAlignment="1">
      <alignment vertical="center"/>
    </xf>
    <xf numFmtId="0" fontId="3" fillId="0" borderId="59" xfId="3" applyBorder="1" applyAlignment="1">
      <alignment vertical="center"/>
    </xf>
    <xf numFmtId="0" fontId="3" fillId="0" borderId="50" xfId="3" applyBorder="1" applyAlignment="1">
      <alignment vertical="center"/>
    </xf>
    <xf numFmtId="0" fontId="3" fillId="0" borderId="51" xfId="3" applyBorder="1" applyAlignment="1">
      <alignment vertical="center"/>
    </xf>
    <xf numFmtId="0" fontId="3" fillId="0" borderId="60" xfId="3" applyBorder="1" applyAlignment="1">
      <alignment vertical="center"/>
    </xf>
    <xf numFmtId="0" fontId="3" fillId="0" borderId="0" xfId="3" applyAlignment="1">
      <alignment horizontal="right" vertical="center"/>
    </xf>
    <xf numFmtId="0" fontId="3" fillId="0" borderId="0" xfId="3" applyFont="1"/>
    <xf numFmtId="0" fontId="17" fillId="0" borderId="0" xfId="1" applyFont="1">
      <alignment vertical="center"/>
    </xf>
    <xf numFmtId="0" fontId="18" fillId="0" borderId="0" xfId="1" applyFont="1">
      <alignment vertical="center"/>
    </xf>
    <xf numFmtId="0" fontId="3" fillId="0" borderId="0" xfId="1">
      <alignment vertical="center"/>
    </xf>
    <xf numFmtId="0" fontId="19" fillId="0" borderId="0" xfId="1" applyFont="1">
      <alignment vertical="center"/>
    </xf>
    <xf numFmtId="0" fontId="17" fillId="0" borderId="0" xfId="1" applyFont="1" applyBorder="1" applyAlignment="1">
      <alignment horizontal="center" vertical="center"/>
    </xf>
    <xf numFmtId="0" fontId="18" fillId="0" borderId="0" xfId="1" applyFont="1" applyBorder="1" applyAlignment="1">
      <alignment horizontal="center" vertical="center"/>
    </xf>
    <xf numFmtId="0" fontId="19" fillId="0" borderId="0" xfId="1" applyFont="1" applyAlignment="1">
      <alignment horizontal="center" vertical="center" wrapText="1"/>
    </xf>
    <xf numFmtId="0" fontId="19" fillId="0" borderId="0" xfId="1" applyFont="1" applyAlignment="1">
      <alignment vertical="center" wrapText="1"/>
    </xf>
    <xf numFmtId="0" fontId="18" fillId="0" borderId="0" xfId="1" applyFont="1" applyAlignment="1">
      <alignment horizontal="center" vertical="center" wrapText="1"/>
    </xf>
    <xf numFmtId="0" fontId="17" fillId="0" borderId="0" xfId="1" applyFont="1" applyAlignment="1">
      <alignment horizontal="left" vertical="center" wrapText="1"/>
    </xf>
    <xf numFmtId="0" fontId="17" fillId="0" borderId="0" xfId="1" applyFont="1" applyAlignment="1">
      <alignment horizontal="center" vertical="center" wrapText="1"/>
    </xf>
    <xf numFmtId="0" fontId="3" fillId="0" borderId="0" xfId="1" applyFont="1">
      <alignment vertical="center"/>
    </xf>
    <xf numFmtId="0" fontId="17" fillId="0" borderId="0" xfId="1" applyFont="1" applyAlignment="1">
      <alignment vertical="center" wrapText="1"/>
    </xf>
    <xf numFmtId="0" fontId="18" fillId="0" borderId="6" xfId="1" applyFont="1" applyBorder="1" applyAlignment="1">
      <alignment horizontal="center" vertical="center"/>
    </xf>
    <xf numFmtId="0" fontId="18" fillId="0" borderId="6" xfId="1" applyFont="1" applyBorder="1">
      <alignment vertical="center"/>
    </xf>
    <xf numFmtId="0" fontId="18" fillId="0" borderId="3" xfId="1" applyFont="1" applyBorder="1" applyAlignment="1">
      <alignment horizontal="center" vertical="center"/>
    </xf>
    <xf numFmtId="0" fontId="18" fillId="0" borderId="13" xfId="1" applyFont="1" applyBorder="1">
      <alignment vertical="center"/>
    </xf>
    <xf numFmtId="0" fontId="18" fillId="0" borderId="15" xfId="1" applyFont="1" applyBorder="1">
      <alignment vertical="center"/>
    </xf>
    <xf numFmtId="0" fontId="18" fillId="0" borderId="0" xfId="1" applyFont="1" applyBorder="1" applyAlignment="1">
      <alignment vertical="center"/>
    </xf>
    <xf numFmtId="0" fontId="18" fillId="0" borderId="1" xfId="1" applyFont="1" applyBorder="1" applyAlignment="1">
      <alignment vertical="center"/>
    </xf>
    <xf numFmtId="0" fontId="18" fillId="0" borderId="25" xfId="1" applyFont="1" applyBorder="1" applyAlignment="1">
      <alignment horizontal="center" vertical="center"/>
    </xf>
    <xf numFmtId="0" fontId="18" fillId="0" borderId="25" xfId="1" applyFont="1" applyBorder="1" applyAlignment="1">
      <alignment vertical="center"/>
    </xf>
    <xf numFmtId="0" fontId="18" fillId="0" borderId="26" xfId="1" applyFont="1" applyBorder="1" applyAlignment="1">
      <alignment vertical="center"/>
    </xf>
    <xf numFmtId="0" fontId="18" fillId="0" borderId="9" xfId="1" applyFont="1" applyBorder="1" applyAlignment="1">
      <alignment horizontal="center" vertical="center"/>
    </xf>
    <xf numFmtId="0" fontId="18" fillId="0" borderId="10" xfId="1" applyFont="1" applyBorder="1" applyAlignment="1">
      <alignment horizontal="right" vertical="center"/>
    </xf>
    <xf numFmtId="0" fontId="18" fillId="0" borderId="2" xfId="1" applyFont="1" applyBorder="1">
      <alignment vertical="center"/>
    </xf>
    <xf numFmtId="0" fontId="21" fillId="0" borderId="0" xfId="1" applyFont="1" applyBorder="1" applyAlignment="1">
      <alignment horizontal="left" vertical="center"/>
    </xf>
    <xf numFmtId="0" fontId="21" fillId="0" borderId="0" xfId="1" applyFont="1" applyBorder="1" applyAlignment="1">
      <alignment horizontal="center" vertical="center"/>
    </xf>
    <xf numFmtId="0" fontId="22" fillId="0" borderId="0" xfId="1" applyFont="1">
      <alignment vertical="center"/>
    </xf>
    <xf numFmtId="0" fontId="21" fillId="0" borderId="78" xfId="1" applyFont="1" applyBorder="1" applyAlignment="1">
      <alignment horizontal="center" vertical="center"/>
    </xf>
    <xf numFmtId="0" fontId="18" fillId="0" borderId="0" xfId="1" applyFont="1" applyBorder="1" applyAlignment="1">
      <alignment horizontal="left" vertical="center"/>
    </xf>
    <xf numFmtId="0" fontId="18" fillId="0" borderId="0" xfId="1" applyFont="1" applyBorder="1" applyAlignment="1">
      <alignment horizontal="center" vertical="center" textRotation="255"/>
    </xf>
    <xf numFmtId="0" fontId="18" fillId="0" borderId="0" xfId="1" applyFont="1" applyAlignment="1">
      <alignment vertical="center" wrapText="1"/>
    </xf>
    <xf numFmtId="0" fontId="3" fillId="0" borderId="0" xfId="1" applyAlignment="1">
      <alignment vertical="center" wrapText="1"/>
    </xf>
    <xf numFmtId="0" fontId="18" fillId="0" borderId="19" xfId="1" applyFont="1" applyBorder="1" applyAlignment="1">
      <alignment vertical="center" wrapText="1"/>
    </xf>
    <xf numFmtId="0" fontId="18" fillId="0" borderId="20" xfId="1" applyFont="1" applyBorder="1" applyAlignment="1">
      <alignment vertical="center" wrapText="1"/>
    </xf>
    <xf numFmtId="0" fontId="18" fillId="0" borderId="14" xfId="1" applyFont="1" applyBorder="1" applyAlignment="1">
      <alignment vertical="center" wrapText="1"/>
    </xf>
    <xf numFmtId="0" fontId="18" fillId="0" borderId="8" xfId="1" applyFont="1" applyBorder="1" applyAlignment="1">
      <alignment horizontal="left" vertical="center" wrapText="1"/>
    </xf>
    <xf numFmtId="0" fontId="3" fillId="0" borderId="0" xfId="1" applyAlignment="1">
      <alignment horizontal="left" vertical="center"/>
    </xf>
    <xf numFmtId="0" fontId="16" fillId="0" borderId="0" xfId="12" applyAlignment="1">
      <alignment vertical="center"/>
    </xf>
    <xf numFmtId="0" fontId="16" fillId="0" borderId="0" xfId="12" applyBorder="1" applyAlignment="1">
      <alignment vertical="center"/>
    </xf>
    <xf numFmtId="0" fontId="15" fillId="0" borderId="0" xfId="12" applyFont="1" applyBorder="1" applyAlignment="1">
      <alignment vertical="center"/>
    </xf>
    <xf numFmtId="0" fontId="15" fillId="0" borderId="0" xfId="12" applyFont="1" applyAlignment="1">
      <alignment vertical="center"/>
    </xf>
    <xf numFmtId="0" fontId="16" fillId="3" borderId="37" xfId="12" applyFill="1" applyBorder="1" applyAlignment="1">
      <alignment vertical="center"/>
    </xf>
    <xf numFmtId="0" fontId="16" fillId="3" borderId="38" xfId="12" applyFill="1" applyBorder="1" applyAlignment="1">
      <alignment vertical="center"/>
    </xf>
    <xf numFmtId="0" fontId="16" fillId="3" borderId="39" xfId="12" applyFill="1" applyBorder="1" applyAlignment="1">
      <alignment vertical="center"/>
    </xf>
    <xf numFmtId="0" fontId="16" fillId="0" borderId="0" xfId="12" applyFill="1" applyBorder="1" applyAlignment="1">
      <alignment vertical="center"/>
    </xf>
    <xf numFmtId="0" fontId="15" fillId="0" borderId="0" xfId="12" applyFont="1" applyFill="1" applyBorder="1" applyAlignment="1">
      <alignment horizontal="center" vertical="center"/>
    </xf>
    <xf numFmtId="0" fontId="16" fillId="0" borderId="41" xfId="12" applyFill="1" applyBorder="1" applyAlignment="1">
      <alignment vertical="center"/>
    </xf>
    <xf numFmtId="0" fontId="16" fillId="0" borderId="0" xfId="12" applyFill="1" applyAlignment="1">
      <alignment vertical="center"/>
    </xf>
    <xf numFmtId="0" fontId="16" fillId="0" borderId="0" xfId="12" applyBorder="1" applyAlignment="1">
      <alignment horizontal="center" vertical="center"/>
    </xf>
    <xf numFmtId="0" fontId="29" fillId="0" borderId="0" xfId="0" applyFont="1">
      <alignment vertical="center"/>
    </xf>
    <xf numFmtId="0" fontId="29" fillId="0" borderId="122" xfId="0" applyFont="1" applyBorder="1" applyAlignment="1">
      <alignment horizontal="center" vertical="center"/>
    </xf>
    <xf numFmtId="0" fontId="30" fillId="0" borderId="122" xfId="0" applyFont="1" applyBorder="1" applyAlignment="1">
      <alignment horizontal="center" vertical="center"/>
    </xf>
    <xf numFmtId="0" fontId="30" fillId="0" borderId="0" xfId="0" applyFont="1">
      <alignment vertical="center"/>
    </xf>
    <xf numFmtId="0" fontId="30" fillId="0" borderId="0" xfId="0" applyFont="1" applyAlignment="1">
      <alignment horizontal="center" vertical="center"/>
    </xf>
    <xf numFmtId="0" fontId="29" fillId="0" borderId="122" xfId="0" applyFont="1" applyBorder="1">
      <alignment vertical="center"/>
    </xf>
    <xf numFmtId="0" fontId="25" fillId="0" borderId="0" xfId="13" applyFont="1">
      <alignment vertical="center"/>
    </xf>
    <xf numFmtId="0" fontId="25" fillId="0" borderId="129" xfId="13" applyFont="1" applyBorder="1" applyAlignment="1">
      <alignment horizontal="left" vertical="center"/>
    </xf>
    <xf numFmtId="0" fontId="15" fillId="0" borderId="133" xfId="13" applyFont="1" applyBorder="1" applyAlignment="1">
      <alignment vertical="center" wrapText="1"/>
    </xf>
    <xf numFmtId="0" fontId="15" fillId="0" borderId="134" xfId="13" applyFont="1" applyBorder="1" applyAlignment="1">
      <alignment vertical="center" wrapText="1"/>
    </xf>
    <xf numFmtId="0" fontId="25" fillId="0" borderId="137" xfId="13" applyFont="1" applyBorder="1" applyAlignment="1">
      <alignment horizontal="center" vertical="center" wrapText="1"/>
    </xf>
    <xf numFmtId="0" fontId="25" fillId="0" borderId="138" xfId="13" applyFont="1" applyBorder="1" applyAlignment="1">
      <alignment horizontal="center" vertical="center" wrapText="1"/>
    </xf>
    <xf numFmtId="0" fontId="15" fillId="0" borderId="141" xfId="13" applyFont="1" applyBorder="1" applyAlignment="1">
      <alignment horizontal="center" vertical="center" wrapText="1"/>
    </xf>
    <xf numFmtId="0" fontId="15" fillId="0" borderId="142" xfId="13" applyFont="1" applyBorder="1" applyAlignment="1">
      <alignment horizontal="center" vertical="center"/>
    </xf>
    <xf numFmtId="0" fontId="15" fillId="0" borderId="64" xfId="13" applyFont="1" applyBorder="1">
      <alignment vertical="center"/>
    </xf>
    <xf numFmtId="0" fontId="25" fillId="0" borderId="144" xfId="13" applyFont="1" applyBorder="1" applyAlignment="1">
      <alignment horizontal="center" vertical="center" wrapText="1"/>
    </xf>
    <xf numFmtId="0" fontId="15" fillId="0" borderId="145" xfId="13" applyFont="1" applyBorder="1" applyAlignment="1">
      <alignment horizontal="center" vertical="center" wrapText="1"/>
    </xf>
    <xf numFmtId="0" fontId="15" fillId="0" borderId="146" xfId="13" applyFont="1" applyBorder="1" applyAlignment="1">
      <alignment horizontal="center" vertical="center"/>
    </xf>
    <xf numFmtId="0" fontId="15" fillId="0" borderId="83" xfId="13" applyFont="1" applyBorder="1">
      <alignment vertical="center"/>
    </xf>
    <xf numFmtId="0" fontId="25" fillId="0" borderId="129" xfId="13" applyFont="1" applyBorder="1" applyAlignment="1">
      <alignment horizontal="center" vertical="center" wrapText="1"/>
    </xf>
    <xf numFmtId="0" fontId="15" fillId="0" borderId="130" xfId="13" applyFont="1" applyBorder="1" applyAlignment="1">
      <alignment horizontal="center" vertical="center" wrapText="1"/>
    </xf>
    <xf numFmtId="0" fontId="15" fillId="0" borderId="131" xfId="13" applyFont="1" applyBorder="1" applyAlignment="1">
      <alignment horizontal="center" vertical="center"/>
    </xf>
    <xf numFmtId="0" fontId="15" fillId="0" borderId="73" xfId="13" applyFont="1" applyBorder="1">
      <alignment vertical="center"/>
    </xf>
    <xf numFmtId="0" fontId="25" fillId="0" borderId="148" xfId="13" applyFont="1" applyBorder="1" applyAlignment="1">
      <alignment horizontal="center" vertical="center"/>
    </xf>
    <xf numFmtId="0" fontId="25" fillId="0" borderId="149" xfId="13" applyFont="1" applyBorder="1" applyAlignment="1">
      <alignment horizontal="center" vertical="center" wrapText="1"/>
    </xf>
    <xf numFmtId="0" fontId="15" fillId="0" borderId="150" xfId="13" applyFont="1" applyBorder="1" applyAlignment="1">
      <alignment horizontal="center" vertical="center" wrapText="1"/>
    </xf>
    <xf numFmtId="0" fontId="15" fillId="0" borderId="151" xfId="13" applyFont="1" applyBorder="1" applyAlignment="1">
      <alignment horizontal="center" vertical="center"/>
    </xf>
    <xf numFmtId="0" fontId="15" fillId="0" borderId="77" xfId="13" applyFont="1" applyBorder="1">
      <alignment vertical="center"/>
    </xf>
    <xf numFmtId="0" fontId="25" fillId="0" borderId="152" xfId="13" applyFont="1" applyBorder="1" applyAlignment="1">
      <alignment horizontal="center" vertical="center"/>
    </xf>
    <xf numFmtId="0" fontId="25" fillId="0" borderId="127" xfId="13" applyFont="1" applyBorder="1" applyAlignment="1">
      <alignment horizontal="center" vertical="center" wrapText="1"/>
    </xf>
    <xf numFmtId="0" fontId="15" fillId="0" borderId="78" xfId="13" applyFont="1" applyBorder="1" applyAlignment="1">
      <alignment horizontal="center" vertical="center" wrapText="1"/>
    </xf>
    <xf numFmtId="0" fontId="15" fillId="0" borderId="79" xfId="13" applyFont="1" applyBorder="1" applyAlignment="1">
      <alignment horizontal="center" vertical="center"/>
    </xf>
    <xf numFmtId="0" fontId="15" fillId="0" borderId="68" xfId="13" applyFont="1" applyBorder="1">
      <alignment vertical="center"/>
    </xf>
    <xf numFmtId="0" fontId="25" fillId="0" borderId="153" xfId="13" applyFont="1" applyBorder="1" applyAlignment="1">
      <alignment horizontal="center" vertical="center"/>
    </xf>
    <xf numFmtId="0" fontId="25" fillId="0" borderId="80" xfId="13" applyFont="1" applyBorder="1" applyAlignment="1">
      <alignment horizontal="center" vertical="center" wrapText="1"/>
    </xf>
    <xf numFmtId="0" fontId="2" fillId="0" borderId="68" xfId="13" applyFont="1" applyBorder="1" applyAlignment="1">
      <alignment vertical="top" wrapText="1"/>
    </xf>
    <xf numFmtId="0" fontId="25" fillId="0" borderId="154" xfId="13" applyFont="1" applyBorder="1" applyAlignment="1">
      <alignment horizontal="center" vertical="center" wrapText="1"/>
    </xf>
    <xf numFmtId="0" fontId="25" fillId="0" borderId="143" xfId="13" applyFont="1" applyBorder="1" applyAlignment="1">
      <alignment horizontal="center" vertical="center"/>
    </xf>
    <xf numFmtId="0" fontId="25" fillId="0" borderId="147" xfId="13" applyFont="1" applyBorder="1" applyAlignment="1">
      <alignment horizontal="center" vertical="center"/>
    </xf>
    <xf numFmtId="0" fontId="25" fillId="0" borderId="130" xfId="13" applyFont="1" applyBorder="1" applyAlignment="1">
      <alignment horizontal="center" vertical="center" wrapText="1"/>
    </xf>
    <xf numFmtId="0" fontId="25" fillId="0" borderId="131" xfId="13" applyFont="1" applyBorder="1" applyAlignment="1">
      <alignment horizontal="center" vertical="center" wrapText="1"/>
    </xf>
    <xf numFmtId="0" fontId="2" fillId="0" borderId="155" xfId="13" applyFont="1" applyBorder="1" applyAlignment="1">
      <alignment vertical="top" wrapText="1"/>
    </xf>
    <xf numFmtId="0" fontId="15" fillId="0" borderId="0" xfId="13">
      <alignment vertical="center"/>
    </xf>
    <xf numFmtId="0" fontId="11" fillId="0" borderId="156" xfId="13" applyFont="1" applyBorder="1" applyAlignment="1">
      <alignment horizontal="center" vertical="center" wrapText="1"/>
    </xf>
    <xf numFmtId="0" fontId="11" fillId="0" borderId="157" xfId="13" applyFont="1" applyBorder="1" applyAlignment="1">
      <alignment horizontal="center" vertical="center" wrapText="1"/>
    </xf>
    <xf numFmtId="0" fontId="11" fillId="0" borderId="158" xfId="13" applyFont="1" applyBorder="1" applyAlignment="1">
      <alignment horizontal="center" vertical="center" wrapText="1"/>
    </xf>
    <xf numFmtId="0" fontId="2" fillId="0" borderId="159" xfId="13" applyFont="1" applyBorder="1" applyAlignment="1">
      <alignment vertical="top" wrapText="1"/>
    </xf>
    <xf numFmtId="0" fontId="11" fillId="0" borderId="0" xfId="13" applyFont="1">
      <alignment vertical="center"/>
    </xf>
    <xf numFmtId="0" fontId="25" fillId="0" borderId="88" xfId="13" applyFont="1" applyBorder="1" applyAlignment="1">
      <alignment vertical="center" textRotation="255"/>
    </xf>
    <xf numFmtId="0" fontId="28" fillId="0" borderId="0" xfId="13" applyFont="1" applyAlignment="1">
      <alignment vertical="center"/>
    </xf>
    <xf numFmtId="0" fontId="28" fillId="0" borderId="129" xfId="13" applyFont="1" applyBorder="1" applyAlignment="1">
      <alignment horizontal="left" vertical="center"/>
    </xf>
    <xf numFmtId="0" fontId="16" fillId="0" borderId="133" xfId="13" applyFont="1" applyBorder="1" applyAlignment="1">
      <alignment vertical="center" wrapText="1"/>
    </xf>
    <xf numFmtId="0" fontId="28" fillId="0" borderId="137" xfId="13" applyFont="1" applyBorder="1" applyAlignment="1">
      <alignment horizontal="center" vertical="center" wrapText="1"/>
    </xf>
    <xf numFmtId="0" fontId="28" fillId="0" borderId="160" xfId="13" applyFont="1" applyBorder="1" applyAlignment="1">
      <alignment horizontal="center" vertical="center" wrapText="1"/>
    </xf>
    <xf numFmtId="0" fontId="28" fillId="0" borderId="125" xfId="13" applyFont="1" applyBorder="1" applyAlignment="1">
      <alignment horizontal="center" vertical="center" wrapText="1"/>
    </xf>
    <xf numFmtId="0" fontId="28" fillId="0" borderId="141" xfId="13" applyFont="1" applyBorder="1" applyAlignment="1">
      <alignment horizontal="center" vertical="center" wrapText="1"/>
    </xf>
    <xf numFmtId="0" fontId="28" fillId="0" borderId="161" xfId="13" applyFont="1" applyBorder="1" applyAlignment="1">
      <alignment horizontal="center" vertical="center"/>
    </xf>
    <xf numFmtId="0" fontId="28" fillId="0" borderId="64" xfId="13" applyFont="1" applyBorder="1" applyAlignment="1">
      <alignment vertical="center"/>
    </xf>
    <xf numFmtId="0" fontId="28" fillId="0" borderId="144" xfId="13" applyFont="1" applyBorder="1" applyAlignment="1">
      <alignment horizontal="center" vertical="center" wrapText="1"/>
    </xf>
    <xf numFmtId="0" fontId="28" fillId="0" borderId="145" xfId="13" applyFont="1" applyBorder="1" applyAlignment="1">
      <alignment horizontal="center" vertical="center" wrapText="1"/>
    </xf>
    <xf numFmtId="0" fontId="28" fillId="0" borderId="162" xfId="13" applyFont="1" applyBorder="1" applyAlignment="1">
      <alignment horizontal="center" vertical="center"/>
    </xf>
    <xf numFmtId="0" fontId="28" fillId="0" borderId="83" xfId="13" applyFont="1" applyBorder="1" applyAlignment="1">
      <alignment vertical="center"/>
    </xf>
    <xf numFmtId="0" fontId="28" fillId="0" borderId="129" xfId="13" applyFont="1" applyBorder="1" applyAlignment="1">
      <alignment horizontal="center" vertical="center" wrapText="1"/>
    </xf>
    <xf numFmtId="0" fontId="28" fillId="0" borderId="130" xfId="13" applyFont="1" applyBorder="1" applyAlignment="1">
      <alignment horizontal="center" vertical="center" wrapText="1"/>
    </xf>
    <xf numFmtId="0" fontId="28" fillId="0" borderId="163" xfId="13" applyFont="1" applyBorder="1" applyAlignment="1">
      <alignment horizontal="center" vertical="center"/>
    </xf>
    <xf numFmtId="0" fontId="28" fillId="0" borderId="73" xfId="13" applyFont="1" applyBorder="1" applyAlignment="1">
      <alignment vertical="center"/>
    </xf>
    <xf numFmtId="0" fontId="28" fillId="0" borderId="147" xfId="13" applyFont="1" applyBorder="1" applyAlignment="1">
      <alignment horizontal="center" vertical="center"/>
    </xf>
    <xf numFmtId="0" fontId="28" fillId="0" borderId="147" xfId="13" applyFont="1" applyBorder="1" applyAlignment="1">
      <alignment horizontal="center" vertical="center" textRotation="255"/>
    </xf>
    <xf numFmtId="0" fontId="28" fillId="0" borderId="0" xfId="13" applyFont="1" applyAlignment="1">
      <alignment horizontal="right" vertical="center"/>
    </xf>
    <xf numFmtId="0" fontId="37" fillId="2" borderId="0" xfId="14" applyFont="1" applyFill="1" applyBorder="1" applyAlignment="1">
      <alignment horizontal="left" vertical="top"/>
    </xf>
    <xf numFmtId="0" fontId="36" fillId="2" borderId="0" xfId="14" applyFont="1" applyFill="1" applyBorder="1" applyAlignment="1">
      <alignment horizontal="left" vertical="top"/>
    </xf>
    <xf numFmtId="0" fontId="36" fillId="2" borderId="169" xfId="14" applyFont="1" applyFill="1" applyBorder="1" applyAlignment="1">
      <alignment vertical="center" wrapText="1"/>
    </xf>
    <xf numFmtId="0" fontId="36" fillId="2" borderId="171" xfId="14" applyFont="1" applyFill="1" applyBorder="1" applyAlignment="1">
      <alignment vertical="center" wrapText="1"/>
    </xf>
    <xf numFmtId="0" fontId="39" fillId="2" borderId="48" xfId="14" applyFont="1" applyFill="1" applyBorder="1" applyAlignment="1">
      <alignment vertical="center" textRotation="255" wrapText="1"/>
    </xf>
    <xf numFmtId="0" fontId="37" fillId="2" borderId="0" xfId="14" applyFont="1" applyFill="1" applyBorder="1" applyAlignment="1">
      <alignment horizontal="left" vertical="center"/>
    </xf>
    <xf numFmtId="0" fontId="36" fillId="2" borderId="0" xfId="14" applyFont="1" applyFill="1" applyBorder="1" applyAlignment="1">
      <alignment horizontal="left" vertical="center"/>
    </xf>
    <xf numFmtId="0" fontId="41" fillId="2" borderId="0" xfId="14" applyFont="1" applyFill="1" applyBorder="1" applyAlignment="1">
      <alignment horizontal="left" vertical="center"/>
    </xf>
    <xf numFmtId="0" fontId="41" fillId="2" borderId="0" xfId="14" applyFont="1" applyFill="1" applyBorder="1" applyAlignment="1">
      <alignment horizontal="left" vertical="top"/>
    </xf>
    <xf numFmtId="0" fontId="41" fillId="2" borderId="0" xfId="14" applyFont="1" applyFill="1" applyBorder="1" applyAlignment="1">
      <alignment horizontal="left" vertical="top" indent="8"/>
    </xf>
    <xf numFmtId="0" fontId="41" fillId="2" borderId="0" xfId="14" applyFont="1" applyFill="1" applyBorder="1" applyAlignment="1">
      <alignment horizontal="left" vertical="top" indent="5"/>
    </xf>
    <xf numFmtId="0" fontId="36" fillId="2" borderId="0" xfId="14" applyFont="1" applyFill="1" applyBorder="1" applyAlignment="1">
      <alignment horizontal="left" vertical="top" indent="8"/>
    </xf>
    <xf numFmtId="0" fontId="42" fillId="2" borderId="0" xfId="14" applyFont="1" applyFill="1" applyBorder="1" applyAlignment="1">
      <alignment horizontal="left" vertical="top"/>
    </xf>
    <xf numFmtId="0" fontId="39" fillId="2" borderId="0" xfId="14" applyFont="1" applyFill="1" applyBorder="1" applyAlignment="1">
      <alignment horizontal="left" vertical="top"/>
    </xf>
    <xf numFmtId="0" fontId="39" fillId="2" borderId="206" xfId="14" applyFont="1" applyFill="1" applyBorder="1" applyAlignment="1">
      <alignment vertical="center" wrapText="1"/>
    </xf>
    <xf numFmtId="0" fontId="42" fillId="2" borderId="0" xfId="14" applyFont="1" applyFill="1" applyBorder="1" applyAlignment="1">
      <alignment horizontal="left" vertical="center"/>
    </xf>
    <xf numFmtId="0" fontId="39" fillId="2" borderId="0" xfId="14" applyFont="1" applyFill="1" applyBorder="1" applyAlignment="1">
      <alignment horizontal="left" vertical="center"/>
    </xf>
    <xf numFmtId="0" fontId="38" fillId="2" borderId="0" xfId="14" applyFont="1" applyFill="1" applyBorder="1" applyAlignment="1">
      <alignment horizontal="left" vertical="top"/>
    </xf>
    <xf numFmtId="0" fontId="39" fillId="2" borderId="0" xfId="14" applyFont="1" applyFill="1" applyBorder="1" applyAlignment="1">
      <alignment vertical="center" wrapText="1"/>
    </xf>
    <xf numFmtId="0" fontId="39" fillId="2" borderId="59" xfId="14" applyFont="1" applyFill="1" applyBorder="1" applyAlignment="1">
      <alignment vertical="center" wrapText="1"/>
    </xf>
    <xf numFmtId="0" fontId="38" fillId="2" borderId="185" xfId="14" applyFont="1" applyFill="1" applyBorder="1" applyAlignment="1">
      <alignment horizontal="center" vertical="center" wrapText="1"/>
    </xf>
    <xf numFmtId="0" fontId="38" fillId="2" borderId="186" xfId="14" applyFont="1" applyFill="1" applyBorder="1" applyAlignment="1">
      <alignment horizontal="center" vertical="center" wrapText="1"/>
    </xf>
    <xf numFmtId="0" fontId="39" fillId="2" borderId="185" xfId="14" applyFont="1" applyFill="1" applyBorder="1" applyAlignment="1">
      <alignment horizontal="center" vertical="center" wrapText="1"/>
    </xf>
    <xf numFmtId="0" fontId="39" fillId="2" borderId="186" xfId="14" applyFont="1" applyFill="1" applyBorder="1" applyAlignment="1">
      <alignment horizontal="center" vertical="center" wrapText="1"/>
    </xf>
    <xf numFmtId="0" fontId="41" fillId="2" borderId="0" xfId="14" applyFont="1" applyFill="1" applyBorder="1" applyAlignment="1">
      <alignment horizontal="left" vertical="top" indent="4"/>
    </xf>
    <xf numFmtId="0" fontId="36" fillId="2" borderId="0" xfId="14" applyFont="1" applyFill="1" applyBorder="1" applyAlignment="1">
      <alignment horizontal="left" vertical="top" indent="7"/>
    </xf>
    <xf numFmtId="0" fontId="36" fillId="2" borderId="0" xfId="14" applyFont="1" applyFill="1" applyBorder="1" applyAlignment="1">
      <alignment horizontal="left" vertical="top" indent="6"/>
    </xf>
    <xf numFmtId="0" fontId="39" fillId="2" borderId="4" xfId="14" applyFont="1" applyFill="1" applyBorder="1" applyAlignment="1">
      <alignment horizontal="left" vertical="center" wrapText="1"/>
    </xf>
    <xf numFmtId="0" fontId="39" fillId="2" borderId="83" xfId="14" applyFont="1" applyFill="1" applyBorder="1" applyAlignment="1">
      <alignment horizontal="left" vertical="center" wrapText="1"/>
    </xf>
    <xf numFmtId="0" fontId="38" fillId="2" borderId="0" xfId="14" applyFont="1" applyFill="1" applyBorder="1" applyAlignment="1">
      <alignment vertical="center" wrapText="1"/>
    </xf>
    <xf numFmtId="0" fontId="38" fillId="2" borderId="237" xfId="14" applyFont="1" applyFill="1" applyBorder="1" applyAlignment="1">
      <alignment vertical="center" wrapText="1"/>
    </xf>
    <xf numFmtId="0" fontId="38" fillId="2" borderId="230" xfId="14" applyFont="1" applyFill="1" applyBorder="1" applyAlignment="1">
      <alignment vertical="center" wrapText="1"/>
    </xf>
    <xf numFmtId="0" fontId="38" fillId="2" borderId="185" xfId="14" applyFont="1" applyFill="1" applyBorder="1" applyAlignment="1">
      <alignment vertical="center" wrapText="1"/>
    </xf>
    <xf numFmtId="0" fontId="39" fillId="2" borderId="185" xfId="14" applyFont="1" applyFill="1" applyBorder="1" applyAlignment="1">
      <alignment horizontal="left" vertical="center" wrapText="1"/>
    </xf>
    <xf numFmtId="0" fontId="39" fillId="2" borderId="229" xfId="14" applyFont="1" applyFill="1" applyBorder="1" applyAlignment="1">
      <alignment horizontal="left" vertical="center" wrapText="1"/>
    </xf>
    <xf numFmtId="0" fontId="36" fillId="0" borderId="0" xfId="14" applyFont="1" applyFill="1" applyBorder="1" applyAlignment="1">
      <alignment vertical="center" wrapText="1"/>
    </xf>
    <xf numFmtId="0" fontId="44" fillId="2" borderId="0" xfId="14" applyFont="1" applyFill="1" applyBorder="1" applyAlignment="1">
      <alignment horizontal="left" vertical="top"/>
    </xf>
    <xf numFmtId="0" fontId="46" fillId="2" borderId="0" xfId="14" applyFont="1" applyFill="1" applyBorder="1" applyAlignment="1">
      <alignment horizontal="left" vertical="top"/>
    </xf>
    <xf numFmtId="0" fontId="43" fillId="2" borderId="0" xfId="14" applyFont="1" applyFill="1" applyBorder="1" applyAlignment="1">
      <alignment horizontal="left" vertical="top" indent="5"/>
    </xf>
    <xf numFmtId="0" fontId="43" fillId="2" borderId="0" xfId="14" applyFont="1" applyFill="1" applyBorder="1" applyAlignment="1">
      <alignment horizontal="left" vertical="top" indent="9"/>
    </xf>
    <xf numFmtId="0" fontId="38" fillId="2" borderId="172" xfId="14" applyFont="1" applyFill="1" applyBorder="1" applyAlignment="1">
      <alignment horizontal="center" vertical="top" wrapText="1"/>
    </xf>
    <xf numFmtId="0" fontId="38" fillId="2" borderId="171" xfId="14" applyFont="1" applyFill="1" applyBorder="1" applyAlignment="1">
      <alignment vertical="center" wrapText="1"/>
    </xf>
    <xf numFmtId="0" fontId="41" fillId="2" borderId="0" xfId="14" applyFont="1" applyFill="1" applyBorder="1" applyAlignment="1">
      <alignment horizontal="left" vertical="top" indent="7"/>
    </xf>
    <xf numFmtId="0" fontId="11" fillId="0" borderId="129" xfId="13" applyFont="1" applyBorder="1" applyAlignment="1">
      <alignment horizontal="left" vertical="center"/>
    </xf>
    <xf numFmtId="0" fontId="11" fillId="0" borderId="137" xfId="13" applyFont="1" applyBorder="1" applyAlignment="1">
      <alignment horizontal="center" vertical="center" wrapText="1"/>
    </xf>
    <xf numFmtId="0" fontId="11" fillId="0" borderId="138" xfId="13" applyFont="1" applyBorder="1" applyAlignment="1">
      <alignment horizontal="center" vertical="center" wrapText="1"/>
    </xf>
    <xf numFmtId="0" fontId="25" fillId="0" borderId="7" xfId="13" applyFont="1" applyBorder="1" applyAlignment="1">
      <alignment horizontal="center" vertical="center" wrapText="1"/>
    </xf>
    <xf numFmtId="0" fontId="11" fillId="0" borderId="150" xfId="13" applyFont="1" applyBorder="1" applyAlignment="1">
      <alignment horizontal="center" vertical="center" wrapText="1"/>
    </xf>
    <xf numFmtId="0" fontId="11" fillId="0" borderId="151" xfId="13" applyFont="1" applyBorder="1" applyAlignment="1">
      <alignment horizontal="center" vertical="center" wrapText="1"/>
    </xf>
    <xf numFmtId="0" fontId="11" fillId="0" borderId="77" xfId="13" applyFont="1" applyBorder="1">
      <alignment vertical="center"/>
    </xf>
    <xf numFmtId="0" fontId="2" fillId="0" borderId="87" xfId="13" applyFont="1" applyBorder="1" applyAlignment="1">
      <alignment horizontal="center" vertical="center" wrapText="1"/>
    </xf>
    <xf numFmtId="0" fontId="11" fillId="0" borderId="130" xfId="13" applyFont="1" applyBorder="1" applyAlignment="1">
      <alignment horizontal="center" vertical="center" wrapText="1"/>
    </xf>
    <xf numFmtId="0" fontId="11" fillId="0" borderId="131" xfId="13" applyFont="1" applyBorder="1" applyAlignment="1">
      <alignment horizontal="center" vertical="center" wrapText="1"/>
    </xf>
    <xf numFmtId="0" fontId="11" fillId="0" borderId="73" xfId="13" applyFont="1" applyBorder="1">
      <alignment vertical="center"/>
    </xf>
    <xf numFmtId="0" fontId="11" fillId="0" borderId="249" xfId="13" applyFont="1" applyBorder="1" applyAlignment="1">
      <alignment horizontal="center" vertical="center"/>
    </xf>
    <xf numFmtId="0" fontId="25" fillId="0" borderId="46" xfId="13" applyFont="1" applyBorder="1" applyAlignment="1">
      <alignment horizontal="center" vertical="center" wrapText="1"/>
    </xf>
    <xf numFmtId="0" fontId="11" fillId="0" borderId="250" xfId="13" applyFont="1" applyBorder="1" applyAlignment="1">
      <alignment horizontal="center" vertical="center" wrapText="1"/>
    </xf>
    <xf numFmtId="0" fontId="11" fillId="0" borderId="124" xfId="13" applyFont="1" applyBorder="1" applyAlignment="1">
      <alignment horizontal="center" vertical="center" wrapText="1"/>
    </xf>
    <xf numFmtId="0" fontId="11" fillId="0" borderId="64" xfId="13" applyFont="1" applyBorder="1">
      <alignment vertical="center"/>
    </xf>
    <xf numFmtId="0" fontId="11" fillId="0" borderId="152" xfId="13" applyFont="1" applyBorder="1" applyAlignment="1">
      <alignment horizontal="center" vertical="center"/>
    </xf>
    <xf numFmtId="0" fontId="25" fillId="0" borderId="20" xfId="13" applyFont="1" applyBorder="1" applyAlignment="1">
      <alignment horizontal="center" vertical="center" wrapText="1"/>
    </xf>
    <xf numFmtId="0" fontId="11" fillId="0" borderId="78" xfId="13" applyFont="1" applyBorder="1" applyAlignment="1">
      <alignment horizontal="center" vertical="center" wrapText="1"/>
    </xf>
    <xf numFmtId="0" fontId="11" fillId="0" borderId="79" xfId="13" applyFont="1" applyBorder="1" applyAlignment="1">
      <alignment horizontal="center" vertical="center" wrapText="1"/>
    </xf>
    <xf numFmtId="0" fontId="11" fillId="0" borderId="68" xfId="13" applyFont="1" applyBorder="1">
      <alignment vertical="center"/>
    </xf>
    <xf numFmtId="0" fontId="2" fillId="0" borderId="68" xfId="13" applyFont="1" applyBorder="1" applyAlignment="1">
      <alignment vertical="top"/>
    </xf>
    <xf numFmtId="0" fontId="47" fillId="0" borderId="68" xfId="13" applyFont="1" applyBorder="1" applyAlignment="1">
      <alignment vertical="top" wrapText="1"/>
    </xf>
    <xf numFmtId="0" fontId="11" fillId="0" borderId="147" xfId="13" applyFont="1" applyBorder="1" applyAlignment="1">
      <alignment horizontal="center" vertical="center"/>
    </xf>
    <xf numFmtId="0" fontId="11" fillId="0" borderId="163" xfId="13" applyFont="1" applyBorder="1" applyAlignment="1">
      <alignment horizontal="center" vertical="center" wrapText="1"/>
    </xf>
    <xf numFmtId="0" fontId="2" fillId="0" borderId="57" xfId="13" applyFont="1" applyBorder="1" applyAlignment="1">
      <alignment vertical="top" wrapText="1"/>
    </xf>
    <xf numFmtId="0" fontId="15" fillId="0" borderId="0" xfId="13" applyFont="1">
      <alignment vertical="center"/>
    </xf>
    <xf numFmtId="0" fontId="25" fillId="0" borderId="87" xfId="13" applyFont="1" applyBorder="1" applyAlignment="1">
      <alignment horizontal="center" vertical="center" wrapText="1"/>
    </xf>
    <xf numFmtId="0" fontId="11" fillId="0" borderId="20" xfId="13" applyFont="1" applyBorder="1" applyAlignment="1">
      <alignment horizontal="center" vertical="center" wrapText="1"/>
    </xf>
    <xf numFmtId="0" fontId="36" fillId="2" borderId="0" xfId="14" applyFont="1" applyFill="1" applyBorder="1" applyAlignment="1">
      <alignment horizontal="left" vertical="top"/>
    </xf>
    <xf numFmtId="0" fontId="38" fillId="2" borderId="2" xfId="14" applyFont="1" applyFill="1" applyBorder="1" applyAlignment="1">
      <alignment horizontal="center" vertical="center" wrapText="1"/>
    </xf>
    <xf numFmtId="0" fontId="39" fillId="2" borderId="169" xfId="14" applyFont="1" applyFill="1" applyBorder="1" applyAlignment="1">
      <alignment horizontal="left" vertical="center" wrapText="1"/>
    </xf>
    <xf numFmtId="0" fontId="38" fillId="2" borderId="168" xfId="14" applyFont="1" applyFill="1" applyBorder="1" applyAlignment="1">
      <alignment vertical="center" wrapText="1"/>
    </xf>
    <xf numFmtId="0" fontId="38" fillId="2" borderId="169" xfId="14" applyFont="1" applyFill="1" applyBorder="1" applyAlignment="1">
      <alignment vertical="center" wrapText="1"/>
    </xf>
    <xf numFmtId="0" fontId="39" fillId="2" borderId="171" xfId="14" applyFont="1" applyFill="1" applyBorder="1" applyAlignment="1">
      <alignment horizontal="left" vertical="center" wrapText="1"/>
    </xf>
    <xf numFmtId="0" fontId="38" fillId="2" borderId="170" xfId="14" applyFont="1" applyFill="1" applyBorder="1" applyAlignment="1">
      <alignment horizontal="left" vertical="center" wrapText="1"/>
    </xf>
    <xf numFmtId="0" fontId="38" fillId="2" borderId="168" xfId="14" applyFont="1" applyFill="1" applyBorder="1" applyAlignment="1">
      <alignment horizontal="center" vertical="center" wrapText="1"/>
    </xf>
    <xf numFmtId="0" fontId="38" fillId="2" borderId="169" xfId="14" applyFont="1" applyFill="1" applyBorder="1" applyAlignment="1">
      <alignment horizontal="left" vertical="center" wrapText="1" indent="1"/>
    </xf>
    <xf numFmtId="0" fontId="39" fillId="2" borderId="0" xfId="14" applyFont="1" applyFill="1" applyBorder="1" applyAlignment="1">
      <alignment horizontal="left" vertical="top" wrapText="1"/>
    </xf>
    <xf numFmtId="0" fontId="38" fillId="2" borderId="49" xfId="14" applyFont="1" applyFill="1" applyBorder="1" applyAlignment="1">
      <alignment horizontal="center" vertical="center" wrapText="1"/>
    </xf>
    <xf numFmtId="0" fontId="39" fillId="2" borderId="2" xfId="14" applyFont="1" applyFill="1" applyBorder="1" applyAlignment="1">
      <alignment vertical="center" wrapText="1"/>
    </xf>
    <xf numFmtId="0" fontId="39" fillId="2" borderId="169" xfId="14" applyFont="1" applyFill="1" applyBorder="1" applyAlignment="1">
      <alignment vertical="center" wrapText="1"/>
    </xf>
    <xf numFmtId="0" fontId="39" fillId="2" borderId="171" xfId="14" applyFont="1" applyFill="1" applyBorder="1" applyAlignment="1">
      <alignment vertical="center" wrapText="1"/>
    </xf>
    <xf numFmtId="0" fontId="39" fillId="2" borderId="0" xfId="14" applyFont="1" applyFill="1" applyBorder="1" applyAlignment="1">
      <alignment horizontal="center" vertical="center" wrapText="1"/>
    </xf>
    <xf numFmtId="0" fontId="38" fillId="2" borderId="0" xfId="14" applyFont="1" applyFill="1" applyBorder="1" applyAlignment="1">
      <alignment vertical="center" wrapText="1"/>
    </xf>
    <xf numFmtId="0" fontId="39" fillId="2" borderId="2" xfId="14" applyFont="1" applyFill="1" applyBorder="1" applyAlignment="1">
      <alignment horizontal="left" wrapText="1"/>
    </xf>
    <xf numFmtId="0" fontId="39" fillId="2" borderId="49" xfId="14" applyFont="1" applyFill="1" applyBorder="1" applyAlignment="1">
      <alignment horizontal="left" wrapText="1"/>
    </xf>
    <xf numFmtId="0" fontId="38" fillId="2" borderId="44" xfId="14" applyFont="1" applyFill="1" applyBorder="1" applyAlignment="1">
      <alignment horizontal="center" vertical="center" wrapText="1"/>
    </xf>
    <xf numFmtId="0" fontId="29" fillId="0" borderId="122" xfId="0" applyFont="1" applyBorder="1" applyAlignment="1">
      <alignment horizontal="center" vertical="center"/>
    </xf>
    <xf numFmtId="0" fontId="11" fillId="0" borderId="129" xfId="13" applyFont="1" applyBorder="1" applyAlignment="1">
      <alignment horizontal="left" vertical="center"/>
    </xf>
    <xf numFmtId="0" fontId="11" fillId="0" borderId="147" xfId="13" applyFont="1" applyBorder="1" applyAlignment="1">
      <alignment horizontal="center" vertical="center"/>
    </xf>
    <xf numFmtId="0" fontId="38" fillId="2" borderId="2" xfId="14" applyFont="1" applyFill="1" applyBorder="1" applyAlignment="1">
      <alignment horizontal="left" vertical="center" wrapText="1"/>
    </xf>
    <xf numFmtId="0" fontId="38" fillId="2" borderId="2" xfId="14" applyFont="1" applyFill="1" applyBorder="1" applyAlignment="1">
      <alignment horizontal="center" vertical="center" wrapText="1"/>
    </xf>
    <xf numFmtId="0" fontId="38" fillId="2" borderId="49" xfId="14" applyFont="1" applyFill="1" applyBorder="1" applyAlignment="1">
      <alignment horizontal="center" vertical="center" wrapText="1"/>
    </xf>
    <xf numFmtId="0" fontId="39" fillId="2" borderId="173" xfId="14" applyFont="1" applyFill="1" applyBorder="1" applyAlignment="1">
      <alignment horizontal="left" vertical="center" wrapText="1"/>
    </xf>
    <xf numFmtId="0" fontId="39" fillId="2" borderId="168" xfId="14" applyFont="1" applyFill="1" applyBorder="1" applyAlignment="1">
      <alignment horizontal="left" vertical="center" wrapText="1"/>
    </xf>
    <xf numFmtId="0" fontId="39" fillId="2" borderId="169" xfId="14" applyFont="1" applyFill="1" applyBorder="1" applyAlignment="1">
      <alignment horizontal="left" vertical="center" wrapText="1"/>
    </xf>
    <xf numFmtId="0" fontId="38" fillId="2" borderId="6" xfId="14" applyFont="1" applyFill="1" applyBorder="1" applyAlignment="1">
      <alignment horizontal="left" vertical="center" wrapText="1"/>
    </xf>
    <xf numFmtId="0" fontId="38" fillId="2" borderId="0" xfId="14" applyFont="1" applyFill="1" applyBorder="1" applyAlignment="1">
      <alignment horizontal="left" vertical="center" wrapText="1"/>
    </xf>
    <xf numFmtId="0" fontId="38" fillId="2" borderId="168" xfId="14" applyFont="1" applyFill="1" applyBorder="1" applyAlignment="1">
      <alignment horizontal="center" vertical="center" wrapText="1"/>
    </xf>
    <xf numFmtId="0" fontId="39" fillId="2" borderId="0" xfId="14" applyFont="1" applyFill="1" applyBorder="1" applyAlignment="1">
      <alignment horizontal="left" vertical="top" wrapText="1"/>
    </xf>
    <xf numFmtId="0" fontId="38" fillId="2" borderId="169" xfId="14" applyFont="1" applyFill="1" applyBorder="1" applyAlignment="1">
      <alignment horizontal="left" vertical="center" wrapText="1"/>
    </xf>
    <xf numFmtId="0" fontId="38" fillId="2" borderId="170" xfId="14" applyFont="1" applyFill="1" applyBorder="1" applyAlignment="1">
      <alignment horizontal="left" vertical="center" wrapText="1"/>
    </xf>
    <xf numFmtId="0" fontId="38" fillId="2" borderId="169" xfId="14" applyFont="1" applyFill="1" applyBorder="1" applyAlignment="1">
      <alignment horizontal="left" vertical="center" wrapText="1" indent="1"/>
    </xf>
    <xf numFmtId="0" fontId="39" fillId="2" borderId="171" xfId="14" applyFont="1" applyFill="1" applyBorder="1" applyAlignment="1">
      <alignment horizontal="left" vertical="center" wrapText="1"/>
    </xf>
    <xf numFmtId="0" fontId="39" fillId="2" borderId="183" xfId="14" applyFont="1" applyFill="1" applyBorder="1" applyAlignment="1">
      <alignment horizontal="left" vertical="center" wrapText="1"/>
    </xf>
    <xf numFmtId="0" fontId="39" fillId="2" borderId="177" xfId="14" applyFont="1" applyFill="1" applyBorder="1" applyAlignment="1">
      <alignment horizontal="left" vertical="center" wrapText="1"/>
    </xf>
    <xf numFmtId="0" fontId="39" fillId="2" borderId="184" xfId="14" applyFont="1" applyFill="1" applyBorder="1" applyAlignment="1">
      <alignment horizontal="left" vertical="center" wrapText="1"/>
    </xf>
    <xf numFmtId="0" fontId="38" fillId="2" borderId="183" xfId="14" applyFont="1" applyFill="1" applyBorder="1" applyAlignment="1">
      <alignment horizontal="center" vertical="center" wrapText="1"/>
    </xf>
    <xf numFmtId="0" fontId="38" fillId="2" borderId="0" xfId="14" applyFont="1" applyFill="1" applyBorder="1" applyAlignment="1">
      <alignment horizontal="center" vertical="center" wrapText="1"/>
    </xf>
    <xf numFmtId="0" fontId="36" fillId="2" borderId="0" xfId="14" applyFont="1" applyFill="1" applyBorder="1" applyAlignment="1">
      <alignment horizontal="left" vertical="top"/>
    </xf>
    <xf numFmtId="0" fontId="38" fillId="2" borderId="168" xfId="14" applyFont="1" applyFill="1" applyBorder="1" applyAlignment="1">
      <alignment vertical="center" wrapText="1"/>
    </xf>
    <xf numFmtId="0" fontId="38" fillId="2" borderId="169" xfId="14" applyFont="1" applyFill="1" applyBorder="1" applyAlignment="1">
      <alignment vertical="center" wrapText="1"/>
    </xf>
    <xf numFmtId="0" fontId="38" fillId="2" borderId="170" xfId="14" applyFont="1" applyFill="1" applyBorder="1" applyAlignment="1">
      <alignment vertical="center" wrapText="1"/>
    </xf>
    <xf numFmtId="0" fontId="39" fillId="2" borderId="2" xfId="14" applyFont="1" applyFill="1" applyBorder="1" applyAlignment="1">
      <alignment horizontal="center" vertical="center" wrapText="1"/>
    </xf>
    <xf numFmtId="0" fontId="38" fillId="2" borderId="172" xfId="14" applyFont="1" applyFill="1" applyBorder="1" applyAlignment="1">
      <alignment vertical="center" wrapText="1"/>
    </xf>
    <xf numFmtId="0" fontId="39" fillId="2" borderId="0" xfId="14" applyFont="1" applyFill="1" applyBorder="1" applyAlignment="1">
      <alignment horizontal="left" vertical="center" wrapText="1"/>
    </xf>
    <xf numFmtId="0" fontId="38" fillId="2" borderId="173" xfId="14" applyFont="1" applyFill="1" applyBorder="1" applyAlignment="1">
      <alignment vertical="center" wrapText="1"/>
    </xf>
    <xf numFmtId="0" fontId="39" fillId="2" borderId="178" xfId="14" applyFont="1" applyFill="1" applyBorder="1" applyAlignment="1">
      <alignment horizontal="left" vertical="center" wrapText="1"/>
    </xf>
    <xf numFmtId="0" fontId="39" fillId="2" borderId="168" xfId="14" applyFont="1" applyFill="1" applyBorder="1" applyAlignment="1">
      <alignment vertical="center" wrapText="1"/>
    </xf>
    <xf numFmtId="0" fontId="39" fillId="2" borderId="169" xfId="14" applyFont="1" applyFill="1" applyBorder="1" applyAlignment="1">
      <alignment vertical="center" wrapText="1"/>
    </xf>
    <xf numFmtId="0" fontId="39" fillId="2" borderId="2" xfId="14" applyFont="1" applyFill="1" applyBorder="1" applyAlignment="1">
      <alignment vertical="center" wrapText="1"/>
    </xf>
    <xf numFmtId="0" fontId="38" fillId="2" borderId="15" xfId="14" applyFont="1" applyFill="1" applyBorder="1" applyAlignment="1">
      <alignment horizontal="center" vertical="center" wrapText="1"/>
    </xf>
    <xf numFmtId="0" fontId="39" fillId="2" borderId="6" xfId="14" applyFont="1" applyFill="1" applyBorder="1" applyAlignment="1">
      <alignment vertical="center" wrapText="1"/>
    </xf>
    <xf numFmtId="0" fontId="38" fillId="2" borderId="2" xfId="14" applyFont="1" applyFill="1" applyBorder="1" applyAlignment="1">
      <alignment vertical="center" wrapText="1"/>
    </xf>
    <xf numFmtId="0" fontId="39" fillId="2" borderId="49" xfId="14" applyFont="1" applyFill="1" applyBorder="1" applyAlignment="1">
      <alignment vertical="center" wrapText="1"/>
    </xf>
    <xf numFmtId="0" fontId="38" fillId="2" borderId="230" xfId="14" applyFont="1" applyFill="1" applyBorder="1" applyAlignment="1">
      <alignment horizontal="center" vertical="center" wrapText="1"/>
    </xf>
    <xf numFmtId="0" fontId="39" fillId="2" borderId="174" xfId="14" applyFont="1" applyFill="1" applyBorder="1" applyAlignment="1">
      <alignment horizontal="center" vertical="center" wrapText="1"/>
    </xf>
    <xf numFmtId="0" fontId="39" fillId="2" borderId="0" xfId="14" applyFont="1" applyFill="1" applyBorder="1" applyAlignment="1">
      <alignment horizontal="center" vertical="center" wrapText="1"/>
    </xf>
    <xf numFmtId="0" fontId="38" fillId="2" borderId="174" xfId="14" applyFont="1" applyFill="1" applyBorder="1" applyAlignment="1">
      <alignment vertical="center" wrapText="1"/>
    </xf>
    <xf numFmtId="0" fontId="38" fillId="2" borderId="0" xfId="14" applyFont="1" applyFill="1" applyBorder="1" applyAlignment="1">
      <alignment vertical="center" wrapText="1"/>
    </xf>
    <xf numFmtId="0" fontId="38" fillId="2" borderId="177" xfId="14" applyFont="1" applyFill="1" applyBorder="1" applyAlignment="1">
      <alignment vertical="center" wrapText="1"/>
    </xf>
    <xf numFmtId="0" fontId="39" fillId="2" borderId="171" xfId="14" applyFont="1" applyFill="1" applyBorder="1" applyAlignment="1">
      <alignment vertical="center" wrapText="1"/>
    </xf>
    <xf numFmtId="0" fontId="38" fillId="2" borderId="175" xfId="14" applyFont="1" applyFill="1" applyBorder="1" applyAlignment="1">
      <alignment vertical="center" wrapText="1"/>
    </xf>
    <xf numFmtId="0" fontId="38" fillId="2" borderId="51" xfId="14" applyFont="1" applyFill="1" applyBorder="1" applyAlignment="1">
      <alignment vertical="center" wrapText="1"/>
    </xf>
    <xf numFmtId="0" fontId="38" fillId="2" borderId="44" xfId="14" applyFont="1" applyFill="1" applyBorder="1" applyAlignment="1">
      <alignment horizontal="center" vertical="center" wrapText="1"/>
    </xf>
    <xf numFmtId="0" fontId="39" fillId="2" borderId="229" xfId="14" applyFont="1" applyFill="1" applyBorder="1" applyAlignment="1">
      <alignment horizontal="center" vertical="center" wrapText="1"/>
    </xf>
    <xf numFmtId="0" fontId="39" fillId="2" borderId="2" xfId="14" applyFont="1" applyFill="1" applyBorder="1" applyAlignment="1">
      <alignment wrapText="1"/>
    </xf>
    <xf numFmtId="0" fontId="39" fillId="2" borderId="2" xfId="14" applyFont="1" applyFill="1" applyBorder="1" applyAlignment="1">
      <alignment horizontal="center" wrapText="1"/>
    </xf>
    <xf numFmtId="0" fontId="39" fillId="2" borderId="20" xfId="14" applyFont="1" applyFill="1" applyBorder="1" applyAlignment="1">
      <alignment horizontal="center" wrapText="1"/>
    </xf>
    <xf numFmtId="0" fontId="39" fillId="2" borderId="14" xfId="14" applyFont="1" applyFill="1" applyBorder="1" applyAlignment="1">
      <alignment horizontal="center" wrapText="1"/>
    </xf>
    <xf numFmtId="0" fontId="39" fillId="2" borderId="49" xfId="14" applyFont="1" applyFill="1" applyBorder="1" applyAlignment="1">
      <alignment horizontal="center" wrapText="1"/>
    </xf>
    <xf numFmtId="0" fontId="39" fillId="2" borderId="49" xfId="14" applyFont="1" applyFill="1" applyBorder="1" applyAlignment="1">
      <alignment wrapText="1"/>
    </xf>
    <xf numFmtId="0" fontId="39" fillId="2" borderId="51" xfId="14" applyFont="1" applyFill="1" applyBorder="1" applyAlignment="1">
      <alignment horizontal="left" wrapText="1"/>
    </xf>
    <xf numFmtId="0" fontId="39" fillId="2" borderId="60" xfId="14" applyFont="1" applyFill="1" applyBorder="1" applyAlignment="1">
      <alignment horizontal="left" wrapText="1"/>
    </xf>
    <xf numFmtId="0" fontId="36" fillId="2" borderId="0" xfId="14" applyFont="1" applyFill="1" applyBorder="1" applyAlignment="1">
      <alignment vertical="top" wrapText="1"/>
    </xf>
    <xf numFmtId="0" fontId="38" fillId="2" borderId="0" xfId="14" applyFont="1" applyFill="1" applyBorder="1" applyAlignment="1">
      <alignment vertical="center" textRotation="255" wrapText="1"/>
    </xf>
    <xf numFmtId="0" fontId="39" fillId="2" borderId="256" xfId="14" applyFont="1" applyFill="1" applyBorder="1" applyAlignment="1">
      <alignment horizontal="left" vertical="center" wrapText="1"/>
    </xf>
    <xf numFmtId="0" fontId="39" fillId="2" borderId="257" xfId="14" applyFont="1" applyFill="1" applyBorder="1" applyAlignment="1">
      <alignment horizontal="left" vertical="center" wrapText="1"/>
    </xf>
    <xf numFmtId="0" fontId="39" fillId="2" borderId="258" xfId="14" applyFont="1" applyFill="1" applyBorder="1" applyAlignment="1">
      <alignment horizontal="left" vertical="center" wrapText="1"/>
    </xf>
    <xf numFmtId="0" fontId="39" fillId="2" borderId="262" xfId="14" applyFont="1" applyFill="1" applyBorder="1" applyAlignment="1">
      <alignment vertical="center" wrapText="1"/>
    </xf>
    <xf numFmtId="0" fontId="39" fillId="2" borderId="263" xfId="14" applyFont="1" applyFill="1" applyBorder="1" applyAlignment="1">
      <alignment vertical="center" wrapText="1"/>
    </xf>
    <xf numFmtId="0" fontId="39" fillId="2" borderId="264" xfId="14" applyFont="1" applyFill="1" applyBorder="1" applyAlignment="1">
      <alignment vertical="center" wrapText="1"/>
    </xf>
    <xf numFmtId="0" fontId="38" fillId="2" borderId="3" xfId="14" applyFont="1" applyFill="1" applyBorder="1" applyAlignment="1">
      <alignment horizontal="left" vertical="center" wrapText="1"/>
    </xf>
    <xf numFmtId="0" fontId="38" fillId="2" borderId="259" xfId="14" applyFont="1" applyFill="1" applyBorder="1" applyAlignment="1">
      <alignment horizontal="left" vertical="center" wrapText="1"/>
    </xf>
    <xf numFmtId="0" fontId="38" fillId="2" borderId="260" xfId="14" applyFont="1" applyFill="1" applyBorder="1" applyAlignment="1">
      <alignment horizontal="left" vertical="center" wrapText="1"/>
    </xf>
    <xf numFmtId="0" fontId="38" fillId="2" borderId="261" xfId="14" applyFont="1" applyFill="1" applyBorder="1" applyAlignment="1">
      <alignment horizontal="left" vertical="center" wrapText="1"/>
    </xf>
    <xf numFmtId="0" fontId="39" fillId="2" borderId="17" xfId="14" applyFont="1" applyFill="1" applyBorder="1" applyAlignment="1">
      <alignment horizontal="center" vertical="center" wrapText="1"/>
    </xf>
    <xf numFmtId="0" fontId="39" fillId="2" borderId="11" xfId="14" applyFont="1" applyFill="1" applyBorder="1" applyAlignment="1">
      <alignment horizontal="center" vertical="center" wrapText="1"/>
    </xf>
    <xf numFmtId="0" fontId="38" fillId="2" borderId="4" xfId="14" applyFont="1" applyFill="1" applyBorder="1" applyAlignment="1">
      <alignment vertical="center" wrapText="1"/>
    </xf>
    <xf numFmtId="0" fontId="38" fillId="2" borderId="0" xfId="14" applyFont="1" applyFill="1" applyBorder="1" applyAlignment="1">
      <alignment vertical="top" wrapText="1"/>
    </xf>
    <xf numFmtId="0" fontId="38" fillId="2" borderId="59" xfId="14" applyFont="1" applyFill="1" applyBorder="1" applyAlignment="1">
      <alignment vertical="top" wrapText="1"/>
    </xf>
    <xf numFmtId="0" fontId="39" fillId="2" borderId="107" xfId="14" applyFont="1" applyFill="1" applyBorder="1" applyAlignment="1">
      <alignment horizontal="center" vertical="center" wrapText="1"/>
    </xf>
    <xf numFmtId="0" fontId="38" fillId="2" borderId="51" xfId="14" applyFont="1" applyFill="1" applyBorder="1" applyAlignment="1">
      <alignment horizontal="right" vertical="center" wrapText="1"/>
    </xf>
    <xf numFmtId="0" fontId="39" fillId="2" borderId="51" xfId="14" applyFont="1" applyFill="1" applyBorder="1" applyAlignment="1">
      <alignment horizontal="left" vertical="center" wrapText="1"/>
    </xf>
    <xf numFmtId="0" fontId="39" fillId="2" borderId="60" xfId="14" applyFont="1" applyFill="1" applyBorder="1" applyAlignment="1">
      <alignment horizontal="left" vertical="center" wrapText="1"/>
    </xf>
    <xf numFmtId="0" fontId="37" fillId="2" borderId="4" xfId="14" applyFont="1" applyFill="1" applyBorder="1" applyAlignment="1">
      <alignment horizontal="left" vertical="top"/>
    </xf>
    <xf numFmtId="0" fontId="36" fillId="2" borderId="4" xfId="14" applyFont="1" applyFill="1" applyBorder="1" applyAlignment="1">
      <alignment horizontal="left" vertical="top"/>
    </xf>
    <xf numFmtId="0" fontId="39" fillId="2" borderId="0" xfId="14" applyFont="1" applyFill="1" applyBorder="1" applyAlignment="1">
      <alignment horizontal="center" vertical="center" textRotation="255" wrapText="1"/>
    </xf>
    <xf numFmtId="0" fontId="38" fillId="2" borderId="0" xfId="14" applyFont="1" applyFill="1" applyBorder="1" applyAlignment="1">
      <alignment horizontal="left" vertical="center" wrapText="1" indent="2"/>
    </xf>
    <xf numFmtId="0" fontId="38" fillId="2" borderId="173" xfId="14" applyFont="1" applyFill="1" applyBorder="1" applyAlignment="1">
      <alignment horizontal="left" vertical="center" wrapText="1" indent="1"/>
    </xf>
    <xf numFmtId="0" fontId="39" fillId="2" borderId="175" xfId="14" applyFont="1" applyFill="1" applyBorder="1" applyAlignment="1">
      <alignment horizontal="left" vertical="center" wrapText="1"/>
    </xf>
    <xf numFmtId="0" fontId="36" fillId="2" borderId="0" xfId="14" applyFont="1" applyFill="1" applyBorder="1" applyAlignment="1">
      <alignment vertical="center" wrapText="1"/>
    </xf>
    <xf numFmtId="0" fontId="36" fillId="2" borderId="59" xfId="14" applyFont="1" applyFill="1" applyBorder="1" applyAlignment="1">
      <alignment vertical="center" wrapText="1"/>
    </xf>
    <xf numFmtId="0" fontId="39" fillId="2" borderId="276" xfId="14" applyFont="1" applyFill="1" applyBorder="1" applyAlignment="1">
      <alignment horizontal="center" vertical="center" wrapText="1"/>
    </xf>
    <xf numFmtId="0" fontId="39" fillId="2" borderId="198" xfId="14" applyFont="1" applyFill="1" applyBorder="1" applyAlignment="1">
      <alignment horizontal="center" vertical="center" wrapText="1"/>
    </xf>
    <xf numFmtId="0" fontId="39" fillId="2" borderId="277" xfId="14" applyFont="1" applyFill="1" applyBorder="1" applyAlignment="1">
      <alignment horizontal="center" vertical="center" wrapText="1"/>
    </xf>
    <xf numFmtId="0" fontId="39" fillId="2" borderId="51" xfId="14" applyFont="1" applyFill="1" applyBorder="1" applyAlignment="1">
      <alignment vertical="center" wrapText="1"/>
    </xf>
    <xf numFmtId="0" fontId="39" fillId="2" borderId="60" xfId="14" applyFont="1" applyFill="1" applyBorder="1" applyAlignment="1">
      <alignment vertical="center" wrapText="1"/>
    </xf>
    <xf numFmtId="0" fontId="39" fillId="2" borderId="0" xfId="14" applyFont="1" applyFill="1" applyBorder="1" applyAlignment="1">
      <alignment horizontal="center" wrapText="1"/>
    </xf>
    <xf numFmtId="0" fontId="39" fillId="2" borderId="0" xfId="14" applyFont="1" applyFill="1" applyBorder="1" applyAlignment="1">
      <alignment horizontal="left" wrapText="1"/>
    </xf>
    <xf numFmtId="0" fontId="39" fillId="2" borderId="59" xfId="14" applyFont="1" applyFill="1" applyBorder="1" applyAlignment="1">
      <alignment horizontal="left" wrapText="1"/>
    </xf>
    <xf numFmtId="0" fontId="38" fillId="0" borderId="0" xfId="14" applyFont="1" applyFill="1" applyBorder="1" applyAlignment="1">
      <alignment horizontal="center" vertical="center" textRotation="255" wrapText="1"/>
    </xf>
    <xf numFmtId="0" fontId="39" fillId="2" borderId="0" xfId="14" applyFont="1" applyFill="1" applyBorder="1" applyAlignment="1">
      <alignment horizontal="right" wrapText="1"/>
    </xf>
    <xf numFmtId="0" fontId="38" fillId="2" borderId="0" xfId="14" applyFont="1" applyFill="1" applyBorder="1" applyAlignment="1">
      <alignment horizontal="left" vertical="center" wrapText="1" indent="4"/>
    </xf>
    <xf numFmtId="0" fontId="49" fillId="0" borderId="0" xfId="12" applyFont="1" applyAlignment="1">
      <alignment vertical="center"/>
    </xf>
    <xf numFmtId="0" fontId="49" fillId="0" borderId="45" xfId="12" applyFont="1" applyBorder="1" applyAlignment="1">
      <alignment vertical="center"/>
    </xf>
    <xf numFmtId="0" fontId="49" fillId="0" borderId="46" xfId="12" applyFont="1" applyBorder="1" applyAlignment="1">
      <alignment vertical="center"/>
    </xf>
    <xf numFmtId="0" fontId="49" fillId="0" borderId="64" xfId="12" applyFont="1" applyBorder="1" applyAlignment="1">
      <alignment vertical="center"/>
    </xf>
    <xf numFmtId="0" fontId="49" fillId="0" borderId="19" xfId="12" applyFont="1" applyBorder="1" applyAlignment="1">
      <alignment vertical="center"/>
    </xf>
    <xf numFmtId="0" fontId="49" fillId="0" borderId="20" xfId="12" applyFont="1" applyBorder="1" applyAlignment="1">
      <alignment vertical="center"/>
    </xf>
    <xf numFmtId="0" fontId="49" fillId="0" borderId="14" xfId="12" applyFont="1" applyBorder="1" applyAlignment="1">
      <alignment vertical="center"/>
    </xf>
    <xf numFmtId="0" fontId="49" fillId="0" borderId="3" xfId="12" applyFont="1" applyBorder="1" applyAlignment="1">
      <alignment vertical="center"/>
    </xf>
    <xf numFmtId="0" fontId="49" fillId="0" borderId="4" xfId="12" applyFont="1" applyBorder="1" applyAlignment="1">
      <alignment vertical="center"/>
    </xf>
    <xf numFmtId="0" fontId="49" fillId="0" borderId="5" xfId="12" applyFont="1" applyBorder="1" applyAlignment="1">
      <alignment vertical="center"/>
    </xf>
    <xf numFmtId="0" fontId="49" fillId="0" borderId="83" xfId="12" applyFont="1" applyBorder="1" applyAlignment="1">
      <alignment vertical="center"/>
    </xf>
    <xf numFmtId="0" fontId="49" fillId="0" borderId="9" xfId="12" applyFont="1" applyBorder="1" applyAlignment="1">
      <alignment vertical="center"/>
    </xf>
    <xf numFmtId="0" fontId="49" fillId="0" borderId="7" xfId="12" applyFont="1" applyBorder="1" applyAlignment="1">
      <alignment vertical="center"/>
    </xf>
    <xf numFmtId="0" fontId="49" fillId="0" borderId="10" xfId="12" applyFont="1" applyBorder="1" applyAlignment="1">
      <alignment vertical="center"/>
    </xf>
    <xf numFmtId="0" fontId="49" fillId="0" borderId="77" xfId="12" applyFont="1" applyBorder="1" applyAlignment="1">
      <alignment vertical="center"/>
    </xf>
    <xf numFmtId="0" fontId="49" fillId="0" borderId="84" xfId="12" applyFont="1" applyBorder="1" applyAlignment="1">
      <alignment vertical="center"/>
    </xf>
    <xf numFmtId="0" fontId="49" fillId="0" borderId="68" xfId="12" applyFont="1" applyBorder="1" applyAlignment="1">
      <alignment vertical="center"/>
    </xf>
    <xf numFmtId="0" fontId="49" fillId="0" borderId="280" xfId="12" applyFont="1" applyBorder="1" applyAlignment="1">
      <alignment vertical="center"/>
    </xf>
    <xf numFmtId="0" fontId="49" fillId="0" borderId="11" xfId="12" applyFont="1" applyBorder="1" applyAlignment="1">
      <alignment vertical="center"/>
    </xf>
    <xf numFmtId="0" fontId="49" fillId="0" borderId="17" xfId="12" applyFont="1" applyBorder="1" applyAlignment="1">
      <alignment vertical="center"/>
    </xf>
    <xf numFmtId="0" fontId="49" fillId="0" borderId="281" xfId="12" applyFont="1" applyBorder="1" applyAlignment="1">
      <alignment vertical="center"/>
    </xf>
    <xf numFmtId="0" fontId="49" fillId="0" borderId="107" xfId="12" applyFont="1" applyBorder="1" applyAlignment="1">
      <alignment vertical="center"/>
    </xf>
    <xf numFmtId="0" fontId="49" fillId="0" borderId="282" xfId="12" applyFont="1" applyBorder="1" applyAlignment="1">
      <alignment vertical="center"/>
    </xf>
    <xf numFmtId="0" fontId="49" fillId="0" borderId="283" xfId="12" applyFont="1" applyBorder="1" applyAlignment="1">
      <alignment vertical="center"/>
    </xf>
    <xf numFmtId="0" fontId="49" fillId="0" borderId="284" xfId="12" applyFont="1" applyBorder="1" applyAlignment="1">
      <alignment vertical="center"/>
    </xf>
    <xf numFmtId="0" fontId="49" fillId="0" borderId="285" xfId="12" applyFont="1" applyBorder="1" applyAlignment="1">
      <alignment vertical="center"/>
    </xf>
    <xf numFmtId="0" fontId="49" fillId="0" borderId="286" xfId="12" applyFont="1" applyBorder="1" applyAlignment="1">
      <alignment vertical="center"/>
    </xf>
    <xf numFmtId="0" fontId="49" fillId="0" borderId="109" xfId="12" applyFont="1" applyBorder="1" applyAlignment="1">
      <alignment vertical="center"/>
    </xf>
    <xf numFmtId="0" fontId="49" fillId="0" borderId="108" xfId="12" applyFont="1" applyBorder="1" applyAlignment="1">
      <alignment vertical="center"/>
    </xf>
    <xf numFmtId="0" fontId="49" fillId="0" borderId="0" xfId="12" applyFont="1" applyBorder="1" applyAlignment="1">
      <alignment vertical="center"/>
    </xf>
    <xf numFmtId="0" fontId="49" fillId="0" borderId="110" xfId="12" applyFont="1" applyBorder="1" applyAlignment="1">
      <alignment vertical="center"/>
    </xf>
    <xf numFmtId="0" fontId="49" fillId="0" borderId="208" xfId="12" applyFont="1" applyBorder="1" applyAlignment="1">
      <alignment vertical="center"/>
    </xf>
    <xf numFmtId="0" fontId="49" fillId="0" borderId="48" xfId="12" applyFont="1" applyBorder="1" applyAlignment="1">
      <alignment vertical="center"/>
    </xf>
    <xf numFmtId="0" fontId="49" fillId="0" borderId="1" xfId="12" applyFont="1" applyBorder="1" applyAlignment="1">
      <alignment vertical="center"/>
    </xf>
    <xf numFmtId="0" fontId="49" fillId="0" borderId="8" xfId="12" applyFont="1" applyBorder="1" applyAlignment="1">
      <alignment vertical="center"/>
    </xf>
    <xf numFmtId="0" fontId="49" fillId="0" borderId="59" xfId="12" applyFont="1" applyBorder="1" applyAlignment="1">
      <alignment vertical="center"/>
    </xf>
    <xf numFmtId="0" fontId="49" fillId="0" borderId="85" xfId="12" applyFont="1" applyBorder="1" applyAlignment="1">
      <alignment vertical="center"/>
    </xf>
    <xf numFmtId="0" fontId="49" fillId="0" borderId="50" xfId="12" applyFont="1" applyBorder="1" applyAlignment="1">
      <alignment vertical="center"/>
    </xf>
    <xf numFmtId="0" fontId="49" fillId="0" borderId="51" xfId="12" applyFont="1" applyBorder="1" applyAlignment="1">
      <alignment vertical="center"/>
    </xf>
    <xf numFmtId="0" fontId="49" fillId="0" borderId="60" xfId="12" applyFont="1" applyBorder="1" applyAlignment="1">
      <alignment vertical="center"/>
    </xf>
    <xf numFmtId="0" fontId="52" fillId="0" borderId="0" xfId="0" applyFont="1">
      <alignment vertical="center"/>
    </xf>
    <xf numFmtId="0" fontId="53" fillId="0" borderId="0" xfId="0" applyFont="1">
      <alignment vertical="center"/>
    </xf>
    <xf numFmtId="0" fontId="48" fillId="0" borderId="0" xfId="0" applyFont="1" applyBorder="1" applyAlignment="1">
      <alignment vertical="top" wrapText="1"/>
    </xf>
    <xf numFmtId="0" fontId="56" fillId="0" borderId="0" xfId="0" applyFont="1">
      <alignment vertical="center"/>
    </xf>
    <xf numFmtId="0" fontId="56" fillId="0" borderId="122" xfId="0" applyFont="1" applyBorder="1" applyAlignment="1">
      <alignment horizontal="center" vertical="center"/>
    </xf>
    <xf numFmtId="0" fontId="29" fillId="0" borderId="122" xfId="0" applyFont="1" applyBorder="1" applyAlignment="1">
      <alignment horizontal="center" vertical="center"/>
    </xf>
    <xf numFmtId="0" fontId="3" fillId="0" borderId="0" xfId="3" applyFont="1" applyBorder="1" applyAlignment="1">
      <alignment vertical="center"/>
    </xf>
    <xf numFmtId="0" fontId="3" fillId="0" borderId="0" xfId="3" applyFont="1" applyAlignment="1">
      <alignment vertical="center"/>
    </xf>
    <xf numFmtId="0" fontId="3" fillId="0" borderId="0" xfId="3" applyFont="1" applyBorder="1"/>
    <xf numFmtId="0" fontId="27" fillId="0" borderId="0" xfId="3" applyFont="1" applyBorder="1"/>
    <xf numFmtId="0" fontId="58" fillId="0" borderId="62" xfId="3" applyFont="1" applyFill="1" applyBorder="1" applyAlignment="1">
      <alignment vertical="center"/>
    </xf>
    <xf numFmtId="0" fontId="58" fillId="0" borderId="84" xfId="3" applyFont="1" applyFill="1" applyBorder="1" applyAlignment="1">
      <alignment vertical="center"/>
    </xf>
    <xf numFmtId="0" fontId="58" fillId="0" borderId="86" xfId="3" applyFont="1" applyFill="1" applyBorder="1" applyAlignment="1">
      <alignment vertical="center"/>
    </xf>
    <xf numFmtId="0" fontId="0" fillId="0" borderId="0" xfId="3" applyFont="1" applyBorder="1" applyAlignment="1">
      <alignment vertical="center"/>
    </xf>
    <xf numFmtId="0" fontId="59" fillId="0" borderId="62" xfId="3" applyFont="1" applyFill="1" applyBorder="1" applyAlignment="1">
      <alignment horizontal="center" vertical="center"/>
    </xf>
    <xf numFmtId="0" fontId="59" fillId="0" borderId="44" xfId="3" applyFont="1" applyFill="1" applyBorder="1" applyAlignment="1">
      <alignment horizontal="center" vertical="center"/>
    </xf>
    <xf numFmtId="0" fontId="59" fillId="0" borderId="44" xfId="3" applyFont="1" applyFill="1" applyBorder="1" applyAlignment="1">
      <alignment horizontal="center" vertical="center" wrapText="1"/>
    </xf>
    <xf numFmtId="0" fontId="59" fillId="0" borderId="6" xfId="3" applyFont="1" applyBorder="1" applyAlignment="1">
      <alignment vertical="center"/>
    </xf>
    <xf numFmtId="0" fontId="59" fillId="0" borderId="2" xfId="3" applyFont="1" applyFill="1" applyBorder="1" applyAlignment="1">
      <alignment vertical="center"/>
    </xf>
    <xf numFmtId="0" fontId="59" fillId="0" borderId="2" xfId="3" applyFont="1" applyFill="1" applyBorder="1" applyAlignment="1">
      <alignment vertical="center" wrapText="1" shrinkToFit="1"/>
    </xf>
    <xf numFmtId="0" fontId="59" fillId="0" borderId="2" xfId="3" applyFont="1" applyBorder="1" applyAlignment="1">
      <alignment vertical="center"/>
    </xf>
    <xf numFmtId="0" fontId="59" fillId="0" borderId="15" xfId="3" applyFont="1" applyBorder="1" applyAlignment="1">
      <alignment vertical="center"/>
    </xf>
    <xf numFmtId="0" fontId="57" fillId="0" borderId="15" xfId="3" applyFont="1" applyBorder="1" applyAlignment="1">
      <alignment horizontal="center" vertical="center"/>
    </xf>
    <xf numFmtId="0" fontId="57" fillId="0" borderId="2" xfId="3" applyFont="1" applyBorder="1" applyAlignment="1">
      <alignment horizontal="center" vertical="center"/>
    </xf>
    <xf numFmtId="0" fontId="57" fillId="0" borderId="2" xfId="15" applyFont="1" applyBorder="1" applyAlignment="1">
      <alignment horizontal="center" vertical="center" shrinkToFit="1"/>
    </xf>
    <xf numFmtId="0" fontId="59" fillId="0" borderId="70" xfId="3" applyFont="1" applyBorder="1" applyAlignment="1">
      <alignment horizontal="center" vertical="center"/>
    </xf>
    <xf numFmtId="0" fontId="26" fillId="0" borderId="0" xfId="3" applyFont="1"/>
    <xf numFmtId="0" fontId="26" fillId="0" borderId="0" xfId="3" applyFont="1" applyAlignment="1"/>
    <xf numFmtId="0" fontId="22" fillId="0" borderId="0" xfId="3" applyFont="1" applyAlignment="1"/>
    <xf numFmtId="0" fontId="22" fillId="0" borderId="0" xfId="3" applyFont="1"/>
    <xf numFmtId="0" fontId="59" fillId="0" borderId="13" xfId="3" applyFont="1" applyBorder="1" applyAlignment="1">
      <alignment vertical="center"/>
    </xf>
    <xf numFmtId="0" fontId="57" fillId="0" borderId="6" xfId="15" applyFont="1" applyBorder="1" applyAlignment="1">
      <alignment horizontal="center" vertical="center" shrinkToFit="1"/>
    </xf>
    <xf numFmtId="0" fontId="59" fillId="0" borderId="69" xfId="3" applyFont="1" applyBorder="1" applyAlignment="1">
      <alignment horizontal="center" vertical="center"/>
    </xf>
    <xf numFmtId="0" fontId="36" fillId="2" borderId="0" xfId="14" applyFont="1" applyFill="1" applyBorder="1" applyAlignment="1">
      <alignment horizontal="left" vertical="top"/>
    </xf>
    <xf numFmtId="0" fontId="57" fillId="0" borderId="3" xfId="3" applyFont="1" applyBorder="1" applyAlignment="1">
      <alignment horizontal="center" vertical="center"/>
    </xf>
    <xf numFmtId="0" fontId="11" fillId="0" borderId="2" xfId="13" applyFont="1" applyBorder="1" applyAlignment="1">
      <alignment horizontal="center" vertical="center" wrapText="1"/>
    </xf>
    <xf numFmtId="0" fontId="57" fillId="0" borderId="19" xfId="3" applyFont="1" applyBorder="1" applyAlignment="1">
      <alignment horizontal="center" vertical="center"/>
    </xf>
    <xf numFmtId="0" fontId="57" fillId="0" borderId="9" xfId="3" applyFont="1" applyBorder="1" applyAlignment="1">
      <alignment horizontal="center" vertical="center"/>
    </xf>
    <xf numFmtId="0" fontId="58" fillId="0" borderId="253" xfId="3" applyFont="1" applyFill="1" applyBorder="1" applyAlignment="1">
      <alignment vertical="center"/>
    </xf>
    <xf numFmtId="0" fontId="58" fillId="0" borderId="65" xfId="3" applyFont="1" applyFill="1" applyBorder="1" applyAlignment="1">
      <alignment vertical="center"/>
    </xf>
    <xf numFmtId="0" fontId="58" fillId="0" borderId="70" xfId="3" applyFont="1" applyFill="1" applyBorder="1" applyAlignment="1">
      <alignment vertical="center"/>
    </xf>
    <xf numFmtId="0" fontId="11" fillId="0" borderId="49" xfId="13" applyFont="1" applyBorder="1" applyAlignment="1">
      <alignment horizontal="center" vertical="center" wrapText="1"/>
    </xf>
    <xf numFmtId="0" fontId="59" fillId="0" borderId="45" xfId="3" applyFont="1" applyFill="1" applyBorder="1" applyAlignment="1">
      <alignment horizontal="center" vertical="center" wrapText="1"/>
    </xf>
    <xf numFmtId="0" fontId="11" fillId="0" borderId="15" xfId="13" applyFont="1" applyBorder="1" applyAlignment="1">
      <alignment horizontal="center" vertical="center" wrapText="1"/>
    </xf>
    <xf numFmtId="0" fontId="62" fillId="0" borderId="0" xfId="0" applyFont="1" applyFill="1" applyAlignment="1" applyProtection="1">
      <alignment vertical="center"/>
    </xf>
    <xf numFmtId="0" fontId="62" fillId="0" borderId="0" xfId="0" applyFont="1" applyFill="1" applyAlignment="1" applyProtection="1">
      <alignment horizontal="left" vertical="center"/>
    </xf>
    <xf numFmtId="0" fontId="63" fillId="0" borderId="0" xfId="0" applyFont="1" applyFill="1" applyAlignment="1" applyProtection="1">
      <alignment horizontal="left" vertical="center"/>
    </xf>
    <xf numFmtId="0" fontId="63" fillId="0" borderId="0" xfId="0" applyFont="1" applyFill="1" applyAlignment="1" applyProtection="1">
      <alignment horizontal="right" vertical="center"/>
    </xf>
    <xf numFmtId="0" fontId="64" fillId="0" borderId="0" xfId="0" applyFont="1" applyFill="1" applyAlignment="1" applyProtection="1">
      <alignment horizontal="left" vertical="center"/>
    </xf>
    <xf numFmtId="0" fontId="62" fillId="0" borderId="0" xfId="0" applyFont="1" applyFill="1" applyAlignment="1">
      <alignment vertical="center"/>
    </xf>
    <xf numFmtId="0" fontId="63" fillId="0" borderId="0" xfId="0" applyFont="1" applyFill="1" applyAlignment="1" applyProtection="1">
      <alignment vertical="center"/>
    </xf>
    <xf numFmtId="0" fontId="63" fillId="0" borderId="0" xfId="0" applyFont="1" applyFill="1" applyAlignment="1">
      <alignment horizontal="right" vertical="center"/>
    </xf>
    <xf numFmtId="0" fontId="63" fillId="0" borderId="0" xfId="0" applyFont="1" applyFill="1" applyAlignment="1">
      <alignment vertical="center"/>
    </xf>
    <xf numFmtId="0" fontId="64" fillId="0" borderId="0" xfId="0" applyFont="1" applyFill="1" applyAlignment="1" applyProtection="1">
      <alignment horizontal="right" vertical="center"/>
    </xf>
    <xf numFmtId="0" fontId="64" fillId="2" borderId="0" xfId="0" applyFont="1" applyFill="1" applyAlignment="1" applyProtection="1">
      <alignment horizontal="center" vertical="center"/>
    </xf>
    <xf numFmtId="0" fontId="64" fillId="2" borderId="0" xfId="0" applyFont="1" applyFill="1" applyAlignment="1" applyProtection="1">
      <alignment horizontal="right" vertical="center"/>
    </xf>
    <xf numFmtId="0" fontId="64" fillId="2" borderId="0" xfId="0" applyFont="1" applyFill="1" applyAlignment="1" applyProtection="1">
      <alignment vertical="center"/>
    </xf>
    <xf numFmtId="0" fontId="64" fillId="0" borderId="0" xfId="0" applyFont="1" applyFill="1" applyAlignment="1" applyProtection="1">
      <alignment vertical="center"/>
    </xf>
    <xf numFmtId="0" fontId="62" fillId="0" borderId="0" xfId="0" quotePrefix="1" applyFont="1" applyFill="1" applyAlignment="1" applyProtection="1">
      <alignment horizontal="center" vertical="center"/>
    </xf>
    <xf numFmtId="0" fontId="62" fillId="2" borderId="0" xfId="0" applyFont="1" applyFill="1" applyBorder="1" applyAlignment="1" applyProtection="1">
      <alignment vertical="center"/>
    </xf>
    <xf numFmtId="0" fontId="63" fillId="2" borderId="0" xfId="0" applyFont="1" applyFill="1" applyBorder="1" applyAlignment="1" applyProtection="1">
      <alignment horizontal="right" vertical="center"/>
    </xf>
    <xf numFmtId="0" fontId="63" fillId="2" borderId="0" xfId="0" applyFont="1" applyFill="1" applyBorder="1" applyProtection="1">
      <alignment vertical="center"/>
    </xf>
    <xf numFmtId="0" fontId="63" fillId="2" borderId="0" xfId="0" applyFont="1" applyFill="1" applyBorder="1" applyAlignment="1" applyProtection="1">
      <alignment horizontal="center" vertical="center"/>
    </xf>
    <xf numFmtId="0" fontId="63" fillId="0" borderId="0" xfId="0" applyFont="1" applyBorder="1" applyProtection="1">
      <alignment vertical="center"/>
    </xf>
    <xf numFmtId="0" fontId="62" fillId="2" borderId="0" xfId="0" applyFont="1" applyFill="1" applyBorder="1" applyAlignment="1" applyProtection="1">
      <alignment horizontal="center" vertical="center"/>
    </xf>
    <xf numFmtId="0" fontId="63" fillId="2" borderId="0" xfId="0" applyFont="1" applyFill="1" applyBorder="1" applyAlignment="1" applyProtection="1">
      <alignment vertical="center"/>
    </xf>
    <xf numFmtId="0" fontId="65" fillId="2" borderId="0" xfId="0" applyFont="1" applyFill="1" applyBorder="1" applyAlignment="1" applyProtection="1">
      <alignment horizontal="centerContinuous" vertical="center"/>
    </xf>
    <xf numFmtId="0" fontId="62" fillId="2" borderId="0" xfId="0" applyFont="1" applyFill="1" applyBorder="1" applyAlignment="1" applyProtection="1">
      <alignment horizontal="centerContinuous" vertical="center"/>
    </xf>
    <xf numFmtId="0" fontId="62" fillId="2" borderId="0" xfId="0" applyFont="1" applyFill="1" applyBorder="1" applyProtection="1">
      <alignment vertical="center"/>
    </xf>
    <xf numFmtId="0" fontId="62" fillId="0" borderId="0" xfId="0" applyFont="1" applyBorder="1" applyProtection="1">
      <alignment vertical="center"/>
    </xf>
    <xf numFmtId="0" fontId="62" fillId="0" borderId="0" xfId="0" applyFont="1" applyProtection="1">
      <alignment vertical="center"/>
    </xf>
    <xf numFmtId="0" fontId="65" fillId="0" borderId="0" xfId="0" applyFont="1" applyProtection="1">
      <alignment vertical="center"/>
    </xf>
    <xf numFmtId="20" fontId="62" fillId="2" borderId="0" xfId="0" applyNumberFormat="1" applyFont="1" applyFill="1" applyBorder="1" applyAlignment="1" applyProtection="1">
      <alignment vertical="center"/>
    </xf>
    <xf numFmtId="20" fontId="62" fillId="2" borderId="0" xfId="0" applyNumberFormat="1" applyFont="1" applyFill="1" applyBorder="1" applyAlignment="1" applyProtection="1">
      <alignment horizontal="center" vertical="center"/>
    </xf>
    <xf numFmtId="177" fontId="62" fillId="2" borderId="0" xfId="0" applyNumberFormat="1" applyFont="1" applyFill="1" applyBorder="1" applyAlignment="1" applyProtection="1">
      <alignment vertical="center"/>
    </xf>
    <xf numFmtId="0" fontId="62" fillId="2" borderId="0" xfId="0" applyFont="1" applyFill="1" applyBorder="1" applyAlignment="1" applyProtection="1">
      <alignment horizontal="left" vertical="center"/>
    </xf>
    <xf numFmtId="0" fontId="62" fillId="0" borderId="0" xfId="0" applyFont="1" applyBorder="1" applyAlignment="1" applyProtection="1">
      <alignment horizontal="center" vertical="center"/>
    </xf>
    <xf numFmtId="0" fontId="65" fillId="0" borderId="0" xfId="0" applyFont="1" applyFill="1" applyAlignment="1" applyProtection="1">
      <alignment vertical="center"/>
    </xf>
    <xf numFmtId="0" fontId="65" fillId="0" borderId="0" xfId="0" applyFont="1" applyFill="1" applyAlignment="1" applyProtection="1">
      <alignment horizontal="left" vertical="center"/>
    </xf>
    <xf numFmtId="0" fontId="62" fillId="0" borderId="0" xfId="0" applyFont="1" applyFill="1" applyAlignment="1" applyProtection="1">
      <alignment horizontal="right" vertical="center"/>
    </xf>
    <xf numFmtId="0" fontId="62" fillId="0" borderId="0" xfId="0" applyFont="1" applyFill="1" applyAlignment="1" applyProtection="1">
      <alignment horizontal="center" vertical="center"/>
    </xf>
    <xf numFmtId="0" fontId="66" fillId="0" borderId="0" xfId="0" applyFont="1" applyFill="1" applyAlignment="1" applyProtection="1">
      <alignment vertical="center"/>
    </xf>
    <xf numFmtId="0" fontId="66" fillId="0" borderId="0" xfId="0" applyFont="1" applyFill="1" applyAlignment="1" applyProtection="1">
      <alignment horizontal="left" vertical="center"/>
    </xf>
    <xf numFmtId="0" fontId="66" fillId="0" borderId="0" xfId="0" applyFont="1" applyFill="1" applyBorder="1" applyAlignment="1" applyProtection="1">
      <alignment vertical="center"/>
    </xf>
    <xf numFmtId="0" fontId="66" fillId="0" borderId="0" xfId="0" applyFont="1" applyFill="1" applyAlignment="1" applyProtection="1">
      <alignment horizontal="right" vertical="center"/>
    </xf>
    <xf numFmtId="0" fontId="66" fillId="0" borderId="0" xfId="0" applyFont="1" applyFill="1" applyAlignment="1">
      <alignment horizontal="right" vertical="center"/>
    </xf>
    <xf numFmtId="0" fontId="66" fillId="0" borderId="0" xfId="0" applyFont="1" applyFill="1" applyAlignment="1">
      <alignment vertical="center"/>
    </xf>
    <xf numFmtId="0" fontId="65" fillId="0" borderId="65" xfId="0" applyFont="1" applyFill="1" applyBorder="1" applyAlignment="1" applyProtection="1">
      <alignment horizontal="center" vertical="center"/>
    </xf>
    <xf numFmtId="0" fontId="65" fillId="0" borderId="2" xfId="0" applyFont="1" applyFill="1" applyBorder="1" applyAlignment="1" applyProtection="1">
      <alignment horizontal="center" vertical="center"/>
    </xf>
    <xf numFmtId="0" fontId="65" fillId="0" borderId="49" xfId="0" applyFont="1" applyFill="1" applyBorder="1" applyAlignment="1" applyProtection="1">
      <alignment horizontal="center" vertical="center"/>
    </xf>
    <xf numFmtId="0" fontId="62" fillId="0" borderId="49" xfId="0" applyFont="1" applyFill="1" applyBorder="1" applyAlignment="1" applyProtection="1">
      <alignment horizontal="center" vertical="center"/>
    </xf>
    <xf numFmtId="0" fontId="65" fillId="0" borderId="70" xfId="0" applyNumberFormat="1" applyFont="1" applyFill="1" applyBorder="1" applyAlignment="1" applyProtection="1">
      <alignment horizontal="center" vertical="center" wrapText="1"/>
    </xf>
    <xf numFmtId="0" fontId="65" fillId="0" borderId="54" xfId="0" applyNumberFormat="1" applyFont="1" applyFill="1" applyBorder="1" applyAlignment="1" applyProtection="1">
      <alignment horizontal="center" vertical="center" wrapText="1"/>
    </xf>
    <xf numFmtId="0" fontId="65" fillId="0" borderId="57"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63" xfId="0" applyFont="1" applyFill="1" applyBorder="1" applyAlignment="1" applyProtection="1">
      <alignment vertical="center"/>
    </xf>
    <xf numFmtId="178" fontId="62" fillId="6" borderId="296" xfId="0" applyNumberFormat="1" applyFont="1" applyFill="1" applyBorder="1" applyAlignment="1" applyProtection="1">
      <alignment horizontal="center" vertical="center" shrinkToFit="1"/>
      <protection locked="0"/>
    </xf>
    <xf numFmtId="178" fontId="62" fillId="6" borderId="297" xfId="0" applyNumberFormat="1" applyFont="1" applyFill="1" applyBorder="1" applyAlignment="1" applyProtection="1">
      <alignment horizontal="center" vertical="center" shrinkToFit="1"/>
      <protection locked="0"/>
    </xf>
    <xf numFmtId="178" fontId="62" fillId="6" borderId="298" xfId="0" applyNumberFormat="1" applyFont="1" applyFill="1" applyBorder="1" applyAlignment="1" applyProtection="1">
      <alignment horizontal="center" vertical="center" shrinkToFit="1"/>
      <protection locked="0"/>
    </xf>
    <xf numFmtId="0" fontId="62" fillId="0" borderId="67" xfId="0" applyFont="1" applyFill="1" applyBorder="1" applyAlignment="1" applyProtection="1">
      <alignment vertical="center"/>
    </xf>
    <xf numFmtId="178" fontId="62" fillId="6" borderId="299" xfId="0" applyNumberFormat="1" applyFont="1" applyFill="1" applyBorder="1" applyAlignment="1" applyProtection="1">
      <alignment horizontal="center" vertical="center" shrinkToFit="1"/>
      <protection locked="0"/>
    </xf>
    <xf numFmtId="178" fontId="62" fillId="6" borderId="300" xfId="0" applyNumberFormat="1" applyFont="1" applyFill="1" applyBorder="1" applyAlignment="1" applyProtection="1">
      <alignment horizontal="center" vertical="center" shrinkToFit="1"/>
      <protection locked="0"/>
    </xf>
    <xf numFmtId="178" fontId="62" fillId="6" borderId="301" xfId="0" applyNumberFormat="1" applyFont="1" applyFill="1" applyBorder="1" applyAlignment="1" applyProtection="1">
      <alignment horizontal="center" vertical="center" shrinkToFit="1"/>
      <protection locked="0"/>
    </xf>
    <xf numFmtId="0" fontId="65" fillId="0" borderId="0" xfId="0" applyFont="1" applyFill="1" applyBorder="1" applyAlignment="1" applyProtection="1">
      <alignment vertical="center"/>
    </xf>
    <xf numFmtId="0" fontId="65" fillId="0" borderId="0" xfId="0" applyFont="1" applyFill="1" applyBorder="1" applyAlignment="1" applyProtection="1">
      <alignment horizontal="left" vertical="center"/>
    </xf>
    <xf numFmtId="0" fontId="65" fillId="2" borderId="0" xfId="0" applyFont="1" applyFill="1" applyBorder="1" applyAlignment="1" applyProtection="1">
      <alignment vertical="center"/>
    </xf>
    <xf numFmtId="0" fontId="65" fillId="2" borderId="0" xfId="0" applyFont="1" applyFill="1" applyBorder="1" applyAlignment="1" applyProtection="1">
      <alignment horizontal="left" vertical="center"/>
    </xf>
    <xf numFmtId="0" fontId="65" fillId="0" borderId="0" xfId="0" applyFont="1" applyFill="1" applyBorder="1" applyAlignment="1" applyProtection="1">
      <alignment horizontal="right" vertical="center"/>
    </xf>
    <xf numFmtId="0" fontId="69" fillId="0" borderId="0" xfId="0" applyFont="1" applyFill="1" applyBorder="1" applyAlignment="1" applyProtection="1">
      <alignment vertical="center"/>
    </xf>
    <xf numFmtId="0" fontId="65" fillId="0" borderId="0" xfId="0" applyFont="1" applyFill="1" applyBorder="1" applyAlignment="1" applyProtection="1">
      <alignment vertical="center" wrapText="1"/>
    </xf>
    <xf numFmtId="0" fontId="65" fillId="0" borderId="0" xfId="0" applyFont="1" applyFill="1" applyBorder="1" applyAlignment="1" applyProtection="1">
      <alignment horizontal="justify" vertical="center" wrapText="1"/>
    </xf>
    <xf numFmtId="0" fontId="66" fillId="0" borderId="0" xfId="0" applyFont="1" applyFill="1" applyBorder="1" applyAlignment="1">
      <alignment horizontal="left" vertical="center"/>
    </xf>
    <xf numFmtId="0" fontId="66" fillId="0" borderId="0" xfId="0" applyFont="1" applyFill="1" applyBorder="1" applyAlignment="1">
      <alignment vertical="center"/>
    </xf>
    <xf numFmtId="0" fontId="66" fillId="0" borderId="0" xfId="0" applyFont="1" applyFill="1" applyBorder="1" applyAlignment="1">
      <alignment vertical="center" wrapText="1"/>
    </xf>
    <xf numFmtId="0" fontId="66" fillId="0" borderId="0" xfId="0" applyFont="1" applyFill="1" applyBorder="1" applyAlignment="1">
      <alignment horizontal="justify" vertical="center" wrapText="1"/>
    </xf>
    <xf numFmtId="0" fontId="62" fillId="0" borderId="0" xfId="0" applyFont="1">
      <alignment vertical="center"/>
    </xf>
    <xf numFmtId="0" fontId="62" fillId="0" borderId="0" xfId="0" applyFont="1" applyAlignment="1">
      <alignment horizontal="left" vertical="center"/>
    </xf>
    <xf numFmtId="0" fontId="63" fillId="0" borderId="0" xfId="0" applyFont="1" applyAlignment="1">
      <alignment horizontal="left" vertical="center"/>
    </xf>
    <xf numFmtId="0" fontId="64" fillId="0" borderId="0" xfId="0" applyFont="1" applyAlignment="1">
      <alignment horizontal="left" vertical="center"/>
    </xf>
    <xf numFmtId="0" fontId="63" fillId="0" borderId="0" xfId="0" applyFont="1" applyAlignment="1">
      <alignment horizontal="right" vertical="center"/>
    </xf>
    <xf numFmtId="0" fontId="63" fillId="0" borderId="0" xfId="0" applyFont="1" applyProtection="1">
      <alignment vertical="center"/>
    </xf>
    <xf numFmtId="0" fontId="63" fillId="0" borderId="0" xfId="0" applyFont="1" applyAlignment="1" applyProtection="1">
      <alignment horizontal="left" vertical="center"/>
    </xf>
    <xf numFmtId="0" fontId="63" fillId="0" borderId="0" xfId="0" applyFont="1" applyAlignment="1" applyProtection="1">
      <alignment horizontal="right" vertical="center"/>
    </xf>
    <xf numFmtId="0" fontId="63" fillId="2" borderId="0" xfId="0" applyFont="1" applyFill="1" applyAlignment="1" applyProtection="1">
      <alignment vertical="center"/>
    </xf>
    <xf numFmtId="0" fontId="63" fillId="2" borderId="0" xfId="0" applyFont="1" applyFill="1" applyProtection="1">
      <alignment vertical="center"/>
    </xf>
    <xf numFmtId="0" fontId="63" fillId="2" borderId="0" xfId="0" applyFont="1" applyFill="1" applyAlignment="1" applyProtection="1">
      <alignment horizontal="center" vertical="center"/>
    </xf>
    <xf numFmtId="0" fontId="63" fillId="0" borderId="0" xfId="0" applyFont="1">
      <alignment vertical="center"/>
    </xf>
    <xf numFmtId="0" fontId="62" fillId="2" borderId="0" xfId="0" quotePrefix="1" applyFont="1" applyFill="1" applyBorder="1" applyAlignment="1">
      <alignment vertical="center"/>
    </xf>
    <xf numFmtId="0" fontId="63" fillId="0" borderId="0" xfId="0" applyFont="1" applyAlignment="1" applyProtection="1">
      <alignment horizontal="center" vertical="center"/>
    </xf>
    <xf numFmtId="0" fontId="62" fillId="0" borderId="0" xfId="0" applyFont="1" applyAlignment="1">
      <alignment horizontal="right" vertical="center"/>
    </xf>
    <xf numFmtId="0" fontId="62" fillId="0" borderId="0" xfId="0" applyFont="1" applyBorder="1" applyAlignment="1" applyProtection="1">
      <alignment horizontal="left" vertical="center"/>
    </xf>
    <xf numFmtId="0" fontId="62" fillId="0" borderId="0" xfId="0" applyFont="1" applyBorder="1" applyAlignment="1" applyProtection="1">
      <alignment horizontal="right" vertical="center"/>
    </xf>
    <xf numFmtId="0" fontId="62" fillId="2" borderId="0" xfId="0" applyFont="1" applyFill="1" applyBorder="1" applyAlignment="1" applyProtection="1">
      <alignment horizontal="right" vertical="center"/>
    </xf>
    <xf numFmtId="177" fontId="62" fillId="0" borderId="0" xfId="0" applyNumberFormat="1" applyFont="1" applyBorder="1" applyAlignment="1" applyProtection="1">
      <alignment vertical="center"/>
    </xf>
    <xf numFmtId="0" fontId="63" fillId="0" borderId="0" xfId="0" applyFont="1" applyBorder="1" applyAlignment="1" applyProtection="1">
      <alignment horizontal="center" vertical="center"/>
    </xf>
    <xf numFmtId="20" fontId="62" fillId="0" borderId="0" xfId="0" applyNumberFormat="1" applyFont="1" applyBorder="1" applyAlignment="1" applyProtection="1">
      <alignment vertical="center"/>
    </xf>
    <xf numFmtId="0" fontId="62" fillId="0" borderId="0" xfId="0" applyFont="1" applyBorder="1" applyAlignment="1" applyProtection="1">
      <alignment vertical="center"/>
    </xf>
    <xf numFmtId="0" fontId="65" fillId="0" borderId="0" xfId="0" applyFont="1" applyBorder="1" applyAlignment="1" applyProtection="1">
      <alignment horizontal="left" vertical="center"/>
    </xf>
    <xf numFmtId="0" fontId="62" fillId="2" borderId="0" xfId="0" applyFont="1" applyFill="1" applyBorder="1" applyAlignment="1" applyProtection="1">
      <alignment vertical="center"/>
      <protection locked="0"/>
    </xf>
    <xf numFmtId="0" fontId="62" fillId="2" borderId="0" xfId="0" applyFont="1" applyFill="1" applyBorder="1" applyAlignment="1">
      <alignment horizontal="center" vertical="center"/>
    </xf>
    <xf numFmtId="0" fontId="63" fillId="0" borderId="0" xfId="0" applyFont="1" applyBorder="1" applyAlignment="1" applyProtection="1">
      <alignment vertical="center"/>
    </xf>
    <xf numFmtId="0" fontId="62" fillId="0" borderId="0" xfId="0" applyFont="1" applyAlignment="1" applyProtection="1">
      <alignment horizontal="center" vertical="center"/>
    </xf>
    <xf numFmtId="1" fontId="62" fillId="2" borderId="0" xfId="0" applyNumberFormat="1" applyFont="1" applyFill="1" applyBorder="1" applyAlignment="1" applyProtection="1">
      <alignment vertical="center"/>
    </xf>
    <xf numFmtId="0" fontId="62" fillId="0" borderId="0" xfId="0" applyFont="1" applyAlignment="1">
      <alignment horizontal="center" vertical="center"/>
    </xf>
    <xf numFmtId="0" fontId="62" fillId="0" borderId="0" xfId="0" applyFont="1" applyBorder="1" applyAlignment="1">
      <alignment vertical="center"/>
    </xf>
    <xf numFmtId="0" fontId="65" fillId="0" borderId="0" xfId="0" applyFont="1" applyAlignment="1">
      <alignment horizontal="right" vertical="center"/>
    </xf>
    <xf numFmtId="0" fontId="65" fillId="0" borderId="0" xfId="0" applyFont="1" applyAlignment="1"/>
    <xf numFmtId="0" fontId="65" fillId="0" borderId="0" xfId="0" applyFont="1" applyAlignment="1" applyProtection="1">
      <alignment horizontal="center" vertical="center"/>
    </xf>
    <xf numFmtId="0" fontId="62" fillId="0" borderId="0" xfId="0" applyFont="1" applyBorder="1" applyAlignment="1">
      <alignment horizontal="center" vertical="center"/>
    </xf>
    <xf numFmtId="0" fontId="66" fillId="2" borderId="0" xfId="0" applyFont="1" applyFill="1" applyBorder="1" applyAlignment="1" applyProtection="1">
      <alignment vertical="center"/>
    </xf>
    <xf numFmtId="0" fontId="66" fillId="0" borderId="0" xfId="0" applyFont="1" applyBorder="1" applyAlignment="1" applyProtection="1">
      <alignment vertical="center"/>
    </xf>
    <xf numFmtId="0" fontId="65" fillId="0" borderId="0" xfId="0" applyFont="1" applyAlignment="1">
      <alignment horizontal="left"/>
    </xf>
    <xf numFmtId="0" fontId="66" fillId="0" borderId="0" xfId="0" applyFont="1" applyBorder="1" applyAlignment="1" applyProtection="1">
      <alignment horizontal="left" vertical="center"/>
    </xf>
    <xf numFmtId="0" fontId="62" fillId="0" borderId="0" xfId="0" applyFont="1" applyAlignment="1" applyProtection="1">
      <alignment horizontal="right" vertical="center"/>
    </xf>
    <xf numFmtId="0" fontId="62" fillId="0" borderId="0" xfId="0" applyFont="1" applyBorder="1" applyAlignment="1">
      <alignment horizontal="right" vertical="center"/>
    </xf>
    <xf numFmtId="0" fontId="62" fillId="0" borderId="0" xfId="0" applyFont="1" applyBorder="1" applyAlignment="1">
      <alignment horizontal="left" vertical="center"/>
    </xf>
    <xf numFmtId="0" fontId="62" fillId="0" borderId="0" xfId="0" applyNumberFormat="1" applyFont="1" applyBorder="1" applyAlignment="1" applyProtection="1">
      <alignment horizontal="center" vertical="center"/>
    </xf>
    <xf numFmtId="20" fontId="63" fillId="0" borderId="0" xfId="0" applyNumberFormat="1" applyFont="1" applyBorder="1" applyAlignment="1" applyProtection="1">
      <alignment vertical="center"/>
    </xf>
    <xf numFmtId="0" fontId="63" fillId="0" borderId="0" xfId="0" applyFont="1" applyAlignment="1">
      <alignment horizontal="center" vertical="center"/>
    </xf>
    <xf numFmtId="0" fontId="63" fillId="0" borderId="0" xfId="0" applyFont="1" applyBorder="1" applyAlignment="1">
      <alignment vertical="center"/>
    </xf>
    <xf numFmtId="0" fontId="64" fillId="0" borderId="0" xfId="0" applyFont="1" applyAlignment="1">
      <alignment horizontal="right" vertical="center"/>
    </xf>
    <xf numFmtId="0" fontId="63" fillId="0" borderId="0" xfId="0" applyFont="1" applyBorder="1" applyAlignment="1">
      <alignment horizontal="center" vertical="center"/>
    </xf>
    <xf numFmtId="0" fontId="68" fillId="0" borderId="0" xfId="0" applyFont="1" applyAlignment="1"/>
    <xf numFmtId="0" fontId="66" fillId="0" borderId="0" xfId="0" applyFont="1" applyProtection="1">
      <alignment vertical="center"/>
    </xf>
    <xf numFmtId="0" fontId="66" fillId="0" borderId="0" xfId="0" applyFont="1" applyAlignment="1" applyProtection="1">
      <alignment horizontal="left" vertical="center"/>
    </xf>
    <xf numFmtId="0" fontId="66" fillId="0" borderId="0" xfId="0" applyFont="1">
      <alignment vertical="center"/>
    </xf>
    <xf numFmtId="0" fontId="66" fillId="0" borderId="0" xfId="0" applyFont="1" applyAlignment="1">
      <alignment horizontal="right" vertical="center"/>
    </xf>
    <xf numFmtId="0" fontId="65" fillId="0" borderId="65" xfId="0" applyFont="1" applyBorder="1" applyAlignment="1">
      <alignment horizontal="center" vertical="center"/>
    </xf>
    <xf numFmtId="0" fontId="65" fillId="0" borderId="2" xfId="0" applyFont="1" applyBorder="1" applyAlignment="1">
      <alignment horizontal="center" vertical="center"/>
    </xf>
    <xf numFmtId="0" fontId="65" fillId="0" borderId="49" xfId="0" applyFont="1" applyBorder="1" applyAlignment="1">
      <alignment horizontal="center" vertical="center"/>
    </xf>
    <xf numFmtId="0" fontId="65" fillId="0" borderId="14" xfId="0" applyFont="1" applyBorder="1" applyAlignment="1">
      <alignment horizontal="center" vertical="center"/>
    </xf>
    <xf numFmtId="0" fontId="65" fillId="0" borderId="65" xfId="0" applyFont="1" applyFill="1" applyBorder="1" applyAlignment="1">
      <alignment horizontal="center" vertical="center"/>
    </xf>
    <xf numFmtId="0" fontId="65" fillId="0" borderId="2" xfId="0" applyFont="1" applyFill="1" applyBorder="1" applyAlignment="1">
      <alignment horizontal="center" vertical="center"/>
    </xf>
    <xf numFmtId="0" fontId="65" fillId="0" borderId="49" xfId="0" applyFont="1" applyFill="1" applyBorder="1" applyAlignment="1">
      <alignment horizontal="center" vertical="center"/>
    </xf>
    <xf numFmtId="0" fontId="65" fillId="0" borderId="70" xfId="0" applyNumberFormat="1" applyFont="1" applyFill="1" applyBorder="1" applyAlignment="1">
      <alignment horizontal="center" vertical="center" wrapText="1"/>
    </xf>
    <xf numFmtId="0" fontId="65" fillId="0" borderId="54" xfId="0" applyNumberFormat="1" applyFont="1" applyFill="1" applyBorder="1" applyAlignment="1">
      <alignment horizontal="center" vertical="center" wrapText="1"/>
    </xf>
    <xf numFmtId="0" fontId="65" fillId="0" borderId="57" xfId="0" applyNumberFormat="1" applyFont="1" applyFill="1" applyBorder="1" applyAlignment="1">
      <alignment horizontal="center" vertical="center" wrapText="1"/>
    </xf>
    <xf numFmtId="0" fontId="62" fillId="5" borderId="42" xfId="0" applyFont="1" applyFill="1" applyBorder="1" applyAlignment="1" applyProtection="1">
      <alignment horizontal="center" vertical="center" wrapText="1"/>
      <protection locked="0"/>
    </xf>
    <xf numFmtId="0" fontId="62" fillId="5" borderId="303" xfId="0" applyFont="1" applyFill="1" applyBorder="1" applyAlignment="1" applyProtection="1">
      <alignment horizontal="center" vertical="center" shrinkToFit="1"/>
      <protection locked="0"/>
    </xf>
    <xf numFmtId="0" fontId="62" fillId="5" borderId="266" xfId="0" applyFont="1" applyFill="1" applyBorder="1" applyAlignment="1" applyProtection="1">
      <alignment horizontal="center" vertical="center" shrinkToFit="1"/>
      <protection locked="0"/>
    </xf>
    <xf numFmtId="0" fontId="62" fillId="5" borderId="267" xfId="0" applyFont="1" applyFill="1" applyBorder="1" applyAlignment="1" applyProtection="1">
      <alignment horizontal="center" vertical="center" shrinkToFit="1"/>
      <protection locked="0"/>
    </xf>
    <xf numFmtId="0" fontId="62" fillId="5" borderId="1" xfId="0" applyFont="1" applyFill="1" applyBorder="1" applyAlignment="1" applyProtection="1">
      <alignment horizontal="center" vertical="center" wrapText="1"/>
      <protection locked="0"/>
    </xf>
    <xf numFmtId="178" fontId="62" fillId="0" borderId="308" xfId="0" applyNumberFormat="1" applyFont="1" applyBorder="1" applyAlignment="1">
      <alignment horizontal="center" vertical="center" shrinkToFit="1"/>
    </xf>
    <xf numFmtId="178" fontId="62" fillId="0" borderId="309" xfId="0" applyNumberFormat="1" applyFont="1" applyBorder="1" applyAlignment="1">
      <alignment horizontal="center" vertical="center" shrinkToFit="1"/>
    </xf>
    <xf numFmtId="178" fontId="62" fillId="0" borderId="310" xfId="0" applyNumberFormat="1" applyFont="1" applyBorder="1" applyAlignment="1">
      <alignment horizontal="center" vertical="center" shrinkToFit="1"/>
    </xf>
    <xf numFmtId="0" fontId="62" fillId="5" borderId="15" xfId="0" applyFont="1" applyFill="1" applyBorder="1" applyAlignment="1" applyProtection="1">
      <alignment horizontal="center" vertical="center" wrapText="1"/>
      <protection locked="0"/>
    </xf>
    <xf numFmtId="178" fontId="62" fillId="0" borderId="312" xfId="0" applyNumberFormat="1" applyFont="1" applyBorder="1" applyAlignment="1">
      <alignment horizontal="center" vertical="center" shrinkToFit="1"/>
    </xf>
    <xf numFmtId="178" fontId="62" fillId="0" borderId="268" xfId="0" applyNumberFormat="1" applyFont="1" applyBorder="1" applyAlignment="1">
      <alignment horizontal="center" vertical="center" shrinkToFit="1"/>
    </xf>
    <xf numFmtId="178" fontId="62" fillId="0" borderId="269" xfId="0" applyNumberFormat="1" applyFont="1" applyBorder="1" applyAlignment="1">
      <alignment horizontal="center" vertical="center" shrinkToFit="1"/>
    </xf>
    <xf numFmtId="0" fontId="62" fillId="5" borderId="6" xfId="0" applyFont="1" applyFill="1" applyBorder="1" applyAlignment="1" applyProtection="1">
      <alignment horizontal="center" vertical="center" wrapText="1"/>
      <protection locked="0"/>
    </xf>
    <xf numFmtId="0" fontId="62" fillId="5" borderId="52" xfId="0" applyFont="1" applyFill="1" applyBorder="1" applyAlignment="1" applyProtection="1">
      <alignment horizontal="center" vertical="center" wrapText="1"/>
      <protection locked="0"/>
    </xf>
    <xf numFmtId="0" fontId="66" fillId="2" borderId="37" xfId="0" applyFont="1" applyFill="1" applyBorder="1">
      <alignment vertical="center"/>
    </xf>
    <xf numFmtId="0" fontId="72" fillId="2" borderId="38" xfId="0" applyFont="1" applyFill="1" applyBorder="1" applyAlignment="1">
      <alignment horizontal="center" vertical="center"/>
    </xf>
    <xf numFmtId="0" fontId="66" fillId="2" borderId="38" xfId="0" applyFont="1" applyFill="1" applyBorder="1" applyAlignment="1">
      <alignment horizontal="center" vertical="center" wrapText="1"/>
    </xf>
    <xf numFmtId="0" fontId="66" fillId="2" borderId="38" xfId="0" applyFont="1" applyFill="1" applyBorder="1" applyAlignment="1">
      <alignment horizontal="center" vertical="center" shrinkToFit="1"/>
    </xf>
    <xf numFmtId="0" fontId="71" fillId="2" borderId="38" xfId="0" applyFont="1" applyFill="1" applyBorder="1" applyAlignment="1">
      <alignment horizontal="center" vertical="center" wrapText="1"/>
    </xf>
    <xf numFmtId="1" fontId="66" fillId="2" borderId="38" xfId="0" applyNumberFormat="1" applyFont="1" applyFill="1" applyBorder="1" applyAlignment="1">
      <alignment horizontal="center" vertical="center" wrapText="1"/>
    </xf>
    <xf numFmtId="0" fontId="66" fillId="2" borderId="39" xfId="0" applyFont="1" applyFill="1" applyBorder="1" applyAlignment="1">
      <alignment horizontal="center" vertical="center" wrapText="1"/>
    </xf>
    <xf numFmtId="0" fontId="66" fillId="2" borderId="0" xfId="0" applyFont="1" applyFill="1">
      <alignment vertical="center"/>
    </xf>
    <xf numFmtId="0" fontId="66" fillId="0" borderId="84" xfId="0" applyFont="1" applyBorder="1">
      <alignment vertical="center"/>
    </xf>
    <xf numFmtId="0" fontId="66" fillId="0" borderId="20" xfId="0" applyFont="1" applyFill="1" applyBorder="1" applyAlignment="1">
      <alignment vertical="center" wrapText="1"/>
    </xf>
    <xf numFmtId="178" fontId="65" fillId="2" borderId="65" xfId="0" applyNumberFormat="1" applyFont="1" applyFill="1" applyBorder="1" applyAlignment="1">
      <alignment horizontal="center" vertical="center" shrinkToFit="1"/>
    </xf>
    <xf numFmtId="178" fontId="65" fillId="2" borderId="2" xfId="0" applyNumberFormat="1" applyFont="1" applyFill="1" applyBorder="1" applyAlignment="1">
      <alignment horizontal="center" vertical="center" shrinkToFit="1"/>
    </xf>
    <xf numFmtId="178" fontId="65" fillId="2" borderId="49" xfId="0" applyNumberFormat="1" applyFont="1" applyFill="1" applyBorder="1" applyAlignment="1">
      <alignment horizontal="center" vertical="center" shrinkToFit="1"/>
    </xf>
    <xf numFmtId="178" fontId="65" fillId="6" borderId="65" xfId="0" applyNumberFormat="1" applyFont="1" applyFill="1" applyBorder="1" applyAlignment="1" applyProtection="1">
      <alignment horizontal="center" vertical="center" shrinkToFit="1"/>
      <protection locked="0"/>
    </xf>
    <xf numFmtId="178" fontId="65" fillId="6" borderId="2" xfId="0" applyNumberFormat="1" applyFont="1" applyFill="1" applyBorder="1" applyAlignment="1" applyProtection="1">
      <alignment horizontal="center" vertical="center" shrinkToFit="1"/>
      <protection locked="0"/>
    </xf>
    <xf numFmtId="178" fontId="65" fillId="6" borderId="49" xfId="0" applyNumberFormat="1" applyFont="1" applyFill="1" applyBorder="1" applyAlignment="1" applyProtection="1">
      <alignment horizontal="center" vertical="center" shrinkToFit="1"/>
      <protection locked="0"/>
    </xf>
    <xf numFmtId="0" fontId="66" fillId="0" borderId="86" xfId="0" applyFont="1" applyBorder="1">
      <alignment vertical="center"/>
    </xf>
    <xf numFmtId="0" fontId="66" fillId="0" borderId="87" xfId="0" applyFont="1" applyFill="1" applyBorder="1" applyAlignment="1">
      <alignment vertical="center" wrapText="1"/>
    </xf>
    <xf numFmtId="178" fontId="65" fillId="0" borderId="65" xfId="0" applyNumberFormat="1" applyFont="1" applyFill="1" applyBorder="1" applyAlignment="1">
      <alignment horizontal="center" vertical="center" shrinkToFit="1"/>
    </xf>
    <xf numFmtId="178" fontId="65" fillId="0" borderId="2" xfId="0" applyNumberFormat="1" applyFont="1" applyFill="1" applyBorder="1" applyAlignment="1">
      <alignment horizontal="center" vertical="center" shrinkToFit="1"/>
    </xf>
    <xf numFmtId="178" fontId="65" fillId="0" borderId="49" xfId="0" applyNumberFormat="1" applyFont="1" applyFill="1" applyBorder="1" applyAlignment="1">
      <alignment horizontal="center" vertical="center" shrinkToFit="1"/>
    </xf>
    <xf numFmtId="178" fontId="65" fillId="2" borderId="62" xfId="0" applyNumberFormat="1" applyFont="1" applyFill="1" applyBorder="1" applyAlignment="1" applyProtection="1">
      <alignment horizontal="center" vertical="center" shrinkToFit="1"/>
    </xf>
    <xf numFmtId="178" fontId="65" fillId="2" borderId="44" xfId="0" applyNumberFormat="1" applyFont="1" applyFill="1" applyBorder="1" applyAlignment="1" applyProtection="1">
      <alignment horizontal="center" vertical="center" shrinkToFit="1"/>
    </xf>
    <xf numFmtId="178" fontId="65" fillId="2" borderId="47" xfId="0" applyNumberFormat="1" applyFont="1" applyFill="1" applyBorder="1" applyAlignment="1" applyProtection="1">
      <alignment horizontal="center" vertical="center" shrinkToFit="1"/>
    </xf>
    <xf numFmtId="178" fontId="65" fillId="2" borderId="43" xfId="0" applyNumberFormat="1" applyFont="1" applyFill="1" applyBorder="1" applyAlignment="1" applyProtection="1">
      <alignment horizontal="center" vertical="center" shrinkToFit="1"/>
    </xf>
    <xf numFmtId="178" fontId="65" fillId="2" borderId="65" xfId="0" applyNumberFormat="1" applyFont="1" applyFill="1" applyBorder="1" applyAlignment="1" applyProtection="1">
      <alignment horizontal="center" vertical="center" shrinkToFit="1"/>
    </xf>
    <xf numFmtId="178" fontId="65" fillId="2" borderId="2" xfId="0" applyNumberFormat="1" applyFont="1" applyFill="1" applyBorder="1" applyAlignment="1" applyProtection="1">
      <alignment horizontal="center" vertical="center" shrinkToFit="1"/>
    </xf>
    <xf numFmtId="178" fontId="65" fillId="2" borderId="49" xfId="0" applyNumberFormat="1" applyFont="1" applyFill="1" applyBorder="1" applyAlignment="1" applyProtection="1">
      <alignment horizontal="center" vertical="center" shrinkToFit="1"/>
    </xf>
    <xf numFmtId="178" fontId="65" fillId="2" borderId="14" xfId="0" applyNumberFormat="1" applyFont="1" applyFill="1" applyBorder="1" applyAlignment="1" applyProtection="1">
      <alignment horizontal="center" vertical="center" shrinkToFit="1"/>
    </xf>
    <xf numFmtId="178" fontId="65" fillId="2" borderId="70" xfId="0" applyNumberFormat="1" applyFont="1" applyFill="1" applyBorder="1" applyAlignment="1" applyProtection="1">
      <alignment horizontal="center" vertical="center" shrinkToFit="1"/>
    </xf>
    <xf numFmtId="178" fontId="65" fillId="2" borderId="54" xfId="0" applyNumberFormat="1" applyFont="1" applyFill="1" applyBorder="1" applyAlignment="1" applyProtection="1">
      <alignment horizontal="center" vertical="center" shrinkToFit="1"/>
    </xf>
    <xf numFmtId="178" fontId="65" fillId="2" borderId="57" xfId="0" applyNumberFormat="1" applyFont="1" applyFill="1" applyBorder="1" applyAlignment="1" applyProtection="1">
      <alignment horizontal="center" vertical="center" shrinkToFit="1"/>
    </xf>
    <xf numFmtId="178" fontId="65" fillId="2" borderId="53" xfId="0" applyNumberFormat="1" applyFont="1" applyFill="1" applyBorder="1" applyAlignment="1" applyProtection="1">
      <alignment horizontal="center" vertical="center" shrinkToFit="1"/>
    </xf>
    <xf numFmtId="0" fontId="68" fillId="0" borderId="0" xfId="0" applyFont="1">
      <alignment vertical="center"/>
    </xf>
    <xf numFmtId="0" fontId="66" fillId="0" borderId="0" xfId="0" applyFont="1" applyAlignment="1">
      <alignment vertical="center" shrinkToFit="1"/>
    </xf>
    <xf numFmtId="0" fontId="67" fillId="0" borderId="0" xfId="0" applyFont="1" applyAlignment="1">
      <alignment vertical="center" shrinkToFit="1"/>
    </xf>
    <xf numFmtId="0" fontId="66" fillId="0" borderId="0" xfId="0" applyFont="1" applyAlignment="1">
      <alignment horizontal="left" vertical="center"/>
    </xf>
    <xf numFmtId="0" fontId="66" fillId="0" borderId="0" xfId="0" applyFont="1" applyFill="1">
      <alignment vertical="center"/>
    </xf>
    <xf numFmtId="0" fontId="66" fillId="0" borderId="0" xfId="0" applyFont="1" applyFill="1" applyAlignment="1">
      <alignment vertical="center" wrapText="1"/>
    </xf>
    <xf numFmtId="0" fontId="66" fillId="0" borderId="0" xfId="0" applyFont="1" applyAlignment="1">
      <alignment vertical="center" wrapText="1"/>
    </xf>
    <xf numFmtId="0" fontId="66" fillId="0" borderId="0" xfId="0" applyFont="1" applyFill="1" applyBorder="1">
      <alignment vertical="center"/>
    </xf>
    <xf numFmtId="0" fontId="66" fillId="0" borderId="0" xfId="0" applyFont="1" applyBorder="1">
      <alignment vertical="center"/>
    </xf>
    <xf numFmtId="0" fontId="65" fillId="0" borderId="0" xfId="0" applyFont="1" applyFill="1" applyAlignment="1"/>
    <xf numFmtId="0" fontId="65" fillId="0" borderId="0" xfId="0" applyFont="1" applyFill="1" applyAlignment="1">
      <alignment vertical="center"/>
    </xf>
    <xf numFmtId="0" fontId="65" fillId="0" borderId="0" xfId="0" applyFont="1" applyFill="1" applyBorder="1" applyAlignment="1">
      <alignment vertical="center" wrapText="1"/>
    </xf>
    <xf numFmtId="0" fontId="65" fillId="0" borderId="0" xfId="0" applyFont="1" applyFill="1" applyBorder="1" applyAlignment="1">
      <alignment horizontal="justify" vertical="center" wrapText="1"/>
    </xf>
    <xf numFmtId="0" fontId="66" fillId="0" borderId="0" xfId="0" applyFont="1" applyFill="1" applyAlignment="1">
      <alignment vertical="center" textRotation="90"/>
    </xf>
    <xf numFmtId="0" fontId="66" fillId="0" borderId="0" xfId="0" applyFont="1" applyFill="1" applyAlignment="1">
      <alignment horizontal="left" vertical="center"/>
    </xf>
    <xf numFmtId="0" fontId="73" fillId="2" borderId="0" xfId="14" applyFont="1" applyFill="1" applyBorder="1" applyAlignment="1">
      <alignment horizontal="center" vertical="center"/>
    </xf>
    <xf numFmtId="0" fontId="38" fillId="2" borderId="0" xfId="14" applyFont="1" applyFill="1" applyBorder="1" applyAlignment="1">
      <alignment vertical="center"/>
    </xf>
    <xf numFmtId="0" fontId="38" fillId="2" borderId="0" xfId="14" applyFont="1" applyFill="1" applyBorder="1" applyAlignment="1">
      <alignment horizontal="center" vertical="center"/>
    </xf>
    <xf numFmtId="0" fontId="38" fillId="2" borderId="0" xfId="14" applyFont="1" applyFill="1" applyBorder="1" applyAlignment="1">
      <alignment horizontal="left" vertical="center"/>
    </xf>
    <xf numFmtId="0" fontId="36" fillId="2" borderId="0" xfId="14" applyFont="1" applyFill="1" applyBorder="1" applyAlignment="1"/>
    <xf numFmtId="0" fontId="39" fillId="2" borderId="0" xfId="14" applyFont="1" applyFill="1" applyBorder="1" applyAlignment="1">
      <alignment horizontal="left"/>
    </xf>
    <xf numFmtId="0" fontId="35" fillId="2" borderId="0" xfId="14" applyFont="1" applyFill="1" applyBorder="1" applyAlignment="1">
      <alignment horizontal="right" vertical="top"/>
    </xf>
    <xf numFmtId="0" fontId="39" fillId="2" borderId="7" xfId="14" applyFont="1" applyFill="1" applyBorder="1" applyAlignment="1"/>
    <xf numFmtId="0" fontId="36" fillId="2" borderId="4" xfId="14" applyFont="1" applyFill="1" applyBorder="1" applyAlignment="1">
      <alignment vertical="center"/>
    </xf>
    <xf numFmtId="0" fontId="38" fillId="2" borderId="0" xfId="14" applyFont="1" applyFill="1" applyBorder="1" applyAlignment="1">
      <alignment horizontal="center" vertical="top"/>
    </xf>
    <xf numFmtId="0" fontId="74" fillId="2" borderId="0" xfId="14" applyFont="1" applyFill="1" applyBorder="1" applyAlignment="1">
      <alignment horizontal="left" vertical="top"/>
    </xf>
    <xf numFmtId="0" fontId="36" fillId="2" borderId="8" xfId="14" applyFont="1" applyFill="1" applyBorder="1" applyAlignment="1">
      <alignment horizontal="left" vertical="top"/>
    </xf>
    <xf numFmtId="0" fontId="36" fillId="2" borderId="9" xfId="14" applyFont="1" applyFill="1" applyBorder="1" applyAlignment="1">
      <alignment horizontal="left" vertical="top"/>
    </xf>
    <xf numFmtId="0" fontId="75" fillId="2" borderId="0" xfId="17" applyFont="1" applyFill="1" applyAlignment="1">
      <alignment horizontal="left" vertical="top"/>
    </xf>
    <xf numFmtId="0" fontId="76" fillId="2" borderId="0" xfId="17" applyFont="1" applyFill="1" applyAlignment="1">
      <alignment horizontal="left" vertical="top"/>
    </xf>
    <xf numFmtId="0" fontId="77" fillId="2" borderId="0" xfId="17" applyFont="1" applyFill="1" applyAlignment="1">
      <alignment horizontal="left" vertical="top"/>
    </xf>
    <xf numFmtId="0" fontId="78" fillId="2" borderId="0" xfId="17" applyFont="1" applyFill="1" applyAlignment="1">
      <alignment horizontal="left" vertical="top"/>
    </xf>
    <xf numFmtId="0" fontId="79" fillId="2" borderId="4" xfId="18" applyFont="1" applyFill="1" applyBorder="1" applyAlignment="1">
      <alignment horizontal="center" vertical="center" wrapText="1"/>
    </xf>
    <xf numFmtId="0" fontId="79" fillId="2" borderId="4" xfId="18" applyFont="1" applyFill="1" applyBorder="1" applyAlignment="1">
      <alignment vertical="center" wrapText="1"/>
    </xf>
    <xf numFmtId="49" fontId="80" fillId="2" borderId="20" xfId="19" applyNumberFormat="1" applyFont="1" applyFill="1" applyBorder="1" applyAlignment="1">
      <alignment vertical="center"/>
    </xf>
    <xf numFmtId="49" fontId="79" fillId="2" borderId="20" xfId="19" applyNumberFormat="1" applyFont="1" applyFill="1" applyBorder="1" applyAlignment="1">
      <alignment vertical="center"/>
    </xf>
    <xf numFmtId="0" fontId="76" fillId="2" borderId="87" xfId="17" applyFont="1" applyFill="1" applyBorder="1" applyAlignment="1">
      <alignment vertical="center" wrapText="1"/>
    </xf>
    <xf numFmtId="0" fontId="76" fillId="2" borderId="53" xfId="17" applyFont="1" applyFill="1" applyBorder="1" applyAlignment="1">
      <alignment vertical="center" wrapText="1"/>
    </xf>
    <xf numFmtId="0" fontId="76" fillId="2" borderId="73" xfId="17" applyFont="1" applyFill="1" applyBorder="1" applyAlignment="1">
      <alignment horizontal="left" vertical="center"/>
    </xf>
    <xf numFmtId="0" fontId="76" fillId="2" borderId="0" xfId="17" applyFont="1" applyFill="1" applyAlignment="1">
      <alignment horizontal="left" vertical="center"/>
    </xf>
    <xf numFmtId="0" fontId="78" fillId="2" borderId="48" xfId="17" applyFont="1" applyFill="1" applyBorder="1" applyAlignment="1">
      <alignment vertical="center" wrapText="1"/>
    </xf>
    <xf numFmtId="0" fontId="84" fillId="2" borderId="1" xfId="17" applyFont="1" applyFill="1" applyBorder="1" applyAlignment="1">
      <alignment vertical="center" wrapText="1"/>
    </xf>
    <xf numFmtId="0" fontId="78" fillId="2" borderId="85" xfId="17" applyFont="1" applyFill="1" applyBorder="1" applyAlignment="1">
      <alignment vertical="center" wrapText="1"/>
    </xf>
    <xf numFmtId="0" fontId="84" fillId="2" borderId="10" xfId="17" applyFont="1" applyFill="1" applyBorder="1" applyAlignment="1">
      <alignment vertical="center" wrapText="1"/>
    </xf>
    <xf numFmtId="184" fontId="76" fillId="2" borderId="71" xfId="17" applyNumberFormat="1" applyFont="1" applyFill="1" applyBorder="1" applyAlignment="1">
      <alignment vertical="center" wrapText="1"/>
    </xf>
    <xf numFmtId="184" fontId="76" fillId="2" borderId="87" xfId="17" applyNumberFormat="1" applyFont="1" applyFill="1" applyBorder="1" applyAlignment="1">
      <alignment vertical="center" wrapText="1"/>
    </xf>
    <xf numFmtId="0" fontId="78" fillId="2" borderId="87" xfId="17" applyFont="1" applyFill="1" applyBorder="1" applyAlignment="1">
      <alignment vertical="center" wrapText="1"/>
    </xf>
    <xf numFmtId="0" fontId="82" fillId="0" borderId="0" xfId="17" applyFont="1" applyFill="1" applyAlignment="1">
      <alignment horizontal="right" vertical="top" wrapText="1"/>
    </xf>
    <xf numFmtId="0" fontId="86" fillId="2" borderId="0" xfId="17" applyFont="1" applyFill="1" applyAlignment="1">
      <alignment horizontal="left" vertical="top"/>
    </xf>
    <xf numFmtId="0" fontId="86" fillId="2" borderId="0" xfId="17" applyFont="1" applyFill="1" applyAlignment="1">
      <alignment horizontal="left" vertical="center"/>
    </xf>
    <xf numFmtId="0" fontId="77" fillId="2" borderId="0" xfId="17" applyFont="1" applyFill="1" applyAlignment="1">
      <alignment horizontal="left" vertical="center"/>
    </xf>
    <xf numFmtId="0" fontId="77" fillId="2" borderId="77" xfId="17" applyFont="1" applyFill="1" applyBorder="1" applyAlignment="1">
      <alignment horizontal="left" vertical="center"/>
    </xf>
    <xf numFmtId="0" fontId="77" fillId="2" borderId="7" xfId="17" applyFont="1" applyFill="1" applyBorder="1" applyAlignment="1">
      <alignment horizontal="left" vertical="center"/>
    </xf>
    <xf numFmtId="0" fontId="77" fillId="2" borderId="59" xfId="17" applyFont="1" applyFill="1" applyBorder="1" applyAlignment="1">
      <alignment horizontal="left" vertical="center"/>
    </xf>
    <xf numFmtId="0" fontId="77" fillId="2" borderId="0" xfId="17" applyFont="1" applyFill="1" applyAlignment="1">
      <alignment vertical="center"/>
    </xf>
    <xf numFmtId="0" fontId="77" fillId="2" borderId="83" xfId="17" applyFont="1" applyFill="1" applyBorder="1" applyAlignment="1">
      <alignment horizontal="left" vertical="center"/>
    </xf>
    <xf numFmtId="20" fontId="77" fillId="2" borderId="0" xfId="17" applyNumberFormat="1" applyFont="1" applyFill="1" applyAlignment="1">
      <alignment horizontal="left" vertical="top"/>
    </xf>
    <xf numFmtId="14" fontId="77" fillId="2" borderId="0" xfId="17" applyNumberFormat="1" applyFont="1" applyFill="1" applyAlignment="1">
      <alignment horizontal="left" vertical="top"/>
    </xf>
    <xf numFmtId="0" fontId="86" fillId="2" borderId="0" xfId="17" applyFont="1" applyFill="1" applyAlignment="1">
      <alignment vertical="top"/>
    </xf>
    <xf numFmtId="0" fontId="88" fillId="2" borderId="0" xfId="17" applyFont="1" applyFill="1" applyAlignment="1">
      <alignment vertical="top"/>
    </xf>
    <xf numFmtId="0" fontId="81" fillId="2" borderId="0" xfId="17" applyFont="1" applyFill="1" applyAlignment="1">
      <alignment horizontal="left" vertical="top"/>
    </xf>
    <xf numFmtId="0" fontId="89" fillId="2" borderId="0" xfId="17" applyFont="1" applyFill="1" applyAlignment="1">
      <alignment horizontal="left"/>
    </xf>
    <xf numFmtId="0" fontId="15" fillId="2" borderId="41" xfId="18" applyFont="1" applyFill="1" applyBorder="1" applyAlignment="1">
      <alignment horizontal="center" vertical="center" wrapText="1"/>
    </xf>
    <xf numFmtId="0" fontId="15" fillId="2" borderId="41" xfId="18" applyFont="1" applyFill="1" applyBorder="1" applyAlignment="1">
      <alignment vertical="center" wrapText="1"/>
    </xf>
    <xf numFmtId="0" fontId="15" fillId="2" borderId="4" xfId="18" applyFont="1" applyFill="1" applyBorder="1" applyAlignment="1">
      <alignment horizontal="center" vertical="center" wrapText="1"/>
    </xf>
    <xf numFmtId="0" fontId="15" fillId="2" borderId="4" xfId="18" applyFont="1" applyFill="1" applyBorder="1" applyAlignment="1">
      <alignment vertical="center" wrapText="1"/>
    </xf>
    <xf numFmtId="0" fontId="81" fillId="2" borderId="0" xfId="17" applyFont="1" applyFill="1" applyAlignment="1">
      <alignment horizontal="left" vertical="center"/>
    </xf>
    <xf numFmtId="0" fontId="88" fillId="2" borderId="0" xfId="17" applyFont="1" applyFill="1" applyAlignment="1">
      <alignment horizontal="left" vertical="center"/>
    </xf>
    <xf numFmtId="0" fontId="89" fillId="2" borderId="51" xfId="17" applyFont="1" applyFill="1" applyBorder="1" applyAlignment="1">
      <alignment horizontal="left"/>
    </xf>
    <xf numFmtId="0" fontId="15" fillId="2" borderId="0" xfId="18" applyFont="1" applyFill="1" applyAlignment="1">
      <alignment horizontal="center" vertical="center" wrapText="1"/>
    </xf>
    <xf numFmtId="49" fontId="15" fillId="2" borderId="19" xfId="19" applyNumberFormat="1" applyFont="1" applyFill="1" applyBorder="1" applyAlignment="1">
      <alignment vertical="center"/>
    </xf>
    <xf numFmtId="49" fontId="15" fillId="2" borderId="20" xfId="19" applyNumberFormat="1" applyFont="1" applyFill="1" applyBorder="1" applyAlignment="1">
      <alignment vertical="center"/>
    </xf>
    <xf numFmtId="49" fontId="15" fillId="2" borderId="14" xfId="19" applyNumberFormat="1" applyFont="1" applyFill="1" applyBorder="1" applyAlignment="1">
      <alignment vertical="center"/>
    </xf>
    <xf numFmtId="0" fontId="38" fillId="2" borderId="51" xfId="17" applyFont="1" applyFill="1" applyBorder="1" applyAlignment="1">
      <alignment horizontal="left" vertical="top"/>
    </xf>
    <xf numFmtId="0" fontId="38" fillId="2" borderId="48" xfId="17" applyFont="1" applyFill="1" applyBorder="1" applyAlignment="1">
      <alignment vertical="center" wrapText="1"/>
    </xf>
    <xf numFmtId="0" fontId="43" fillId="2" borderId="1" xfId="17" applyFont="1" applyFill="1" applyBorder="1" applyAlignment="1">
      <alignment vertical="center" wrapText="1"/>
    </xf>
    <xf numFmtId="0" fontId="38" fillId="2" borderId="85" xfId="17" applyFont="1" applyFill="1" applyBorder="1" applyAlignment="1">
      <alignment vertical="center" wrapText="1"/>
    </xf>
    <xf numFmtId="0" fontId="43" fillId="2" borderId="10" xfId="17" applyFont="1" applyFill="1" applyBorder="1" applyAlignment="1">
      <alignment vertical="center" wrapText="1"/>
    </xf>
    <xf numFmtId="0" fontId="38" fillId="2" borderId="0" xfId="17" applyFont="1" applyFill="1" applyAlignment="1">
      <alignment horizontal="left" vertical="top"/>
    </xf>
    <xf numFmtId="49" fontId="11" fillId="2" borderId="20" xfId="19" applyNumberFormat="1" applyFont="1" applyFill="1" applyBorder="1" applyAlignment="1">
      <alignment vertical="center"/>
    </xf>
    <xf numFmtId="0" fontId="41" fillId="2" borderId="87" xfId="17" applyFont="1" applyFill="1" applyBorder="1" applyAlignment="1">
      <alignment vertical="center" wrapText="1"/>
    </xf>
    <xf numFmtId="0" fontId="41" fillId="2" borderId="73" xfId="17" applyFont="1" applyFill="1" applyBorder="1" applyAlignment="1">
      <alignment horizontal="left" vertical="center"/>
    </xf>
    <xf numFmtId="0" fontId="36" fillId="2" borderId="0" xfId="17" applyFont="1" applyFill="1" applyAlignment="1">
      <alignment horizontal="left" vertical="top"/>
    </xf>
    <xf numFmtId="0" fontId="63" fillId="0" borderId="0" xfId="0" applyFont="1" applyFill="1" applyAlignment="1" applyProtection="1">
      <alignment horizontal="center" vertical="center"/>
    </xf>
    <xf numFmtId="0" fontId="65" fillId="0" borderId="0" xfId="0" applyFont="1" applyFill="1" applyBorder="1" applyAlignment="1" applyProtection="1">
      <alignment horizontal="center" vertical="center"/>
    </xf>
    <xf numFmtId="179" fontId="65" fillId="2" borderId="0" xfId="0" applyNumberFormat="1"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181" fontId="65" fillId="2" borderId="0" xfId="16" applyNumberFormat="1" applyFont="1" applyFill="1" applyBorder="1" applyAlignment="1" applyProtection="1">
      <alignment horizontal="right" vertical="center"/>
    </xf>
    <xf numFmtId="0" fontId="65" fillId="2" borderId="0" xfId="0" applyFont="1" applyFill="1" applyBorder="1" applyAlignment="1" applyProtection="1">
      <alignment horizontal="right" vertical="center"/>
    </xf>
    <xf numFmtId="0" fontId="62" fillId="0" borderId="289" xfId="0" applyFont="1" applyBorder="1" applyAlignment="1">
      <alignment horizontal="center" vertical="center"/>
    </xf>
    <xf numFmtId="0" fontId="62" fillId="0" borderId="42"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2" xfId="0" applyFont="1" applyBorder="1" applyAlignment="1">
      <alignment horizontal="center" vertical="center" wrapText="1"/>
    </xf>
    <xf numFmtId="0" fontId="62" fillId="5" borderId="5" xfId="0" applyFont="1" applyFill="1" applyBorder="1" applyAlignment="1" applyProtection="1">
      <alignment horizontal="center" vertical="center" shrinkToFit="1"/>
      <protection locked="0"/>
    </xf>
    <xf numFmtId="0" fontId="62" fillId="5" borderId="1" xfId="0" applyFont="1" applyFill="1" applyBorder="1" applyAlignment="1" applyProtection="1">
      <alignment horizontal="center" vertical="center" shrinkToFit="1"/>
      <protection locked="0"/>
    </xf>
    <xf numFmtId="0" fontId="62" fillId="5" borderId="10" xfId="0" applyFont="1" applyFill="1" applyBorder="1" applyAlignment="1" applyProtection="1">
      <alignment horizontal="center" vertical="center" shrinkToFit="1"/>
      <protection locked="0"/>
    </xf>
    <xf numFmtId="0" fontId="76" fillId="2" borderId="0" xfId="17" applyFont="1" applyFill="1" applyAlignment="1">
      <alignment horizontal="left" vertical="top"/>
    </xf>
    <xf numFmtId="0" fontId="76" fillId="2" borderId="4" xfId="17" applyFont="1" applyFill="1" applyBorder="1" applyAlignment="1">
      <alignment horizontal="center" vertical="center"/>
    </xf>
    <xf numFmtId="0" fontId="65" fillId="2" borderId="0" xfId="0" applyFont="1" applyFill="1" applyBorder="1" applyAlignment="1" applyProtection="1">
      <alignment horizontal="center" vertical="center"/>
    </xf>
    <xf numFmtId="0" fontId="65" fillId="2" borderId="0" xfId="0" applyFont="1" applyFill="1" applyBorder="1" applyAlignment="1" applyProtection="1">
      <alignment horizontal="right" vertical="center"/>
    </xf>
    <xf numFmtId="0" fontId="65" fillId="0" borderId="7" xfId="0" applyFont="1" applyFill="1" applyBorder="1" applyAlignment="1" applyProtection="1">
      <alignment horizontal="center" vertical="center"/>
    </xf>
    <xf numFmtId="0" fontId="65" fillId="0" borderId="0" xfId="0" applyFont="1" applyFill="1" applyBorder="1" applyAlignment="1" applyProtection="1">
      <alignment horizontal="center" vertical="center"/>
    </xf>
    <xf numFmtId="0" fontId="63" fillId="0" borderId="0" xfId="0" applyFont="1" applyFill="1" applyAlignment="1" applyProtection="1">
      <alignment horizontal="center" vertical="center"/>
    </xf>
    <xf numFmtId="0" fontId="62" fillId="0" borderId="42"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2" xfId="0" applyFont="1" applyBorder="1" applyAlignment="1">
      <alignment horizontal="center" vertical="center" wrapText="1"/>
    </xf>
    <xf numFmtId="0" fontId="78" fillId="2" borderId="173" xfId="17" applyFont="1" applyFill="1" applyBorder="1" applyAlignment="1">
      <alignment horizontal="center" vertical="center" wrapText="1"/>
    </xf>
    <xf numFmtId="49" fontId="76" fillId="2" borderId="4" xfId="17" applyNumberFormat="1" applyFont="1" applyFill="1" applyBorder="1" applyAlignment="1">
      <alignment horizontal="left" vertical="top"/>
    </xf>
    <xf numFmtId="49" fontId="76" fillId="2" borderId="4" xfId="17" applyNumberFormat="1" applyFont="1" applyFill="1" applyBorder="1" applyAlignment="1">
      <alignment horizontal="left" vertical="center"/>
    </xf>
    <xf numFmtId="0" fontId="84" fillId="2" borderId="83" xfId="17" applyFont="1" applyFill="1" applyBorder="1" applyAlignment="1">
      <alignment horizontal="left" vertical="center"/>
    </xf>
    <xf numFmtId="14" fontId="76" fillId="2" borderId="0" xfId="17" applyNumberFormat="1" applyFont="1" applyFill="1" applyAlignment="1">
      <alignment horizontal="left" vertical="top"/>
    </xf>
    <xf numFmtId="0" fontId="41" fillId="0" borderId="2" xfId="17" applyFont="1" applyFill="1" applyBorder="1" applyAlignment="1">
      <alignment vertical="center" wrapText="1"/>
    </xf>
    <xf numFmtId="49" fontId="38" fillId="0" borderId="59" xfId="17" applyNumberFormat="1" applyFont="1" applyFill="1" applyBorder="1" applyAlignment="1">
      <alignment vertical="center" wrapText="1"/>
    </xf>
    <xf numFmtId="0" fontId="76" fillId="2" borderId="169" xfId="17" applyFont="1" applyFill="1" applyBorder="1" applyAlignment="1">
      <alignment horizontal="center" vertical="center" wrapText="1"/>
    </xf>
    <xf numFmtId="0" fontId="76" fillId="2" borderId="181" xfId="17" applyFont="1" applyFill="1" applyBorder="1" applyAlignment="1">
      <alignment vertical="center" wrapText="1"/>
    </xf>
    <xf numFmtId="0" fontId="76" fillId="2" borderId="0" xfId="17" applyFont="1" applyFill="1" applyAlignment="1">
      <alignment vertical="center" wrapText="1"/>
    </xf>
    <xf numFmtId="0" fontId="76" fillId="2" borderId="59" xfId="17" applyFont="1" applyFill="1" applyBorder="1" applyAlignment="1">
      <alignment vertical="center" wrapText="1"/>
    </xf>
    <xf numFmtId="0" fontId="78" fillId="2" borderId="224" xfId="17" applyFont="1" applyFill="1" applyBorder="1" applyAlignment="1">
      <alignment vertical="center" wrapText="1"/>
    </xf>
    <xf numFmtId="0" fontId="78" fillId="2" borderId="51" xfId="17" applyFont="1" applyFill="1" applyBorder="1" applyAlignment="1">
      <alignment vertical="center" wrapText="1"/>
    </xf>
    <xf numFmtId="0" fontId="78" fillId="2" borderId="60" xfId="17" applyFont="1" applyFill="1" applyBorder="1" applyAlignment="1">
      <alignment vertical="center" wrapText="1"/>
    </xf>
    <xf numFmtId="0" fontId="84" fillId="2" borderId="0" xfId="17" applyFont="1" applyFill="1" applyAlignment="1">
      <alignment horizontal="left" vertical="top"/>
    </xf>
    <xf numFmtId="0" fontId="84" fillId="2" borderId="0" xfId="17" applyFont="1" applyFill="1" applyAlignment="1">
      <alignment horizontal="left" vertical="top" indent="3"/>
    </xf>
    <xf numFmtId="0" fontId="84" fillId="2" borderId="0" xfId="17" applyFont="1" applyFill="1" applyAlignment="1">
      <alignment horizontal="left" vertical="top" indent="6"/>
    </xf>
    <xf numFmtId="0" fontId="78" fillId="2" borderId="181" xfId="17" applyFont="1" applyFill="1" applyBorder="1" applyAlignment="1">
      <alignment vertical="center" wrapText="1"/>
    </xf>
    <xf numFmtId="0" fontId="78" fillId="2" borderId="0" xfId="17" applyFont="1" applyFill="1" applyAlignment="1">
      <alignment vertical="center" wrapText="1"/>
    </xf>
    <xf numFmtId="0" fontId="76" fillId="2" borderId="59" xfId="17" applyFont="1" applyFill="1" applyBorder="1" applyAlignment="1">
      <alignment vertical="top" wrapText="1"/>
    </xf>
    <xf numFmtId="0" fontId="76" fillId="2" borderId="170" xfId="17" applyFont="1" applyFill="1" applyBorder="1" applyAlignment="1">
      <alignment horizontal="center" vertical="center" wrapText="1"/>
    </xf>
    <xf numFmtId="0" fontId="78" fillId="2" borderId="183" xfId="17" applyFont="1" applyFill="1" applyBorder="1" applyAlignment="1">
      <alignment vertical="center" wrapText="1"/>
    </xf>
    <xf numFmtId="0" fontId="78" fillId="2" borderId="177" xfId="17" applyFont="1" applyFill="1" applyBorder="1" applyAlignment="1">
      <alignment vertical="center" wrapText="1"/>
    </xf>
    <xf numFmtId="0" fontId="76" fillId="2" borderId="177" xfId="17" applyFont="1" applyFill="1" applyBorder="1" applyAlignment="1">
      <alignment horizontal="center" vertical="center" wrapText="1"/>
    </xf>
    <xf numFmtId="0" fontId="65" fillId="0" borderId="0" xfId="0" applyFont="1">
      <alignment vertical="center"/>
    </xf>
    <xf numFmtId="0" fontId="62" fillId="0" borderId="72" xfId="0" applyFont="1" applyFill="1" applyBorder="1" applyAlignment="1" applyProtection="1">
      <alignment vertical="center"/>
    </xf>
    <xf numFmtId="178" fontId="62" fillId="6" borderId="70" xfId="0" applyNumberFormat="1" applyFont="1" applyFill="1" applyBorder="1" applyAlignment="1" applyProtection="1">
      <alignment horizontal="center" vertical="center" shrinkToFit="1"/>
      <protection locked="0"/>
    </xf>
    <xf numFmtId="178" fontId="62" fillId="6" borderId="54" xfId="0" applyNumberFormat="1" applyFont="1" applyFill="1" applyBorder="1" applyAlignment="1" applyProtection="1">
      <alignment horizontal="center" vertical="center" shrinkToFit="1"/>
      <protection locked="0"/>
    </xf>
    <xf numFmtId="178" fontId="62" fillId="6" borderId="57" xfId="0" applyNumberFormat="1" applyFont="1" applyFill="1" applyBorder="1" applyAlignment="1" applyProtection="1">
      <alignment horizontal="center" vertical="center" shrinkToFit="1"/>
      <protection locked="0"/>
    </xf>
    <xf numFmtId="0" fontId="65" fillId="0" borderId="0" xfId="0" applyFont="1" applyFill="1" applyBorder="1" applyAlignment="1" applyProtection="1">
      <alignment horizontal="centerContinuous" vertical="center"/>
    </xf>
    <xf numFmtId="180" fontId="65" fillId="0" borderId="0" xfId="0" applyNumberFormat="1" applyFont="1" applyFill="1" applyBorder="1" applyAlignment="1" applyProtection="1">
      <alignment vertical="center"/>
    </xf>
    <xf numFmtId="180" fontId="65" fillId="0" borderId="0" xfId="0" applyNumberFormat="1" applyFont="1" applyFill="1" applyAlignment="1" applyProtection="1">
      <alignment vertical="center"/>
    </xf>
    <xf numFmtId="181" fontId="65" fillId="2" borderId="0" xfId="16" applyNumberFormat="1" applyFont="1" applyFill="1" applyBorder="1" applyAlignment="1" applyProtection="1">
      <alignment vertical="center"/>
    </xf>
    <xf numFmtId="177" fontId="65" fillId="2" borderId="0" xfId="0" applyNumberFormat="1" applyFont="1" applyFill="1" applyBorder="1" applyAlignment="1" applyProtection="1">
      <alignment vertical="center"/>
    </xf>
    <xf numFmtId="180" fontId="65" fillId="0" borderId="0" xfId="0" applyNumberFormat="1" applyFont="1" applyFill="1" applyBorder="1" applyAlignment="1" applyProtection="1">
      <alignment horizontal="right" vertical="center"/>
    </xf>
    <xf numFmtId="180" fontId="65" fillId="0" borderId="0" xfId="16" applyNumberFormat="1" applyFont="1" applyFill="1" applyBorder="1" applyAlignment="1" applyProtection="1">
      <alignment horizontal="right" vertical="center"/>
    </xf>
    <xf numFmtId="180" fontId="65" fillId="0" borderId="19" xfId="0" applyNumberFormat="1" applyFont="1" applyFill="1" applyBorder="1" applyAlignment="1" applyProtection="1">
      <alignment horizontal="right" vertical="center"/>
    </xf>
    <xf numFmtId="180" fontId="65" fillId="0" borderId="14" xfId="0" applyNumberFormat="1" applyFont="1" applyFill="1" applyBorder="1" applyAlignment="1" applyProtection="1">
      <alignment horizontal="right" vertical="center"/>
    </xf>
    <xf numFmtId="0" fontId="63" fillId="2" borderId="0" xfId="0" applyFont="1" applyFill="1" applyAlignment="1">
      <alignment vertical="center"/>
    </xf>
    <xf numFmtId="0" fontId="63" fillId="2" borderId="0" xfId="0" applyFont="1" applyFill="1">
      <alignment vertical="center"/>
    </xf>
    <xf numFmtId="0" fontId="63" fillId="2" borderId="0" xfId="0" applyFont="1" applyFill="1" applyAlignment="1">
      <alignment horizontal="center" vertical="center"/>
    </xf>
    <xf numFmtId="0" fontId="62" fillId="0" borderId="58" xfId="0" applyFont="1" applyBorder="1" applyAlignment="1">
      <alignment horizontal="center" vertical="center" wrapText="1"/>
    </xf>
    <xf numFmtId="0" fontId="62" fillId="0" borderId="41" xfId="0" applyFont="1" applyBorder="1" applyAlignment="1">
      <alignment vertical="center" wrapText="1"/>
    </xf>
    <xf numFmtId="0" fontId="62" fillId="0" borderId="61" xfId="0" applyFont="1" applyBorder="1" applyAlignment="1">
      <alignment vertical="center" wrapText="1"/>
    </xf>
    <xf numFmtId="0" fontId="62" fillId="0" borderId="8" xfId="0" applyFont="1" applyBorder="1" applyAlignment="1">
      <alignment horizontal="center" vertical="center" wrapText="1"/>
    </xf>
    <xf numFmtId="0" fontId="62" fillId="0" borderId="0" xfId="0" applyFont="1" applyBorder="1" applyAlignment="1">
      <alignment vertical="center" wrapText="1"/>
    </xf>
    <xf numFmtId="0" fontId="62" fillId="0" borderId="59" xfId="0" applyFont="1" applyBorder="1" applyAlignment="1">
      <alignment vertical="center" wrapText="1"/>
    </xf>
    <xf numFmtId="0" fontId="62" fillId="0" borderId="55" xfId="0" applyFont="1" applyBorder="1" applyAlignment="1">
      <alignment horizontal="center" vertical="center" wrapText="1"/>
    </xf>
    <xf numFmtId="0" fontId="62" fillId="0" borderId="51" xfId="0" applyFont="1" applyBorder="1" applyAlignment="1">
      <alignment vertical="center" wrapText="1"/>
    </xf>
    <xf numFmtId="0" fontId="62" fillId="0" borderId="60" xfId="0" applyFont="1" applyBorder="1" applyAlignment="1">
      <alignment vertical="center" wrapText="1"/>
    </xf>
    <xf numFmtId="0" fontId="65" fillId="0" borderId="53" xfId="0" applyNumberFormat="1" applyFont="1" applyFill="1" applyBorder="1" applyAlignment="1">
      <alignment horizontal="center" vertical="center" wrapText="1"/>
    </xf>
    <xf numFmtId="0" fontId="62" fillId="2" borderId="58" xfId="0" applyFont="1" applyFill="1" applyBorder="1" applyAlignment="1" applyProtection="1">
      <alignment horizontal="center" vertical="center" shrinkToFit="1"/>
    </xf>
    <xf numFmtId="0" fontId="62" fillId="2" borderId="42" xfId="0" applyFont="1" applyFill="1" applyBorder="1" applyAlignment="1" applyProtection="1">
      <alignment horizontal="center" vertical="center" shrinkToFit="1"/>
    </xf>
    <xf numFmtId="0" fontId="62" fillId="5" borderId="42" xfId="0" applyFont="1" applyFill="1" applyBorder="1" applyAlignment="1" applyProtection="1">
      <alignment horizontal="center" vertical="center" wrapText="1"/>
      <protection locked="0"/>
    </xf>
    <xf numFmtId="0" fontId="66" fillId="0" borderId="58" xfId="0" applyFont="1" applyBorder="1" applyAlignment="1">
      <alignment vertical="center"/>
    </xf>
    <xf numFmtId="0" fontId="66" fillId="0" borderId="41" xfId="0" applyFont="1" applyBorder="1" applyAlignment="1">
      <alignment vertical="center"/>
    </xf>
    <xf numFmtId="0" fontId="66" fillId="0" borderId="61" xfId="0" applyFont="1" applyBorder="1" applyAlignment="1">
      <alignment vertical="center"/>
    </xf>
    <xf numFmtId="0" fontId="62" fillId="5" borderId="347" xfId="0" applyFont="1" applyFill="1" applyBorder="1" applyAlignment="1" applyProtection="1">
      <alignment horizontal="center" vertical="center" shrinkToFit="1"/>
      <protection locked="0"/>
    </xf>
    <xf numFmtId="0" fontId="62" fillId="5" borderId="348" xfId="0" applyFont="1" applyFill="1" applyBorder="1" applyAlignment="1" applyProtection="1">
      <alignment horizontal="center" vertical="center" shrinkToFit="1"/>
      <protection locked="0"/>
    </xf>
    <xf numFmtId="0" fontId="62" fillId="5" borderId="349" xfId="0" applyFont="1" applyFill="1" applyBorder="1" applyAlignment="1" applyProtection="1">
      <alignment horizontal="center" vertical="center" shrinkToFit="1"/>
      <protection locked="0"/>
    </xf>
    <xf numFmtId="0" fontId="62" fillId="2" borderId="8" xfId="0" applyFont="1" applyFill="1" applyBorder="1" applyAlignment="1" applyProtection="1">
      <alignment horizontal="center" vertical="center" shrinkToFit="1"/>
    </xf>
    <xf numFmtId="0" fontId="62" fillId="2" borderId="1" xfId="0" applyFont="1" applyFill="1" applyBorder="1" applyAlignment="1" applyProtection="1">
      <alignment horizontal="center" vertical="center" shrinkToFit="1"/>
    </xf>
    <xf numFmtId="0" fontId="62" fillId="5" borderId="1" xfId="0" applyFont="1" applyFill="1" applyBorder="1" applyAlignment="1" applyProtection="1">
      <alignment horizontal="center" vertical="center" wrapText="1"/>
      <protection locked="0"/>
    </xf>
    <xf numFmtId="0" fontId="66" fillId="0" borderId="284" xfId="0" applyFont="1" applyBorder="1" applyAlignment="1">
      <alignment vertical="center"/>
    </xf>
    <xf numFmtId="0" fontId="66" fillId="0" borderId="283" xfId="0" applyFont="1" applyBorder="1" applyAlignment="1">
      <alignment vertical="center"/>
    </xf>
    <xf numFmtId="0" fontId="66" fillId="0" borderId="285" xfId="0" applyFont="1" applyBorder="1" applyAlignment="1">
      <alignment vertical="center"/>
    </xf>
    <xf numFmtId="0" fontId="62" fillId="2" borderId="3" xfId="0" applyFont="1" applyFill="1" applyBorder="1" applyAlignment="1" applyProtection="1">
      <alignment horizontal="center" vertical="center" shrinkToFit="1"/>
    </xf>
    <xf numFmtId="0" fontId="62" fillId="2" borderId="5" xfId="0" applyFont="1" applyFill="1" applyBorder="1" applyAlignment="1" applyProtection="1">
      <alignment horizontal="center" vertical="center" shrinkToFit="1"/>
    </xf>
    <xf numFmtId="0" fontId="66" fillId="0" borderId="3" xfId="0" applyFont="1" applyBorder="1" applyAlignment="1">
      <alignment vertical="center"/>
    </xf>
    <xf numFmtId="0" fontId="66" fillId="0" borderId="4" xfId="0" applyFont="1" applyBorder="1" applyAlignment="1">
      <alignment vertical="center"/>
    </xf>
    <xf numFmtId="0" fontId="66" fillId="0" borderId="83" xfId="0" applyFont="1" applyBorder="1" applyAlignment="1">
      <alignment vertical="center"/>
    </xf>
    <xf numFmtId="0" fontId="62" fillId="5" borderId="352" xfId="0" applyFont="1" applyFill="1" applyBorder="1" applyAlignment="1" applyProtection="1">
      <alignment horizontal="center" vertical="center" shrinkToFit="1"/>
      <protection locked="0"/>
    </xf>
    <xf numFmtId="0" fontId="66" fillId="0" borderId="108" xfId="0" applyFont="1" applyBorder="1" applyAlignment="1">
      <alignment vertical="center"/>
    </xf>
    <xf numFmtId="0" fontId="66" fillId="0" borderId="109" xfId="0" applyFont="1" applyBorder="1" applyAlignment="1">
      <alignment vertical="center"/>
    </xf>
    <xf numFmtId="0" fontId="66" fillId="0" borderId="110" xfId="0" applyFont="1" applyBorder="1" applyAlignment="1">
      <alignment vertical="center"/>
    </xf>
    <xf numFmtId="0" fontId="66" fillId="0" borderId="8" xfId="0" applyFont="1" applyBorder="1" applyAlignment="1">
      <alignment vertical="center"/>
    </xf>
    <xf numFmtId="0" fontId="66" fillId="0" borderId="0" xfId="0" applyFont="1" applyBorder="1" applyAlignment="1">
      <alignment vertical="center"/>
    </xf>
    <xf numFmtId="0" fontId="66" fillId="0" borderId="59" xfId="0" applyFont="1" applyBorder="1" applyAlignment="1">
      <alignment vertical="center"/>
    </xf>
    <xf numFmtId="0" fontId="62" fillId="2" borderId="9" xfId="0" applyFont="1" applyFill="1" applyBorder="1" applyAlignment="1" applyProtection="1">
      <alignment horizontal="center" vertical="center" shrinkToFit="1"/>
    </xf>
    <xf numFmtId="0" fontId="62" fillId="2" borderId="10" xfId="0" applyFont="1" applyFill="1" applyBorder="1" applyAlignment="1" applyProtection="1">
      <alignment horizontal="center" vertical="center" shrinkToFit="1"/>
    </xf>
    <xf numFmtId="0" fontId="62" fillId="2" borderId="55" xfId="0" applyFont="1" applyFill="1" applyBorder="1" applyAlignment="1" applyProtection="1">
      <alignment horizontal="center" vertical="center" shrinkToFit="1"/>
    </xf>
    <xf numFmtId="0" fontId="62" fillId="2" borderId="52" xfId="0" applyFont="1" applyFill="1" applyBorder="1" applyAlignment="1" applyProtection="1">
      <alignment horizontal="center" vertical="center" shrinkToFit="1"/>
    </xf>
    <xf numFmtId="0" fontId="62" fillId="5" borderId="52" xfId="0" applyFont="1" applyFill="1" applyBorder="1" applyAlignment="1" applyProtection="1">
      <alignment horizontal="center" vertical="center" wrapText="1"/>
      <protection locked="0"/>
    </xf>
    <xf numFmtId="0" fontId="66" fillId="0" borderId="116" xfId="0" applyFont="1" applyBorder="1" applyAlignment="1">
      <alignment vertical="center"/>
    </xf>
    <xf numFmtId="0" fontId="66" fillId="0" borderId="117" xfId="0" applyFont="1" applyBorder="1" applyAlignment="1">
      <alignment vertical="center"/>
    </xf>
    <xf numFmtId="0" fontId="66" fillId="0" borderId="118" xfId="0" applyFont="1" applyBorder="1" applyAlignment="1">
      <alignment vertical="center"/>
    </xf>
    <xf numFmtId="178" fontId="62" fillId="0" borderId="355" xfId="0" applyNumberFormat="1" applyFont="1" applyBorder="1" applyAlignment="1">
      <alignment horizontal="center" vertical="center" shrinkToFit="1"/>
    </xf>
    <xf numFmtId="178" fontId="62" fillId="0" borderId="356" xfId="0" applyNumberFormat="1" applyFont="1" applyBorder="1" applyAlignment="1">
      <alignment horizontal="center" vertical="center" shrinkToFit="1"/>
    </xf>
    <xf numFmtId="178" fontId="62" fillId="0" borderId="357" xfId="0" applyNumberFormat="1" applyFont="1" applyBorder="1" applyAlignment="1">
      <alignment horizontal="center" vertical="center" shrinkToFit="1"/>
    </xf>
    <xf numFmtId="0" fontId="66" fillId="2" borderId="0" xfId="0" applyFont="1" applyFill="1" applyBorder="1" applyAlignment="1">
      <alignment horizontal="center" vertical="center"/>
    </xf>
    <xf numFmtId="0" fontId="66" fillId="2" borderId="0" xfId="0" applyFont="1" applyFill="1" applyBorder="1" applyAlignment="1" applyProtection="1">
      <alignment horizontal="center" vertical="center" shrinkToFit="1"/>
      <protection locked="0"/>
    </xf>
    <xf numFmtId="0" fontId="66" fillId="2" borderId="0" xfId="0" applyFont="1" applyFill="1" applyBorder="1" applyAlignment="1" applyProtection="1">
      <alignment horizontal="center" vertical="center" wrapText="1"/>
      <protection locked="0"/>
    </xf>
    <xf numFmtId="0" fontId="66" fillId="2" borderId="0" xfId="0" applyFont="1" applyFill="1" applyBorder="1" applyAlignment="1" applyProtection="1">
      <alignment horizontal="left" vertical="center" wrapText="1"/>
      <protection locked="0"/>
    </xf>
    <xf numFmtId="0" fontId="67" fillId="2" borderId="0" xfId="0" applyFont="1" applyFill="1" applyBorder="1" applyAlignment="1">
      <alignment vertical="center"/>
    </xf>
    <xf numFmtId="0" fontId="70" fillId="2" borderId="0" xfId="0" applyFont="1" applyFill="1" applyBorder="1" applyAlignment="1">
      <alignment vertical="center"/>
    </xf>
    <xf numFmtId="0" fontId="70" fillId="2" borderId="0" xfId="0" applyFont="1" applyFill="1" applyBorder="1" applyAlignment="1">
      <alignment horizontal="center" vertical="center"/>
    </xf>
    <xf numFmtId="0" fontId="66" fillId="2" borderId="0" xfId="0" applyFont="1" applyFill="1" applyBorder="1" applyAlignment="1">
      <alignment horizontal="center" vertical="center" wrapText="1"/>
    </xf>
    <xf numFmtId="1" fontId="66" fillId="2" borderId="0" xfId="0" applyNumberFormat="1" applyFont="1" applyFill="1" applyBorder="1" applyAlignment="1">
      <alignment horizontal="center" vertical="center" wrapText="1"/>
    </xf>
    <xf numFmtId="0" fontId="66" fillId="0" borderId="0" xfId="0" applyFont="1" applyFill="1" applyAlignment="1">
      <alignment horizontal="left" vertical="center" wrapText="1"/>
    </xf>
    <xf numFmtId="0" fontId="66" fillId="0" borderId="0" xfId="0" applyFont="1" applyAlignment="1">
      <alignment horizontal="left" vertical="center" wrapText="1"/>
    </xf>
    <xf numFmtId="0" fontId="62" fillId="5" borderId="6" xfId="0" applyFont="1" applyFill="1" applyBorder="1" applyAlignment="1" applyProtection="1">
      <alignment horizontal="center" vertical="center" wrapText="1"/>
      <protection locked="0"/>
    </xf>
    <xf numFmtId="0" fontId="65" fillId="0" borderId="40" xfId="0" applyFont="1" applyBorder="1" applyProtection="1">
      <alignment vertical="center"/>
    </xf>
    <xf numFmtId="0" fontId="65" fillId="0" borderId="41" xfId="0" applyFont="1" applyFill="1" applyBorder="1" applyAlignment="1" applyProtection="1">
      <alignment vertical="center" wrapText="1"/>
    </xf>
    <xf numFmtId="0" fontId="65" fillId="0" borderId="46" xfId="0" applyFont="1" applyFill="1" applyBorder="1" applyAlignment="1" applyProtection="1">
      <alignment vertical="center" wrapText="1"/>
    </xf>
    <xf numFmtId="0" fontId="65" fillId="0" borderId="119" xfId="0" applyFont="1" applyFill="1" applyBorder="1" applyAlignment="1">
      <alignment vertical="center" wrapText="1"/>
    </xf>
    <xf numFmtId="178" fontId="65" fillId="2" borderId="359" xfId="0" applyNumberFormat="1" applyFont="1" applyFill="1" applyBorder="1" applyAlignment="1" applyProtection="1">
      <alignment horizontal="center" vertical="center" shrinkToFit="1"/>
    </xf>
    <xf numFmtId="178" fontId="65" fillId="2" borderId="360" xfId="0" applyNumberFormat="1" applyFont="1" applyFill="1" applyBorder="1" applyAlignment="1" applyProtection="1">
      <alignment horizontal="center" vertical="center" shrinkToFit="1"/>
    </xf>
    <xf numFmtId="178" fontId="65" fillId="2" borderId="361" xfId="0" applyNumberFormat="1" applyFont="1" applyFill="1" applyBorder="1" applyAlignment="1" applyProtection="1">
      <alignment horizontal="center" vertical="center" shrinkToFit="1"/>
    </xf>
    <xf numFmtId="0" fontId="65" fillId="0" borderId="48" xfId="0" applyFont="1" applyBorder="1" applyProtection="1">
      <alignment vertical="center"/>
    </xf>
    <xf numFmtId="0" fontId="65" fillId="0" borderId="20" xfId="0" applyFont="1" applyFill="1" applyBorder="1" applyAlignment="1" applyProtection="1">
      <alignment vertical="center" wrapText="1"/>
    </xf>
    <xf numFmtId="0" fontId="65" fillId="0" borderId="284" xfId="0" applyFont="1" applyFill="1" applyBorder="1" applyAlignment="1">
      <alignment vertical="center" wrapText="1"/>
    </xf>
    <xf numFmtId="0" fontId="65" fillId="0" borderId="85" xfId="0" applyFont="1" applyBorder="1" applyProtection="1">
      <alignment vertical="center"/>
    </xf>
    <xf numFmtId="0" fontId="65" fillId="0" borderId="7" xfId="0" applyFont="1" applyFill="1" applyBorder="1" applyAlignment="1" applyProtection="1">
      <alignment vertical="center" wrapText="1"/>
    </xf>
    <xf numFmtId="0" fontId="66" fillId="0" borderId="42" xfId="0" applyFont="1" applyBorder="1" applyAlignment="1">
      <alignment horizontal="center" vertical="center" wrapText="1"/>
    </xf>
    <xf numFmtId="0" fontId="62" fillId="0" borderId="253" xfId="0" applyFont="1" applyBorder="1" applyAlignment="1">
      <alignment vertical="center"/>
    </xf>
    <xf numFmtId="0" fontId="62" fillId="0" borderId="46" xfId="0" applyFont="1" applyBorder="1" applyAlignment="1">
      <alignment vertical="center"/>
    </xf>
    <xf numFmtId="0" fontId="62" fillId="0" borderId="46" xfId="0" quotePrefix="1" applyFont="1" applyBorder="1" applyAlignment="1">
      <alignment vertical="center"/>
    </xf>
    <xf numFmtId="0" fontId="62" fillId="2" borderId="46" xfId="0" applyFont="1" applyFill="1" applyBorder="1" applyAlignment="1">
      <alignment vertical="center"/>
    </xf>
    <xf numFmtId="0" fontId="62" fillId="8" borderId="46" xfId="0" applyFont="1" applyFill="1" applyBorder="1" applyAlignment="1">
      <alignment vertical="center"/>
    </xf>
    <xf numFmtId="0" fontId="62" fillId="0" borderId="366" xfId="0" applyFont="1" applyBorder="1" applyAlignment="1">
      <alignment vertical="center"/>
    </xf>
    <xf numFmtId="0" fontId="66" fillId="0" borderId="1" xfId="0" applyFont="1" applyBorder="1" applyAlignment="1">
      <alignment horizontal="center" vertical="center" wrapText="1"/>
    </xf>
    <xf numFmtId="0" fontId="66" fillId="0" borderId="52" xfId="0" applyFont="1" applyBorder="1" applyAlignment="1">
      <alignment horizontal="center" vertical="center" wrapText="1"/>
    </xf>
    <xf numFmtId="0" fontId="62" fillId="0" borderId="288" xfId="0" applyFont="1" applyBorder="1" applyAlignment="1">
      <alignment vertical="center"/>
    </xf>
    <xf numFmtId="0" fontId="62" fillId="5" borderId="42" xfId="0" applyFont="1" applyFill="1" applyBorder="1" applyAlignment="1" applyProtection="1">
      <alignment horizontal="center" vertical="center" shrinkToFit="1"/>
      <protection locked="0"/>
    </xf>
    <xf numFmtId="0" fontId="67" fillId="0" borderId="58" xfId="0" applyFont="1" applyBorder="1" applyAlignment="1">
      <alignment vertical="center"/>
    </xf>
    <xf numFmtId="0" fontId="67" fillId="0" borderId="41" xfId="0" applyFont="1" applyBorder="1" applyAlignment="1">
      <alignment vertical="center"/>
    </xf>
    <xf numFmtId="0" fontId="70" fillId="0" borderId="41" xfId="0" applyFont="1" applyBorder="1" applyAlignment="1">
      <alignment vertical="center"/>
    </xf>
    <xf numFmtId="0" fontId="70" fillId="0" borderId="61" xfId="0" applyFont="1" applyBorder="1" applyAlignment="1">
      <alignment vertical="center"/>
    </xf>
    <xf numFmtId="178" fontId="62" fillId="5" borderId="1" xfId="0" applyNumberFormat="1" applyFont="1" applyFill="1" applyBorder="1" applyAlignment="1" applyProtection="1">
      <alignment horizontal="center" vertical="center" shrinkToFit="1"/>
      <protection locked="0"/>
    </xf>
    <xf numFmtId="178" fontId="62" fillId="5" borderId="247" xfId="0" applyNumberFormat="1" applyFont="1" applyFill="1" applyBorder="1" applyAlignment="1" applyProtection="1">
      <alignment horizontal="center" vertical="center" shrinkToFit="1"/>
      <protection locked="0"/>
    </xf>
    <xf numFmtId="178" fontId="62" fillId="5" borderId="81" xfId="0" applyNumberFormat="1" applyFont="1" applyFill="1" applyBorder="1" applyAlignment="1" applyProtection="1">
      <alignment horizontal="center" vertical="center" shrinkToFit="1"/>
      <protection locked="0"/>
    </xf>
    <xf numFmtId="0" fontId="67" fillId="0" borderId="284" xfId="0" applyFont="1" applyBorder="1" applyAlignment="1">
      <alignment vertical="center"/>
    </xf>
    <xf numFmtId="0" fontId="67" fillId="0" borderId="283" xfId="0" applyFont="1" applyBorder="1" applyAlignment="1">
      <alignment vertical="center"/>
    </xf>
    <xf numFmtId="0" fontId="70" fillId="0" borderId="283" xfId="0" applyFont="1" applyBorder="1" applyAlignment="1">
      <alignment vertical="center"/>
    </xf>
    <xf numFmtId="0" fontId="70" fillId="0" borderId="285" xfId="0" applyFont="1" applyBorder="1" applyAlignment="1">
      <alignment vertical="center"/>
    </xf>
    <xf numFmtId="0" fontId="62" fillId="0" borderId="76" xfId="0" applyFont="1" applyBorder="1" applyAlignment="1">
      <alignment horizontal="center" vertical="center"/>
    </xf>
    <xf numFmtId="0" fontId="62" fillId="5" borderId="10" xfId="0" applyFont="1" applyFill="1" applyBorder="1" applyAlignment="1" applyProtection="1">
      <alignment horizontal="center" vertical="center" wrapText="1"/>
      <protection locked="0"/>
    </xf>
    <xf numFmtId="0" fontId="67" fillId="0" borderId="367" xfId="0" applyFont="1" applyBorder="1" applyAlignment="1">
      <alignment vertical="center"/>
    </xf>
    <xf numFmtId="0" fontId="67" fillId="0" borderId="7" xfId="0" applyFont="1" applyBorder="1" applyAlignment="1">
      <alignment vertical="center"/>
    </xf>
    <xf numFmtId="0" fontId="70" fillId="0" borderId="368" xfId="0" applyFont="1" applyBorder="1" applyAlignment="1">
      <alignment vertical="center"/>
    </xf>
    <xf numFmtId="0" fontId="70" fillId="0" borderId="369" xfId="0" applyFont="1" applyBorder="1" applyAlignment="1">
      <alignment horizontal="center" vertical="center"/>
    </xf>
    <xf numFmtId="0" fontId="62" fillId="0" borderId="346" xfId="0" applyFont="1" applyBorder="1" applyAlignment="1">
      <alignment vertical="center"/>
    </xf>
    <xf numFmtId="0" fontId="62" fillId="5" borderId="5" xfId="0" applyFont="1" applyFill="1" applyBorder="1" applyAlignment="1" applyProtection="1">
      <alignment horizontal="center" vertical="center" wrapText="1"/>
      <protection locked="0"/>
    </xf>
    <xf numFmtId="0" fontId="67" fillId="0" borderId="3" xfId="0" applyFont="1" applyBorder="1" applyAlignment="1">
      <alignment vertical="center"/>
    </xf>
    <xf numFmtId="0" fontId="67" fillId="0" borderId="4" xfId="0" applyFont="1" applyBorder="1" applyAlignment="1">
      <alignment vertical="center"/>
    </xf>
    <xf numFmtId="0" fontId="70" fillId="0" borderId="4" xfId="0" applyFont="1" applyBorder="1" applyAlignment="1">
      <alignment vertical="center"/>
    </xf>
    <xf numFmtId="0" fontId="70" fillId="0" borderId="83" xfId="0" applyFont="1" applyBorder="1" applyAlignment="1">
      <alignment vertical="center"/>
    </xf>
    <xf numFmtId="178" fontId="62" fillId="5" borderId="303" xfId="0" applyNumberFormat="1" applyFont="1" applyFill="1" applyBorder="1" applyAlignment="1" applyProtection="1">
      <alignment horizontal="center" vertical="center" shrinkToFit="1"/>
      <protection locked="0"/>
    </xf>
    <xf numFmtId="178" fontId="62" fillId="5" borderId="266" xfId="0" applyNumberFormat="1" applyFont="1" applyFill="1" applyBorder="1" applyAlignment="1" applyProtection="1">
      <alignment horizontal="center" vertical="center" shrinkToFit="1"/>
      <protection locked="0"/>
    </xf>
    <xf numFmtId="178" fontId="62" fillId="5" borderId="267" xfId="0" applyNumberFormat="1" applyFont="1" applyFill="1" applyBorder="1" applyAlignment="1" applyProtection="1">
      <alignment horizontal="center" vertical="center" shrinkToFit="1"/>
      <protection locked="0"/>
    </xf>
    <xf numFmtId="0" fontId="67" fillId="0" borderId="0" xfId="0" applyFont="1" applyBorder="1" applyAlignment="1">
      <alignment vertical="center"/>
    </xf>
    <xf numFmtId="0" fontId="70" fillId="0" borderId="0" xfId="0" applyFont="1" applyBorder="1" applyAlignment="1">
      <alignment vertical="center"/>
    </xf>
    <xf numFmtId="0" fontId="70" fillId="0" borderId="59" xfId="0" applyFont="1" applyBorder="1" applyAlignment="1">
      <alignment horizontal="center" vertical="center"/>
    </xf>
    <xf numFmtId="0" fontId="67" fillId="0" borderId="368" xfId="0" applyFont="1" applyBorder="1" applyAlignment="1">
      <alignment vertical="center"/>
    </xf>
    <xf numFmtId="0" fontId="70" fillId="0" borderId="7" xfId="0" applyFont="1" applyBorder="1" applyAlignment="1">
      <alignment vertical="center"/>
    </xf>
    <xf numFmtId="0" fontId="70" fillId="0" borderId="77" xfId="0" applyFont="1" applyBorder="1" applyAlignment="1">
      <alignment horizontal="center" vertical="center"/>
    </xf>
    <xf numFmtId="0" fontId="70" fillId="0" borderId="59" xfId="0" applyFont="1" applyBorder="1" applyAlignment="1">
      <alignment vertical="center"/>
    </xf>
    <xf numFmtId="0" fontId="67" fillId="0" borderId="108" xfId="0" applyFont="1" applyBorder="1" applyAlignment="1">
      <alignment vertical="center"/>
    </xf>
    <xf numFmtId="0" fontId="67" fillId="0" borderId="109" xfId="0" applyFont="1" applyBorder="1" applyAlignment="1">
      <alignment vertical="center"/>
    </xf>
    <xf numFmtId="0" fontId="70" fillId="0" borderId="109" xfId="0" applyFont="1" applyBorder="1" applyAlignment="1">
      <alignment vertical="center"/>
    </xf>
    <xf numFmtId="0" fontId="70" fillId="0" borderId="110" xfId="0" applyFont="1" applyBorder="1" applyAlignment="1">
      <alignment horizontal="center" vertical="center"/>
    </xf>
    <xf numFmtId="0" fontId="67" fillId="0" borderId="17" xfId="0" applyFont="1" applyBorder="1" applyAlignment="1">
      <alignment vertical="center"/>
    </xf>
    <xf numFmtId="0" fontId="67" fillId="0" borderId="11" xfId="0" applyFont="1" applyBorder="1" applyAlignment="1">
      <alignment vertical="center"/>
    </xf>
    <xf numFmtId="0" fontId="70" fillId="0" borderId="11" xfId="0" applyFont="1" applyBorder="1" applyAlignment="1">
      <alignment vertical="center"/>
    </xf>
    <xf numFmtId="0" fontId="70" fillId="0" borderId="107" xfId="0" applyFont="1" applyBorder="1" applyAlignment="1">
      <alignment vertical="center"/>
    </xf>
    <xf numFmtId="0" fontId="62" fillId="5" borderId="52" xfId="0" applyFont="1" applyFill="1" applyBorder="1" applyAlignment="1" applyProtection="1">
      <alignment horizontal="center" vertical="center" shrinkToFit="1"/>
      <protection locked="0"/>
    </xf>
    <xf numFmtId="0" fontId="67" fillId="0" borderId="55" xfId="0" applyFont="1" applyBorder="1" applyAlignment="1">
      <alignment vertical="center"/>
    </xf>
    <xf numFmtId="0" fontId="67" fillId="0" borderId="51" xfId="0" applyFont="1" applyBorder="1" applyAlignment="1">
      <alignment vertical="center"/>
    </xf>
    <xf numFmtId="0" fontId="70" fillId="0" borderId="51" xfId="0" applyFont="1" applyBorder="1" applyAlignment="1">
      <alignment vertical="center"/>
    </xf>
    <xf numFmtId="0" fontId="70" fillId="0" borderId="60" xfId="0" applyFont="1" applyBorder="1" applyAlignment="1">
      <alignment horizontal="center" vertical="center"/>
    </xf>
    <xf numFmtId="178" fontId="65" fillId="6" borderId="121" xfId="0" applyNumberFormat="1" applyFont="1" applyFill="1" applyBorder="1" applyAlignment="1" applyProtection="1">
      <alignment horizontal="center" vertical="center" shrinkToFit="1"/>
      <protection locked="0"/>
    </xf>
    <xf numFmtId="178" fontId="65" fillId="6" borderId="348" xfId="0" applyNumberFormat="1" applyFont="1" applyFill="1" applyBorder="1" applyAlignment="1" applyProtection="1">
      <alignment horizontal="center" vertical="center" shrinkToFit="1"/>
      <protection locked="0"/>
    </xf>
    <xf numFmtId="178" fontId="65" fillId="6" borderId="349" xfId="0" applyNumberFormat="1" applyFont="1" applyFill="1" applyBorder="1" applyAlignment="1" applyProtection="1">
      <alignment horizontal="center" vertical="center" shrinkToFit="1"/>
      <protection locked="0"/>
    </xf>
    <xf numFmtId="178" fontId="65" fillId="6" borderId="347" xfId="0" applyNumberFormat="1" applyFont="1" applyFill="1" applyBorder="1" applyAlignment="1" applyProtection="1">
      <alignment horizontal="center" vertical="center" shrinkToFit="1"/>
      <protection locked="0"/>
    </xf>
    <xf numFmtId="178" fontId="65" fillId="6" borderId="370" xfId="0" applyNumberFormat="1" applyFont="1" applyFill="1" applyBorder="1" applyAlignment="1" applyProtection="1">
      <alignment horizontal="center" vertical="center" shrinkToFit="1"/>
      <protection locked="0"/>
    </xf>
    <xf numFmtId="178" fontId="65" fillId="6" borderId="313" xfId="0" applyNumberFormat="1" applyFont="1" applyFill="1" applyBorder="1" applyAlignment="1" applyProtection="1">
      <alignment horizontal="center" vertical="center" shrinkToFit="1"/>
      <protection locked="0"/>
    </xf>
    <xf numFmtId="178" fontId="65" fillId="6" borderId="268" xfId="0" applyNumberFormat="1" applyFont="1" applyFill="1" applyBorder="1" applyAlignment="1" applyProtection="1">
      <alignment horizontal="center" vertical="center" shrinkToFit="1"/>
      <protection locked="0"/>
    </xf>
    <xf numFmtId="178" fontId="65" fillId="6" borderId="269" xfId="0" applyNumberFormat="1" applyFont="1" applyFill="1" applyBorder="1" applyAlignment="1" applyProtection="1">
      <alignment horizontal="center" vertical="center" shrinkToFit="1"/>
      <protection locked="0"/>
    </xf>
    <xf numFmtId="178" fontId="65" fillId="6" borderId="312" xfId="0" applyNumberFormat="1" applyFont="1" applyFill="1" applyBorder="1" applyAlignment="1" applyProtection="1">
      <alignment horizontal="center" vertical="center" shrinkToFit="1"/>
      <protection locked="0"/>
    </xf>
    <xf numFmtId="178" fontId="65" fillId="6" borderId="372" xfId="0" applyNumberFormat="1" applyFont="1" applyFill="1" applyBorder="1" applyAlignment="1" applyProtection="1">
      <alignment horizontal="center" vertical="center" shrinkToFit="1"/>
      <protection locked="0"/>
    </xf>
    <xf numFmtId="178" fontId="65" fillId="0" borderId="313" xfId="0" applyNumberFormat="1" applyFont="1" applyBorder="1" applyAlignment="1">
      <alignment horizontal="center" vertical="center" shrinkToFit="1"/>
    </xf>
    <xf numFmtId="178" fontId="65" fillId="0" borderId="268" xfId="0" applyNumberFormat="1" applyFont="1" applyBorder="1" applyAlignment="1">
      <alignment horizontal="center" vertical="center" shrinkToFit="1"/>
    </xf>
    <xf numFmtId="178" fontId="65" fillId="0" borderId="49" xfId="0" applyNumberFormat="1" applyFont="1" applyBorder="1" applyAlignment="1">
      <alignment horizontal="center" vertical="center" shrinkToFit="1"/>
    </xf>
    <xf numFmtId="178" fontId="65" fillId="0" borderId="376" xfId="0" applyNumberFormat="1" applyFont="1" applyBorder="1" applyAlignment="1">
      <alignment horizontal="center" vertical="center" shrinkToFit="1"/>
    </xf>
    <xf numFmtId="178" fontId="65" fillId="0" borderId="356" xfId="0" applyNumberFormat="1" applyFont="1" applyBorder="1" applyAlignment="1">
      <alignment horizontal="center" vertical="center" shrinkToFit="1"/>
    </xf>
    <xf numFmtId="178" fontId="65" fillId="0" borderId="357" xfId="0" applyNumberFormat="1" applyFont="1" applyBorder="1" applyAlignment="1">
      <alignment horizontal="center" vertical="center" shrinkToFit="1"/>
    </xf>
    <xf numFmtId="178" fontId="65" fillId="0" borderId="355" xfId="0" applyNumberFormat="1" applyFont="1" applyBorder="1" applyAlignment="1">
      <alignment horizontal="center" vertical="center" shrinkToFit="1"/>
    </xf>
    <xf numFmtId="178" fontId="65" fillId="0" borderId="377" xfId="0" applyNumberFormat="1" applyFont="1" applyBorder="1" applyAlignment="1">
      <alignment horizontal="center" vertical="center" shrinkToFit="1"/>
    </xf>
    <xf numFmtId="0" fontId="67" fillId="0" borderId="0" xfId="0" applyFont="1">
      <alignment vertical="center"/>
    </xf>
    <xf numFmtId="0" fontId="70" fillId="0" borderId="0" xfId="0" applyFont="1">
      <alignment vertical="center"/>
    </xf>
    <xf numFmtId="0" fontId="67" fillId="0" borderId="0" xfId="0" applyFont="1" applyBorder="1">
      <alignment vertical="center"/>
    </xf>
    <xf numFmtId="0" fontId="67" fillId="0" borderId="0" xfId="0" applyFont="1" applyAlignment="1">
      <alignment horizontal="right" vertical="center"/>
    </xf>
    <xf numFmtId="0" fontId="62" fillId="0" borderId="0" xfId="0" applyFont="1" applyProtection="1">
      <alignment vertical="center"/>
      <protection locked="0"/>
    </xf>
    <xf numFmtId="20" fontId="62"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wrapText="1"/>
      <protection locked="0"/>
    </xf>
    <xf numFmtId="0" fontId="65" fillId="0" borderId="0" xfId="0" applyFont="1" applyFill="1" applyBorder="1" applyAlignment="1">
      <alignment vertical="center"/>
    </xf>
    <xf numFmtId="0" fontId="65" fillId="0" borderId="0" xfId="0" applyFont="1" applyFill="1" applyBorder="1" applyAlignment="1">
      <alignment horizontal="left" vertical="center"/>
    </xf>
    <xf numFmtId="0" fontId="65" fillId="2" borderId="0" xfId="0" applyFont="1" applyFill="1" applyBorder="1" applyAlignment="1">
      <alignment horizontal="center" vertical="center" wrapText="1"/>
    </xf>
    <xf numFmtId="1" fontId="65" fillId="2" borderId="0" xfId="0" applyNumberFormat="1" applyFont="1" applyFill="1" applyBorder="1" applyAlignment="1">
      <alignment horizontal="center" vertical="center" wrapText="1"/>
    </xf>
    <xf numFmtId="0" fontId="65" fillId="0" borderId="0" xfId="0" applyFont="1" applyFill="1" applyBorder="1" applyAlignment="1">
      <alignment horizontal="centerContinuous" vertical="center"/>
    </xf>
    <xf numFmtId="0" fontId="65" fillId="0" borderId="0" xfId="0" applyFont="1" applyFill="1" applyAlignment="1">
      <alignment horizontal="centerContinuous" vertical="center"/>
    </xf>
    <xf numFmtId="0" fontId="65" fillId="0" borderId="2" xfId="0" applyFont="1" applyFill="1" applyBorder="1" applyAlignment="1">
      <alignment horizontal="center" vertical="center"/>
    </xf>
    <xf numFmtId="180" fontId="65" fillId="0" borderId="0" xfId="0" applyNumberFormat="1" applyFont="1" applyFill="1" applyBorder="1" applyAlignment="1">
      <alignment vertical="center"/>
    </xf>
    <xf numFmtId="180" fontId="65" fillId="0" borderId="0" xfId="0" applyNumberFormat="1" applyFont="1" applyFill="1" applyAlignment="1">
      <alignment vertical="center"/>
    </xf>
    <xf numFmtId="0" fontId="65" fillId="0" borderId="0" xfId="0" applyFont="1" applyFill="1" applyBorder="1" applyAlignment="1">
      <alignment horizontal="center" vertical="center"/>
    </xf>
    <xf numFmtId="179" fontId="66" fillId="2" borderId="0" xfId="0" applyNumberFormat="1" applyFont="1" applyFill="1" applyBorder="1" applyAlignment="1">
      <alignment horizontal="center" vertical="center"/>
    </xf>
    <xf numFmtId="0" fontId="65" fillId="2" borderId="0" xfId="0" applyFont="1" applyFill="1" applyBorder="1" applyAlignment="1" applyProtection="1">
      <alignment horizontal="center" vertical="center" shrinkToFit="1"/>
      <protection locked="0"/>
    </xf>
    <xf numFmtId="0" fontId="65" fillId="2" borderId="0" xfId="0" applyFont="1" applyFill="1" applyBorder="1" applyAlignment="1" applyProtection="1">
      <alignment horizontal="left" vertical="center" wrapText="1"/>
      <protection locked="0"/>
    </xf>
    <xf numFmtId="0" fontId="65" fillId="2" borderId="0" xfId="0" applyFont="1" applyFill="1" applyBorder="1" applyAlignment="1">
      <alignment vertical="center"/>
    </xf>
    <xf numFmtId="0" fontId="65" fillId="2" borderId="0" xfId="0" applyFont="1" applyFill="1" applyBorder="1" applyAlignment="1">
      <alignment horizontal="center" vertical="center"/>
    </xf>
    <xf numFmtId="0" fontId="65" fillId="0" borderId="0" xfId="0" applyFont="1" applyFill="1" applyBorder="1" applyAlignment="1">
      <alignment horizontal="right" vertical="center"/>
    </xf>
    <xf numFmtId="0" fontId="65" fillId="2" borderId="0" xfId="0" applyFont="1" applyFill="1">
      <alignment vertical="center"/>
    </xf>
    <xf numFmtId="0" fontId="62" fillId="0" borderId="0" xfId="0" applyFont="1" applyBorder="1" applyAlignment="1">
      <alignment horizontal="center" vertical="center"/>
    </xf>
    <xf numFmtId="178" fontId="65" fillId="0" borderId="65" xfId="0" applyNumberFormat="1" applyFont="1" applyBorder="1" applyAlignment="1">
      <alignment horizontal="center" vertical="center" shrinkToFit="1"/>
    </xf>
    <xf numFmtId="178" fontId="65" fillId="0" borderId="2" xfId="0" applyNumberFormat="1" applyFont="1" applyBorder="1" applyAlignment="1">
      <alignment horizontal="center" vertical="center" shrinkToFit="1"/>
    </xf>
    <xf numFmtId="178" fontId="65" fillId="0" borderId="70" xfId="0" applyNumberFormat="1" applyFont="1" applyBorder="1" applyAlignment="1">
      <alignment horizontal="center" vertical="center" shrinkToFit="1"/>
    </xf>
    <xf numFmtId="178" fontId="65" fillId="0" borderId="54" xfId="0" applyNumberFormat="1" applyFont="1" applyBorder="1" applyAlignment="1">
      <alignment horizontal="center" vertical="center" shrinkToFit="1"/>
    </xf>
    <xf numFmtId="178" fontId="65" fillId="0" borderId="57" xfId="0" applyNumberFormat="1" applyFont="1" applyBorder="1" applyAlignment="1">
      <alignment horizontal="center" vertical="center" shrinkToFit="1"/>
    </xf>
    <xf numFmtId="178" fontId="65" fillId="0" borderId="378" xfId="0" applyNumberFormat="1" applyFont="1" applyBorder="1" applyAlignment="1">
      <alignment horizontal="center" vertical="center" shrinkToFit="1"/>
    </xf>
    <xf numFmtId="178" fontId="65" fillId="2" borderId="296" xfId="0" applyNumberFormat="1" applyFont="1" applyFill="1" applyBorder="1" applyAlignment="1" applyProtection="1">
      <alignment horizontal="center" vertical="center" shrinkToFit="1"/>
    </xf>
    <xf numFmtId="178" fontId="65" fillId="2" borderId="297" xfId="0" applyNumberFormat="1" applyFont="1" applyFill="1" applyBorder="1" applyAlignment="1" applyProtection="1">
      <alignment horizontal="center" vertical="center" shrinkToFit="1"/>
    </xf>
    <xf numFmtId="178" fontId="65" fillId="2" borderId="298" xfId="0" applyNumberFormat="1" applyFont="1" applyFill="1" applyBorder="1" applyAlignment="1" applyProtection="1">
      <alignment horizontal="center" vertical="center" shrinkToFit="1"/>
    </xf>
    <xf numFmtId="0" fontId="65" fillId="0" borderId="84" xfId="0" applyFont="1" applyBorder="1" applyProtection="1">
      <alignment vertical="center"/>
    </xf>
    <xf numFmtId="0" fontId="65" fillId="0" borderId="86" xfId="0" applyFont="1" applyFill="1" applyBorder="1" applyAlignment="1" applyProtection="1">
      <alignment vertical="center" wrapText="1"/>
    </xf>
    <xf numFmtId="0" fontId="65" fillId="0" borderId="87" xfId="0" applyFont="1" applyFill="1" applyBorder="1" applyAlignment="1" applyProtection="1">
      <alignment vertical="center" wrapText="1"/>
    </xf>
    <xf numFmtId="181" fontId="65" fillId="0" borderId="70" xfId="16" applyNumberFormat="1" applyFont="1" applyFill="1" applyBorder="1" applyAlignment="1">
      <alignment horizontal="center" vertical="center" shrinkToFit="1"/>
    </xf>
    <xf numFmtId="181" fontId="65" fillId="0" borderId="54" xfId="16" applyNumberFormat="1" applyFont="1" applyFill="1" applyBorder="1" applyAlignment="1">
      <alignment horizontal="center" vertical="center" shrinkToFit="1"/>
    </xf>
    <xf numFmtId="181" fontId="65" fillId="0" borderId="57" xfId="16" applyNumberFormat="1" applyFont="1" applyFill="1" applyBorder="1" applyAlignment="1">
      <alignment horizontal="center" vertical="center" shrinkToFit="1"/>
    </xf>
    <xf numFmtId="0" fontId="62" fillId="5" borderId="15" xfId="0" applyFont="1" applyFill="1" applyBorder="1" applyAlignment="1" applyProtection="1">
      <alignment horizontal="center" vertical="center" wrapText="1"/>
      <protection locked="0"/>
    </xf>
    <xf numFmtId="0" fontId="36" fillId="2" borderId="0" xfId="17" applyFont="1" applyFill="1" applyBorder="1" applyAlignment="1">
      <alignment horizontal="left" vertical="top"/>
    </xf>
    <xf numFmtId="0" fontId="36" fillId="2" borderId="0" xfId="17" applyFont="1" applyFill="1" applyBorder="1" applyAlignment="1">
      <alignment horizontal="left" vertical="center"/>
    </xf>
    <xf numFmtId="0" fontId="36" fillId="2" borderId="0" xfId="17" applyFont="1" applyFill="1" applyBorder="1" applyAlignment="1">
      <alignment horizontal="right" vertical="center"/>
    </xf>
    <xf numFmtId="0" fontId="38" fillId="2" borderId="0" xfId="17" applyFont="1" applyFill="1" applyBorder="1" applyAlignment="1">
      <alignment horizontal="left" vertical="top"/>
    </xf>
    <xf numFmtId="0" fontId="97" fillId="2" borderId="383" xfId="17" applyFont="1" applyFill="1" applyBorder="1" applyAlignment="1">
      <alignment horizontal="left" vertical="center" wrapText="1"/>
    </xf>
    <xf numFmtId="0" fontId="74" fillId="2" borderId="384" xfId="17" applyFont="1" applyFill="1" applyBorder="1" applyAlignment="1">
      <alignment horizontal="left" vertical="center" wrapText="1"/>
    </xf>
    <xf numFmtId="0" fontId="74" fillId="2" borderId="0" xfId="17" applyFont="1" applyFill="1" applyBorder="1" applyAlignment="1">
      <alignment horizontal="left" vertical="top"/>
    </xf>
    <xf numFmtId="0" fontId="97" fillId="2" borderId="385" xfId="17" applyFont="1" applyFill="1" applyBorder="1" applyAlignment="1">
      <alignment horizontal="left" vertical="center" wrapText="1"/>
    </xf>
    <xf numFmtId="0" fontId="74" fillId="2" borderId="277" xfId="17" applyFont="1" applyFill="1" applyBorder="1" applyAlignment="1">
      <alignment horizontal="left" vertical="center" wrapText="1"/>
    </xf>
    <xf numFmtId="0" fontId="97" fillId="2" borderId="0" xfId="17" applyFont="1" applyFill="1" applyBorder="1" applyAlignment="1">
      <alignment horizontal="left" vertical="center" wrapText="1"/>
    </xf>
    <xf numFmtId="0" fontId="74" fillId="2" borderId="0" xfId="17" applyFont="1" applyFill="1" applyBorder="1" applyAlignment="1">
      <alignment horizontal="left" vertical="center" wrapText="1"/>
    </xf>
    <xf numFmtId="0" fontId="97" fillId="2" borderId="0" xfId="17" applyFont="1" applyFill="1" applyBorder="1" applyAlignment="1">
      <alignment horizontal="left" vertical="top" wrapText="1"/>
    </xf>
    <xf numFmtId="0" fontId="25" fillId="0" borderId="79" xfId="13" applyFont="1" applyBorder="1" applyAlignment="1">
      <alignment horizontal="center" vertical="center" wrapText="1"/>
    </xf>
    <xf numFmtId="0" fontId="68" fillId="0" borderId="0" xfId="0" applyFont="1" applyFill="1" applyAlignment="1" applyProtection="1">
      <alignment vertical="center"/>
    </xf>
    <xf numFmtId="0" fontId="66" fillId="0" borderId="0" xfId="0" applyFont="1" applyFill="1" applyBorder="1" applyAlignment="1" applyProtection="1">
      <alignment vertical="center" shrinkToFit="1"/>
    </xf>
    <xf numFmtId="0" fontId="67" fillId="0" borderId="0" xfId="0" applyFont="1" applyFill="1" applyBorder="1" applyAlignment="1" applyProtection="1">
      <alignment vertical="center" shrinkToFit="1"/>
    </xf>
    <xf numFmtId="0" fontId="66" fillId="0" borderId="0" xfId="0" applyFont="1" applyFill="1" applyBorder="1" applyAlignment="1" applyProtection="1">
      <alignment horizontal="left" vertical="center"/>
    </xf>
    <xf numFmtId="0" fontId="65" fillId="0" borderId="0" xfId="0" applyFont="1" applyFill="1" applyBorder="1" applyAlignment="1" applyProtection="1">
      <alignment vertical="center" shrinkToFit="1"/>
    </xf>
    <xf numFmtId="0" fontId="65" fillId="0" borderId="0" xfId="0" applyFont="1" applyFill="1" applyBorder="1" applyAlignment="1" applyProtection="1">
      <alignment horizontal="left"/>
    </xf>
    <xf numFmtId="0" fontId="65" fillId="0" borderId="0" xfId="0" applyFont="1" applyFill="1" applyBorder="1" applyAlignment="1" applyProtection="1">
      <alignment horizontal="center"/>
    </xf>
    <xf numFmtId="0" fontId="65" fillId="0" borderId="7" xfId="0" applyFont="1" applyFill="1" applyBorder="1" applyAlignment="1" applyProtection="1">
      <alignment vertical="center"/>
    </xf>
    <xf numFmtId="0" fontId="66" fillId="0" borderId="253" xfId="0" applyFont="1" applyBorder="1">
      <alignment vertical="center"/>
    </xf>
    <xf numFmtId="0" fontId="66" fillId="0" borderId="46" xfId="0" applyFont="1" applyFill="1" applyBorder="1" applyAlignment="1">
      <alignment vertical="center" wrapText="1"/>
    </xf>
    <xf numFmtId="178" fontId="65" fillId="2" borderId="81" xfId="0" applyNumberFormat="1" applyFont="1" applyFill="1" applyBorder="1" applyAlignment="1">
      <alignment horizontal="center" vertical="center" shrinkToFit="1"/>
    </xf>
    <xf numFmtId="178" fontId="65" fillId="2" borderId="287" xfId="0" applyNumberFormat="1" applyFont="1" applyFill="1" applyBorder="1" applyAlignment="1">
      <alignment horizontal="center" vertical="center" shrinkToFit="1"/>
    </xf>
    <xf numFmtId="178" fontId="65" fillId="2" borderId="247" xfId="0" applyNumberFormat="1" applyFont="1" applyFill="1" applyBorder="1" applyAlignment="1">
      <alignment horizontal="center" vertical="center" shrinkToFit="1"/>
    </xf>
    <xf numFmtId="6" fontId="25" fillId="0" borderId="125" xfId="21" applyFont="1" applyBorder="1" applyAlignment="1">
      <alignment horizontal="center" vertical="center" wrapText="1"/>
    </xf>
    <xf numFmtId="0" fontId="25" fillId="0" borderId="51" xfId="13" applyFont="1" applyBorder="1" applyAlignment="1">
      <alignment horizontal="center" vertical="center" wrapText="1"/>
    </xf>
    <xf numFmtId="0" fontId="2" fillId="0" borderId="161" xfId="13" applyFont="1" applyBorder="1" applyAlignment="1">
      <alignment horizontal="center" vertical="center" wrapText="1"/>
    </xf>
    <xf numFmtId="0" fontId="99" fillId="0" borderId="0" xfId="0" applyFont="1">
      <alignment vertical="center"/>
    </xf>
    <xf numFmtId="0" fontId="95" fillId="0" borderId="0" xfId="20">
      <alignment vertical="center"/>
    </xf>
    <xf numFmtId="0" fontId="15" fillId="0" borderId="131" xfId="13" applyFont="1" applyBorder="1" applyAlignment="1">
      <alignment horizontal="center" vertical="center"/>
    </xf>
    <xf numFmtId="0" fontId="25" fillId="0" borderId="129" xfId="13" applyFont="1" applyBorder="1" applyAlignment="1">
      <alignment horizontal="left" vertical="center"/>
    </xf>
    <xf numFmtId="0" fontId="25" fillId="0" borderId="147" xfId="13" applyFont="1" applyBorder="1" applyAlignment="1">
      <alignment horizontal="center" vertical="center"/>
    </xf>
    <xf numFmtId="0" fontId="28" fillId="0" borderId="147" xfId="13" applyFont="1" applyBorder="1" applyAlignment="1">
      <alignment horizontal="center" vertical="center"/>
    </xf>
    <xf numFmtId="0" fontId="63" fillId="0" borderId="0" xfId="0" applyFont="1" applyFill="1" applyAlignment="1" applyProtection="1">
      <alignment horizontal="center" vertical="center"/>
    </xf>
    <xf numFmtId="180" fontId="65" fillId="0" borderId="19" xfId="0" applyNumberFormat="1" applyFont="1" applyFill="1" applyBorder="1" applyAlignment="1" applyProtection="1">
      <alignment horizontal="right" vertical="center"/>
    </xf>
    <xf numFmtId="180" fontId="65" fillId="0" borderId="14" xfId="0" applyNumberFormat="1" applyFont="1" applyFill="1" applyBorder="1" applyAlignment="1" applyProtection="1">
      <alignment horizontal="right" vertical="center"/>
    </xf>
    <xf numFmtId="0" fontId="65" fillId="0" borderId="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5" fillId="2" borderId="0" xfId="0" applyFont="1" applyFill="1" applyBorder="1" applyAlignment="1" applyProtection="1">
      <alignment horizontal="right" vertical="center"/>
    </xf>
    <xf numFmtId="181" fontId="65" fillId="2" borderId="0" xfId="16" applyNumberFormat="1" applyFont="1" applyFill="1" applyBorder="1" applyAlignment="1" applyProtection="1">
      <alignment horizontal="right" vertical="center"/>
    </xf>
    <xf numFmtId="179" fontId="65" fillId="2" borderId="0" xfId="0" applyNumberFormat="1" applyFont="1" applyFill="1" applyBorder="1" applyAlignment="1" applyProtection="1">
      <alignment horizontal="center" vertical="center"/>
    </xf>
    <xf numFmtId="0" fontId="0" fillId="0" borderId="2" xfId="0" applyBorder="1" applyAlignment="1">
      <alignment horizontal="center" vertical="center"/>
    </xf>
    <xf numFmtId="0" fontId="0" fillId="0" borderId="2" xfId="0" applyBorder="1">
      <alignment vertical="center"/>
    </xf>
    <xf numFmtId="0" fontId="100" fillId="0" borderId="0" xfId="3" applyFont="1" applyAlignment="1">
      <alignment horizontal="left" vertical="center"/>
    </xf>
    <xf numFmtId="0" fontId="100" fillId="0" borderId="0" xfId="3" applyFont="1" applyAlignment="1">
      <alignment vertical="center"/>
    </xf>
    <xf numFmtId="0" fontId="70" fillId="0" borderId="0" xfId="3" applyFont="1" applyAlignment="1">
      <alignment vertical="center"/>
    </xf>
    <xf numFmtId="0" fontId="100" fillId="0" borderId="0" xfId="3" applyFont="1" applyAlignment="1">
      <alignment horizontal="right" vertical="center"/>
    </xf>
    <xf numFmtId="0" fontId="100" fillId="0" borderId="0" xfId="3" applyFont="1" applyAlignment="1">
      <alignment horizontal="center" vertical="center"/>
    </xf>
    <xf numFmtId="0" fontId="100" fillId="0" borderId="0" xfId="3" applyFont="1" applyBorder="1" applyAlignment="1">
      <alignment vertical="center" wrapText="1"/>
    </xf>
    <xf numFmtId="0" fontId="100" fillId="0" borderId="4" xfId="3" applyFont="1" applyBorder="1" applyAlignment="1">
      <alignment vertical="center" wrapText="1"/>
    </xf>
    <xf numFmtId="0" fontId="101" fillId="0" borderId="8" xfId="3" applyFont="1" applyBorder="1" applyAlignment="1">
      <alignment horizontal="center" vertical="center"/>
    </xf>
    <xf numFmtId="0" fontId="101" fillId="0" borderId="0" xfId="3" applyFont="1" applyBorder="1" applyAlignment="1">
      <alignment horizontal="left" vertical="center"/>
    </xf>
    <xf numFmtId="0" fontId="101" fillId="0" borderId="0" xfId="3" applyFont="1" applyBorder="1" applyAlignment="1">
      <alignment vertical="center"/>
    </xf>
    <xf numFmtId="0" fontId="25" fillId="0" borderId="0" xfId="3" applyFont="1" applyBorder="1"/>
    <xf numFmtId="0" fontId="101" fillId="0" borderId="0" xfId="3" applyFont="1" applyBorder="1" applyAlignment="1">
      <alignment horizontal="center" vertical="center"/>
    </xf>
    <xf numFmtId="0" fontId="101" fillId="0" borderId="0" xfId="3" applyFont="1" applyBorder="1" applyAlignment="1">
      <alignment wrapText="1"/>
    </xf>
    <xf numFmtId="0" fontId="101" fillId="0" borderId="59" xfId="3" applyFont="1" applyBorder="1" applyAlignment="1">
      <alignment wrapText="1"/>
    </xf>
    <xf numFmtId="0" fontId="70" fillId="0" borderId="0" xfId="3" applyFont="1"/>
    <xf numFmtId="0" fontId="101" fillId="0" borderId="0" xfId="3" applyFont="1" applyBorder="1" applyAlignment="1">
      <alignment horizontal="center" wrapText="1"/>
    </xf>
    <xf numFmtId="0" fontId="101" fillId="0" borderId="59" xfId="3" applyFont="1" applyBorder="1" applyAlignment="1">
      <alignment horizontal="center" wrapText="1"/>
    </xf>
    <xf numFmtId="0" fontId="102" fillId="0" borderId="0" xfId="3" applyFont="1" applyBorder="1" applyAlignment="1">
      <alignment vertical="center"/>
    </xf>
    <xf numFmtId="0" fontId="101" fillId="0" borderId="9" xfId="3" applyFont="1" applyBorder="1" applyAlignment="1">
      <alignment horizontal="center" vertical="center"/>
    </xf>
    <xf numFmtId="0" fontId="101" fillId="0" borderId="7" xfId="3" applyFont="1" applyBorder="1" applyAlignment="1">
      <alignment horizontal="left" vertical="center"/>
    </xf>
    <xf numFmtId="0" fontId="101" fillId="0" borderId="7" xfId="3" applyFont="1" applyBorder="1" applyAlignment="1">
      <alignment vertical="center"/>
    </xf>
    <xf numFmtId="0" fontId="101" fillId="0" borderId="7" xfId="3" applyFont="1" applyBorder="1" applyAlignment="1">
      <alignment horizontal="center" vertical="center"/>
    </xf>
    <xf numFmtId="0" fontId="101" fillId="0" borderId="7" xfId="3" applyFont="1" applyBorder="1" applyAlignment="1">
      <alignment horizontal="center" wrapText="1"/>
    </xf>
    <xf numFmtId="0" fontId="101" fillId="0" borderId="77" xfId="3" applyFont="1" applyBorder="1" applyAlignment="1">
      <alignment horizontal="center" wrapText="1"/>
    </xf>
    <xf numFmtId="0" fontId="101" fillId="0" borderId="0" xfId="3" applyFont="1"/>
    <xf numFmtId="0" fontId="101" fillId="0" borderId="0" xfId="3" applyFont="1" applyAlignment="1">
      <alignment horizontal="left" vertical="center"/>
    </xf>
    <xf numFmtId="0" fontId="101" fillId="0" borderId="0" xfId="3" applyFont="1" applyAlignment="1">
      <alignment vertical="center"/>
    </xf>
    <xf numFmtId="0" fontId="70" fillId="0" borderId="0" xfId="3" applyFont="1" applyAlignment="1">
      <alignment horizontal="left" vertical="center"/>
    </xf>
    <xf numFmtId="0" fontId="101" fillId="0" borderId="0" xfId="3" applyFont="1" applyBorder="1" applyAlignment="1">
      <alignment vertical="center" wrapText="1"/>
    </xf>
    <xf numFmtId="0" fontId="101" fillId="0" borderId="0" xfId="3" applyFont="1" applyBorder="1" applyAlignment="1">
      <alignment horizontal="left" vertical="center" wrapText="1"/>
    </xf>
    <xf numFmtId="0" fontId="101" fillId="0" borderId="0" xfId="3" applyFont="1" applyBorder="1"/>
    <xf numFmtId="0" fontId="70" fillId="0" borderId="0" xfId="3" applyFont="1" applyAlignment="1">
      <alignment horizontal="left"/>
    </xf>
    <xf numFmtId="0" fontId="105" fillId="0" borderId="0" xfId="0" applyFont="1">
      <alignment vertical="center"/>
    </xf>
    <xf numFmtId="0" fontId="48" fillId="0" borderId="0" xfId="0" applyFont="1" applyAlignment="1">
      <alignment horizontal="center" vertical="center"/>
    </xf>
    <xf numFmtId="0" fontId="48" fillId="0" borderId="2" xfId="0" applyFont="1" applyBorder="1" applyAlignment="1">
      <alignment horizontal="center" vertical="center"/>
    </xf>
    <xf numFmtId="0" fontId="48" fillId="0" borderId="2" xfId="0" applyFont="1" applyBorder="1" applyAlignment="1">
      <alignment horizontal="center" vertical="center" wrapText="1"/>
    </xf>
    <xf numFmtId="0" fontId="48" fillId="0" borderId="2" xfId="0" applyFont="1" applyBorder="1" applyAlignment="1">
      <alignment horizontal="left" vertical="center"/>
    </xf>
    <xf numFmtId="0" fontId="0" fillId="0" borderId="2" xfId="0" applyFill="1" applyBorder="1">
      <alignment vertical="center"/>
    </xf>
    <xf numFmtId="0" fontId="48" fillId="0" borderId="2" xfId="0" applyFont="1" applyBorder="1" applyAlignment="1">
      <alignment horizontal="left" vertical="center" wrapText="1"/>
    </xf>
    <xf numFmtId="0" fontId="0" fillId="0" borderId="2" xfId="0" applyFill="1" applyBorder="1" applyAlignment="1">
      <alignment vertical="center" wrapText="1"/>
    </xf>
    <xf numFmtId="0" fontId="0" fillId="0" borderId="2" xfId="0" applyBorder="1" applyAlignment="1">
      <alignment vertical="center" wrapText="1"/>
    </xf>
    <xf numFmtId="0" fontId="0" fillId="0" borderId="2" xfId="0" applyBorder="1" applyAlignment="1">
      <alignment horizontal="right" vertical="center"/>
    </xf>
    <xf numFmtId="0" fontId="48" fillId="0" borderId="19" xfId="0" applyFont="1" applyBorder="1" applyAlignment="1">
      <alignment horizontal="center" vertical="center"/>
    </xf>
    <xf numFmtId="0" fontId="48" fillId="0" borderId="20" xfId="0" applyFont="1" applyBorder="1" applyAlignment="1">
      <alignment horizontal="center" vertical="center"/>
    </xf>
    <xf numFmtId="0" fontId="48" fillId="0" borderId="14" xfId="0" applyFont="1" applyBorder="1" applyAlignment="1">
      <alignment horizontal="center" vertical="center"/>
    </xf>
    <xf numFmtId="0" fontId="0" fillId="0" borderId="1" xfId="0" applyFill="1" applyBorder="1">
      <alignment vertical="center"/>
    </xf>
    <xf numFmtId="0" fontId="48" fillId="0" borderId="15" xfId="0" applyFont="1" applyBorder="1" applyAlignment="1">
      <alignment horizontal="left" vertical="center"/>
    </xf>
    <xf numFmtId="0" fontId="48" fillId="0" borderId="6" xfId="0" applyFont="1" applyBorder="1" applyAlignment="1">
      <alignment horizontal="left" vertical="center" wrapText="1"/>
    </xf>
    <xf numFmtId="0" fontId="6" fillId="0" borderId="0" xfId="0" applyFont="1" applyFill="1" applyAlignment="1">
      <alignment horizontal="left" vertical="top" wrapText="1"/>
    </xf>
    <xf numFmtId="0" fontId="6" fillId="2" borderId="0" xfId="0" applyFont="1" applyFill="1" applyAlignment="1">
      <alignment horizontal="left" vertical="top" wrapText="1"/>
    </xf>
    <xf numFmtId="0" fontId="106" fillId="2" borderId="0" xfId="0" applyFont="1" applyFill="1" applyAlignment="1">
      <alignment horizontal="left" vertical="center"/>
    </xf>
    <xf numFmtId="0" fontId="7" fillId="2" borderId="0" xfId="0" applyFont="1" applyFill="1" applyAlignment="1">
      <alignment horizontal="left" vertical="center" wrapText="1"/>
    </xf>
    <xf numFmtId="0" fontId="5" fillId="2" borderId="0" xfId="0" applyFont="1" applyFill="1" applyAlignment="1">
      <alignment horizontal="left" vertical="center" wrapText="1"/>
    </xf>
    <xf numFmtId="0" fontId="9" fillId="2" borderId="0" xfId="0" applyFont="1" applyFill="1" applyAlignment="1">
      <alignment horizontal="left" vertical="top" wrapText="1"/>
    </xf>
    <xf numFmtId="0" fontId="95" fillId="0" borderId="0" xfId="20" applyAlignment="1">
      <alignment horizontal="left" vertical="center"/>
    </xf>
    <xf numFmtId="0" fontId="15" fillId="0" borderId="86" xfId="13" applyFont="1" applyBorder="1" applyAlignment="1">
      <alignment horizontal="center" vertical="center"/>
    </xf>
    <xf numFmtId="0" fontId="15" fillId="0" borderId="128" xfId="13" applyFont="1" applyBorder="1" applyAlignment="1">
      <alignment horizontal="center" vertical="center"/>
    </xf>
    <xf numFmtId="0" fontId="15" fillId="0" borderId="130" xfId="13" applyFont="1" applyBorder="1" applyAlignment="1">
      <alignment horizontal="center" vertical="center"/>
    </xf>
    <xf numFmtId="0" fontId="15" fillId="0" borderId="131" xfId="13" applyFont="1" applyBorder="1" applyAlignment="1">
      <alignment horizontal="center" vertical="center"/>
    </xf>
    <xf numFmtId="0" fontId="25" fillId="0" borderId="129" xfId="13" applyFont="1" applyBorder="1" applyAlignment="1">
      <alignment horizontal="left" vertical="center"/>
    </xf>
    <xf numFmtId="0" fontId="25" fillId="0" borderId="73" xfId="13" applyFont="1" applyBorder="1" applyAlignment="1">
      <alignment horizontal="left" vertical="center"/>
    </xf>
    <xf numFmtId="0" fontId="16" fillId="0" borderId="51" xfId="13" applyFont="1" applyBorder="1" applyAlignment="1">
      <alignment horizontal="center" vertical="center"/>
    </xf>
    <xf numFmtId="0" fontId="15" fillId="0" borderId="123" xfId="13" applyFont="1" applyBorder="1" applyAlignment="1">
      <alignment horizontal="center" vertical="center"/>
    </xf>
    <xf numFmtId="0" fontId="15" fillId="0" borderId="124" xfId="13" applyFont="1" applyBorder="1" applyAlignment="1">
      <alignment horizontal="center" vertical="center"/>
    </xf>
    <xf numFmtId="0" fontId="25" fillId="0" borderId="125" xfId="13" applyFont="1" applyBorder="1" applyAlignment="1">
      <alignment horizontal="left" vertical="center"/>
    </xf>
    <xf numFmtId="0" fontId="25" fillId="0" borderId="46" xfId="13" applyFont="1" applyBorder="1" applyAlignment="1">
      <alignment horizontal="left" vertical="center"/>
    </xf>
    <xf numFmtId="0" fontId="25" fillId="0" borderId="64" xfId="13" applyFont="1" applyBorder="1" applyAlignment="1">
      <alignment horizontal="left" vertical="center"/>
    </xf>
    <xf numFmtId="0" fontId="15" fillId="0" borderId="84" xfId="13" applyFont="1" applyBorder="1" applyAlignment="1">
      <alignment horizontal="center" vertical="center"/>
    </xf>
    <xf numFmtId="0" fontId="15" fillId="0" borderId="126" xfId="13" applyFont="1" applyBorder="1" applyAlignment="1">
      <alignment horizontal="center" vertical="center"/>
    </xf>
    <xf numFmtId="0" fontId="25" fillId="0" borderId="127" xfId="13" applyFont="1" applyBorder="1" applyAlignment="1">
      <alignment horizontal="left" vertical="center"/>
    </xf>
    <xf numFmtId="0" fontId="25" fillId="0" borderId="20" xfId="13" applyFont="1" applyBorder="1" applyAlignment="1">
      <alignment horizontal="left" vertical="center"/>
    </xf>
    <xf numFmtId="0" fontId="25" fillId="0" borderId="68" xfId="13" applyFont="1" applyBorder="1" applyAlignment="1">
      <alignment horizontal="left" vertical="center"/>
    </xf>
    <xf numFmtId="0" fontId="25" fillId="0" borderId="20" xfId="13" applyFont="1" applyBorder="1" applyAlignment="1">
      <alignment horizontal="left" vertical="center" wrapText="1"/>
    </xf>
    <xf numFmtId="0" fontId="25" fillId="0" borderId="126" xfId="13" applyFont="1" applyBorder="1" applyAlignment="1">
      <alignment horizontal="left" vertical="center" wrapText="1"/>
    </xf>
    <xf numFmtId="0" fontId="15" fillId="0" borderId="40" xfId="13" applyFont="1" applyBorder="1" applyAlignment="1">
      <alignment horizontal="center" vertical="center"/>
    </xf>
    <xf numFmtId="0" fontId="15" fillId="0" borderId="41" xfId="13" applyFont="1" applyBorder="1" applyAlignment="1">
      <alignment horizontal="center" vertical="center"/>
    </xf>
    <xf numFmtId="0" fontId="15" fillId="0" borderId="135" xfId="13" applyFont="1" applyBorder="1" applyAlignment="1">
      <alignment horizontal="center" vertical="center"/>
    </xf>
    <xf numFmtId="0" fontId="15" fillId="0" borderId="34" xfId="13" applyFont="1" applyBorder="1" applyAlignment="1">
      <alignment horizontal="center" vertical="center"/>
    </xf>
    <xf numFmtId="0" fontId="15" fillId="0" borderId="132" xfId="13" applyFont="1" applyBorder="1" applyAlignment="1">
      <alignment horizontal="center" vertical="center" wrapText="1"/>
    </xf>
    <xf numFmtId="0" fontId="15" fillId="0" borderId="136" xfId="13" applyFont="1" applyBorder="1" applyAlignment="1">
      <alignment horizontal="center" vertical="center" wrapText="1"/>
    </xf>
    <xf numFmtId="0" fontId="15" fillId="0" borderId="61" xfId="13" applyFont="1" applyBorder="1" applyAlignment="1">
      <alignment horizontal="center" vertical="center"/>
    </xf>
    <xf numFmtId="0" fontId="15" fillId="0" borderId="99" xfId="13" applyFont="1" applyBorder="1" applyAlignment="1">
      <alignment horizontal="center" vertical="center"/>
    </xf>
    <xf numFmtId="0" fontId="25" fillId="0" borderId="139" xfId="13" applyFont="1" applyBorder="1" applyAlignment="1">
      <alignment horizontal="center" vertical="center" wrapText="1"/>
    </xf>
    <xf numFmtId="0" fontId="25" fillId="0" borderId="143" xfId="13" applyFont="1" applyBorder="1" applyAlignment="1">
      <alignment horizontal="center" vertical="center" wrapText="1"/>
    </xf>
    <xf numFmtId="0" fontId="25" fillId="0" borderId="147" xfId="13" applyFont="1" applyBorder="1" applyAlignment="1">
      <alignment horizontal="center" vertical="center"/>
    </xf>
    <xf numFmtId="0" fontId="25" fillId="0" borderId="46" xfId="13" applyFont="1" applyBorder="1" applyAlignment="1">
      <alignment horizontal="left" vertical="center" wrapText="1"/>
    </xf>
    <xf numFmtId="0" fontId="25" fillId="0" borderId="140" xfId="13" applyFont="1" applyBorder="1" applyAlignment="1">
      <alignment horizontal="left" vertical="center" wrapText="1"/>
    </xf>
    <xf numFmtId="0" fontId="25" fillId="0" borderId="87" xfId="13" applyFont="1" applyBorder="1" applyAlignment="1">
      <alignment horizontal="left" vertical="center" wrapText="1"/>
    </xf>
    <xf numFmtId="0" fontId="25" fillId="0" borderId="128" xfId="13" applyFont="1" applyBorder="1" applyAlignment="1">
      <alignment horizontal="left" vertical="center" wrapText="1"/>
    </xf>
    <xf numFmtId="0" fontId="25" fillId="0" borderId="89" xfId="13" applyFont="1" applyBorder="1" applyAlignment="1">
      <alignment horizontal="left" vertical="center" wrapText="1"/>
    </xf>
    <xf numFmtId="0" fontId="25" fillId="0" borderId="89" xfId="13" applyFont="1" applyBorder="1" applyAlignment="1">
      <alignment horizontal="left" vertical="center"/>
    </xf>
    <xf numFmtId="0" fontId="25" fillId="0" borderId="92" xfId="13" applyFont="1" applyBorder="1" applyAlignment="1">
      <alignment horizontal="left" vertical="center"/>
    </xf>
    <xf numFmtId="0" fontId="25" fillId="0" borderId="112" xfId="13" applyFont="1" applyBorder="1" applyAlignment="1">
      <alignment horizontal="left" vertical="center" wrapText="1"/>
    </xf>
    <xf numFmtId="0" fontId="25" fillId="0" borderId="56" xfId="13" applyFont="1" applyBorder="1" applyAlignment="1">
      <alignment horizontal="left" vertical="center"/>
    </xf>
    <xf numFmtId="0" fontId="25" fillId="0" borderId="155" xfId="13" applyFont="1" applyBorder="1" applyAlignment="1">
      <alignment horizontal="left" vertical="center"/>
    </xf>
    <xf numFmtId="0" fontId="25" fillId="0" borderId="53" xfId="13" applyFont="1" applyBorder="1" applyAlignment="1">
      <alignment horizontal="left" vertical="center" wrapText="1"/>
    </xf>
    <xf numFmtId="0" fontId="25" fillId="0" borderId="71" xfId="13" applyFont="1" applyBorder="1" applyAlignment="1">
      <alignment horizontal="left" vertical="center" wrapText="1"/>
    </xf>
    <xf numFmtId="0" fontId="25" fillId="0" borderId="41" xfId="13" applyFont="1" applyBorder="1" applyAlignment="1">
      <alignment horizontal="left" vertical="center" wrapText="1"/>
    </xf>
    <xf numFmtId="0" fontId="28" fillId="0" borderId="86" xfId="13" applyFont="1" applyBorder="1" applyAlignment="1">
      <alignment horizontal="center" vertical="center"/>
    </xf>
    <xf numFmtId="0" fontId="28" fillId="0" borderId="128" xfId="13" applyFont="1" applyBorder="1" applyAlignment="1">
      <alignment horizontal="center" vertical="center"/>
    </xf>
    <xf numFmtId="0" fontId="28" fillId="0" borderId="130" xfId="13" applyFont="1" applyBorder="1" applyAlignment="1">
      <alignment horizontal="center" vertical="center"/>
    </xf>
    <xf numFmtId="0" fontId="28" fillId="0" borderId="131" xfId="13" applyFont="1" applyBorder="1" applyAlignment="1">
      <alignment horizontal="center" vertical="center"/>
    </xf>
    <xf numFmtId="0" fontId="28" fillId="0" borderId="87" xfId="13" applyFont="1" applyBorder="1" applyAlignment="1">
      <alignment horizontal="left" vertical="center"/>
    </xf>
    <xf numFmtId="0" fontId="28" fillId="0" borderId="73" xfId="13" applyFont="1" applyBorder="1" applyAlignment="1">
      <alignment horizontal="left" vertical="center"/>
    </xf>
    <xf numFmtId="0" fontId="28" fillId="0" borderId="51" xfId="13" applyFont="1" applyBorder="1" applyAlignment="1">
      <alignment horizontal="center" vertical="center"/>
    </xf>
    <xf numFmtId="0" fontId="28" fillId="0" borderId="123" xfId="13" applyFont="1" applyBorder="1" applyAlignment="1">
      <alignment horizontal="center" vertical="center"/>
    </xf>
    <xf numFmtId="0" fontId="28" fillId="0" borderId="124" xfId="13" applyFont="1" applyBorder="1" applyAlignment="1">
      <alignment horizontal="center" vertical="center"/>
    </xf>
    <xf numFmtId="0" fontId="28" fillId="0" borderId="125" xfId="13" applyFont="1" applyBorder="1" applyAlignment="1">
      <alignment horizontal="left" vertical="center"/>
    </xf>
    <xf numFmtId="0" fontId="28" fillId="0" borderId="46" xfId="13" applyFont="1" applyBorder="1" applyAlignment="1">
      <alignment horizontal="left" vertical="center"/>
    </xf>
    <xf numFmtId="0" fontId="28" fillId="0" borderId="64" xfId="13" applyFont="1" applyBorder="1" applyAlignment="1">
      <alignment horizontal="left" vertical="center"/>
    </xf>
    <xf numFmtId="0" fontId="28" fillId="0" borderId="84" xfId="13" applyFont="1" applyBorder="1" applyAlignment="1">
      <alignment horizontal="center" vertical="center"/>
    </xf>
    <xf numFmtId="0" fontId="28" fillId="0" borderId="126" xfId="13" applyFont="1" applyBorder="1" applyAlignment="1">
      <alignment horizontal="center" vertical="center"/>
    </xf>
    <xf numFmtId="0" fontId="28" fillId="0" borderId="127" xfId="13" applyFont="1" applyBorder="1" applyAlignment="1">
      <alignment horizontal="left" vertical="center"/>
    </xf>
    <xf numFmtId="0" fontId="28" fillId="0" borderId="20" xfId="13" applyFont="1" applyBorder="1" applyAlignment="1">
      <alignment horizontal="left" vertical="center"/>
    </xf>
    <xf numFmtId="0" fontId="28" fillId="0" borderId="68" xfId="13" applyFont="1" applyBorder="1" applyAlignment="1">
      <alignment horizontal="left" vertical="center"/>
    </xf>
    <xf numFmtId="0" fontId="28" fillId="0" borderId="87" xfId="13" applyFont="1" applyBorder="1" applyAlignment="1">
      <alignment horizontal="left" vertical="center" wrapText="1"/>
    </xf>
    <xf numFmtId="0" fontId="16" fillId="0" borderId="89" xfId="13" applyFont="1" applyBorder="1" applyAlignment="1">
      <alignment horizontal="left" vertical="center" wrapText="1"/>
    </xf>
    <xf numFmtId="0" fontId="16" fillId="0" borderId="89" xfId="13" applyFont="1" applyBorder="1" applyAlignment="1">
      <alignment horizontal="left" vertical="center"/>
    </xf>
    <xf numFmtId="0" fontId="16" fillId="0" borderId="92" xfId="13" applyFont="1" applyBorder="1" applyAlignment="1">
      <alignment horizontal="left" vertical="center"/>
    </xf>
    <xf numFmtId="0" fontId="16" fillId="0" borderId="112" xfId="13" applyFont="1" applyBorder="1" applyAlignment="1">
      <alignment horizontal="left" vertical="center" wrapText="1"/>
    </xf>
    <xf numFmtId="0" fontId="16" fillId="0" borderId="56" xfId="13" applyFont="1" applyBorder="1" applyAlignment="1">
      <alignment horizontal="left" vertical="center"/>
    </xf>
    <xf numFmtId="0" fontId="16" fillId="0" borderId="155" xfId="13" applyFont="1" applyBorder="1" applyAlignment="1">
      <alignment horizontal="left" vertical="center"/>
    </xf>
    <xf numFmtId="0" fontId="28" fillId="0" borderId="40" xfId="13" applyFont="1" applyBorder="1" applyAlignment="1">
      <alignment horizontal="center" vertical="center"/>
    </xf>
    <xf numFmtId="0" fontId="28" fillId="0" borderId="41" xfId="13" applyFont="1" applyBorder="1" applyAlignment="1">
      <alignment horizontal="center" vertical="center"/>
    </xf>
    <xf numFmtId="0" fontId="28" fillId="0" borderId="135" xfId="13" applyFont="1" applyBorder="1" applyAlignment="1">
      <alignment horizontal="center" vertical="center"/>
    </xf>
    <xf numFmtId="0" fontId="28" fillId="0" borderId="34" xfId="13" applyFont="1" applyBorder="1" applyAlignment="1">
      <alignment horizontal="center" vertical="center"/>
    </xf>
    <xf numFmtId="0" fontId="28" fillId="0" borderId="132" xfId="13" applyFont="1" applyBorder="1" applyAlignment="1">
      <alignment horizontal="center" vertical="center" wrapText="1"/>
    </xf>
    <xf numFmtId="0" fontId="28" fillId="0" borderId="136" xfId="13" applyFont="1" applyBorder="1" applyAlignment="1">
      <alignment horizontal="center" vertical="center" wrapText="1"/>
    </xf>
    <xf numFmtId="0" fontId="28" fillId="0" borderId="61" xfId="13" applyFont="1" applyBorder="1" applyAlignment="1">
      <alignment horizontal="center" vertical="center"/>
    </xf>
    <xf numFmtId="0" fontId="28" fillId="0" borderId="99" xfId="13" applyFont="1" applyBorder="1" applyAlignment="1">
      <alignment horizontal="center" vertical="center"/>
    </xf>
    <xf numFmtId="0" fontId="28" fillId="0" borderId="139" xfId="13" applyFont="1" applyBorder="1" applyAlignment="1">
      <alignment horizontal="center" vertical="center" wrapText="1"/>
    </xf>
    <xf numFmtId="0" fontId="28" fillId="0" borderId="143" xfId="13" applyFont="1" applyBorder="1" applyAlignment="1">
      <alignment horizontal="center" vertical="center" wrapText="1"/>
    </xf>
    <xf numFmtId="0" fontId="28" fillId="0" borderId="147" xfId="13" applyFont="1" applyBorder="1" applyAlignment="1">
      <alignment horizontal="center" vertical="center"/>
    </xf>
    <xf numFmtId="0" fontId="28" fillId="0" borderId="46" xfId="13" applyFont="1" applyBorder="1" applyAlignment="1">
      <alignment horizontal="left" vertical="center" wrapText="1"/>
    </xf>
    <xf numFmtId="0" fontId="28" fillId="0" borderId="140" xfId="13" applyFont="1" applyBorder="1" applyAlignment="1">
      <alignment horizontal="left" vertical="center" wrapText="1"/>
    </xf>
    <xf numFmtId="0" fontId="28" fillId="0" borderId="20" xfId="13" applyFont="1" applyBorder="1" applyAlignment="1">
      <alignment horizontal="left" vertical="center" wrapText="1"/>
    </xf>
    <xf numFmtId="0" fontId="28" fillId="0" borderId="126" xfId="13" applyFont="1" applyBorder="1" applyAlignment="1">
      <alignment horizontal="left" vertical="center" wrapText="1"/>
    </xf>
    <xf numFmtId="0" fontId="28" fillId="0" borderId="128" xfId="13" applyFont="1" applyBorder="1" applyAlignment="1">
      <alignment horizontal="left" vertical="center" wrapText="1"/>
    </xf>
    <xf numFmtId="0" fontId="29" fillId="0" borderId="122" xfId="0" applyFont="1" applyBorder="1" applyAlignment="1">
      <alignment horizontal="center" vertical="center" textRotation="255"/>
    </xf>
    <xf numFmtId="0" fontId="29" fillId="0" borderId="122" xfId="0" applyFont="1" applyBorder="1" applyAlignment="1">
      <alignment horizontal="left" vertical="top"/>
    </xf>
    <xf numFmtId="0" fontId="29" fillId="0" borderId="122" xfId="0" applyFont="1" applyBorder="1" applyAlignment="1">
      <alignment horizontal="center" vertical="center" wrapText="1"/>
    </xf>
    <xf numFmtId="0" fontId="29" fillId="0" borderId="122" xfId="0" applyFont="1" applyBorder="1" applyAlignment="1">
      <alignment horizontal="center" vertical="center"/>
    </xf>
    <xf numFmtId="0" fontId="29" fillId="0" borderId="122" xfId="0" applyFont="1" applyBorder="1" applyAlignment="1">
      <alignment horizontal="left" vertical="top" wrapText="1"/>
    </xf>
    <xf numFmtId="0" fontId="29" fillId="0" borderId="386" xfId="0" applyFont="1" applyBorder="1" applyAlignment="1">
      <alignment horizontal="center" vertical="top"/>
    </xf>
    <xf numFmtId="0" fontId="29" fillId="0" borderId="387" xfId="0" applyFont="1" applyBorder="1" applyAlignment="1">
      <alignment horizontal="center" vertical="top"/>
    </xf>
    <xf numFmtId="0" fontId="29" fillId="0" borderId="388" xfId="0" applyFont="1" applyBorder="1" applyAlignment="1">
      <alignment horizontal="center" vertical="top"/>
    </xf>
    <xf numFmtId="0" fontId="29" fillId="0" borderId="144" xfId="0" applyFont="1" applyBorder="1" applyAlignment="1">
      <alignment horizontal="center" vertical="top"/>
    </xf>
    <xf numFmtId="0" fontId="29" fillId="0" borderId="0" xfId="0" applyFont="1" applyBorder="1" applyAlignment="1">
      <alignment horizontal="center" vertical="top"/>
    </xf>
    <xf numFmtId="0" fontId="29" fillId="0" borderId="291" xfId="0" applyFont="1" applyBorder="1" applyAlignment="1">
      <alignment horizontal="center" vertical="top"/>
    </xf>
    <xf numFmtId="0" fontId="29" fillId="0" borderId="389" xfId="0" applyFont="1" applyBorder="1" applyAlignment="1">
      <alignment horizontal="center" vertical="top"/>
    </xf>
    <xf numFmtId="0" fontId="29" fillId="0" borderId="390" xfId="0" applyFont="1" applyBorder="1" applyAlignment="1">
      <alignment horizontal="center" vertical="top"/>
    </xf>
    <xf numFmtId="0" fontId="29" fillId="0" borderId="391" xfId="0" applyFont="1" applyBorder="1" applyAlignment="1">
      <alignment horizontal="center" vertical="top"/>
    </xf>
    <xf numFmtId="0" fontId="29" fillId="0" borderId="122" xfId="0" applyFont="1" applyBorder="1" applyAlignment="1">
      <alignment horizontal="left" vertical="center"/>
    </xf>
    <xf numFmtId="0" fontId="29" fillId="0" borderId="293" xfId="0" applyFont="1" applyBorder="1" applyAlignment="1">
      <alignment horizontal="left" vertical="center"/>
    </xf>
    <xf numFmtId="0" fontId="29" fillId="0" borderId="294" xfId="0" applyFont="1" applyBorder="1" applyAlignment="1">
      <alignment horizontal="left" vertical="center"/>
    </xf>
    <xf numFmtId="0" fontId="29" fillId="0" borderId="295" xfId="0" applyFont="1" applyBorder="1" applyAlignment="1">
      <alignment horizontal="left" vertical="center"/>
    </xf>
    <xf numFmtId="0" fontId="56" fillId="0" borderId="122" xfId="0" applyFont="1" applyBorder="1" applyAlignment="1">
      <alignment horizontal="center" vertical="center"/>
    </xf>
    <xf numFmtId="0" fontId="56" fillId="0" borderId="122" xfId="0" applyFont="1" applyBorder="1" applyAlignment="1">
      <alignment horizontal="left" vertical="top" wrapText="1"/>
    </xf>
    <xf numFmtId="0" fontId="56" fillId="0" borderId="122" xfId="0" applyFont="1" applyBorder="1" applyAlignment="1">
      <alignment horizontal="left" vertical="center"/>
    </xf>
    <xf numFmtId="0" fontId="25" fillId="0" borderId="14" xfId="13" applyFont="1" applyFill="1" applyBorder="1" applyAlignment="1">
      <alignment horizontal="left" vertical="center" wrapText="1"/>
    </xf>
    <xf numFmtId="0" fontId="25" fillId="0" borderId="78" xfId="13" applyFont="1" applyFill="1" applyBorder="1" applyAlignment="1">
      <alignment horizontal="left" vertical="center" wrapText="1"/>
    </xf>
    <xf numFmtId="0" fontId="25" fillId="0" borderId="66" xfId="13" applyFont="1" applyFill="1" applyBorder="1" applyAlignment="1">
      <alignment horizontal="left" vertical="center" wrapText="1"/>
    </xf>
    <xf numFmtId="0" fontId="25" fillId="0" borderId="126" xfId="13" applyFont="1" applyFill="1" applyBorder="1" applyAlignment="1">
      <alignment horizontal="left" vertical="center" wrapText="1"/>
    </xf>
    <xf numFmtId="0" fontId="25" fillId="0" borderId="14" xfId="13" applyFont="1" applyBorder="1" applyAlignment="1">
      <alignment horizontal="left" vertical="center" wrapText="1"/>
    </xf>
    <xf numFmtId="0" fontId="25" fillId="0" borderId="78" xfId="13" applyFont="1" applyBorder="1" applyAlignment="1">
      <alignment horizontal="left" vertical="center" wrapText="1"/>
    </xf>
    <xf numFmtId="0" fontId="15" fillId="0" borderId="247" xfId="13" applyFont="1" applyBorder="1" applyAlignment="1">
      <alignment horizontal="center" vertical="center"/>
    </xf>
    <xf numFmtId="0" fontId="15" fillId="0" borderId="248" xfId="13" applyFont="1" applyBorder="1" applyAlignment="1">
      <alignment horizontal="center" vertical="center"/>
    </xf>
    <xf numFmtId="0" fontId="11" fillId="0" borderId="139" xfId="13" applyFont="1" applyBorder="1" applyAlignment="1">
      <alignment horizontal="center" vertical="center" wrapText="1"/>
    </xf>
    <xf numFmtId="0" fontId="11" fillId="0" borderId="147" xfId="13" applyFont="1" applyBorder="1" applyAlignment="1">
      <alignment horizontal="center" vertical="center"/>
    </xf>
    <xf numFmtId="0" fontId="25" fillId="0" borderId="10" xfId="13" applyFont="1" applyBorder="1" applyAlignment="1">
      <alignment horizontal="left" vertical="center" wrapText="1"/>
    </xf>
    <xf numFmtId="0" fontId="25" fillId="0" borderId="150" xfId="13" applyFont="1" applyBorder="1" applyAlignment="1">
      <alignment horizontal="left" vertical="center" wrapText="1"/>
    </xf>
    <xf numFmtId="0" fontId="25" fillId="0" borderId="53" xfId="13" applyFont="1" applyFill="1" applyBorder="1" applyAlignment="1">
      <alignment horizontal="left" vertical="center" wrapText="1"/>
    </xf>
    <xf numFmtId="0" fontId="25" fillId="0" borderId="130" xfId="13" applyFont="1" applyFill="1" applyBorder="1" applyAlignment="1">
      <alignment horizontal="left" vertical="center" wrapText="1"/>
    </xf>
    <xf numFmtId="0" fontId="25" fillId="0" borderId="43" xfId="13" applyFont="1" applyBorder="1" applyAlignment="1">
      <alignment horizontal="left" vertical="center" wrapText="1"/>
    </xf>
    <xf numFmtId="0" fontId="25" fillId="0" borderId="250" xfId="13" applyFont="1" applyBorder="1" applyAlignment="1">
      <alignment horizontal="left" vertical="center" wrapText="1"/>
    </xf>
    <xf numFmtId="0" fontId="11" fillId="0" borderId="86" xfId="13" applyFont="1" applyBorder="1" applyAlignment="1">
      <alignment horizontal="center" vertical="center"/>
    </xf>
    <xf numFmtId="0" fontId="11" fillId="0" borderId="128" xfId="13" applyFont="1" applyBorder="1" applyAlignment="1">
      <alignment horizontal="center" vertical="center"/>
    </xf>
    <xf numFmtId="0" fontId="11" fillId="0" borderId="130" xfId="13" applyFont="1" applyBorder="1" applyAlignment="1">
      <alignment horizontal="center" vertical="center"/>
    </xf>
    <xf numFmtId="0" fontId="11" fillId="0" borderId="131" xfId="13" applyFont="1" applyBorder="1" applyAlignment="1">
      <alignment horizontal="center" vertical="center"/>
    </xf>
    <xf numFmtId="0" fontId="11" fillId="0" borderId="129" xfId="13" applyFont="1" applyBorder="1" applyAlignment="1">
      <alignment horizontal="left" vertical="center"/>
    </xf>
    <xf numFmtId="0" fontId="11" fillId="0" borderId="73" xfId="13" applyFont="1" applyBorder="1" applyAlignment="1">
      <alignment horizontal="left" vertical="center"/>
    </xf>
    <xf numFmtId="0" fontId="16" fillId="0" borderId="0" xfId="13" applyFont="1" applyAlignment="1">
      <alignment horizontal="center" vertical="center"/>
    </xf>
    <xf numFmtId="0" fontId="11" fillId="0" borderId="123" xfId="13" applyFont="1" applyBorder="1" applyAlignment="1">
      <alignment horizontal="center" vertical="center"/>
    </xf>
    <xf numFmtId="0" fontId="11" fillId="0" borderId="124" xfId="13" applyFont="1" applyBorder="1" applyAlignment="1">
      <alignment horizontal="center" vertical="center"/>
    </xf>
    <xf numFmtId="0" fontId="11" fillId="0" borderId="125" xfId="13" applyFont="1" applyBorder="1" applyAlignment="1">
      <alignment horizontal="left" vertical="center"/>
    </xf>
    <xf numFmtId="0" fontId="11" fillId="0" borderId="46" xfId="13" applyFont="1" applyBorder="1" applyAlignment="1">
      <alignment horizontal="left" vertical="center"/>
    </xf>
    <xf numFmtId="0" fontId="11" fillId="0" borderId="64" xfId="13" applyFont="1" applyBorder="1" applyAlignment="1">
      <alignment horizontal="left" vertical="center"/>
    </xf>
    <xf numFmtId="0" fontId="11" fillId="0" borderId="84" xfId="13" applyFont="1" applyBorder="1" applyAlignment="1">
      <alignment horizontal="center" vertical="center"/>
    </xf>
    <xf numFmtId="0" fontId="11" fillId="0" borderId="126" xfId="13" applyFont="1" applyBorder="1" applyAlignment="1">
      <alignment horizontal="center" vertical="center"/>
    </xf>
    <xf numFmtId="0" fontId="11" fillId="0" borderId="127" xfId="13" applyFont="1" applyBorder="1" applyAlignment="1">
      <alignment horizontal="left" vertical="center"/>
    </xf>
    <xf numFmtId="0" fontId="11" fillId="0" borderId="20" xfId="13" applyFont="1" applyBorder="1" applyAlignment="1">
      <alignment horizontal="left" vertical="center"/>
    </xf>
    <xf numFmtId="0" fontId="11" fillId="0" borderId="68" xfId="13" applyFont="1" applyBorder="1" applyAlignment="1">
      <alignment horizontal="left" vertical="center"/>
    </xf>
    <xf numFmtId="0" fontId="25" fillId="0" borderId="130" xfId="13" applyFont="1" applyBorder="1" applyAlignment="1">
      <alignment horizontal="left" vertical="center" wrapText="1"/>
    </xf>
    <xf numFmtId="0" fontId="25" fillId="0" borderId="66" xfId="13" applyFont="1" applyBorder="1" applyAlignment="1">
      <alignment horizontal="left" vertical="center" wrapText="1"/>
    </xf>
    <xf numFmtId="0" fontId="45" fillId="2" borderId="0" xfId="14" applyFont="1" applyFill="1" applyBorder="1" applyAlignment="1">
      <alignment horizontal="left" vertical="center" wrapText="1"/>
    </xf>
    <xf numFmtId="0" fontId="38" fillId="2" borderId="253" xfId="14" applyFont="1" applyFill="1" applyBorder="1" applyAlignment="1">
      <alignment horizontal="center" vertical="center" textRotation="255" wrapText="1"/>
    </xf>
    <xf numFmtId="0" fontId="38" fillId="2" borderId="74" xfId="14" applyFont="1" applyFill="1" applyBorder="1" applyAlignment="1">
      <alignment horizontal="center" vertical="center" textRotation="255" wrapText="1"/>
    </xf>
    <xf numFmtId="0" fontId="38" fillId="2" borderId="65" xfId="14" applyFont="1" applyFill="1" applyBorder="1" applyAlignment="1">
      <alignment horizontal="center" vertical="center" textRotation="255" wrapText="1"/>
    </xf>
    <xf numFmtId="0" fontId="39" fillId="2" borderId="65" xfId="14" applyFont="1" applyFill="1" applyBorder="1" applyAlignment="1">
      <alignment horizontal="center" vertical="center" textRotation="255" wrapText="1"/>
    </xf>
    <xf numFmtId="0" fontId="39" fillId="2" borderId="44" xfId="14" applyFont="1" applyFill="1" applyBorder="1" applyAlignment="1">
      <alignment horizontal="left" vertical="center" wrapText="1"/>
    </xf>
    <xf numFmtId="0" fontId="39" fillId="2" borderId="47" xfId="14" applyFont="1" applyFill="1" applyBorder="1" applyAlignment="1">
      <alignment horizontal="left" vertical="center" wrapText="1"/>
    </xf>
    <xf numFmtId="0" fontId="40" fillId="2" borderId="177" xfId="14" applyFont="1" applyFill="1" applyBorder="1" applyAlignment="1">
      <alignment horizontal="left" vertical="center" wrapText="1"/>
    </xf>
    <xf numFmtId="0" fontId="40" fillId="2" borderId="184" xfId="14" applyFont="1" applyFill="1" applyBorder="1" applyAlignment="1">
      <alignment horizontal="left" vertical="center" wrapText="1"/>
    </xf>
    <xf numFmtId="0" fontId="38" fillId="2" borderId="188" xfId="14" applyFont="1" applyFill="1" applyBorder="1" applyAlignment="1">
      <alignment horizontal="left" vertical="top" wrapText="1"/>
    </xf>
    <xf numFmtId="0" fontId="38" fillId="2" borderId="189" xfId="14" applyFont="1" applyFill="1" applyBorder="1" applyAlignment="1">
      <alignment horizontal="left" vertical="top" wrapText="1"/>
    </xf>
    <xf numFmtId="0" fontId="38" fillId="2" borderId="2" xfId="14" applyFont="1" applyFill="1" applyBorder="1" applyAlignment="1">
      <alignment horizontal="center" vertical="center" wrapText="1"/>
    </xf>
    <xf numFmtId="0" fontId="39" fillId="2" borderId="2" xfId="14" applyFont="1" applyFill="1" applyBorder="1" applyAlignment="1">
      <alignment horizontal="center" vertical="center" wrapText="1"/>
    </xf>
    <xf numFmtId="0" fontId="39" fillId="2" borderId="5" xfId="14" applyFont="1" applyFill="1" applyBorder="1" applyAlignment="1">
      <alignment vertical="center" wrapText="1"/>
    </xf>
    <xf numFmtId="0" fontId="39" fillId="2" borderId="6" xfId="14" applyFont="1" applyFill="1" applyBorder="1" applyAlignment="1">
      <alignment vertical="center" wrapText="1"/>
    </xf>
    <xf numFmtId="0" fontId="39" fillId="2" borderId="2" xfId="14" applyFont="1" applyFill="1" applyBorder="1" applyAlignment="1">
      <alignment vertical="center" wrapText="1"/>
    </xf>
    <xf numFmtId="0" fontId="39" fillId="2" borderId="19" xfId="14" applyFont="1" applyFill="1" applyBorder="1" applyAlignment="1">
      <alignment vertical="center" wrapText="1"/>
    </xf>
    <xf numFmtId="0" fontId="39" fillId="2" borderId="20" xfId="14" applyFont="1" applyFill="1" applyBorder="1" applyAlignment="1">
      <alignment vertical="center" wrapText="1"/>
    </xf>
    <xf numFmtId="0" fontId="39" fillId="2" borderId="68" xfId="14" applyFont="1" applyFill="1" applyBorder="1" applyAlignment="1">
      <alignment vertical="center" wrapText="1"/>
    </xf>
    <xf numFmtId="0" fontId="38" fillId="2" borderId="2" xfId="14" applyFont="1" applyFill="1" applyBorder="1" applyAlignment="1">
      <alignment vertical="center" wrapText="1"/>
    </xf>
    <xf numFmtId="0" fontId="38" fillId="2" borderId="231" xfId="14" applyFont="1" applyFill="1" applyBorder="1" applyAlignment="1">
      <alignment horizontal="center" vertical="center" textRotation="255"/>
    </xf>
    <xf numFmtId="0" fontId="36" fillId="2" borderId="180" xfId="14" applyFont="1" applyFill="1" applyBorder="1" applyAlignment="1">
      <alignment horizontal="center" vertical="center" textRotation="255"/>
    </xf>
    <xf numFmtId="0" fontId="36" fillId="2" borderId="190" xfId="14" applyFont="1" applyFill="1" applyBorder="1" applyAlignment="1">
      <alignment horizontal="center" vertical="center" textRotation="255"/>
    </xf>
    <xf numFmtId="0" fontId="39" fillId="2" borderId="169" xfId="14" applyFont="1" applyFill="1" applyBorder="1" applyAlignment="1">
      <alignment vertical="center" wrapText="1"/>
    </xf>
    <xf numFmtId="0" fontId="39" fillId="2" borderId="170" xfId="14" applyFont="1" applyFill="1" applyBorder="1" applyAlignment="1">
      <alignment vertical="center" wrapText="1"/>
    </xf>
    <xf numFmtId="0" fontId="39" fillId="2" borderId="172" xfId="14" applyFont="1" applyFill="1" applyBorder="1" applyAlignment="1">
      <alignment horizontal="center" vertical="center" wrapText="1"/>
    </xf>
    <xf numFmtId="0" fontId="39" fillId="2" borderId="173" xfId="14" applyFont="1" applyFill="1" applyBorder="1" applyAlignment="1">
      <alignment horizontal="center" vertical="center" wrapText="1"/>
    </xf>
    <xf numFmtId="0" fontId="39" fillId="2" borderId="174" xfId="14" applyFont="1" applyFill="1" applyBorder="1" applyAlignment="1">
      <alignment horizontal="center" vertical="center" wrapText="1"/>
    </xf>
    <xf numFmtId="0" fontId="39" fillId="2" borderId="181" xfId="14" applyFont="1" applyFill="1" applyBorder="1" applyAlignment="1">
      <alignment horizontal="center" vertical="center" wrapText="1"/>
    </xf>
    <xf numFmtId="0" fontId="39" fillId="2" borderId="0" xfId="14" applyFont="1" applyFill="1" applyBorder="1" applyAlignment="1">
      <alignment horizontal="center" vertical="center" wrapText="1"/>
    </xf>
    <xf numFmtId="0" fontId="39" fillId="2" borderId="182" xfId="14" applyFont="1" applyFill="1" applyBorder="1" applyAlignment="1">
      <alignment horizontal="center" vertical="center" wrapText="1"/>
    </xf>
    <xf numFmtId="0" fontId="39" fillId="2" borderId="183" xfId="14" applyFont="1" applyFill="1" applyBorder="1" applyAlignment="1">
      <alignment horizontal="center" vertical="center" wrapText="1"/>
    </xf>
    <xf numFmtId="0" fontId="39" fillId="2" borderId="177" xfId="14" applyFont="1" applyFill="1" applyBorder="1" applyAlignment="1">
      <alignment horizontal="center" vertical="center" wrapText="1"/>
    </xf>
    <xf numFmtId="0" fontId="39" fillId="2" borderId="178" xfId="14" applyFont="1" applyFill="1" applyBorder="1" applyAlignment="1">
      <alignment horizontal="center" vertical="center" wrapText="1"/>
    </xf>
    <xf numFmtId="0" fontId="38" fillId="2" borderId="172" xfId="14" applyFont="1" applyFill="1" applyBorder="1" applyAlignment="1">
      <alignment horizontal="left" vertical="top" wrapText="1" indent="1"/>
    </xf>
    <xf numFmtId="0" fontId="38" fillId="2" borderId="173" xfId="14" applyFont="1" applyFill="1" applyBorder="1" applyAlignment="1">
      <alignment horizontal="left" vertical="top" wrapText="1" indent="1"/>
    </xf>
    <xf numFmtId="0" fontId="38" fillId="2" borderId="175" xfId="14" applyFont="1" applyFill="1" applyBorder="1" applyAlignment="1">
      <alignment horizontal="left" vertical="top" wrapText="1" indent="1"/>
    </xf>
    <xf numFmtId="0" fontId="38" fillId="2" borderId="181" xfId="14" applyFont="1" applyFill="1" applyBorder="1" applyAlignment="1">
      <alignment horizontal="left" vertical="top" wrapText="1" indent="1"/>
    </xf>
    <xf numFmtId="0" fontId="38" fillId="2" borderId="0" xfId="14" applyFont="1" applyFill="1" applyBorder="1" applyAlignment="1">
      <alignment horizontal="left" vertical="top" wrapText="1" indent="1"/>
    </xf>
    <xf numFmtId="0" fontId="38" fillId="2" borderId="59" xfId="14" applyFont="1" applyFill="1" applyBorder="1" applyAlignment="1">
      <alignment horizontal="left" vertical="top" wrapText="1" indent="1"/>
    </xf>
    <xf numFmtId="0" fontId="38" fillId="2" borderId="183" xfId="14" applyFont="1" applyFill="1" applyBorder="1" applyAlignment="1">
      <alignment horizontal="left" vertical="top" wrapText="1" indent="1"/>
    </xf>
    <xf numFmtId="0" fontId="38" fillId="2" borderId="177" xfId="14" applyFont="1" applyFill="1" applyBorder="1" applyAlignment="1">
      <alignment horizontal="left" vertical="top" wrapText="1" indent="1"/>
    </xf>
    <xf numFmtId="0" fontId="38" fillId="2" borderId="184" xfId="14" applyFont="1" applyFill="1" applyBorder="1" applyAlignment="1">
      <alignment horizontal="left" vertical="top" wrapText="1" indent="1"/>
    </xf>
    <xf numFmtId="0" fontId="39" fillId="2" borderId="259" xfId="14" applyFont="1" applyFill="1" applyBorder="1" applyAlignment="1">
      <alignment vertical="center" wrapText="1"/>
    </xf>
    <xf numFmtId="0" fontId="39" fillId="2" borderId="260" xfId="14" applyFont="1" applyFill="1" applyBorder="1" applyAlignment="1">
      <alignment vertical="center" wrapText="1"/>
    </xf>
    <xf numFmtId="0" fontId="39" fillId="2" borderId="261" xfId="14" applyFont="1" applyFill="1" applyBorder="1" applyAlignment="1">
      <alignment vertical="center" wrapText="1"/>
    </xf>
    <xf numFmtId="0" fontId="39" fillId="2" borderId="188" xfId="14" applyFont="1" applyFill="1" applyBorder="1" applyAlignment="1">
      <alignment vertical="center" wrapText="1"/>
    </xf>
    <xf numFmtId="0" fontId="39" fillId="2" borderId="189" xfId="14" applyFont="1" applyFill="1" applyBorder="1" applyAlignment="1">
      <alignment vertical="center" wrapText="1"/>
    </xf>
    <xf numFmtId="0" fontId="39" fillId="2" borderId="177" xfId="14" applyFont="1" applyFill="1" applyBorder="1" applyAlignment="1">
      <alignment vertical="center" wrapText="1"/>
    </xf>
    <xf numFmtId="0" fontId="39" fillId="2" borderId="184" xfId="14" applyFont="1" applyFill="1" applyBorder="1" applyAlignment="1">
      <alignment vertical="center" wrapText="1"/>
    </xf>
    <xf numFmtId="0" fontId="38" fillId="2" borderId="168" xfId="14" applyFont="1" applyFill="1" applyBorder="1" applyAlignment="1">
      <alignment horizontal="center" vertical="center" wrapText="1"/>
    </xf>
    <xf numFmtId="0" fontId="38" fillId="2" borderId="169" xfId="14" applyFont="1" applyFill="1" applyBorder="1" applyAlignment="1">
      <alignment horizontal="center" vertical="center" wrapText="1"/>
    </xf>
    <xf numFmtId="0" fontId="38" fillId="2" borderId="170" xfId="14" applyFont="1" applyFill="1" applyBorder="1" applyAlignment="1">
      <alignment horizontal="center" vertical="center" wrapText="1"/>
    </xf>
    <xf numFmtId="0" fontId="39" fillId="2" borderId="172" xfId="14" applyFont="1" applyFill="1" applyBorder="1" applyAlignment="1">
      <alignment horizontal="left" vertical="center" wrapText="1"/>
    </xf>
    <xf numFmtId="0" fontId="39" fillId="2" borderId="173" xfId="14" applyFont="1" applyFill="1" applyBorder="1" applyAlignment="1">
      <alignment horizontal="left" vertical="center" wrapText="1"/>
    </xf>
    <xf numFmtId="0" fontId="39" fillId="2" borderId="169" xfId="14" applyFont="1" applyFill="1" applyBorder="1" applyAlignment="1">
      <alignment horizontal="left" vertical="center" wrapText="1"/>
    </xf>
    <xf numFmtId="0" fontId="39" fillId="2" borderId="171" xfId="14" applyFont="1" applyFill="1" applyBorder="1" applyAlignment="1">
      <alignment horizontal="left" vertical="center" wrapText="1"/>
    </xf>
    <xf numFmtId="0" fontId="38" fillId="2" borderId="19" xfId="14" applyFont="1" applyFill="1" applyBorder="1" applyAlignment="1">
      <alignment horizontal="center" vertical="center" wrapText="1"/>
    </xf>
    <xf numFmtId="0" fontId="38" fillId="2" borderId="20" xfId="14" applyFont="1" applyFill="1" applyBorder="1" applyAlignment="1">
      <alignment horizontal="center" vertical="center" wrapText="1"/>
    </xf>
    <xf numFmtId="0" fontId="38" fillId="2" borderId="14" xfId="14" applyFont="1" applyFill="1" applyBorder="1" applyAlignment="1">
      <alignment horizontal="center" vertical="center" wrapText="1"/>
    </xf>
    <xf numFmtId="0" fontId="38" fillId="2" borderId="192" xfId="14" applyFont="1" applyFill="1" applyBorder="1" applyAlignment="1">
      <alignment horizontal="center" vertical="center" wrapText="1"/>
    </xf>
    <xf numFmtId="0" fontId="39" fillId="2" borderId="176" xfId="14" applyFont="1" applyFill="1" applyBorder="1" applyAlignment="1">
      <alignment horizontal="center" vertical="center" wrapText="1"/>
    </xf>
    <xf numFmtId="0" fontId="38" fillId="2" borderId="183" xfId="14" applyFont="1" applyFill="1" applyBorder="1" applyAlignment="1">
      <alignment vertical="center" wrapText="1"/>
    </xf>
    <xf numFmtId="0" fontId="38" fillId="2" borderId="177" xfId="14" applyFont="1" applyFill="1" applyBorder="1" applyAlignment="1">
      <alignment vertical="center" wrapText="1"/>
    </xf>
    <xf numFmtId="0" fontId="38" fillId="2" borderId="178" xfId="14" applyFont="1" applyFill="1" applyBorder="1" applyAlignment="1">
      <alignment vertical="center" wrapText="1"/>
    </xf>
    <xf numFmtId="0" fontId="39" fillId="2" borderId="183" xfId="14" applyFont="1" applyFill="1" applyBorder="1" applyAlignment="1">
      <alignment vertical="center" wrapText="1"/>
    </xf>
    <xf numFmtId="0" fontId="39" fillId="2" borderId="171" xfId="14" applyFont="1" applyFill="1" applyBorder="1" applyAlignment="1">
      <alignment vertical="center" wrapText="1"/>
    </xf>
    <xf numFmtId="0" fontId="38" fillId="2" borderId="168" xfId="14" applyFont="1" applyFill="1" applyBorder="1" applyAlignment="1">
      <alignment vertical="center" wrapText="1"/>
    </xf>
    <xf numFmtId="0" fontId="38" fillId="2" borderId="169" xfId="14" applyFont="1" applyFill="1" applyBorder="1" applyAlignment="1">
      <alignment vertical="center" wrapText="1"/>
    </xf>
    <xf numFmtId="0" fontId="38" fillId="2" borderId="170" xfId="14" applyFont="1" applyFill="1" applyBorder="1" applyAlignment="1">
      <alignment vertical="center" wrapText="1"/>
    </xf>
    <xf numFmtId="0" fontId="38" fillId="2" borderId="168" xfId="14" applyFont="1" applyFill="1" applyBorder="1" applyAlignment="1">
      <alignment horizontal="left" vertical="top" wrapText="1" indent="1"/>
    </xf>
    <xf numFmtId="0" fontId="38" fillId="2" borderId="169" xfId="14" applyFont="1" applyFill="1" applyBorder="1" applyAlignment="1">
      <alignment horizontal="left" vertical="top" wrapText="1" indent="1"/>
    </xf>
    <xf numFmtId="0" fontId="38" fillId="2" borderId="171" xfId="14" applyFont="1" applyFill="1" applyBorder="1" applyAlignment="1">
      <alignment horizontal="left" vertical="top" wrapText="1" indent="1"/>
    </xf>
    <xf numFmtId="0" fontId="39" fillId="2" borderId="180" xfId="14" applyFont="1" applyFill="1" applyBorder="1" applyAlignment="1">
      <alignment horizontal="left" vertical="top" wrapText="1"/>
    </xf>
    <xf numFmtId="0" fontId="39" fillId="2" borderId="168" xfId="14" applyFont="1" applyFill="1" applyBorder="1" applyAlignment="1">
      <alignment horizontal="center" vertical="center" wrapText="1"/>
    </xf>
    <xf numFmtId="0" fontId="39" fillId="2" borderId="170" xfId="14" applyFont="1" applyFill="1" applyBorder="1" applyAlignment="1">
      <alignment horizontal="center" vertical="center" wrapText="1"/>
    </xf>
    <xf numFmtId="0" fontId="39" fillId="4" borderId="191" xfId="14" applyFont="1" applyFill="1" applyBorder="1" applyAlignment="1">
      <alignment horizontal="left" vertical="center" wrapText="1"/>
    </xf>
    <xf numFmtId="0" fontId="39" fillId="4" borderId="169" xfId="14" applyFont="1" applyFill="1" applyBorder="1" applyAlignment="1">
      <alignment horizontal="left" vertical="center" wrapText="1"/>
    </xf>
    <xf numFmtId="0" fontId="39" fillId="4" borderId="173" xfId="14" applyFont="1" applyFill="1" applyBorder="1" applyAlignment="1">
      <alignment horizontal="left" vertical="center" wrapText="1"/>
    </xf>
    <xf numFmtId="0" fontId="39" fillId="4" borderId="171" xfId="14" applyFont="1" applyFill="1" applyBorder="1" applyAlignment="1">
      <alignment horizontal="left" vertical="center" wrapText="1"/>
    </xf>
    <xf numFmtId="0" fontId="38" fillId="2" borderId="172" xfId="14" applyFont="1" applyFill="1" applyBorder="1" applyAlignment="1">
      <alignment horizontal="center" vertical="center" wrapText="1"/>
    </xf>
    <xf numFmtId="0" fontId="38" fillId="2" borderId="173" xfId="14" applyFont="1" applyFill="1" applyBorder="1" applyAlignment="1">
      <alignment horizontal="center" vertical="center" wrapText="1"/>
    </xf>
    <xf numFmtId="0" fontId="38" fillId="2" borderId="174" xfId="14" applyFont="1" applyFill="1" applyBorder="1" applyAlignment="1">
      <alignment horizontal="center" vertical="center" wrapText="1"/>
    </xf>
    <xf numFmtId="0" fontId="38" fillId="2" borderId="183" xfId="14" applyFont="1" applyFill="1" applyBorder="1" applyAlignment="1">
      <alignment horizontal="center" vertical="center" wrapText="1"/>
    </xf>
    <xf numFmtId="0" fontId="38" fillId="2" borderId="177" xfId="14" applyFont="1" applyFill="1" applyBorder="1" applyAlignment="1">
      <alignment horizontal="center" vertical="center" wrapText="1"/>
    </xf>
    <xf numFmtId="0" fontId="38" fillId="2" borderId="178" xfId="14" applyFont="1" applyFill="1" applyBorder="1" applyAlignment="1">
      <alignment horizontal="center" vertical="center" wrapText="1"/>
    </xf>
    <xf numFmtId="0" fontId="39" fillId="2" borderId="175" xfId="14" applyFont="1" applyFill="1" applyBorder="1" applyAlignment="1">
      <alignment horizontal="center" vertical="center" wrapText="1"/>
    </xf>
    <xf numFmtId="0" fontId="39" fillId="2" borderId="184" xfId="14" applyFont="1" applyFill="1" applyBorder="1" applyAlignment="1">
      <alignment horizontal="center" vertical="center" wrapText="1"/>
    </xf>
    <xf numFmtId="0" fontId="38" fillId="2" borderId="48" xfId="14" applyFont="1" applyFill="1" applyBorder="1" applyAlignment="1">
      <alignment horizontal="center" vertical="center" wrapText="1"/>
    </xf>
    <xf numFmtId="0" fontId="38" fillId="2" borderId="0" xfId="14" applyFont="1" applyFill="1" applyBorder="1" applyAlignment="1">
      <alignment horizontal="center" vertical="center" wrapText="1"/>
    </xf>
    <xf numFmtId="0" fontId="39" fillId="2" borderId="15" xfId="14" applyFont="1" applyFill="1" applyBorder="1" applyAlignment="1">
      <alignment horizontal="center" vertical="center" wrapText="1"/>
    </xf>
    <xf numFmtId="0" fontId="36" fillId="2" borderId="0" xfId="14" applyFont="1" applyFill="1" applyBorder="1" applyAlignment="1">
      <alignment horizontal="left" vertical="top" wrapText="1"/>
    </xf>
    <xf numFmtId="0" fontId="36" fillId="2" borderId="0" xfId="14" applyFont="1" applyFill="1" applyBorder="1" applyAlignment="1">
      <alignment horizontal="left" vertical="top"/>
    </xf>
    <xf numFmtId="0" fontId="38" fillId="2" borderId="213" xfId="14" applyFont="1" applyFill="1" applyBorder="1" applyAlignment="1">
      <alignment horizontal="center" vertical="center" wrapText="1"/>
    </xf>
    <xf numFmtId="0" fontId="38" fillId="2" borderId="223" xfId="14" applyFont="1" applyFill="1" applyBorder="1" applyAlignment="1">
      <alignment horizontal="center" vertical="center" wrapText="1"/>
    </xf>
    <xf numFmtId="0" fontId="38" fillId="2" borderId="251" xfId="14" applyFont="1" applyFill="1" applyBorder="1" applyAlignment="1">
      <alignment horizontal="center" vertical="center" wrapText="1"/>
    </xf>
    <xf numFmtId="0" fontId="39" fillId="2" borderId="169" xfId="14" applyFont="1" applyFill="1" applyBorder="1" applyAlignment="1">
      <alignment horizontal="center" vertical="center" wrapText="1"/>
    </xf>
    <xf numFmtId="0" fontId="39" fillId="2" borderId="232" xfId="14" applyFont="1" applyFill="1" applyBorder="1" applyAlignment="1">
      <alignment horizontal="center" vertical="center" wrapText="1"/>
    </xf>
    <xf numFmtId="0" fontId="39" fillId="2" borderId="218" xfId="14" applyFont="1" applyFill="1" applyBorder="1" applyAlignment="1">
      <alignment horizontal="center" vertical="center" wrapText="1"/>
    </xf>
    <xf numFmtId="0" fontId="39" fillId="2" borderId="217" xfId="14" applyFont="1" applyFill="1" applyBorder="1" applyAlignment="1">
      <alignment horizontal="center" vertical="center" wrapText="1"/>
    </xf>
    <xf numFmtId="0" fontId="39" fillId="2" borderId="233" xfId="14" applyFont="1" applyFill="1" applyBorder="1" applyAlignment="1">
      <alignment horizontal="center" vertical="center" wrapText="1"/>
    </xf>
    <xf numFmtId="0" fontId="38" fillId="2" borderId="0" xfId="14" applyFont="1" applyFill="1" applyBorder="1" applyAlignment="1">
      <alignment horizontal="left" vertical="center" wrapText="1"/>
    </xf>
    <xf numFmtId="0" fontId="38" fillId="2" borderId="62" xfId="14" applyFont="1" applyFill="1" applyBorder="1" applyAlignment="1">
      <alignment horizontal="center" vertical="center" textRotation="255" wrapText="1"/>
    </xf>
    <xf numFmtId="0" fontId="39" fillId="2" borderId="70" xfId="14" applyFont="1" applyFill="1" applyBorder="1" applyAlignment="1">
      <alignment horizontal="center" vertical="center" textRotation="255" wrapText="1"/>
    </xf>
    <xf numFmtId="0" fontId="39" fillId="2" borderId="45" xfId="14" applyFont="1" applyFill="1" applyBorder="1" applyAlignment="1">
      <alignment horizontal="left" vertical="center" wrapText="1"/>
    </xf>
    <xf numFmtId="0" fontId="39" fillId="2" borderId="46" xfId="14" applyFont="1" applyFill="1" applyBorder="1" applyAlignment="1">
      <alignment horizontal="left" vertical="center" wrapText="1"/>
    </xf>
    <xf numFmtId="0" fontId="39" fillId="2" borderId="64" xfId="14" applyFont="1" applyFill="1" applyBorder="1" applyAlignment="1">
      <alignment horizontal="left" vertical="center" wrapText="1"/>
    </xf>
    <xf numFmtId="0" fontId="38" fillId="2" borderId="195" xfId="14" applyFont="1" applyFill="1" applyBorder="1" applyAlignment="1">
      <alignment horizontal="center" vertical="center" wrapText="1"/>
    </xf>
    <xf numFmtId="0" fontId="38" fillId="2" borderId="196" xfId="14" applyFont="1" applyFill="1" applyBorder="1" applyAlignment="1">
      <alignment horizontal="center" vertical="center" wrapText="1"/>
    </xf>
    <xf numFmtId="0" fontId="38" fillId="2" borderId="207" xfId="14" applyFont="1" applyFill="1" applyBorder="1" applyAlignment="1">
      <alignment horizontal="center" vertical="center" wrapText="1"/>
    </xf>
    <xf numFmtId="0" fontId="38" fillId="2" borderId="6" xfId="14" applyFont="1" applyFill="1" applyBorder="1" applyAlignment="1">
      <alignment horizontal="center" vertical="center" wrapText="1"/>
    </xf>
    <xf numFmtId="0" fontId="38" fillId="2" borderId="13" xfId="14" applyFont="1" applyFill="1" applyBorder="1" applyAlignment="1">
      <alignment horizontal="center" vertical="center" wrapText="1"/>
    </xf>
    <xf numFmtId="0" fontId="38" fillId="2" borderId="15" xfId="14" applyFont="1" applyFill="1" applyBorder="1" applyAlignment="1">
      <alignment horizontal="center" vertical="center" wrapText="1"/>
    </xf>
    <xf numFmtId="0" fontId="38" fillId="2" borderId="252" xfId="14" applyFont="1" applyFill="1" applyBorder="1" applyAlignment="1">
      <alignment horizontal="left" vertical="top" wrapText="1"/>
    </xf>
    <xf numFmtId="0" fontId="38" fillId="2" borderId="204" xfId="14" applyFont="1" applyFill="1" applyBorder="1" applyAlignment="1">
      <alignment horizontal="left" vertical="top" wrapText="1"/>
    </xf>
    <xf numFmtId="0" fontId="38" fillId="2" borderId="205" xfId="14" applyFont="1" applyFill="1" applyBorder="1" applyAlignment="1">
      <alignment horizontal="left" vertical="top" wrapText="1"/>
    </xf>
    <xf numFmtId="0" fontId="38" fillId="2" borderId="9" xfId="14" applyFont="1" applyFill="1" applyBorder="1" applyAlignment="1">
      <alignment horizontal="left" vertical="top" wrapText="1"/>
    </xf>
    <xf numFmtId="0" fontId="38" fillId="2" borderId="7" xfId="14" applyFont="1" applyFill="1" applyBorder="1" applyAlignment="1">
      <alignment horizontal="left" vertical="top" wrapText="1"/>
    </xf>
    <xf numFmtId="0" fontId="38" fillId="2" borderId="77" xfId="14" applyFont="1" applyFill="1" applyBorder="1" applyAlignment="1">
      <alignment horizontal="left" vertical="top" wrapText="1"/>
    </xf>
    <xf numFmtId="0" fontId="38" fillId="2" borderId="71" xfId="14" applyFont="1" applyFill="1" applyBorder="1" applyAlignment="1">
      <alignment horizontal="center" vertical="center" wrapText="1"/>
    </xf>
    <xf numFmtId="0" fontId="38" fillId="2" borderId="87" xfId="14" applyFont="1" applyFill="1" applyBorder="1" applyAlignment="1">
      <alignment horizontal="center" vertical="center" wrapText="1"/>
    </xf>
    <xf numFmtId="0" fontId="38" fillId="2" borderId="73" xfId="14" applyFont="1" applyFill="1" applyBorder="1" applyAlignment="1">
      <alignment horizontal="center" vertical="center" wrapText="1"/>
    </xf>
    <xf numFmtId="0" fontId="39" fillId="2" borderId="9" xfId="14" applyFont="1" applyFill="1" applyBorder="1" applyAlignment="1">
      <alignment horizontal="left" vertical="center" wrapText="1"/>
    </xf>
    <xf numFmtId="0" fontId="39" fillId="2" borderId="7" xfId="14" applyFont="1" applyFill="1" applyBorder="1" applyAlignment="1">
      <alignment horizontal="left" vertical="center" wrapText="1"/>
    </xf>
    <xf numFmtId="0" fontId="39" fillId="2" borderId="77" xfId="14" applyFont="1" applyFill="1" applyBorder="1" applyAlignment="1">
      <alignment horizontal="left" vertical="center" wrapText="1"/>
    </xf>
    <xf numFmtId="0" fontId="38" fillId="2" borderId="3" xfId="14" applyFont="1" applyFill="1" applyBorder="1" applyAlignment="1">
      <alignment horizontal="center" vertical="center" wrapText="1"/>
    </xf>
    <xf numFmtId="0" fontId="38" fillId="2" borderId="4" xfId="14" applyFont="1" applyFill="1" applyBorder="1" applyAlignment="1">
      <alignment horizontal="center" vertical="center" wrapText="1"/>
    </xf>
    <xf numFmtId="0" fontId="38" fillId="2" borderId="5" xfId="14" applyFont="1" applyFill="1" applyBorder="1" applyAlignment="1">
      <alignment horizontal="center" vertical="center" wrapText="1"/>
    </xf>
    <xf numFmtId="0" fontId="38" fillId="2" borderId="9" xfId="14" applyFont="1" applyFill="1" applyBorder="1" applyAlignment="1">
      <alignment horizontal="center" vertical="center" wrapText="1"/>
    </xf>
    <xf numFmtId="0" fontId="38" fillId="2" borderId="7" xfId="14" applyFont="1" applyFill="1" applyBorder="1" applyAlignment="1">
      <alignment horizontal="center" vertical="center" wrapText="1"/>
    </xf>
    <xf numFmtId="0" fontId="38" fillId="2" borderId="10" xfId="14" applyFont="1" applyFill="1" applyBorder="1" applyAlignment="1">
      <alignment horizontal="center" vertical="center" wrapText="1"/>
    </xf>
    <xf numFmtId="0" fontId="38" fillId="2" borderId="181" xfId="14" applyFont="1" applyFill="1" applyBorder="1" applyAlignment="1">
      <alignment horizontal="center" vertical="center" wrapText="1"/>
    </xf>
    <xf numFmtId="0" fontId="39" fillId="2" borderId="54" xfId="14" applyFont="1" applyFill="1" applyBorder="1" applyAlignment="1">
      <alignment horizontal="center" vertical="center" wrapText="1"/>
    </xf>
    <xf numFmtId="0" fontId="38" fillId="2" borderId="54" xfId="14" applyFont="1" applyFill="1" applyBorder="1" applyAlignment="1">
      <alignment vertical="center" wrapText="1"/>
    </xf>
    <xf numFmtId="0" fontId="39" fillId="2" borderId="54" xfId="14" applyFont="1" applyFill="1" applyBorder="1" applyAlignment="1">
      <alignment vertical="center" wrapText="1"/>
    </xf>
    <xf numFmtId="0" fontId="38" fillId="2" borderId="224" xfId="14" applyFont="1" applyFill="1" applyBorder="1" applyAlignment="1">
      <alignment horizontal="left" vertical="center" wrapText="1"/>
    </xf>
    <xf numFmtId="0" fontId="38" fillId="2" borderId="51" xfId="14" applyFont="1" applyFill="1" applyBorder="1" applyAlignment="1">
      <alignment horizontal="left" vertical="center" wrapText="1"/>
    </xf>
    <xf numFmtId="0" fontId="38" fillId="2" borderId="196" xfId="14" applyFont="1" applyFill="1" applyBorder="1" applyAlignment="1">
      <alignment horizontal="left" vertical="center" wrapText="1"/>
    </xf>
    <xf numFmtId="0" fontId="38" fillId="2" borderId="199" xfId="14" applyFont="1" applyFill="1" applyBorder="1" applyAlignment="1">
      <alignment horizontal="left" vertical="center" wrapText="1"/>
    </xf>
    <xf numFmtId="0" fontId="39" fillId="2" borderId="50" xfId="14" applyFont="1" applyFill="1" applyBorder="1" applyAlignment="1">
      <alignment horizontal="left" vertical="top" wrapText="1"/>
    </xf>
    <xf numFmtId="0" fontId="39" fillId="2" borderId="51" xfId="14" applyFont="1" applyFill="1" applyBorder="1" applyAlignment="1">
      <alignment horizontal="left" vertical="top" wrapText="1"/>
    </xf>
    <xf numFmtId="0" fontId="39" fillId="2" borderId="60" xfId="14" applyFont="1" applyFill="1" applyBorder="1" applyAlignment="1">
      <alignment horizontal="left" vertical="top" wrapText="1"/>
    </xf>
    <xf numFmtId="0" fontId="39" fillId="2" borderId="171" xfId="14" applyFont="1" applyFill="1" applyBorder="1" applyAlignment="1">
      <alignment horizontal="center" vertical="center" wrapText="1"/>
    </xf>
    <xf numFmtId="0" fontId="39" fillId="2" borderId="242" xfId="14" applyFont="1" applyFill="1" applyBorder="1" applyAlignment="1">
      <alignment vertical="center" wrapText="1"/>
    </xf>
    <xf numFmtId="0" fontId="39" fillId="2" borderId="243" xfId="14" applyFont="1" applyFill="1" applyBorder="1" applyAlignment="1">
      <alignment vertical="center" wrapText="1"/>
    </xf>
    <xf numFmtId="0" fontId="39" fillId="2" borderId="244" xfId="14" applyFont="1" applyFill="1" applyBorder="1" applyAlignment="1">
      <alignment vertical="center" wrapText="1"/>
    </xf>
    <xf numFmtId="0" fontId="38" fillId="2" borderId="172" xfId="14" applyFont="1" applyFill="1" applyBorder="1" applyAlignment="1">
      <alignment vertical="center" wrapText="1"/>
    </xf>
    <xf numFmtId="0" fontId="38" fillId="2" borderId="173" xfId="14" applyFont="1" applyFill="1" applyBorder="1" applyAlignment="1">
      <alignment vertical="center" wrapText="1"/>
    </xf>
    <xf numFmtId="0" fontId="38" fillId="2" borderId="174" xfId="14" applyFont="1" applyFill="1" applyBorder="1" applyAlignment="1">
      <alignment vertical="center" wrapText="1"/>
    </xf>
    <xf numFmtId="0" fontId="39" fillId="2" borderId="187" xfId="14" applyFont="1" applyFill="1" applyBorder="1" applyAlignment="1">
      <alignment vertical="center" wrapText="1"/>
    </xf>
    <xf numFmtId="0" fontId="38" fillId="2" borderId="198" xfId="14" applyFont="1" applyFill="1" applyBorder="1" applyAlignment="1">
      <alignment vertical="center" wrapText="1"/>
    </xf>
    <xf numFmtId="0" fontId="38" fillId="2" borderId="196" xfId="14" applyFont="1" applyFill="1" applyBorder="1" applyAlignment="1">
      <alignment vertical="center" wrapText="1"/>
    </xf>
    <xf numFmtId="0" fontId="38" fillId="2" borderId="197" xfId="14" applyFont="1" applyFill="1" applyBorder="1" applyAlignment="1">
      <alignment vertical="center" wrapText="1"/>
    </xf>
    <xf numFmtId="0" fontId="39" fillId="2" borderId="198" xfId="14" applyFont="1" applyFill="1" applyBorder="1" applyAlignment="1">
      <alignment horizontal="center" vertical="center" wrapText="1"/>
    </xf>
    <xf numFmtId="0" fontId="39" fillId="2" borderId="197" xfId="14" applyFont="1" applyFill="1" applyBorder="1" applyAlignment="1">
      <alignment horizontal="center" vertical="center" wrapText="1"/>
    </xf>
    <xf numFmtId="0" fontId="39" fillId="4" borderId="219" xfId="14" applyFont="1" applyFill="1" applyBorder="1" applyAlignment="1">
      <alignment horizontal="left" vertical="center" wrapText="1"/>
    </xf>
    <xf numFmtId="0" fontId="39" fillId="4" borderId="220" xfId="14" applyFont="1" applyFill="1" applyBorder="1" applyAlignment="1">
      <alignment horizontal="left" vertical="center" wrapText="1"/>
    </xf>
    <xf numFmtId="0" fontId="39" fillId="4" borderId="241" xfId="14" applyFont="1" applyFill="1" applyBorder="1" applyAlignment="1">
      <alignment horizontal="left" vertical="center" wrapText="1"/>
    </xf>
    <xf numFmtId="0" fontId="38" fillId="2" borderId="208" xfId="14" applyFont="1" applyFill="1" applyBorder="1" applyAlignment="1">
      <alignment horizontal="left" vertical="center" wrapText="1"/>
    </xf>
    <xf numFmtId="0" fontId="38" fillId="2" borderId="4" xfId="14" applyFont="1" applyFill="1" applyBorder="1" applyAlignment="1">
      <alignment horizontal="left" vertical="center" wrapText="1"/>
    </xf>
    <xf numFmtId="0" fontId="38" fillId="2" borderId="239" xfId="14" applyFont="1" applyFill="1" applyBorder="1" applyAlignment="1">
      <alignment horizontal="left" vertical="center" wrapText="1"/>
    </xf>
    <xf numFmtId="0" fontId="38" fillId="2" borderId="48" xfId="14" applyFont="1" applyFill="1" applyBorder="1" applyAlignment="1">
      <alignment horizontal="left" vertical="center" wrapText="1"/>
    </xf>
    <xf numFmtId="0" fontId="38" fillId="2" borderId="182" xfId="14" applyFont="1" applyFill="1" applyBorder="1" applyAlignment="1">
      <alignment horizontal="left" vertical="center" wrapText="1"/>
    </xf>
    <xf numFmtId="0" fontId="39" fillId="2" borderId="59" xfId="14" applyFont="1" applyFill="1" applyBorder="1" applyAlignment="1">
      <alignment horizontal="center" vertical="center" wrapText="1"/>
    </xf>
    <xf numFmtId="0" fontId="39" fillId="0" borderId="19" xfId="14" applyFont="1" applyFill="1" applyBorder="1" applyAlignment="1">
      <alignment horizontal="center" vertical="center" wrapText="1"/>
    </xf>
    <xf numFmtId="0" fontId="39" fillId="0" borderId="20" xfId="14" applyFont="1" applyFill="1" applyBorder="1" applyAlignment="1">
      <alignment horizontal="center" vertical="center" wrapText="1"/>
    </xf>
    <xf numFmtId="0" fontId="39" fillId="0" borderId="68" xfId="14" applyFont="1" applyFill="1" applyBorder="1" applyAlignment="1">
      <alignment horizontal="center" vertical="center" wrapText="1"/>
    </xf>
    <xf numFmtId="0" fontId="38" fillId="2" borderId="240" xfId="14" applyFont="1" applyFill="1" applyBorder="1" applyAlignment="1">
      <alignment horizontal="center" vertical="center" wrapText="1"/>
    </xf>
    <xf numFmtId="0" fontId="38" fillId="2" borderId="239" xfId="14" applyFont="1" applyFill="1" applyBorder="1" applyAlignment="1">
      <alignment horizontal="center" vertical="center" wrapText="1"/>
    </xf>
    <xf numFmtId="0" fontId="39" fillId="2" borderId="168" xfId="14" applyFont="1" applyFill="1" applyBorder="1" applyAlignment="1">
      <alignment horizontal="left" vertical="center" wrapText="1"/>
    </xf>
    <xf numFmtId="0" fontId="38" fillId="2" borderId="182" xfId="14" applyFont="1" applyFill="1" applyBorder="1" applyAlignment="1">
      <alignment horizontal="center" vertical="center" wrapText="1"/>
    </xf>
    <xf numFmtId="0" fontId="39" fillId="0" borderId="65" xfId="14" applyFont="1" applyFill="1" applyBorder="1" applyAlignment="1">
      <alignment horizontal="center" vertical="center" wrapText="1"/>
    </xf>
    <xf numFmtId="0" fontId="39" fillId="0" borderId="2" xfId="14" applyFont="1" applyFill="1" applyBorder="1" applyAlignment="1">
      <alignment horizontal="center" vertical="center" wrapText="1"/>
    </xf>
    <xf numFmtId="0" fontId="39" fillId="2" borderId="275" xfId="14" applyFont="1" applyFill="1" applyBorder="1" applyAlignment="1">
      <alignment horizontal="left" vertical="top" wrapText="1"/>
    </xf>
    <xf numFmtId="0" fontId="38" fillId="2" borderId="112" xfId="14" applyFont="1" applyFill="1" applyBorder="1" applyAlignment="1">
      <alignment horizontal="center" vertical="center" wrapText="1"/>
    </xf>
    <xf numFmtId="0" fontId="38" fillId="2" borderId="56" xfId="14" applyFont="1" applyFill="1" applyBorder="1" applyAlignment="1">
      <alignment horizontal="center" vertical="center" wrapText="1"/>
    </xf>
    <xf numFmtId="0" fontId="38" fillId="2" borderId="55" xfId="14" applyFont="1" applyFill="1" applyBorder="1" applyAlignment="1">
      <alignment horizontal="left" vertical="center" wrapText="1"/>
    </xf>
    <xf numFmtId="0" fontId="38" fillId="2" borderId="60" xfId="14" applyFont="1" applyFill="1" applyBorder="1" applyAlignment="1">
      <alignment horizontal="left" vertical="center" wrapText="1"/>
    </xf>
    <xf numFmtId="0" fontId="39" fillId="2" borderId="19" xfId="14" applyFont="1" applyFill="1" applyBorder="1" applyAlignment="1">
      <alignment horizontal="center" vertical="center" wrapText="1"/>
    </xf>
    <xf numFmtId="0" fontId="39" fillId="2" borderId="20" xfId="14" applyFont="1" applyFill="1" applyBorder="1" applyAlignment="1">
      <alignment horizontal="center" vertical="center" wrapText="1"/>
    </xf>
    <xf numFmtId="0" fontId="39" fillId="2" borderId="68" xfId="14" applyFont="1" applyFill="1" applyBorder="1" applyAlignment="1">
      <alignment horizontal="center" vertical="center" wrapText="1"/>
    </xf>
    <xf numFmtId="0" fontId="38" fillId="2" borderId="54" xfId="14" applyFont="1" applyFill="1" applyBorder="1" applyAlignment="1">
      <alignment horizontal="center" vertical="center" wrapText="1"/>
    </xf>
    <xf numFmtId="0" fontId="39" fillId="2" borderId="54" xfId="14" applyFont="1" applyFill="1" applyBorder="1" applyAlignment="1">
      <alignment horizontal="right" wrapText="1"/>
    </xf>
    <xf numFmtId="0" fontId="38" fillId="4" borderId="81" xfId="14" applyFont="1" applyFill="1" applyBorder="1" applyAlignment="1">
      <alignment horizontal="center" vertical="center" textRotation="255" wrapText="1"/>
    </xf>
    <xf numFmtId="0" fontId="38" fillId="4" borderId="82" xfId="14" applyFont="1" applyFill="1" applyBorder="1" applyAlignment="1">
      <alignment horizontal="center" vertical="center" textRotation="255" wrapText="1"/>
    </xf>
    <xf numFmtId="0" fontId="38" fillId="4" borderId="62" xfId="14" applyFont="1" applyFill="1" applyBorder="1" applyAlignment="1">
      <alignment horizontal="center" vertical="center" textRotation="255" wrapText="1"/>
    </xf>
    <xf numFmtId="0" fontId="38" fillId="4" borderId="65" xfId="14" applyFont="1" applyFill="1" applyBorder="1" applyAlignment="1">
      <alignment horizontal="center" vertical="center" textRotation="255" wrapText="1"/>
    </xf>
    <xf numFmtId="0" fontId="38" fillId="4" borderId="70" xfId="14" applyFont="1" applyFill="1" applyBorder="1" applyAlignment="1">
      <alignment horizontal="center" vertical="center" textRotation="255" wrapText="1"/>
    </xf>
    <xf numFmtId="0" fontId="39" fillId="2" borderId="6" xfId="14" applyFont="1" applyFill="1" applyBorder="1" applyAlignment="1">
      <alignment horizontal="right" wrapText="1"/>
    </xf>
    <xf numFmtId="0" fontId="38" fillId="4" borderId="44" xfId="14" applyFont="1" applyFill="1" applyBorder="1" applyAlignment="1">
      <alignment horizontal="left" vertical="center" wrapText="1"/>
    </xf>
    <xf numFmtId="0" fontId="38" fillId="4" borderId="47" xfId="14" applyFont="1" applyFill="1" applyBorder="1" applyAlignment="1">
      <alignment horizontal="left" vertical="center" wrapText="1"/>
    </xf>
    <xf numFmtId="0" fontId="39" fillId="2" borderId="3" xfId="14" applyFont="1" applyFill="1" applyBorder="1" applyAlignment="1">
      <alignment horizontal="center" wrapText="1"/>
    </xf>
    <xf numFmtId="0" fontId="39" fillId="2" borderId="4" xfId="14" applyFont="1" applyFill="1" applyBorder="1" applyAlignment="1">
      <alignment horizontal="center" wrapText="1"/>
    </xf>
    <xf numFmtId="0" fontId="39" fillId="2" borderId="20" xfId="14" applyFont="1" applyFill="1" applyBorder="1" applyAlignment="1">
      <alignment horizontal="center" wrapText="1"/>
    </xf>
    <xf numFmtId="0" fontId="39" fillId="2" borderId="19" xfId="14" applyFont="1" applyFill="1" applyBorder="1" applyAlignment="1">
      <alignment horizontal="center" wrapText="1"/>
    </xf>
    <xf numFmtId="0" fontId="39" fillId="2" borderId="68" xfId="14" applyFont="1" applyFill="1" applyBorder="1" applyAlignment="1">
      <alignment horizontal="center" wrapText="1"/>
    </xf>
    <xf numFmtId="0" fontId="39" fillId="2" borderId="2" xfId="14" applyFont="1" applyFill="1" applyBorder="1" applyAlignment="1">
      <alignment horizontal="left" vertical="center" wrapText="1"/>
    </xf>
    <xf numFmtId="0" fontId="38" fillId="4" borderId="2" xfId="14" applyFont="1" applyFill="1" applyBorder="1" applyAlignment="1">
      <alignment horizontal="left" vertical="center" wrapText="1"/>
    </xf>
    <xf numFmtId="0" fontId="38" fillId="4" borderId="49" xfId="14" applyFont="1" applyFill="1" applyBorder="1" applyAlignment="1">
      <alignment horizontal="left" vertical="center" wrapText="1"/>
    </xf>
    <xf numFmtId="0" fontId="39" fillId="2" borderId="164" xfId="14" applyFont="1" applyFill="1" applyBorder="1" applyAlignment="1">
      <alignment horizontal="center" vertical="center" wrapText="1"/>
    </xf>
    <xf numFmtId="0" fontId="39" fillId="2" borderId="165" xfId="14" applyFont="1" applyFill="1" applyBorder="1" applyAlignment="1">
      <alignment horizontal="center" vertical="center" wrapText="1"/>
    </xf>
    <xf numFmtId="0" fontId="39" fillId="2" borderId="167" xfId="14" applyFont="1" applyFill="1" applyBorder="1" applyAlignment="1">
      <alignment horizontal="center" vertical="center" wrapText="1"/>
    </xf>
    <xf numFmtId="0" fontId="40" fillId="2" borderId="168" xfId="14" applyFont="1" applyFill="1" applyBorder="1" applyAlignment="1">
      <alignment horizontal="left" vertical="center" wrapText="1"/>
    </xf>
    <xf numFmtId="0" fontId="40" fillId="2" borderId="169" xfId="14" applyFont="1" applyFill="1" applyBorder="1" applyAlignment="1">
      <alignment horizontal="left" vertical="center" wrapText="1"/>
    </xf>
    <xf numFmtId="0" fontId="40" fillId="2" borderId="171" xfId="14" applyFont="1" applyFill="1" applyBorder="1" applyAlignment="1">
      <alignment horizontal="left" vertical="center" wrapText="1"/>
    </xf>
    <xf numFmtId="0" fontId="38" fillId="2" borderId="172" xfId="14" applyFont="1" applyFill="1" applyBorder="1" applyAlignment="1">
      <alignment horizontal="left" vertical="top" wrapText="1"/>
    </xf>
    <xf numFmtId="0" fontId="38" fillId="2" borderId="173" xfId="14" applyFont="1" applyFill="1" applyBorder="1" applyAlignment="1">
      <alignment horizontal="left" vertical="top" wrapText="1"/>
    </xf>
    <xf numFmtId="0" fontId="38" fillId="2" borderId="175" xfId="14" applyFont="1" applyFill="1" applyBorder="1" applyAlignment="1">
      <alignment horizontal="left" vertical="top" wrapText="1"/>
    </xf>
    <xf numFmtId="0" fontId="35" fillId="2" borderId="0" xfId="14" applyFont="1" applyFill="1" applyBorder="1" applyAlignment="1">
      <alignment horizontal="left" vertical="center" wrapText="1"/>
    </xf>
    <xf numFmtId="0" fontId="38" fillId="2" borderId="40" xfId="14" applyFont="1" applyFill="1" applyBorder="1" applyAlignment="1">
      <alignment horizontal="center" vertical="center" textRotation="255" wrapText="1"/>
    </xf>
    <xf numFmtId="0" fontId="38" fillId="2" borderId="180" xfId="14" applyFont="1" applyFill="1" applyBorder="1" applyAlignment="1">
      <alignment horizontal="center" vertical="center" textRotation="255" wrapText="1"/>
    </xf>
    <xf numFmtId="0" fontId="38" fillId="2" borderId="190" xfId="14" applyFont="1" applyFill="1" applyBorder="1" applyAlignment="1">
      <alignment horizontal="center" vertical="center" textRotation="255" wrapText="1"/>
    </xf>
    <xf numFmtId="0" fontId="38" fillId="2" borderId="44" xfId="14" applyFont="1" applyFill="1" applyBorder="1" applyAlignment="1">
      <alignment horizontal="center" vertical="center" wrapText="1"/>
    </xf>
    <xf numFmtId="0" fontId="39" fillId="2" borderId="165" xfId="14" applyFont="1" applyFill="1" applyBorder="1" applyAlignment="1">
      <alignment horizontal="left" vertical="center" wrapText="1"/>
    </xf>
    <xf numFmtId="0" fontId="39" fillId="2" borderId="167" xfId="14" applyFont="1" applyFill="1" applyBorder="1" applyAlignment="1">
      <alignment horizontal="left" vertical="center" wrapText="1"/>
    </xf>
    <xf numFmtId="0" fontId="38" fillId="2" borderId="229" xfId="14" applyFont="1" applyFill="1" applyBorder="1" applyAlignment="1">
      <alignment horizontal="center" vertical="center" wrapText="1"/>
    </xf>
    <xf numFmtId="0" fontId="38" fillId="2" borderId="230" xfId="14" applyFont="1" applyFill="1" applyBorder="1" applyAlignment="1">
      <alignment horizontal="center" vertical="center" wrapText="1"/>
    </xf>
    <xf numFmtId="0" fontId="38" fillId="2" borderId="168" xfId="14" applyFont="1" applyFill="1" applyBorder="1" applyAlignment="1">
      <alignment horizontal="left" vertical="center" wrapText="1"/>
    </xf>
    <xf numFmtId="0" fontId="38" fillId="2" borderId="169" xfId="14" applyFont="1" applyFill="1" applyBorder="1" applyAlignment="1">
      <alignment horizontal="left" vertical="center" wrapText="1"/>
    </xf>
    <xf numFmtId="0" fontId="38" fillId="2" borderId="170" xfId="14" applyFont="1" applyFill="1" applyBorder="1" applyAlignment="1">
      <alignment horizontal="left" vertical="center" wrapText="1"/>
    </xf>
    <xf numFmtId="0" fontId="39" fillId="2" borderId="170" xfId="14" applyFont="1" applyFill="1" applyBorder="1" applyAlignment="1">
      <alignment horizontal="left" vertical="center" wrapText="1"/>
    </xf>
    <xf numFmtId="0" fontId="39" fillId="2" borderId="168" xfId="14" applyFont="1" applyFill="1" applyBorder="1" applyAlignment="1">
      <alignment horizontal="left" wrapText="1"/>
    </xf>
    <xf numFmtId="0" fontId="39" fillId="2" borderId="169" xfId="14" applyFont="1" applyFill="1" applyBorder="1" applyAlignment="1">
      <alignment horizontal="left" wrapText="1"/>
    </xf>
    <xf numFmtId="0" fontId="39" fillId="2" borderId="171" xfId="14" applyFont="1" applyFill="1" applyBorder="1" applyAlignment="1">
      <alignment horizontal="left" wrapText="1"/>
    </xf>
    <xf numFmtId="0" fontId="41" fillId="2" borderId="172" xfId="14" applyFont="1" applyFill="1" applyBorder="1" applyAlignment="1">
      <alignment horizontal="center" vertical="center" wrapText="1"/>
    </xf>
    <xf numFmtId="0" fontId="41" fillId="2" borderId="173" xfId="14" applyFont="1" applyFill="1" applyBorder="1" applyAlignment="1">
      <alignment horizontal="center" vertical="center" wrapText="1"/>
    </xf>
    <xf numFmtId="0" fontId="41" fillId="2" borderId="181" xfId="14" applyFont="1" applyFill="1" applyBorder="1" applyAlignment="1">
      <alignment horizontal="center" vertical="center" wrapText="1"/>
    </xf>
    <xf numFmtId="0" fontId="41" fillId="2" borderId="0" xfId="14" applyFont="1" applyFill="1" applyBorder="1" applyAlignment="1">
      <alignment horizontal="center" vertical="center" wrapText="1"/>
    </xf>
    <xf numFmtId="0" fontId="39" fillId="2" borderId="243" xfId="14" applyFont="1" applyFill="1" applyBorder="1" applyAlignment="1">
      <alignment horizontal="left" vertical="center" wrapText="1"/>
    </xf>
    <xf numFmtId="0" fontId="39" fillId="2" borderId="244" xfId="14" applyFont="1" applyFill="1" applyBorder="1" applyAlignment="1">
      <alignment horizontal="left" vertical="center" wrapText="1"/>
    </xf>
    <xf numFmtId="0" fontId="39" fillId="2" borderId="0" xfId="14" applyFont="1" applyFill="1" applyBorder="1" applyAlignment="1">
      <alignment horizontal="left" vertical="center" wrapText="1"/>
    </xf>
    <xf numFmtId="0" fontId="39" fillId="2" borderId="59" xfId="14" applyFont="1" applyFill="1" applyBorder="1" applyAlignment="1">
      <alignment horizontal="left" vertical="center" wrapText="1"/>
    </xf>
    <xf numFmtId="0" fontId="38" fillId="2" borderId="279" xfId="14" applyFont="1" applyFill="1" applyBorder="1" applyAlignment="1">
      <alignment horizontal="center" vertical="center" textRotation="255" wrapText="1"/>
    </xf>
    <xf numFmtId="0" fontId="38" fillId="2" borderId="164" xfId="14" applyFont="1" applyFill="1" applyBorder="1" applyAlignment="1">
      <alignment horizontal="center" vertical="center" wrapText="1"/>
    </xf>
    <xf numFmtId="0" fontId="38" fillId="2" borderId="166" xfId="14" applyFont="1" applyFill="1" applyBorder="1" applyAlignment="1">
      <alignment horizontal="center" vertical="center" wrapText="1"/>
    </xf>
    <xf numFmtId="0" fontId="38" fillId="2" borderId="86" xfId="14" applyFont="1" applyFill="1" applyBorder="1" applyAlignment="1">
      <alignment horizontal="center" vertical="center" wrapText="1"/>
    </xf>
    <xf numFmtId="0" fontId="38" fillId="2" borderId="53" xfId="14" applyFont="1" applyFill="1" applyBorder="1" applyAlignment="1">
      <alignment horizontal="center" vertical="center" wrapText="1"/>
    </xf>
    <xf numFmtId="0" fontId="38" fillId="2" borderId="246" xfId="14" applyFont="1" applyFill="1" applyBorder="1" applyAlignment="1">
      <alignment horizontal="right" vertical="center" wrapText="1"/>
    </xf>
    <xf numFmtId="0" fontId="38" fillId="2" borderId="196" xfId="14" applyFont="1" applyFill="1" applyBorder="1" applyAlignment="1">
      <alignment horizontal="right" vertical="center" wrapText="1"/>
    </xf>
    <xf numFmtId="0" fontId="38" fillId="2" borderId="199" xfId="14" applyFont="1" applyFill="1" applyBorder="1" applyAlignment="1">
      <alignment horizontal="right" vertical="center" wrapText="1"/>
    </xf>
    <xf numFmtId="0" fontId="38" fillId="2" borderId="278" xfId="14" applyFont="1" applyFill="1" applyBorder="1" applyAlignment="1">
      <alignment horizontal="center" vertical="center" wrapText="1"/>
    </xf>
    <xf numFmtId="0" fontId="38" fillId="2" borderId="172" xfId="14" applyFont="1" applyFill="1" applyBorder="1" applyAlignment="1">
      <alignment horizontal="left" vertical="center" wrapText="1"/>
    </xf>
    <xf numFmtId="0" fontId="38" fillId="2" borderId="173" xfId="14" applyFont="1" applyFill="1" applyBorder="1" applyAlignment="1">
      <alignment horizontal="left" vertical="center" wrapText="1"/>
    </xf>
    <xf numFmtId="0" fontId="38" fillId="2" borderId="174" xfId="14" applyFont="1" applyFill="1" applyBorder="1" applyAlignment="1">
      <alignment horizontal="left" vertical="center" wrapText="1"/>
    </xf>
    <xf numFmtId="0" fontId="38" fillId="2" borderId="168" xfId="14" applyFont="1" applyFill="1" applyBorder="1" applyAlignment="1">
      <alignment horizontal="right" vertical="center" wrapText="1"/>
    </xf>
    <xf numFmtId="0" fontId="38" fillId="2" borderId="169" xfId="14" applyFont="1" applyFill="1" applyBorder="1" applyAlignment="1">
      <alignment horizontal="right" vertical="center" wrapText="1"/>
    </xf>
    <xf numFmtId="0" fontId="38" fillId="2" borderId="171" xfId="14" applyFont="1" applyFill="1" applyBorder="1" applyAlignment="1">
      <alignment horizontal="right" vertical="center" wrapText="1"/>
    </xf>
    <xf numFmtId="0" fontId="38" fillId="4" borderId="255" xfId="14" applyFont="1" applyFill="1" applyBorder="1" applyAlignment="1">
      <alignment horizontal="left" vertical="center" wrapText="1"/>
    </xf>
    <xf numFmtId="0" fontId="38" fillId="4" borderId="165" xfId="14" applyFont="1" applyFill="1" applyBorder="1" applyAlignment="1">
      <alignment horizontal="left" vertical="center" wrapText="1"/>
    </xf>
    <xf numFmtId="0" fontId="38" fillId="4" borderId="167" xfId="14" applyFont="1" applyFill="1" applyBorder="1" applyAlignment="1">
      <alignment horizontal="left" vertical="center" wrapText="1"/>
    </xf>
    <xf numFmtId="0" fontId="38" fillId="2" borderId="179" xfId="14" applyFont="1" applyFill="1" applyBorder="1" applyAlignment="1">
      <alignment horizontal="center" vertical="center" textRotation="255" wrapText="1"/>
    </xf>
    <xf numFmtId="0" fontId="38" fillId="2" borderId="181" xfId="14" applyFont="1" applyFill="1" applyBorder="1" applyAlignment="1">
      <alignment horizontal="left" vertical="top" wrapText="1"/>
    </xf>
    <xf numFmtId="0" fontId="38" fillId="2" borderId="0" xfId="14" applyFont="1" applyFill="1" applyBorder="1" applyAlignment="1">
      <alignment horizontal="left" vertical="top" wrapText="1"/>
    </xf>
    <xf numFmtId="0" fontId="38" fillId="2" borderId="59" xfId="14" applyFont="1" applyFill="1" applyBorder="1" applyAlignment="1">
      <alignment horizontal="left" vertical="top" wrapText="1"/>
    </xf>
    <xf numFmtId="0" fontId="38" fillId="2" borderId="183" xfId="14" applyFont="1" applyFill="1" applyBorder="1" applyAlignment="1">
      <alignment horizontal="left" vertical="top" wrapText="1"/>
    </xf>
    <xf numFmtId="0" fontId="38" fillId="2" borderId="177" xfId="14" applyFont="1" applyFill="1" applyBorder="1" applyAlignment="1">
      <alignment horizontal="left" vertical="top" wrapText="1"/>
    </xf>
    <xf numFmtId="0" fontId="38" fillId="2" borderId="184" xfId="14" applyFont="1" applyFill="1" applyBorder="1" applyAlignment="1">
      <alignment horizontal="left" vertical="top" wrapText="1"/>
    </xf>
    <xf numFmtId="0" fontId="38" fillId="0" borderId="0" xfId="14" applyFont="1" applyFill="1" applyBorder="1" applyAlignment="1">
      <alignment horizontal="center" vertical="center" textRotation="255" wrapText="1"/>
    </xf>
    <xf numFmtId="0" fontId="38" fillId="0" borderId="0" xfId="14" applyFont="1" applyFill="1" applyBorder="1" applyAlignment="1">
      <alignment horizontal="left" vertical="center" wrapText="1"/>
    </xf>
    <xf numFmtId="0" fontId="38" fillId="4" borderId="40" xfId="14" applyFont="1" applyFill="1" applyBorder="1" applyAlignment="1">
      <alignment horizontal="center" vertical="center" textRotation="255" wrapText="1"/>
    </xf>
    <xf numFmtId="0" fontId="38" fillId="4" borderId="48" xfId="14" applyFont="1" applyFill="1" applyBorder="1" applyAlignment="1">
      <alignment horizontal="center" vertical="center" textRotation="255" wrapText="1"/>
    </xf>
    <xf numFmtId="0" fontId="38" fillId="4" borderId="50" xfId="14" applyFont="1" applyFill="1" applyBorder="1" applyAlignment="1">
      <alignment horizontal="center" vertical="center" textRotation="255" wrapText="1"/>
    </xf>
    <xf numFmtId="0" fontId="38" fillId="2" borderId="59" xfId="14" applyFont="1" applyFill="1" applyBorder="1" applyAlignment="1">
      <alignment horizontal="center" vertical="center" wrapText="1"/>
    </xf>
    <xf numFmtId="0" fontId="38" fillId="2" borderId="56" xfId="14" applyFont="1" applyFill="1" applyBorder="1" applyAlignment="1">
      <alignment horizontal="left" vertical="center" wrapText="1"/>
    </xf>
    <xf numFmtId="0" fontId="38" fillId="2" borderId="155" xfId="14" applyFont="1" applyFill="1" applyBorder="1" applyAlignment="1">
      <alignment horizontal="left" vertical="center" wrapText="1"/>
    </xf>
    <xf numFmtId="0" fontId="38" fillId="4" borderId="65" xfId="14" applyFont="1" applyFill="1" applyBorder="1" applyAlignment="1">
      <alignment horizontal="left" vertical="center" wrapText="1"/>
    </xf>
    <xf numFmtId="0" fontId="38" fillId="2" borderId="181" xfId="14" applyFont="1" applyFill="1" applyBorder="1" applyAlignment="1">
      <alignment horizontal="right" vertical="center" wrapText="1"/>
    </xf>
    <xf numFmtId="0" fontId="38" fillId="2" borderId="0" xfId="14" applyFont="1" applyFill="1" applyBorder="1" applyAlignment="1">
      <alignment horizontal="right" vertical="center" wrapText="1"/>
    </xf>
    <xf numFmtId="0" fontId="38" fillId="2" borderId="59" xfId="14" applyFont="1" applyFill="1" applyBorder="1" applyAlignment="1">
      <alignment horizontal="right" vertical="center" wrapText="1"/>
    </xf>
    <xf numFmtId="0" fontId="39" fillId="2" borderId="54" xfId="14" applyFont="1" applyFill="1" applyBorder="1" applyAlignment="1">
      <alignment horizontal="center" wrapText="1"/>
    </xf>
    <xf numFmtId="0" fontId="38" fillId="2" borderId="256" xfId="14" applyFont="1" applyFill="1" applyBorder="1" applyAlignment="1">
      <alignment horizontal="left" vertical="center" wrapText="1"/>
    </xf>
    <xf numFmtId="0" fontId="38" fillId="2" borderId="257" xfId="14" applyFont="1" applyFill="1" applyBorder="1" applyAlignment="1">
      <alignment horizontal="left" vertical="center" wrapText="1"/>
    </xf>
    <xf numFmtId="0" fontId="38" fillId="2" borderId="258" xfId="14" applyFont="1" applyFill="1" applyBorder="1" applyAlignment="1">
      <alignment horizontal="left" vertical="center" wrapText="1"/>
    </xf>
    <xf numFmtId="0" fontId="38" fillId="2" borderId="70" xfId="14" applyFont="1" applyFill="1" applyBorder="1" applyAlignment="1">
      <alignment horizontal="center" vertical="center" wrapText="1"/>
    </xf>
    <xf numFmtId="0" fontId="39" fillId="2" borderId="57" xfId="14" applyFont="1" applyFill="1" applyBorder="1" applyAlignment="1">
      <alignment horizontal="center" vertical="center" wrapText="1"/>
    </xf>
    <xf numFmtId="0" fontId="38" fillId="2" borderId="171" xfId="14" applyFont="1" applyFill="1" applyBorder="1" applyAlignment="1">
      <alignment horizontal="left" vertical="center" wrapText="1"/>
    </xf>
    <xf numFmtId="0" fontId="38" fillId="4" borderId="0" xfId="14" applyFont="1" applyFill="1" applyBorder="1" applyAlignment="1">
      <alignment horizontal="left" vertical="center" wrapText="1"/>
    </xf>
    <xf numFmtId="0" fontId="38" fillId="4" borderId="59" xfId="14" applyFont="1" applyFill="1" applyBorder="1" applyAlignment="1">
      <alignment horizontal="left" vertical="center" wrapText="1"/>
    </xf>
    <xf numFmtId="0" fontId="38" fillId="2" borderId="40" xfId="14" applyFont="1" applyFill="1" applyBorder="1" applyAlignment="1">
      <alignment horizontal="center" vertical="center" wrapText="1"/>
    </xf>
    <xf numFmtId="0" fontId="38" fillId="2" borderId="41" xfId="14" applyFont="1" applyFill="1" applyBorder="1" applyAlignment="1">
      <alignment horizontal="center" vertical="center" wrapText="1"/>
    </xf>
    <xf numFmtId="0" fontId="38" fillId="2" borderId="61" xfId="14" applyFont="1" applyFill="1" applyBorder="1" applyAlignment="1">
      <alignment horizontal="center" vertical="center" wrapText="1"/>
    </xf>
    <xf numFmtId="0" fontId="38" fillId="2" borderId="59" xfId="14" applyFont="1" applyFill="1" applyBorder="1" applyAlignment="1">
      <alignment horizontal="left" vertical="center" wrapText="1"/>
    </xf>
    <xf numFmtId="0" fontId="38" fillId="2" borderId="69" xfId="14" applyFont="1" applyFill="1" applyBorder="1" applyAlignment="1">
      <alignment horizontal="center" vertical="center" wrapText="1"/>
    </xf>
    <xf numFmtId="0" fontId="35" fillId="2" borderId="51" xfId="14" applyFont="1" applyFill="1" applyBorder="1" applyAlignment="1">
      <alignment horizontal="left" vertical="center" wrapText="1"/>
    </xf>
    <xf numFmtId="0" fontId="38" fillId="2" borderId="198" xfId="14" applyFont="1" applyFill="1" applyBorder="1" applyAlignment="1">
      <alignment horizontal="left" vertical="center" wrapText="1"/>
    </xf>
    <xf numFmtId="0" fontId="38" fillId="2" borderId="197" xfId="14" applyFont="1" applyFill="1" applyBorder="1" applyAlignment="1">
      <alignment horizontal="left" vertical="center" wrapText="1"/>
    </xf>
    <xf numFmtId="0" fontId="39" fillId="2" borderId="198" xfId="14" applyFont="1" applyFill="1" applyBorder="1" applyAlignment="1">
      <alignment horizontal="left" wrapText="1"/>
    </xf>
    <xf numFmtId="0" fontId="39" fillId="2" borderId="196" xfId="14" applyFont="1" applyFill="1" applyBorder="1" applyAlignment="1">
      <alignment horizontal="left" wrapText="1"/>
    </xf>
    <xf numFmtId="0" fontId="39" fillId="2" borderId="199" xfId="14" applyFont="1" applyFill="1" applyBorder="1" applyAlignment="1">
      <alignment horizontal="left" wrapText="1"/>
    </xf>
    <xf numFmtId="0" fontId="38" fillId="2" borderId="119" xfId="14" applyFont="1" applyFill="1" applyBorder="1" applyAlignment="1">
      <alignment horizontal="left" vertical="center" wrapText="1"/>
    </xf>
    <xf numFmtId="0" fontId="38" fillId="2" borderId="120" xfId="14" applyFont="1" applyFill="1" applyBorder="1" applyAlignment="1">
      <alignment horizontal="left" vertical="center" wrapText="1"/>
    </xf>
    <xf numFmtId="0" fontId="38" fillId="2" borderId="265" xfId="14" applyFont="1" applyFill="1" applyBorder="1" applyAlignment="1">
      <alignment horizontal="left" vertical="center" wrapText="1"/>
    </xf>
    <xf numFmtId="0" fontId="38" fillId="4" borderId="48" xfId="14" applyFont="1" applyFill="1" applyBorder="1" applyAlignment="1">
      <alignment horizontal="left" vertical="center" wrapText="1"/>
    </xf>
    <xf numFmtId="0" fontId="38" fillId="2" borderId="58" xfId="14" applyFont="1" applyFill="1" applyBorder="1" applyAlignment="1">
      <alignment horizontal="center" vertical="center" wrapText="1"/>
    </xf>
    <xf numFmtId="0" fontId="38" fillId="2" borderId="42" xfId="14" applyFont="1" applyFill="1" applyBorder="1" applyAlignment="1">
      <alignment horizontal="center" vertical="center" wrapText="1"/>
    </xf>
    <xf numFmtId="0" fontId="38" fillId="2" borderId="50" xfId="14" applyFont="1" applyFill="1" applyBorder="1" applyAlignment="1">
      <alignment horizontal="center" vertical="center" wrapText="1"/>
    </xf>
    <xf numFmtId="0" fontId="38" fillId="2" borderId="51" xfId="14" applyFont="1" applyFill="1" applyBorder="1" applyAlignment="1">
      <alignment horizontal="center" vertical="center" wrapText="1"/>
    </xf>
    <xf numFmtId="0" fontId="38" fillId="4" borderId="62" xfId="14" applyFont="1" applyFill="1" applyBorder="1" applyAlignment="1">
      <alignment horizontal="center" vertical="center" textRotation="255"/>
    </xf>
    <xf numFmtId="0" fontId="38" fillId="4" borderId="65" xfId="14" applyFont="1" applyFill="1" applyBorder="1" applyAlignment="1">
      <alignment horizontal="center" vertical="center" textRotation="255"/>
    </xf>
    <xf numFmtId="0" fontId="38" fillId="4" borderId="70" xfId="14" applyFont="1" applyFill="1" applyBorder="1" applyAlignment="1">
      <alignment horizontal="center" vertical="center" textRotation="255"/>
    </xf>
    <xf numFmtId="0" fontId="38" fillId="4" borderId="41" xfId="14" applyFont="1" applyFill="1" applyBorder="1" applyAlignment="1">
      <alignment horizontal="left" vertical="center" wrapText="1"/>
    </xf>
    <xf numFmtId="0" fontId="38" fillId="4" borderId="61" xfId="14" applyFont="1" applyFill="1" applyBorder="1" applyAlignment="1">
      <alignment horizontal="left" vertical="center" wrapText="1"/>
    </xf>
    <xf numFmtId="0" fontId="38" fillId="2" borderId="65" xfId="14" applyFont="1" applyFill="1" applyBorder="1" applyAlignment="1">
      <alignment horizontal="center" vertical="center" wrapText="1"/>
    </xf>
    <xf numFmtId="0" fontId="38" fillId="2" borderId="49" xfId="14" applyFont="1" applyFill="1" applyBorder="1" applyAlignment="1">
      <alignment horizontal="center" vertical="center" wrapText="1"/>
    </xf>
    <xf numFmtId="0" fontId="38" fillId="2" borderId="206" xfId="14" applyFont="1" applyFill="1" applyBorder="1" applyAlignment="1">
      <alignment horizontal="center" vertical="center" wrapText="1"/>
    </xf>
    <xf numFmtId="0" fontId="41" fillId="2" borderId="181" xfId="14" applyFont="1" applyFill="1" applyBorder="1" applyAlignment="1">
      <alignment horizontal="left" vertical="center" wrapText="1"/>
    </xf>
    <xf numFmtId="0" fontId="41" fillId="2" borderId="0" xfId="14" applyFont="1" applyFill="1" applyBorder="1" applyAlignment="1">
      <alignment horizontal="left" vertical="center" wrapText="1"/>
    </xf>
    <xf numFmtId="0" fontId="38" fillId="2" borderId="2" xfId="14" applyFont="1" applyFill="1" applyBorder="1" applyAlignment="1">
      <alignment horizontal="left" vertical="center" wrapText="1"/>
    </xf>
    <xf numFmtId="0" fontId="38" fillId="2" borderId="181" xfId="14" applyFont="1" applyFill="1" applyBorder="1" applyAlignment="1">
      <alignment horizontal="left" vertical="center" wrapText="1"/>
    </xf>
    <xf numFmtId="0" fontId="38" fillId="2" borderId="57" xfId="14" applyFont="1" applyFill="1" applyBorder="1" applyAlignment="1">
      <alignment horizontal="center" vertical="center" wrapText="1"/>
    </xf>
    <xf numFmtId="0" fontId="38" fillId="4" borderId="15" xfId="14" applyFont="1" applyFill="1" applyBorder="1" applyAlignment="1">
      <alignment horizontal="left" vertical="center" wrapText="1"/>
    </xf>
    <xf numFmtId="0" fontId="38" fillId="4" borderId="75" xfId="14" applyFont="1" applyFill="1" applyBorder="1" applyAlignment="1">
      <alignment horizontal="left" vertical="center" wrapText="1"/>
    </xf>
    <xf numFmtId="0" fontId="38" fillId="2" borderId="191" xfId="14" applyFont="1" applyFill="1" applyBorder="1" applyAlignment="1">
      <alignment horizontal="center" vertical="center" wrapText="1"/>
    </xf>
    <xf numFmtId="0" fontId="38" fillId="2" borderId="171" xfId="14" applyFont="1" applyFill="1" applyBorder="1" applyAlignment="1">
      <alignment horizontal="center" vertical="center" wrapText="1"/>
    </xf>
    <xf numFmtId="0" fontId="38" fillId="2" borderId="58" xfId="14" applyFont="1" applyFill="1" applyBorder="1" applyAlignment="1">
      <alignment horizontal="left" vertical="center" wrapText="1"/>
    </xf>
    <xf numFmtId="0" fontId="38" fillId="2" borderId="41" xfId="14" applyFont="1" applyFill="1" applyBorder="1" applyAlignment="1">
      <alignment horizontal="left" vertical="center" wrapText="1"/>
    </xf>
    <xf numFmtId="0" fontId="38" fillId="2" borderId="42" xfId="14" applyFont="1" applyFill="1" applyBorder="1" applyAlignment="1">
      <alignment horizontal="left" vertical="center" wrapText="1"/>
    </xf>
    <xf numFmtId="0" fontId="38" fillId="2" borderId="9" xfId="14" applyFont="1" applyFill="1" applyBorder="1" applyAlignment="1">
      <alignment horizontal="left" vertical="center" wrapText="1"/>
    </xf>
    <xf numFmtId="0" fontId="38" fillId="2" borderId="7" xfId="14" applyFont="1" applyFill="1" applyBorder="1" applyAlignment="1">
      <alignment horizontal="left" vertical="center" wrapText="1"/>
    </xf>
    <xf numFmtId="0" fontId="38" fillId="2" borderId="10" xfId="14" applyFont="1" applyFill="1" applyBorder="1" applyAlignment="1">
      <alignment horizontal="left" vertical="center" wrapText="1"/>
    </xf>
    <xf numFmtId="0" fontId="38" fillId="2" borderId="65" xfId="14" applyFont="1" applyFill="1" applyBorder="1" applyAlignment="1">
      <alignment horizontal="left" vertical="center" wrapText="1"/>
    </xf>
    <xf numFmtId="0" fontId="38" fillId="2" borderId="68" xfId="14" applyFont="1" applyFill="1" applyBorder="1" applyAlignment="1">
      <alignment horizontal="center" vertical="center" wrapText="1"/>
    </xf>
    <xf numFmtId="0" fontId="38" fillId="2" borderId="50" xfId="14" applyFont="1" applyFill="1" applyBorder="1" applyAlignment="1">
      <alignment horizontal="left" vertical="center" wrapText="1" indent="4"/>
    </xf>
    <xf numFmtId="0" fontId="38" fillId="2" borderId="51" xfId="14" applyFont="1" applyFill="1" applyBorder="1" applyAlignment="1">
      <alignment horizontal="left" vertical="center" wrapText="1" indent="4"/>
    </xf>
    <xf numFmtId="0" fontId="38" fillId="2" borderId="54" xfId="14" applyFont="1" applyFill="1" applyBorder="1" applyAlignment="1">
      <alignment horizontal="left" vertical="center" wrapText="1"/>
    </xf>
    <xf numFmtId="0" fontId="38" fillId="2" borderId="57" xfId="14" applyFont="1" applyFill="1" applyBorder="1" applyAlignment="1">
      <alignment horizontal="left" vertical="center" wrapText="1"/>
    </xf>
    <xf numFmtId="0" fontId="38" fillId="2" borderId="15" xfId="14" applyFont="1" applyFill="1" applyBorder="1" applyAlignment="1">
      <alignment horizontal="right" vertical="center" wrapText="1"/>
    </xf>
    <xf numFmtId="0" fontId="38" fillId="2" borderId="2" xfId="14" applyFont="1" applyFill="1" applyBorder="1" applyAlignment="1">
      <alignment horizontal="right" vertical="center" wrapText="1"/>
    </xf>
    <xf numFmtId="0" fontId="38" fillId="4" borderId="84" xfId="14" applyFont="1" applyFill="1" applyBorder="1" applyAlignment="1">
      <alignment horizontal="left" vertical="center" wrapText="1"/>
    </xf>
    <xf numFmtId="0" fontId="39" fillId="4" borderId="7" xfId="14" applyFont="1" applyFill="1" applyBorder="1" applyAlignment="1">
      <alignment horizontal="left" vertical="center" wrapText="1"/>
    </xf>
    <xf numFmtId="0" fontId="39" fillId="4" borderId="20" xfId="14" applyFont="1" applyFill="1" applyBorder="1" applyAlignment="1">
      <alignment horizontal="left" vertical="center" wrapText="1"/>
    </xf>
    <xf numFmtId="0" fontId="39" fillId="4" borderId="68" xfId="14" applyFont="1" applyFill="1" applyBorder="1" applyAlignment="1">
      <alignment horizontal="left" vertical="center" wrapText="1"/>
    </xf>
    <xf numFmtId="0" fontId="38" fillId="2" borderId="201" xfId="14" applyFont="1" applyFill="1" applyBorder="1" applyAlignment="1">
      <alignment horizontal="right" vertical="center" wrapText="1"/>
    </xf>
    <xf numFmtId="0" fontId="38" fillId="2" borderId="202" xfId="14" applyFont="1" applyFill="1" applyBorder="1" applyAlignment="1">
      <alignment horizontal="right" vertical="center" wrapText="1"/>
    </xf>
    <xf numFmtId="0" fontId="38" fillId="2" borderId="203" xfId="14" applyFont="1" applyFill="1" applyBorder="1" applyAlignment="1">
      <alignment horizontal="right" vertical="center" wrapText="1"/>
    </xf>
    <xf numFmtId="0" fontId="36" fillId="0" borderId="2" xfId="14" applyFont="1" applyFill="1" applyBorder="1" applyAlignment="1">
      <alignment horizontal="right" vertical="center" wrapText="1"/>
    </xf>
    <xf numFmtId="0" fontId="36" fillId="0" borderId="49" xfId="14" applyFont="1" applyFill="1" applyBorder="1" applyAlignment="1">
      <alignment horizontal="right" vertical="center" wrapText="1"/>
    </xf>
    <xf numFmtId="0" fontId="38" fillId="2" borderId="45" xfId="14" applyFont="1" applyFill="1" applyBorder="1" applyAlignment="1">
      <alignment horizontal="center" vertical="center" wrapText="1"/>
    </xf>
    <xf numFmtId="0" fontId="38" fillId="2" borderId="46" xfId="14" applyFont="1" applyFill="1" applyBorder="1" applyAlignment="1">
      <alignment horizontal="center" vertical="center" wrapText="1"/>
    </xf>
    <xf numFmtId="0" fontId="39" fillId="2" borderId="44" xfId="14" applyFont="1" applyFill="1" applyBorder="1" applyAlignment="1">
      <alignment horizontal="center" vertical="center" wrapText="1"/>
    </xf>
    <xf numFmtId="0" fontId="39" fillId="2" borderId="47" xfId="14" applyFont="1" applyFill="1" applyBorder="1" applyAlignment="1">
      <alignment horizontal="center" vertical="center" wrapText="1"/>
    </xf>
    <xf numFmtId="0" fontId="40" fillId="2" borderId="2" xfId="14" applyFont="1" applyFill="1" applyBorder="1" applyAlignment="1">
      <alignment horizontal="left" vertical="center" wrapText="1"/>
    </xf>
    <xf numFmtId="0" fontId="40" fillId="2" borderId="49" xfId="14" applyFont="1" applyFill="1" applyBorder="1" applyAlignment="1">
      <alignment horizontal="left" vertical="center" wrapText="1"/>
    </xf>
    <xf numFmtId="0" fontId="38" fillId="2" borderId="214" xfId="14" applyFont="1" applyFill="1" applyBorder="1" applyAlignment="1">
      <alignment horizontal="left" vertical="top" wrapText="1"/>
    </xf>
    <xf numFmtId="0" fontId="39" fillId="2" borderId="215" xfId="14" applyFont="1" applyFill="1" applyBorder="1" applyAlignment="1">
      <alignment horizontal="left" vertical="top" wrapText="1"/>
    </xf>
    <xf numFmtId="0" fontId="39" fillId="2" borderId="216" xfId="14" applyFont="1" applyFill="1" applyBorder="1" applyAlignment="1">
      <alignment horizontal="left" vertical="top" wrapText="1"/>
    </xf>
    <xf numFmtId="0" fontId="39" fillId="2" borderId="48" xfId="14" applyFont="1" applyFill="1" applyBorder="1" applyAlignment="1">
      <alignment horizontal="left" vertical="top" wrapText="1"/>
    </xf>
    <xf numFmtId="0" fontId="38" fillId="2" borderId="194" xfId="14" applyFont="1" applyFill="1" applyBorder="1" applyAlignment="1">
      <alignment horizontal="left" vertical="center" wrapText="1"/>
    </xf>
    <xf numFmtId="0" fontId="38" fillId="2" borderId="6" xfId="14" applyFont="1" applyFill="1" applyBorder="1" applyAlignment="1">
      <alignment horizontal="left" vertical="center" wrapText="1"/>
    </xf>
    <xf numFmtId="0" fontId="39" fillId="2" borderId="6" xfId="14" applyFont="1" applyFill="1" applyBorder="1" applyAlignment="1">
      <alignment horizontal="left" vertical="center" wrapText="1"/>
    </xf>
    <xf numFmtId="0" fontId="39" fillId="2" borderId="200" xfId="14" applyFont="1" applyFill="1" applyBorder="1" applyAlignment="1">
      <alignment horizontal="right" vertical="center" wrapText="1"/>
    </xf>
    <xf numFmtId="0" fontId="39" fillId="2" borderId="173" xfId="14" applyFont="1" applyFill="1" applyBorder="1" applyAlignment="1">
      <alignment horizontal="right" vertical="center" wrapText="1"/>
    </xf>
    <xf numFmtId="0" fontId="39" fillId="2" borderId="174" xfId="14" applyFont="1" applyFill="1" applyBorder="1" applyAlignment="1">
      <alignment horizontal="left" vertical="center" wrapText="1"/>
    </xf>
    <xf numFmtId="0" fontId="38" fillId="2" borderId="172" xfId="14" applyFont="1" applyFill="1" applyBorder="1" applyAlignment="1">
      <alignment horizontal="right" vertical="center" wrapText="1"/>
    </xf>
    <xf numFmtId="0" fontId="38" fillId="2" borderId="173" xfId="14" applyFont="1" applyFill="1" applyBorder="1" applyAlignment="1">
      <alignment horizontal="right" vertical="center" wrapText="1"/>
    </xf>
    <xf numFmtId="0" fontId="38" fillId="2" borderId="175" xfId="14" applyFont="1" applyFill="1" applyBorder="1" applyAlignment="1">
      <alignment horizontal="right" vertical="center" wrapText="1"/>
    </xf>
    <xf numFmtId="0" fontId="39" fillId="2" borderId="210" xfId="14" applyFont="1" applyFill="1" applyBorder="1" applyAlignment="1">
      <alignment horizontal="left" vertical="center" wrapText="1"/>
    </xf>
    <xf numFmtId="0" fontId="39" fillId="2" borderId="211" xfId="14" applyFont="1" applyFill="1" applyBorder="1" applyAlignment="1">
      <alignment horizontal="left" vertical="center" wrapText="1"/>
    </xf>
    <xf numFmtId="0" fontId="39" fillId="2" borderId="212" xfId="14" applyFont="1" applyFill="1" applyBorder="1" applyAlignment="1">
      <alignment horizontal="left" vertical="center" wrapText="1"/>
    </xf>
    <xf numFmtId="0" fontId="38" fillId="2" borderId="209" xfId="14" applyFont="1" applyFill="1" applyBorder="1" applyAlignment="1">
      <alignment horizontal="left" vertical="center" wrapText="1"/>
    </xf>
    <xf numFmtId="0" fontId="38" fillId="2" borderId="191" xfId="14" applyFont="1" applyFill="1" applyBorder="1" applyAlignment="1">
      <alignment horizontal="left" vertical="center" wrapText="1"/>
    </xf>
    <xf numFmtId="0" fontId="36" fillId="2" borderId="177" xfId="14" applyFont="1" applyFill="1" applyBorder="1" applyAlignment="1">
      <alignment horizontal="left" vertical="center" wrapText="1"/>
    </xf>
    <xf numFmtId="0" fontId="39" fillId="2" borderId="177" xfId="14" applyFont="1" applyFill="1" applyBorder="1" applyAlignment="1">
      <alignment horizontal="left" vertical="center" wrapText="1"/>
    </xf>
    <xf numFmtId="0" fontId="39" fillId="2" borderId="178" xfId="14" applyFont="1" applyFill="1" applyBorder="1" applyAlignment="1">
      <alignment horizontal="left" vertical="center" wrapText="1"/>
    </xf>
    <xf numFmtId="0" fontId="38" fillId="2" borderId="183" xfId="14" applyFont="1" applyFill="1" applyBorder="1" applyAlignment="1">
      <alignment horizontal="left" vertical="center" wrapText="1" indent="1"/>
    </xf>
    <xf numFmtId="0" fontId="38" fillId="2" borderId="177" xfId="14" applyFont="1" applyFill="1" applyBorder="1" applyAlignment="1">
      <alignment horizontal="left" vertical="center" wrapText="1" indent="1"/>
    </xf>
    <xf numFmtId="0" fontId="38" fillId="2" borderId="178" xfId="14" applyFont="1" applyFill="1" applyBorder="1" applyAlignment="1">
      <alignment horizontal="left" vertical="center" wrapText="1" indent="1"/>
    </xf>
    <xf numFmtId="0" fontId="39" fillId="2" borderId="183" xfId="14" applyFont="1" applyFill="1" applyBorder="1" applyAlignment="1">
      <alignment horizontal="left" vertical="center" wrapText="1"/>
    </xf>
    <xf numFmtId="0" fontId="39" fillId="2" borderId="184" xfId="14" applyFont="1" applyFill="1" applyBorder="1" applyAlignment="1">
      <alignment horizontal="left" vertical="center" wrapText="1"/>
    </xf>
    <xf numFmtId="0" fontId="38" fillId="2" borderId="168" xfId="14" applyFont="1" applyFill="1" applyBorder="1" applyAlignment="1">
      <alignment horizontal="left" vertical="center" wrapText="1" indent="1"/>
    </xf>
    <xf numFmtId="0" fontId="38" fillId="2" borderId="169" xfId="14" applyFont="1" applyFill="1" applyBorder="1" applyAlignment="1">
      <alignment horizontal="left" vertical="center" wrapText="1" indent="1"/>
    </xf>
    <xf numFmtId="0" fontId="38" fillId="2" borderId="170" xfId="14" applyFont="1" applyFill="1" applyBorder="1" applyAlignment="1">
      <alignment horizontal="left" vertical="center" wrapText="1" indent="1"/>
    </xf>
    <xf numFmtId="0" fontId="38" fillId="4" borderId="208" xfId="14" applyFont="1" applyFill="1" applyBorder="1" applyAlignment="1">
      <alignment horizontal="left" vertical="center" wrapText="1"/>
    </xf>
    <xf numFmtId="0" fontId="39" fillId="4" borderId="4" xfId="14" applyFont="1" applyFill="1" applyBorder="1" applyAlignment="1">
      <alignment horizontal="left" vertical="center" wrapText="1"/>
    </xf>
    <xf numFmtId="0" fontId="39" fillId="4" borderId="83" xfId="14" applyFont="1" applyFill="1" applyBorder="1" applyAlignment="1">
      <alignment horizontal="left" vertical="center" wrapText="1"/>
    </xf>
    <xf numFmtId="0" fontId="38" fillId="2" borderId="5" xfId="14" applyFont="1" applyFill="1" applyBorder="1" applyAlignment="1">
      <alignment horizontal="left" vertical="center" wrapText="1"/>
    </xf>
    <xf numFmtId="0" fontId="38" fillId="2" borderId="1" xfId="14" applyFont="1" applyFill="1" applyBorder="1" applyAlignment="1">
      <alignment horizontal="left" vertical="center" wrapText="1"/>
    </xf>
    <xf numFmtId="0" fontId="38" fillId="2" borderId="169" xfId="14" applyFont="1" applyFill="1" applyBorder="1" applyAlignment="1">
      <alignment horizontal="left" vertical="center" wrapText="1" indent="3"/>
    </xf>
    <xf numFmtId="0" fontId="38" fillId="2" borderId="170" xfId="14" applyFont="1" applyFill="1" applyBorder="1" applyAlignment="1">
      <alignment horizontal="left" vertical="center" wrapText="1" indent="3"/>
    </xf>
    <xf numFmtId="0" fontId="38" fillId="2" borderId="168" xfId="14" applyFont="1" applyFill="1" applyBorder="1" applyAlignment="1">
      <alignment horizontal="left" vertical="center" wrapText="1" indent="2"/>
    </xf>
    <xf numFmtId="0" fontId="38" fillId="2" borderId="169" xfId="14" applyFont="1" applyFill="1" applyBorder="1" applyAlignment="1">
      <alignment horizontal="left" vertical="center" wrapText="1" indent="2"/>
    </xf>
    <xf numFmtId="0" fontId="38" fillId="2" borderId="170" xfId="14" applyFont="1" applyFill="1" applyBorder="1" applyAlignment="1">
      <alignment horizontal="left" vertical="center" wrapText="1" indent="2"/>
    </xf>
    <xf numFmtId="0" fontId="35" fillId="2" borderId="0" xfId="14" applyFont="1" applyFill="1" applyBorder="1" applyAlignment="1">
      <alignment horizontal="left" vertical="top" wrapText="1"/>
    </xf>
    <xf numFmtId="0" fontId="39" fillId="2" borderId="172" xfId="14" applyFont="1" applyFill="1" applyBorder="1" applyAlignment="1">
      <alignment horizontal="center" vertical="top" wrapText="1"/>
    </xf>
    <xf numFmtId="0" fontId="39" fillId="2" borderId="173" xfId="14" applyFont="1" applyFill="1" applyBorder="1" applyAlignment="1">
      <alignment horizontal="center" vertical="top" wrapText="1"/>
    </xf>
    <xf numFmtId="0" fontId="39" fillId="2" borderId="175" xfId="14" applyFont="1" applyFill="1" applyBorder="1" applyAlignment="1">
      <alignment horizontal="center" vertical="top" wrapText="1"/>
    </xf>
    <xf numFmtId="0" fontId="39" fillId="2" borderId="181" xfId="14" applyFont="1" applyFill="1" applyBorder="1" applyAlignment="1">
      <alignment horizontal="center" vertical="top" wrapText="1"/>
    </xf>
    <xf numFmtId="0" fontId="39" fillId="2" borderId="0" xfId="14" applyFont="1" applyFill="1" applyBorder="1" applyAlignment="1">
      <alignment horizontal="center" vertical="top" wrapText="1"/>
    </xf>
    <xf numFmtId="0" fontId="39" fillId="2" borderId="59" xfId="14" applyFont="1" applyFill="1" applyBorder="1" applyAlignment="1">
      <alignment horizontal="center" vertical="top" wrapText="1"/>
    </xf>
    <xf numFmtId="0" fontId="39" fillId="2" borderId="183" xfId="14" applyFont="1" applyFill="1" applyBorder="1" applyAlignment="1">
      <alignment horizontal="center" vertical="top" wrapText="1"/>
    </xf>
    <xf numFmtId="0" fontId="39" fillId="2" borderId="177" xfId="14" applyFont="1" applyFill="1" applyBorder="1" applyAlignment="1">
      <alignment horizontal="center" vertical="top" wrapText="1"/>
    </xf>
    <xf numFmtId="0" fontId="39" fillId="2" borderId="184" xfId="14" applyFont="1" applyFill="1" applyBorder="1" applyAlignment="1">
      <alignment horizontal="center" vertical="top" wrapText="1"/>
    </xf>
    <xf numFmtId="0" fontId="39" fillId="2" borderId="49" xfId="14" applyFont="1" applyFill="1" applyBorder="1" applyAlignment="1">
      <alignment horizontal="center" vertical="center" wrapText="1"/>
    </xf>
    <xf numFmtId="0" fontId="38" fillId="2" borderId="266" xfId="14" applyFont="1" applyFill="1" applyBorder="1" applyAlignment="1">
      <alignment horizontal="center" vertical="center" wrapText="1"/>
    </xf>
    <xf numFmtId="0" fontId="38" fillId="2" borderId="267" xfId="14" applyFont="1" applyFill="1" applyBorder="1" applyAlignment="1">
      <alignment horizontal="center" vertical="center" wrapText="1"/>
    </xf>
    <xf numFmtId="0" fontId="36" fillId="2" borderId="2" xfId="14" applyFont="1" applyFill="1" applyBorder="1" applyAlignment="1">
      <alignment horizontal="center" vertical="center" wrapText="1"/>
    </xf>
    <xf numFmtId="0" fontId="36" fillId="2" borderId="49" xfId="14" applyFont="1" applyFill="1" applyBorder="1" applyAlignment="1">
      <alignment horizontal="center" vertical="center" wrapText="1"/>
    </xf>
    <xf numFmtId="0" fontId="36" fillId="2" borderId="173" xfId="14" applyFont="1" applyFill="1" applyBorder="1" applyAlignment="1">
      <alignment horizontal="left" vertical="top" wrapText="1"/>
    </xf>
    <xf numFmtId="0" fontId="36" fillId="2" borderId="175" xfId="14" applyFont="1" applyFill="1" applyBorder="1" applyAlignment="1">
      <alignment horizontal="left" vertical="top" wrapText="1"/>
    </xf>
    <xf numFmtId="0" fontId="36" fillId="2" borderId="59" xfId="14" applyFont="1" applyFill="1" applyBorder="1" applyAlignment="1">
      <alignment horizontal="left" vertical="top" wrapText="1"/>
    </xf>
    <xf numFmtId="0" fontId="38" fillId="2" borderId="268" xfId="14" applyFont="1" applyFill="1" applyBorder="1" applyAlignment="1">
      <alignment horizontal="center" vertical="center" wrapText="1"/>
    </xf>
    <xf numFmtId="0" fontId="38" fillId="2" borderId="269" xfId="14" applyFont="1" applyFill="1" applyBorder="1" applyAlignment="1">
      <alignment horizontal="center" vertical="center" wrapText="1"/>
    </xf>
    <xf numFmtId="0" fontId="38" fillId="2" borderId="108" xfId="14" applyFont="1" applyFill="1" applyBorder="1" applyAlignment="1">
      <alignment horizontal="center" vertical="center" wrapText="1"/>
    </xf>
    <xf numFmtId="0" fontId="38" fillId="2" borderId="109" xfId="14" applyFont="1" applyFill="1" applyBorder="1" applyAlignment="1">
      <alignment horizontal="center" vertical="center" wrapText="1"/>
    </xf>
    <xf numFmtId="0" fontId="38" fillId="2" borderId="110" xfId="14" applyFont="1" applyFill="1" applyBorder="1" applyAlignment="1">
      <alignment horizontal="center" vertical="center" wrapText="1"/>
    </xf>
    <xf numFmtId="0" fontId="38" fillId="2" borderId="48" xfId="14" applyFont="1" applyFill="1" applyBorder="1" applyAlignment="1">
      <alignment horizontal="center" vertical="center" textRotation="255" wrapText="1"/>
    </xf>
    <xf numFmtId="0" fontId="39" fillId="2" borderId="174" xfId="14" applyFont="1" applyFill="1" applyBorder="1" applyAlignment="1">
      <alignment horizontal="center" vertical="center" textRotation="255" wrapText="1"/>
    </xf>
    <xf numFmtId="0" fontId="39" fillId="2" borderId="176" xfId="14" applyFont="1" applyFill="1" applyBorder="1" applyAlignment="1">
      <alignment horizontal="center" vertical="center" textRotation="255" wrapText="1"/>
    </xf>
    <xf numFmtId="0" fontId="39" fillId="2" borderId="178" xfId="14" applyFont="1" applyFill="1" applyBorder="1" applyAlignment="1">
      <alignment horizontal="center" vertical="center" textRotation="255" wrapText="1"/>
    </xf>
    <xf numFmtId="0" fontId="38" fillId="2" borderId="70" xfId="14" applyFont="1" applyFill="1" applyBorder="1" applyAlignment="1">
      <alignment horizontal="left" vertical="center" wrapText="1"/>
    </xf>
    <xf numFmtId="0" fontId="41" fillId="2" borderId="0" xfId="14" applyFont="1" applyFill="1" applyBorder="1" applyAlignment="1">
      <alignment horizontal="center" vertical="top"/>
    </xf>
    <xf numFmtId="0" fontId="38" fillId="2" borderId="81" xfId="14" applyFont="1" applyFill="1" applyBorder="1" applyAlignment="1">
      <alignment horizontal="center" vertical="center" wrapText="1"/>
    </xf>
    <xf numFmtId="0" fontId="38" fillId="2" borderId="82" xfId="14" applyFont="1" applyFill="1" applyBorder="1" applyAlignment="1">
      <alignment horizontal="center" vertical="center" wrapText="1"/>
    </xf>
    <xf numFmtId="0" fontId="38" fillId="2" borderId="74" xfId="14" applyFont="1" applyFill="1" applyBorder="1" applyAlignment="1">
      <alignment horizontal="center" vertical="center" wrapText="1"/>
    </xf>
    <xf numFmtId="0" fontId="40" fillId="2" borderId="19" xfId="14" applyFont="1" applyFill="1" applyBorder="1" applyAlignment="1">
      <alignment horizontal="left" vertical="center" wrapText="1"/>
    </xf>
    <xf numFmtId="0" fontId="36" fillId="2" borderId="19" xfId="14" applyFont="1" applyFill="1" applyBorder="1" applyAlignment="1">
      <alignment horizontal="center" vertical="center" wrapText="1"/>
    </xf>
    <xf numFmtId="0" fontId="38" fillId="2" borderId="17" xfId="14" applyFont="1" applyFill="1" applyBorder="1" applyAlignment="1">
      <alignment horizontal="center" vertical="center" wrapText="1"/>
    </xf>
    <xf numFmtId="0" fontId="38" fillId="2" borderId="177" xfId="14" applyFont="1" applyFill="1" applyBorder="1" applyAlignment="1">
      <alignment horizontal="left" vertical="center" wrapText="1" indent="3"/>
    </xf>
    <xf numFmtId="0" fontId="38" fillId="2" borderId="178" xfId="14" applyFont="1" applyFill="1" applyBorder="1" applyAlignment="1">
      <alignment horizontal="left" vertical="center" wrapText="1" indent="3"/>
    </xf>
    <xf numFmtId="0" fontId="38" fillId="2" borderId="183" xfId="14" applyFont="1" applyFill="1" applyBorder="1" applyAlignment="1">
      <alignment horizontal="left" vertical="center" wrapText="1" indent="2"/>
    </xf>
    <xf numFmtId="0" fontId="38" fillId="2" borderId="177" xfId="14" applyFont="1" applyFill="1" applyBorder="1" applyAlignment="1">
      <alignment horizontal="left" vertical="center" wrapText="1" indent="2"/>
    </xf>
    <xf numFmtId="0" fontId="38" fillId="2" borderId="178" xfId="14" applyFont="1" applyFill="1" applyBorder="1" applyAlignment="1">
      <alignment horizontal="left" vertical="center" wrapText="1" indent="2"/>
    </xf>
    <xf numFmtId="0" fontId="39" fillId="2" borderId="245" xfId="14" applyFont="1" applyFill="1" applyBorder="1" applyAlignment="1">
      <alignment horizontal="left" vertical="center" wrapText="1"/>
    </xf>
    <xf numFmtId="0" fontId="39" fillId="2" borderId="220" xfId="14" applyFont="1" applyFill="1" applyBorder="1" applyAlignment="1">
      <alignment horizontal="left" vertical="center" wrapText="1"/>
    </xf>
    <xf numFmtId="0" fontId="39" fillId="2" borderId="221" xfId="14" applyFont="1" applyFill="1" applyBorder="1" applyAlignment="1">
      <alignment horizontal="left" vertical="center" wrapText="1"/>
    </xf>
    <xf numFmtId="0" fontId="38" fillId="2" borderId="84" xfId="14" applyFont="1" applyFill="1" applyBorder="1" applyAlignment="1">
      <alignment horizontal="left" vertical="center" wrapText="1"/>
    </xf>
    <xf numFmtId="0" fontId="38" fillId="2" borderId="20" xfId="14" applyFont="1" applyFill="1" applyBorder="1" applyAlignment="1">
      <alignment horizontal="left" vertical="center" wrapText="1"/>
    </xf>
    <xf numFmtId="0" fontId="38" fillId="2" borderId="14" xfId="14" applyFont="1" applyFill="1" applyBorder="1" applyAlignment="1">
      <alignment horizontal="left" vertical="center" wrapText="1"/>
    </xf>
    <xf numFmtId="0" fontId="38" fillId="2" borderId="86" xfId="14" applyFont="1" applyFill="1" applyBorder="1" applyAlignment="1">
      <alignment horizontal="left" vertical="center" wrapText="1" indent="4"/>
    </xf>
    <xf numFmtId="0" fontId="38" fillId="2" borderId="87" xfId="14" applyFont="1" applyFill="1" applyBorder="1" applyAlignment="1">
      <alignment horizontal="left" vertical="center" wrapText="1" indent="4"/>
    </xf>
    <xf numFmtId="0" fontId="38" fillId="2" borderId="53" xfId="14" applyFont="1" applyFill="1" applyBorder="1" applyAlignment="1">
      <alignment horizontal="left" vertical="center" wrapText="1" indent="4"/>
    </xf>
    <xf numFmtId="0" fontId="38" fillId="2" borderId="71" xfId="14" applyFont="1" applyFill="1" applyBorder="1" applyAlignment="1">
      <alignment horizontal="left" vertical="center" wrapText="1"/>
    </xf>
    <xf numFmtId="0" fontId="38" fillId="2" borderId="87" xfId="14" applyFont="1" applyFill="1" applyBorder="1" applyAlignment="1">
      <alignment horizontal="left" vertical="center" wrapText="1"/>
    </xf>
    <xf numFmtId="0" fontId="38" fillId="2" borderId="73" xfId="14" applyFont="1" applyFill="1" applyBorder="1" applyAlignment="1">
      <alignment horizontal="left" vertical="center" wrapText="1"/>
    </xf>
    <xf numFmtId="0" fontId="39" fillId="2" borderId="232" xfId="14" applyFont="1" applyFill="1" applyBorder="1" applyAlignment="1">
      <alignment horizontal="center" vertical="top" wrapText="1"/>
    </xf>
    <xf numFmtId="0" fontId="39" fillId="2" borderId="217" xfId="14" applyFont="1" applyFill="1" applyBorder="1" applyAlignment="1">
      <alignment horizontal="center" vertical="top" wrapText="1"/>
    </xf>
    <xf numFmtId="0" fontId="39" fillId="2" borderId="233" xfId="14" applyFont="1" applyFill="1" applyBorder="1" applyAlignment="1">
      <alignment horizontal="center" vertical="top" wrapText="1"/>
    </xf>
    <xf numFmtId="0" fontId="38" fillId="2" borderId="19" xfId="14" applyFont="1" applyFill="1" applyBorder="1" applyAlignment="1">
      <alignment horizontal="right" vertical="center" wrapText="1"/>
    </xf>
    <xf numFmtId="0" fontId="38" fillId="2" borderId="20" xfId="14" applyFont="1" applyFill="1" applyBorder="1" applyAlignment="1">
      <alignment horizontal="right" vertical="center" wrapText="1"/>
    </xf>
    <xf numFmtId="0" fontId="38" fillId="2" borderId="14" xfId="14" applyFont="1" applyFill="1" applyBorder="1" applyAlignment="1">
      <alignment horizontal="right" vertical="center" wrapText="1"/>
    </xf>
    <xf numFmtId="0" fontId="38" fillId="0" borderId="19" xfId="14" applyFont="1" applyFill="1" applyBorder="1" applyAlignment="1">
      <alignment horizontal="center" vertical="center" wrapText="1"/>
    </xf>
    <xf numFmtId="0" fontId="38" fillId="0" borderId="20" xfId="14" applyFont="1" applyFill="1" applyBorder="1" applyAlignment="1">
      <alignment horizontal="center" vertical="center" wrapText="1"/>
    </xf>
    <xf numFmtId="0" fontId="38" fillId="0" borderId="68" xfId="14" applyFont="1" applyFill="1" applyBorder="1" applyAlignment="1">
      <alignment horizontal="center" vertical="center" wrapText="1"/>
    </xf>
    <xf numFmtId="0" fontId="38" fillId="2" borderId="86" xfId="14" applyFont="1" applyFill="1" applyBorder="1" applyAlignment="1">
      <alignment horizontal="left" vertical="center" wrapText="1"/>
    </xf>
    <xf numFmtId="0" fontId="38" fillId="2" borderId="53" xfId="14" applyFont="1" applyFill="1" applyBorder="1" applyAlignment="1">
      <alignment horizontal="left" vertical="center" wrapText="1"/>
    </xf>
    <xf numFmtId="0" fontId="39" fillId="2" borderId="227" xfId="14" applyFont="1" applyFill="1" applyBorder="1" applyAlignment="1">
      <alignment horizontal="center" vertical="top" wrapText="1"/>
    </xf>
    <xf numFmtId="0" fontId="39" fillId="2" borderId="2" xfId="14" applyFont="1" applyFill="1" applyBorder="1" applyAlignment="1">
      <alignment horizontal="center" vertical="top" wrapText="1"/>
    </xf>
    <xf numFmtId="0" fontId="39" fillId="2" borderId="49" xfId="14" applyFont="1" applyFill="1" applyBorder="1" applyAlignment="1">
      <alignment horizontal="center" vertical="top" wrapText="1"/>
    </xf>
    <xf numFmtId="0" fontId="38" fillId="2" borderId="83" xfId="14" applyFont="1" applyFill="1" applyBorder="1" applyAlignment="1">
      <alignment horizontal="center" vertical="center" wrapText="1"/>
    </xf>
    <xf numFmtId="0" fontId="38" fillId="2" borderId="8" xfId="14" applyFont="1" applyFill="1" applyBorder="1" applyAlignment="1">
      <alignment horizontal="center" vertical="center" wrapText="1"/>
    </xf>
    <xf numFmtId="0" fontId="38" fillId="2" borderId="77" xfId="14" applyFont="1" applyFill="1" applyBorder="1" applyAlignment="1">
      <alignment horizontal="center" vertical="center" wrapText="1"/>
    </xf>
    <xf numFmtId="0" fontId="39" fillId="2" borderId="193" xfId="14" applyFont="1" applyFill="1" applyBorder="1" applyAlignment="1">
      <alignment horizontal="center" vertical="center" wrapText="1"/>
    </xf>
    <xf numFmtId="0" fontId="38" fillId="2" borderId="208" xfId="14" applyFont="1" applyFill="1" applyBorder="1" applyAlignment="1">
      <alignment horizontal="center" vertical="center" wrapText="1"/>
    </xf>
    <xf numFmtId="0" fontId="36" fillId="2" borderId="273" xfId="14" applyFont="1" applyFill="1" applyBorder="1" applyAlignment="1">
      <alignment horizontal="left" vertical="center" wrapText="1"/>
    </xf>
    <xf numFmtId="0" fontId="36" fillId="2" borderId="184" xfId="14" applyFont="1" applyFill="1" applyBorder="1" applyAlignment="1">
      <alignment horizontal="left" vertical="center" wrapText="1"/>
    </xf>
    <xf numFmtId="0" fontId="39" fillId="2" borderId="274" xfId="14" applyFont="1" applyFill="1" applyBorder="1" applyAlignment="1">
      <alignment horizontal="center" vertical="top" wrapText="1"/>
    </xf>
    <xf numFmtId="0" fontId="38" fillId="2" borderId="202" xfId="14" applyFont="1" applyFill="1" applyBorder="1" applyAlignment="1">
      <alignment horizontal="center" vertical="center" wrapText="1"/>
    </xf>
    <xf numFmtId="0" fontId="38" fillId="2" borderId="271" xfId="14" applyFont="1" applyFill="1" applyBorder="1" applyAlignment="1">
      <alignment horizontal="center" vertical="center" wrapText="1"/>
    </xf>
    <xf numFmtId="0" fontId="38" fillId="2" borderId="272" xfId="14" applyFont="1" applyFill="1" applyBorder="1" applyAlignment="1">
      <alignment horizontal="center" vertical="center" wrapText="1"/>
    </xf>
    <xf numFmtId="0" fontId="39" fillId="2" borderId="182" xfId="14" applyFont="1" applyFill="1" applyBorder="1" applyAlignment="1">
      <alignment horizontal="center" vertical="center" textRotation="255" wrapText="1"/>
    </xf>
    <xf numFmtId="0" fontId="39" fillId="2" borderId="173" xfId="14" applyFont="1" applyFill="1" applyBorder="1" applyAlignment="1">
      <alignment horizontal="left" vertical="top" wrapText="1"/>
    </xf>
    <xf numFmtId="0" fontId="39" fillId="2" borderId="175" xfId="14" applyFont="1" applyFill="1" applyBorder="1" applyAlignment="1">
      <alignment horizontal="left" vertical="top" wrapText="1"/>
    </xf>
    <xf numFmtId="0" fontId="39" fillId="2" borderId="181" xfId="14" applyFont="1" applyFill="1" applyBorder="1" applyAlignment="1">
      <alignment horizontal="left" vertical="top" wrapText="1"/>
    </xf>
    <xf numFmtId="0" fontId="39" fillId="2" borderId="0" xfId="14" applyFont="1" applyFill="1" applyBorder="1" applyAlignment="1">
      <alignment horizontal="left" vertical="top" wrapText="1"/>
    </xf>
    <xf numFmtId="0" fontId="39" fillId="2" borderId="59" xfId="14" applyFont="1" applyFill="1" applyBorder="1" applyAlignment="1">
      <alignment horizontal="left" vertical="top" wrapText="1"/>
    </xf>
    <xf numFmtId="0" fontId="38" fillId="2" borderId="6" xfId="14" applyFont="1" applyFill="1" applyBorder="1" applyAlignment="1">
      <alignment horizontal="center" vertical="top" wrapText="1"/>
    </xf>
    <xf numFmtId="0" fontId="38" fillId="2" borderId="3" xfId="14" applyFont="1" applyFill="1" applyBorder="1" applyAlignment="1">
      <alignment horizontal="left" vertical="top" wrapText="1"/>
    </xf>
    <xf numFmtId="0" fontId="38" fillId="2" borderId="4" xfId="14" applyFont="1" applyFill="1" applyBorder="1" applyAlignment="1">
      <alignment horizontal="left" vertical="top" wrapText="1"/>
    </xf>
    <xf numFmtId="0" fontId="38" fillId="2" borderId="2" xfId="14" applyFont="1" applyFill="1" applyBorder="1" applyAlignment="1">
      <alignment horizontal="center" vertical="top" wrapText="1"/>
    </xf>
    <xf numFmtId="0" fontId="38" fillId="2" borderId="49" xfId="14" applyFont="1" applyFill="1" applyBorder="1" applyAlignment="1">
      <alignment horizontal="center" vertical="top" wrapText="1"/>
    </xf>
    <xf numFmtId="0" fontId="38" fillId="2" borderId="254" xfId="14" applyFont="1" applyFill="1" applyBorder="1" applyAlignment="1">
      <alignment horizontal="center" vertical="center" wrapText="1"/>
    </xf>
    <xf numFmtId="0" fontId="38" fillId="2" borderId="183" xfId="14" applyFont="1" applyFill="1" applyBorder="1" applyAlignment="1">
      <alignment horizontal="left" vertical="top" wrapText="1" indent="2"/>
    </xf>
    <xf numFmtId="0" fontId="38" fillId="2" borderId="177" xfId="14" applyFont="1" applyFill="1" applyBorder="1" applyAlignment="1">
      <alignment horizontal="left" vertical="top" wrapText="1" indent="2"/>
    </xf>
    <xf numFmtId="0" fontId="38" fillId="2" borderId="178" xfId="14" applyFont="1" applyFill="1" applyBorder="1" applyAlignment="1">
      <alignment horizontal="left" vertical="top" wrapText="1" indent="2"/>
    </xf>
    <xf numFmtId="0" fontId="38" fillId="2" borderId="183" xfId="14" applyFont="1" applyFill="1" applyBorder="1" applyAlignment="1">
      <alignment horizontal="left" vertical="center" wrapText="1"/>
    </xf>
    <xf numFmtId="0" fontId="38" fillId="2" borderId="177" xfId="14" applyFont="1" applyFill="1" applyBorder="1" applyAlignment="1">
      <alignment horizontal="left" vertical="center" wrapText="1"/>
    </xf>
    <xf numFmtId="0" fontId="38" fillId="2" borderId="178" xfId="14" applyFont="1" applyFill="1" applyBorder="1" applyAlignment="1">
      <alignment horizontal="left" vertical="center" wrapText="1"/>
    </xf>
    <xf numFmtId="0" fontId="38" fillId="2" borderId="0" xfId="14" applyFont="1" applyFill="1" applyBorder="1" applyAlignment="1">
      <alignment horizontal="left" vertical="top" wrapText="1" indent="2"/>
    </xf>
    <xf numFmtId="0" fontId="38" fillId="2" borderId="59" xfId="14" applyFont="1" applyFill="1" applyBorder="1" applyAlignment="1">
      <alignment horizontal="left" vertical="top" wrapText="1" indent="2"/>
    </xf>
    <xf numFmtId="0" fontId="39" fillId="2" borderId="168" xfId="14" applyFont="1" applyFill="1" applyBorder="1" applyAlignment="1">
      <alignment vertical="center" wrapText="1"/>
    </xf>
    <xf numFmtId="0" fontId="39" fillId="2" borderId="172" xfId="14" applyFont="1" applyFill="1" applyBorder="1" applyAlignment="1">
      <alignment vertical="center" wrapText="1"/>
    </xf>
    <xf numFmtId="0" fontId="39" fillId="2" borderId="173" xfId="14" applyFont="1" applyFill="1" applyBorder="1" applyAlignment="1">
      <alignment vertical="center" wrapText="1"/>
    </xf>
    <xf numFmtId="0" fontId="39" fillId="2" borderId="174" xfId="14" applyFont="1" applyFill="1" applyBorder="1" applyAlignment="1">
      <alignment vertical="center" wrapText="1"/>
    </xf>
    <xf numFmtId="0" fontId="38" fillId="2" borderId="47" xfId="14" applyFont="1" applyFill="1" applyBorder="1" applyAlignment="1">
      <alignment horizontal="center" vertical="center" wrapText="1"/>
    </xf>
    <xf numFmtId="0" fontId="38" fillId="2" borderId="44" xfId="14" applyFont="1" applyFill="1" applyBorder="1" applyAlignment="1">
      <alignment horizontal="center" vertical="center" textRotation="255" wrapText="1"/>
    </xf>
    <xf numFmtId="0" fontId="38" fillId="2" borderId="2" xfId="14" applyFont="1" applyFill="1" applyBorder="1" applyAlignment="1">
      <alignment horizontal="center" vertical="center" textRotation="255" wrapText="1"/>
    </xf>
    <xf numFmtId="0" fontId="39" fillId="2" borderId="14" xfId="14" applyFont="1" applyFill="1" applyBorder="1" applyAlignment="1">
      <alignment horizontal="center" vertical="center" wrapText="1"/>
    </xf>
    <xf numFmtId="0" fontId="43" fillId="2" borderId="172" xfId="14" applyFont="1" applyFill="1" applyBorder="1" applyAlignment="1">
      <alignment horizontal="center" vertical="center" wrapText="1"/>
    </xf>
    <xf numFmtId="0" fontId="44" fillId="2" borderId="173" xfId="14" applyFont="1" applyFill="1" applyBorder="1" applyAlignment="1">
      <alignment horizontal="center" vertical="center" wrapText="1"/>
    </xf>
    <xf numFmtId="0" fontId="43" fillId="2" borderId="181" xfId="14" applyFont="1" applyFill="1" applyBorder="1" applyAlignment="1">
      <alignment horizontal="center" vertical="center" wrapText="1"/>
    </xf>
    <xf numFmtId="0" fontId="44" fillId="2" borderId="0" xfId="14" applyFont="1" applyFill="1" applyBorder="1" applyAlignment="1">
      <alignment horizontal="center" vertical="center" wrapText="1"/>
    </xf>
    <xf numFmtId="0" fontId="44" fillId="2" borderId="181" xfId="14" applyFont="1" applyFill="1" applyBorder="1" applyAlignment="1">
      <alignment horizontal="center" vertical="center" wrapText="1"/>
    </xf>
    <xf numFmtId="0" fontId="44" fillId="2" borderId="177" xfId="14" applyFont="1" applyFill="1" applyBorder="1" applyAlignment="1">
      <alignment horizontal="center" vertical="center" wrapText="1"/>
    </xf>
    <xf numFmtId="0" fontId="39" fillId="2" borderId="4" xfId="14" applyFont="1" applyFill="1" applyBorder="1" applyAlignment="1">
      <alignment horizontal="center" vertical="center" wrapText="1"/>
    </xf>
    <xf numFmtId="0" fontId="39" fillId="2" borderId="5" xfId="14" applyFont="1" applyFill="1" applyBorder="1" applyAlignment="1">
      <alignment horizontal="center" vertical="center" wrapText="1"/>
    </xf>
    <xf numFmtId="0" fontId="39" fillId="2" borderId="9" xfId="14" applyFont="1" applyFill="1" applyBorder="1" applyAlignment="1">
      <alignment horizontal="center" vertical="center" wrapText="1"/>
    </xf>
    <xf numFmtId="0" fontId="39" fillId="2" borderId="7" xfId="14" applyFont="1" applyFill="1" applyBorder="1" applyAlignment="1">
      <alignment horizontal="center" vertical="center" wrapText="1"/>
    </xf>
    <xf numFmtId="0" fontId="39" fillId="2" borderId="10" xfId="14" applyFont="1" applyFill="1" applyBorder="1" applyAlignment="1">
      <alignment horizontal="center" vertical="center" wrapText="1"/>
    </xf>
    <xf numFmtId="0" fontId="38" fillId="2" borderId="43" xfId="14" applyFont="1" applyFill="1" applyBorder="1" applyAlignment="1">
      <alignment horizontal="center" vertical="center" wrapText="1"/>
    </xf>
    <xf numFmtId="0" fontId="39" fillId="2" borderId="108" xfId="14" applyFont="1" applyFill="1" applyBorder="1" applyAlignment="1">
      <alignment horizontal="left" vertical="center" wrapText="1"/>
    </xf>
    <xf numFmtId="0" fontId="39" fillId="2" borderId="109" xfId="14" applyFont="1" applyFill="1" applyBorder="1" applyAlignment="1">
      <alignment horizontal="left" vertical="center" wrapText="1"/>
    </xf>
    <xf numFmtId="0" fontId="39" fillId="2" borderId="110" xfId="14" applyFont="1" applyFill="1" applyBorder="1" applyAlignment="1">
      <alignment horizontal="left" vertical="center" wrapText="1"/>
    </xf>
    <xf numFmtId="0" fontId="38" fillId="2" borderId="225" xfId="14" applyFont="1" applyFill="1" applyBorder="1" applyAlignment="1">
      <alignment horizontal="left" vertical="top" wrapText="1"/>
    </xf>
    <xf numFmtId="0" fontId="39" fillId="2" borderId="225" xfId="14" applyFont="1" applyFill="1" applyBorder="1" applyAlignment="1">
      <alignment horizontal="left" vertical="top" wrapText="1"/>
    </xf>
    <xf numFmtId="0" fontId="39" fillId="2" borderId="226" xfId="14" applyFont="1" applyFill="1" applyBorder="1" applyAlignment="1">
      <alignment horizontal="left" vertical="top" wrapText="1"/>
    </xf>
    <xf numFmtId="0" fontId="38" fillId="2" borderId="75" xfId="14" applyFont="1" applyFill="1" applyBorder="1" applyAlignment="1">
      <alignment horizontal="center" vertical="center" wrapText="1"/>
    </xf>
    <xf numFmtId="0" fontId="38" fillId="2" borderId="176" xfId="14" applyFont="1" applyFill="1" applyBorder="1" applyAlignment="1">
      <alignment horizontal="left" vertical="center" wrapText="1"/>
    </xf>
    <xf numFmtId="0" fontId="38" fillId="2" borderId="240" xfId="14" applyFont="1" applyFill="1" applyBorder="1" applyAlignment="1">
      <alignment horizontal="left" vertical="top" wrapText="1"/>
    </xf>
    <xf numFmtId="0" fontId="38" fillId="2" borderId="208" xfId="14" applyFont="1" applyFill="1" applyBorder="1" applyAlignment="1">
      <alignment horizontal="center" vertical="center" textRotation="255" wrapText="1"/>
    </xf>
    <xf numFmtId="0" fontId="38" fillId="2" borderId="239" xfId="14" applyFont="1" applyFill="1" applyBorder="1" applyAlignment="1">
      <alignment horizontal="center" vertical="center" textRotation="255" wrapText="1"/>
    </xf>
    <xf numFmtId="0" fontId="38" fillId="2" borderId="182" xfId="14" applyFont="1" applyFill="1" applyBorder="1" applyAlignment="1">
      <alignment horizontal="center" vertical="center" textRotation="255" wrapText="1"/>
    </xf>
    <xf numFmtId="0" fontId="39" fillId="2" borderId="175" xfId="14" applyFont="1" applyFill="1" applyBorder="1" applyAlignment="1">
      <alignment horizontal="right" vertical="center" wrapText="1"/>
    </xf>
    <xf numFmtId="0" fontId="39" fillId="2" borderId="49" xfId="14" applyFont="1" applyFill="1" applyBorder="1" applyAlignment="1">
      <alignment vertical="center" wrapText="1"/>
    </xf>
    <xf numFmtId="0" fontId="39" fillId="2" borderId="213" xfId="14" applyFont="1" applyFill="1" applyBorder="1" applyAlignment="1">
      <alignment vertical="center" wrapText="1"/>
    </xf>
    <xf numFmtId="0" fontId="38" fillId="2" borderId="19" xfId="14" applyFont="1" applyFill="1" applyBorder="1" applyAlignment="1">
      <alignment vertical="center" wrapText="1"/>
    </xf>
    <xf numFmtId="0" fontId="38" fillId="2" borderId="7" xfId="14" applyFont="1" applyFill="1" applyBorder="1" applyAlignment="1">
      <alignment horizontal="right" vertical="center" wrapText="1"/>
    </xf>
    <xf numFmtId="0" fontId="38" fillId="2" borderId="270" xfId="14" applyFont="1" applyFill="1" applyBorder="1" applyAlignment="1">
      <alignment horizontal="right" vertical="center" wrapText="1"/>
    </xf>
    <xf numFmtId="0" fontId="38" fillId="2" borderId="112" xfId="14" applyFont="1" applyFill="1" applyBorder="1" applyAlignment="1">
      <alignment horizontal="left" vertical="center" wrapText="1" indent="2"/>
    </xf>
    <xf numFmtId="0" fontId="38" fillId="2" borderId="56" xfId="14" applyFont="1" applyFill="1" applyBorder="1" applyAlignment="1">
      <alignment horizontal="left" vertical="center" wrapText="1" indent="2"/>
    </xf>
    <xf numFmtId="0" fontId="38" fillId="2" borderId="3" xfId="14" applyFont="1" applyFill="1" applyBorder="1" applyAlignment="1">
      <alignment horizontal="right" vertical="center" wrapText="1"/>
    </xf>
    <xf numFmtId="0" fontId="38" fillId="2" borderId="4" xfId="14" applyFont="1" applyFill="1" applyBorder="1" applyAlignment="1">
      <alignment horizontal="right" vertical="center" wrapText="1"/>
    </xf>
    <xf numFmtId="0" fontId="38" fillId="2" borderId="5" xfId="14" applyFont="1" applyFill="1" applyBorder="1" applyAlignment="1">
      <alignment horizontal="right" vertical="center" wrapText="1"/>
    </xf>
    <xf numFmtId="0" fontId="41" fillId="2" borderId="3" xfId="14" applyFont="1" applyFill="1" applyBorder="1" applyAlignment="1">
      <alignment horizontal="center" vertical="center" wrapText="1"/>
    </xf>
    <xf numFmtId="0" fontId="36" fillId="2" borderId="4" xfId="14" applyFont="1" applyFill="1" applyBorder="1" applyAlignment="1">
      <alignment horizontal="left" vertical="center"/>
    </xf>
    <xf numFmtId="0" fontId="36" fillId="2" borderId="5" xfId="14" applyFont="1" applyFill="1" applyBorder="1" applyAlignment="1">
      <alignment horizontal="left" vertical="center"/>
    </xf>
    <xf numFmtId="0" fontId="41" fillId="2" borderId="2" xfId="14" applyFont="1" applyFill="1" applyBorder="1" applyAlignment="1">
      <alignment horizontal="center" vertical="center" wrapText="1"/>
    </xf>
    <xf numFmtId="0" fontId="39" fillId="2" borderId="49" xfId="14" applyFont="1" applyFill="1" applyBorder="1" applyAlignment="1">
      <alignment horizontal="left" vertical="center" wrapText="1"/>
    </xf>
    <xf numFmtId="0" fontId="39" fillId="2" borderId="206" xfId="14" applyFont="1" applyFill="1" applyBorder="1" applyAlignment="1">
      <alignment horizontal="left" vertical="center" wrapText="1"/>
    </xf>
    <xf numFmtId="0" fontId="38" fillId="4" borderId="20" xfId="14" applyFont="1" applyFill="1" applyBorder="1" applyAlignment="1">
      <alignment horizontal="left" vertical="center" wrapText="1"/>
    </xf>
    <xf numFmtId="0" fontId="38" fillId="4" borderId="68" xfId="14" applyFont="1" applyFill="1" applyBorder="1" applyAlignment="1">
      <alignment horizontal="left" vertical="center" wrapText="1"/>
    </xf>
    <xf numFmtId="0" fontId="43" fillId="2" borderId="15" xfId="14" applyFont="1" applyFill="1" applyBorder="1" applyAlignment="1">
      <alignment vertical="center" wrapText="1"/>
    </xf>
    <xf numFmtId="0" fontId="43" fillId="2" borderId="2" xfId="14" applyFont="1" applyFill="1" applyBorder="1" applyAlignment="1">
      <alignment vertical="center" wrapText="1"/>
    </xf>
    <xf numFmtId="0" fontId="38" fillId="2" borderId="15" xfId="14" applyFont="1" applyFill="1" applyBorder="1" applyAlignment="1">
      <alignment vertical="center" wrapText="1"/>
    </xf>
    <xf numFmtId="0" fontId="41" fillId="2" borderId="8" xfId="14" applyFont="1" applyFill="1" applyBorder="1" applyAlignment="1">
      <alignment horizontal="center" vertical="center" wrapText="1"/>
    </xf>
    <xf numFmtId="0" fontId="41" fillId="2" borderId="1" xfId="14" applyFont="1" applyFill="1" applyBorder="1" applyAlignment="1">
      <alignment horizontal="center" vertical="center" wrapText="1"/>
    </xf>
    <xf numFmtId="0" fontId="38" fillId="2" borderId="1" xfId="14" applyFont="1" applyFill="1" applyBorder="1" applyAlignment="1">
      <alignment horizontal="center" vertical="center" wrapText="1"/>
    </xf>
    <xf numFmtId="0" fontId="38" fillId="2" borderId="70" xfId="14" applyFont="1" applyFill="1" applyBorder="1" applyAlignment="1">
      <alignment horizontal="center" vertical="center" textRotation="255" wrapText="1"/>
    </xf>
    <xf numFmtId="0" fontId="43" fillId="2" borderId="172" xfId="14" applyFont="1" applyFill="1" applyBorder="1" applyAlignment="1">
      <alignment vertical="center" wrapText="1"/>
    </xf>
    <xf numFmtId="0" fontId="44" fillId="2" borderId="173" xfId="14" applyFont="1" applyFill="1" applyBorder="1" applyAlignment="1">
      <alignment vertical="center" wrapText="1"/>
    </xf>
    <xf numFmtId="0" fontId="44" fillId="2" borderId="174" xfId="14" applyFont="1" applyFill="1" applyBorder="1" applyAlignment="1">
      <alignment vertical="center" wrapText="1"/>
    </xf>
    <xf numFmtId="0" fontId="44" fillId="2" borderId="183" xfId="14" applyFont="1" applyFill="1" applyBorder="1" applyAlignment="1">
      <alignment vertical="center" wrapText="1"/>
    </xf>
    <xf numFmtId="0" fontId="44" fillId="2" borderId="177" xfId="14" applyFont="1" applyFill="1" applyBorder="1" applyAlignment="1">
      <alignment vertical="center" wrapText="1"/>
    </xf>
    <xf numFmtId="0" fontId="44" fillId="2" borderId="178" xfId="14" applyFont="1" applyFill="1" applyBorder="1" applyAlignment="1">
      <alignment vertical="center" wrapText="1"/>
    </xf>
    <xf numFmtId="0" fontId="38" fillId="2" borderId="46" xfId="14" applyFont="1" applyFill="1" applyBorder="1" applyAlignment="1">
      <alignment horizontal="left" vertical="center" wrapText="1"/>
    </xf>
    <xf numFmtId="0" fontId="39" fillId="2" borderId="4" xfId="14" applyFont="1" applyFill="1" applyBorder="1" applyAlignment="1">
      <alignment horizontal="center" vertical="top" wrapText="1"/>
    </xf>
    <xf numFmtId="0" fontId="39" fillId="2" borderId="5" xfId="14" applyFont="1" applyFill="1" applyBorder="1" applyAlignment="1">
      <alignment horizontal="center" vertical="top" wrapText="1"/>
    </xf>
    <xf numFmtId="0" fontId="39" fillId="2" borderId="7" xfId="14" applyFont="1" applyFill="1" applyBorder="1" applyAlignment="1">
      <alignment horizontal="center" vertical="top" wrapText="1"/>
    </xf>
    <xf numFmtId="0" fontId="39" fillId="2" borderId="10" xfId="14" applyFont="1" applyFill="1" applyBorder="1" applyAlignment="1">
      <alignment horizontal="center" vertical="top" wrapText="1"/>
    </xf>
    <xf numFmtId="0" fontId="39" fillId="2" borderId="14" xfId="14" applyFont="1" applyFill="1" applyBorder="1" applyAlignment="1">
      <alignment vertical="center" wrapText="1"/>
    </xf>
    <xf numFmtId="0" fontId="39" fillId="2" borderId="227" xfId="14" applyFont="1" applyFill="1" applyBorder="1" applyAlignment="1">
      <alignment horizontal="left" vertical="center" wrapText="1"/>
    </xf>
    <xf numFmtId="0" fontId="39" fillId="2" borderId="228" xfId="14" applyFont="1" applyFill="1" applyBorder="1" applyAlignment="1">
      <alignment horizontal="left" vertical="center" wrapText="1"/>
    </xf>
    <xf numFmtId="0" fontId="44" fillId="2" borderId="15" xfId="14" applyFont="1" applyFill="1" applyBorder="1" applyAlignment="1">
      <alignment horizontal="left" vertical="center" wrapText="1"/>
    </xf>
    <xf numFmtId="0" fontId="44" fillId="2" borderId="75" xfId="14" applyFont="1" applyFill="1" applyBorder="1" applyAlignment="1">
      <alignment horizontal="left" vertical="center" wrapText="1"/>
    </xf>
    <xf numFmtId="0" fontId="44" fillId="2" borderId="2" xfId="14" applyFont="1" applyFill="1" applyBorder="1" applyAlignment="1">
      <alignment horizontal="left" vertical="center" wrapText="1"/>
    </xf>
    <xf numFmtId="0" fontId="44" fillId="2" borderId="49" xfId="14" applyFont="1" applyFill="1" applyBorder="1" applyAlignment="1">
      <alignment horizontal="left" vertical="center" wrapText="1"/>
    </xf>
    <xf numFmtId="0" fontId="38" fillId="2" borderId="71" xfId="14" applyFont="1" applyFill="1" applyBorder="1" applyAlignment="1">
      <alignment horizontal="right" vertical="center" wrapText="1"/>
    </xf>
    <xf numFmtId="0" fontId="38" fillId="2" borderId="87" xfId="14" applyFont="1" applyFill="1" applyBorder="1" applyAlignment="1">
      <alignment horizontal="right" vertical="center" wrapText="1"/>
    </xf>
    <xf numFmtId="0" fontId="38" fillId="2" borderId="53" xfId="14" applyFont="1" applyFill="1" applyBorder="1" applyAlignment="1">
      <alignment horizontal="right" vertical="center" wrapText="1"/>
    </xf>
    <xf numFmtId="0" fontId="38" fillId="2" borderId="49" xfId="14" applyFont="1" applyFill="1" applyBorder="1" applyAlignment="1">
      <alignment horizontal="right" vertical="center" wrapText="1"/>
    </xf>
    <xf numFmtId="0" fontId="38" fillId="2" borderId="84" xfId="14" applyFont="1" applyFill="1" applyBorder="1" applyAlignment="1">
      <alignment horizontal="center" vertical="center" wrapText="1"/>
    </xf>
    <xf numFmtId="0" fontId="36" fillId="2" borderId="2" xfId="14" applyFont="1" applyFill="1" applyBorder="1" applyAlignment="1">
      <alignment horizontal="center" vertical="center"/>
    </xf>
    <xf numFmtId="0" fontId="36" fillId="2" borderId="49" xfId="14" applyFont="1" applyFill="1" applyBorder="1" applyAlignment="1">
      <alignment horizontal="center" vertical="center"/>
    </xf>
    <xf numFmtId="0" fontId="39" fillId="2" borderId="69" xfId="14" applyFont="1" applyFill="1" applyBorder="1" applyAlignment="1">
      <alignment horizontal="center" vertical="center" textRotation="255" wrapText="1"/>
    </xf>
    <xf numFmtId="0" fontId="39" fillId="2" borderId="6" xfId="14" applyFont="1" applyFill="1" applyBorder="1" applyAlignment="1">
      <alignment horizontal="center" vertical="center" wrapText="1"/>
    </xf>
    <xf numFmtId="0" fontId="39" fillId="2" borderId="14" xfId="14" applyFont="1" applyFill="1" applyBorder="1" applyAlignment="1">
      <alignment horizontal="left" vertical="center" wrapText="1"/>
    </xf>
    <xf numFmtId="0" fontId="39" fillId="2" borderId="19" xfId="14" applyFont="1" applyFill="1" applyBorder="1" applyAlignment="1">
      <alignment horizontal="left" vertical="center" wrapText="1"/>
    </xf>
    <xf numFmtId="0" fontId="39" fillId="2" borderId="20" xfId="14" applyFont="1" applyFill="1" applyBorder="1" applyAlignment="1">
      <alignment horizontal="left" vertical="center" wrapText="1"/>
    </xf>
    <xf numFmtId="0" fontId="39" fillId="2" borderId="234" xfId="14" applyFont="1" applyFill="1" applyBorder="1" applyAlignment="1">
      <alignment horizontal="left" vertical="center" wrapText="1"/>
    </xf>
    <xf numFmtId="0" fontId="39" fillId="2" borderId="235" xfId="14" applyFont="1" applyFill="1" applyBorder="1" applyAlignment="1">
      <alignment horizontal="left" vertical="center" wrapText="1"/>
    </xf>
    <xf numFmtId="0" fontId="39" fillId="2" borderId="236" xfId="14" applyFont="1" applyFill="1" applyBorder="1" applyAlignment="1">
      <alignment horizontal="left" vertical="center" wrapText="1"/>
    </xf>
    <xf numFmtId="0" fontId="39" fillId="2" borderId="68" xfId="14" applyFont="1" applyFill="1" applyBorder="1" applyAlignment="1">
      <alignment horizontal="left" vertical="center" wrapText="1"/>
    </xf>
    <xf numFmtId="0" fontId="39" fillId="2" borderId="5" xfId="14" applyFont="1" applyFill="1" applyBorder="1" applyAlignment="1">
      <alignment horizontal="left" vertical="center" wrapText="1"/>
    </xf>
    <xf numFmtId="0" fontId="38" fillId="2" borderId="65" xfId="14" applyFont="1" applyFill="1" applyBorder="1" applyAlignment="1">
      <alignment vertical="center" wrapText="1"/>
    </xf>
    <xf numFmtId="0" fontId="36" fillId="2" borderId="20" xfId="14" applyFont="1" applyFill="1" applyBorder="1" applyAlignment="1">
      <alignment vertical="center" wrapText="1"/>
    </xf>
    <xf numFmtId="0" fontId="36" fillId="2" borderId="14" xfId="14" applyFont="1" applyFill="1" applyBorder="1" applyAlignment="1">
      <alignment vertical="center" wrapText="1"/>
    </xf>
    <xf numFmtId="0" fontId="38" fillId="2" borderId="49" xfId="14" applyFont="1" applyFill="1" applyBorder="1" applyAlignment="1">
      <alignment vertical="center" wrapText="1"/>
    </xf>
    <xf numFmtId="0" fontId="38" fillId="2" borderId="209" xfId="14" applyFont="1" applyFill="1" applyBorder="1" applyAlignment="1">
      <alignment horizontal="center" vertical="center" wrapText="1"/>
    </xf>
    <xf numFmtId="0" fontId="38" fillId="2" borderId="193" xfId="14" applyFont="1" applyFill="1" applyBorder="1" applyAlignment="1">
      <alignment horizontal="left" vertical="center" wrapText="1"/>
    </xf>
    <xf numFmtId="0" fontId="38" fillId="2" borderId="200" xfId="14" applyFont="1" applyFill="1" applyBorder="1" applyAlignment="1">
      <alignment horizontal="left" vertical="center" wrapText="1"/>
    </xf>
    <xf numFmtId="0" fontId="39" fillId="2" borderId="178" xfId="14" applyFont="1" applyFill="1" applyBorder="1" applyAlignment="1">
      <alignment vertical="center" wrapText="1"/>
    </xf>
    <xf numFmtId="0" fontId="39" fillId="2" borderId="181" xfId="14" applyFont="1" applyFill="1" applyBorder="1" applyAlignment="1">
      <alignment horizontal="left" vertical="center" wrapText="1"/>
    </xf>
    <xf numFmtId="0" fontId="39" fillId="2" borderId="182" xfId="14" applyFont="1" applyFill="1" applyBorder="1" applyAlignment="1">
      <alignment horizontal="left" vertical="center" wrapText="1"/>
    </xf>
    <xf numFmtId="0" fontId="38" fillId="2" borderId="175" xfId="14" applyFont="1" applyFill="1" applyBorder="1" applyAlignment="1">
      <alignment vertical="center" wrapText="1"/>
    </xf>
    <xf numFmtId="0" fontId="38" fillId="2" borderId="17" xfId="14" applyFont="1" applyFill="1" applyBorder="1" applyAlignment="1">
      <alignment vertical="center" wrapText="1"/>
    </xf>
    <xf numFmtId="0" fontId="36" fillId="2" borderId="11" xfId="14" applyFont="1" applyFill="1" applyBorder="1" applyAlignment="1">
      <alignment vertical="center" wrapText="1"/>
    </xf>
    <xf numFmtId="0" fontId="36" fillId="2" borderId="107" xfId="14" applyFont="1" applyFill="1" applyBorder="1" applyAlignment="1">
      <alignment vertical="center" wrapText="1"/>
    </xf>
    <xf numFmtId="0" fontId="36" fillId="2" borderId="20" xfId="14" applyFont="1" applyFill="1" applyBorder="1" applyAlignment="1">
      <alignment horizontal="center" vertical="center" wrapText="1"/>
    </xf>
    <xf numFmtId="0" fontId="36" fillId="2" borderId="14" xfId="14" applyFont="1" applyFill="1" applyBorder="1" applyAlignment="1">
      <alignment horizontal="center" vertical="center" wrapText="1"/>
    </xf>
    <xf numFmtId="0" fontId="36" fillId="2" borderId="68" xfId="14" applyFont="1" applyFill="1" applyBorder="1" applyAlignment="1">
      <alignment vertical="center" wrapText="1"/>
    </xf>
    <xf numFmtId="0" fontId="38" fillId="2" borderId="30" xfId="14" applyFont="1" applyFill="1" applyBorder="1" applyAlignment="1">
      <alignment vertical="center" wrapText="1"/>
    </xf>
    <xf numFmtId="0" fontId="36" fillId="2" borderId="30" xfId="14" applyFont="1" applyFill="1" applyBorder="1" applyAlignment="1">
      <alignment vertical="center" wrapText="1"/>
    </xf>
    <xf numFmtId="0" fontId="36" fillId="2" borderId="238" xfId="14" applyFont="1" applyFill="1" applyBorder="1" applyAlignment="1">
      <alignment vertical="center" wrapText="1"/>
    </xf>
    <xf numFmtId="0" fontId="36" fillId="2" borderId="15" xfId="14" applyFont="1" applyFill="1" applyBorder="1" applyAlignment="1">
      <alignment vertical="center" wrapText="1"/>
    </xf>
    <xf numFmtId="0" fontId="36" fillId="2" borderId="75" xfId="14" applyFont="1" applyFill="1" applyBorder="1" applyAlignment="1">
      <alignment vertical="center" wrapText="1"/>
    </xf>
    <xf numFmtId="0" fontId="39" fillId="4" borderId="65" xfId="14" applyFont="1" applyFill="1" applyBorder="1" applyAlignment="1">
      <alignment horizontal="left" vertical="center" wrapText="1"/>
    </xf>
    <xf numFmtId="0" fontId="39" fillId="4" borderId="2" xfId="14" applyFont="1" applyFill="1" applyBorder="1" applyAlignment="1">
      <alignment horizontal="left" vertical="center" wrapText="1"/>
    </xf>
    <xf numFmtId="0" fontId="39" fillId="4" borderId="49" xfId="14" applyFont="1" applyFill="1" applyBorder="1" applyAlignment="1">
      <alignment horizontal="left" vertical="center" wrapText="1"/>
    </xf>
    <xf numFmtId="0" fontId="38" fillId="2" borderId="208" xfId="14" applyFont="1" applyFill="1" applyBorder="1" applyAlignment="1">
      <alignment horizontal="left" vertical="top" wrapText="1"/>
    </xf>
    <xf numFmtId="0" fontId="38" fillId="2" borderId="239" xfId="14" applyFont="1" applyFill="1" applyBorder="1" applyAlignment="1">
      <alignment horizontal="left" vertical="top" wrapText="1"/>
    </xf>
    <xf numFmtId="0" fontId="36" fillId="2" borderId="48" xfId="14" applyFont="1" applyFill="1" applyBorder="1" applyAlignment="1">
      <alignment horizontal="left" vertical="top" wrapText="1"/>
    </xf>
    <xf numFmtId="0" fontId="36" fillId="2" borderId="182" xfId="14" applyFont="1" applyFill="1" applyBorder="1" applyAlignment="1">
      <alignment horizontal="left" vertical="top" wrapText="1"/>
    </xf>
    <xf numFmtId="0" fontId="36" fillId="2" borderId="181" xfId="14" applyFont="1" applyFill="1" applyBorder="1" applyAlignment="1">
      <alignment horizontal="center" vertical="center" wrapText="1"/>
    </xf>
    <xf numFmtId="0" fontId="36" fillId="2" borderId="0" xfId="14" applyFont="1" applyFill="1" applyBorder="1" applyAlignment="1">
      <alignment horizontal="center" vertical="center" wrapText="1"/>
    </xf>
    <xf numFmtId="0" fontId="36" fillId="2" borderId="59" xfId="14" applyFont="1" applyFill="1" applyBorder="1" applyAlignment="1">
      <alignment horizontal="center" vertical="center" wrapText="1"/>
    </xf>
    <xf numFmtId="0" fontId="36" fillId="2" borderId="183" xfId="14" applyFont="1" applyFill="1" applyBorder="1" applyAlignment="1">
      <alignment horizontal="center" vertical="center" wrapText="1"/>
    </xf>
    <xf numFmtId="0" fontId="36" fillId="2" borderId="177" xfId="14" applyFont="1" applyFill="1" applyBorder="1" applyAlignment="1">
      <alignment horizontal="center" vertical="center" wrapText="1"/>
    </xf>
    <xf numFmtId="0" fontId="36" fillId="2" borderId="184" xfId="14" applyFont="1" applyFill="1" applyBorder="1" applyAlignment="1">
      <alignment horizontal="center" vertical="center" wrapText="1"/>
    </xf>
    <xf numFmtId="0" fontId="39" fillId="2" borderId="84" xfId="14" applyFont="1" applyFill="1" applyBorder="1" applyAlignment="1">
      <alignment vertical="center" wrapText="1"/>
    </xf>
    <xf numFmtId="0" fontId="36" fillId="2" borderId="7" xfId="14" applyFont="1" applyFill="1" applyBorder="1" applyAlignment="1">
      <alignment vertical="center" wrapText="1"/>
    </xf>
    <xf numFmtId="0" fontId="36" fillId="2" borderId="10" xfId="14" applyFont="1" applyFill="1" applyBorder="1" applyAlignment="1">
      <alignment vertical="center" wrapText="1"/>
    </xf>
    <xf numFmtId="0" fontId="38" fillId="2" borderId="9" xfId="14" applyFont="1" applyFill="1" applyBorder="1" applyAlignment="1">
      <alignment horizontal="right" vertical="center" wrapText="1"/>
    </xf>
    <xf numFmtId="0" fontId="36" fillId="2" borderId="7" xfId="14" applyFont="1" applyFill="1" applyBorder="1" applyAlignment="1">
      <alignment horizontal="left" vertical="top"/>
    </xf>
    <xf numFmtId="0" fontId="36" fillId="2" borderId="10" xfId="14" applyFont="1" applyFill="1" applyBorder="1" applyAlignment="1">
      <alignment horizontal="left" vertical="top"/>
    </xf>
    <xf numFmtId="0" fontId="36" fillId="2" borderId="7" xfId="14" applyFont="1" applyFill="1" applyBorder="1" applyAlignment="1">
      <alignment horizontal="right" vertical="center" wrapText="1"/>
    </xf>
    <xf numFmtId="0" fontId="36" fillId="2" borderId="7" xfId="14" applyFont="1" applyFill="1" applyBorder="1" applyAlignment="1">
      <alignment horizontal="left" vertical="center" wrapText="1"/>
    </xf>
    <xf numFmtId="0" fontId="36" fillId="2" borderId="20" xfId="14" applyFont="1" applyFill="1" applyBorder="1" applyAlignment="1">
      <alignment horizontal="left" vertical="center" wrapText="1"/>
    </xf>
    <xf numFmtId="0" fontId="36" fillId="2" borderId="68" xfId="14" applyFont="1" applyFill="1" applyBorder="1" applyAlignment="1">
      <alignment horizontal="left" vertical="center" wrapText="1"/>
    </xf>
    <xf numFmtId="0" fontId="39" fillId="2" borderId="222" xfId="14" applyFont="1" applyFill="1" applyBorder="1" applyAlignment="1">
      <alignment horizontal="center" vertical="center" wrapText="1"/>
    </xf>
    <xf numFmtId="0" fontId="39" fillId="2" borderId="220" xfId="14" applyFont="1" applyFill="1" applyBorder="1" applyAlignment="1">
      <alignment horizontal="center" vertical="center" wrapText="1"/>
    </xf>
    <xf numFmtId="0" fontId="39" fillId="2" borderId="241" xfId="14" applyFont="1" applyFill="1" applyBorder="1" applyAlignment="1">
      <alignment horizontal="center" vertical="center" wrapText="1"/>
    </xf>
    <xf numFmtId="0" fontId="39" fillId="2" borderId="2" xfId="14" applyFont="1" applyFill="1" applyBorder="1" applyAlignment="1">
      <alignment horizontal="center" vertical="center"/>
    </xf>
    <xf numFmtId="0" fontId="44" fillId="2" borderId="0" xfId="14" applyFont="1" applyFill="1" applyBorder="1" applyAlignment="1">
      <alignment horizontal="left" vertical="top" wrapText="1"/>
    </xf>
    <xf numFmtId="0" fontId="44" fillId="2" borderId="0" xfId="14" applyFont="1" applyFill="1" applyBorder="1" applyAlignment="1">
      <alignment horizontal="left" vertical="top"/>
    </xf>
    <xf numFmtId="0" fontId="38" fillId="2" borderId="224" xfId="14" applyFont="1" applyFill="1" applyBorder="1" applyAlignment="1">
      <alignment vertical="center" wrapText="1"/>
    </xf>
    <xf numFmtId="0" fontId="38" fillId="2" borderId="51" xfId="14" applyFont="1" applyFill="1" applyBorder="1" applyAlignment="1">
      <alignment vertical="center" wrapText="1"/>
    </xf>
    <xf numFmtId="0" fontId="38" fillId="2" borderId="60" xfId="14" applyFont="1" applyFill="1" applyBorder="1" applyAlignment="1">
      <alignment vertical="center" wrapText="1"/>
    </xf>
    <xf numFmtId="0" fontId="39" fillId="4" borderId="84" xfId="14" applyFont="1" applyFill="1" applyBorder="1" applyAlignment="1">
      <alignment horizontal="left" vertical="center" wrapText="1"/>
    </xf>
    <xf numFmtId="49" fontId="78" fillId="2" borderId="173" xfId="17" applyNumberFormat="1" applyFont="1" applyFill="1" applyBorder="1" applyAlignment="1">
      <alignment horizontal="center" vertical="center" wrapText="1"/>
    </xf>
    <xf numFmtId="0" fontId="78" fillId="2" borderId="173" xfId="17" applyFont="1" applyFill="1" applyBorder="1" applyAlignment="1">
      <alignment horizontal="center" vertical="center" wrapText="1"/>
    </xf>
    <xf numFmtId="0" fontId="78" fillId="2" borderId="175" xfId="17" applyFont="1" applyFill="1" applyBorder="1" applyAlignment="1">
      <alignment horizontal="center" vertical="center" wrapText="1"/>
    </xf>
    <xf numFmtId="0" fontId="75" fillId="2" borderId="0" xfId="17" applyFont="1" applyFill="1" applyAlignment="1">
      <alignment horizontal="left" vertical="center"/>
    </xf>
    <xf numFmtId="0" fontId="76" fillId="2" borderId="40" xfId="17" applyFont="1" applyFill="1" applyBorder="1" applyAlignment="1">
      <alignment horizontal="center" vertical="center" textRotation="255" wrapText="1"/>
    </xf>
    <xf numFmtId="0" fontId="76" fillId="2" borderId="48" xfId="17" applyFont="1" applyFill="1" applyBorder="1" applyAlignment="1">
      <alignment horizontal="center" vertical="center" textRotation="255" wrapText="1"/>
    </xf>
    <xf numFmtId="0" fontId="76" fillId="2" borderId="176" xfId="17" applyFont="1" applyFill="1" applyBorder="1" applyAlignment="1">
      <alignment horizontal="center" vertical="center" textRotation="255" wrapText="1"/>
    </xf>
    <xf numFmtId="0" fontId="78" fillId="2" borderId="45" xfId="17" applyFont="1" applyFill="1" applyBorder="1" applyAlignment="1">
      <alignment horizontal="center" vertical="center"/>
    </xf>
    <xf numFmtId="0" fontId="78" fillId="2" borderId="46" xfId="17" applyFont="1" applyFill="1" applyBorder="1" applyAlignment="1">
      <alignment horizontal="center" vertical="center"/>
    </xf>
    <xf numFmtId="49" fontId="78" fillId="0" borderId="45" xfId="17" applyNumberFormat="1" applyFont="1" applyBorder="1" applyAlignment="1">
      <alignment horizontal="left" vertical="center"/>
    </xf>
    <xf numFmtId="49" fontId="78" fillId="0" borderId="46" xfId="17" applyNumberFormat="1" applyFont="1" applyBorder="1" applyAlignment="1">
      <alignment horizontal="left" vertical="center"/>
    </xf>
    <xf numFmtId="49" fontId="78" fillId="0" borderId="64" xfId="17" applyNumberFormat="1" applyFont="1" applyBorder="1" applyAlignment="1">
      <alignment horizontal="left" vertical="center"/>
    </xf>
    <xf numFmtId="0" fontId="78" fillId="2" borderId="272" xfId="17" applyFont="1" applyFill="1" applyBorder="1" applyAlignment="1">
      <alignment horizontal="center" vertical="center" wrapText="1"/>
    </xf>
    <xf numFmtId="0" fontId="78" fillId="2" borderId="202" xfId="17" applyFont="1" applyFill="1" applyBorder="1" applyAlignment="1">
      <alignment horizontal="center" vertical="center" wrapText="1"/>
    </xf>
    <xf numFmtId="0" fontId="78" fillId="2" borderId="201" xfId="17" applyFont="1" applyFill="1" applyBorder="1" applyAlignment="1">
      <alignment horizontal="left" vertical="center" wrapText="1"/>
    </xf>
    <xf numFmtId="0" fontId="78" fillId="2" borderId="202" xfId="17" applyFont="1" applyFill="1" applyBorder="1" applyAlignment="1">
      <alignment horizontal="left" vertical="center" wrapText="1"/>
    </xf>
    <xf numFmtId="0" fontId="78" fillId="2" borderId="333" xfId="17" applyFont="1" applyFill="1" applyBorder="1" applyAlignment="1">
      <alignment horizontal="left" vertical="center" wrapText="1"/>
    </xf>
    <xf numFmtId="0" fontId="78" fillId="2" borderId="168" xfId="17" applyFont="1" applyFill="1" applyBorder="1" applyAlignment="1">
      <alignment horizontal="center" vertical="center" wrapText="1"/>
    </xf>
    <xf numFmtId="0" fontId="78" fillId="2" borderId="169" xfId="17" applyFont="1" applyFill="1" applyBorder="1" applyAlignment="1">
      <alignment horizontal="center" vertical="center" wrapText="1"/>
    </xf>
    <xf numFmtId="0" fontId="78" fillId="2" borderId="193" xfId="17" applyFont="1" applyFill="1" applyBorder="1" applyAlignment="1">
      <alignment horizontal="left" vertical="center" wrapText="1"/>
    </xf>
    <xf numFmtId="0" fontId="78" fillId="2" borderId="169" xfId="17" applyFont="1" applyFill="1" applyBorder="1" applyAlignment="1">
      <alignment horizontal="left" vertical="center" wrapText="1"/>
    </xf>
    <xf numFmtId="0" fontId="78" fillId="2" borderId="171" xfId="17" applyFont="1" applyFill="1" applyBorder="1" applyAlignment="1">
      <alignment horizontal="left" vertical="center" wrapText="1"/>
    </xf>
    <xf numFmtId="0" fontId="78" fillId="2" borderId="172" xfId="17" applyFont="1" applyFill="1" applyBorder="1" applyAlignment="1">
      <alignment horizontal="center" vertical="center" wrapText="1"/>
    </xf>
    <xf numFmtId="0" fontId="78" fillId="2" borderId="174" xfId="17" applyFont="1" applyFill="1" applyBorder="1" applyAlignment="1">
      <alignment horizontal="center" vertical="center" wrapText="1"/>
    </xf>
    <xf numFmtId="0" fontId="78" fillId="2" borderId="181" xfId="17" applyFont="1" applyFill="1" applyBorder="1" applyAlignment="1">
      <alignment horizontal="center" vertical="center" wrapText="1"/>
    </xf>
    <xf numFmtId="0" fontId="78" fillId="2" borderId="182" xfId="17" applyFont="1" applyFill="1" applyBorder="1" applyAlignment="1">
      <alignment horizontal="center" vertical="center" wrapText="1"/>
    </xf>
    <xf numFmtId="0" fontId="78" fillId="2" borderId="183" xfId="17" applyFont="1" applyFill="1" applyBorder="1" applyAlignment="1">
      <alignment horizontal="center" vertical="center" wrapText="1"/>
    </xf>
    <xf numFmtId="0" fontId="78" fillId="2" borderId="178" xfId="17" applyFont="1" applyFill="1" applyBorder="1" applyAlignment="1">
      <alignment horizontal="center" vertical="center" wrapText="1"/>
    </xf>
    <xf numFmtId="0" fontId="78" fillId="2" borderId="172" xfId="17" applyFont="1" applyFill="1" applyBorder="1" applyAlignment="1">
      <alignment horizontal="center" vertical="center" shrinkToFit="1"/>
    </xf>
    <xf numFmtId="0" fontId="78" fillId="2" borderId="173" xfId="17" applyFont="1" applyFill="1" applyBorder="1" applyAlignment="1">
      <alignment horizontal="center" vertical="center" shrinkToFit="1"/>
    </xf>
    <xf numFmtId="0" fontId="78" fillId="2" borderId="183" xfId="17" applyFont="1" applyFill="1" applyBorder="1" applyAlignment="1">
      <alignment horizontal="left" vertical="center" wrapText="1"/>
    </xf>
    <xf numFmtId="0" fontId="78" fillId="2" borderId="177" xfId="17" applyFont="1" applyFill="1" applyBorder="1" applyAlignment="1">
      <alignment horizontal="left" vertical="center" wrapText="1"/>
    </xf>
    <xf numFmtId="0" fontId="78" fillId="2" borderId="0" xfId="17" applyFont="1" applyFill="1" applyAlignment="1">
      <alignment horizontal="left" vertical="center" wrapText="1"/>
    </xf>
    <xf numFmtId="0" fontId="78" fillId="2" borderId="184" xfId="17" applyFont="1" applyFill="1" applyBorder="1" applyAlignment="1">
      <alignment horizontal="left" vertical="center" wrapText="1"/>
    </xf>
    <xf numFmtId="0" fontId="78" fillId="2" borderId="194" xfId="17" applyFont="1" applyFill="1" applyBorder="1" applyAlignment="1">
      <alignment horizontal="center" vertical="center" wrapText="1"/>
    </xf>
    <xf numFmtId="49" fontId="78" fillId="2" borderId="193" xfId="17" applyNumberFormat="1" applyFont="1" applyFill="1" applyBorder="1" applyAlignment="1">
      <alignment horizontal="left" vertical="center" wrapText="1"/>
    </xf>
    <xf numFmtId="49" fontId="78" fillId="2" borderId="169" xfId="17" applyNumberFormat="1" applyFont="1" applyFill="1" applyBorder="1" applyAlignment="1">
      <alignment horizontal="left" vertical="center" wrapText="1"/>
    </xf>
    <xf numFmtId="49" fontId="84" fillId="2" borderId="169" xfId="17" applyNumberFormat="1" applyFont="1" applyFill="1" applyBorder="1" applyAlignment="1">
      <alignment horizontal="right" vertical="center" wrapText="1"/>
    </xf>
    <xf numFmtId="49" fontId="78" fillId="2" borderId="20" xfId="17" applyNumberFormat="1" applyFont="1" applyFill="1" applyBorder="1" applyAlignment="1">
      <alignment horizontal="center" vertical="center" wrapText="1"/>
    </xf>
    <xf numFmtId="49" fontId="78" fillId="2" borderId="14" xfId="17" applyNumberFormat="1" applyFont="1" applyFill="1" applyBorder="1" applyAlignment="1">
      <alignment horizontal="center" vertical="center" wrapText="1"/>
    </xf>
    <xf numFmtId="0" fontId="78" fillId="2" borderId="19" xfId="17" applyFont="1" applyFill="1" applyBorder="1" applyAlignment="1">
      <alignment horizontal="center" vertical="center" wrapText="1"/>
    </xf>
    <xf numFmtId="0" fontId="78" fillId="2" borderId="14" xfId="17" applyFont="1" applyFill="1" applyBorder="1" applyAlignment="1">
      <alignment horizontal="center" vertical="center" wrapText="1"/>
    </xf>
    <xf numFmtId="49" fontId="78" fillId="2" borderId="171" xfId="17" applyNumberFormat="1" applyFont="1" applyFill="1" applyBorder="1" applyAlignment="1">
      <alignment horizontal="left" vertical="center" wrapText="1"/>
    </xf>
    <xf numFmtId="0" fontId="78" fillId="2" borderId="222" xfId="17" applyFont="1" applyFill="1" applyBorder="1" applyAlignment="1">
      <alignment horizontal="center" vertical="center" wrapText="1"/>
    </xf>
    <xf numFmtId="0" fontId="78" fillId="2" borderId="334" xfId="17" applyFont="1" applyFill="1" applyBorder="1" applyAlignment="1">
      <alignment horizontal="center" vertical="center" wrapText="1"/>
    </xf>
    <xf numFmtId="49" fontId="78" fillId="2" borderId="0" xfId="17" applyNumberFormat="1" applyFont="1" applyFill="1" applyAlignment="1">
      <alignment horizontal="left" vertical="center" wrapText="1"/>
    </xf>
    <xf numFmtId="49" fontId="78" fillId="2" borderId="59" xfId="17" applyNumberFormat="1" applyFont="1" applyFill="1" applyBorder="1" applyAlignment="1">
      <alignment horizontal="left" vertical="center" wrapText="1"/>
    </xf>
    <xf numFmtId="0" fontId="76" fillId="2" borderId="179" xfId="17" applyFont="1" applyFill="1" applyBorder="1" applyAlignment="1">
      <alignment horizontal="center" vertical="center" textRotation="255" wrapText="1"/>
    </xf>
    <xf numFmtId="0" fontId="76" fillId="2" borderId="180" xfId="17" applyFont="1" applyFill="1" applyBorder="1" applyAlignment="1">
      <alignment horizontal="center" vertical="center" textRotation="255" wrapText="1"/>
    </xf>
    <xf numFmtId="0" fontId="76" fillId="2" borderId="3" xfId="17" applyFont="1" applyFill="1" applyBorder="1" applyAlignment="1">
      <alignment horizontal="left" vertical="center" wrapText="1"/>
    </xf>
    <xf numFmtId="0" fontId="76" fillId="2" borderId="4" xfId="17" applyFont="1" applyFill="1" applyBorder="1" applyAlignment="1">
      <alignment horizontal="left" vertical="center" wrapText="1"/>
    </xf>
    <xf numFmtId="0" fontId="76" fillId="2" borderId="5" xfId="17" applyFont="1" applyFill="1" applyBorder="1" applyAlignment="1">
      <alignment horizontal="left" vertical="center" wrapText="1"/>
    </xf>
    <xf numFmtId="0" fontId="78" fillId="2" borderId="3" xfId="17" applyFont="1" applyFill="1" applyBorder="1" applyAlignment="1">
      <alignment horizontal="center" vertical="center" wrapText="1"/>
    </xf>
    <xf numFmtId="0" fontId="78" fillId="2" borderId="5" xfId="17" applyFont="1" applyFill="1" applyBorder="1" applyAlignment="1">
      <alignment horizontal="center" vertical="center" wrapText="1"/>
    </xf>
    <xf numFmtId="0" fontId="78" fillId="2" borderId="8" xfId="17" applyFont="1" applyFill="1" applyBorder="1" applyAlignment="1">
      <alignment horizontal="center" vertical="center" wrapText="1"/>
    </xf>
    <xf numFmtId="0" fontId="78" fillId="2" borderId="1" xfId="17" applyFont="1" applyFill="1" applyBorder="1" applyAlignment="1">
      <alignment horizontal="center" vertical="center" wrapText="1"/>
    </xf>
    <xf numFmtId="0" fontId="84" fillId="2" borderId="3" xfId="17" applyFont="1" applyFill="1" applyBorder="1" applyAlignment="1">
      <alignment horizontal="center" vertical="center" wrapText="1"/>
    </xf>
    <xf numFmtId="0" fontId="84" fillId="2" borderId="4" xfId="17" applyFont="1" applyFill="1" applyBorder="1" applyAlignment="1">
      <alignment horizontal="center" vertical="center" wrapText="1"/>
    </xf>
    <xf numFmtId="0" fontId="76" fillId="2" borderId="19" xfId="17" applyFont="1" applyFill="1" applyBorder="1" applyAlignment="1">
      <alignment horizontal="left" vertical="center" wrapText="1"/>
    </xf>
    <xf numFmtId="0" fontId="76" fillId="2" borderId="20" xfId="17" applyFont="1" applyFill="1" applyBorder="1" applyAlignment="1">
      <alignment horizontal="left" vertical="center" wrapText="1"/>
    </xf>
    <xf numFmtId="0" fontId="76" fillId="2" borderId="14" xfId="17" applyFont="1" applyFill="1" applyBorder="1" applyAlignment="1">
      <alignment horizontal="left" vertical="center" wrapText="1"/>
    </xf>
    <xf numFmtId="0" fontId="78" fillId="2" borderId="8" xfId="17" applyFont="1" applyFill="1" applyBorder="1" applyAlignment="1">
      <alignment horizontal="left" vertical="center" wrapText="1"/>
    </xf>
    <xf numFmtId="0" fontId="78" fillId="2" borderId="59" xfId="17" applyFont="1" applyFill="1" applyBorder="1" applyAlignment="1">
      <alignment horizontal="left" vertical="center" wrapText="1"/>
    </xf>
    <xf numFmtId="0" fontId="78" fillId="2" borderId="0" xfId="17" applyFont="1" applyFill="1" applyBorder="1" applyAlignment="1">
      <alignment horizontal="left" vertical="center" wrapText="1"/>
    </xf>
    <xf numFmtId="183" fontId="76" fillId="2" borderId="9" xfId="17" applyNumberFormat="1" applyFont="1" applyFill="1" applyBorder="1" applyAlignment="1">
      <alignment horizontal="left" vertical="center" wrapText="1" indent="1"/>
    </xf>
    <xf numFmtId="183" fontId="76" fillId="2" borderId="7" xfId="17" applyNumberFormat="1" applyFont="1" applyFill="1" applyBorder="1" applyAlignment="1">
      <alignment horizontal="left" vertical="center" wrapText="1" indent="1"/>
    </xf>
    <xf numFmtId="183" fontId="76" fillId="2" borderId="0" xfId="17" applyNumberFormat="1" applyFont="1" applyFill="1" applyBorder="1" applyAlignment="1">
      <alignment horizontal="left" vertical="center" wrapText="1" indent="1"/>
    </xf>
    <xf numFmtId="183" fontId="76" fillId="2" borderId="1" xfId="17" applyNumberFormat="1" applyFont="1" applyFill="1" applyBorder="1" applyAlignment="1">
      <alignment horizontal="left" vertical="center" wrapText="1" indent="1"/>
    </xf>
    <xf numFmtId="0" fontId="78" fillId="2" borderId="170" xfId="17" applyFont="1" applyFill="1" applyBorder="1" applyAlignment="1">
      <alignment horizontal="center" vertical="center" wrapText="1"/>
    </xf>
    <xf numFmtId="0" fontId="76" fillId="2" borderId="168" xfId="17" applyFont="1" applyFill="1" applyBorder="1" applyAlignment="1">
      <alignment horizontal="center" vertical="center" wrapText="1"/>
    </xf>
    <xf numFmtId="0" fontId="76" fillId="2" borderId="169" xfId="17" applyFont="1" applyFill="1" applyBorder="1" applyAlignment="1">
      <alignment horizontal="center" vertical="center" wrapText="1"/>
    </xf>
    <xf numFmtId="0" fontId="76" fillId="2" borderId="170" xfId="17" applyFont="1" applyFill="1" applyBorder="1" applyAlignment="1">
      <alignment horizontal="center" vertical="center" wrapText="1"/>
    </xf>
    <xf numFmtId="0" fontId="38" fillId="0" borderId="181" xfId="17" applyFont="1" applyFill="1" applyBorder="1" applyAlignment="1">
      <alignment horizontal="center" vertical="center" wrapText="1"/>
    </xf>
    <xf numFmtId="0" fontId="38" fillId="0" borderId="0" xfId="17" applyFont="1" applyFill="1" applyBorder="1" applyAlignment="1">
      <alignment horizontal="center" vertical="center" wrapText="1"/>
    </xf>
    <xf numFmtId="0" fontId="38" fillId="0" borderId="19" xfId="17" applyFont="1" applyFill="1" applyBorder="1" applyAlignment="1">
      <alignment horizontal="center" vertical="center" wrapText="1"/>
    </xf>
    <xf numFmtId="0" fontId="38" fillId="0" borderId="20" xfId="17" applyFont="1" applyFill="1" applyBorder="1" applyAlignment="1">
      <alignment horizontal="center" vertical="center" wrapText="1"/>
    </xf>
    <xf numFmtId="0" fontId="38" fillId="0" borderId="68" xfId="17" applyFont="1" applyFill="1" applyBorder="1" applyAlignment="1">
      <alignment horizontal="center" vertical="center" wrapText="1"/>
    </xf>
    <xf numFmtId="0" fontId="38" fillId="0" borderId="2" xfId="17" applyFont="1" applyFill="1" applyBorder="1" applyAlignment="1">
      <alignment horizontal="center" vertical="center" wrapText="1"/>
    </xf>
    <xf numFmtId="0" fontId="38" fillId="0" borderId="9" xfId="17" applyFont="1" applyFill="1" applyBorder="1" applyAlignment="1">
      <alignment horizontal="center" vertical="center" wrapText="1"/>
    </xf>
    <xf numFmtId="0" fontId="38" fillId="0" borderId="7" xfId="17" applyFont="1" applyFill="1" applyBorder="1" applyAlignment="1">
      <alignment horizontal="center" vertical="center" wrapText="1"/>
    </xf>
    <xf numFmtId="0" fontId="38" fillId="0" borderId="10" xfId="17" applyFont="1" applyFill="1" applyBorder="1" applyAlignment="1">
      <alignment horizontal="center" vertical="center" wrapText="1"/>
    </xf>
    <xf numFmtId="0" fontId="38" fillId="0" borderId="8" xfId="17" applyFont="1" applyFill="1" applyBorder="1" applyAlignment="1">
      <alignment horizontal="center" vertical="center" shrinkToFit="1"/>
    </xf>
    <xf numFmtId="0" fontId="38" fillId="0" borderId="1" xfId="17" applyFont="1" applyFill="1" applyBorder="1" applyAlignment="1">
      <alignment horizontal="center" vertical="center" shrinkToFit="1"/>
    </xf>
    <xf numFmtId="0" fontId="91" fillId="0" borderId="2" xfId="17" applyFont="1" applyFill="1" applyBorder="1" applyAlignment="1">
      <alignment horizontal="center" vertical="center" wrapText="1"/>
    </xf>
    <xf numFmtId="0" fontId="91" fillId="0" borderId="335" xfId="17" applyFont="1" applyFill="1" applyBorder="1" applyAlignment="1">
      <alignment horizontal="center" vertical="center" wrapText="1"/>
    </xf>
    <xf numFmtId="0" fontId="91" fillId="0" borderId="336" xfId="17" applyFont="1" applyFill="1" applyBorder="1" applyAlignment="1">
      <alignment horizontal="center" vertical="center" wrapText="1"/>
    </xf>
    <xf numFmtId="0" fontId="91" fillId="0" borderId="337" xfId="17" applyFont="1" applyFill="1" applyBorder="1" applyAlignment="1">
      <alignment horizontal="center" vertical="center" wrapText="1"/>
    </xf>
    <xf numFmtId="0" fontId="91" fillId="0" borderId="338" xfId="17" applyFont="1" applyFill="1" applyBorder="1" applyAlignment="1">
      <alignment horizontal="center" vertical="center" wrapText="1"/>
    </xf>
    <xf numFmtId="0" fontId="91" fillId="0" borderId="339" xfId="17" applyFont="1" applyFill="1" applyBorder="1" applyAlignment="1">
      <alignment horizontal="center" vertical="center" wrapText="1"/>
    </xf>
    <xf numFmtId="0" fontId="91" fillId="0" borderId="340" xfId="17" applyFont="1" applyFill="1" applyBorder="1" applyAlignment="1">
      <alignment horizontal="center" vertical="center" wrapText="1"/>
    </xf>
    <xf numFmtId="0" fontId="41" fillId="0" borderId="0" xfId="17" applyFont="1" applyFill="1" applyAlignment="1">
      <alignment horizontal="justify" vertical="top" wrapText="1"/>
    </xf>
    <xf numFmtId="0" fontId="79" fillId="2" borderId="181" xfId="18" applyFont="1" applyFill="1" applyBorder="1" applyAlignment="1">
      <alignment horizontal="left" vertical="center" wrapText="1"/>
    </xf>
    <xf numFmtId="0" fontId="79" fillId="2" borderId="0" xfId="18" applyFont="1" applyFill="1" applyAlignment="1">
      <alignment horizontal="left" vertical="center" wrapText="1"/>
    </xf>
    <xf numFmtId="0" fontId="79" fillId="2" borderId="59" xfId="18" applyFont="1" applyFill="1" applyBorder="1" applyAlignment="1">
      <alignment horizontal="left" vertical="center" wrapText="1"/>
    </xf>
    <xf numFmtId="0" fontId="78" fillId="2" borderId="191" xfId="17" applyFont="1" applyFill="1" applyBorder="1" applyAlignment="1">
      <alignment horizontal="center" vertical="center" wrapText="1"/>
    </xf>
    <xf numFmtId="0" fontId="78" fillId="2" borderId="169" xfId="17" applyFont="1" applyFill="1" applyBorder="1" applyAlignment="1">
      <alignment horizontal="right" vertical="center" wrapText="1"/>
    </xf>
    <xf numFmtId="0" fontId="78" fillId="2" borderId="195" xfId="17" applyFont="1" applyFill="1" applyBorder="1" applyAlignment="1">
      <alignment horizontal="center" vertical="center" wrapText="1"/>
    </xf>
    <xf numFmtId="0" fontId="78" fillId="2" borderId="196" xfId="17" applyFont="1" applyFill="1" applyBorder="1" applyAlignment="1">
      <alignment horizontal="center" vertical="center" wrapText="1"/>
    </xf>
    <xf numFmtId="0" fontId="78" fillId="2" borderId="197" xfId="17" applyFont="1" applyFill="1" applyBorder="1" applyAlignment="1">
      <alignment horizontal="center" vertical="center" wrapText="1"/>
    </xf>
    <xf numFmtId="0" fontId="78" fillId="2" borderId="198" xfId="17" applyFont="1" applyFill="1" applyBorder="1" applyAlignment="1">
      <alignment horizontal="left" vertical="center" wrapText="1"/>
    </xf>
    <xf numFmtId="0" fontId="78" fillId="2" borderId="196" xfId="17" applyFont="1" applyFill="1" applyBorder="1" applyAlignment="1">
      <alignment horizontal="left" vertical="center" wrapText="1"/>
    </xf>
    <xf numFmtId="0" fontId="78" fillId="4" borderId="191" xfId="17" applyFont="1" applyFill="1" applyBorder="1" applyAlignment="1">
      <alignment horizontal="left" vertical="center" wrapText="1"/>
    </xf>
    <xf numFmtId="0" fontId="78" fillId="4" borderId="177" xfId="17" applyFont="1" applyFill="1" applyBorder="1" applyAlignment="1">
      <alignment horizontal="left" vertical="center" wrapText="1"/>
    </xf>
    <xf numFmtId="0" fontId="78" fillId="4" borderId="184" xfId="17" applyFont="1" applyFill="1" applyBorder="1" applyAlignment="1">
      <alignment horizontal="left" vertical="center" wrapText="1"/>
    </xf>
    <xf numFmtId="0" fontId="78" fillId="2" borderId="192" xfId="17" applyFont="1" applyFill="1" applyBorder="1" applyAlignment="1">
      <alignment horizontal="center" vertical="center" wrapText="1"/>
    </xf>
    <xf numFmtId="0" fontId="78" fillId="2" borderId="48" xfId="17" applyFont="1" applyFill="1" applyBorder="1" applyAlignment="1">
      <alignment horizontal="center" vertical="center" wrapText="1"/>
    </xf>
    <xf numFmtId="0" fontId="78" fillId="2" borderId="0" xfId="17" applyFont="1" applyFill="1" applyAlignment="1">
      <alignment horizontal="center" vertical="center" wrapText="1"/>
    </xf>
    <xf numFmtId="0" fontId="76" fillId="2" borderId="172" xfId="17" applyFont="1" applyFill="1" applyBorder="1" applyAlignment="1">
      <alignment horizontal="left" vertical="top" wrapText="1"/>
    </xf>
    <xf numFmtId="0" fontId="76" fillId="2" borderId="173" xfId="17" applyFont="1" applyFill="1" applyBorder="1" applyAlignment="1">
      <alignment horizontal="left" vertical="top" wrapText="1"/>
    </xf>
    <xf numFmtId="0" fontId="76" fillId="2" borderId="175" xfId="17" applyFont="1" applyFill="1" applyBorder="1" applyAlignment="1">
      <alignment horizontal="left" vertical="top" wrapText="1"/>
    </xf>
    <xf numFmtId="0" fontId="76" fillId="2" borderId="181" xfId="17" applyFont="1" applyFill="1" applyBorder="1" applyAlignment="1">
      <alignment horizontal="left" vertical="top" wrapText="1"/>
    </xf>
    <xf numFmtId="0" fontId="76" fillId="2" borderId="0" xfId="17" applyFont="1" applyFill="1" applyAlignment="1">
      <alignment horizontal="left" vertical="top" wrapText="1"/>
    </xf>
    <xf numFmtId="0" fontId="76" fillId="2" borderId="59" xfId="17" applyFont="1" applyFill="1" applyBorder="1" applyAlignment="1">
      <alignment horizontal="left" vertical="top" wrapText="1"/>
    </xf>
    <xf numFmtId="0" fontId="76" fillId="2" borderId="180" xfId="17" applyFont="1" applyFill="1" applyBorder="1" applyAlignment="1">
      <alignment horizontal="left" vertical="top" wrapText="1"/>
    </xf>
    <xf numFmtId="0" fontId="76" fillId="2" borderId="190" xfId="17" applyFont="1" applyFill="1" applyBorder="1" applyAlignment="1">
      <alignment horizontal="left" vertical="top" wrapText="1"/>
    </xf>
    <xf numFmtId="0" fontId="16" fillId="0" borderId="0" xfId="12" applyAlignment="1">
      <alignment horizontal="left" vertical="center"/>
    </xf>
    <xf numFmtId="0" fontId="16" fillId="0" borderId="81" xfId="12" applyBorder="1" applyAlignment="1">
      <alignment horizontal="center" vertical="center"/>
    </xf>
    <xf numFmtId="0" fontId="16" fillId="0" borderId="93" xfId="12" applyBorder="1" applyAlignment="1">
      <alignment horizontal="center" vertical="center"/>
    </xf>
    <xf numFmtId="0" fontId="16" fillId="0" borderId="41" xfId="12" applyBorder="1" applyAlignment="1">
      <alignment horizontal="center" vertical="center"/>
    </xf>
    <xf numFmtId="0" fontId="16" fillId="0" borderId="42" xfId="12" applyBorder="1" applyAlignment="1">
      <alignment horizontal="center" vertical="center"/>
    </xf>
    <xf numFmtId="0" fontId="16" fillId="0" borderId="58" xfId="12" applyBorder="1" applyAlignment="1">
      <alignment horizontal="center" vertical="center"/>
    </xf>
    <xf numFmtId="0" fontId="16" fillId="0" borderId="97" xfId="12" applyBorder="1" applyAlignment="1">
      <alignment horizontal="center" vertical="center"/>
    </xf>
    <xf numFmtId="0" fontId="16" fillId="0" borderId="34" xfId="12" applyBorder="1" applyAlignment="1">
      <alignment horizontal="center" vertical="center"/>
    </xf>
    <xf numFmtId="0" fontId="16" fillId="0" borderId="98" xfId="12" applyBorder="1" applyAlignment="1">
      <alignment horizontal="center" vertical="center"/>
    </xf>
    <xf numFmtId="0" fontId="16" fillId="0" borderId="61" xfId="12" applyBorder="1" applyAlignment="1">
      <alignment horizontal="center" vertical="center"/>
    </xf>
    <xf numFmtId="0" fontId="16" fillId="0" borderId="99" xfId="12" applyBorder="1" applyAlignment="1">
      <alignment horizontal="center" vertical="center"/>
    </xf>
    <xf numFmtId="0" fontId="16" fillId="0" borderId="94" xfId="12" applyBorder="1" applyAlignment="1">
      <alignment horizontal="center" vertical="center"/>
    </xf>
    <xf numFmtId="0" fontId="16" fillId="0" borderId="95" xfId="12" applyBorder="1" applyAlignment="1">
      <alignment horizontal="center" vertical="center"/>
    </xf>
    <xf numFmtId="0" fontId="16" fillId="0" borderId="96" xfId="12" applyBorder="1" applyAlignment="1">
      <alignment horizontal="center" vertical="center"/>
    </xf>
    <xf numFmtId="0" fontId="16" fillId="0" borderId="0" xfId="12" applyBorder="1" applyAlignment="1">
      <alignment horizontal="center" vertical="center"/>
    </xf>
    <xf numFmtId="0" fontId="15" fillId="0" borderId="37" xfId="12" applyFont="1" applyFill="1" applyBorder="1" applyAlignment="1">
      <alignment horizontal="center" vertical="center"/>
    </xf>
    <xf numFmtId="0" fontId="15" fillId="0" borderId="38" xfId="12" applyFont="1" applyFill="1" applyBorder="1" applyAlignment="1">
      <alignment horizontal="center" vertical="center"/>
    </xf>
    <xf numFmtId="0" fontId="15" fillId="0" borderId="39" xfId="12" applyFont="1" applyFill="1" applyBorder="1" applyAlignment="1">
      <alignment horizontal="center" vertical="center"/>
    </xf>
    <xf numFmtId="0" fontId="16" fillId="0" borderId="88" xfId="12" applyBorder="1" applyAlignment="1">
      <alignment horizontal="center" vertical="center"/>
    </xf>
    <xf numFmtId="0" fontId="16" fillId="0" borderId="89" xfId="12" applyBorder="1" applyAlignment="1">
      <alignment horizontal="center" vertical="center"/>
    </xf>
    <xf numFmtId="0" fontId="16" fillId="0" borderId="90" xfId="12" applyBorder="1" applyAlignment="1">
      <alignment horizontal="left" vertical="center"/>
    </xf>
    <xf numFmtId="0" fontId="16" fillId="0" borderId="38" xfId="12" applyBorder="1" applyAlignment="1">
      <alignment horizontal="left" vertical="center"/>
    </xf>
    <xf numFmtId="0" fontId="16" fillId="0" borderId="91" xfId="12" applyBorder="1" applyAlignment="1">
      <alignment horizontal="left" vertical="center"/>
    </xf>
    <xf numFmtId="0" fontId="15" fillId="0" borderId="89" xfId="12" applyFont="1" applyFill="1" applyBorder="1" applyAlignment="1">
      <alignment horizontal="center" vertical="center"/>
    </xf>
    <xf numFmtId="0" fontId="15" fillId="0" borderId="92" xfId="12" applyFont="1" applyFill="1" applyBorder="1" applyAlignment="1">
      <alignment horizontal="center" vertical="center"/>
    </xf>
    <xf numFmtId="0" fontId="16" fillId="0" borderId="69" xfId="12" applyBorder="1" applyAlignment="1">
      <alignment horizontal="center" vertical="center"/>
    </xf>
    <xf numFmtId="0" fontId="16" fillId="0" borderId="74" xfId="12" applyBorder="1" applyAlignment="1">
      <alignment horizontal="center" vertical="center"/>
    </xf>
    <xf numFmtId="0" fontId="16" fillId="0" borderId="27" xfId="12" applyBorder="1" applyAlignment="1">
      <alignment horizontal="center" vertical="center"/>
    </xf>
    <xf numFmtId="0" fontId="16" fillId="0" borderId="28" xfId="12" applyBorder="1" applyAlignment="1">
      <alignment horizontal="center" vertical="center"/>
    </xf>
    <xf numFmtId="0" fontId="16" fillId="0" borderId="29" xfId="12" applyBorder="1" applyAlignment="1">
      <alignment horizontal="center" vertical="center"/>
    </xf>
    <xf numFmtId="0" fontId="27" fillId="0" borderId="3" xfId="12" applyFont="1" applyBorder="1" applyAlignment="1">
      <alignment horizontal="center" vertical="center"/>
    </xf>
    <xf numFmtId="0" fontId="27" fillId="0" borderId="4" xfId="12" applyFont="1" applyBorder="1" applyAlignment="1">
      <alignment horizontal="center" vertical="center"/>
    </xf>
    <xf numFmtId="0" fontId="27" fillId="0" borderId="9" xfId="12" applyFont="1" applyBorder="1" applyAlignment="1">
      <alignment horizontal="center" vertical="center"/>
    </xf>
    <xf numFmtId="0" fontId="27" fillId="0" borderId="7" xfId="12" applyFont="1" applyBorder="1" applyAlignment="1">
      <alignment horizontal="center" vertical="center"/>
    </xf>
    <xf numFmtId="0" fontId="16" fillId="0" borderId="17" xfId="12" applyBorder="1" applyAlignment="1">
      <alignment horizontal="center" vertical="center"/>
    </xf>
    <xf numFmtId="0" fontId="16" fillId="0" borderId="11" xfId="12" applyBorder="1" applyAlignment="1">
      <alignment horizontal="center" vertical="center"/>
    </xf>
    <xf numFmtId="0" fontId="16" fillId="0" borderId="18" xfId="12" applyBorder="1" applyAlignment="1">
      <alignment horizontal="center" vertical="center"/>
    </xf>
    <xf numFmtId="0" fontId="3" fillId="0" borderId="17" xfId="12" applyFont="1" applyBorder="1" applyAlignment="1">
      <alignment horizontal="center" vertical="center"/>
    </xf>
    <xf numFmtId="0" fontId="3" fillId="0" borderId="11" xfId="12" applyFont="1" applyBorder="1" applyAlignment="1">
      <alignment horizontal="center" vertical="center"/>
    </xf>
    <xf numFmtId="0" fontId="3" fillId="0" borderId="107" xfId="12" applyFont="1" applyBorder="1" applyAlignment="1">
      <alignment horizontal="center" vertical="center"/>
    </xf>
    <xf numFmtId="0" fontId="16" fillId="0" borderId="32" xfId="12" applyBorder="1" applyAlignment="1">
      <alignment horizontal="center" vertical="center"/>
    </xf>
    <xf numFmtId="0" fontId="16" fillId="0" borderId="31" xfId="12" applyBorder="1" applyAlignment="1">
      <alignment horizontal="center" vertical="center"/>
    </xf>
    <xf numFmtId="0" fontId="16" fillId="0" borderId="33" xfId="12" applyBorder="1" applyAlignment="1">
      <alignment horizontal="center" vertical="center"/>
    </xf>
    <xf numFmtId="0" fontId="3" fillId="0" borderId="9" xfId="12" applyFont="1" applyBorder="1" applyAlignment="1">
      <alignment horizontal="center" vertical="center"/>
    </xf>
    <xf numFmtId="0" fontId="3" fillId="0" borderId="7" xfId="12" applyFont="1" applyBorder="1" applyAlignment="1">
      <alignment horizontal="center" vertical="center"/>
    </xf>
    <xf numFmtId="0" fontId="3" fillId="0" borderId="10" xfId="12" applyFont="1" applyBorder="1" applyAlignment="1">
      <alignment horizontal="center" vertical="center"/>
    </xf>
    <xf numFmtId="0" fontId="16" fillId="0" borderId="9" xfId="12" applyBorder="1" applyAlignment="1">
      <alignment horizontal="center" vertical="center"/>
    </xf>
    <xf numFmtId="0" fontId="16" fillId="0" borderId="7" xfId="12" applyBorder="1" applyAlignment="1">
      <alignment horizontal="center" vertical="center"/>
    </xf>
    <xf numFmtId="0" fontId="16" fillId="0" borderId="77" xfId="12" applyBorder="1" applyAlignment="1">
      <alignment horizontal="center" vertical="center"/>
    </xf>
    <xf numFmtId="0" fontId="16" fillId="0" borderId="100" xfId="12" applyBorder="1" applyAlignment="1">
      <alignment horizontal="center" vertical="center"/>
    </xf>
    <xf numFmtId="0" fontId="16" fillId="0" borderId="82" xfId="12" applyBorder="1" applyAlignment="1">
      <alignment horizontal="center" vertical="center"/>
    </xf>
    <xf numFmtId="0" fontId="16" fillId="0" borderId="101" xfId="12" applyBorder="1" applyAlignment="1">
      <alignment horizontal="center" vertical="center"/>
    </xf>
    <xf numFmtId="0" fontId="16" fillId="0" borderId="102" xfId="12" applyBorder="1" applyAlignment="1">
      <alignment horizontal="center" vertical="center"/>
    </xf>
    <xf numFmtId="0" fontId="16" fillId="0" borderId="103" xfId="12" applyBorder="1" applyAlignment="1">
      <alignment horizontal="center" vertical="center"/>
    </xf>
    <xf numFmtId="0" fontId="27" fillId="0" borderId="35" xfId="12" applyFont="1" applyBorder="1" applyAlignment="1">
      <alignment horizontal="center" vertical="center"/>
    </xf>
    <xf numFmtId="0" fontId="27" fillId="0" borderId="36" xfId="12" applyFont="1" applyBorder="1" applyAlignment="1">
      <alignment horizontal="center" vertical="center"/>
    </xf>
    <xf numFmtId="0" fontId="27" fillId="0" borderId="8" xfId="12" applyFont="1" applyBorder="1" applyAlignment="1">
      <alignment horizontal="center" vertical="center"/>
    </xf>
    <xf numFmtId="0" fontId="27" fillId="0" borderId="0" xfId="12" applyFont="1" applyBorder="1" applyAlignment="1">
      <alignment horizontal="center" vertical="center"/>
    </xf>
    <xf numFmtId="0" fontId="3" fillId="0" borderId="104" xfId="12" applyFont="1" applyBorder="1" applyAlignment="1">
      <alignment horizontal="center" vertical="center"/>
    </xf>
    <xf numFmtId="0" fontId="3" fillId="0" borderId="105" xfId="12" applyFont="1" applyBorder="1" applyAlignment="1">
      <alignment horizontal="center" vertical="center"/>
    </xf>
    <xf numFmtId="0" fontId="3" fillId="0" borderId="106" xfId="12" applyFont="1" applyBorder="1" applyAlignment="1">
      <alignment horizontal="center" vertical="center"/>
    </xf>
    <xf numFmtId="0" fontId="16" fillId="0" borderId="21" xfId="12" applyBorder="1" applyAlignment="1">
      <alignment horizontal="center" vertical="center"/>
    </xf>
    <xf numFmtId="0" fontId="16" fillId="0" borderId="22" xfId="12" applyBorder="1" applyAlignment="1">
      <alignment horizontal="center" vertical="center"/>
    </xf>
    <xf numFmtId="0" fontId="16" fillId="0" borderId="23" xfId="12" applyBorder="1" applyAlignment="1">
      <alignment horizontal="center" vertical="center"/>
    </xf>
    <xf numFmtId="0" fontId="16" fillId="0" borderId="8" xfId="12" applyBorder="1" applyAlignment="1">
      <alignment horizontal="center" vertical="center"/>
    </xf>
    <xf numFmtId="0" fontId="16" fillId="0" borderId="59" xfId="12" applyBorder="1" applyAlignment="1">
      <alignment horizontal="center" vertical="center"/>
    </xf>
    <xf numFmtId="0" fontId="16" fillId="0" borderId="108" xfId="12" applyBorder="1" applyAlignment="1">
      <alignment horizontal="center" vertical="center"/>
    </xf>
    <xf numFmtId="0" fontId="16" fillId="0" borderId="109" xfId="12" applyBorder="1" applyAlignment="1">
      <alignment horizontal="center" vertical="center"/>
    </xf>
    <xf numFmtId="0" fontId="16" fillId="0" borderId="110" xfId="12" applyBorder="1" applyAlignment="1">
      <alignment horizontal="center" vertical="center"/>
    </xf>
    <xf numFmtId="0" fontId="16" fillId="0" borderId="24" xfId="12" applyBorder="1" applyAlignment="1">
      <alignment horizontal="center" vertical="center"/>
    </xf>
    <xf numFmtId="0" fontId="16" fillId="0" borderId="25" xfId="12" applyBorder="1" applyAlignment="1">
      <alignment horizontal="center" vertical="center"/>
    </xf>
    <xf numFmtId="0" fontId="16" fillId="0" borderId="26" xfId="12" applyBorder="1" applyAlignment="1">
      <alignment horizontal="center" vertical="center"/>
    </xf>
    <xf numFmtId="0" fontId="16" fillId="0" borderId="16" xfId="12" applyBorder="1" applyAlignment="1">
      <alignment horizontal="center" vertical="center"/>
    </xf>
    <xf numFmtId="0" fontId="16" fillId="0" borderId="12" xfId="12" applyBorder="1" applyAlignment="1">
      <alignment horizontal="center" vertical="center"/>
    </xf>
    <xf numFmtId="0" fontId="16" fillId="0" borderId="111" xfId="12" applyBorder="1" applyAlignment="1">
      <alignment horizontal="center" vertical="center"/>
    </xf>
    <xf numFmtId="0" fontId="16" fillId="0" borderId="112" xfId="12" applyBorder="1" applyAlignment="1">
      <alignment horizontal="center" vertical="center"/>
    </xf>
    <xf numFmtId="0" fontId="27" fillId="0" borderId="55" xfId="12" applyFont="1" applyBorder="1" applyAlignment="1">
      <alignment horizontal="center" vertical="center"/>
    </xf>
    <xf numFmtId="0" fontId="27" fillId="0" borderId="51" xfId="12" applyFont="1" applyBorder="1" applyAlignment="1">
      <alignment horizontal="center" vertical="center"/>
    </xf>
    <xf numFmtId="57" fontId="28" fillId="0" borderId="119" xfId="12" applyNumberFormat="1" applyFont="1" applyBorder="1" applyAlignment="1">
      <alignment horizontal="center" vertical="center"/>
    </xf>
    <xf numFmtId="57" fontId="28" fillId="0" borderId="120" xfId="12" applyNumberFormat="1" applyFont="1" applyBorder="1" applyAlignment="1">
      <alignment horizontal="center" vertical="center"/>
    </xf>
    <xf numFmtId="57" fontId="28" fillId="0" borderId="121" xfId="12" applyNumberFormat="1" applyFont="1" applyBorder="1" applyAlignment="1">
      <alignment horizontal="center" vertical="center"/>
    </xf>
    <xf numFmtId="0" fontId="16" fillId="0" borderId="113" xfId="12" applyBorder="1" applyAlignment="1">
      <alignment horizontal="center" vertical="center"/>
    </xf>
    <xf numFmtId="0" fontId="16" fillId="0" borderId="114" xfId="12" applyBorder="1" applyAlignment="1">
      <alignment horizontal="center" vertical="center"/>
    </xf>
    <xf numFmtId="0" fontId="16" fillId="0" borderId="115" xfId="12" applyBorder="1" applyAlignment="1">
      <alignment horizontal="center" vertical="center"/>
    </xf>
    <xf numFmtId="0" fontId="3" fillId="0" borderId="55" xfId="12" applyFont="1" applyBorder="1" applyAlignment="1">
      <alignment horizontal="center" vertical="center"/>
    </xf>
    <xf numFmtId="0" fontId="3" fillId="0" borderId="51" xfId="12" applyFont="1" applyBorder="1" applyAlignment="1">
      <alignment horizontal="center" vertical="center"/>
    </xf>
    <xf numFmtId="0" fontId="3" fillId="0" borderId="52" xfId="12" applyFont="1" applyBorder="1" applyAlignment="1">
      <alignment horizontal="center" vertical="center"/>
    </xf>
    <xf numFmtId="0" fontId="16" fillId="0" borderId="116" xfId="12" applyBorder="1" applyAlignment="1">
      <alignment horizontal="center" vertical="center"/>
    </xf>
    <xf numFmtId="0" fontId="16" fillId="0" borderId="117" xfId="12" applyBorder="1" applyAlignment="1">
      <alignment horizontal="center" vertical="center"/>
    </xf>
    <xf numFmtId="0" fontId="16" fillId="0" borderId="118" xfId="12" applyBorder="1" applyAlignment="1">
      <alignment horizontal="center" vertical="center"/>
    </xf>
    <xf numFmtId="0" fontId="78" fillId="2" borderId="58" xfId="17" applyFont="1" applyFill="1" applyBorder="1" applyAlignment="1">
      <alignment horizontal="center" vertical="center"/>
    </xf>
    <xf numFmtId="0" fontId="78" fillId="2" borderId="41" xfId="17" applyFont="1" applyFill="1" applyBorder="1" applyAlignment="1">
      <alignment horizontal="center" vertical="center"/>
    </xf>
    <xf numFmtId="49" fontId="78" fillId="0" borderId="58" xfId="17" applyNumberFormat="1" applyFont="1" applyBorder="1" applyAlignment="1">
      <alignment horizontal="left" vertical="center"/>
    </xf>
    <xf numFmtId="49" fontId="78" fillId="0" borderId="41" xfId="17" applyNumberFormat="1" applyFont="1" applyBorder="1" applyAlignment="1">
      <alignment horizontal="left" vertical="center"/>
    </xf>
    <xf numFmtId="49" fontId="78" fillId="0" borderId="61" xfId="17" applyNumberFormat="1" applyFont="1" applyBorder="1" applyAlignment="1">
      <alignment horizontal="left" vertical="center"/>
    </xf>
    <xf numFmtId="0" fontId="41" fillId="0" borderId="341" xfId="17" applyFont="1" applyFill="1" applyBorder="1" applyAlignment="1">
      <alignment horizontal="center" vertical="center" wrapText="1"/>
    </xf>
    <xf numFmtId="0" fontId="38" fillId="0" borderId="240" xfId="17" applyFont="1" applyFill="1" applyBorder="1" applyAlignment="1">
      <alignment horizontal="center" vertical="center" wrapText="1"/>
    </xf>
    <xf numFmtId="0" fontId="38" fillId="0" borderId="5" xfId="17" applyFont="1" applyFill="1" applyBorder="1" applyAlignment="1">
      <alignment horizontal="center" vertical="center" wrapText="1"/>
    </xf>
    <xf numFmtId="0" fontId="38" fillId="0" borderId="1" xfId="17" applyFont="1" applyFill="1" applyBorder="1" applyAlignment="1">
      <alignment horizontal="center" vertical="center" wrapText="1"/>
    </xf>
    <xf numFmtId="0" fontId="38" fillId="0" borderId="341" xfId="17" applyFont="1" applyFill="1" applyBorder="1" applyAlignment="1">
      <alignment horizontal="center" vertical="center" wrapText="1"/>
    </xf>
    <xf numFmtId="0" fontId="43" fillId="0" borderId="19" xfId="17" applyFont="1" applyFill="1" applyBorder="1" applyAlignment="1">
      <alignment horizontal="center" vertical="center" wrapText="1"/>
    </xf>
    <xf numFmtId="0" fontId="43" fillId="0" borderId="20" xfId="17" applyFont="1" applyFill="1" applyBorder="1" applyAlignment="1">
      <alignment horizontal="center" vertical="center" wrapText="1"/>
    </xf>
    <xf numFmtId="0" fontId="91" fillId="0" borderId="3" xfId="17" applyFont="1" applyFill="1" applyBorder="1" applyAlignment="1">
      <alignment horizontal="center" vertical="center" wrapText="1"/>
    </xf>
    <xf numFmtId="0" fontId="91" fillId="0" borderId="4" xfId="17" applyFont="1" applyFill="1" applyBorder="1" applyAlignment="1">
      <alignment horizontal="center" vertical="center" wrapText="1"/>
    </xf>
    <xf numFmtId="0" fontId="91" fillId="0" borderId="9" xfId="17" applyFont="1" applyFill="1" applyBorder="1" applyAlignment="1">
      <alignment horizontal="center" vertical="center" wrapText="1"/>
    </xf>
    <xf numFmtId="0" fontId="91" fillId="0" borderId="7" xfId="17" applyFont="1" applyFill="1" applyBorder="1" applyAlignment="1">
      <alignment horizontal="center" vertical="center" wrapText="1"/>
    </xf>
    <xf numFmtId="0" fontId="41" fillId="0" borderId="335" xfId="17" applyFont="1" applyFill="1" applyBorder="1" applyAlignment="1">
      <alignment horizontal="center" vertical="center" wrapText="1"/>
    </xf>
    <xf numFmtId="0" fontId="41" fillId="0" borderId="336" xfId="17" applyFont="1" applyFill="1" applyBorder="1" applyAlignment="1">
      <alignment horizontal="center" vertical="center" wrapText="1"/>
    </xf>
    <xf numFmtId="0" fontId="41" fillId="0" borderId="337" xfId="17" applyFont="1" applyFill="1" applyBorder="1" applyAlignment="1">
      <alignment horizontal="center" vertical="center" wrapText="1"/>
    </xf>
    <xf numFmtId="0" fontId="41" fillId="0" borderId="338" xfId="17" applyFont="1" applyFill="1" applyBorder="1" applyAlignment="1">
      <alignment horizontal="center" vertical="center" wrapText="1"/>
    </xf>
    <xf numFmtId="0" fontId="41" fillId="0" borderId="339" xfId="17" applyFont="1" applyFill="1" applyBorder="1" applyAlignment="1">
      <alignment horizontal="center" vertical="center" wrapText="1"/>
    </xf>
    <xf numFmtId="0" fontId="41" fillId="0" borderId="340" xfId="17" applyFont="1" applyFill="1" applyBorder="1" applyAlignment="1">
      <alignment horizontal="center" vertical="center" wrapText="1"/>
    </xf>
    <xf numFmtId="0" fontId="78" fillId="2" borderId="193" xfId="17" applyFont="1" applyFill="1" applyBorder="1" applyAlignment="1">
      <alignment horizontal="center" vertical="center" wrapText="1"/>
    </xf>
    <xf numFmtId="0" fontId="78" fillId="2" borderId="342" xfId="17" applyFont="1" applyFill="1" applyBorder="1" applyAlignment="1">
      <alignment horizontal="center" vertical="center" wrapText="1"/>
    </xf>
    <xf numFmtId="0" fontId="78" fillId="2" borderId="246" xfId="17" applyFont="1" applyFill="1" applyBorder="1" applyAlignment="1">
      <alignment horizontal="left" vertical="center" wrapText="1"/>
    </xf>
    <xf numFmtId="0" fontId="78" fillId="2" borderId="199" xfId="17" applyFont="1" applyFill="1" applyBorder="1" applyAlignment="1">
      <alignment horizontal="left" vertical="center" wrapText="1"/>
    </xf>
    <xf numFmtId="0" fontId="78" fillId="4" borderId="19" xfId="17" applyFont="1" applyFill="1" applyBorder="1" applyAlignment="1">
      <alignment horizontal="left" vertical="center" wrapText="1"/>
    </xf>
    <xf numFmtId="0" fontId="78" fillId="4" borderId="20" xfId="17" applyFont="1" applyFill="1" applyBorder="1" applyAlignment="1">
      <alignment horizontal="left" vertical="center" wrapText="1"/>
    </xf>
    <xf numFmtId="0" fontId="78" fillId="4" borderId="14" xfId="17" applyFont="1" applyFill="1" applyBorder="1" applyAlignment="1">
      <alignment horizontal="left" vertical="center" wrapText="1"/>
    </xf>
    <xf numFmtId="0" fontId="78" fillId="2" borderId="177" xfId="17" applyFont="1" applyFill="1" applyBorder="1" applyAlignment="1">
      <alignment horizontal="center" vertical="center" wrapText="1"/>
    </xf>
    <xf numFmtId="0" fontId="63" fillId="5" borderId="0" xfId="0" applyFont="1" applyFill="1" applyAlignment="1" applyProtection="1">
      <alignment horizontal="center" vertical="center" shrinkToFit="1"/>
      <protection locked="0"/>
    </xf>
    <xf numFmtId="0" fontId="63" fillId="7" borderId="0" xfId="0" applyFont="1" applyFill="1" applyAlignment="1" applyProtection="1">
      <alignment horizontal="center" vertical="center" shrinkToFit="1"/>
      <protection locked="0"/>
    </xf>
    <xf numFmtId="0" fontId="63" fillId="6" borderId="0" xfId="0" applyFont="1" applyFill="1" applyAlignment="1" applyProtection="1">
      <alignment horizontal="center" vertical="center"/>
      <protection locked="0"/>
    </xf>
    <xf numFmtId="0" fontId="63" fillId="0" borderId="0" xfId="0" applyFont="1" applyFill="1" applyAlignment="1">
      <alignment horizontal="center" vertical="center"/>
    </xf>
    <xf numFmtId="0" fontId="62" fillId="5" borderId="19" xfId="0" applyFont="1" applyFill="1" applyBorder="1" applyAlignment="1" applyProtection="1">
      <alignment horizontal="center" vertical="center"/>
      <protection locked="0"/>
    </xf>
    <xf numFmtId="0" fontId="62" fillId="7" borderId="20" xfId="0" applyFont="1" applyFill="1" applyBorder="1" applyAlignment="1" applyProtection="1">
      <alignment horizontal="center" vertical="center"/>
      <protection locked="0"/>
    </xf>
    <xf numFmtId="0" fontId="62" fillId="7" borderId="14" xfId="0" applyFont="1" applyFill="1" applyBorder="1" applyAlignment="1" applyProtection="1">
      <alignment horizontal="center" vertical="center"/>
      <protection locked="0"/>
    </xf>
    <xf numFmtId="1" fontId="62" fillId="0" borderId="304" xfId="0" applyNumberFormat="1" applyFont="1" applyBorder="1" applyAlignment="1">
      <alignment horizontal="center" vertical="center" wrapText="1"/>
    </xf>
    <xf numFmtId="1" fontId="62" fillId="0" borderId="307" xfId="0" applyNumberFormat="1" applyFont="1" applyBorder="1" applyAlignment="1">
      <alignment horizontal="center" vertical="center" wrapText="1"/>
    </xf>
    <xf numFmtId="0" fontId="62" fillId="6" borderId="40" xfId="0" applyFont="1" applyFill="1" applyBorder="1" applyAlignment="1" applyProtection="1">
      <alignment horizontal="left" vertical="center" wrapText="1"/>
      <protection locked="0"/>
    </xf>
    <xf numFmtId="0" fontId="62" fillId="6" borderId="41" xfId="0" applyFont="1" applyFill="1" applyBorder="1" applyAlignment="1" applyProtection="1">
      <alignment horizontal="left" vertical="center" wrapText="1"/>
      <protection locked="0"/>
    </xf>
    <xf numFmtId="0" fontId="62" fillId="6" borderId="61" xfId="0" applyFont="1" applyFill="1" applyBorder="1" applyAlignment="1" applyProtection="1">
      <alignment horizontal="left" vertical="center" wrapText="1"/>
      <protection locked="0"/>
    </xf>
    <xf numFmtId="0" fontId="62" fillId="6" borderId="48" xfId="0" applyFont="1" applyFill="1" applyBorder="1" applyAlignment="1" applyProtection="1">
      <alignment horizontal="left" vertical="center" wrapText="1"/>
      <protection locked="0"/>
    </xf>
    <xf numFmtId="0" fontId="62" fillId="6" borderId="0" xfId="0" applyFont="1" applyFill="1" applyBorder="1" applyAlignment="1" applyProtection="1">
      <alignment horizontal="left" vertical="center" wrapText="1"/>
      <protection locked="0"/>
    </xf>
    <xf numFmtId="0" fontId="62" fillId="6" borderId="59" xfId="0" applyFont="1" applyFill="1" applyBorder="1" applyAlignment="1" applyProtection="1">
      <alignment horizontal="left" vertical="center" wrapText="1"/>
      <protection locked="0"/>
    </xf>
    <xf numFmtId="178" fontId="62" fillId="0" borderId="351" xfId="0" applyNumberFormat="1" applyFont="1" applyBorder="1" applyAlignment="1">
      <alignment horizontal="center" vertical="center" wrapText="1"/>
    </xf>
    <xf numFmtId="178" fontId="62" fillId="0" borderId="285" xfId="0" applyNumberFormat="1" applyFont="1" applyBorder="1" applyAlignment="1">
      <alignment horizontal="center" vertical="center" wrapText="1"/>
    </xf>
    <xf numFmtId="178" fontId="62" fillId="0" borderId="282" xfId="0" applyNumberFormat="1" applyFont="1" applyBorder="1" applyAlignment="1">
      <alignment horizontal="center" vertical="center" wrapText="1"/>
    </xf>
    <xf numFmtId="0" fontId="62" fillId="0" borderId="346" xfId="0" applyFont="1" applyBorder="1" applyAlignment="1">
      <alignment horizontal="center" vertical="center"/>
    </xf>
    <xf numFmtId="0" fontId="62" fillId="0" borderId="76" xfId="0" applyFont="1" applyBorder="1" applyAlignment="1">
      <alignment horizontal="center" vertical="center"/>
    </xf>
    <xf numFmtId="0" fontId="62" fillId="5" borderId="40" xfId="0" applyFont="1" applyFill="1" applyBorder="1" applyAlignment="1" applyProtection="1">
      <alignment horizontal="center" vertical="center" shrinkToFit="1"/>
      <protection locked="0"/>
    </xf>
    <xf numFmtId="0" fontId="62" fillId="5" borderId="42" xfId="0" applyFont="1" applyFill="1" applyBorder="1" applyAlignment="1" applyProtection="1">
      <alignment horizontal="center" vertical="center" shrinkToFit="1"/>
      <protection locked="0"/>
    </xf>
    <xf numFmtId="0" fontId="62" fillId="5" borderId="48" xfId="0" applyFont="1" applyFill="1" applyBorder="1" applyAlignment="1" applyProtection="1">
      <alignment horizontal="center" vertical="center" shrinkToFit="1"/>
      <protection locked="0"/>
    </xf>
    <xf numFmtId="0" fontId="62" fillId="5" borderId="1" xfId="0" applyFont="1" applyFill="1" applyBorder="1" applyAlignment="1" applyProtection="1">
      <alignment horizontal="center" vertical="center" shrinkToFit="1"/>
      <protection locked="0"/>
    </xf>
    <xf numFmtId="0" fontId="62" fillId="5" borderId="58" xfId="0" applyFont="1" applyFill="1" applyBorder="1" applyAlignment="1" applyProtection="1">
      <alignment horizontal="center" vertical="center" wrapText="1"/>
      <protection locked="0"/>
    </xf>
    <xf numFmtId="0" fontId="62" fillId="5" borderId="42" xfId="0" applyFont="1" applyFill="1" applyBorder="1" applyAlignment="1" applyProtection="1">
      <alignment horizontal="center" vertical="center" wrapText="1"/>
      <protection locked="0"/>
    </xf>
    <xf numFmtId="0" fontId="62" fillId="5" borderId="8" xfId="0" applyFont="1" applyFill="1" applyBorder="1" applyAlignment="1" applyProtection="1">
      <alignment horizontal="center" vertical="center" wrapText="1"/>
      <protection locked="0"/>
    </xf>
    <xf numFmtId="0" fontId="62" fillId="5" borderId="1" xfId="0" applyFont="1" applyFill="1" applyBorder="1" applyAlignment="1" applyProtection="1">
      <alignment horizontal="center" vertical="center" wrapText="1"/>
      <protection locked="0"/>
    </xf>
    <xf numFmtId="0" fontId="62" fillId="5" borderId="58" xfId="0" applyFont="1" applyFill="1" applyBorder="1" applyAlignment="1" applyProtection="1">
      <alignment horizontal="center" vertical="center" shrinkToFit="1"/>
      <protection locked="0"/>
    </xf>
    <xf numFmtId="0" fontId="62" fillId="5" borderId="41" xfId="0" applyFont="1" applyFill="1" applyBorder="1" applyAlignment="1" applyProtection="1">
      <alignment horizontal="center" vertical="center" shrinkToFit="1"/>
      <protection locked="0"/>
    </xf>
    <xf numFmtId="0" fontId="62" fillId="5" borderId="8" xfId="0" applyFont="1" applyFill="1" applyBorder="1" applyAlignment="1" applyProtection="1">
      <alignment horizontal="center" vertical="center" shrinkToFit="1"/>
      <protection locked="0"/>
    </xf>
    <xf numFmtId="0" fontId="62" fillId="5" borderId="0" xfId="0" applyFont="1" applyFill="1" applyBorder="1" applyAlignment="1" applyProtection="1">
      <alignment horizontal="center" vertical="center" shrinkToFit="1"/>
      <protection locked="0"/>
    </xf>
    <xf numFmtId="0" fontId="62" fillId="6" borderId="45" xfId="0" applyFont="1" applyFill="1" applyBorder="1" applyAlignment="1" applyProtection="1">
      <alignment horizontal="center" vertical="center" shrinkToFit="1"/>
      <protection locked="0"/>
    </xf>
    <xf numFmtId="0" fontId="62" fillId="6" borderId="46" xfId="0" applyFont="1" applyFill="1" applyBorder="1" applyAlignment="1" applyProtection="1">
      <alignment horizontal="center" vertical="center" shrinkToFit="1"/>
      <protection locked="0"/>
    </xf>
    <xf numFmtId="0" fontId="62" fillId="6" borderId="43" xfId="0" applyFont="1" applyFill="1" applyBorder="1" applyAlignment="1" applyProtection="1">
      <alignment horizontal="center" vertical="center" shrinkToFit="1"/>
      <protection locked="0"/>
    </xf>
    <xf numFmtId="0" fontId="62" fillId="6" borderId="19" xfId="0" applyFont="1" applyFill="1" applyBorder="1" applyAlignment="1" applyProtection="1">
      <alignment horizontal="center" vertical="center" shrinkToFit="1"/>
      <protection locked="0"/>
    </xf>
    <xf numFmtId="0" fontId="62" fillId="6" borderId="20" xfId="0" applyFont="1" applyFill="1" applyBorder="1" applyAlignment="1" applyProtection="1">
      <alignment horizontal="center" vertical="center" shrinkToFit="1"/>
      <protection locked="0"/>
    </xf>
    <xf numFmtId="0" fontId="62" fillId="6" borderId="14" xfId="0" applyFont="1" applyFill="1" applyBorder="1" applyAlignment="1" applyProtection="1">
      <alignment horizontal="center" vertical="center" shrinkToFit="1"/>
      <protection locked="0"/>
    </xf>
    <xf numFmtId="0" fontId="62" fillId="0" borderId="350" xfId="0" applyFont="1" applyBorder="1" applyAlignment="1">
      <alignment horizontal="center" vertical="center" wrapText="1"/>
    </xf>
    <xf numFmtId="0" fontId="62" fillId="0" borderId="307" xfId="0" applyFont="1" applyBorder="1" applyAlignment="1">
      <alignment horizontal="center" vertical="center" wrapText="1"/>
    </xf>
    <xf numFmtId="0" fontId="66" fillId="0" borderId="343" xfId="0" applyFont="1" applyFill="1" applyBorder="1" applyAlignment="1">
      <alignment horizontal="center" vertical="center" wrapText="1"/>
    </xf>
    <xf numFmtId="0" fontId="66" fillId="0" borderId="61" xfId="0" applyFont="1" applyFill="1" applyBorder="1" applyAlignment="1">
      <alignment horizontal="center" vertical="center" wrapText="1"/>
    </xf>
    <xf numFmtId="0" fontId="66" fillId="0" borderId="344" xfId="0" applyFont="1" applyFill="1" applyBorder="1" applyAlignment="1">
      <alignment horizontal="center" vertical="center" wrapText="1"/>
    </xf>
    <xf numFmtId="0" fontId="66" fillId="0" borderId="59" xfId="0" applyFont="1" applyFill="1" applyBorder="1" applyAlignment="1">
      <alignment horizontal="center" vertical="center" wrapText="1"/>
    </xf>
    <xf numFmtId="0" fontId="66" fillId="0" borderId="345" xfId="0" applyFont="1" applyFill="1" applyBorder="1" applyAlignment="1">
      <alignment horizontal="center" vertical="center" wrapText="1"/>
    </xf>
    <xf numFmtId="0" fontId="66" fillId="0" borderId="60" xfId="0" applyFont="1" applyFill="1" applyBorder="1" applyAlignment="1">
      <alignment horizontal="center" vertical="center" wrapText="1"/>
    </xf>
    <xf numFmtId="0" fontId="66" fillId="0" borderId="40" xfId="0" applyFont="1" applyBorder="1" applyAlignment="1">
      <alignment horizontal="center" vertical="center" wrapText="1"/>
    </xf>
    <xf numFmtId="0" fontId="66" fillId="0" borderId="61" xfId="0" applyFont="1" applyBorder="1" applyAlignment="1">
      <alignment horizontal="center" vertical="center" wrapText="1"/>
    </xf>
    <xf numFmtId="0" fontId="66" fillId="0" borderId="48" xfId="0" applyFont="1" applyBorder="1" applyAlignment="1">
      <alignment horizontal="center" vertical="center" wrapText="1"/>
    </xf>
    <xf numFmtId="0" fontId="66" fillId="0" borderId="59" xfId="0" applyFont="1" applyBorder="1" applyAlignment="1">
      <alignment horizontal="center" vertical="center" wrapText="1"/>
    </xf>
    <xf numFmtId="0" fontId="66" fillId="0" borderId="50" xfId="0" applyFont="1" applyBorder="1" applyAlignment="1">
      <alignment horizontal="center" vertical="center" wrapText="1"/>
    </xf>
    <xf numFmtId="0" fontId="66" fillId="0" borderId="60" xfId="0" applyFont="1" applyBorder="1" applyAlignment="1">
      <alignment horizontal="center" vertical="center" wrapText="1"/>
    </xf>
    <xf numFmtId="0" fontId="62" fillId="0" borderId="40" xfId="0" applyFont="1" applyBorder="1" applyAlignment="1">
      <alignment horizontal="center" vertical="center" wrapText="1"/>
    </xf>
    <xf numFmtId="0" fontId="62" fillId="0" borderId="41" xfId="0" applyFont="1" applyBorder="1" applyAlignment="1">
      <alignment horizontal="center" vertical="center" wrapText="1"/>
    </xf>
    <xf numFmtId="0" fontId="62" fillId="0" borderId="61" xfId="0" applyFont="1" applyBorder="1" applyAlignment="1">
      <alignment horizontal="center" vertical="center" wrapText="1"/>
    </xf>
    <xf numFmtId="0" fontId="62" fillId="0" borderId="48" xfId="0" applyFont="1" applyBorder="1" applyAlignment="1">
      <alignment horizontal="center" vertical="center" wrapText="1"/>
    </xf>
    <xf numFmtId="0" fontId="62" fillId="0" borderId="0" xfId="0" applyFont="1" applyBorder="1" applyAlignment="1">
      <alignment horizontal="center" vertical="center" wrapText="1"/>
    </xf>
    <xf numFmtId="0" fontId="62" fillId="0" borderId="59" xfId="0" applyFont="1" applyBorder="1" applyAlignment="1">
      <alignment horizontal="center" vertical="center" wrapText="1"/>
    </xf>
    <xf numFmtId="0" fontId="62" fillId="0" borderId="50" xfId="0" applyFont="1" applyBorder="1" applyAlignment="1">
      <alignment horizontal="center" vertical="center" wrapText="1"/>
    </xf>
    <xf numFmtId="0" fontId="62" fillId="0" borderId="51" xfId="0" applyFont="1" applyBorder="1" applyAlignment="1">
      <alignment horizontal="center" vertical="center" wrapText="1"/>
    </xf>
    <xf numFmtId="0" fontId="62" fillId="0" borderId="60" xfId="0" applyFont="1" applyBorder="1" applyAlignment="1">
      <alignment horizontal="center" vertical="center" wrapText="1"/>
    </xf>
    <xf numFmtId="0" fontId="62" fillId="0" borderId="20" xfId="0" applyFont="1" applyFill="1" applyBorder="1" applyAlignment="1">
      <alignment horizontal="center" vertical="center"/>
    </xf>
    <xf numFmtId="0" fontId="62" fillId="0" borderId="68" xfId="0" applyFont="1" applyFill="1" applyBorder="1" applyAlignment="1">
      <alignment horizontal="center" vertical="center"/>
    </xf>
    <xf numFmtId="0" fontId="62" fillId="0" borderId="84" xfId="0" applyFont="1" applyFill="1" applyBorder="1" applyAlignment="1">
      <alignment horizontal="center" vertical="center"/>
    </xf>
    <xf numFmtId="0" fontId="62" fillId="6" borderId="19" xfId="0" applyFont="1" applyFill="1" applyBorder="1" applyAlignment="1" applyProtection="1">
      <alignment horizontal="center" vertical="center"/>
      <protection locked="0"/>
    </xf>
    <xf numFmtId="0" fontId="62" fillId="6" borderId="14" xfId="0" applyFont="1" applyFill="1" applyBorder="1" applyAlignment="1" applyProtection="1">
      <alignment horizontal="center" vertical="center"/>
      <protection locked="0"/>
    </xf>
    <xf numFmtId="0" fontId="62" fillId="2" borderId="19" xfId="0" applyFont="1" applyFill="1" applyBorder="1" applyAlignment="1" applyProtection="1">
      <alignment horizontal="center" vertical="center"/>
    </xf>
    <xf numFmtId="0" fontId="62" fillId="2" borderId="14" xfId="0" applyFont="1" applyFill="1" applyBorder="1" applyAlignment="1" applyProtection="1">
      <alignment horizontal="center" vertical="center"/>
    </xf>
    <xf numFmtId="0" fontId="62" fillId="0" borderId="63" xfId="0" applyFont="1" applyBorder="1" applyAlignment="1">
      <alignment horizontal="center" vertical="center"/>
    </xf>
    <xf numFmtId="0" fontId="62" fillId="0" borderId="67" xfId="0" applyFont="1" applyBorder="1" applyAlignment="1">
      <alignment horizontal="center" vertical="center"/>
    </xf>
    <xf numFmtId="0" fontId="62" fillId="0" borderId="72" xfId="0" applyFont="1" applyBorder="1" applyAlignment="1">
      <alignment horizontal="center" vertical="center"/>
    </xf>
    <xf numFmtId="0" fontId="62" fillId="0" borderId="42"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2" xfId="0" applyFont="1" applyBorder="1" applyAlignment="1">
      <alignment horizontal="center" vertical="center" wrapText="1"/>
    </xf>
    <xf numFmtId="0" fontId="65" fillId="0" borderId="58" xfId="0" applyFont="1" applyBorder="1" applyAlignment="1">
      <alignment horizontal="center" vertical="center" wrapText="1"/>
    </xf>
    <xf numFmtId="0" fontId="65" fillId="0" borderId="42" xfId="0" applyFont="1" applyBorder="1" applyAlignment="1">
      <alignment horizontal="center" vertical="center" wrapText="1"/>
    </xf>
    <xf numFmtId="0" fontId="65" fillId="0" borderId="8" xfId="0" applyFont="1" applyBorder="1" applyAlignment="1">
      <alignment horizontal="center" vertical="center" wrapText="1"/>
    </xf>
    <xf numFmtId="0" fontId="65" fillId="0" borderId="1" xfId="0" applyFont="1" applyBorder="1" applyAlignment="1">
      <alignment horizontal="center" vertical="center" wrapText="1"/>
    </xf>
    <xf numFmtId="0" fontId="65" fillId="0" borderId="55" xfId="0" applyFont="1" applyBorder="1" applyAlignment="1">
      <alignment horizontal="center" vertical="center" wrapText="1"/>
    </xf>
    <xf numFmtId="0" fontId="65" fillId="0" borderId="52" xfId="0" applyFont="1" applyBorder="1" applyAlignment="1">
      <alignment horizontal="center" vertical="center" wrapText="1"/>
    </xf>
    <xf numFmtId="0" fontId="62" fillId="0" borderId="58" xfId="0" applyFont="1" applyBorder="1" applyAlignment="1">
      <alignment horizontal="center" vertical="center" wrapText="1"/>
    </xf>
    <xf numFmtId="0" fontId="62" fillId="0" borderId="8" xfId="0" applyFont="1" applyBorder="1" applyAlignment="1">
      <alignment horizontal="center" vertical="center" wrapText="1"/>
    </xf>
    <xf numFmtId="0" fontId="62" fillId="0" borderId="55" xfId="0" applyFont="1" applyBorder="1" applyAlignment="1">
      <alignment horizontal="center" vertical="center" wrapText="1"/>
    </xf>
    <xf numFmtId="0" fontId="62" fillId="0" borderId="41" xfId="0" quotePrefix="1" applyFont="1" applyBorder="1" applyAlignment="1">
      <alignment horizontal="center" vertical="center"/>
    </xf>
    <xf numFmtId="0" fontId="62" fillId="0" borderId="41" xfId="0" applyFont="1" applyBorder="1" applyAlignment="1">
      <alignment horizontal="center" vertical="center"/>
    </xf>
    <xf numFmtId="1" fontId="62" fillId="0" borderId="314" xfId="0" applyNumberFormat="1" applyFont="1" applyBorder="1" applyAlignment="1">
      <alignment horizontal="center" vertical="center" wrapText="1"/>
    </xf>
    <xf numFmtId="1" fontId="62" fillId="0" borderId="317" xfId="0" applyNumberFormat="1" applyFont="1" applyBorder="1" applyAlignment="1">
      <alignment horizontal="center" vertical="center" wrapText="1"/>
    </xf>
    <xf numFmtId="0" fontId="62" fillId="6" borderId="208" xfId="0" applyFont="1" applyFill="1" applyBorder="1" applyAlignment="1" applyProtection="1">
      <alignment horizontal="left" vertical="center" wrapText="1"/>
      <protection locked="0"/>
    </xf>
    <xf numFmtId="0" fontId="62" fillId="6" borderId="4" xfId="0" applyFont="1" applyFill="1" applyBorder="1" applyAlignment="1" applyProtection="1">
      <alignment horizontal="left" vertical="center" wrapText="1"/>
      <protection locked="0"/>
    </xf>
    <xf numFmtId="0" fontId="62" fillId="6" borderId="83" xfId="0" applyFont="1" applyFill="1" applyBorder="1" applyAlignment="1" applyProtection="1">
      <alignment horizontal="left" vertical="center" wrapText="1"/>
      <protection locked="0"/>
    </xf>
    <xf numFmtId="0" fontId="62" fillId="5" borderId="208" xfId="0" applyFont="1" applyFill="1" applyBorder="1" applyAlignment="1" applyProtection="1">
      <alignment horizontal="center" vertical="center" shrinkToFit="1"/>
      <protection locked="0"/>
    </xf>
    <xf numFmtId="0" fontId="62" fillId="5" borderId="5" xfId="0" applyFont="1" applyFill="1" applyBorder="1" applyAlignment="1" applyProtection="1">
      <alignment horizontal="center" vertical="center" shrinkToFit="1"/>
      <protection locked="0"/>
    </xf>
    <xf numFmtId="0" fontId="62" fillId="5" borderId="3" xfId="0" applyFont="1" applyFill="1" applyBorder="1" applyAlignment="1" applyProtection="1">
      <alignment horizontal="center" vertical="center" wrapText="1"/>
      <protection locked="0"/>
    </xf>
    <xf numFmtId="0" fontId="62" fillId="5" borderId="5" xfId="0" applyFont="1" applyFill="1" applyBorder="1" applyAlignment="1" applyProtection="1">
      <alignment horizontal="center" vertical="center" wrapText="1"/>
      <protection locked="0"/>
    </xf>
    <xf numFmtId="0" fontId="62" fillId="5" borderId="3" xfId="0" applyFont="1" applyFill="1" applyBorder="1" applyAlignment="1" applyProtection="1">
      <alignment horizontal="center" vertical="center" shrinkToFit="1"/>
      <protection locked="0"/>
    </xf>
    <xf numFmtId="0" fontId="62" fillId="5" borderId="4" xfId="0" applyFont="1" applyFill="1" applyBorder="1" applyAlignment="1" applyProtection="1">
      <alignment horizontal="center" vertical="center" shrinkToFit="1"/>
      <protection locked="0"/>
    </xf>
    <xf numFmtId="0" fontId="62" fillId="0" borderId="353" xfId="0" applyFont="1" applyBorder="1" applyAlignment="1">
      <alignment horizontal="center" vertical="center" wrapText="1"/>
    </xf>
    <xf numFmtId="0" fontId="62" fillId="0" borderId="317" xfId="0" applyFont="1" applyBorder="1" applyAlignment="1">
      <alignment horizontal="center" vertical="center" wrapText="1"/>
    </xf>
    <xf numFmtId="0" fontId="62" fillId="6" borderId="85" xfId="0" applyFont="1" applyFill="1" applyBorder="1" applyAlignment="1" applyProtection="1">
      <alignment horizontal="left" vertical="center" wrapText="1"/>
      <protection locked="0"/>
    </xf>
    <xf numFmtId="0" fontId="62" fillId="6" borderId="7" xfId="0" applyFont="1" applyFill="1" applyBorder="1" applyAlignment="1" applyProtection="1">
      <alignment horizontal="left" vertical="center" wrapText="1"/>
      <protection locked="0"/>
    </xf>
    <xf numFmtId="0" fontId="62" fillId="6" borderId="77" xfId="0" applyFont="1" applyFill="1" applyBorder="1" applyAlignment="1" applyProtection="1">
      <alignment horizontal="left" vertical="center" wrapText="1"/>
      <protection locked="0"/>
    </xf>
    <xf numFmtId="178" fontId="62" fillId="0" borderId="354" xfId="0" applyNumberFormat="1" applyFont="1" applyBorder="1" applyAlignment="1">
      <alignment horizontal="center" vertical="center" wrapText="1"/>
    </xf>
    <xf numFmtId="178" fontId="62" fillId="0" borderId="110" xfId="0" applyNumberFormat="1" applyFont="1" applyBorder="1" applyAlignment="1">
      <alignment horizontal="center" vertical="center" wrapText="1"/>
    </xf>
    <xf numFmtId="178" fontId="62" fillId="0" borderId="286" xfId="0" applyNumberFormat="1" applyFont="1" applyBorder="1" applyAlignment="1">
      <alignment horizontal="center" vertical="center" wrapText="1"/>
    </xf>
    <xf numFmtId="0" fontId="62" fillId="5" borderId="85" xfId="0" applyFont="1" applyFill="1" applyBorder="1" applyAlignment="1" applyProtection="1">
      <alignment horizontal="center" vertical="center" shrinkToFit="1"/>
      <protection locked="0"/>
    </xf>
    <xf numFmtId="0" fontId="62" fillId="5" borderId="10" xfId="0" applyFont="1" applyFill="1" applyBorder="1" applyAlignment="1" applyProtection="1">
      <alignment horizontal="center" vertical="center" shrinkToFit="1"/>
      <protection locked="0"/>
    </xf>
    <xf numFmtId="0" fontId="62" fillId="5" borderId="9" xfId="0" applyFont="1" applyFill="1" applyBorder="1" applyAlignment="1" applyProtection="1">
      <alignment horizontal="center" vertical="center" wrapText="1"/>
      <protection locked="0"/>
    </xf>
    <xf numFmtId="0" fontId="62" fillId="5" borderId="10" xfId="0" applyFont="1" applyFill="1" applyBorder="1" applyAlignment="1" applyProtection="1">
      <alignment horizontal="center" vertical="center" wrapText="1"/>
      <protection locked="0"/>
    </xf>
    <xf numFmtId="0" fontId="62" fillId="5" borderId="9" xfId="0" applyFont="1" applyFill="1" applyBorder="1" applyAlignment="1" applyProtection="1">
      <alignment horizontal="center" vertical="center" shrinkToFit="1"/>
      <protection locked="0"/>
    </xf>
    <xf numFmtId="0" fontId="62" fillId="5" borderId="7" xfId="0" applyFont="1" applyFill="1" applyBorder="1" applyAlignment="1" applyProtection="1">
      <alignment horizontal="center" vertical="center" shrinkToFit="1"/>
      <protection locked="0"/>
    </xf>
    <xf numFmtId="0" fontId="62" fillId="6" borderId="50" xfId="0" applyFont="1" applyFill="1" applyBorder="1" applyAlignment="1" applyProtection="1">
      <alignment horizontal="left" vertical="center" wrapText="1"/>
      <protection locked="0"/>
    </xf>
    <xf numFmtId="0" fontId="62" fillId="6" borderId="51" xfId="0" applyFont="1" applyFill="1" applyBorder="1" applyAlignment="1" applyProtection="1">
      <alignment horizontal="left" vertical="center" wrapText="1"/>
      <protection locked="0"/>
    </xf>
    <xf numFmtId="0" fontId="62" fillId="6" borderId="60" xfId="0" applyFont="1" applyFill="1" applyBorder="1" applyAlignment="1" applyProtection="1">
      <alignment horizontal="left" vertical="center" wrapText="1"/>
      <protection locked="0"/>
    </xf>
    <xf numFmtId="178" fontId="62" fillId="0" borderId="358" xfId="0" applyNumberFormat="1" applyFont="1" applyBorder="1" applyAlignment="1">
      <alignment horizontal="center" vertical="center" wrapText="1"/>
    </xf>
    <xf numFmtId="178" fontId="62" fillId="0" borderId="118" xfId="0" applyNumberFormat="1" applyFont="1" applyBorder="1" applyAlignment="1">
      <alignment horizontal="center" vertical="center" wrapText="1"/>
    </xf>
    <xf numFmtId="178" fontId="62" fillId="0" borderId="318" xfId="0" applyNumberFormat="1" applyFont="1" applyBorder="1" applyAlignment="1">
      <alignment horizontal="center" vertical="center" wrapText="1"/>
    </xf>
    <xf numFmtId="0" fontId="62" fillId="0" borderId="290" xfId="0" applyFont="1" applyBorder="1" applyAlignment="1">
      <alignment horizontal="center" vertical="center"/>
    </xf>
    <xf numFmtId="0" fontId="62" fillId="5" borderId="50" xfId="0" applyFont="1" applyFill="1" applyBorder="1" applyAlignment="1" applyProtection="1">
      <alignment horizontal="center" vertical="center" shrinkToFit="1"/>
      <protection locked="0"/>
    </xf>
    <xf numFmtId="0" fontId="62" fillId="5" borderId="52" xfId="0" applyFont="1" applyFill="1" applyBorder="1" applyAlignment="1" applyProtection="1">
      <alignment horizontal="center" vertical="center" shrinkToFit="1"/>
      <protection locked="0"/>
    </xf>
    <xf numFmtId="0" fontId="62" fillId="5" borderId="55" xfId="0" applyFont="1" applyFill="1" applyBorder="1" applyAlignment="1" applyProtection="1">
      <alignment horizontal="center" vertical="center" wrapText="1"/>
      <protection locked="0"/>
    </xf>
    <xf numFmtId="0" fontId="62" fillId="5" borderId="52" xfId="0" applyFont="1" applyFill="1" applyBorder="1" applyAlignment="1" applyProtection="1">
      <alignment horizontal="center" vertical="center" wrapText="1"/>
      <protection locked="0"/>
    </xf>
    <xf numFmtId="0" fontId="62" fillId="5" borderId="55" xfId="0" applyFont="1" applyFill="1" applyBorder="1" applyAlignment="1" applyProtection="1">
      <alignment horizontal="center" vertical="center" shrinkToFit="1"/>
      <protection locked="0"/>
    </xf>
    <xf numFmtId="0" fontId="62" fillId="5" borderId="51" xfId="0" applyFont="1" applyFill="1" applyBorder="1" applyAlignment="1" applyProtection="1">
      <alignment horizontal="center" vertical="center" shrinkToFit="1"/>
      <protection locked="0"/>
    </xf>
    <xf numFmtId="0" fontId="62" fillId="6" borderId="71" xfId="0" applyFont="1" applyFill="1" applyBorder="1" applyAlignment="1" applyProtection="1">
      <alignment horizontal="center" vertical="center" shrinkToFit="1"/>
      <protection locked="0"/>
    </xf>
    <xf numFmtId="0" fontId="62" fillId="6" borderId="87" xfId="0" applyFont="1" applyFill="1" applyBorder="1" applyAlignment="1" applyProtection="1">
      <alignment horizontal="center" vertical="center" shrinkToFit="1"/>
      <protection locked="0"/>
    </xf>
    <xf numFmtId="0" fontId="62" fillId="6" borderId="53" xfId="0" applyFont="1" applyFill="1" applyBorder="1" applyAlignment="1" applyProtection="1">
      <alignment horizontal="center" vertical="center" shrinkToFit="1"/>
      <protection locked="0"/>
    </xf>
    <xf numFmtId="0" fontId="62" fillId="2" borderId="19" xfId="0" applyFont="1" applyFill="1" applyBorder="1" applyAlignment="1">
      <alignment horizontal="center" vertical="center"/>
    </xf>
    <xf numFmtId="0" fontId="62" fillId="2" borderId="14" xfId="0" applyFont="1" applyFill="1" applyBorder="1" applyAlignment="1">
      <alignment horizontal="center" vertical="center"/>
    </xf>
    <xf numFmtId="0" fontId="62" fillId="6" borderId="20" xfId="0" applyFont="1" applyFill="1" applyBorder="1" applyAlignment="1" applyProtection="1">
      <alignment horizontal="center" vertical="center"/>
      <protection locked="0"/>
    </xf>
    <xf numFmtId="38" fontId="62" fillId="2" borderId="0" xfId="16" applyFont="1" applyFill="1" applyBorder="1" applyAlignment="1" applyProtection="1">
      <alignment horizontal="center" vertical="center"/>
    </xf>
    <xf numFmtId="0" fontId="63" fillId="5" borderId="0" xfId="0" applyFont="1" applyFill="1" applyAlignment="1" applyProtection="1">
      <alignment horizontal="center" vertical="center"/>
      <protection locked="0"/>
    </xf>
    <xf numFmtId="0" fontId="63" fillId="7" borderId="0" xfId="0" applyFont="1" applyFill="1" applyAlignment="1" applyProtection="1">
      <alignment horizontal="center" vertical="center"/>
      <protection locked="0"/>
    </xf>
    <xf numFmtId="20" fontId="62" fillId="6" borderId="19" xfId="0" applyNumberFormat="1" applyFont="1" applyFill="1" applyBorder="1" applyAlignment="1" applyProtection="1">
      <alignment horizontal="center" vertical="center"/>
      <protection locked="0"/>
    </xf>
    <xf numFmtId="20" fontId="62" fillId="6" borderId="20" xfId="0" applyNumberFormat="1" applyFont="1" applyFill="1" applyBorder="1" applyAlignment="1" applyProtection="1">
      <alignment horizontal="center" vertical="center"/>
      <protection locked="0"/>
    </xf>
    <xf numFmtId="20" fontId="62" fillId="6" borderId="14" xfId="0" applyNumberFormat="1" applyFont="1" applyFill="1" applyBorder="1" applyAlignment="1" applyProtection="1">
      <alignment horizontal="center" vertical="center"/>
      <protection locked="0"/>
    </xf>
    <xf numFmtId="4" fontId="62" fillId="0" borderId="19" xfId="0" applyNumberFormat="1" applyFont="1" applyBorder="1" applyAlignment="1">
      <alignment horizontal="center" vertical="center"/>
    </xf>
    <xf numFmtId="4" fontId="62" fillId="0" borderId="14" xfId="0" applyNumberFormat="1" applyFont="1" applyBorder="1" applyAlignment="1">
      <alignment horizontal="center" vertical="center"/>
    </xf>
    <xf numFmtId="0" fontId="62" fillId="0" borderId="288" xfId="0" applyFont="1" applyBorder="1" applyAlignment="1">
      <alignment horizontal="center" vertical="center"/>
    </xf>
    <xf numFmtId="0" fontId="62" fillId="0" borderId="289" xfId="0" applyFont="1" applyBorder="1" applyAlignment="1">
      <alignment horizontal="center" vertical="center"/>
    </xf>
    <xf numFmtId="0" fontId="66" fillId="0" borderId="287" xfId="0" applyFont="1" applyBorder="1" applyAlignment="1">
      <alignment horizontal="center" vertical="center" wrapText="1"/>
    </xf>
    <xf numFmtId="0" fontId="66" fillId="0" borderId="13" xfId="0" applyFont="1" applyBorder="1" applyAlignment="1">
      <alignment horizontal="center" vertical="center" wrapText="1"/>
    </xf>
    <xf numFmtId="0" fontId="66" fillId="0" borderId="56" xfId="0" applyFont="1" applyBorder="1" applyAlignment="1">
      <alignment horizontal="center" vertical="center" wrapText="1"/>
    </xf>
    <xf numFmtId="0" fontId="66" fillId="0" borderId="41" xfId="0" applyFont="1" applyBorder="1" applyAlignment="1">
      <alignment horizontal="center" vertical="center" wrapText="1"/>
    </xf>
    <xf numFmtId="0" fontId="66" fillId="0" borderId="0" xfId="0" applyFont="1" applyBorder="1" applyAlignment="1">
      <alignment horizontal="center" vertical="center" wrapText="1"/>
    </xf>
    <xf numFmtId="0" fontId="66" fillId="0" borderId="51" xfId="0" applyFont="1" applyBorder="1" applyAlignment="1">
      <alignment horizontal="center" vertical="center" wrapText="1"/>
    </xf>
    <xf numFmtId="0" fontId="62" fillId="0" borderId="40" xfId="0" quotePrefix="1" applyFont="1" applyBorder="1" applyAlignment="1" applyProtection="1">
      <alignment horizontal="center" vertical="center"/>
    </xf>
    <xf numFmtId="0" fontId="62" fillId="0" borderId="41" xfId="0" applyFont="1" applyBorder="1" applyAlignment="1" applyProtection="1">
      <alignment horizontal="center" vertical="center"/>
    </xf>
    <xf numFmtId="0" fontId="62" fillId="0" borderId="61" xfId="0" applyFont="1" applyBorder="1" applyAlignment="1" applyProtection="1">
      <alignment horizontal="center" vertical="center"/>
    </xf>
    <xf numFmtId="0" fontId="62" fillId="0" borderId="63" xfId="0" applyFont="1" applyBorder="1" applyAlignment="1">
      <alignment horizontal="center" vertical="center" shrinkToFit="1"/>
    </xf>
    <xf numFmtId="0" fontId="62" fillId="0" borderId="67" xfId="0" applyFont="1" applyBorder="1" applyAlignment="1">
      <alignment horizontal="center" vertical="center" shrinkToFit="1"/>
    </xf>
    <xf numFmtId="0" fontId="62" fillId="5" borderId="40" xfId="0" applyFont="1" applyFill="1" applyBorder="1" applyAlignment="1" applyProtection="1">
      <alignment horizontal="center" vertical="center"/>
      <protection locked="0"/>
    </xf>
    <xf numFmtId="0" fontId="62" fillId="5" borderId="41" xfId="0" applyFont="1" applyFill="1" applyBorder="1" applyAlignment="1" applyProtection="1">
      <alignment horizontal="center" vertical="center"/>
      <protection locked="0"/>
    </xf>
    <xf numFmtId="0" fontId="62" fillId="5" borderId="42" xfId="0" applyFont="1" applyFill="1" applyBorder="1" applyAlignment="1" applyProtection="1">
      <alignment horizontal="center" vertical="center"/>
      <protection locked="0"/>
    </xf>
    <xf numFmtId="0" fontId="62" fillId="5" borderId="48" xfId="0" applyFont="1" applyFill="1" applyBorder="1" applyAlignment="1" applyProtection="1">
      <alignment horizontal="center" vertical="center"/>
      <protection locked="0"/>
    </xf>
    <xf numFmtId="0" fontId="62" fillId="5" borderId="0" xfId="0" applyFont="1" applyFill="1" applyBorder="1" applyAlignment="1" applyProtection="1">
      <alignment horizontal="center" vertical="center"/>
      <protection locked="0"/>
    </xf>
    <xf numFmtId="0" fontId="62" fillId="5" borderId="1" xfId="0" applyFont="1" applyFill="1" applyBorder="1" applyAlignment="1" applyProtection="1">
      <alignment horizontal="center" vertical="center"/>
      <protection locked="0"/>
    </xf>
    <xf numFmtId="0" fontId="62" fillId="5" borderId="85" xfId="0" applyFont="1" applyFill="1" applyBorder="1" applyAlignment="1" applyProtection="1">
      <alignment horizontal="center" vertical="center"/>
      <protection locked="0"/>
    </xf>
    <xf numFmtId="0" fontId="62" fillId="5" borderId="7" xfId="0" applyFont="1" applyFill="1" applyBorder="1" applyAlignment="1" applyProtection="1">
      <alignment horizontal="center" vertical="center"/>
      <protection locked="0"/>
    </xf>
    <xf numFmtId="0" fontId="62" fillId="5" borderId="10" xfId="0" applyFont="1" applyFill="1" applyBorder="1" applyAlignment="1" applyProtection="1">
      <alignment horizontal="center" vertical="center"/>
      <protection locked="0"/>
    </xf>
    <xf numFmtId="0" fontId="62" fillId="5" borderId="287" xfId="0" applyFont="1" applyFill="1" applyBorder="1" applyAlignment="1" applyProtection="1">
      <alignment horizontal="center" vertical="center" wrapText="1"/>
      <protection locked="0"/>
    </xf>
    <xf numFmtId="0" fontId="62" fillId="7" borderId="13" xfId="0" applyFont="1" applyFill="1" applyBorder="1" applyAlignment="1" applyProtection="1">
      <alignment horizontal="center" vertical="center" wrapText="1"/>
      <protection locked="0"/>
    </xf>
    <xf numFmtId="0" fontId="62" fillId="5" borderId="45" xfId="0" applyFont="1" applyFill="1" applyBorder="1" applyAlignment="1" applyProtection="1">
      <alignment horizontal="center" vertical="center" wrapText="1"/>
      <protection locked="0"/>
    </xf>
    <xf numFmtId="0" fontId="62" fillId="7" borderId="46" xfId="0" applyFont="1" applyFill="1" applyBorder="1" applyAlignment="1" applyProtection="1">
      <alignment horizontal="center" vertical="center" wrapText="1"/>
      <protection locked="0"/>
    </xf>
    <xf numFmtId="0" fontId="62" fillId="7" borderId="43" xfId="0" applyFont="1" applyFill="1" applyBorder="1" applyAlignment="1" applyProtection="1">
      <alignment horizontal="center" vertical="center" wrapText="1"/>
      <protection locked="0"/>
    </xf>
    <xf numFmtId="0" fontId="62" fillId="7" borderId="19" xfId="0" applyFont="1" applyFill="1" applyBorder="1" applyAlignment="1" applyProtection="1">
      <alignment horizontal="center" vertical="center" wrapText="1"/>
      <protection locked="0"/>
    </xf>
    <xf numFmtId="0" fontId="62" fillId="7" borderId="20" xfId="0" applyFont="1" applyFill="1" applyBorder="1" applyAlignment="1" applyProtection="1">
      <alignment horizontal="center" vertical="center" wrapText="1"/>
      <protection locked="0"/>
    </xf>
    <xf numFmtId="0" fontId="62" fillId="7" borderId="14" xfId="0" applyFont="1" applyFill="1" applyBorder="1" applyAlignment="1" applyProtection="1">
      <alignment horizontal="center" vertical="center" wrapText="1"/>
      <protection locked="0"/>
    </xf>
    <xf numFmtId="0" fontId="62" fillId="6" borderId="58" xfId="0" applyFont="1" applyFill="1" applyBorder="1" applyAlignment="1" applyProtection="1">
      <alignment horizontal="center" vertical="center" wrapText="1"/>
      <protection locked="0"/>
    </xf>
    <xf numFmtId="0" fontId="62" fillId="6" borderId="41" xfId="0" applyFont="1" applyFill="1" applyBorder="1" applyAlignment="1" applyProtection="1">
      <alignment horizontal="center" vertical="center" wrapText="1"/>
      <protection locked="0"/>
    </xf>
    <xf numFmtId="0" fontId="62" fillId="6" borderId="61" xfId="0" applyFont="1" applyFill="1" applyBorder="1" applyAlignment="1" applyProtection="1">
      <alignment horizontal="center" vertical="center" wrapText="1"/>
      <protection locked="0"/>
    </xf>
    <xf numFmtId="0" fontId="62" fillId="6" borderId="8" xfId="0" applyFont="1" applyFill="1" applyBorder="1" applyAlignment="1" applyProtection="1">
      <alignment horizontal="center" vertical="center" wrapText="1"/>
      <protection locked="0"/>
    </xf>
    <xf numFmtId="0" fontId="62" fillId="6" borderId="0" xfId="0" applyFont="1" applyFill="1" applyBorder="1" applyAlignment="1" applyProtection="1">
      <alignment horizontal="center" vertical="center" wrapText="1"/>
      <protection locked="0"/>
    </xf>
    <xf numFmtId="0" fontId="62" fillId="6" borderId="59" xfId="0" applyFont="1" applyFill="1" applyBorder="1" applyAlignment="1" applyProtection="1">
      <alignment horizontal="center" vertical="center" wrapText="1"/>
      <protection locked="0"/>
    </xf>
    <xf numFmtId="0" fontId="67" fillId="0" borderId="302" xfId="0" applyFont="1" applyFill="1" applyBorder="1" applyAlignment="1">
      <alignment horizontal="center" vertical="center" wrapText="1"/>
    </xf>
    <xf numFmtId="0" fontId="67" fillId="0" borderId="120" xfId="0" applyFont="1" applyFill="1" applyBorder="1" applyAlignment="1">
      <alignment horizontal="center" vertical="center" wrapText="1"/>
    </xf>
    <xf numFmtId="0" fontId="67" fillId="0" borderId="265" xfId="0" applyFont="1" applyFill="1" applyBorder="1" applyAlignment="1">
      <alignment horizontal="center" vertical="center" wrapText="1"/>
    </xf>
    <xf numFmtId="0" fontId="70" fillId="2" borderId="40" xfId="0" applyFont="1" applyFill="1" applyBorder="1" applyAlignment="1">
      <alignment horizontal="center" vertical="center" wrapText="1"/>
    </xf>
    <xf numFmtId="0" fontId="70" fillId="2" borderId="42" xfId="0" applyFont="1" applyFill="1" applyBorder="1" applyAlignment="1">
      <alignment horizontal="center" vertical="center" wrapText="1"/>
    </xf>
    <xf numFmtId="0" fontId="70" fillId="2" borderId="48" xfId="0" applyFont="1" applyFill="1" applyBorder="1" applyAlignment="1">
      <alignment horizontal="center" vertical="center" wrapText="1"/>
    </xf>
    <xf numFmtId="0" fontId="70" fillId="2" borderId="1" xfId="0" applyFont="1" applyFill="1" applyBorder="1" applyAlignment="1">
      <alignment horizontal="center" vertical="center" wrapText="1"/>
    </xf>
    <xf numFmtId="0" fontId="70" fillId="2" borderId="50" xfId="0" applyFont="1" applyFill="1" applyBorder="1" applyAlignment="1">
      <alignment horizontal="center" vertical="center" wrapText="1"/>
    </xf>
    <xf numFmtId="0" fontId="70" fillId="2" borderId="52" xfId="0" applyFont="1" applyFill="1" applyBorder="1" applyAlignment="1">
      <alignment horizontal="center" vertical="center" wrapText="1"/>
    </xf>
    <xf numFmtId="0" fontId="70" fillId="2" borderId="58" xfId="0" applyFont="1" applyFill="1" applyBorder="1" applyAlignment="1">
      <alignment horizontal="center" vertical="center" wrapText="1"/>
    </xf>
    <xf numFmtId="0" fontId="70" fillId="2" borderId="61" xfId="0" applyFont="1" applyFill="1" applyBorder="1" applyAlignment="1">
      <alignment horizontal="center" vertical="center" wrapText="1"/>
    </xf>
    <xf numFmtId="0" fontId="70" fillId="2" borderId="8" xfId="0" applyFont="1" applyFill="1" applyBorder="1" applyAlignment="1">
      <alignment horizontal="center" vertical="center" wrapText="1"/>
    </xf>
    <xf numFmtId="0" fontId="70" fillId="2" borderId="59" xfId="0" applyFont="1" applyFill="1" applyBorder="1" applyAlignment="1">
      <alignment horizontal="center" vertical="center" wrapText="1"/>
    </xf>
    <xf numFmtId="0" fontId="70" fillId="2" borderId="55" xfId="0" applyFont="1" applyFill="1" applyBorder="1" applyAlignment="1">
      <alignment horizontal="center" vertical="center" wrapText="1"/>
    </xf>
    <xf numFmtId="0" fontId="70" fillId="2" borderId="60" xfId="0" applyFont="1" applyFill="1" applyBorder="1" applyAlignment="1">
      <alignment horizontal="center" vertical="center" wrapText="1"/>
    </xf>
    <xf numFmtId="0" fontId="65" fillId="0" borderId="40" xfId="0" applyFont="1" applyBorder="1" applyAlignment="1">
      <alignment horizontal="center" vertical="center" wrapText="1"/>
    </xf>
    <xf numFmtId="0" fontId="65" fillId="0" borderId="41" xfId="0" applyFont="1" applyBorder="1" applyAlignment="1">
      <alignment horizontal="center" vertical="center" wrapText="1"/>
    </xf>
    <xf numFmtId="0" fontId="65" fillId="0" borderId="61" xfId="0" applyFont="1" applyBorder="1" applyAlignment="1">
      <alignment horizontal="center" vertical="center" wrapText="1"/>
    </xf>
    <xf numFmtId="0" fontId="65" fillId="0" borderId="48" xfId="0" applyFont="1" applyBorder="1" applyAlignment="1">
      <alignment horizontal="center" vertical="center" wrapText="1"/>
    </xf>
    <xf numFmtId="0" fontId="65" fillId="0" borderId="0" xfId="0" applyFont="1" applyBorder="1" applyAlignment="1">
      <alignment horizontal="center" vertical="center" wrapText="1"/>
    </xf>
    <xf numFmtId="0" fontId="65" fillId="0" borderId="59" xfId="0" applyFont="1" applyBorder="1" applyAlignment="1">
      <alignment horizontal="center" vertical="center" wrapText="1"/>
    </xf>
    <xf numFmtId="0" fontId="65" fillId="0" borderId="50" xfId="0" applyFont="1" applyBorder="1" applyAlignment="1">
      <alignment horizontal="center" vertical="center" wrapText="1"/>
    </xf>
    <xf numFmtId="0" fontId="65" fillId="0" borderId="51" xfId="0" applyFont="1" applyBorder="1" applyAlignment="1">
      <alignment horizontal="center" vertical="center" wrapText="1"/>
    </xf>
    <xf numFmtId="0" fontId="65" fillId="0" borderId="60" xfId="0" applyFont="1" applyBorder="1" applyAlignment="1">
      <alignment horizontal="center" vertical="center" wrapText="1"/>
    </xf>
    <xf numFmtId="0" fontId="62" fillId="0" borderId="84" xfId="0" applyFont="1" applyBorder="1" applyAlignment="1">
      <alignment horizontal="center" vertical="center"/>
    </xf>
    <xf numFmtId="0" fontId="62" fillId="0" borderId="20" xfId="0" applyFont="1" applyBorder="1" applyAlignment="1">
      <alignment horizontal="center" vertical="center"/>
    </xf>
    <xf numFmtId="0" fontId="62" fillId="0" borderId="68" xfId="0" applyFont="1" applyBorder="1" applyAlignment="1">
      <alignment horizontal="center" vertical="center"/>
    </xf>
    <xf numFmtId="0" fontId="62" fillId="2" borderId="84" xfId="0" applyFont="1" applyFill="1" applyBorder="1" applyAlignment="1">
      <alignment horizontal="center" vertical="center"/>
    </xf>
    <xf numFmtId="0" fontId="62" fillId="2" borderId="20" xfId="0" applyFont="1" applyFill="1" applyBorder="1" applyAlignment="1">
      <alignment horizontal="center" vertical="center"/>
    </xf>
    <xf numFmtId="0" fontId="62" fillId="2" borderId="68" xfId="0" applyFont="1" applyFill="1" applyBorder="1" applyAlignment="1">
      <alignment horizontal="center" vertical="center"/>
    </xf>
    <xf numFmtId="1" fontId="62" fillId="2" borderId="304" xfId="0" applyNumberFormat="1" applyFont="1" applyFill="1" applyBorder="1" applyAlignment="1">
      <alignment horizontal="center" vertical="center" wrapText="1"/>
    </xf>
    <xf numFmtId="1" fontId="62" fillId="2" borderId="305" xfId="0" applyNumberFormat="1" applyFont="1" applyFill="1" applyBorder="1" applyAlignment="1">
      <alignment horizontal="center" vertical="center" wrapText="1"/>
    </xf>
    <xf numFmtId="1" fontId="62" fillId="2" borderId="306" xfId="0" applyNumberFormat="1" applyFont="1" applyFill="1" applyBorder="1" applyAlignment="1">
      <alignment horizontal="center" vertical="center" wrapText="1"/>
    </xf>
    <xf numFmtId="1" fontId="62" fillId="2" borderId="307" xfId="0" applyNumberFormat="1" applyFont="1" applyFill="1" applyBorder="1" applyAlignment="1">
      <alignment horizontal="center" vertical="center" wrapText="1"/>
    </xf>
    <xf numFmtId="0" fontId="67" fillId="0" borderId="282" xfId="0" applyFont="1" applyFill="1" applyBorder="1" applyAlignment="1">
      <alignment horizontal="center" vertical="center" wrapText="1"/>
    </xf>
    <xf numFmtId="0" fontId="67" fillId="0" borderId="283" xfId="0" applyFont="1" applyFill="1" applyBorder="1" applyAlignment="1">
      <alignment horizontal="center" vertical="center" wrapText="1"/>
    </xf>
    <xf numFmtId="0" fontId="67" fillId="0" borderId="285" xfId="0" applyFont="1" applyFill="1" applyBorder="1" applyAlignment="1">
      <alignment horizontal="center" vertical="center" wrapText="1"/>
    </xf>
    <xf numFmtId="178" fontId="62" fillId="2" borderId="282" xfId="0" applyNumberFormat="1" applyFont="1" applyFill="1" applyBorder="1" applyAlignment="1">
      <alignment horizontal="center" vertical="center" wrapText="1"/>
    </xf>
    <xf numFmtId="178" fontId="62" fillId="2" borderId="311" xfId="0" applyNumberFormat="1" applyFont="1" applyFill="1" applyBorder="1" applyAlignment="1">
      <alignment horizontal="center" vertical="center" wrapText="1"/>
    </xf>
    <xf numFmtId="178" fontId="62" fillId="2" borderId="284" xfId="0" applyNumberFormat="1" applyFont="1" applyFill="1" applyBorder="1" applyAlignment="1">
      <alignment horizontal="center" vertical="center" wrapText="1"/>
    </xf>
    <xf numFmtId="178" fontId="62" fillId="2" borderId="285" xfId="0" applyNumberFormat="1" applyFont="1" applyFill="1" applyBorder="1" applyAlignment="1">
      <alignment horizontal="center" vertical="center" wrapText="1"/>
    </xf>
    <xf numFmtId="0" fontId="71" fillId="0" borderId="286" xfId="0" applyFont="1" applyFill="1" applyBorder="1" applyAlignment="1">
      <alignment horizontal="center" vertical="center" wrapText="1"/>
    </xf>
    <xf numFmtId="0" fontId="71" fillId="0" borderId="109" xfId="0" applyFont="1" applyFill="1" applyBorder="1" applyAlignment="1">
      <alignment horizontal="center" vertical="center" wrapText="1"/>
    </xf>
    <xf numFmtId="0" fontId="71" fillId="0" borderId="110" xfId="0" applyFont="1" applyFill="1" applyBorder="1" applyAlignment="1">
      <alignment horizontal="center" vertical="center" wrapText="1"/>
    </xf>
    <xf numFmtId="178" fontId="62" fillId="2" borderId="286" xfId="0" applyNumberFormat="1" applyFont="1" applyFill="1" applyBorder="1" applyAlignment="1">
      <alignment horizontal="center" vertical="center" wrapText="1"/>
    </xf>
    <xf numFmtId="178" fontId="62" fillId="2" borderId="313" xfId="0" applyNumberFormat="1" applyFont="1" applyFill="1" applyBorder="1" applyAlignment="1">
      <alignment horizontal="center" vertical="center" wrapText="1"/>
    </xf>
    <xf numFmtId="178" fontId="62" fillId="2" borderId="108" xfId="0" applyNumberFormat="1" applyFont="1" applyFill="1" applyBorder="1" applyAlignment="1">
      <alignment horizontal="center" vertical="center" wrapText="1"/>
    </xf>
    <xf numFmtId="178" fontId="62" fillId="2" borderId="110" xfId="0" applyNumberFormat="1" applyFont="1" applyFill="1" applyBorder="1" applyAlignment="1">
      <alignment horizontal="center" vertical="center" wrapText="1"/>
    </xf>
    <xf numFmtId="0" fontId="62" fillId="5" borderId="208" xfId="0" applyFont="1" applyFill="1" applyBorder="1" applyAlignment="1" applyProtection="1">
      <alignment horizontal="center" vertical="center"/>
      <protection locked="0"/>
    </xf>
    <xf numFmtId="0" fontId="62" fillId="5" borderId="4" xfId="0" applyFont="1" applyFill="1" applyBorder="1" applyAlignment="1" applyProtection="1">
      <alignment horizontal="center" vertical="center"/>
      <protection locked="0"/>
    </xf>
    <xf numFmtId="0" fontId="62" fillId="5" borderId="5" xfId="0" applyFont="1" applyFill="1" applyBorder="1" applyAlignment="1" applyProtection="1">
      <alignment horizontal="center" vertical="center"/>
      <protection locked="0"/>
    </xf>
    <xf numFmtId="0" fontId="62" fillId="5" borderId="6" xfId="0" applyFont="1" applyFill="1" applyBorder="1" applyAlignment="1" applyProtection="1">
      <alignment horizontal="center" vertical="center" wrapText="1"/>
      <protection locked="0"/>
    </xf>
    <xf numFmtId="0" fontId="62" fillId="7" borderId="15" xfId="0" applyFont="1" applyFill="1" applyBorder="1" applyAlignment="1" applyProtection="1">
      <alignment horizontal="center" vertical="center" wrapText="1"/>
      <protection locked="0"/>
    </xf>
    <xf numFmtId="0" fontId="62" fillId="5" borderId="19" xfId="0" applyFont="1" applyFill="1" applyBorder="1" applyAlignment="1" applyProtection="1">
      <alignment horizontal="center" vertical="center" wrapText="1"/>
      <protection locked="0"/>
    </xf>
    <xf numFmtId="0" fontId="62" fillId="6" borderId="3" xfId="0" applyFont="1" applyFill="1" applyBorder="1" applyAlignment="1" applyProtection="1">
      <alignment horizontal="center" vertical="center" wrapText="1"/>
      <protection locked="0"/>
    </xf>
    <xf numFmtId="0" fontId="62" fillId="6" borderId="4" xfId="0" applyFont="1" applyFill="1" applyBorder="1" applyAlignment="1" applyProtection="1">
      <alignment horizontal="center" vertical="center" wrapText="1"/>
      <protection locked="0"/>
    </xf>
    <xf numFmtId="0" fontId="62" fillId="6" borderId="83" xfId="0" applyFont="1" applyFill="1" applyBorder="1" applyAlignment="1" applyProtection="1">
      <alignment horizontal="center" vertical="center" wrapText="1"/>
      <protection locked="0"/>
    </xf>
    <xf numFmtId="0" fontId="62" fillId="6" borderId="9" xfId="0" applyFont="1" applyFill="1" applyBorder="1" applyAlignment="1" applyProtection="1">
      <alignment horizontal="center" vertical="center" wrapText="1"/>
      <protection locked="0"/>
    </xf>
    <xf numFmtId="0" fontId="62" fillId="6" borderId="7" xfId="0" applyFont="1" applyFill="1" applyBorder="1" applyAlignment="1" applyProtection="1">
      <alignment horizontal="center" vertical="center" wrapText="1"/>
      <protection locked="0"/>
    </xf>
    <xf numFmtId="0" fontId="62" fillId="6" borderId="77" xfId="0" applyFont="1" applyFill="1" applyBorder="1" applyAlignment="1" applyProtection="1">
      <alignment horizontal="center" vertical="center" wrapText="1"/>
      <protection locked="0"/>
    </xf>
    <xf numFmtId="0" fontId="67" fillId="0" borderId="280" xfId="0" applyFont="1" applyFill="1" applyBorder="1" applyAlignment="1">
      <alignment horizontal="center" vertical="center" wrapText="1"/>
    </xf>
    <xf numFmtId="0" fontId="67" fillId="0" borderId="11" xfId="0" applyFont="1" applyFill="1" applyBorder="1" applyAlignment="1">
      <alignment horizontal="center" vertical="center" wrapText="1"/>
    </xf>
    <xf numFmtId="0" fontId="67" fillId="0" borderId="107" xfId="0" applyFont="1" applyFill="1" applyBorder="1" applyAlignment="1">
      <alignment horizontal="center" vertical="center" wrapText="1"/>
    </xf>
    <xf numFmtId="1" fontId="62" fillId="2" borderId="314" xfId="0" applyNumberFormat="1" applyFont="1" applyFill="1" applyBorder="1" applyAlignment="1">
      <alignment horizontal="center" vertical="center" wrapText="1"/>
    </xf>
    <xf numFmtId="1" fontId="62" fillId="2" borderId="315" xfId="0" applyNumberFormat="1" applyFont="1" applyFill="1" applyBorder="1" applyAlignment="1">
      <alignment horizontal="center" vertical="center" wrapText="1"/>
    </xf>
    <xf numFmtId="1" fontId="62" fillId="2" borderId="316" xfId="0" applyNumberFormat="1" applyFont="1" applyFill="1" applyBorder="1" applyAlignment="1">
      <alignment horizontal="center" vertical="center" wrapText="1"/>
    </xf>
    <xf numFmtId="1" fontId="62" fillId="2" borderId="317" xfId="0" applyNumberFormat="1" applyFont="1" applyFill="1" applyBorder="1" applyAlignment="1">
      <alignment horizontal="center" vertical="center" wrapText="1"/>
    </xf>
    <xf numFmtId="0" fontId="62" fillId="0" borderId="72" xfId="0" applyFont="1" applyBorder="1" applyAlignment="1">
      <alignment horizontal="center" vertical="center" shrinkToFit="1"/>
    </xf>
    <xf numFmtId="0" fontId="62" fillId="7" borderId="56" xfId="0" applyFont="1" applyFill="1" applyBorder="1" applyAlignment="1" applyProtection="1">
      <alignment horizontal="center" vertical="center" wrapText="1"/>
      <protection locked="0"/>
    </xf>
    <xf numFmtId="0" fontId="62" fillId="7" borderId="71" xfId="0" applyFont="1" applyFill="1" applyBorder="1" applyAlignment="1" applyProtection="1">
      <alignment horizontal="center" vertical="center" wrapText="1"/>
      <protection locked="0"/>
    </xf>
    <xf numFmtId="0" fontId="62" fillId="7" borderId="87" xfId="0" applyFont="1" applyFill="1" applyBorder="1" applyAlignment="1" applyProtection="1">
      <alignment horizontal="center" vertical="center" wrapText="1"/>
      <protection locked="0"/>
    </xf>
    <xf numFmtId="0" fontId="62" fillId="7" borderId="53" xfId="0" applyFont="1" applyFill="1" applyBorder="1" applyAlignment="1" applyProtection="1">
      <alignment horizontal="center" vertical="center" wrapText="1"/>
      <protection locked="0"/>
    </xf>
    <xf numFmtId="0" fontId="62" fillId="6" borderId="55" xfId="0" applyFont="1" applyFill="1" applyBorder="1" applyAlignment="1" applyProtection="1">
      <alignment horizontal="center" vertical="center" wrapText="1"/>
      <protection locked="0"/>
    </xf>
    <xf numFmtId="0" fontId="62" fillId="6" borderId="51" xfId="0" applyFont="1" applyFill="1" applyBorder="1" applyAlignment="1" applyProtection="1">
      <alignment horizontal="center" vertical="center" wrapText="1"/>
      <protection locked="0"/>
    </xf>
    <xf numFmtId="0" fontId="62" fillId="6" borderId="60" xfId="0" applyFont="1" applyFill="1" applyBorder="1" applyAlignment="1" applyProtection="1">
      <alignment horizontal="center" vertical="center" wrapText="1"/>
      <protection locked="0"/>
    </xf>
    <xf numFmtId="0" fontId="62" fillId="6" borderId="208" xfId="0" applyFont="1" applyFill="1" applyBorder="1" applyAlignment="1" applyProtection="1">
      <alignment horizontal="center" vertical="center" wrapText="1"/>
      <protection locked="0"/>
    </xf>
    <xf numFmtId="0" fontId="62" fillId="6" borderId="48" xfId="0" applyFont="1" applyFill="1" applyBorder="1" applyAlignment="1" applyProtection="1">
      <alignment horizontal="center" vertical="center" wrapText="1"/>
      <protection locked="0"/>
    </xf>
    <xf numFmtId="0" fontId="62" fillId="6" borderId="85" xfId="0" applyFont="1" applyFill="1" applyBorder="1" applyAlignment="1" applyProtection="1">
      <alignment horizontal="center" vertical="center" wrapText="1"/>
      <protection locked="0"/>
    </xf>
    <xf numFmtId="0" fontId="66" fillId="0" borderId="319" xfId="0" applyFont="1" applyBorder="1" applyAlignment="1">
      <alignment horizontal="center" vertical="center" wrapText="1"/>
    </xf>
    <xf numFmtId="0" fontId="66" fillId="0" borderId="320" xfId="0" applyFont="1" applyBorder="1" applyAlignment="1">
      <alignment horizontal="center" vertical="center" wrapText="1"/>
    </xf>
    <xf numFmtId="0" fontId="66" fillId="0" borderId="321" xfId="0" applyFont="1" applyBorder="1" applyAlignment="1">
      <alignment horizontal="center" vertical="center" wrapText="1"/>
    </xf>
    <xf numFmtId="0" fontId="66" fillId="0" borderId="322" xfId="0" applyFont="1" applyBorder="1" applyAlignment="1">
      <alignment horizontal="center" vertical="center" wrapText="1"/>
    </xf>
    <xf numFmtId="0" fontId="66" fillId="0" borderId="323" xfId="0" applyFont="1" applyBorder="1" applyAlignment="1">
      <alignment horizontal="center" vertical="center" wrapText="1"/>
    </xf>
    <xf numFmtId="0" fontId="66" fillId="0" borderId="324" xfId="0" applyFont="1" applyBorder="1" applyAlignment="1">
      <alignment horizontal="center" vertical="center" wrapText="1"/>
    </xf>
    <xf numFmtId="0" fontId="66" fillId="0" borderId="328" xfId="0" applyFont="1" applyBorder="1" applyAlignment="1">
      <alignment horizontal="center" vertical="center" wrapText="1"/>
    </xf>
    <xf numFmtId="0" fontId="66" fillId="0" borderId="329" xfId="0" applyFont="1" applyBorder="1" applyAlignment="1">
      <alignment horizontal="center" vertical="center" wrapText="1"/>
    </xf>
    <xf numFmtId="0" fontId="66" fillId="0" borderId="330" xfId="0" applyFont="1" applyBorder="1" applyAlignment="1">
      <alignment horizontal="center" vertical="center" wrapText="1"/>
    </xf>
    <xf numFmtId="178" fontId="65" fillId="0" borderId="283" xfId="0" applyNumberFormat="1" applyFont="1" applyFill="1" applyBorder="1" applyAlignment="1">
      <alignment horizontal="left" vertical="center" shrinkToFit="1"/>
    </xf>
    <xf numFmtId="0" fontId="65" fillId="0" borderId="283" xfId="0" applyFont="1" applyFill="1" applyBorder="1" applyAlignment="1">
      <alignment horizontal="left" vertical="center" shrinkToFit="1"/>
    </xf>
    <xf numFmtId="0" fontId="65" fillId="0" borderId="285" xfId="0" applyFont="1" applyFill="1" applyBorder="1" applyAlignment="1">
      <alignment horizontal="left" vertical="center" shrinkToFit="1"/>
    </xf>
    <xf numFmtId="178" fontId="65" fillId="2" borderId="362" xfId="0" applyNumberFormat="1" applyFont="1" applyFill="1" applyBorder="1" applyAlignment="1" applyProtection="1">
      <alignment horizontal="center" vertical="center" wrapText="1"/>
    </xf>
    <xf numFmtId="178" fontId="65" fillId="2" borderId="363" xfId="0" applyNumberFormat="1" applyFont="1" applyFill="1" applyBorder="1" applyAlignment="1" applyProtection="1">
      <alignment horizontal="center" vertical="center" wrapText="1"/>
    </xf>
    <xf numFmtId="178" fontId="65" fillId="2" borderId="364" xfId="0" applyNumberFormat="1" applyFont="1" applyFill="1" applyBorder="1" applyAlignment="1" applyProtection="1">
      <alignment horizontal="center" vertical="center" wrapText="1"/>
    </xf>
    <xf numFmtId="178" fontId="65" fillId="2" borderId="365" xfId="0" applyNumberFormat="1" applyFont="1" applyFill="1" applyBorder="1" applyAlignment="1" applyProtection="1">
      <alignment horizontal="center" vertical="center" wrapText="1"/>
    </xf>
    <xf numFmtId="0" fontId="62" fillId="6" borderId="50" xfId="0" applyFont="1" applyFill="1" applyBorder="1" applyAlignment="1" applyProtection="1">
      <alignment horizontal="center" vertical="center" wrapText="1"/>
      <protection locked="0"/>
    </xf>
    <xf numFmtId="0" fontId="71" fillId="0" borderId="318" xfId="0" applyFont="1" applyFill="1" applyBorder="1" applyAlignment="1">
      <alignment horizontal="center" vertical="center" wrapText="1"/>
    </xf>
    <xf numFmtId="0" fontId="71" fillId="0" borderId="117" xfId="0" applyFont="1" applyFill="1" applyBorder="1" applyAlignment="1">
      <alignment horizontal="center" vertical="center" wrapText="1"/>
    </xf>
    <xf numFmtId="0" fontId="71" fillId="0" borderId="118" xfId="0" applyFont="1" applyFill="1" applyBorder="1" applyAlignment="1">
      <alignment horizontal="center" vertical="center" wrapText="1"/>
    </xf>
    <xf numFmtId="0" fontId="65" fillId="0" borderId="20" xfId="0" applyFont="1" applyFill="1" applyBorder="1" applyAlignment="1">
      <alignment horizontal="left" vertical="center" wrapText="1"/>
    </xf>
    <xf numFmtId="0" fontId="65" fillId="0" borderId="68" xfId="0" applyFont="1" applyFill="1" applyBorder="1" applyAlignment="1">
      <alignment horizontal="left" vertical="center" wrapText="1"/>
    </xf>
    <xf numFmtId="178" fontId="66" fillId="2" borderId="325" xfId="0" applyNumberFormat="1" applyFont="1" applyFill="1" applyBorder="1" applyAlignment="1">
      <alignment horizontal="center" vertical="center" wrapText="1"/>
    </xf>
    <xf numFmtId="178" fontId="66" fillId="2" borderId="326" xfId="0" applyNumberFormat="1" applyFont="1" applyFill="1" applyBorder="1" applyAlignment="1">
      <alignment horizontal="center" vertical="center" wrapText="1"/>
    </xf>
    <xf numFmtId="178" fontId="66" fillId="2" borderId="327" xfId="0" applyNumberFormat="1" applyFont="1" applyFill="1" applyBorder="1" applyAlignment="1">
      <alignment horizontal="center" vertical="center" wrapText="1"/>
    </xf>
    <xf numFmtId="178" fontId="66" fillId="2" borderId="322" xfId="0" applyNumberFormat="1" applyFont="1" applyFill="1" applyBorder="1" applyAlignment="1">
      <alignment horizontal="center" vertical="center" wrapText="1"/>
    </xf>
    <xf numFmtId="178" fontId="66" fillId="2" borderId="323" xfId="0" applyNumberFormat="1" applyFont="1" applyFill="1" applyBorder="1" applyAlignment="1">
      <alignment horizontal="center" vertical="center" wrapText="1"/>
    </xf>
    <xf numFmtId="178" fontId="66" fillId="2" borderId="324" xfId="0" applyNumberFormat="1" applyFont="1" applyFill="1" applyBorder="1" applyAlignment="1">
      <alignment horizontal="center" vertical="center" wrapText="1"/>
    </xf>
    <xf numFmtId="178" fontId="66" fillId="2" borderId="328" xfId="0" applyNumberFormat="1" applyFont="1" applyFill="1" applyBorder="1" applyAlignment="1">
      <alignment horizontal="center" vertical="center" wrapText="1"/>
    </xf>
    <xf numFmtId="178" fontId="66" fillId="2" borderId="329" xfId="0" applyNumberFormat="1" applyFont="1" applyFill="1" applyBorder="1" applyAlignment="1">
      <alignment horizontal="center" vertical="center" wrapText="1"/>
    </xf>
    <xf numFmtId="178" fontId="66" fillId="2" borderId="330" xfId="0" applyNumberFormat="1" applyFont="1" applyFill="1" applyBorder="1" applyAlignment="1">
      <alignment horizontal="center" vertical="center" wrapText="1"/>
    </xf>
    <xf numFmtId="0" fontId="65" fillId="0" borderId="87" xfId="0" applyFont="1" applyFill="1" applyBorder="1" applyAlignment="1">
      <alignment horizontal="left" vertical="center" wrapText="1"/>
    </xf>
    <xf numFmtId="0" fontId="65" fillId="0" borderId="73" xfId="0" applyFont="1" applyFill="1" applyBorder="1" applyAlignment="1">
      <alignment horizontal="left" vertical="center" wrapText="1"/>
    </xf>
    <xf numFmtId="0" fontId="65" fillId="0" borderId="7" xfId="0" applyFont="1" applyBorder="1" applyAlignment="1">
      <alignment horizontal="center" vertical="center"/>
    </xf>
    <xf numFmtId="0" fontId="65" fillId="0" borderId="77" xfId="0" applyFont="1" applyBorder="1" applyAlignment="1">
      <alignment horizontal="center" vertical="center"/>
    </xf>
    <xf numFmtId="0" fontId="65" fillId="0" borderId="20" xfId="0" applyFont="1" applyBorder="1" applyAlignment="1">
      <alignment horizontal="center" vertical="center"/>
    </xf>
    <xf numFmtId="0" fontId="65" fillId="0" borderId="68" xfId="0" applyFont="1" applyBorder="1" applyAlignment="1">
      <alignment horizontal="center" vertical="center"/>
    </xf>
    <xf numFmtId="0" fontId="65" fillId="6" borderId="87" xfId="0" applyFont="1" applyFill="1" applyBorder="1" applyAlignment="1" applyProtection="1">
      <alignment horizontal="center" vertical="center"/>
      <protection locked="0"/>
    </xf>
    <xf numFmtId="0" fontId="65" fillId="6" borderId="73" xfId="0" applyFont="1" applyFill="1" applyBorder="1" applyAlignment="1" applyProtection="1">
      <alignment horizontal="center" vertical="center"/>
      <protection locked="0"/>
    </xf>
    <xf numFmtId="0" fontId="65" fillId="0" borderId="41" xfId="0" applyFont="1" applyFill="1" applyBorder="1" applyAlignment="1" applyProtection="1">
      <alignment horizontal="center" vertical="center" wrapText="1"/>
    </xf>
    <xf numFmtId="0" fontId="65" fillId="0" borderId="42"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65" fillId="0" borderId="1" xfId="0" applyFont="1" applyFill="1" applyBorder="1" applyAlignment="1" applyProtection="1">
      <alignment horizontal="center" vertical="center" wrapText="1"/>
    </xf>
    <xf numFmtId="0" fontId="65" fillId="0" borderId="7" xfId="0" applyFont="1" applyFill="1" applyBorder="1" applyAlignment="1" applyProtection="1">
      <alignment horizontal="center" vertical="center" wrapText="1"/>
    </xf>
    <xf numFmtId="0" fontId="65" fillId="0" borderId="10" xfId="0" applyFont="1" applyFill="1" applyBorder="1" applyAlignment="1" applyProtection="1">
      <alignment horizontal="center" vertical="center" wrapText="1"/>
    </xf>
    <xf numFmtId="178" fontId="65" fillId="0" borderId="120" xfId="0" applyNumberFormat="1" applyFont="1" applyFill="1" applyBorder="1" applyAlignment="1">
      <alignment horizontal="left" vertical="center" shrinkToFit="1"/>
    </xf>
    <xf numFmtId="0" fontId="65" fillId="0" borderId="120" xfId="0" applyFont="1" applyFill="1" applyBorder="1" applyAlignment="1">
      <alignment horizontal="left" vertical="center" shrinkToFit="1"/>
    </xf>
    <xf numFmtId="0" fontId="65" fillId="0" borderId="265" xfId="0" applyFont="1" applyFill="1" applyBorder="1" applyAlignment="1">
      <alignment horizontal="left" vertical="center" shrinkToFit="1"/>
    </xf>
    <xf numFmtId="177" fontId="62" fillId="0" borderId="0" xfId="0" applyNumberFormat="1" applyFont="1" applyBorder="1" applyAlignment="1" applyProtection="1">
      <alignment horizontal="center" vertical="center"/>
    </xf>
    <xf numFmtId="0" fontId="62" fillId="5" borderId="4" xfId="0" applyFont="1" applyFill="1" applyBorder="1" applyAlignment="1" applyProtection="1">
      <alignment horizontal="center" vertical="center" wrapText="1"/>
      <protection locked="0"/>
    </xf>
    <xf numFmtId="0" fontId="62" fillId="5" borderId="0" xfId="0" applyFont="1" applyFill="1" applyBorder="1" applyAlignment="1" applyProtection="1">
      <alignment horizontal="center" vertical="center" wrapText="1"/>
      <protection locked="0"/>
    </xf>
    <xf numFmtId="0" fontId="62" fillId="5" borderId="7" xfId="0" applyFont="1" applyFill="1" applyBorder="1" applyAlignment="1" applyProtection="1">
      <alignment horizontal="center" vertical="center" wrapText="1"/>
      <protection locked="0"/>
    </xf>
    <xf numFmtId="0" fontId="62" fillId="6" borderId="3" xfId="0" applyFont="1" applyFill="1" applyBorder="1" applyAlignment="1" applyProtection="1">
      <alignment horizontal="left" vertical="center" shrinkToFit="1"/>
      <protection locked="0"/>
    </xf>
    <xf numFmtId="0" fontId="62" fillId="6" borderId="4" xfId="0" applyFont="1" applyFill="1" applyBorder="1" applyAlignment="1" applyProtection="1">
      <alignment horizontal="left" vertical="center" shrinkToFit="1"/>
      <protection locked="0"/>
    </xf>
    <xf numFmtId="0" fontId="62" fillId="6" borderId="5" xfId="0" applyFont="1" applyFill="1" applyBorder="1" applyAlignment="1" applyProtection="1">
      <alignment horizontal="left" vertical="center" shrinkToFit="1"/>
      <protection locked="0"/>
    </xf>
    <xf numFmtId="0" fontId="62" fillId="6" borderId="8" xfId="0" applyFont="1" applyFill="1" applyBorder="1" applyAlignment="1" applyProtection="1">
      <alignment horizontal="left" vertical="center" shrinkToFit="1"/>
      <protection locked="0"/>
    </xf>
    <xf numFmtId="0" fontId="62" fillId="6" borderId="0" xfId="0" applyFont="1" applyFill="1" applyBorder="1" applyAlignment="1" applyProtection="1">
      <alignment horizontal="left" vertical="center" shrinkToFit="1"/>
      <protection locked="0"/>
    </xf>
    <xf numFmtId="0" fontId="62" fillId="6" borderId="1" xfId="0" applyFont="1" applyFill="1" applyBorder="1" applyAlignment="1" applyProtection="1">
      <alignment horizontal="left" vertical="center" shrinkToFit="1"/>
      <protection locked="0"/>
    </xf>
    <xf numFmtId="0" fontId="62" fillId="6" borderId="9" xfId="0" applyFont="1" applyFill="1" applyBorder="1" applyAlignment="1" applyProtection="1">
      <alignment horizontal="left" vertical="center" shrinkToFit="1"/>
      <protection locked="0"/>
    </xf>
    <xf numFmtId="0" fontId="62" fillId="6" borderId="7" xfId="0" applyFont="1" applyFill="1" applyBorder="1" applyAlignment="1" applyProtection="1">
      <alignment horizontal="left" vertical="center" shrinkToFit="1"/>
      <protection locked="0"/>
    </xf>
    <xf numFmtId="0" fontId="62" fillId="6" borderId="10" xfId="0" applyFont="1" applyFill="1" applyBorder="1" applyAlignment="1" applyProtection="1">
      <alignment horizontal="left" vertical="center" shrinkToFit="1"/>
      <protection locked="0"/>
    </xf>
    <xf numFmtId="178" fontId="62" fillId="0" borderId="353" xfId="0" applyNumberFormat="1" applyFont="1" applyBorder="1" applyAlignment="1">
      <alignment horizontal="center" vertical="center" wrapText="1"/>
    </xf>
    <xf numFmtId="178" fontId="62" fillId="0" borderId="317" xfId="0" applyNumberFormat="1" applyFont="1" applyBorder="1" applyAlignment="1">
      <alignment horizontal="center" vertical="center" wrapText="1"/>
    </xf>
    <xf numFmtId="0" fontId="62" fillId="5" borderId="41" xfId="0" applyFont="1" applyFill="1" applyBorder="1" applyAlignment="1" applyProtection="1">
      <alignment horizontal="center" vertical="center" wrapText="1"/>
      <protection locked="0"/>
    </xf>
    <xf numFmtId="0" fontId="62" fillId="6" borderId="58" xfId="0" applyFont="1" applyFill="1" applyBorder="1" applyAlignment="1" applyProtection="1">
      <alignment horizontal="left" vertical="center" shrinkToFit="1"/>
      <protection locked="0"/>
    </xf>
    <xf numFmtId="0" fontId="62" fillId="6" borderId="41" xfId="0" applyFont="1" applyFill="1" applyBorder="1" applyAlignment="1" applyProtection="1">
      <alignment horizontal="left" vertical="center" shrinkToFit="1"/>
      <protection locked="0"/>
    </xf>
    <xf numFmtId="0" fontId="62" fillId="6" borderId="42" xfId="0" applyFont="1" applyFill="1" applyBorder="1" applyAlignment="1" applyProtection="1">
      <alignment horizontal="left" vertical="center" shrinkToFit="1"/>
      <protection locked="0"/>
    </xf>
    <xf numFmtId="178" fontId="62" fillId="0" borderId="350" xfId="0" applyNumberFormat="1" applyFont="1" applyBorder="1" applyAlignment="1">
      <alignment horizontal="center" vertical="center" wrapText="1"/>
    </xf>
    <xf numFmtId="178" fontId="62" fillId="0" borderId="307" xfId="0" applyNumberFormat="1" applyFont="1" applyBorder="1" applyAlignment="1">
      <alignment horizontal="center" vertical="center" wrapText="1"/>
    </xf>
    <xf numFmtId="178" fontId="62" fillId="0" borderId="314" xfId="0" applyNumberFormat="1" applyFont="1" applyBorder="1" applyAlignment="1">
      <alignment horizontal="center" vertical="center" wrapText="1"/>
    </xf>
    <xf numFmtId="178" fontId="62" fillId="0" borderId="304" xfId="0" applyNumberFormat="1" applyFont="1" applyBorder="1" applyAlignment="1">
      <alignment horizontal="center" vertical="center" wrapText="1"/>
    </xf>
    <xf numFmtId="0" fontId="62" fillId="5" borderId="13" xfId="0" applyFont="1" applyFill="1" applyBorder="1" applyAlignment="1" applyProtection="1">
      <alignment horizontal="center" vertical="center" wrapText="1"/>
      <protection locked="0"/>
    </xf>
    <xf numFmtId="0" fontId="62" fillId="5" borderId="56" xfId="0" applyFont="1" applyFill="1" applyBorder="1" applyAlignment="1" applyProtection="1">
      <alignment horizontal="center" vertical="center" wrapText="1"/>
      <protection locked="0"/>
    </xf>
    <xf numFmtId="0" fontId="62" fillId="5" borderId="51" xfId="0" applyFont="1" applyFill="1" applyBorder="1" applyAlignment="1" applyProtection="1">
      <alignment horizontal="center" vertical="center" wrapText="1"/>
      <protection locked="0"/>
    </xf>
    <xf numFmtId="0" fontId="62" fillId="6" borderId="55" xfId="0" applyFont="1" applyFill="1" applyBorder="1" applyAlignment="1" applyProtection="1">
      <alignment horizontal="left" vertical="center" shrinkToFit="1"/>
      <protection locked="0"/>
    </xf>
    <xf numFmtId="0" fontId="62" fillId="6" borderId="51" xfId="0" applyFont="1" applyFill="1" applyBorder="1" applyAlignment="1" applyProtection="1">
      <alignment horizontal="left" vertical="center" shrinkToFit="1"/>
      <protection locked="0"/>
    </xf>
    <xf numFmtId="0" fontId="62" fillId="6" borderId="52" xfId="0" applyFont="1" applyFill="1" applyBorder="1" applyAlignment="1" applyProtection="1">
      <alignment horizontal="left" vertical="center" shrinkToFit="1"/>
      <protection locked="0"/>
    </xf>
    <xf numFmtId="0" fontId="62" fillId="5" borderId="15" xfId="0" applyFont="1" applyFill="1" applyBorder="1" applyAlignment="1" applyProtection="1">
      <alignment horizontal="center" vertical="center" wrapText="1"/>
      <protection locked="0"/>
    </xf>
    <xf numFmtId="0" fontId="65" fillId="0" borderId="347" xfId="0" applyFont="1" applyBorder="1" applyAlignment="1">
      <alignment horizontal="center" vertical="center"/>
    </xf>
    <xf numFmtId="0" fontId="65" fillId="0" borderId="348" xfId="0" applyFont="1" applyBorder="1" applyAlignment="1">
      <alignment horizontal="center" vertical="center"/>
    </xf>
    <xf numFmtId="0" fontId="65" fillId="0" borderId="349" xfId="0" applyFont="1" applyBorder="1" applyAlignment="1">
      <alignment horizontal="center" vertical="center"/>
    </xf>
    <xf numFmtId="178" fontId="65" fillId="0" borderId="371" xfId="0" applyNumberFormat="1" applyFont="1" applyBorder="1" applyAlignment="1">
      <alignment horizontal="center" vertical="center" shrinkToFit="1"/>
    </xf>
    <xf numFmtId="178" fontId="65" fillId="0" borderId="320" xfId="0" applyNumberFormat="1" applyFont="1" applyBorder="1" applyAlignment="1">
      <alignment horizontal="center" vertical="center" shrinkToFit="1"/>
    </xf>
    <xf numFmtId="178" fontId="65" fillId="0" borderId="373" xfId="0" applyNumberFormat="1" applyFont="1" applyBorder="1" applyAlignment="1">
      <alignment horizontal="center" vertical="center" shrinkToFit="1"/>
    </xf>
    <xf numFmtId="178" fontId="65" fillId="0" borderId="323" xfId="0" applyNumberFormat="1" applyFont="1" applyBorder="1" applyAlignment="1">
      <alignment horizontal="center" vertical="center" shrinkToFit="1"/>
    </xf>
    <xf numFmtId="178" fontId="65" fillId="0" borderId="374" xfId="0" applyNumberFormat="1" applyFont="1" applyBorder="1" applyAlignment="1">
      <alignment horizontal="center" vertical="center" shrinkToFit="1"/>
    </xf>
    <xf numFmtId="178" fontId="65" fillId="0" borderId="375" xfId="0" applyNumberFormat="1" applyFont="1" applyBorder="1" applyAlignment="1">
      <alignment horizontal="center" vertical="center" shrinkToFit="1"/>
    </xf>
    <xf numFmtId="0" fontId="65" fillId="0" borderId="312" xfId="0" applyFont="1" applyBorder="1" applyAlignment="1">
      <alignment horizontal="center" vertical="center"/>
    </xf>
    <xf numFmtId="0" fontId="65" fillId="0" borderId="268" xfId="0" applyFont="1" applyBorder="1" applyAlignment="1">
      <alignment horizontal="center" vertical="center"/>
    </xf>
    <xf numFmtId="0" fontId="65" fillId="0" borderId="269" xfId="0" applyFont="1" applyBorder="1" applyAlignment="1">
      <alignment horizontal="center" vertical="center"/>
    </xf>
    <xf numFmtId="178" fontId="65" fillId="0" borderId="66" xfId="16" applyNumberFormat="1" applyFont="1" applyBorder="1" applyAlignment="1">
      <alignment horizontal="right" vertical="center" shrinkToFit="1"/>
    </xf>
    <xf numFmtId="178" fontId="65" fillId="0" borderId="20" xfId="16" applyNumberFormat="1" applyFont="1" applyBorder="1" applyAlignment="1">
      <alignment horizontal="right" vertical="center" shrinkToFit="1"/>
    </xf>
    <xf numFmtId="0" fontId="65" fillId="0" borderId="355" xfId="0" applyFont="1" applyBorder="1" applyAlignment="1">
      <alignment horizontal="center" vertical="center"/>
    </xf>
    <xf numFmtId="0" fontId="65" fillId="0" borderId="356" xfId="0" applyFont="1" applyBorder="1" applyAlignment="1">
      <alignment horizontal="center" vertical="center"/>
    </xf>
    <xf numFmtId="0" fontId="65" fillId="0" borderId="357" xfId="0" applyFont="1" applyBorder="1" applyAlignment="1">
      <alignment horizontal="center" vertical="center"/>
    </xf>
    <xf numFmtId="178" fontId="65" fillId="0" borderId="345" xfId="16" applyNumberFormat="1" applyFont="1" applyBorder="1" applyAlignment="1">
      <alignment horizontal="right" vertical="center" shrinkToFit="1"/>
    </xf>
    <xf numFmtId="178" fontId="65" fillId="0" borderId="51" xfId="16" applyNumberFormat="1" applyFont="1" applyBorder="1" applyAlignment="1">
      <alignment horizontal="right" vertical="center" shrinkToFit="1"/>
    </xf>
    <xf numFmtId="0" fontId="62" fillId="6" borderId="2" xfId="0" applyFont="1" applyFill="1" applyBorder="1" applyAlignment="1" applyProtection="1">
      <alignment horizontal="center" vertical="center"/>
      <protection locked="0"/>
    </xf>
    <xf numFmtId="178" fontId="65" fillId="0" borderId="312" xfId="0" applyNumberFormat="1" applyFont="1" applyBorder="1" applyAlignment="1">
      <alignment horizontal="center" vertical="center"/>
    </xf>
    <xf numFmtId="178" fontId="65" fillId="0" borderId="355" xfId="0" applyNumberFormat="1" applyFont="1" applyBorder="1" applyAlignment="1">
      <alignment horizontal="center" vertical="center"/>
    </xf>
    <xf numFmtId="0" fontId="66" fillId="0" borderId="0" xfId="0" applyFont="1" applyFill="1" applyBorder="1" applyAlignment="1">
      <alignment horizontal="center" vertical="center"/>
    </xf>
    <xf numFmtId="0" fontId="66" fillId="0" borderId="0" xfId="0" applyFont="1" applyFill="1" applyBorder="1" applyAlignment="1">
      <alignment horizontal="center" vertical="center" wrapText="1"/>
    </xf>
    <xf numFmtId="0" fontId="66" fillId="2" borderId="0" xfId="0" applyFont="1" applyFill="1" applyBorder="1" applyAlignment="1" applyProtection="1">
      <alignment horizontal="center" vertical="center" wrapText="1"/>
      <protection locked="0"/>
    </xf>
    <xf numFmtId="0" fontId="65" fillId="0" borderId="7" xfId="0" applyFont="1" applyFill="1" applyBorder="1" applyAlignment="1">
      <alignment horizontal="center" vertical="center"/>
    </xf>
    <xf numFmtId="182" fontId="65" fillId="2" borderId="2" xfId="0" applyNumberFormat="1" applyFont="1" applyFill="1" applyBorder="1" applyAlignment="1">
      <alignment horizontal="center" vertical="center"/>
    </xf>
    <xf numFmtId="0" fontId="66" fillId="2" borderId="0" xfId="0" applyFont="1" applyFill="1" applyBorder="1" applyAlignment="1" applyProtection="1">
      <alignment horizontal="left" vertical="center" wrapText="1"/>
      <protection locked="0"/>
    </xf>
    <xf numFmtId="0" fontId="65" fillId="0" borderId="0" xfId="0" applyFont="1" applyFill="1" applyBorder="1" applyAlignment="1">
      <alignment horizontal="center" vertical="center"/>
    </xf>
    <xf numFmtId="180" fontId="65" fillId="0" borderId="2" xfId="16" applyNumberFormat="1" applyFont="1" applyFill="1" applyBorder="1" applyAlignment="1">
      <alignment horizontal="right" vertical="center"/>
    </xf>
    <xf numFmtId="180" fontId="65" fillId="6" borderId="2" xfId="0" applyNumberFormat="1" applyFont="1" applyFill="1" applyBorder="1" applyAlignment="1" applyProtection="1">
      <alignment horizontal="right" vertical="center"/>
      <protection locked="0"/>
    </xf>
    <xf numFmtId="180" fontId="65" fillId="6" borderId="19" xfId="0" applyNumberFormat="1" applyFont="1" applyFill="1" applyBorder="1" applyAlignment="1" applyProtection="1">
      <alignment horizontal="right" vertical="center"/>
      <protection locked="0"/>
    </xf>
    <xf numFmtId="180" fontId="65" fillId="6" borderId="14" xfId="0" applyNumberFormat="1" applyFont="1" applyFill="1" applyBorder="1" applyAlignment="1" applyProtection="1">
      <alignment horizontal="right" vertical="center"/>
      <protection locked="0"/>
    </xf>
    <xf numFmtId="182" fontId="65" fillId="0" borderId="2" xfId="0" applyNumberFormat="1" applyFont="1" applyFill="1" applyBorder="1" applyAlignment="1">
      <alignment horizontal="center" vertical="center"/>
    </xf>
    <xf numFmtId="0" fontId="65" fillId="0" borderId="2" xfId="0" applyFont="1" applyFill="1" applyBorder="1" applyAlignment="1">
      <alignment horizontal="center" vertical="center"/>
    </xf>
    <xf numFmtId="0" fontId="65" fillId="0" borderId="2" xfId="0" applyNumberFormat="1" applyFont="1" applyFill="1" applyBorder="1" applyAlignment="1">
      <alignment horizontal="center" vertical="center"/>
    </xf>
    <xf numFmtId="180" fontId="65" fillId="0" borderId="2" xfId="0" applyNumberFormat="1" applyFont="1" applyFill="1" applyBorder="1" applyAlignment="1">
      <alignment horizontal="right" vertical="center"/>
    </xf>
    <xf numFmtId="180" fontId="65" fillId="6" borderId="2" xfId="16" applyNumberFormat="1" applyFont="1" applyFill="1" applyBorder="1" applyAlignment="1" applyProtection="1">
      <alignment horizontal="right" vertical="center"/>
      <protection locked="0"/>
    </xf>
    <xf numFmtId="180" fontId="65" fillId="0" borderId="19" xfId="0" applyNumberFormat="1" applyFont="1" applyFill="1" applyBorder="1" applyAlignment="1">
      <alignment horizontal="center" vertical="center"/>
    </xf>
    <xf numFmtId="180" fontId="65" fillId="0" borderId="14" xfId="0" applyNumberFormat="1" applyFont="1" applyFill="1" applyBorder="1" applyAlignment="1">
      <alignment horizontal="center" vertical="center"/>
    </xf>
    <xf numFmtId="177" fontId="65" fillId="0" borderId="2" xfId="0" applyNumberFormat="1" applyFont="1" applyFill="1" applyBorder="1" applyAlignment="1">
      <alignment horizontal="center" vertical="center"/>
    </xf>
    <xf numFmtId="0" fontId="65" fillId="2" borderId="2" xfId="0" applyFont="1" applyFill="1" applyBorder="1" applyAlignment="1">
      <alignment horizontal="center" vertical="center"/>
    </xf>
    <xf numFmtId="177" fontId="65" fillId="2" borderId="2" xfId="0" applyNumberFormat="1" applyFont="1" applyFill="1" applyBorder="1" applyAlignment="1">
      <alignment horizontal="center" vertical="center"/>
    </xf>
    <xf numFmtId="0" fontId="65" fillId="6" borderId="19" xfId="0" applyFont="1" applyFill="1" applyBorder="1" applyAlignment="1" applyProtection="1">
      <alignment horizontal="center" vertical="center"/>
      <protection locked="0"/>
    </xf>
    <xf numFmtId="0" fontId="65" fillId="6" borderId="14" xfId="0" applyFont="1" applyFill="1" applyBorder="1" applyAlignment="1" applyProtection="1">
      <alignment horizontal="center" vertical="center"/>
      <protection locked="0"/>
    </xf>
    <xf numFmtId="0" fontId="65" fillId="2" borderId="19" xfId="0" applyFont="1" applyFill="1" applyBorder="1" applyAlignment="1" applyProtection="1">
      <alignment horizontal="center" vertical="center"/>
    </xf>
    <xf numFmtId="0" fontId="65" fillId="2" borderId="14" xfId="0" applyFont="1" applyFill="1" applyBorder="1" applyAlignment="1" applyProtection="1">
      <alignment horizontal="center" vertical="center"/>
    </xf>
    <xf numFmtId="180" fontId="65" fillId="0" borderId="19" xfId="0" applyNumberFormat="1" applyFont="1" applyFill="1" applyBorder="1" applyAlignment="1">
      <alignment horizontal="right" vertical="center"/>
    </xf>
    <xf numFmtId="180" fontId="65" fillId="0" borderId="14" xfId="0" applyNumberFormat="1" applyFont="1" applyFill="1" applyBorder="1" applyAlignment="1">
      <alignment horizontal="right" vertical="center"/>
    </xf>
    <xf numFmtId="180" fontId="65" fillId="0" borderId="2" xfId="0" applyNumberFormat="1" applyFont="1" applyFill="1" applyBorder="1" applyAlignment="1">
      <alignment horizontal="center" vertical="center"/>
    </xf>
    <xf numFmtId="0" fontId="70" fillId="0" borderId="288" xfId="0" applyFont="1" applyBorder="1" applyAlignment="1">
      <alignment horizontal="center" vertical="center" wrapText="1"/>
    </xf>
    <xf numFmtId="0" fontId="70" fillId="0" borderId="289" xfId="0" applyFont="1" applyBorder="1" applyAlignment="1">
      <alignment horizontal="center" vertical="center" wrapText="1"/>
    </xf>
    <xf numFmtId="0" fontId="70" fillId="0" borderId="290" xfId="0" applyFont="1" applyBorder="1" applyAlignment="1">
      <alignment horizontal="center" vertical="center" wrapText="1"/>
    </xf>
    <xf numFmtId="0" fontId="62" fillId="0" borderId="61" xfId="0" applyFont="1" applyBorder="1" applyAlignment="1">
      <alignment horizontal="center" vertical="center"/>
    </xf>
    <xf numFmtId="0" fontId="62" fillId="0" borderId="48" xfId="0" applyFont="1" applyBorder="1" applyAlignment="1">
      <alignment horizontal="center" vertical="center"/>
    </xf>
    <xf numFmtId="0" fontId="62" fillId="0" borderId="0" xfId="0" applyFont="1" applyBorder="1" applyAlignment="1">
      <alignment horizontal="center" vertical="center"/>
    </xf>
    <xf numFmtId="0" fontId="62" fillId="0" borderId="59" xfId="0" applyFont="1" applyBorder="1" applyAlignment="1">
      <alignment horizontal="center" vertical="center"/>
    </xf>
    <xf numFmtId="0" fontId="62" fillId="0" borderId="50" xfId="0" applyFont="1" applyBorder="1" applyAlignment="1">
      <alignment horizontal="center" vertical="center"/>
    </xf>
    <xf numFmtId="0" fontId="62" fillId="0" borderId="51" xfId="0" applyFont="1" applyBorder="1" applyAlignment="1">
      <alignment horizontal="center" vertical="center"/>
    </xf>
    <xf numFmtId="0" fontId="62" fillId="0" borderId="60" xfId="0" applyFont="1" applyBorder="1" applyAlignment="1">
      <alignment horizontal="center" vertical="center"/>
    </xf>
    <xf numFmtId="0" fontId="62" fillId="5" borderId="67" xfId="0" applyFont="1" applyFill="1" applyBorder="1" applyAlignment="1" applyProtection="1">
      <alignment horizontal="center" vertical="center"/>
      <protection locked="0"/>
    </xf>
    <xf numFmtId="0" fontId="62" fillId="7" borderId="67" xfId="0" applyFont="1" applyFill="1" applyBorder="1" applyAlignment="1" applyProtection="1">
      <alignment horizontal="center" vertical="center"/>
      <protection locked="0"/>
    </xf>
    <xf numFmtId="0" fontId="62" fillId="5" borderId="84" xfId="0" applyFont="1" applyFill="1" applyBorder="1" applyAlignment="1" applyProtection="1">
      <alignment horizontal="center" vertical="center"/>
      <protection locked="0"/>
    </xf>
    <xf numFmtId="0" fontId="62" fillId="7" borderId="68" xfId="0" applyFont="1" applyFill="1" applyBorder="1" applyAlignment="1" applyProtection="1">
      <alignment horizontal="center" vertical="center"/>
      <protection locked="0"/>
    </xf>
    <xf numFmtId="0" fontId="62" fillId="7" borderId="84" xfId="0" applyFont="1" applyFill="1" applyBorder="1" applyAlignment="1" applyProtection="1">
      <alignment horizontal="center" vertical="center"/>
      <protection locked="0"/>
    </xf>
    <xf numFmtId="0" fontId="62" fillId="5" borderId="63" xfId="0" applyFont="1" applyFill="1" applyBorder="1" applyAlignment="1" applyProtection="1">
      <alignment horizontal="center" vertical="center"/>
      <protection locked="0"/>
    </xf>
    <xf numFmtId="0" fontId="62" fillId="5" borderId="253" xfId="0" applyFont="1" applyFill="1" applyBorder="1" applyAlignment="1" applyProtection="1">
      <alignment horizontal="center" vertical="center"/>
      <protection locked="0"/>
    </xf>
    <xf numFmtId="0" fontId="62" fillId="7" borderId="46" xfId="0" applyFont="1" applyFill="1" applyBorder="1" applyAlignment="1" applyProtection="1">
      <alignment horizontal="center" vertical="center"/>
      <protection locked="0"/>
    </xf>
    <xf numFmtId="0" fontId="62" fillId="7" borderId="64" xfId="0" applyFont="1" applyFill="1" applyBorder="1" applyAlignment="1" applyProtection="1">
      <alignment horizontal="center" vertical="center"/>
      <protection locked="0"/>
    </xf>
    <xf numFmtId="0" fontId="62" fillId="7" borderId="72" xfId="0" applyFont="1" applyFill="1" applyBorder="1" applyAlignment="1" applyProtection="1">
      <alignment horizontal="center" vertical="center"/>
      <protection locked="0"/>
    </xf>
    <xf numFmtId="0" fontId="62" fillId="7" borderId="86" xfId="0" applyFont="1" applyFill="1" applyBorder="1" applyAlignment="1" applyProtection="1">
      <alignment horizontal="center" vertical="center"/>
      <protection locked="0"/>
    </xf>
    <xf numFmtId="0" fontId="62" fillId="7" borderId="87" xfId="0" applyFont="1" applyFill="1" applyBorder="1" applyAlignment="1" applyProtection="1">
      <alignment horizontal="center" vertical="center"/>
      <protection locked="0"/>
    </xf>
    <xf numFmtId="0" fontId="62" fillId="7" borderId="73" xfId="0" applyFont="1" applyFill="1" applyBorder="1" applyAlignment="1" applyProtection="1">
      <alignment horizontal="center" vertical="center"/>
      <protection locked="0"/>
    </xf>
    <xf numFmtId="178" fontId="65" fillId="0" borderId="60" xfId="16" applyNumberFormat="1" applyFont="1" applyBorder="1" applyAlignment="1">
      <alignment horizontal="right" vertical="center" shrinkToFit="1"/>
    </xf>
    <xf numFmtId="178" fontId="65" fillId="0" borderId="68" xfId="16" applyNumberFormat="1" applyFont="1" applyBorder="1" applyAlignment="1">
      <alignment horizontal="right" vertical="center" shrinkToFit="1"/>
    </xf>
    <xf numFmtId="0" fontId="62" fillId="5" borderId="45" xfId="0" applyFont="1" applyFill="1" applyBorder="1" applyAlignment="1" applyProtection="1">
      <alignment horizontal="center" vertical="center" shrinkToFit="1"/>
      <protection locked="0"/>
    </xf>
    <xf numFmtId="0" fontId="62" fillId="7" borderId="46" xfId="0" applyFont="1" applyFill="1" applyBorder="1" applyAlignment="1" applyProtection="1">
      <alignment horizontal="center" vertical="center" shrinkToFit="1"/>
      <protection locked="0"/>
    </xf>
    <xf numFmtId="0" fontId="62" fillId="7" borderId="43" xfId="0" applyFont="1" applyFill="1" applyBorder="1" applyAlignment="1" applyProtection="1">
      <alignment horizontal="center" vertical="center" shrinkToFit="1"/>
      <protection locked="0"/>
    </xf>
    <xf numFmtId="0" fontId="62" fillId="7" borderId="19" xfId="0" applyFont="1" applyFill="1" applyBorder="1" applyAlignment="1" applyProtection="1">
      <alignment horizontal="center" vertical="center" shrinkToFit="1"/>
      <protection locked="0"/>
    </xf>
    <xf numFmtId="0" fontId="62" fillId="7" borderId="20" xfId="0" applyFont="1" applyFill="1" applyBorder="1" applyAlignment="1" applyProtection="1">
      <alignment horizontal="center" vertical="center" shrinkToFit="1"/>
      <protection locked="0"/>
    </xf>
    <xf numFmtId="0" fontId="62" fillId="7" borderId="14" xfId="0" applyFont="1" applyFill="1" applyBorder="1" applyAlignment="1" applyProtection="1">
      <alignment horizontal="center" vertical="center" shrinkToFit="1"/>
      <protection locked="0"/>
    </xf>
    <xf numFmtId="0" fontId="62" fillId="5" borderId="19" xfId="0" applyFont="1" applyFill="1" applyBorder="1" applyAlignment="1" applyProtection="1">
      <alignment horizontal="center" vertical="center" shrinkToFit="1"/>
      <protection locked="0"/>
    </xf>
    <xf numFmtId="0" fontId="62" fillId="7" borderId="71" xfId="0" applyFont="1" applyFill="1" applyBorder="1" applyAlignment="1" applyProtection="1">
      <alignment horizontal="center" vertical="center" shrinkToFit="1"/>
      <protection locked="0"/>
    </xf>
    <xf numFmtId="0" fontId="62" fillId="7" borderId="87" xfId="0" applyFont="1" applyFill="1" applyBorder="1" applyAlignment="1" applyProtection="1">
      <alignment horizontal="center" vertical="center" shrinkToFit="1"/>
      <protection locked="0"/>
    </xf>
    <xf numFmtId="0" fontId="62" fillId="7" borderId="53" xfId="0" applyFont="1" applyFill="1" applyBorder="1" applyAlignment="1" applyProtection="1">
      <alignment horizontal="center" vertical="center" shrinkToFit="1"/>
      <protection locked="0"/>
    </xf>
    <xf numFmtId="178" fontId="65" fillId="0" borderId="87" xfId="0" applyNumberFormat="1" applyFont="1" applyFill="1" applyBorder="1" applyAlignment="1">
      <alignment horizontal="left" vertical="center" wrapText="1"/>
    </xf>
    <xf numFmtId="181" fontId="65" fillId="0" borderId="87" xfId="0" applyNumberFormat="1" applyFont="1" applyFill="1" applyBorder="1" applyAlignment="1" applyProtection="1">
      <alignment horizontal="left" vertical="center" wrapText="1"/>
    </xf>
    <xf numFmtId="0" fontId="65" fillId="0" borderId="87" xfId="0" applyFont="1" applyFill="1" applyBorder="1" applyAlignment="1" applyProtection="1">
      <alignment horizontal="left" vertical="center" wrapText="1"/>
    </xf>
    <xf numFmtId="0" fontId="65" fillId="0" borderId="73" xfId="0" applyFont="1" applyFill="1" applyBorder="1" applyAlignment="1" applyProtection="1">
      <alignment horizontal="left" vertical="center" wrapText="1"/>
    </xf>
    <xf numFmtId="178" fontId="65" fillId="2" borderId="379" xfId="0" applyNumberFormat="1" applyFont="1" applyFill="1" applyBorder="1" applyAlignment="1" applyProtection="1">
      <alignment horizontal="center" vertical="center" wrapText="1"/>
    </xf>
    <xf numFmtId="178" fontId="65" fillId="2" borderId="380" xfId="0" applyNumberFormat="1" applyFont="1" applyFill="1" applyBorder="1" applyAlignment="1" applyProtection="1">
      <alignment horizontal="center" vertical="center" wrapText="1"/>
    </xf>
    <xf numFmtId="178" fontId="65" fillId="2" borderId="381" xfId="0" applyNumberFormat="1" applyFont="1" applyFill="1" applyBorder="1" applyAlignment="1" applyProtection="1">
      <alignment horizontal="center" vertical="center" wrapText="1"/>
    </xf>
    <xf numFmtId="178" fontId="65" fillId="2" borderId="382" xfId="0" applyNumberFormat="1" applyFont="1" applyFill="1" applyBorder="1" applyAlignment="1" applyProtection="1">
      <alignment horizontal="center" vertical="center" wrapText="1"/>
    </xf>
    <xf numFmtId="0" fontId="65" fillId="0" borderId="20" xfId="0" applyFont="1" applyFill="1" applyBorder="1" applyAlignment="1" applyProtection="1">
      <alignment horizontal="left" vertical="center" wrapText="1"/>
    </xf>
    <xf numFmtId="0" fontId="65" fillId="0" borderId="68" xfId="0" applyFont="1" applyFill="1" applyBorder="1" applyAlignment="1" applyProtection="1">
      <alignment horizontal="left" vertical="center" wrapText="1"/>
    </xf>
    <xf numFmtId="178" fontId="65" fillId="2" borderId="325" xfId="0" applyNumberFormat="1" applyFont="1" applyFill="1" applyBorder="1" applyAlignment="1" applyProtection="1">
      <alignment horizontal="center" vertical="center" wrapText="1"/>
    </xf>
    <xf numFmtId="178" fontId="65" fillId="2" borderId="326" xfId="0" applyNumberFormat="1" applyFont="1" applyFill="1" applyBorder="1" applyAlignment="1" applyProtection="1">
      <alignment horizontal="center" vertical="center" wrapText="1"/>
    </xf>
    <xf numFmtId="178" fontId="65" fillId="2" borderId="327" xfId="0" applyNumberFormat="1" applyFont="1" applyFill="1" applyBorder="1" applyAlignment="1" applyProtection="1">
      <alignment horizontal="center" vertical="center" wrapText="1"/>
    </xf>
    <xf numFmtId="178" fontId="65" fillId="2" borderId="328" xfId="0" applyNumberFormat="1" applyFont="1" applyFill="1" applyBorder="1" applyAlignment="1" applyProtection="1">
      <alignment horizontal="center" vertical="center" wrapText="1"/>
    </xf>
    <xf numFmtId="178" fontId="65" fillId="2" borderId="329" xfId="0" applyNumberFormat="1" applyFont="1" applyFill="1" applyBorder="1" applyAlignment="1" applyProtection="1">
      <alignment horizontal="center" vertical="center" wrapText="1"/>
    </xf>
    <xf numFmtId="178" fontId="65" fillId="2" borderId="330"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2" fillId="5" borderId="2" xfId="0" applyFont="1" applyFill="1" applyBorder="1" applyAlignment="1" applyProtection="1">
      <alignment horizontal="center" vertical="center"/>
      <protection locked="0"/>
    </xf>
    <xf numFmtId="0" fontId="62" fillId="2" borderId="19" xfId="0" applyNumberFormat="1" applyFont="1" applyFill="1" applyBorder="1" applyAlignment="1" applyProtection="1">
      <alignment horizontal="center" vertical="center"/>
    </xf>
    <xf numFmtId="0" fontId="62" fillId="2" borderId="14" xfId="0" applyNumberFormat="1" applyFont="1" applyFill="1" applyBorder="1" applyAlignment="1" applyProtection="1">
      <alignment horizontal="center" vertical="center"/>
    </xf>
    <xf numFmtId="0" fontId="62" fillId="0" borderId="288" xfId="0" applyFont="1" applyFill="1" applyBorder="1" applyAlignment="1" applyProtection="1">
      <alignment horizontal="center" vertical="center"/>
    </xf>
    <xf numFmtId="0" fontId="62" fillId="0" borderId="289" xfId="0" applyFont="1" applyFill="1" applyBorder="1" applyAlignment="1" applyProtection="1">
      <alignment horizontal="center" vertical="center"/>
    </xf>
    <xf numFmtId="0" fontId="62" fillId="0" borderId="290" xfId="0" applyFont="1" applyFill="1" applyBorder="1" applyAlignment="1" applyProtection="1">
      <alignment horizontal="center" vertical="center"/>
    </xf>
    <xf numFmtId="0" fontId="62" fillId="0" borderId="41" xfId="0" applyFont="1" applyFill="1" applyBorder="1" applyAlignment="1" applyProtection="1">
      <alignment horizontal="center" vertical="center" wrapText="1"/>
    </xf>
    <xf numFmtId="0" fontId="62" fillId="0" borderId="42" xfId="0" applyFont="1" applyFill="1" applyBorder="1" applyAlignment="1" applyProtection="1">
      <alignment horizontal="center" vertical="center" wrapText="1"/>
    </xf>
    <xf numFmtId="0" fontId="62" fillId="0" borderId="0"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62" fillId="0" borderId="51" xfId="0" applyFont="1" applyFill="1" applyBorder="1" applyAlignment="1" applyProtection="1">
      <alignment horizontal="center" vertical="center" wrapText="1"/>
    </xf>
    <xf numFmtId="0" fontId="62" fillId="0" borderId="52" xfId="0" applyFont="1" applyFill="1" applyBorder="1" applyAlignment="1" applyProtection="1">
      <alignment horizontal="center" vertical="center" wrapText="1"/>
    </xf>
    <xf numFmtId="0" fontId="62" fillId="0" borderId="58" xfId="0" applyFont="1" applyFill="1" applyBorder="1" applyAlignment="1" applyProtection="1">
      <alignment horizontal="center" vertical="center" wrapText="1"/>
    </xf>
    <xf numFmtId="0" fontId="62" fillId="0" borderId="8" xfId="0" applyFont="1" applyFill="1" applyBorder="1" applyAlignment="1" applyProtection="1">
      <alignment horizontal="center" vertical="center" wrapText="1"/>
    </xf>
    <xf numFmtId="0" fontId="62" fillId="0" borderId="55" xfId="0" applyFont="1" applyFill="1" applyBorder="1" applyAlignment="1" applyProtection="1">
      <alignment horizontal="center" vertical="center" wrapText="1"/>
    </xf>
    <xf numFmtId="0" fontId="62" fillId="0" borderId="61" xfId="0" applyFont="1" applyFill="1" applyBorder="1" applyAlignment="1" applyProtection="1">
      <alignment horizontal="center" vertical="center" wrapText="1"/>
    </xf>
    <xf numFmtId="0" fontId="62" fillId="0" borderId="59" xfId="0" applyFont="1" applyFill="1" applyBorder="1" applyAlignment="1" applyProtection="1">
      <alignment horizontal="center" vertical="center" wrapText="1"/>
    </xf>
    <xf numFmtId="0" fontId="62" fillId="0" borderId="60" xfId="0" applyFont="1" applyFill="1" applyBorder="1" applyAlignment="1" applyProtection="1">
      <alignment horizontal="center" vertical="center" wrapText="1"/>
    </xf>
    <xf numFmtId="0" fontId="62" fillId="0" borderId="40" xfId="0" quotePrefix="1" applyFont="1" applyFill="1" applyBorder="1" applyAlignment="1" applyProtection="1">
      <alignment horizontal="center" vertical="center"/>
    </xf>
    <xf numFmtId="0" fontId="62" fillId="0" borderId="41" xfId="0" applyFont="1" applyFill="1" applyBorder="1" applyAlignment="1" applyProtection="1">
      <alignment horizontal="center" vertical="center"/>
    </xf>
    <xf numFmtId="0" fontId="66" fillId="0" borderId="62" xfId="0" applyFont="1" applyFill="1" applyBorder="1" applyAlignment="1" applyProtection="1">
      <alignment horizontal="center" vertical="center" wrapText="1"/>
    </xf>
    <xf numFmtId="0" fontId="66" fillId="0" borderId="47" xfId="0" applyFont="1" applyFill="1" applyBorder="1" applyAlignment="1" applyProtection="1">
      <alignment horizontal="center" vertical="center" wrapText="1"/>
    </xf>
    <xf numFmtId="0" fontId="66" fillId="0" borderId="65" xfId="0" applyFont="1" applyFill="1" applyBorder="1" applyAlignment="1" applyProtection="1">
      <alignment horizontal="center" vertical="center" wrapText="1"/>
    </xf>
    <xf numFmtId="0" fontId="66" fillId="0" borderId="49" xfId="0" applyFont="1" applyFill="1" applyBorder="1" applyAlignment="1" applyProtection="1">
      <alignment horizontal="center" vertical="center" wrapText="1"/>
    </xf>
    <xf numFmtId="0" fontId="66" fillId="0" borderId="69" xfId="0" applyFont="1" applyFill="1" applyBorder="1" applyAlignment="1" applyProtection="1">
      <alignment horizontal="center" vertical="center" wrapText="1"/>
    </xf>
    <xf numFmtId="0" fontId="66" fillId="0" borderId="206" xfId="0" applyFont="1" applyFill="1" applyBorder="1" applyAlignment="1" applyProtection="1">
      <alignment horizontal="center" vertical="center" wrapText="1"/>
    </xf>
    <xf numFmtId="0" fontId="66" fillId="0" borderId="70" xfId="0" applyFont="1" applyFill="1" applyBorder="1" applyAlignment="1" applyProtection="1">
      <alignment horizontal="center" vertical="center" wrapText="1"/>
    </xf>
    <xf numFmtId="0" fontId="66" fillId="0" borderId="57" xfId="0" applyFont="1" applyFill="1" applyBorder="1" applyAlignment="1" applyProtection="1">
      <alignment horizontal="center" vertical="center" wrapText="1"/>
    </xf>
    <xf numFmtId="0" fontId="62" fillId="0" borderId="292" xfId="0" applyFont="1" applyFill="1" applyBorder="1" applyAlignment="1" applyProtection="1">
      <alignment horizontal="center" vertical="center" wrapText="1"/>
    </xf>
    <xf numFmtId="0" fontId="62" fillId="0" borderId="288" xfId="0" applyFont="1" applyFill="1" applyBorder="1" applyAlignment="1" applyProtection="1">
      <alignment horizontal="center" vertical="center" wrapText="1"/>
    </xf>
    <xf numFmtId="0" fontId="62" fillId="0" borderId="84" xfId="0" applyFont="1" applyFill="1" applyBorder="1" applyAlignment="1" applyProtection="1">
      <alignment horizontal="center" vertical="center"/>
    </xf>
    <xf numFmtId="0" fontId="62" fillId="0" borderId="20" xfId="0" applyFont="1" applyFill="1" applyBorder="1" applyAlignment="1" applyProtection="1">
      <alignment horizontal="center" vertical="center"/>
    </xf>
    <xf numFmtId="0" fontId="62" fillId="0" borderId="68" xfId="0" applyFont="1" applyFill="1" applyBorder="1" applyAlignment="1" applyProtection="1">
      <alignment horizontal="center" vertical="center"/>
    </xf>
    <xf numFmtId="0" fontId="62" fillId="6" borderId="253" xfId="0" applyFont="1" applyFill="1" applyBorder="1" applyAlignment="1" applyProtection="1">
      <alignment horizontal="left" vertical="center" wrapText="1"/>
      <protection locked="0"/>
    </xf>
    <xf numFmtId="0" fontId="62" fillId="6" borderId="46" xfId="0" applyFont="1" applyFill="1" applyBorder="1" applyAlignment="1" applyProtection="1">
      <alignment horizontal="left" vertical="center" wrapText="1"/>
      <protection locked="0"/>
    </xf>
    <xf numFmtId="0" fontId="62" fillId="6" borderId="64" xfId="0" applyFont="1" applyFill="1" applyBorder="1" applyAlignment="1" applyProtection="1">
      <alignment horizontal="left" vertical="center" wrapText="1"/>
      <protection locked="0"/>
    </xf>
    <xf numFmtId="0" fontId="66" fillId="5" borderId="84" xfId="0" applyFont="1" applyFill="1" applyBorder="1" applyAlignment="1" applyProtection="1">
      <alignment horizontal="center" vertical="center" wrapText="1"/>
      <protection locked="0"/>
    </xf>
    <xf numFmtId="0" fontId="66" fillId="5" borderId="14" xfId="0" applyFont="1" applyFill="1" applyBorder="1" applyAlignment="1" applyProtection="1">
      <alignment horizontal="center" vertical="center" wrapText="1"/>
      <protection locked="0"/>
    </xf>
    <xf numFmtId="0" fontId="62" fillId="5" borderId="14" xfId="0" applyFont="1" applyFill="1" applyBorder="1" applyAlignment="1" applyProtection="1">
      <alignment horizontal="center" vertical="center" wrapText="1"/>
      <protection locked="0"/>
    </xf>
    <xf numFmtId="0" fontId="62" fillId="5" borderId="20" xfId="0" applyFont="1" applyFill="1" applyBorder="1" applyAlignment="1" applyProtection="1">
      <alignment horizontal="center" vertical="center" shrinkToFit="1"/>
      <protection locked="0"/>
    </xf>
    <xf numFmtId="0" fontId="62" fillId="5" borderId="14" xfId="0" applyFont="1" applyFill="1" applyBorder="1" applyAlignment="1" applyProtection="1">
      <alignment horizontal="center" vertical="center" shrinkToFit="1"/>
      <protection locked="0"/>
    </xf>
    <xf numFmtId="0" fontId="62" fillId="6" borderId="19" xfId="0" applyFont="1" applyFill="1" applyBorder="1" applyAlignment="1" applyProtection="1">
      <alignment horizontal="center" vertical="center" wrapText="1"/>
      <protection locked="0"/>
    </xf>
    <xf numFmtId="0" fontId="62" fillId="6" borderId="20" xfId="0" applyFont="1" applyFill="1" applyBorder="1" applyAlignment="1" applyProtection="1">
      <alignment horizontal="center" vertical="center" wrapText="1"/>
      <protection locked="0"/>
    </xf>
    <xf numFmtId="0" fontId="62" fillId="6" borderId="68" xfId="0" applyFont="1" applyFill="1" applyBorder="1" applyAlignment="1" applyProtection="1">
      <alignment horizontal="center" vertical="center" wrapText="1"/>
      <protection locked="0"/>
    </xf>
    <xf numFmtId="178" fontId="63" fillId="2" borderId="84" xfId="0" applyNumberFormat="1" applyFont="1" applyFill="1" applyBorder="1" applyAlignment="1" applyProtection="1">
      <alignment horizontal="center" vertical="center" wrapText="1"/>
    </xf>
    <xf numFmtId="178" fontId="63" fillId="2" borderId="68" xfId="0" applyNumberFormat="1" applyFont="1" applyFill="1" applyBorder="1" applyAlignment="1" applyProtection="1">
      <alignment horizontal="center" vertical="center" wrapText="1"/>
    </xf>
    <xf numFmtId="178" fontId="63" fillId="2" borderId="84" xfId="16" applyNumberFormat="1" applyFont="1" applyFill="1" applyBorder="1" applyAlignment="1" applyProtection="1">
      <alignment horizontal="center" vertical="center" wrapText="1"/>
    </xf>
    <xf numFmtId="178" fontId="63" fillId="2" borderId="68" xfId="16" applyNumberFormat="1" applyFont="1" applyFill="1" applyBorder="1" applyAlignment="1" applyProtection="1">
      <alignment horizontal="center" vertical="center" wrapText="1"/>
    </xf>
    <xf numFmtId="0" fontId="62" fillId="6" borderId="84" xfId="0" applyFont="1" applyFill="1" applyBorder="1" applyAlignment="1" applyProtection="1">
      <alignment horizontal="left" vertical="center" wrapText="1"/>
      <protection locked="0"/>
    </xf>
    <xf numFmtId="0" fontId="62" fillId="6" borderId="20" xfId="0" applyFont="1" applyFill="1" applyBorder="1" applyAlignment="1" applyProtection="1">
      <alignment horizontal="left" vertical="center" wrapText="1"/>
      <protection locked="0"/>
    </xf>
    <xf numFmtId="0" fontId="62" fillId="6" borderId="68" xfId="0" applyFont="1" applyFill="1" applyBorder="1" applyAlignment="1" applyProtection="1">
      <alignment horizontal="left" vertical="center" wrapText="1"/>
      <protection locked="0"/>
    </xf>
    <xf numFmtId="0" fontId="66" fillId="5" borderId="253" xfId="0" applyFont="1" applyFill="1" applyBorder="1" applyAlignment="1" applyProtection="1">
      <alignment horizontal="center" vertical="center" wrapText="1"/>
      <protection locked="0"/>
    </xf>
    <xf numFmtId="0" fontId="66" fillId="5" borderId="43" xfId="0" applyFont="1" applyFill="1" applyBorder="1" applyAlignment="1" applyProtection="1">
      <alignment horizontal="center" vertical="center" wrapText="1"/>
      <protection locked="0"/>
    </xf>
    <xf numFmtId="0" fontId="62" fillId="5" borderId="43" xfId="0" applyFont="1" applyFill="1" applyBorder="1" applyAlignment="1" applyProtection="1">
      <alignment horizontal="center" vertical="center" wrapText="1"/>
      <protection locked="0"/>
    </xf>
    <xf numFmtId="0" fontId="62" fillId="5" borderId="46" xfId="0" applyFont="1" applyFill="1" applyBorder="1" applyAlignment="1" applyProtection="1">
      <alignment horizontal="center" vertical="center" shrinkToFit="1"/>
      <protection locked="0"/>
    </xf>
    <xf numFmtId="0" fontId="62" fillId="5" borderId="43" xfId="0" applyFont="1" applyFill="1" applyBorder="1" applyAlignment="1" applyProtection="1">
      <alignment horizontal="center" vertical="center" shrinkToFit="1"/>
      <protection locked="0"/>
    </xf>
    <xf numFmtId="0" fontId="62" fillId="6" borderId="45" xfId="0" applyFont="1" applyFill="1" applyBorder="1" applyAlignment="1" applyProtection="1">
      <alignment horizontal="center" vertical="center" wrapText="1"/>
      <protection locked="0"/>
    </xf>
    <xf numFmtId="0" fontId="62" fillId="6" borderId="46" xfId="0" applyFont="1" applyFill="1" applyBorder="1" applyAlignment="1" applyProtection="1">
      <alignment horizontal="center" vertical="center" wrapText="1"/>
      <protection locked="0"/>
    </xf>
    <xf numFmtId="0" fontId="62" fillId="6" borderId="64" xfId="0" applyFont="1" applyFill="1" applyBorder="1" applyAlignment="1" applyProtection="1">
      <alignment horizontal="center" vertical="center" wrapText="1"/>
      <protection locked="0"/>
    </xf>
    <xf numFmtId="178" fontId="63" fillId="2" borderId="253" xfId="0" applyNumberFormat="1" applyFont="1" applyFill="1" applyBorder="1" applyAlignment="1" applyProtection="1">
      <alignment horizontal="center" vertical="center" wrapText="1"/>
    </xf>
    <xf numFmtId="178" fontId="63" fillId="2" borderId="64" xfId="0" applyNumberFormat="1" applyFont="1" applyFill="1" applyBorder="1" applyAlignment="1" applyProtection="1">
      <alignment horizontal="center" vertical="center" wrapText="1"/>
    </xf>
    <xf numFmtId="178" fontId="63" fillId="2" borderId="253" xfId="16" applyNumberFormat="1" applyFont="1" applyFill="1" applyBorder="1" applyAlignment="1" applyProtection="1">
      <alignment horizontal="center" vertical="center" wrapText="1"/>
    </xf>
    <xf numFmtId="178" fontId="63" fillId="2" borderId="64" xfId="16" applyNumberFormat="1" applyFont="1" applyFill="1" applyBorder="1" applyAlignment="1" applyProtection="1">
      <alignment horizontal="center" vertical="center" wrapText="1"/>
    </xf>
    <xf numFmtId="0" fontId="66" fillId="5" borderId="86" xfId="0" applyFont="1" applyFill="1" applyBorder="1" applyAlignment="1" applyProtection="1">
      <alignment horizontal="center" vertical="center" wrapText="1"/>
      <protection locked="0"/>
    </xf>
    <xf numFmtId="0" fontId="66" fillId="5" borderId="53" xfId="0" applyFont="1" applyFill="1" applyBorder="1" applyAlignment="1" applyProtection="1">
      <alignment horizontal="center" vertical="center" wrapText="1"/>
      <protection locked="0"/>
    </xf>
    <xf numFmtId="0" fontId="62" fillId="5" borderId="71" xfId="0" applyFont="1" applyFill="1" applyBorder="1" applyAlignment="1" applyProtection="1">
      <alignment horizontal="center" vertical="center" wrapText="1"/>
      <protection locked="0"/>
    </xf>
    <xf numFmtId="0" fontId="62" fillId="5" borderId="53" xfId="0" applyFont="1" applyFill="1" applyBorder="1" applyAlignment="1" applyProtection="1">
      <alignment horizontal="center" vertical="center" wrapText="1"/>
      <protection locked="0"/>
    </xf>
    <xf numFmtId="0" fontId="62" fillId="5" borderId="71" xfId="0" applyFont="1" applyFill="1" applyBorder="1" applyAlignment="1" applyProtection="1">
      <alignment horizontal="center" vertical="center" shrinkToFit="1"/>
      <protection locked="0"/>
    </xf>
    <xf numFmtId="0" fontId="62" fillId="5" borderId="87" xfId="0" applyFont="1" applyFill="1" applyBorder="1" applyAlignment="1" applyProtection="1">
      <alignment horizontal="center" vertical="center" shrinkToFit="1"/>
      <protection locked="0"/>
    </xf>
    <xf numFmtId="0" fontId="62" fillId="5" borderId="53" xfId="0" applyFont="1" applyFill="1" applyBorder="1" applyAlignment="1" applyProtection="1">
      <alignment horizontal="center" vertical="center" shrinkToFit="1"/>
      <protection locked="0"/>
    </xf>
    <xf numFmtId="0" fontId="62" fillId="6" borderId="71" xfId="0" applyFont="1" applyFill="1" applyBorder="1" applyAlignment="1" applyProtection="1">
      <alignment horizontal="center" vertical="center" wrapText="1"/>
      <protection locked="0"/>
    </xf>
    <xf numFmtId="0" fontId="62" fillId="6" borderId="87" xfId="0" applyFont="1" applyFill="1" applyBorder="1" applyAlignment="1" applyProtection="1">
      <alignment horizontal="center" vertical="center" wrapText="1"/>
      <protection locked="0"/>
    </xf>
    <xf numFmtId="0" fontId="62" fillId="6" borderId="73" xfId="0" applyFont="1" applyFill="1" applyBorder="1" applyAlignment="1" applyProtection="1">
      <alignment horizontal="center" vertical="center" wrapText="1"/>
      <protection locked="0"/>
    </xf>
    <xf numFmtId="178" fontId="63" fillId="2" borderId="86" xfId="0" applyNumberFormat="1" applyFont="1" applyFill="1" applyBorder="1" applyAlignment="1" applyProtection="1">
      <alignment horizontal="center" vertical="center" wrapText="1"/>
    </xf>
    <xf numFmtId="178" fontId="63" fillId="2" borderId="73" xfId="0" applyNumberFormat="1" applyFont="1" applyFill="1" applyBorder="1" applyAlignment="1" applyProtection="1">
      <alignment horizontal="center" vertical="center" wrapText="1"/>
    </xf>
    <xf numFmtId="178" fontId="63" fillId="2" borderId="86" xfId="16" applyNumberFormat="1" applyFont="1" applyFill="1" applyBorder="1" applyAlignment="1" applyProtection="1">
      <alignment horizontal="center" vertical="center" wrapText="1"/>
    </xf>
    <xf numFmtId="178" fontId="63" fillId="2" borderId="73" xfId="16" applyNumberFormat="1" applyFont="1" applyFill="1" applyBorder="1" applyAlignment="1" applyProtection="1">
      <alignment horizontal="center" vertical="center" wrapText="1"/>
    </xf>
    <xf numFmtId="0" fontId="62" fillId="6" borderId="86" xfId="0" applyFont="1" applyFill="1" applyBorder="1" applyAlignment="1" applyProtection="1">
      <alignment horizontal="left" vertical="center" wrapText="1"/>
      <protection locked="0"/>
    </xf>
    <xf numFmtId="0" fontId="62" fillId="6" borderId="87" xfId="0" applyFont="1" applyFill="1" applyBorder="1" applyAlignment="1" applyProtection="1">
      <alignment horizontal="left" vertical="center" wrapText="1"/>
      <protection locked="0"/>
    </xf>
    <xf numFmtId="0" fontId="62" fillId="6" borderId="73" xfId="0" applyFont="1" applyFill="1" applyBorder="1" applyAlignment="1" applyProtection="1">
      <alignment horizontal="left" vertical="center" wrapText="1"/>
      <protection locked="0"/>
    </xf>
    <xf numFmtId="0" fontId="65" fillId="0" borderId="19" xfId="0" applyFont="1" applyFill="1" applyBorder="1" applyAlignment="1" applyProtection="1">
      <alignment horizontal="center" vertical="center"/>
    </xf>
    <xf numFmtId="0" fontId="65" fillId="0" borderId="20" xfId="0" applyFont="1" applyFill="1" applyBorder="1" applyAlignment="1" applyProtection="1">
      <alignment horizontal="center" vertical="center"/>
    </xf>
    <xf numFmtId="0" fontId="65" fillId="0" borderId="14" xfId="0" applyFont="1" applyFill="1" applyBorder="1" applyAlignment="1" applyProtection="1">
      <alignment horizontal="center" vertical="center"/>
    </xf>
    <xf numFmtId="180" fontId="65" fillId="0" borderId="19" xfId="0" applyNumberFormat="1" applyFont="1" applyFill="1" applyBorder="1" applyAlignment="1" applyProtection="1">
      <alignment horizontal="right" vertical="center"/>
    </xf>
    <xf numFmtId="180" fontId="65" fillId="0" borderId="14" xfId="0" applyNumberFormat="1" applyFont="1" applyFill="1" applyBorder="1" applyAlignment="1" applyProtection="1">
      <alignment horizontal="right" vertical="center"/>
    </xf>
    <xf numFmtId="180" fontId="65" fillId="0" borderId="19" xfId="16" applyNumberFormat="1" applyFont="1" applyFill="1" applyBorder="1" applyAlignment="1" applyProtection="1">
      <alignment horizontal="right" vertical="center"/>
    </xf>
    <xf numFmtId="180" fontId="65" fillId="0" borderId="14" xfId="16" applyNumberFormat="1" applyFont="1" applyFill="1" applyBorder="1" applyAlignment="1" applyProtection="1">
      <alignment horizontal="right" vertical="center"/>
    </xf>
    <xf numFmtId="0" fontId="65" fillId="0" borderId="0" xfId="0" applyFont="1" applyFill="1" applyBorder="1" applyAlignment="1" applyProtection="1">
      <alignment horizontal="center" vertical="center"/>
    </xf>
    <xf numFmtId="0" fontId="65" fillId="0" borderId="7" xfId="0" applyFont="1" applyFill="1" applyBorder="1" applyAlignment="1" applyProtection="1">
      <alignment horizontal="center" vertical="center"/>
    </xf>
    <xf numFmtId="0" fontId="66" fillId="0" borderId="0" xfId="0" applyFont="1" applyFill="1" applyBorder="1" applyAlignment="1" applyProtection="1">
      <alignment horizontal="center" vertical="center" wrapText="1"/>
    </xf>
    <xf numFmtId="180" fontId="65" fillId="6" borderId="19" xfId="16" applyNumberFormat="1" applyFont="1" applyFill="1" applyBorder="1" applyAlignment="1" applyProtection="1">
      <alignment horizontal="right" vertical="center"/>
      <protection locked="0"/>
    </xf>
    <xf numFmtId="180" fontId="65" fillId="6" borderId="14" xfId="16" applyNumberFormat="1" applyFont="1" applyFill="1" applyBorder="1" applyAlignment="1" applyProtection="1">
      <alignment horizontal="right" vertical="center"/>
      <protection locked="0"/>
    </xf>
    <xf numFmtId="181" fontId="65" fillId="2" borderId="0" xfId="0" applyNumberFormat="1"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65" fillId="2" borderId="0" xfId="0" applyFont="1" applyFill="1" applyBorder="1" applyAlignment="1" applyProtection="1">
      <alignment horizontal="right" vertical="center"/>
    </xf>
    <xf numFmtId="177" fontId="65" fillId="0" borderId="19" xfId="0" applyNumberFormat="1" applyFont="1" applyFill="1" applyBorder="1" applyAlignment="1" applyProtection="1">
      <alignment horizontal="center" vertical="center"/>
    </xf>
    <xf numFmtId="177" fontId="65" fillId="0" borderId="20" xfId="0" applyNumberFormat="1" applyFont="1" applyFill="1" applyBorder="1" applyAlignment="1" applyProtection="1">
      <alignment horizontal="center" vertical="center"/>
    </xf>
    <xf numFmtId="177" fontId="65" fillId="0" borderId="14" xfId="0" applyNumberFormat="1" applyFont="1" applyFill="1" applyBorder="1" applyAlignment="1" applyProtection="1">
      <alignment horizontal="center" vertical="center"/>
    </xf>
    <xf numFmtId="182" fontId="65" fillId="2" borderId="19" xfId="0" applyNumberFormat="1" applyFont="1" applyFill="1" applyBorder="1" applyAlignment="1" applyProtection="1">
      <alignment horizontal="center" vertical="center"/>
    </xf>
    <xf numFmtId="182" fontId="65" fillId="2" borderId="20" xfId="0" applyNumberFormat="1" applyFont="1" applyFill="1" applyBorder="1" applyAlignment="1" applyProtection="1">
      <alignment horizontal="center" vertical="center"/>
    </xf>
    <xf numFmtId="182" fontId="65" fillId="2" borderId="14" xfId="0" applyNumberFormat="1" applyFont="1" applyFill="1" applyBorder="1" applyAlignment="1" applyProtection="1">
      <alignment horizontal="center" vertical="center"/>
    </xf>
    <xf numFmtId="180" fontId="65" fillId="0" borderId="19" xfId="0" applyNumberFormat="1" applyFont="1" applyFill="1" applyBorder="1" applyAlignment="1" applyProtection="1">
      <alignment horizontal="center" vertical="center"/>
    </xf>
    <xf numFmtId="180" fontId="65" fillId="0" borderId="20" xfId="0" applyNumberFormat="1" applyFont="1" applyFill="1" applyBorder="1" applyAlignment="1" applyProtection="1">
      <alignment horizontal="center" vertical="center"/>
    </xf>
    <xf numFmtId="180" fontId="65" fillId="0" borderId="14" xfId="0" applyNumberFormat="1" applyFont="1" applyFill="1" applyBorder="1" applyAlignment="1" applyProtection="1">
      <alignment horizontal="center" vertical="center"/>
    </xf>
    <xf numFmtId="0" fontId="49" fillId="0" borderId="84" xfId="12" applyFont="1" applyBorder="1" applyAlignment="1">
      <alignment horizontal="center" vertical="center"/>
    </xf>
    <xf numFmtId="0" fontId="49" fillId="0" borderId="20" xfId="12" applyFont="1" applyBorder="1" applyAlignment="1">
      <alignment horizontal="center" vertical="center"/>
    </xf>
    <xf numFmtId="0" fontId="49" fillId="0" borderId="68" xfId="12" applyFont="1" applyBorder="1" applyAlignment="1">
      <alignment horizontal="center" vertical="center"/>
    </xf>
    <xf numFmtId="0" fontId="49" fillId="0" borderId="14" xfId="12" applyFont="1" applyBorder="1" applyAlignment="1">
      <alignment horizontal="center" vertical="center"/>
    </xf>
    <xf numFmtId="0" fontId="49" fillId="0" borderId="19" xfId="12" applyFont="1" applyBorder="1" applyAlignment="1">
      <alignment horizontal="center" vertical="center"/>
    </xf>
    <xf numFmtId="0" fontId="50" fillId="0" borderId="51" xfId="12" applyFont="1" applyBorder="1" applyAlignment="1">
      <alignment horizontal="center" vertical="center"/>
    </xf>
    <xf numFmtId="0" fontId="49" fillId="0" borderId="253" xfId="12" applyFont="1" applyBorder="1" applyAlignment="1">
      <alignment horizontal="center" vertical="center"/>
    </xf>
    <xf numFmtId="0" fontId="49" fillId="0" borderId="46" xfId="12" applyFont="1" applyBorder="1" applyAlignment="1">
      <alignment horizontal="center" vertical="center"/>
    </xf>
    <xf numFmtId="0" fontId="49" fillId="0" borderId="43" xfId="12" applyFont="1" applyBorder="1" applyAlignment="1">
      <alignment horizontal="center" vertical="center"/>
    </xf>
    <xf numFmtId="0" fontId="49" fillId="0" borderId="208" xfId="12" applyFont="1" applyBorder="1" applyAlignment="1">
      <alignment horizontal="center" vertical="center"/>
    </xf>
    <xf numFmtId="0" fontId="49" fillId="0" borderId="5" xfId="12" applyFont="1" applyBorder="1" applyAlignment="1">
      <alignment horizontal="center" vertical="center"/>
    </xf>
    <xf numFmtId="0" fontId="49" fillId="0" borderId="85" xfId="12" applyFont="1" applyBorder="1" applyAlignment="1">
      <alignment horizontal="center" vertical="center"/>
    </xf>
    <xf numFmtId="0" fontId="49" fillId="0" borderId="10" xfId="12" applyFont="1" applyBorder="1" applyAlignment="1">
      <alignment horizontal="center" vertical="center"/>
    </xf>
    <xf numFmtId="0" fontId="3" fillId="0" borderId="19" xfId="3" applyBorder="1" applyAlignment="1">
      <alignment horizontal="center" vertical="center"/>
    </xf>
    <xf numFmtId="0" fontId="3" fillId="0" borderId="14" xfId="3" applyBorder="1" applyAlignment="1">
      <alignment horizontal="center" vertical="center"/>
    </xf>
    <xf numFmtId="0" fontId="3" fillId="0" borderId="2" xfId="3" applyBorder="1" applyAlignment="1">
      <alignment horizontal="center" vertical="center"/>
    </xf>
    <xf numFmtId="0" fontId="38" fillId="2" borderId="0" xfId="17" applyFont="1" applyFill="1" applyBorder="1" applyAlignment="1">
      <alignment horizontal="left" vertical="top"/>
    </xf>
    <xf numFmtId="0" fontId="39" fillId="2" borderId="0" xfId="17" applyFont="1" applyFill="1" applyBorder="1" applyAlignment="1">
      <alignment horizontal="left" vertical="top" wrapText="1"/>
    </xf>
    <xf numFmtId="0" fontId="36" fillId="2" borderId="84" xfId="17" applyFont="1" applyFill="1" applyBorder="1" applyAlignment="1">
      <alignment horizontal="center" vertical="center" shrinkToFit="1"/>
    </xf>
    <xf numFmtId="0" fontId="36" fillId="2" borderId="14" xfId="17" applyFont="1" applyFill="1" applyBorder="1" applyAlignment="1">
      <alignment horizontal="center" vertical="center" shrinkToFit="1"/>
    </xf>
    <xf numFmtId="0" fontId="36" fillId="2" borderId="19" xfId="17" applyFont="1" applyFill="1" applyBorder="1" applyAlignment="1">
      <alignment horizontal="left" vertical="top" wrapText="1"/>
    </xf>
    <xf numFmtId="0" fontId="36" fillId="2" borderId="20" xfId="17" applyFont="1" applyFill="1" applyBorder="1" applyAlignment="1">
      <alignment horizontal="left" vertical="top" wrapText="1"/>
    </xf>
    <xf numFmtId="0" fontId="36" fillId="2" borderId="14" xfId="17" applyFont="1" applyFill="1" applyBorder="1" applyAlignment="1">
      <alignment horizontal="left" vertical="top" wrapText="1"/>
    </xf>
    <xf numFmtId="0" fontId="36" fillId="2" borderId="68" xfId="17" applyFont="1" applyFill="1" applyBorder="1" applyAlignment="1">
      <alignment horizontal="left" vertical="top" wrapText="1"/>
    </xf>
    <xf numFmtId="0" fontId="36" fillId="2" borderId="86" xfId="17" applyFont="1" applyFill="1" applyBorder="1" applyAlignment="1">
      <alignment horizontal="center" vertical="center" shrinkToFit="1"/>
    </xf>
    <xf numFmtId="0" fontId="36" fillId="2" borderId="53" xfId="17" applyFont="1" applyFill="1" applyBorder="1" applyAlignment="1">
      <alignment horizontal="center" vertical="center" shrinkToFit="1"/>
    </xf>
    <xf numFmtId="0" fontId="36" fillId="2" borderId="71" xfId="17" applyFont="1" applyFill="1" applyBorder="1" applyAlignment="1">
      <alignment horizontal="left" vertical="top" wrapText="1"/>
    </xf>
    <xf numFmtId="0" fontId="36" fillId="2" borderId="87" xfId="17" applyFont="1" applyFill="1" applyBorder="1" applyAlignment="1">
      <alignment horizontal="left" vertical="top" wrapText="1"/>
    </xf>
    <xf numFmtId="0" fontId="36" fillId="2" borderId="53" xfId="17" applyFont="1" applyFill="1" applyBorder="1" applyAlignment="1">
      <alignment horizontal="left" vertical="top" wrapText="1"/>
    </xf>
    <xf numFmtId="0" fontId="36" fillId="2" borderId="73" xfId="17" applyFont="1" applyFill="1" applyBorder="1" applyAlignment="1">
      <alignment horizontal="left" vertical="top" wrapText="1"/>
    </xf>
    <xf numFmtId="0" fontId="97" fillId="2" borderId="0" xfId="17" applyFont="1" applyFill="1" applyBorder="1" applyAlignment="1">
      <alignment horizontal="left" vertical="center"/>
    </xf>
    <xf numFmtId="0" fontId="35" fillId="2" borderId="0" xfId="17" applyFont="1" applyFill="1" applyBorder="1" applyAlignment="1">
      <alignment horizontal="left" vertical="center"/>
    </xf>
    <xf numFmtId="0" fontId="36" fillId="2" borderId="0" xfId="17" applyFont="1" applyFill="1" applyBorder="1" applyAlignment="1">
      <alignment horizontal="center" vertical="center"/>
    </xf>
    <xf numFmtId="0" fontId="74" fillId="9" borderId="62" xfId="17" applyFont="1" applyFill="1" applyBorder="1" applyAlignment="1">
      <alignment horizontal="center" vertical="center" shrinkToFit="1"/>
    </xf>
    <xf numFmtId="0" fontId="74" fillId="9" borderId="44" xfId="17" applyFont="1" applyFill="1" applyBorder="1" applyAlignment="1">
      <alignment horizontal="center" vertical="center" shrinkToFit="1"/>
    </xf>
    <xf numFmtId="0" fontId="74" fillId="9" borderId="44" xfId="17" applyFont="1" applyFill="1" applyBorder="1" applyAlignment="1">
      <alignment horizontal="center" vertical="center"/>
    </xf>
    <xf numFmtId="0" fontId="74" fillId="9" borderId="47" xfId="17" applyFont="1" applyFill="1" applyBorder="1" applyAlignment="1">
      <alignment horizontal="center" vertical="center"/>
    </xf>
    <xf numFmtId="0" fontId="97" fillId="2" borderId="48" xfId="17" applyFont="1" applyFill="1" applyBorder="1" applyAlignment="1">
      <alignment horizontal="left" vertical="center" wrapText="1"/>
    </xf>
    <xf numFmtId="0" fontId="97" fillId="2" borderId="59" xfId="17" applyFont="1" applyFill="1" applyBorder="1" applyAlignment="1">
      <alignment horizontal="left" vertical="center" wrapText="1"/>
    </xf>
    <xf numFmtId="0" fontId="97" fillId="2" borderId="48" xfId="17" applyFont="1" applyFill="1" applyBorder="1" applyAlignment="1">
      <alignment horizontal="left" vertical="top" wrapText="1"/>
    </xf>
    <xf numFmtId="0" fontId="97" fillId="2" borderId="59" xfId="17" applyFont="1" applyFill="1" applyBorder="1" applyAlignment="1">
      <alignment horizontal="left" vertical="top" wrapText="1"/>
    </xf>
    <xf numFmtId="0" fontId="97" fillId="2" borderId="50" xfId="17" applyFont="1" applyFill="1" applyBorder="1" applyAlignment="1">
      <alignment horizontal="left" vertical="top" wrapText="1"/>
    </xf>
    <xf numFmtId="0" fontId="97" fillId="2" borderId="60" xfId="17" applyFont="1" applyFill="1" applyBorder="1" applyAlignment="1">
      <alignment horizontal="left" vertical="top" wrapText="1"/>
    </xf>
    <xf numFmtId="0" fontId="35" fillId="2" borderId="0" xfId="17" applyFont="1" applyFill="1" applyBorder="1" applyAlignment="1">
      <alignment horizontal="center" vertical="center"/>
    </xf>
    <xf numFmtId="0" fontId="97" fillId="2" borderId="62" xfId="17" applyFont="1" applyFill="1" applyBorder="1" applyAlignment="1">
      <alignment horizontal="center" vertical="center" wrapText="1"/>
    </xf>
    <xf numFmtId="0" fontId="97" fillId="2" borderId="47" xfId="17" applyFont="1" applyFill="1" applyBorder="1" applyAlignment="1">
      <alignment horizontal="center" vertical="center" wrapText="1"/>
    </xf>
    <xf numFmtId="0" fontId="97" fillId="2" borderId="208" xfId="17" applyFont="1" applyFill="1" applyBorder="1" applyAlignment="1">
      <alignment horizontal="left" vertical="center" wrapText="1"/>
    </xf>
    <xf numFmtId="0" fontId="97" fillId="2" borderId="83" xfId="17" applyFont="1" applyFill="1" applyBorder="1" applyAlignment="1">
      <alignment horizontal="left" vertical="center" wrapText="1"/>
    </xf>
    <xf numFmtId="0" fontId="12" fillId="0" borderId="3" xfId="0" applyFont="1" applyBorder="1" applyAlignment="1">
      <alignment horizontal="left" vertical="distributed" wrapText="1" indent="1"/>
    </xf>
    <xf numFmtId="0" fontId="12" fillId="0" borderId="4" xfId="0" applyFont="1" applyBorder="1" applyAlignment="1">
      <alignment horizontal="left" vertical="distributed" wrapText="1" indent="1"/>
    </xf>
    <xf numFmtId="0" fontId="12" fillId="0" borderId="5" xfId="0" applyFont="1" applyBorder="1" applyAlignment="1">
      <alignment horizontal="left" vertical="distributed" wrapText="1" indent="1"/>
    </xf>
    <xf numFmtId="0" fontId="12" fillId="0" borderId="8" xfId="0" applyFont="1" applyBorder="1" applyAlignment="1">
      <alignment horizontal="left" vertical="distributed" wrapText="1" indent="1"/>
    </xf>
    <xf numFmtId="0" fontId="12" fillId="0" borderId="0" xfId="0" applyFont="1" applyBorder="1" applyAlignment="1">
      <alignment horizontal="left" vertical="distributed" wrapText="1" indent="1"/>
    </xf>
    <xf numFmtId="0" fontId="12" fillId="0" borderId="1" xfId="0" applyFont="1" applyBorder="1" applyAlignment="1">
      <alignment horizontal="left" vertical="distributed" wrapText="1" indent="1"/>
    </xf>
    <xf numFmtId="0" fontId="12" fillId="0" borderId="9" xfId="0" applyFont="1" applyBorder="1" applyAlignment="1">
      <alignment horizontal="left" vertical="distributed" wrapText="1" indent="1"/>
    </xf>
    <xf numFmtId="0" fontId="12" fillId="0" borderId="7" xfId="0" applyFont="1" applyBorder="1" applyAlignment="1">
      <alignment horizontal="left" vertical="distributed" wrapText="1" indent="1"/>
    </xf>
    <xf numFmtId="0" fontId="12" fillId="0" borderId="10" xfId="0" applyFont="1" applyBorder="1" applyAlignment="1">
      <alignment horizontal="left" vertical="distributed" wrapText="1" indent="1"/>
    </xf>
    <xf numFmtId="0" fontId="98" fillId="0" borderId="2" xfId="0" applyFont="1" applyBorder="1" applyAlignment="1">
      <alignment horizontal="left" vertical="distributed" wrapText="1"/>
    </xf>
    <xf numFmtId="0" fontId="48" fillId="0" borderId="2" xfId="0" applyFont="1" applyBorder="1" applyAlignment="1">
      <alignment horizontal="left" vertical="distributed" wrapText="1"/>
    </xf>
    <xf numFmtId="0" fontId="54" fillId="0" borderId="3" xfId="0" applyFont="1" applyBorder="1" applyAlignment="1">
      <alignment horizontal="left" vertical="distributed" wrapText="1" indent="1"/>
    </xf>
    <xf numFmtId="0" fontId="54" fillId="0" borderId="4" xfId="0" applyFont="1" applyBorder="1" applyAlignment="1">
      <alignment horizontal="left" vertical="distributed" wrapText="1" indent="1"/>
    </xf>
    <xf numFmtId="0" fontId="54" fillId="0" borderId="5" xfId="0" applyFont="1" applyBorder="1" applyAlignment="1">
      <alignment horizontal="left" vertical="distributed" wrapText="1" indent="1"/>
    </xf>
    <xf numFmtId="0" fontId="54" fillId="0" borderId="8" xfId="0" applyFont="1" applyBorder="1" applyAlignment="1">
      <alignment horizontal="left" vertical="distributed" wrapText="1" indent="1"/>
    </xf>
    <xf numFmtId="0" fontId="54" fillId="0" borderId="0" xfId="0" applyFont="1" applyBorder="1" applyAlignment="1">
      <alignment horizontal="left" vertical="distributed" wrapText="1" indent="1"/>
    </xf>
    <xf numFmtId="0" fontId="54" fillId="0" borderId="1" xfId="0" applyFont="1" applyBorder="1" applyAlignment="1">
      <alignment horizontal="left" vertical="distributed" wrapText="1" indent="1"/>
    </xf>
    <xf numFmtId="0" fontId="54" fillId="0" borderId="9" xfId="0" applyFont="1" applyBorder="1" applyAlignment="1">
      <alignment horizontal="left" vertical="distributed" wrapText="1" indent="1"/>
    </xf>
    <xf numFmtId="0" fontId="54" fillId="0" borderId="7" xfId="0" applyFont="1" applyBorder="1" applyAlignment="1">
      <alignment horizontal="left" vertical="distributed" wrapText="1" indent="1"/>
    </xf>
    <xf numFmtId="0" fontId="54" fillId="0" borderId="10" xfId="0" applyFont="1" applyBorder="1" applyAlignment="1">
      <alignment horizontal="left" vertical="distributed" wrapText="1" indent="1"/>
    </xf>
    <xf numFmtId="0" fontId="39" fillId="2" borderId="3" xfId="14" applyFont="1" applyFill="1" applyBorder="1" applyAlignment="1">
      <alignment horizontal="center" vertical="top"/>
    </xf>
    <xf numFmtId="0" fontId="39" fillId="2" borderId="4" xfId="14" applyFont="1" applyFill="1" applyBorder="1" applyAlignment="1">
      <alignment horizontal="center" vertical="top"/>
    </xf>
    <xf numFmtId="0" fontId="39" fillId="2" borderId="5" xfId="14" applyFont="1" applyFill="1" applyBorder="1" applyAlignment="1">
      <alignment horizontal="center" vertical="top"/>
    </xf>
    <xf numFmtId="0" fontId="39" fillId="2" borderId="0" xfId="14" applyFont="1" applyFill="1" applyBorder="1" applyAlignment="1">
      <alignment horizontal="left" vertical="top"/>
    </xf>
    <xf numFmtId="0" fontId="35" fillId="2" borderId="0" xfId="14" applyFont="1" applyFill="1" applyBorder="1" applyAlignment="1">
      <alignment horizontal="center" vertical="center"/>
    </xf>
    <xf numFmtId="0" fontId="38" fillId="2" borderId="0" xfId="14" applyFont="1" applyFill="1" applyBorder="1" applyAlignment="1">
      <alignment horizontal="center" vertical="center"/>
    </xf>
    <xf numFmtId="0" fontId="35" fillId="2" borderId="0" xfId="14" applyFont="1" applyFill="1" applyBorder="1" applyAlignment="1">
      <alignment horizontal="right"/>
    </xf>
    <xf numFmtId="0" fontId="36" fillId="2" borderId="0" xfId="14" applyFont="1" applyFill="1" applyBorder="1" applyAlignment="1">
      <alignment horizontal="left" vertical="center"/>
    </xf>
    <xf numFmtId="0" fontId="36" fillId="2" borderId="7" xfId="14" applyFont="1" applyFill="1" applyBorder="1" applyAlignment="1">
      <alignment horizontal="left" vertical="center"/>
    </xf>
    <xf numFmtId="0" fontId="36" fillId="2" borderId="4" xfId="14" applyFont="1" applyFill="1" applyBorder="1" applyAlignment="1">
      <alignment horizontal="left"/>
    </xf>
    <xf numFmtId="0" fontId="39" fillId="2" borderId="7" xfId="14" applyFont="1" applyFill="1" applyBorder="1" applyAlignment="1">
      <alignment horizontal="center"/>
    </xf>
    <xf numFmtId="0" fontId="38" fillId="2" borderId="0" xfId="14" applyFont="1" applyFill="1" applyBorder="1" applyAlignment="1">
      <alignment horizontal="center" vertical="top"/>
    </xf>
    <xf numFmtId="0" fontId="41" fillId="2" borderId="0" xfId="14" applyFont="1" applyFill="1" applyBorder="1" applyAlignment="1">
      <alignment horizontal="left" vertical="top" wrapText="1"/>
    </xf>
    <xf numFmtId="0" fontId="39" fillId="2" borderId="0" xfId="14" applyFont="1" applyFill="1" applyBorder="1" applyAlignment="1">
      <alignment horizontal="center" vertical="top"/>
    </xf>
    <xf numFmtId="0" fontId="36" fillId="2" borderId="7" xfId="14" applyFont="1" applyFill="1" applyBorder="1" applyAlignment="1">
      <alignment horizontal="left" vertical="top" wrapText="1"/>
    </xf>
    <xf numFmtId="0" fontId="36" fillId="2" borderId="10" xfId="14" applyFont="1" applyFill="1" applyBorder="1" applyAlignment="1">
      <alignment horizontal="left" vertical="top" wrapText="1"/>
    </xf>
    <xf numFmtId="0" fontId="36" fillId="2" borderId="8" xfId="14" applyFont="1" applyFill="1" applyBorder="1" applyAlignment="1">
      <alignment horizontal="left" vertical="top" wrapText="1"/>
    </xf>
    <xf numFmtId="0" fontId="36" fillId="2" borderId="1" xfId="14" applyFont="1" applyFill="1" applyBorder="1" applyAlignment="1">
      <alignment horizontal="left" vertical="top"/>
    </xf>
    <xf numFmtId="0" fontId="36" fillId="2" borderId="1" xfId="14" applyFont="1" applyFill="1" applyBorder="1" applyAlignment="1">
      <alignment horizontal="left" vertical="top" wrapText="1"/>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4" xfId="0" applyBorder="1" applyAlignment="1">
      <alignment horizontal="center" vertical="center"/>
    </xf>
    <xf numFmtId="0" fontId="51" fillId="0" borderId="19" xfId="0" applyFont="1" applyBorder="1" applyAlignment="1">
      <alignment horizontal="center" vertical="center"/>
    </xf>
    <xf numFmtId="0" fontId="13" fillId="0" borderId="20" xfId="0" applyFont="1" applyBorder="1" applyAlignment="1">
      <alignment horizontal="center" vertical="center"/>
    </xf>
    <xf numFmtId="0" fontId="13" fillId="0" borderId="14" xfId="0" applyFont="1" applyBorder="1" applyAlignment="1">
      <alignment horizontal="center" vertical="center"/>
    </xf>
    <xf numFmtId="0" fontId="17" fillId="0" borderId="0" xfId="1" applyFont="1" applyAlignment="1">
      <alignment horizontal="left" vertical="center" wrapText="1"/>
    </xf>
    <xf numFmtId="0" fontId="17" fillId="0" borderId="0" xfId="1" applyFont="1" applyAlignment="1">
      <alignment horizontal="right" vertical="center" wrapText="1"/>
    </xf>
    <xf numFmtId="0" fontId="18" fillId="0" borderId="20" xfId="1" applyFont="1" applyBorder="1" applyAlignment="1">
      <alignment horizontal="left" vertical="center"/>
    </xf>
    <xf numFmtId="0" fontId="18" fillId="0" borderId="14" xfId="1" applyFont="1" applyBorder="1" applyAlignment="1">
      <alignment horizontal="left" vertical="center"/>
    </xf>
    <xf numFmtId="0" fontId="17" fillId="0" borderId="19" xfId="1" applyFont="1" applyBorder="1" applyAlignment="1">
      <alignment horizontal="center" vertical="center"/>
    </xf>
    <xf numFmtId="0" fontId="17" fillId="0" borderId="20" xfId="1" applyFont="1" applyBorder="1" applyAlignment="1">
      <alignment horizontal="center" vertical="center"/>
    </xf>
    <xf numFmtId="0" fontId="17" fillId="0" borderId="14" xfId="1" applyFont="1" applyBorder="1" applyAlignment="1">
      <alignment horizontal="center" vertical="center"/>
    </xf>
    <xf numFmtId="0" fontId="18" fillId="0" borderId="19" xfId="1" applyFont="1" applyBorder="1" applyAlignment="1">
      <alignment horizontal="center" vertical="center"/>
    </xf>
    <xf numFmtId="0" fontId="18" fillId="0" borderId="20" xfId="1" applyFont="1" applyBorder="1" applyAlignment="1">
      <alignment horizontal="center" vertical="center"/>
    </xf>
    <xf numFmtId="0" fontId="18" fillId="0" borderId="14" xfId="1" applyFont="1" applyBorder="1" applyAlignment="1">
      <alignment horizontal="center" vertical="center"/>
    </xf>
    <xf numFmtId="0" fontId="19" fillId="0" borderId="0" xfId="1" applyFont="1" applyAlignment="1">
      <alignment horizontal="center" vertical="center" wrapText="1"/>
    </xf>
    <xf numFmtId="0" fontId="18" fillId="0" borderId="0" xfId="1" applyFont="1" applyAlignment="1">
      <alignment horizontal="center" vertical="center" wrapText="1"/>
    </xf>
    <xf numFmtId="0" fontId="17" fillId="0" borderId="0" xfId="1" applyFont="1" applyAlignment="1">
      <alignment horizontal="center" vertical="center" wrapText="1"/>
    </xf>
    <xf numFmtId="0" fontId="18" fillId="0" borderId="2" xfId="1" applyFont="1" applyBorder="1" applyAlignment="1">
      <alignment horizontal="left" vertical="center"/>
    </xf>
    <xf numFmtId="0" fontId="18" fillId="0" borderId="3" xfId="1" applyFont="1" applyBorder="1" applyAlignment="1">
      <alignment horizontal="center" vertical="center"/>
    </xf>
    <xf numFmtId="0" fontId="18" fillId="0" borderId="5" xfId="1" applyFont="1" applyBorder="1" applyAlignment="1">
      <alignment horizontal="center" vertical="center"/>
    </xf>
    <xf numFmtId="0" fontId="18" fillId="0" borderId="27" xfId="1" applyFont="1" applyBorder="1" applyAlignment="1">
      <alignment horizontal="center" vertical="center"/>
    </xf>
    <xf numFmtId="0" fontId="18" fillId="0" borderId="28" xfId="1" applyFont="1" applyBorder="1" applyAlignment="1">
      <alignment horizontal="center" vertical="center"/>
    </xf>
    <xf numFmtId="0" fontId="18" fillId="0" borderId="29" xfId="1" applyFont="1" applyBorder="1" applyAlignment="1">
      <alignment horizontal="center" vertical="center"/>
    </xf>
    <xf numFmtId="0" fontId="18" fillId="0" borderId="9" xfId="1" applyFont="1" applyBorder="1" applyAlignment="1">
      <alignment horizontal="center" vertical="center"/>
    </xf>
    <xf numFmtId="0" fontId="18" fillId="0" borderId="10" xfId="1" applyFont="1" applyBorder="1" applyAlignment="1">
      <alignment horizontal="center" vertical="center"/>
    </xf>
    <xf numFmtId="0" fontId="18" fillId="0" borderId="7" xfId="1" applyFont="1" applyBorder="1" applyAlignment="1">
      <alignment horizontal="center" vertical="center"/>
    </xf>
    <xf numFmtId="0" fontId="18" fillId="0" borderId="3" xfId="1" applyFont="1" applyBorder="1" applyAlignment="1">
      <alignment horizontal="center" vertical="center" wrapText="1"/>
    </xf>
    <xf numFmtId="0" fontId="18" fillId="0" borderId="8" xfId="1" applyFont="1" applyBorder="1" applyAlignment="1">
      <alignment horizontal="center" vertical="center"/>
    </xf>
    <xf numFmtId="0" fontId="18" fillId="0" borderId="1" xfId="1" applyFont="1" applyBorder="1" applyAlignment="1">
      <alignment horizontal="center" vertical="center"/>
    </xf>
    <xf numFmtId="0" fontId="18" fillId="0" borderId="4" xfId="1" applyFont="1" applyBorder="1" applyAlignment="1">
      <alignment horizontal="left" vertical="center"/>
    </xf>
    <xf numFmtId="0" fontId="18" fillId="0" borderId="5" xfId="1" applyFont="1" applyBorder="1" applyAlignment="1">
      <alignment horizontal="left" vertical="center"/>
    </xf>
    <xf numFmtId="0" fontId="18" fillId="0" borderId="0" xfId="1" applyFont="1" applyBorder="1" applyAlignment="1">
      <alignment horizontal="center" vertical="center"/>
    </xf>
    <xf numFmtId="0" fontId="18" fillId="0" borderId="25" xfId="1" applyFont="1" applyBorder="1" applyAlignment="1">
      <alignment horizontal="center" vertical="center"/>
    </xf>
    <xf numFmtId="0" fontId="18" fillId="0" borderId="7" xfId="1" applyFont="1" applyBorder="1" applyAlignment="1">
      <alignment horizontal="left" vertical="center"/>
    </xf>
    <xf numFmtId="0" fontId="18" fillId="0" borderId="2" xfId="1" applyFont="1" applyBorder="1" applyAlignment="1">
      <alignment horizontal="center" vertical="center" wrapText="1"/>
    </xf>
    <xf numFmtId="0" fontId="18" fillId="0" borderId="2" xfId="1" applyFont="1" applyBorder="1" applyAlignment="1">
      <alignment horizontal="center" vertical="center"/>
    </xf>
    <xf numFmtId="0" fontId="18" fillId="0" borderId="2" xfId="1" applyFont="1" applyBorder="1" applyAlignment="1">
      <alignment horizontal="center" vertical="center" textRotation="255"/>
    </xf>
    <xf numFmtId="0" fontId="18" fillId="0" borderId="30" xfId="1" applyFont="1" applyBorder="1" applyAlignment="1">
      <alignment horizontal="center" vertical="center"/>
    </xf>
    <xf numFmtId="0" fontId="18" fillId="0" borderId="15" xfId="1" applyFont="1" applyBorder="1" applyAlignment="1">
      <alignment horizontal="center" vertical="center"/>
    </xf>
    <xf numFmtId="0" fontId="18" fillId="0" borderId="5" xfId="1" applyFont="1" applyBorder="1" applyAlignment="1">
      <alignment horizontal="center" vertical="center" wrapText="1"/>
    </xf>
    <xf numFmtId="0" fontId="18" fillId="0" borderId="8" xfId="1" applyFont="1" applyBorder="1" applyAlignment="1">
      <alignment horizontal="center" vertical="center" wrapText="1"/>
    </xf>
    <xf numFmtId="0" fontId="18" fillId="0" borderId="1" xfId="1" applyFont="1" applyBorder="1" applyAlignment="1">
      <alignment horizontal="center" vertical="center" wrapText="1"/>
    </xf>
    <xf numFmtId="0" fontId="18" fillId="0" borderId="9" xfId="1" applyFont="1" applyBorder="1" applyAlignment="1">
      <alignment horizontal="center" vertical="center" wrapText="1"/>
    </xf>
    <xf numFmtId="0" fontId="18" fillId="0" borderId="10" xfId="1" applyFont="1" applyBorder="1" applyAlignment="1">
      <alignment horizontal="center" vertical="center" wrapText="1"/>
    </xf>
    <xf numFmtId="0" fontId="18" fillId="0" borderId="24" xfId="1" applyFont="1" applyBorder="1" applyAlignment="1">
      <alignment horizontal="center" vertical="center"/>
    </xf>
    <xf numFmtId="0" fontId="18" fillId="0" borderId="3" xfId="1" applyFont="1" applyBorder="1" applyAlignment="1">
      <alignment horizontal="left" vertical="center" wrapText="1"/>
    </xf>
    <xf numFmtId="0" fontId="18" fillId="0" borderId="8" xfId="1" applyFont="1" applyBorder="1" applyAlignment="1">
      <alignment horizontal="left" vertical="center"/>
    </xf>
    <xf numFmtId="0" fontId="18" fillId="0" borderId="0" xfId="1" applyFont="1" applyBorder="1" applyAlignment="1">
      <alignment horizontal="left" vertical="center"/>
    </xf>
    <xf numFmtId="0" fontId="18" fillId="0" borderId="1" xfId="1" applyFont="1" applyBorder="1" applyAlignment="1">
      <alignment horizontal="left" vertical="center"/>
    </xf>
    <xf numFmtId="0" fontId="18" fillId="0" borderId="9" xfId="1" applyFont="1" applyBorder="1" applyAlignment="1">
      <alignment horizontal="left" vertical="center"/>
    </xf>
    <xf numFmtId="0" fontId="18" fillId="0" borderId="10" xfId="1" applyFont="1" applyBorder="1" applyAlignment="1">
      <alignment horizontal="left" vertical="center"/>
    </xf>
    <xf numFmtId="0" fontId="18" fillId="0" borderId="4" xfId="1" applyFont="1" applyBorder="1" applyAlignment="1">
      <alignment horizontal="center" vertical="center"/>
    </xf>
    <xf numFmtId="0" fontId="20" fillId="0" borderId="3" xfId="1" applyFont="1" applyBorder="1" applyAlignment="1">
      <alignment horizontal="center" vertical="center"/>
    </xf>
    <xf numFmtId="0" fontId="20" fillId="0" borderId="4" xfId="1" applyFont="1" applyBorder="1" applyAlignment="1">
      <alignment horizontal="center" vertical="center"/>
    </xf>
    <xf numFmtId="0" fontId="20" fillId="0" borderId="5" xfId="1" applyFont="1" applyBorder="1" applyAlignment="1">
      <alignment horizontal="center" vertical="center"/>
    </xf>
    <xf numFmtId="0" fontId="17" fillId="0" borderId="8" xfId="1" applyFont="1" applyBorder="1" applyAlignment="1">
      <alignment horizontal="center" vertical="center"/>
    </xf>
    <xf numFmtId="0" fontId="17" fillId="0" borderId="1" xfId="1" applyFont="1" applyBorder="1" applyAlignment="1">
      <alignment horizontal="center" vertical="center"/>
    </xf>
    <xf numFmtId="0" fontId="18" fillId="0" borderId="6" xfId="1" applyFont="1" applyBorder="1" applyAlignment="1">
      <alignment horizontal="center" vertical="center" textRotation="255"/>
    </xf>
    <xf numFmtId="0" fontId="18" fillId="0" borderId="13" xfId="1" applyFont="1" applyBorder="1" applyAlignment="1">
      <alignment horizontal="center" vertical="center" textRotation="255"/>
    </xf>
    <xf numFmtId="0" fontId="18" fillId="0" borderId="15" xfId="1" applyFont="1" applyBorder="1" applyAlignment="1">
      <alignment horizontal="center" vertical="center" textRotation="255"/>
    </xf>
    <xf numFmtId="0" fontId="20" fillId="0" borderId="2" xfId="1" applyFont="1" applyBorder="1" applyAlignment="1">
      <alignment horizontal="center" vertical="center" textRotation="255"/>
    </xf>
    <xf numFmtId="0" fontId="18" fillId="0" borderId="3" xfId="1" applyFont="1" applyBorder="1" applyAlignment="1">
      <alignment horizontal="left" vertical="center"/>
    </xf>
    <xf numFmtId="0" fontId="17" fillId="0" borderId="3" xfId="1" applyFont="1" applyBorder="1" applyAlignment="1">
      <alignment horizontal="center" vertical="center"/>
    </xf>
    <xf numFmtId="0" fontId="17" fillId="0" borderId="4" xfId="1" applyFont="1" applyBorder="1" applyAlignment="1">
      <alignment horizontal="center" vertical="center"/>
    </xf>
    <xf numFmtId="0" fontId="17" fillId="0" borderId="5" xfId="1" applyFont="1" applyBorder="1" applyAlignment="1">
      <alignment horizontal="center" vertical="center"/>
    </xf>
    <xf numFmtId="0" fontId="17" fillId="0" borderId="0" xfId="1" applyFont="1" applyBorder="1" applyAlignment="1">
      <alignment horizontal="center" vertical="center"/>
    </xf>
    <xf numFmtId="0" fontId="17" fillId="0" borderId="9" xfId="1" applyFont="1" applyBorder="1" applyAlignment="1">
      <alignment horizontal="center" vertical="center"/>
    </xf>
    <xf numFmtId="0" fontId="17" fillId="0" borderId="7" xfId="1" applyFont="1" applyBorder="1" applyAlignment="1">
      <alignment horizontal="center" vertical="center"/>
    </xf>
    <xf numFmtId="0" fontId="17" fillId="0" borderId="10" xfId="1" applyFont="1" applyBorder="1" applyAlignment="1">
      <alignment horizontal="center" vertical="center"/>
    </xf>
    <xf numFmtId="0" fontId="20" fillId="0" borderId="7" xfId="1" applyFont="1" applyBorder="1" applyAlignment="1">
      <alignment horizontal="center" vertical="center"/>
    </xf>
    <xf numFmtId="0" fontId="20" fillId="0" borderId="10" xfId="1" applyFont="1" applyBorder="1" applyAlignment="1">
      <alignment horizontal="center" vertical="center"/>
    </xf>
    <xf numFmtId="0" fontId="23" fillId="0" borderId="0" xfId="1" applyFont="1" applyBorder="1" applyAlignment="1">
      <alignment horizontal="center" vertical="center"/>
    </xf>
    <xf numFmtId="0" fontId="21" fillId="0" borderId="79" xfId="1" applyFont="1" applyBorder="1" applyAlignment="1">
      <alignment horizontal="center" vertical="center" wrapText="1"/>
    </xf>
    <xf numFmtId="0" fontId="21" fillId="0" borderId="79" xfId="1" applyFont="1" applyBorder="1" applyAlignment="1">
      <alignment horizontal="center" vertical="center"/>
    </xf>
    <xf numFmtId="0" fontId="21" fillId="0" borderId="80" xfId="1" applyFont="1" applyBorder="1" applyAlignment="1">
      <alignment horizontal="center" vertical="center"/>
    </xf>
    <xf numFmtId="0" fontId="18" fillId="0" borderId="4" xfId="1" applyFont="1" applyBorder="1" applyAlignment="1">
      <alignment horizontal="left" vertical="center" wrapText="1"/>
    </xf>
    <xf numFmtId="0" fontId="18" fillId="0" borderId="5" xfId="1" applyFont="1" applyBorder="1" applyAlignment="1">
      <alignment horizontal="left" vertical="center" wrapText="1"/>
    </xf>
    <xf numFmtId="0" fontId="18" fillId="0" borderId="8" xfId="1" applyFont="1" applyBorder="1" applyAlignment="1">
      <alignment horizontal="left" vertical="center" wrapText="1"/>
    </xf>
    <xf numFmtId="0" fontId="18" fillId="0" borderId="0" xfId="1" applyFont="1" applyBorder="1" applyAlignment="1">
      <alignment horizontal="left" vertical="center" wrapText="1"/>
    </xf>
    <xf numFmtId="0" fontId="18" fillId="0" borderId="1" xfId="1" applyFont="1" applyBorder="1" applyAlignment="1">
      <alignment horizontal="left" vertical="center" wrapText="1"/>
    </xf>
    <xf numFmtId="0" fontId="18" fillId="0" borderId="9" xfId="1" applyFont="1" applyBorder="1" applyAlignment="1">
      <alignment horizontal="left" vertical="center" wrapText="1"/>
    </xf>
    <xf numFmtId="0" fontId="18" fillId="0" borderId="7" xfId="1" applyFont="1" applyBorder="1" applyAlignment="1">
      <alignment horizontal="left" vertical="center" wrapText="1"/>
    </xf>
    <xf numFmtId="0" fontId="18" fillId="0" borderId="10" xfId="1" applyFont="1" applyBorder="1" applyAlignment="1">
      <alignment horizontal="left" vertical="center" wrapText="1"/>
    </xf>
    <xf numFmtId="0" fontId="21" fillId="0" borderId="79" xfId="1" applyFont="1" applyBorder="1" applyAlignment="1">
      <alignment horizontal="center" vertical="center" shrinkToFit="1"/>
    </xf>
    <xf numFmtId="176" fontId="21" fillId="0" borderId="79" xfId="1" applyNumberFormat="1" applyFont="1" applyBorder="1" applyAlignment="1">
      <alignment horizontal="center" vertical="center" shrinkToFit="1"/>
    </xf>
    <xf numFmtId="0" fontId="21" fillId="0" borderId="79" xfId="1" applyFont="1" applyBorder="1" applyAlignment="1">
      <alignment horizontal="center" vertical="center" wrapText="1" shrinkToFit="1"/>
    </xf>
    <xf numFmtId="0" fontId="21" fillId="0" borderId="80" xfId="1" applyFont="1" applyBorder="1" applyAlignment="1">
      <alignment horizontal="center" vertical="center" wrapText="1" shrinkToFit="1"/>
    </xf>
    <xf numFmtId="0" fontId="17" fillId="0" borderId="19" xfId="1" applyFont="1" applyBorder="1" applyAlignment="1">
      <alignment horizontal="left" vertical="center"/>
    </xf>
    <xf numFmtId="0" fontId="17" fillId="0" borderId="20" xfId="1" applyFont="1" applyBorder="1" applyAlignment="1">
      <alignment horizontal="left" vertical="center"/>
    </xf>
    <xf numFmtId="0" fontId="17" fillId="0" borderId="14" xfId="1" applyFont="1" applyBorder="1" applyAlignment="1">
      <alignment horizontal="left" vertical="center"/>
    </xf>
    <xf numFmtId="0" fontId="18" fillId="0" borderId="0" xfId="1" applyFont="1" applyAlignment="1">
      <alignment horizontal="left" vertical="center" wrapText="1"/>
    </xf>
    <xf numFmtId="0" fontId="18" fillId="0" borderId="19" xfId="1" applyFont="1" applyBorder="1" applyAlignment="1">
      <alignment horizontal="center" vertical="center" wrapText="1"/>
    </xf>
    <xf numFmtId="0" fontId="18" fillId="0" borderId="20" xfId="1" applyFont="1" applyBorder="1" applyAlignment="1">
      <alignment horizontal="center" vertical="center" wrapText="1"/>
    </xf>
    <xf numFmtId="0" fontId="18" fillId="0" borderId="14" xfId="1" applyFont="1" applyBorder="1" applyAlignment="1">
      <alignment horizontal="center" vertical="center" wrapText="1"/>
    </xf>
    <xf numFmtId="0" fontId="18" fillId="0" borderId="19" xfId="1" applyFont="1" applyBorder="1" applyAlignment="1">
      <alignment horizontal="left" vertical="center" wrapText="1"/>
    </xf>
    <xf numFmtId="0" fontId="18" fillId="0" borderId="20" xfId="1" applyFont="1" applyBorder="1" applyAlignment="1">
      <alignment horizontal="left" vertical="center" wrapText="1"/>
    </xf>
    <xf numFmtId="0" fontId="18" fillId="0" borderId="14" xfId="1" applyFont="1" applyBorder="1" applyAlignment="1">
      <alignment horizontal="left" vertical="center" wrapText="1"/>
    </xf>
    <xf numFmtId="0" fontId="18" fillId="0" borderId="2" xfId="1" applyFont="1" applyBorder="1" applyAlignment="1">
      <alignment horizontal="left" vertical="center" wrapText="1"/>
    </xf>
    <xf numFmtId="0" fontId="17" fillId="0" borderId="2" xfId="1" applyFont="1" applyBorder="1" applyAlignment="1">
      <alignment horizontal="center" vertical="center"/>
    </xf>
    <xf numFmtId="0" fontId="18" fillId="0" borderId="0" xfId="1" applyFont="1" applyAlignment="1">
      <alignment vertical="center" wrapText="1"/>
    </xf>
    <xf numFmtId="0" fontId="18" fillId="0" borderId="6" xfId="1" applyFont="1" applyBorder="1" applyAlignment="1">
      <alignment horizontal="left" vertical="center" wrapText="1"/>
    </xf>
    <xf numFmtId="0" fontId="24" fillId="0" borderId="2" xfId="1" applyFont="1" applyBorder="1" applyAlignment="1">
      <alignment horizontal="left" vertical="center" wrapText="1"/>
    </xf>
    <xf numFmtId="0" fontId="17" fillId="0" borderId="19" xfId="1" applyFont="1" applyBorder="1" applyAlignment="1">
      <alignment horizontal="left" vertical="center" wrapText="1"/>
    </xf>
    <xf numFmtId="0" fontId="17" fillId="0" borderId="20" xfId="1" applyFont="1" applyBorder="1" applyAlignment="1">
      <alignment horizontal="left" vertical="center" wrapText="1"/>
    </xf>
    <xf numFmtId="0" fontId="17" fillId="0" borderId="14" xfId="1" applyFont="1" applyBorder="1" applyAlignment="1">
      <alignment horizontal="left" vertical="center" wrapText="1"/>
    </xf>
    <xf numFmtId="0" fontId="28" fillId="0" borderId="19" xfId="13" applyFont="1" applyBorder="1" applyAlignment="1">
      <alignment horizontal="left" vertical="top"/>
    </xf>
    <xf numFmtId="0" fontId="28" fillId="0" borderId="20" xfId="13" applyFont="1" applyBorder="1" applyAlignment="1">
      <alignment horizontal="left" vertical="top"/>
    </xf>
    <xf numFmtId="0" fontId="28" fillId="0" borderId="14" xfId="13" applyFont="1" applyBorder="1" applyAlignment="1">
      <alignment horizontal="left" vertical="top"/>
    </xf>
    <xf numFmtId="0" fontId="59" fillId="0" borderId="48" xfId="3" applyFont="1" applyBorder="1" applyAlignment="1">
      <alignment horizontal="left" vertical="top" wrapText="1"/>
    </xf>
    <xf numFmtId="0" fontId="59" fillId="0" borderId="0" xfId="3" applyFont="1" applyBorder="1" applyAlignment="1">
      <alignment horizontal="left" vertical="top" wrapText="1"/>
    </xf>
    <xf numFmtId="0" fontId="59" fillId="0" borderId="291" xfId="3" applyFont="1" applyBorder="1" applyAlignment="1">
      <alignment horizontal="left" vertical="top" wrapText="1"/>
    </xf>
    <xf numFmtId="0" fontId="57" fillId="0" borderId="0" xfId="3" applyFont="1" applyAlignment="1">
      <alignment horizontal="center" vertical="center"/>
    </xf>
    <xf numFmtId="0" fontId="57" fillId="0" borderId="2" xfId="3" applyFont="1" applyFill="1" applyBorder="1" applyAlignment="1">
      <alignment horizontal="center" vertical="center" wrapText="1" shrinkToFit="1"/>
    </xf>
    <xf numFmtId="0" fontId="57" fillId="0" borderId="19" xfId="3" applyFont="1" applyFill="1" applyBorder="1" applyAlignment="1">
      <alignment horizontal="center" vertical="center" wrapText="1" shrinkToFit="1"/>
    </xf>
    <xf numFmtId="0" fontId="59" fillId="0" borderId="69" xfId="3" applyFont="1" applyFill="1" applyBorder="1" applyAlignment="1">
      <alignment horizontal="center" vertical="center" textRotation="255"/>
    </xf>
    <xf numFmtId="0" fontId="59" fillId="0" borderId="82" xfId="3" applyFont="1" applyFill="1" applyBorder="1" applyAlignment="1">
      <alignment horizontal="center" vertical="center" textRotation="255"/>
    </xf>
    <xf numFmtId="0" fontId="59" fillId="0" borderId="54" xfId="3" applyFont="1" applyBorder="1" applyAlignment="1">
      <alignment horizontal="left" vertical="center"/>
    </xf>
    <xf numFmtId="0" fontId="59" fillId="0" borderId="57" xfId="3" applyFont="1" applyBorder="1" applyAlignment="1">
      <alignment horizontal="left" vertical="center"/>
    </xf>
    <xf numFmtId="0" fontId="59" fillId="0" borderId="2" xfId="3" applyFont="1" applyBorder="1" applyAlignment="1">
      <alignment horizontal="left" vertical="center"/>
    </xf>
    <xf numFmtId="0" fontId="59" fillId="0" borderId="49" xfId="3" applyFont="1" applyBorder="1" applyAlignment="1">
      <alignment horizontal="left" vertical="center"/>
    </xf>
    <xf numFmtId="0" fontId="3" fillId="0" borderId="44" xfId="3" applyFont="1" applyBorder="1" applyAlignment="1">
      <alignment horizontal="center" vertical="center"/>
    </xf>
    <xf numFmtId="0" fontId="3" fillId="0" borderId="47" xfId="3" applyFont="1" applyBorder="1" applyAlignment="1">
      <alignment horizontal="center" vertical="center"/>
    </xf>
    <xf numFmtId="0" fontId="11" fillId="0" borderId="6" xfId="13" applyFont="1" applyBorder="1" applyAlignment="1">
      <alignment horizontal="center" vertical="center" wrapText="1"/>
    </xf>
    <xf numFmtId="0" fontId="11" fillId="0" borderId="15" xfId="13" applyFont="1" applyBorder="1" applyAlignment="1">
      <alignment horizontal="center" vertical="center" wrapText="1"/>
    </xf>
    <xf numFmtId="0" fontId="11" fillId="0" borderId="206" xfId="13" applyFont="1" applyBorder="1" applyAlignment="1">
      <alignment horizontal="center" vertical="center" wrapText="1"/>
    </xf>
    <xf numFmtId="0" fontId="11" fillId="0" borderId="75" xfId="13" applyFont="1" applyBorder="1" applyAlignment="1">
      <alignment horizontal="center" vertical="center" wrapText="1"/>
    </xf>
    <xf numFmtId="0" fontId="59" fillId="0" borderId="71" xfId="3" applyFont="1" applyBorder="1" applyAlignment="1">
      <alignment horizontal="left" vertical="center" wrapText="1"/>
    </xf>
    <xf numFmtId="0" fontId="59" fillId="0" borderId="87" xfId="3" applyFont="1" applyBorder="1" applyAlignment="1">
      <alignment horizontal="left" vertical="center" wrapText="1"/>
    </xf>
    <xf numFmtId="0" fontId="59" fillId="0" borderId="73" xfId="3" applyFont="1" applyBorder="1" applyAlignment="1">
      <alignment horizontal="left" vertical="center" wrapText="1"/>
    </xf>
    <xf numFmtId="0" fontId="85" fillId="2" borderId="0" xfId="17" applyFont="1" applyFill="1" applyAlignment="1">
      <alignment horizontal="center" vertical="top"/>
    </xf>
    <xf numFmtId="0" fontId="82" fillId="0" borderId="0" xfId="17" applyFont="1" applyFill="1" applyAlignment="1">
      <alignment horizontal="left" vertical="top" wrapText="1"/>
    </xf>
    <xf numFmtId="0" fontId="77" fillId="2" borderId="2" xfId="17" applyFont="1" applyFill="1" applyBorder="1" applyAlignment="1">
      <alignment horizontal="center" vertical="center"/>
    </xf>
    <xf numFmtId="0" fontId="77" fillId="2" borderId="54" xfId="17" applyFont="1" applyFill="1" applyBorder="1" applyAlignment="1">
      <alignment horizontal="center" vertical="center"/>
    </xf>
    <xf numFmtId="0" fontId="79" fillId="2" borderId="19" xfId="19" applyFont="1" applyFill="1" applyBorder="1" applyAlignment="1">
      <alignment horizontal="center" vertical="center" shrinkToFit="1"/>
    </xf>
    <xf numFmtId="0" fontId="79" fillId="2" borderId="20" xfId="19" applyFont="1" applyFill="1" applyBorder="1" applyAlignment="1">
      <alignment horizontal="center" vertical="center" shrinkToFit="1"/>
    </xf>
    <xf numFmtId="0" fontId="79" fillId="2" borderId="14" xfId="19" applyFont="1" applyFill="1" applyBorder="1" applyAlignment="1">
      <alignment horizontal="center" vertical="center" shrinkToFit="1"/>
    </xf>
    <xf numFmtId="49" fontId="79" fillId="2" borderId="19" xfId="19" applyNumberFormat="1" applyFont="1" applyFill="1" applyBorder="1" applyAlignment="1">
      <alignment horizontal="left" vertical="center"/>
    </xf>
    <xf numFmtId="49" fontId="79" fillId="2" borderId="20" xfId="19" applyNumberFormat="1" applyFont="1" applyFill="1" applyBorder="1" applyAlignment="1">
      <alignment horizontal="left" vertical="center"/>
    </xf>
    <xf numFmtId="49" fontId="79" fillId="2" borderId="14" xfId="19" applyNumberFormat="1" applyFont="1" applyFill="1" applyBorder="1" applyAlignment="1">
      <alignment horizontal="left" vertical="center"/>
    </xf>
    <xf numFmtId="49" fontId="79" fillId="2" borderId="68" xfId="19" applyNumberFormat="1" applyFont="1" applyFill="1" applyBorder="1" applyAlignment="1">
      <alignment horizontal="left" vertical="center"/>
    </xf>
    <xf numFmtId="0" fontId="79" fillId="2" borderId="54" xfId="18" applyFont="1" applyFill="1" applyBorder="1" applyAlignment="1">
      <alignment horizontal="center" vertical="center"/>
    </xf>
    <xf numFmtId="49" fontId="79" fillId="2" borderId="71" xfId="19" applyNumberFormat="1" applyFont="1" applyFill="1" applyBorder="1" applyAlignment="1">
      <alignment horizontal="left" vertical="center"/>
    </xf>
    <xf numFmtId="49" fontId="79" fillId="2" borderId="87" xfId="19" applyNumberFormat="1" applyFont="1" applyFill="1" applyBorder="1" applyAlignment="1">
      <alignment horizontal="left" vertical="center"/>
    </xf>
    <xf numFmtId="49" fontId="79" fillId="2" borderId="73" xfId="19" applyNumberFormat="1" applyFont="1" applyFill="1" applyBorder="1" applyAlignment="1">
      <alignment horizontal="left" vertical="center"/>
    </xf>
    <xf numFmtId="0" fontId="77" fillId="2" borderId="9" xfId="17" applyFont="1" applyFill="1" applyBorder="1" applyAlignment="1">
      <alignment horizontal="left" vertical="center" wrapText="1" shrinkToFit="1"/>
    </xf>
    <xf numFmtId="0" fontId="77" fillId="2" borderId="7" xfId="17" applyFont="1" applyFill="1" applyBorder="1" applyAlignment="1">
      <alignment horizontal="left" vertical="center" wrapText="1" shrinkToFit="1"/>
    </xf>
    <xf numFmtId="0" fontId="77" fillId="2" borderId="77" xfId="17" applyFont="1" applyFill="1" applyBorder="1" applyAlignment="1">
      <alignment horizontal="left" vertical="center" wrapText="1" shrinkToFit="1"/>
    </xf>
    <xf numFmtId="0" fontId="77" fillId="2" borderId="86" xfId="17" applyFont="1" applyFill="1" applyBorder="1" applyAlignment="1">
      <alignment horizontal="center" vertical="center"/>
    </xf>
    <xf numFmtId="0" fontId="77" fillId="2" borderId="87" xfId="17" applyFont="1" applyFill="1" applyBorder="1" applyAlignment="1">
      <alignment horizontal="center" vertical="center"/>
    </xf>
    <xf numFmtId="0" fontId="77" fillId="2" borderId="53" xfId="17" applyFont="1" applyFill="1" applyBorder="1" applyAlignment="1">
      <alignment horizontal="center" vertical="center"/>
    </xf>
    <xf numFmtId="0" fontId="77" fillId="2" borderId="71" xfId="17" applyFont="1" applyFill="1" applyBorder="1" applyAlignment="1">
      <alignment horizontal="left" vertical="center"/>
    </xf>
    <xf numFmtId="0" fontId="77" fillId="2" borderId="87" xfId="17" applyFont="1" applyFill="1" applyBorder="1" applyAlignment="1">
      <alignment horizontal="left" vertical="center"/>
    </xf>
    <xf numFmtId="0" fontId="77" fillId="2" borderId="73" xfId="17" applyFont="1" applyFill="1" applyBorder="1" applyAlignment="1">
      <alignment horizontal="left" vertical="center"/>
    </xf>
    <xf numFmtId="0" fontId="77" fillId="2" borderId="62" xfId="17" applyFont="1" applyFill="1" applyBorder="1" applyAlignment="1">
      <alignment horizontal="center" vertical="center" textRotation="255"/>
    </xf>
    <xf numFmtId="0" fontId="77" fillId="2" borderId="44" xfId="17" applyFont="1" applyFill="1" applyBorder="1" applyAlignment="1">
      <alignment horizontal="center" vertical="center" textRotation="255"/>
    </xf>
    <xf numFmtId="0" fontId="77" fillId="2" borderId="65" xfId="17" applyFont="1" applyFill="1" applyBorder="1" applyAlignment="1">
      <alignment horizontal="center" vertical="center" textRotation="255"/>
    </xf>
    <xf numFmtId="0" fontId="77" fillId="2" borderId="2" xfId="17" applyFont="1" applyFill="1" applyBorder="1" applyAlignment="1">
      <alignment horizontal="center" vertical="center" textRotation="255"/>
    </xf>
    <xf numFmtId="0" fontId="77" fillId="2" borderId="70" xfId="17" applyFont="1" applyFill="1" applyBorder="1" applyAlignment="1">
      <alignment horizontal="center" vertical="center" textRotation="255"/>
    </xf>
    <xf numFmtId="0" fontId="77" fillId="2" borderId="54" xfId="17" applyFont="1" applyFill="1" applyBorder="1" applyAlignment="1">
      <alignment horizontal="center" vertical="center" textRotation="255"/>
    </xf>
    <xf numFmtId="0" fontId="77" fillId="2" borderId="45" xfId="17" applyFont="1" applyFill="1" applyBorder="1" applyAlignment="1">
      <alignment horizontal="center" vertical="center"/>
    </xf>
    <xf numFmtId="0" fontId="77" fillId="2" borderId="46" xfId="17" applyFont="1" applyFill="1" applyBorder="1" applyAlignment="1">
      <alignment horizontal="center" vertical="center"/>
    </xf>
    <xf numFmtId="0" fontId="77" fillId="2" borderId="43" xfId="17" applyFont="1" applyFill="1" applyBorder="1" applyAlignment="1">
      <alignment horizontal="center" vertical="center"/>
    </xf>
    <xf numFmtId="0" fontId="77" fillId="2" borderId="45" xfId="17" applyFont="1" applyFill="1" applyBorder="1" applyAlignment="1">
      <alignment horizontal="left" vertical="center" wrapText="1"/>
    </xf>
    <xf numFmtId="0" fontId="77" fillId="2" borderId="46" xfId="17" applyFont="1" applyFill="1" applyBorder="1" applyAlignment="1">
      <alignment horizontal="left" vertical="center" wrapText="1"/>
    </xf>
    <xf numFmtId="0" fontId="77" fillId="2" borderId="64" xfId="17" applyFont="1" applyFill="1" applyBorder="1" applyAlignment="1">
      <alignment horizontal="left" vertical="center" wrapText="1"/>
    </xf>
    <xf numFmtId="0" fontId="77" fillId="2" borderId="19" xfId="17" applyFont="1" applyFill="1" applyBorder="1" applyAlignment="1">
      <alignment horizontal="left" vertical="center" wrapText="1"/>
    </xf>
    <xf numFmtId="0" fontId="77" fillId="2" borderId="20" xfId="17" applyFont="1" applyFill="1" applyBorder="1" applyAlignment="1">
      <alignment horizontal="left" vertical="center" wrapText="1"/>
    </xf>
    <xf numFmtId="0" fontId="77" fillId="2" borderId="68" xfId="17" applyFont="1" applyFill="1" applyBorder="1" applyAlignment="1">
      <alignment horizontal="left" vertical="center" wrapText="1"/>
    </xf>
    <xf numFmtId="0" fontId="79" fillId="2" borderId="3" xfId="18" applyFont="1" applyFill="1" applyBorder="1" applyAlignment="1">
      <alignment horizontal="center" vertical="center" wrapText="1"/>
    </xf>
    <xf numFmtId="0" fontId="79" fillId="2" borderId="4" xfId="18" applyFont="1" applyFill="1" applyBorder="1" applyAlignment="1">
      <alignment horizontal="center" vertical="center" wrapText="1"/>
    </xf>
    <xf numFmtId="49" fontId="79" fillId="2" borderId="4" xfId="18" applyNumberFormat="1" applyFont="1" applyFill="1" applyBorder="1" applyAlignment="1">
      <alignment horizontal="center" vertical="center" wrapText="1"/>
    </xf>
    <xf numFmtId="0" fontId="79" fillId="2" borderId="83" xfId="18" applyFont="1" applyFill="1" applyBorder="1" applyAlignment="1">
      <alignment horizontal="center" vertical="center" wrapText="1"/>
    </xf>
    <xf numFmtId="0" fontId="77" fillId="2" borderId="19" xfId="17" applyFont="1" applyFill="1" applyBorder="1" applyAlignment="1">
      <alignment horizontal="center" vertical="center"/>
    </xf>
    <xf numFmtId="0" fontId="77" fillId="2" borderId="20" xfId="17" applyFont="1" applyFill="1" applyBorder="1" applyAlignment="1">
      <alignment horizontal="center" vertical="center"/>
    </xf>
    <xf numFmtId="0" fontId="77" fillId="2" borderId="14" xfId="17" applyFont="1" applyFill="1" applyBorder="1" applyAlignment="1">
      <alignment horizontal="center" vertical="center"/>
    </xf>
    <xf numFmtId="0" fontId="77" fillId="2" borderId="19" xfId="17" applyFont="1" applyFill="1" applyBorder="1" applyAlignment="1">
      <alignment horizontal="left" vertical="center" wrapText="1" shrinkToFit="1"/>
    </xf>
    <xf numFmtId="0" fontId="77" fillId="2" borderId="20" xfId="17" applyFont="1" applyFill="1" applyBorder="1" applyAlignment="1">
      <alignment horizontal="left" vertical="center" wrapText="1" shrinkToFit="1"/>
    </xf>
    <xf numFmtId="0" fontId="77" fillId="2" borderId="14" xfId="17" applyFont="1" applyFill="1" applyBorder="1" applyAlignment="1">
      <alignment horizontal="left" vertical="center" wrapText="1" shrinkToFit="1"/>
    </xf>
    <xf numFmtId="0" fontId="77" fillId="2" borderId="85" xfId="17" applyFont="1" applyFill="1" applyBorder="1" applyAlignment="1">
      <alignment horizontal="center" vertical="center"/>
    </xf>
    <xf numFmtId="0" fontId="77" fillId="2" borderId="7" xfId="17" applyFont="1" applyFill="1" applyBorder="1" applyAlignment="1">
      <alignment horizontal="center" vertical="center"/>
    </xf>
    <xf numFmtId="0" fontId="77" fillId="2" borderId="10" xfId="17" applyFont="1" applyFill="1" applyBorder="1" applyAlignment="1">
      <alignment horizontal="center" vertical="center"/>
    </xf>
    <xf numFmtId="0" fontId="77" fillId="2" borderId="15" xfId="17" applyFont="1" applyFill="1" applyBorder="1" applyAlignment="1">
      <alignment horizontal="center" vertical="center"/>
    </xf>
    <xf numFmtId="0" fontId="77" fillId="2" borderId="208" xfId="17" applyFont="1" applyFill="1" applyBorder="1" applyAlignment="1">
      <alignment horizontal="center" vertical="center" wrapText="1"/>
    </xf>
    <xf numFmtId="0" fontId="77" fillId="2" borderId="4" xfId="17" applyFont="1" applyFill="1" applyBorder="1" applyAlignment="1">
      <alignment horizontal="center" vertical="center" wrapText="1"/>
    </xf>
    <xf numFmtId="0" fontId="77" fillId="2" borderId="5" xfId="17" applyFont="1" applyFill="1" applyBorder="1" applyAlignment="1">
      <alignment horizontal="center" vertical="center" wrapText="1"/>
    </xf>
    <xf numFmtId="0" fontId="77" fillId="2" borderId="48" xfId="17" applyFont="1" applyFill="1" applyBorder="1" applyAlignment="1">
      <alignment horizontal="center" vertical="center" wrapText="1"/>
    </xf>
    <xf numFmtId="0" fontId="77" fillId="2" borderId="0" xfId="17" applyFont="1" applyFill="1" applyAlignment="1">
      <alignment horizontal="center" vertical="center" wrapText="1"/>
    </xf>
    <xf numFmtId="0" fontId="77" fillId="2" borderId="1" xfId="17" applyFont="1" applyFill="1" applyBorder="1" applyAlignment="1">
      <alignment horizontal="center" vertical="center" wrapText="1"/>
    </xf>
    <xf numFmtId="0" fontId="77" fillId="2" borderId="85" xfId="17" applyFont="1" applyFill="1" applyBorder="1" applyAlignment="1">
      <alignment horizontal="center" vertical="center" wrapText="1"/>
    </xf>
    <xf numFmtId="0" fontId="77" fillId="2" borderId="7" xfId="17" applyFont="1" applyFill="1" applyBorder="1" applyAlignment="1">
      <alignment horizontal="center" vertical="center" wrapText="1"/>
    </xf>
    <xf numFmtId="0" fontId="77" fillId="2" borderId="10" xfId="17" applyFont="1" applyFill="1" applyBorder="1" applyAlignment="1">
      <alignment horizontal="center" vertical="center" wrapText="1"/>
    </xf>
    <xf numFmtId="0" fontId="77" fillId="2" borderId="2" xfId="17" applyFont="1" applyFill="1" applyBorder="1" applyAlignment="1">
      <alignment horizontal="center" vertical="center" shrinkToFit="1"/>
    </xf>
    <xf numFmtId="0" fontId="77" fillId="4" borderId="65" xfId="17" applyFont="1" applyFill="1" applyBorder="1" applyAlignment="1">
      <alignment horizontal="left" vertical="center"/>
    </xf>
    <xf numFmtId="0" fontId="77" fillId="4" borderId="2" xfId="17" applyFont="1" applyFill="1" applyBorder="1" applyAlignment="1">
      <alignment horizontal="left" vertical="center"/>
    </xf>
    <xf numFmtId="0" fontId="77" fillId="4" borderId="49" xfId="17" applyFont="1" applyFill="1" applyBorder="1" applyAlignment="1">
      <alignment horizontal="left" vertical="center"/>
    </xf>
    <xf numFmtId="0" fontId="77" fillId="2" borderId="208" xfId="17" applyFont="1" applyFill="1" applyBorder="1" applyAlignment="1">
      <alignment horizontal="center" vertical="center"/>
    </xf>
    <xf numFmtId="0" fontId="77" fillId="2" borderId="4" xfId="17" applyFont="1" applyFill="1" applyBorder="1" applyAlignment="1">
      <alignment horizontal="center" vertical="center"/>
    </xf>
    <xf numFmtId="0" fontId="77" fillId="2" borderId="5" xfId="17" applyFont="1" applyFill="1" applyBorder="1" applyAlignment="1">
      <alignment horizontal="center" vertical="center"/>
    </xf>
    <xf numFmtId="0" fontId="77" fillId="2" borderId="48" xfId="17" applyFont="1" applyFill="1" applyBorder="1" applyAlignment="1">
      <alignment horizontal="center" vertical="center"/>
    </xf>
    <xf numFmtId="0" fontId="77" fillId="2" borderId="0" xfId="17" applyFont="1" applyFill="1" applyAlignment="1">
      <alignment horizontal="center" vertical="center"/>
    </xf>
    <xf numFmtId="0" fontId="77" fillId="2" borderId="1" xfId="17" applyFont="1" applyFill="1" applyBorder="1" applyAlignment="1">
      <alignment horizontal="center" vertical="center"/>
    </xf>
    <xf numFmtId="0" fontId="77" fillId="2" borderId="3" xfId="17" applyFont="1" applyFill="1" applyBorder="1" applyAlignment="1">
      <alignment horizontal="center" vertical="center"/>
    </xf>
    <xf numFmtId="0" fontId="87" fillId="0" borderId="2" xfId="17" applyFont="1" applyFill="1" applyBorder="1" applyAlignment="1">
      <alignment horizontal="center" vertical="center" wrapText="1"/>
    </xf>
    <xf numFmtId="0" fontId="87" fillId="0" borderId="49" xfId="17" applyFont="1" applyFill="1" applyBorder="1" applyAlignment="1">
      <alignment horizontal="center" vertical="center" wrapText="1"/>
    </xf>
    <xf numFmtId="0" fontId="82" fillId="0" borderId="2" xfId="17" applyFont="1" applyFill="1" applyBorder="1" applyAlignment="1">
      <alignment horizontal="center" vertical="center" wrapText="1"/>
    </xf>
    <xf numFmtId="0" fontId="81" fillId="0" borderId="2" xfId="17" applyFont="1" applyFill="1" applyBorder="1" applyAlignment="1">
      <alignment horizontal="left" vertical="center" wrapText="1"/>
    </xf>
    <xf numFmtId="0" fontId="77" fillId="2" borderId="83" xfId="17" applyFont="1" applyFill="1" applyBorder="1" applyAlignment="1">
      <alignment horizontal="center" vertical="center"/>
    </xf>
    <xf numFmtId="0" fontId="77" fillId="2" borderId="2" xfId="17" applyFont="1" applyFill="1" applyBorder="1" applyAlignment="1">
      <alignment horizontal="left" vertical="center" wrapText="1"/>
    </xf>
    <xf numFmtId="0" fontId="77" fillId="2" borderId="8" xfId="17" applyFont="1" applyFill="1" applyBorder="1" applyAlignment="1">
      <alignment horizontal="left" vertical="center" wrapText="1"/>
    </xf>
    <xf numFmtId="0" fontId="77" fillId="2" borderId="0" xfId="17" applyFont="1" applyFill="1" applyAlignment="1">
      <alignment horizontal="left" vertical="center" wrapText="1"/>
    </xf>
    <xf numFmtId="0" fontId="77" fillId="2" borderId="59" xfId="17" applyFont="1" applyFill="1" applyBorder="1" applyAlignment="1">
      <alignment horizontal="left" vertical="center" wrapText="1"/>
    </xf>
    <xf numFmtId="0" fontId="77" fillId="2" borderId="9" xfId="17" applyFont="1" applyFill="1" applyBorder="1" applyAlignment="1">
      <alignment horizontal="left" vertical="center" wrapText="1"/>
    </xf>
    <xf numFmtId="0" fontId="77" fillId="2" borderId="7" xfId="17" applyFont="1" applyFill="1" applyBorder="1" applyAlignment="1">
      <alignment horizontal="left" vertical="center" wrapText="1"/>
    </xf>
    <xf numFmtId="0" fontId="77" fillId="2" borderId="77" xfId="17" applyFont="1" applyFill="1" applyBorder="1" applyAlignment="1">
      <alignment horizontal="left" vertical="center" wrapText="1"/>
    </xf>
    <xf numFmtId="183" fontId="77" fillId="2" borderId="2" xfId="17" applyNumberFormat="1" applyFont="1" applyFill="1" applyBorder="1" applyAlignment="1">
      <alignment horizontal="left" vertical="center" indent="1"/>
    </xf>
    <xf numFmtId="0" fontId="81" fillId="0" borderId="2" xfId="17" applyFont="1" applyFill="1" applyBorder="1" applyAlignment="1">
      <alignment horizontal="center" vertical="center"/>
    </xf>
    <xf numFmtId="0" fontId="81" fillId="0" borderId="49" xfId="17" applyFont="1" applyFill="1" applyBorder="1" applyAlignment="1">
      <alignment horizontal="center" vertical="center"/>
    </xf>
    <xf numFmtId="0" fontId="82" fillId="0" borderId="300" xfId="17" applyFont="1" applyFill="1" applyBorder="1" applyAlignment="1">
      <alignment horizontal="center" vertical="center" wrapText="1"/>
    </xf>
    <xf numFmtId="0" fontId="82" fillId="0" borderId="301" xfId="17" applyFont="1" applyFill="1" applyBorder="1" applyAlignment="1">
      <alignment horizontal="center" vertical="center" wrapText="1"/>
    </xf>
    <xf numFmtId="0" fontId="82" fillId="0" borderId="332" xfId="17" applyFont="1" applyFill="1" applyBorder="1" applyAlignment="1">
      <alignment horizontal="center" vertical="center" wrapText="1"/>
    </xf>
    <xf numFmtId="0" fontId="82" fillId="0" borderId="331" xfId="17" applyFont="1" applyFill="1" applyBorder="1" applyAlignment="1">
      <alignment horizontal="center" vertical="center" wrapText="1"/>
    </xf>
    <xf numFmtId="0" fontId="79" fillId="2" borderId="2" xfId="18" applyFont="1" applyFill="1" applyBorder="1" applyAlignment="1">
      <alignment horizontal="center" vertical="center"/>
    </xf>
    <xf numFmtId="49" fontId="15" fillId="2" borderId="41" xfId="18" applyNumberFormat="1" applyFont="1" applyFill="1" applyBorder="1" applyAlignment="1">
      <alignment horizontal="center" vertical="center" wrapText="1"/>
    </xf>
    <xf numFmtId="0" fontId="15" fillId="2" borderId="41" xfId="18" applyFont="1" applyFill="1" applyBorder="1" applyAlignment="1">
      <alignment horizontal="center" vertical="center" wrapText="1"/>
    </xf>
    <xf numFmtId="0" fontId="15" fillId="2" borderId="61" xfId="18" applyFont="1" applyFill="1" applyBorder="1" applyAlignment="1">
      <alignment horizontal="center" vertical="center" wrapText="1"/>
    </xf>
    <xf numFmtId="0" fontId="81" fillId="2" borderId="19" xfId="17" applyFont="1" applyFill="1" applyBorder="1" applyAlignment="1">
      <alignment horizontal="center" vertical="center"/>
    </xf>
    <xf numFmtId="0" fontId="81" fillId="2" borderId="20" xfId="17" applyFont="1" applyFill="1" applyBorder="1" applyAlignment="1">
      <alignment horizontal="center" vertical="center"/>
    </xf>
    <xf numFmtId="0" fontId="81" fillId="2" borderId="14" xfId="17" applyFont="1" applyFill="1" applyBorder="1" applyAlignment="1">
      <alignment horizontal="center" vertical="center"/>
    </xf>
    <xf numFmtId="0" fontId="81" fillId="2" borderId="19" xfId="17" applyFont="1" applyFill="1" applyBorder="1" applyAlignment="1">
      <alignment horizontal="left" vertical="center" wrapText="1" shrinkToFit="1"/>
    </xf>
    <xf numFmtId="0" fontId="81" fillId="2" borderId="20" xfId="17" applyFont="1" applyFill="1" applyBorder="1" applyAlignment="1">
      <alignment horizontal="left" vertical="center" wrapText="1" shrinkToFit="1"/>
    </xf>
    <xf numFmtId="0" fontId="81" fillId="2" borderId="14" xfId="17" applyFont="1" applyFill="1" applyBorder="1" applyAlignment="1">
      <alignment horizontal="left" vertical="center" wrapText="1" shrinkToFit="1"/>
    </xf>
    <xf numFmtId="0" fontId="81" fillId="2" borderId="9" xfId="17" applyFont="1" applyFill="1" applyBorder="1" applyAlignment="1">
      <alignment horizontal="left" vertical="center" wrapText="1" shrinkToFit="1"/>
    </xf>
    <xf numFmtId="0" fontId="81" fillId="2" borderId="7" xfId="17" applyFont="1" applyFill="1" applyBorder="1" applyAlignment="1">
      <alignment horizontal="left" vertical="center" wrapText="1" shrinkToFit="1"/>
    </xf>
    <xf numFmtId="0" fontId="81" fillId="2" borderId="77" xfId="17" applyFont="1" applyFill="1" applyBorder="1" applyAlignment="1">
      <alignment horizontal="left" vertical="center" wrapText="1" shrinkToFit="1"/>
    </xf>
    <xf numFmtId="0" fontId="77" fillId="2" borderId="41" xfId="17" applyFont="1" applyFill="1" applyBorder="1" applyAlignment="1">
      <alignment horizontal="center" vertical="center"/>
    </xf>
    <xf numFmtId="0" fontId="77" fillId="2" borderId="61" xfId="17" applyFont="1" applyFill="1" applyBorder="1" applyAlignment="1">
      <alignment horizontal="center" vertical="center"/>
    </xf>
    <xf numFmtId="0" fontId="77" fillId="2" borderId="51" xfId="17" applyFont="1" applyFill="1" applyBorder="1" applyAlignment="1">
      <alignment horizontal="center" vertical="center"/>
    </xf>
    <xf numFmtId="0" fontId="77" fillId="2" borderId="60" xfId="17" applyFont="1" applyFill="1" applyBorder="1" applyAlignment="1">
      <alignment horizontal="center" vertical="center"/>
    </xf>
    <xf numFmtId="0" fontId="77" fillId="2" borderId="40" xfId="17" applyFont="1" applyFill="1" applyBorder="1" applyAlignment="1">
      <alignment horizontal="center" vertical="center"/>
    </xf>
    <xf numFmtId="0" fontId="77" fillId="2" borderId="50" xfId="17" applyFont="1" applyFill="1" applyBorder="1" applyAlignment="1">
      <alignment horizontal="center" vertical="center"/>
    </xf>
    <xf numFmtId="0" fontId="81" fillId="2" borderId="40" xfId="17" applyFont="1" applyFill="1" applyBorder="1" applyAlignment="1">
      <alignment horizontal="center" vertical="center" wrapText="1"/>
    </xf>
    <xf numFmtId="0" fontId="81" fillId="2" borderId="41" xfId="17" applyFont="1" applyFill="1" applyBorder="1" applyAlignment="1">
      <alignment horizontal="center" vertical="center" wrapText="1"/>
    </xf>
    <xf numFmtId="0" fontId="81" fillId="2" borderId="42" xfId="17" applyFont="1" applyFill="1" applyBorder="1" applyAlignment="1">
      <alignment horizontal="center" vertical="center" wrapText="1"/>
    </xf>
    <xf numFmtId="0" fontId="81" fillId="2" borderId="48" xfId="17" applyFont="1" applyFill="1" applyBorder="1" applyAlignment="1">
      <alignment horizontal="center" vertical="center" wrapText="1"/>
    </xf>
    <xf numFmtId="0" fontId="81" fillId="2" borderId="0" xfId="17" applyFont="1" applyFill="1" applyAlignment="1">
      <alignment horizontal="center" vertical="center" wrapText="1"/>
    </xf>
    <xf numFmtId="0" fontId="81" fillId="2" borderId="1" xfId="17" applyFont="1" applyFill="1" applyBorder="1" applyAlignment="1">
      <alignment horizontal="center" vertical="center" wrapText="1"/>
    </xf>
    <xf numFmtId="0" fontId="81" fillId="2" borderId="50" xfId="17" applyFont="1" applyFill="1" applyBorder="1" applyAlignment="1">
      <alignment horizontal="center" vertical="center" wrapText="1"/>
    </xf>
    <xf numFmtId="0" fontId="81" fillId="2" borderId="51" xfId="17" applyFont="1" applyFill="1" applyBorder="1" applyAlignment="1">
      <alignment horizontal="center" vertical="center" wrapText="1"/>
    </xf>
    <xf numFmtId="0" fontId="81" fillId="2" borderId="52" xfId="17" applyFont="1" applyFill="1" applyBorder="1" applyAlignment="1">
      <alignment horizontal="center" vertical="center" wrapText="1"/>
    </xf>
    <xf numFmtId="0" fontId="81" fillId="2" borderId="45" xfId="17" applyFont="1" applyFill="1" applyBorder="1" applyAlignment="1">
      <alignment horizontal="center" vertical="center"/>
    </xf>
    <xf numFmtId="0" fontId="81" fillId="2" borderId="46" xfId="17" applyFont="1" applyFill="1" applyBorder="1" applyAlignment="1">
      <alignment horizontal="center" vertical="center"/>
    </xf>
    <xf numFmtId="0" fontId="81" fillId="2" borderId="43" xfId="17" applyFont="1" applyFill="1" applyBorder="1" applyAlignment="1">
      <alignment horizontal="center" vertical="center"/>
    </xf>
    <xf numFmtId="0" fontId="81" fillId="2" borderId="45" xfId="17" applyFont="1" applyFill="1" applyBorder="1" applyAlignment="1">
      <alignment horizontal="left" vertical="center" wrapText="1" shrinkToFit="1"/>
    </xf>
    <xf numFmtId="0" fontId="81" fillId="2" borderId="46" xfId="17" applyFont="1" applyFill="1" applyBorder="1" applyAlignment="1">
      <alignment horizontal="left" vertical="center" wrapText="1" shrinkToFit="1"/>
    </xf>
    <xf numFmtId="0" fontId="81" fillId="2" borderId="43" xfId="17" applyFont="1" applyFill="1" applyBorder="1" applyAlignment="1">
      <alignment horizontal="left" vertical="center" wrapText="1" shrinkToFit="1"/>
    </xf>
    <xf numFmtId="0" fontId="81" fillId="2" borderId="44" xfId="17" applyFont="1" applyFill="1" applyBorder="1" applyAlignment="1">
      <alignment horizontal="center" vertical="center" shrinkToFit="1"/>
    </xf>
    <xf numFmtId="0" fontId="81" fillId="2" borderId="2" xfId="17" applyFont="1" applyFill="1" applyBorder="1" applyAlignment="1">
      <alignment horizontal="center" vertical="center" shrinkToFit="1"/>
    </xf>
    <xf numFmtId="0" fontId="15" fillId="2" borderId="58" xfId="18" applyFont="1" applyFill="1" applyBorder="1" applyAlignment="1">
      <alignment horizontal="center" vertical="center" wrapText="1"/>
    </xf>
    <xf numFmtId="0" fontId="79" fillId="2" borderId="8" xfId="18" applyFont="1" applyFill="1" applyBorder="1" applyAlignment="1">
      <alignment horizontal="left" vertical="center" wrapText="1"/>
    </xf>
    <xf numFmtId="0" fontId="79" fillId="2" borderId="0" xfId="18" applyFont="1" applyFill="1" applyBorder="1" applyAlignment="1">
      <alignment horizontal="left" vertical="center" wrapText="1"/>
    </xf>
    <xf numFmtId="0" fontId="79" fillId="2" borderId="9" xfId="18" applyFont="1" applyFill="1" applyBorder="1" applyAlignment="1">
      <alignment horizontal="left" vertical="center" wrapText="1"/>
    </xf>
    <xf numFmtId="0" fontId="79" fillId="2" borderId="7" xfId="18" applyFont="1" applyFill="1" applyBorder="1" applyAlignment="1">
      <alignment horizontal="left" vertical="center" wrapText="1"/>
    </xf>
    <xf numFmtId="0" fontId="79" fillId="2" borderId="77" xfId="18" applyFont="1" applyFill="1" applyBorder="1" applyAlignment="1">
      <alignment horizontal="left" vertical="center" wrapText="1"/>
    </xf>
    <xf numFmtId="0" fontId="77" fillId="2" borderId="62" xfId="17" applyFont="1" applyFill="1" applyBorder="1" applyAlignment="1">
      <alignment horizontal="center" vertical="center"/>
    </xf>
    <xf numFmtId="0" fontId="77" fillId="2" borderId="44" xfId="17" applyFont="1" applyFill="1" applyBorder="1" applyAlignment="1">
      <alignment horizontal="center" vertical="center"/>
    </xf>
    <xf numFmtId="0" fontId="77" fillId="2" borderId="47" xfId="17" applyFont="1" applyFill="1" applyBorder="1" applyAlignment="1">
      <alignment horizontal="center" vertical="center"/>
    </xf>
    <xf numFmtId="0" fontId="77" fillId="2" borderId="70" xfId="17" applyFont="1" applyFill="1" applyBorder="1" applyAlignment="1">
      <alignment horizontal="center" vertical="center"/>
    </xf>
    <xf numFmtId="0" fontId="77" fillId="2" borderId="57" xfId="17" applyFont="1" applyFill="1" applyBorder="1" applyAlignment="1">
      <alignment horizontal="center" vertical="center"/>
    </xf>
    <xf numFmtId="0" fontId="77" fillId="2" borderId="58" xfId="17" applyFont="1" applyFill="1" applyBorder="1" applyAlignment="1">
      <alignment horizontal="center" vertical="center"/>
    </xf>
    <xf numFmtId="0" fontId="77" fillId="2" borderId="55" xfId="17" applyFont="1" applyFill="1" applyBorder="1" applyAlignment="1">
      <alignment horizontal="center" vertical="center"/>
    </xf>
    <xf numFmtId="0" fontId="77" fillId="2" borderId="40" xfId="17" applyFont="1" applyFill="1" applyBorder="1" applyAlignment="1">
      <alignment horizontal="center" vertical="center" wrapText="1"/>
    </xf>
    <xf numFmtId="0" fontId="77" fillId="2" borderId="41" xfId="17" applyFont="1" applyFill="1" applyBorder="1" applyAlignment="1">
      <alignment horizontal="center" vertical="center" wrapText="1"/>
    </xf>
    <xf numFmtId="0" fontId="77" fillId="2" borderId="50" xfId="17" applyFont="1" applyFill="1" applyBorder="1" applyAlignment="1">
      <alignment horizontal="center" vertical="center" wrapText="1"/>
    </xf>
    <xf numFmtId="0" fontId="77" fillId="2" borderId="51" xfId="17" applyFont="1" applyFill="1" applyBorder="1" applyAlignment="1">
      <alignment horizontal="center" vertical="center" wrapText="1"/>
    </xf>
    <xf numFmtId="0" fontId="77" fillId="2" borderId="40" xfId="17" applyFont="1" applyFill="1" applyBorder="1" applyAlignment="1">
      <alignment horizontal="center" vertical="center" textRotation="255"/>
    </xf>
    <xf numFmtId="0" fontId="77" fillId="2" borderId="42" xfId="17" applyFont="1" applyFill="1" applyBorder="1" applyAlignment="1">
      <alignment horizontal="center" vertical="center" textRotation="255"/>
    </xf>
    <xf numFmtId="0" fontId="77" fillId="2" borderId="48" xfId="17" applyFont="1" applyFill="1" applyBorder="1" applyAlignment="1">
      <alignment horizontal="center" vertical="center" textRotation="255"/>
    </xf>
    <xf numFmtId="0" fontId="77" fillId="2" borderId="1" xfId="17" applyFont="1" applyFill="1" applyBorder="1" applyAlignment="1">
      <alignment horizontal="center" vertical="center" textRotation="255"/>
    </xf>
    <xf numFmtId="0" fontId="77" fillId="2" borderId="85" xfId="17" applyFont="1" applyFill="1" applyBorder="1" applyAlignment="1">
      <alignment horizontal="center" vertical="center" textRotation="255"/>
    </xf>
    <xf numFmtId="0" fontId="77" fillId="2" borderId="10" xfId="17" applyFont="1" applyFill="1" applyBorder="1" applyAlignment="1">
      <alignment horizontal="center" vertical="center" textRotation="255"/>
    </xf>
    <xf numFmtId="0" fontId="78" fillId="2" borderId="44" xfId="17" applyFont="1" applyFill="1" applyBorder="1" applyAlignment="1">
      <alignment horizontal="center" vertical="center"/>
    </xf>
    <xf numFmtId="0" fontId="78" fillId="2" borderId="44" xfId="17" applyFont="1" applyFill="1" applyBorder="1" applyAlignment="1">
      <alignment horizontal="left" vertical="center"/>
    </xf>
    <xf numFmtId="0" fontId="78" fillId="2" borderId="15" xfId="17" applyFont="1" applyFill="1" applyBorder="1" applyAlignment="1">
      <alignment horizontal="left" vertical="center"/>
    </xf>
    <xf numFmtId="0" fontId="78" fillId="2" borderId="75" xfId="17" applyFont="1" applyFill="1" applyBorder="1" applyAlignment="1">
      <alignment horizontal="left" vertical="center"/>
    </xf>
    <xf numFmtId="0" fontId="77" fillId="2" borderId="49" xfId="17" applyFont="1" applyFill="1" applyBorder="1" applyAlignment="1">
      <alignment horizontal="left" vertical="center" wrapText="1"/>
    </xf>
    <xf numFmtId="0" fontId="15" fillId="2" borderId="4" xfId="18" applyFont="1" applyFill="1" applyBorder="1" applyAlignment="1">
      <alignment horizontal="center" vertical="center" wrapText="1"/>
    </xf>
    <xf numFmtId="0" fontId="15" fillId="2" borderId="83" xfId="18" applyFont="1" applyFill="1" applyBorder="1" applyAlignment="1">
      <alignment horizontal="center" vertical="center" wrapText="1"/>
    </xf>
    <xf numFmtId="0" fontId="15" fillId="2" borderId="3" xfId="18" applyFont="1" applyFill="1" applyBorder="1" applyAlignment="1">
      <alignment horizontal="center" vertical="center" wrapText="1"/>
    </xf>
    <xf numFmtId="49" fontId="15" fillId="2" borderId="4" xfId="18" applyNumberFormat="1" applyFont="1" applyFill="1" applyBorder="1" applyAlignment="1">
      <alignment horizontal="center" vertical="center" wrapText="1"/>
    </xf>
    <xf numFmtId="0" fontId="81" fillId="2" borderId="54" xfId="17" applyFont="1" applyFill="1" applyBorder="1" applyAlignment="1">
      <alignment horizontal="center" vertical="center" shrinkToFit="1"/>
    </xf>
    <xf numFmtId="0" fontId="81" fillId="2" borderId="71" xfId="17" applyFont="1" applyFill="1" applyBorder="1" applyAlignment="1">
      <alignment horizontal="center" vertical="center"/>
    </xf>
    <xf numFmtId="0" fontId="81" fillId="2" borderId="87" xfId="17" applyFont="1" applyFill="1" applyBorder="1" applyAlignment="1">
      <alignment horizontal="center" vertical="center"/>
    </xf>
    <xf numFmtId="0" fontId="81" fillId="2" borderId="53" xfId="17" applyFont="1" applyFill="1" applyBorder="1" applyAlignment="1">
      <alignment horizontal="center" vertical="center"/>
    </xf>
    <xf numFmtId="0" fontId="81" fillId="2" borderId="71" xfId="17" applyFont="1" applyFill="1" applyBorder="1" applyAlignment="1">
      <alignment horizontal="left" vertical="center" wrapText="1" shrinkToFit="1"/>
    </xf>
    <xf numFmtId="0" fontId="81" fillId="2" borderId="87" xfId="17" applyFont="1" applyFill="1" applyBorder="1" applyAlignment="1">
      <alignment horizontal="left" vertical="center" wrapText="1" shrinkToFit="1"/>
    </xf>
    <xf numFmtId="0" fontId="81" fillId="2" borderId="53" xfId="17" applyFont="1" applyFill="1" applyBorder="1" applyAlignment="1">
      <alignment horizontal="left" vertical="center" wrapText="1" shrinkToFit="1"/>
    </xf>
    <xf numFmtId="0" fontId="81" fillId="2" borderId="55" xfId="17" applyFont="1" applyFill="1" applyBorder="1" applyAlignment="1">
      <alignment horizontal="left" vertical="center" wrapText="1" shrinkToFit="1"/>
    </xf>
    <xf numFmtId="0" fontId="81" fillId="2" borderId="51" xfId="17" applyFont="1" applyFill="1" applyBorder="1" applyAlignment="1">
      <alignment horizontal="left" vertical="center" wrapText="1" shrinkToFit="1"/>
    </xf>
    <xf numFmtId="0" fontId="81" fillId="2" borderId="60" xfId="17" applyFont="1" applyFill="1" applyBorder="1" applyAlignment="1">
      <alignment horizontal="left" vertical="center" wrapText="1" shrinkToFit="1"/>
    </xf>
    <xf numFmtId="0" fontId="81" fillId="2" borderId="62" xfId="17" applyFont="1" applyFill="1" applyBorder="1" applyAlignment="1">
      <alignment horizontal="center" vertical="center" textRotation="255"/>
    </xf>
    <xf numFmtId="0" fontId="81" fillId="2" borderId="44" xfId="17" applyFont="1" applyFill="1" applyBorder="1" applyAlignment="1">
      <alignment horizontal="center" vertical="center" textRotation="255"/>
    </xf>
    <xf numFmtId="0" fontId="81" fillId="2" borderId="65" xfId="17" applyFont="1" applyFill="1" applyBorder="1" applyAlignment="1">
      <alignment horizontal="center" vertical="center" textRotation="255"/>
    </xf>
    <xf numFmtId="0" fontId="81" fillId="2" borderId="2" xfId="17" applyFont="1" applyFill="1" applyBorder="1" applyAlignment="1">
      <alignment horizontal="center" vertical="center" textRotation="255"/>
    </xf>
    <xf numFmtId="0" fontId="81" fillId="2" borderId="70" xfId="17" applyFont="1" applyFill="1" applyBorder="1" applyAlignment="1">
      <alignment horizontal="center" vertical="center" textRotation="255"/>
    </xf>
    <xf numFmtId="0" fontId="81" fillId="2" borderId="54" xfId="17" applyFont="1" applyFill="1" applyBorder="1" applyAlignment="1">
      <alignment horizontal="center" vertical="center" textRotation="255"/>
    </xf>
    <xf numFmtId="0" fontId="81" fillId="2" borderId="45" xfId="17" applyFont="1" applyFill="1" applyBorder="1" applyAlignment="1">
      <alignment horizontal="left" vertical="center" wrapText="1"/>
    </xf>
    <xf numFmtId="0" fontId="81" fillId="2" borderId="46" xfId="17" applyFont="1" applyFill="1" applyBorder="1" applyAlignment="1">
      <alignment horizontal="left" vertical="center" wrapText="1"/>
    </xf>
    <xf numFmtId="0" fontId="81" fillId="2" borderId="64" xfId="17" applyFont="1" applyFill="1" applyBorder="1" applyAlignment="1">
      <alignment horizontal="left" vertical="center" wrapText="1"/>
    </xf>
    <xf numFmtId="0" fontId="81" fillId="2" borderId="2" xfId="17" applyFont="1" applyFill="1" applyBorder="1" applyAlignment="1">
      <alignment horizontal="center" vertical="center"/>
    </xf>
    <xf numFmtId="0" fontId="81" fillId="2" borderId="20" xfId="17" applyFont="1" applyFill="1" applyBorder="1" applyAlignment="1">
      <alignment horizontal="left" vertical="center" wrapText="1"/>
    </xf>
    <xf numFmtId="0" fontId="81" fillId="2" borderId="68" xfId="17" applyFont="1" applyFill="1" applyBorder="1" applyAlignment="1">
      <alignment horizontal="left" vertical="center" wrapText="1"/>
    </xf>
    <xf numFmtId="0" fontId="15" fillId="2" borderId="9" xfId="18" applyFont="1" applyFill="1" applyBorder="1" applyAlignment="1">
      <alignment horizontal="left" vertical="center" wrapText="1"/>
    </xf>
    <xf numFmtId="0" fontId="15" fillId="2" borderId="7" xfId="18" applyFont="1" applyFill="1" applyBorder="1" applyAlignment="1">
      <alignment horizontal="left" vertical="center" wrapText="1"/>
    </xf>
    <xf numFmtId="0" fontId="15" fillId="2" borderId="77" xfId="18" applyFont="1" applyFill="1" applyBorder="1" applyAlignment="1">
      <alignment horizontal="left" vertical="center" wrapText="1"/>
    </xf>
    <xf numFmtId="0" fontId="81" fillId="2" borderId="54" xfId="17" applyFont="1" applyFill="1" applyBorder="1" applyAlignment="1">
      <alignment horizontal="center" vertical="center"/>
    </xf>
    <xf numFmtId="0" fontId="15" fillId="2" borderId="19" xfId="19" applyFont="1" applyFill="1" applyBorder="1" applyAlignment="1">
      <alignment horizontal="center" vertical="center" shrinkToFit="1"/>
    </xf>
    <xf numFmtId="0" fontId="15" fillId="2" borderId="20" xfId="19" applyFont="1" applyFill="1" applyBorder="1" applyAlignment="1">
      <alignment horizontal="center" vertical="center" shrinkToFit="1"/>
    </xf>
    <xf numFmtId="0" fontId="15" fillId="2" borderId="14" xfId="19" applyFont="1" applyFill="1" applyBorder="1" applyAlignment="1">
      <alignment horizontal="center" vertical="center" shrinkToFit="1"/>
    </xf>
    <xf numFmtId="49" fontId="15" fillId="2" borderId="19" xfId="19" applyNumberFormat="1" applyFont="1" applyFill="1" applyBorder="1" applyAlignment="1">
      <alignment horizontal="left" vertical="center"/>
    </xf>
    <xf numFmtId="49" fontId="15" fillId="2" borderId="20" xfId="19" applyNumberFormat="1" applyFont="1" applyFill="1" applyBorder="1" applyAlignment="1">
      <alignment horizontal="left" vertical="center"/>
    </xf>
    <xf numFmtId="49" fontId="15" fillId="2" borderId="68" xfId="19" applyNumberFormat="1" applyFont="1" applyFill="1" applyBorder="1" applyAlignment="1">
      <alignment horizontal="left" vertical="center"/>
    </xf>
    <xf numFmtId="0" fontId="15" fillId="2" borderId="54" xfId="18" applyFont="1" applyFill="1" applyBorder="1" applyAlignment="1">
      <alignment horizontal="center" vertical="center"/>
    </xf>
    <xf numFmtId="49" fontId="15" fillId="2" borderId="71" xfId="19" applyNumberFormat="1" applyFont="1" applyFill="1" applyBorder="1" applyAlignment="1">
      <alignment horizontal="left" vertical="center"/>
    </xf>
    <xf numFmtId="49" fontId="15" fillId="2" borderId="87" xfId="19" applyNumberFormat="1" applyFont="1" applyFill="1" applyBorder="1" applyAlignment="1">
      <alignment horizontal="left" vertical="center"/>
    </xf>
    <xf numFmtId="49" fontId="15" fillId="2" borderId="73" xfId="19" applyNumberFormat="1" applyFont="1" applyFill="1" applyBorder="1" applyAlignment="1">
      <alignment horizontal="left" vertical="center"/>
    </xf>
    <xf numFmtId="0" fontId="15" fillId="2" borderId="8" xfId="18" applyFont="1" applyFill="1" applyBorder="1" applyAlignment="1">
      <alignment horizontal="left" vertical="center" wrapText="1"/>
    </xf>
    <xf numFmtId="0" fontId="15" fillId="2" borderId="0" xfId="18" applyFont="1" applyFill="1" applyAlignment="1">
      <alignment horizontal="left" vertical="center" wrapText="1"/>
    </xf>
    <xf numFmtId="0" fontId="15" fillId="2" borderId="59" xfId="18" applyFont="1" applyFill="1" applyBorder="1" applyAlignment="1">
      <alignment horizontal="left" vertical="center" wrapText="1"/>
    </xf>
    <xf numFmtId="0" fontId="78" fillId="2" borderId="47" xfId="17" applyFont="1" applyFill="1" applyBorder="1" applyAlignment="1">
      <alignment horizontal="left" vertical="center"/>
    </xf>
    <xf numFmtId="0" fontId="77" fillId="2" borderId="19" xfId="17" applyFont="1" applyFill="1" applyBorder="1" applyAlignment="1">
      <alignment horizontal="left" vertical="center"/>
    </xf>
    <xf numFmtId="0" fontId="77" fillId="2" borderId="20" xfId="17" applyFont="1" applyFill="1" applyBorder="1" applyAlignment="1">
      <alignment horizontal="left" vertical="center"/>
    </xf>
    <xf numFmtId="0" fontId="77" fillId="2" borderId="68" xfId="17" applyFont="1" applyFill="1" applyBorder="1" applyAlignment="1">
      <alignment horizontal="left" vertical="center"/>
    </xf>
    <xf numFmtId="49" fontId="79" fillId="0" borderId="4" xfId="18" applyNumberFormat="1" applyFont="1" applyBorder="1" applyAlignment="1">
      <alignment horizontal="center" vertical="center" wrapText="1"/>
    </xf>
    <xf numFmtId="49" fontId="79" fillId="2" borderId="20" xfId="19" applyNumberFormat="1" applyFont="1" applyFill="1" applyBorder="1" applyAlignment="1">
      <alignment horizontal="center" vertical="center"/>
    </xf>
    <xf numFmtId="49" fontId="79" fillId="2" borderId="14" xfId="19" applyNumberFormat="1" applyFont="1" applyFill="1" applyBorder="1" applyAlignment="1">
      <alignment horizontal="center" vertical="center"/>
    </xf>
    <xf numFmtId="49" fontId="79" fillId="0" borderId="19" xfId="19" applyNumberFormat="1" applyFont="1" applyBorder="1" applyAlignment="1">
      <alignment horizontal="left" vertical="center"/>
    </xf>
    <xf numFmtId="49" fontId="79" fillId="0" borderId="20" xfId="19" applyNumberFormat="1" applyFont="1" applyBorder="1" applyAlignment="1">
      <alignment horizontal="left" vertical="center"/>
    </xf>
    <xf numFmtId="49" fontId="79" fillId="0" borderId="68" xfId="19" applyNumberFormat="1" applyFont="1" applyBorder="1" applyAlignment="1">
      <alignment horizontal="left" vertical="center"/>
    </xf>
    <xf numFmtId="0" fontId="77" fillId="2" borderId="2" xfId="17" applyFont="1" applyFill="1" applyBorder="1" applyAlignment="1">
      <alignment horizontal="left" vertical="center"/>
    </xf>
    <xf numFmtId="183" fontId="77" fillId="2" borderId="2" xfId="17" applyNumberFormat="1" applyFont="1" applyFill="1" applyBorder="1" applyAlignment="1">
      <alignment horizontal="left" vertical="center"/>
    </xf>
    <xf numFmtId="0" fontId="77" fillId="2" borderId="208" xfId="17" applyFont="1" applyFill="1" applyBorder="1" applyAlignment="1">
      <alignment horizontal="center" vertical="center" textRotation="255"/>
    </xf>
    <xf numFmtId="0" fontId="77" fillId="2" borderId="5" xfId="17" applyFont="1" applyFill="1" applyBorder="1" applyAlignment="1">
      <alignment horizontal="center" vertical="center" textRotation="255"/>
    </xf>
    <xf numFmtId="0" fontId="81" fillId="0" borderId="2" xfId="17" applyFont="1" applyFill="1" applyBorder="1" applyAlignment="1">
      <alignment horizontal="center" vertical="center" wrapText="1"/>
    </xf>
    <xf numFmtId="0" fontId="81" fillId="0" borderId="49" xfId="17" applyFont="1" applyFill="1" applyBorder="1" applyAlignment="1">
      <alignment horizontal="center" vertical="center" wrapText="1"/>
    </xf>
    <xf numFmtId="0" fontId="82" fillId="0" borderId="54" xfId="17" applyFont="1" applyFill="1" applyBorder="1" applyAlignment="1">
      <alignment horizontal="center" vertical="center" wrapText="1"/>
    </xf>
    <xf numFmtId="0" fontId="82" fillId="0" borderId="49" xfId="17" applyFont="1" applyFill="1" applyBorder="1" applyAlignment="1">
      <alignment horizontal="center" vertical="center" wrapText="1"/>
    </xf>
    <xf numFmtId="0" fontId="81" fillId="0" borderId="54" xfId="17" applyFont="1" applyFill="1" applyBorder="1" applyAlignment="1">
      <alignment horizontal="center" vertical="center" wrapText="1"/>
    </xf>
    <xf numFmtId="0" fontId="81" fillId="0" borderId="57" xfId="17" applyFont="1" applyFill="1" applyBorder="1" applyAlignment="1">
      <alignment horizontal="center" vertical="center" wrapText="1"/>
    </xf>
    <xf numFmtId="0" fontId="77" fillId="4" borderId="62" xfId="17" applyFont="1" applyFill="1" applyBorder="1" applyAlignment="1">
      <alignment horizontal="left" vertical="center"/>
    </xf>
    <xf numFmtId="0" fontId="77" fillId="4" borderId="44" xfId="17" applyFont="1" applyFill="1" applyBorder="1" applyAlignment="1">
      <alignment horizontal="left" vertical="center"/>
    </xf>
    <xf numFmtId="0" fontId="77" fillId="4" borderId="47" xfId="17" applyFont="1" applyFill="1" applyBorder="1" applyAlignment="1">
      <alignment horizontal="left" vertical="center"/>
    </xf>
    <xf numFmtId="0" fontId="76" fillId="2" borderId="86" xfId="17" applyFont="1" applyFill="1" applyBorder="1" applyAlignment="1">
      <alignment horizontal="center" vertical="center" wrapText="1"/>
    </xf>
    <xf numFmtId="0" fontId="76" fillId="2" borderId="87" xfId="17" applyFont="1" applyFill="1" applyBorder="1" applyAlignment="1">
      <alignment horizontal="center" vertical="center" wrapText="1"/>
    </xf>
    <xf numFmtId="0" fontId="76" fillId="2" borderId="53" xfId="17" applyFont="1" applyFill="1" applyBorder="1" applyAlignment="1">
      <alignment horizontal="center" vertical="center" wrapText="1"/>
    </xf>
    <xf numFmtId="184" fontId="76" fillId="2" borderId="71" xfId="17" applyNumberFormat="1" applyFont="1" applyFill="1" applyBorder="1" applyAlignment="1">
      <alignment horizontal="center" vertical="center" wrapText="1"/>
    </xf>
    <xf numFmtId="184" fontId="76" fillId="2" borderId="87" xfId="17" applyNumberFormat="1" applyFont="1" applyFill="1" applyBorder="1" applyAlignment="1">
      <alignment horizontal="center" vertical="center" wrapText="1"/>
    </xf>
    <xf numFmtId="0" fontId="76" fillId="2" borderId="71" xfId="17" applyFont="1" applyFill="1" applyBorder="1" applyAlignment="1">
      <alignment horizontal="center" vertical="center"/>
    </xf>
    <xf numFmtId="0" fontId="76" fillId="2" borderId="87" xfId="17" applyFont="1" applyFill="1" applyBorder="1" applyAlignment="1">
      <alignment horizontal="center" vertical="center"/>
    </xf>
    <xf numFmtId="0" fontId="76" fillId="4" borderId="288" xfId="17" applyFont="1" applyFill="1" applyBorder="1" applyAlignment="1">
      <alignment horizontal="center" vertical="center" textRotation="255"/>
    </xf>
    <xf numFmtId="0" fontId="76" fillId="4" borderId="289" xfId="17" applyFont="1" applyFill="1" applyBorder="1" applyAlignment="1">
      <alignment horizontal="center" vertical="center" textRotation="255"/>
    </xf>
    <xf numFmtId="0" fontId="76" fillId="4" borderId="48" xfId="17" applyFont="1" applyFill="1" applyBorder="1" applyAlignment="1">
      <alignment horizontal="center" vertical="center" textRotation="255"/>
    </xf>
    <xf numFmtId="0" fontId="77" fillId="4" borderId="46" xfId="17" applyFont="1" applyFill="1" applyBorder="1" applyAlignment="1">
      <alignment horizontal="left" vertical="center"/>
    </xf>
    <xf numFmtId="0" fontId="77" fillId="4" borderId="64" xfId="17" applyFont="1" applyFill="1" applyBorder="1" applyAlignment="1">
      <alignment horizontal="left" vertical="center"/>
    </xf>
    <xf numFmtId="0" fontId="77" fillId="2" borderId="19" xfId="17" applyFont="1" applyFill="1" applyBorder="1" applyAlignment="1">
      <alignment horizontal="center" vertical="center" wrapText="1"/>
    </xf>
    <xf numFmtId="0" fontId="77" fillId="2" borderId="68" xfId="17" applyFont="1" applyFill="1" applyBorder="1" applyAlignment="1">
      <alignment horizontal="center" vertical="center"/>
    </xf>
    <xf numFmtId="0" fontId="77" fillId="2" borderId="84" xfId="17" applyFont="1" applyFill="1" applyBorder="1" applyAlignment="1">
      <alignment horizontal="center" vertical="center"/>
    </xf>
    <xf numFmtId="0" fontId="77" fillId="4" borderId="84" xfId="17" applyFont="1" applyFill="1" applyBorder="1" applyAlignment="1">
      <alignment horizontal="left" vertical="center"/>
    </xf>
    <xf numFmtId="0" fontId="77" fillId="4" borderId="20" xfId="17" applyFont="1" applyFill="1" applyBorder="1" applyAlignment="1">
      <alignment horizontal="left" vertical="center"/>
    </xf>
    <xf numFmtId="0" fontId="77" fillId="4" borderId="68" xfId="17" applyFont="1" applyFill="1" applyBorder="1" applyAlignment="1">
      <alignment horizontal="left" vertical="center"/>
    </xf>
    <xf numFmtId="0" fontId="76" fillId="2" borderId="208" xfId="17" applyFont="1" applyFill="1" applyBorder="1" applyAlignment="1">
      <alignment horizontal="center" vertical="center"/>
    </xf>
    <xf numFmtId="0" fontId="76" fillId="2" borderId="4" xfId="17" applyFont="1" applyFill="1" applyBorder="1" applyAlignment="1">
      <alignment horizontal="center" vertical="center"/>
    </xf>
    <xf numFmtId="0" fontId="76" fillId="2" borderId="5" xfId="17" applyFont="1" applyFill="1" applyBorder="1" applyAlignment="1">
      <alignment horizontal="center" vertical="center"/>
    </xf>
    <xf numFmtId="0" fontId="76" fillId="2" borderId="48" xfId="17" applyFont="1" applyFill="1" applyBorder="1" applyAlignment="1">
      <alignment horizontal="center" vertical="center"/>
    </xf>
    <xf numFmtId="0" fontId="76" fillId="2" borderId="0" xfId="17" applyFont="1" applyFill="1" applyAlignment="1">
      <alignment horizontal="center" vertical="center"/>
    </xf>
    <xf numFmtId="0" fontId="76" fillId="2" borderId="1" xfId="17" applyFont="1" applyFill="1" applyBorder="1" applyAlignment="1">
      <alignment horizontal="center" vertical="center"/>
    </xf>
    <xf numFmtId="0" fontId="76" fillId="2" borderId="85" xfId="17" applyFont="1" applyFill="1" applyBorder="1" applyAlignment="1">
      <alignment horizontal="center" vertical="center"/>
    </xf>
    <xf numFmtId="0" fontId="76" fillId="2" borderId="7" xfId="17" applyFont="1" applyFill="1" applyBorder="1" applyAlignment="1">
      <alignment horizontal="center" vertical="center"/>
    </xf>
    <xf numFmtId="0" fontId="76" fillId="2" borderId="10" xfId="17" applyFont="1" applyFill="1" applyBorder="1" applyAlignment="1">
      <alignment horizontal="center" vertical="center"/>
    </xf>
    <xf numFmtId="0" fontId="83" fillId="2" borderId="2" xfId="17" applyFont="1" applyFill="1" applyBorder="1" applyAlignment="1">
      <alignment horizontal="center" vertical="center"/>
    </xf>
    <xf numFmtId="0" fontId="83" fillId="2" borderId="49" xfId="17" applyFont="1" applyFill="1" applyBorder="1" applyAlignment="1">
      <alignment horizontal="center" vertical="center"/>
    </xf>
    <xf numFmtId="49" fontId="76" fillId="2" borderId="19" xfId="17" applyNumberFormat="1" applyFont="1" applyFill="1" applyBorder="1" applyAlignment="1">
      <alignment horizontal="center" vertical="center" wrapText="1"/>
    </xf>
    <xf numFmtId="49" fontId="76" fillId="2" borderId="20" xfId="17" applyNumberFormat="1" applyFont="1" applyFill="1" applyBorder="1" applyAlignment="1">
      <alignment horizontal="center" vertical="center" wrapText="1"/>
    </xf>
    <xf numFmtId="49" fontId="76" fillId="2" borderId="14" xfId="17" applyNumberFormat="1" applyFont="1" applyFill="1" applyBorder="1" applyAlignment="1">
      <alignment horizontal="center" vertical="center" wrapText="1"/>
    </xf>
    <xf numFmtId="49" fontId="78" fillId="2" borderId="19" xfId="17" applyNumberFormat="1" applyFont="1" applyFill="1" applyBorder="1" applyAlignment="1">
      <alignment horizontal="left" vertical="center" wrapText="1"/>
    </xf>
    <xf numFmtId="49" fontId="78" fillId="2" borderId="20" xfId="17" applyNumberFormat="1" applyFont="1" applyFill="1" applyBorder="1" applyAlignment="1">
      <alignment horizontal="left" vertical="center" wrapText="1"/>
    </xf>
    <xf numFmtId="49" fontId="78" fillId="2" borderId="68" xfId="17" applyNumberFormat="1" applyFont="1" applyFill="1" applyBorder="1" applyAlignment="1">
      <alignment horizontal="left" vertical="center" wrapText="1"/>
    </xf>
    <xf numFmtId="0" fontId="78" fillId="2" borderId="208" xfId="17" applyFont="1" applyFill="1" applyBorder="1" applyAlignment="1">
      <alignment horizontal="center" vertical="center" wrapText="1"/>
    </xf>
    <xf numFmtId="0" fontId="78" fillId="2" borderId="4" xfId="17" applyFont="1" applyFill="1" applyBorder="1" applyAlignment="1">
      <alignment horizontal="center" vertical="center" wrapText="1"/>
    </xf>
    <xf numFmtId="0" fontId="78" fillId="2" borderId="20" xfId="17" applyFont="1" applyFill="1" applyBorder="1" applyAlignment="1">
      <alignment horizontal="center" vertical="center" wrapText="1"/>
    </xf>
    <xf numFmtId="49" fontId="78" fillId="2" borderId="19" xfId="17" applyNumberFormat="1" applyFont="1" applyFill="1" applyBorder="1" applyAlignment="1">
      <alignment horizontal="right" vertical="center" wrapText="1"/>
    </xf>
    <xf numFmtId="49" fontId="78" fillId="2" borderId="20" xfId="17" applyNumberFormat="1" applyFont="1" applyFill="1" applyBorder="1" applyAlignment="1">
      <alignment horizontal="right" vertical="center" wrapText="1"/>
    </xf>
    <xf numFmtId="0" fontId="84" fillId="2" borderId="5" xfId="17" applyFont="1" applyFill="1" applyBorder="1" applyAlignment="1">
      <alignment horizontal="center" vertical="center" wrapText="1"/>
    </xf>
    <xf numFmtId="0" fontId="84" fillId="2" borderId="0" xfId="17" applyFont="1" applyFill="1" applyAlignment="1">
      <alignment horizontal="center" vertical="center" wrapText="1"/>
    </xf>
    <xf numFmtId="0" fontId="84" fillId="2" borderId="1" xfId="17" applyFont="1" applyFill="1" applyBorder="1" applyAlignment="1">
      <alignment horizontal="center" vertical="center" wrapText="1"/>
    </xf>
    <xf numFmtId="0" fontId="84" fillId="2" borderId="7" xfId="17" applyFont="1" applyFill="1" applyBorder="1" applyAlignment="1">
      <alignment horizontal="center" vertical="center" wrapText="1"/>
    </xf>
    <xf numFmtId="0" fontId="84" fillId="2" borderId="10" xfId="17" applyFont="1" applyFill="1" applyBorder="1" applyAlignment="1">
      <alignment horizontal="center" vertical="center" wrapText="1"/>
    </xf>
    <xf numFmtId="0" fontId="76" fillId="2" borderId="19" xfId="17" applyFont="1" applyFill="1" applyBorder="1" applyAlignment="1">
      <alignment horizontal="center" vertical="center" wrapText="1"/>
    </xf>
    <xf numFmtId="0" fontId="76" fillId="2" borderId="20" xfId="17" applyFont="1" applyFill="1" applyBorder="1" applyAlignment="1">
      <alignment horizontal="center" vertical="center" wrapText="1"/>
    </xf>
    <xf numFmtId="0" fontId="76" fillId="2" borderId="14" xfId="17" applyFont="1" applyFill="1" applyBorder="1" applyAlignment="1">
      <alignment horizontal="center" vertical="center" wrapText="1"/>
    </xf>
    <xf numFmtId="0" fontId="78" fillId="2" borderId="50" xfId="17" applyFont="1" applyFill="1" applyBorder="1" applyAlignment="1">
      <alignment horizontal="center" vertical="center" wrapText="1"/>
    </xf>
    <xf numFmtId="0" fontId="78" fillId="2" borderId="51" xfId="17" applyFont="1" applyFill="1" applyBorder="1" applyAlignment="1">
      <alignment horizontal="center" vertical="center" wrapText="1"/>
    </xf>
    <xf numFmtId="49" fontId="78" fillId="2" borderId="71" xfId="17" applyNumberFormat="1" applyFont="1" applyFill="1" applyBorder="1" applyAlignment="1">
      <alignment horizontal="right" vertical="center" wrapText="1"/>
    </xf>
    <xf numFmtId="49" fontId="78" fillId="2" borderId="87" xfId="17" applyNumberFormat="1" applyFont="1" applyFill="1" applyBorder="1" applyAlignment="1">
      <alignment horizontal="right" vertical="center" wrapText="1"/>
    </xf>
    <xf numFmtId="185" fontId="78" fillId="2" borderId="87" xfId="17" applyNumberFormat="1" applyFont="1" applyFill="1" applyBorder="1" applyAlignment="1">
      <alignment horizontal="center" vertical="center" wrapText="1"/>
    </xf>
    <xf numFmtId="185" fontId="78" fillId="2" borderId="53" xfId="17" applyNumberFormat="1" applyFont="1" applyFill="1" applyBorder="1" applyAlignment="1">
      <alignment horizontal="center" vertical="center" wrapText="1"/>
    </xf>
    <xf numFmtId="0" fontId="78" fillId="2" borderId="87" xfId="17" applyFont="1" applyFill="1" applyBorder="1" applyAlignment="1">
      <alignment horizontal="center" vertical="center" wrapText="1"/>
    </xf>
    <xf numFmtId="0" fontId="78" fillId="2" borderId="73" xfId="17" applyFont="1" applyFill="1" applyBorder="1" applyAlignment="1">
      <alignment horizontal="center" vertical="center" wrapText="1"/>
    </xf>
    <xf numFmtId="0" fontId="78" fillId="2" borderId="84" xfId="17" applyFont="1" applyFill="1" applyBorder="1" applyAlignment="1">
      <alignment horizontal="center" vertical="center" wrapText="1"/>
    </xf>
    <xf numFmtId="0" fontId="76" fillId="4" borderId="290" xfId="17" applyFont="1" applyFill="1" applyBorder="1" applyAlignment="1">
      <alignment horizontal="center" vertical="center" textRotation="255"/>
    </xf>
    <xf numFmtId="0" fontId="77" fillId="4" borderId="253" xfId="17" applyFont="1" applyFill="1" applyBorder="1" applyAlignment="1">
      <alignment horizontal="left" vertical="center"/>
    </xf>
    <xf numFmtId="0" fontId="77" fillId="2" borderId="20" xfId="17" applyFont="1" applyFill="1" applyBorder="1" applyAlignment="1">
      <alignment horizontal="center" vertical="center" wrapText="1"/>
    </xf>
    <xf numFmtId="0" fontId="77" fillId="2" borderId="68" xfId="17" applyFont="1" applyFill="1" applyBorder="1" applyAlignment="1">
      <alignment horizontal="center" vertical="center" wrapText="1"/>
    </xf>
    <xf numFmtId="0" fontId="76" fillId="2" borderId="86" xfId="17" applyFont="1" applyFill="1" applyBorder="1" applyAlignment="1">
      <alignment horizontal="center" vertical="center"/>
    </xf>
    <xf numFmtId="0" fontId="76" fillId="2" borderId="53" xfId="17" applyFont="1" applyFill="1" applyBorder="1" applyAlignment="1">
      <alignment horizontal="center" vertical="center"/>
    </xf>
    <xf numFmtId="0" fontId="76" fillId="2" borderId="71" xfId="17" applyFont="1" applyFill="1" applyBorder="1" applyAlignment="1">
      <alignment horizontal="left" vertical="center"/>
    </xf>
    <xf numFmtId="0" fontId="76" fillId="2" borderId="87" xfId="17" applyFont="1" applyFill="1" applyBorder="1" applyAlignment="1">
      <alignment horizontal="left" vertical="center"/>
    </xf>
    <xf numFmtId="0" fontId="76" fillId="2" borderId="73" xfId="17" applyFont="1" applyFill="1" applyBorder="1" applyAlignment="1">
      <alignment horizontal="left" vertical="center"/>
    </xf>
    <xf numFmtId="0" fontId="75" fillId="2" borderId="51" xfId="17" applyFont="1" applyFill="1" applyBorder="1" applyAlignment="1">
      <alignment horizontal="left" wrapText="1"/>
    </xf>
    <xf numFmtId="0" fontId="77" fillId="2" borderId="45" xfId="17" applyFont="1" applyFill="1" applyBorder="1" applyAlignment="1">
      <alignment horizontal="left" vertical="center"/>
    </xf>
    <xf numFmtId="0" fontId="77" fillId="2" borderId="46" xfId="17" applyFont="1" applyFill="1" applyBorder="1" applyAlignment="1">
      <alignment horizontal="left" vertical="center"/>
    </xf>
    <xf numFmtId="0" fontId="77" fillId="2" borderId="64" xfId="17" applyFont="1" applyFill="1" applyBorder="1" applyAlignment="1">
      <alignment horizontal="left" vertical="center"/>
    </xf>
    <xf numFmtId="49" fontId="79" fillId="0" borderId="71" xfId="19" applyNumberFormat="1" applyFont="1" applyBorder="1" applyAlignment="1">
      <alignment horizontal="left" vertical="center"/>
    </xf>
    <xf numFmtId="49" fontId="79" fillId="0" borderId="87" xfId="19" applyNumberFormat="1" applyFont="1" applyBorder="1" applyAlignment="1">
      <alignment horizontal="left" vertical="center"/>
    </xf>
    <xf numFmtId="49" fontId="79" fillId="0" borderId="73" xfId="19" applyNumberFormat="1" applyFont="1" applyBorder="1" applyAlignment="1">
      <alignment horizontal="left" vertical="center"/>
    </xf>
    <xf numFmtId="0" fontId="76" fillId="2" borderId="71" xfId="17" applyFont="1" applyFill="1" applyBorder="1" applyAlignment="1">
      <alignment horizontal="center" vertical="center" wrapText="1"/>
    </xf>
    <xf numFmtId="0" fontId="84" fillId="4" borderId="288" xfId="17" applyFont="1" applyFill="1" applyBorder="1" applyAlignment="1">
      <alignment horizontal="center" vertical="center" textRotation="255"/>
    </xf>
    <xf numFmtId="0" fontId="84" fillId="4" borderId="289" xfId="17" applyFont="1" applyFill="1" applyBorder="1" applyAlignment="1">
      <alignment horizontal="center" vertical="center" textRotation="255"/>
    </xf>
    <xf numFmtId="0" fontId="84" fillId="4" borderId="290" xfId="17" applyFont="1" applyFill="1" applyBorder="1" applyAlignment="1">
      <alignment horizontal="center" vertical="center" textRotation="255"/>
    </xf>
    <xf numFmtId="0" fontId="77" fillId="4" borderId="7" xfId="17" applyFont="1" applyFill="1" applyBorder="1" applyAlignment="1">
      <alignment horizontal="left" vertical="center"/>
    </xf>
    <xf numFmtId="0" fontId="77" fillId="4" borderId="77" xfId="17" applyFont="1" applyFill="1" applyBorder="1" applyAlignment="1">
      <alignment horizontal="left" vertical="center"/>
    </xf>
    <xf numFmtId="0" fontId="76" fillId="2" borderId="0" xfId="17" applyFont="1" applyFill="1" applyAlignment="1">
      <alignment horizontal="left" vertical="top"/>
    </xf>
    <xf numFmtId="0" fontId="41" fillId="0" borderId="0" xfId="17" applyFont="1" applyFill="1" applyAlignment="1">
      <alignment horizontal="center" vertical="top" wrapText="1"/>
    </xf>
    <xf numFmtId="0" fontId="76" fillId="2" borderId="112" xfId="17" applyFont="1" applyFill="1" applyBorder="1" applyAlignment="1">
      <alignment horizontal="center" vertical="center"/>
    </xf>
    <xf numFmtId="0" fontId="76" fillId="2" borderId="54" xfId="17" applyFont="1" applyFill="1" applyBorder="1" applyAlignment="1">
      <alignment horizontal="center" vertical="center"/>
    </xf>
    <xf numFmtId="0" fontId="35" fillId="2" borderId="0" xfId="17" applyFont="1" applyFill="1" applyAlignment="1">
      <alignment horizontal="left" vertical="top"/>
    </xf>
    <xf numFmtId="0" fontId="38" fillId="2" borderId="51" xfId="17" applyFont="1" applyFill="1" applyBorder="1" applyAlignment="1">
      <alignment horizontal="left" vertical="center" wrapText="1"/>
    </xf>
    <xf numFmtId="0" fontId="41" fillId="4" borderId="288" xfId="17" applyFont="1" applyFill="1" applyBorder="1" applyAlignment="1">
      <alignment horizontal="center" vertical="center" textRotation="255"/>
    </xf>
    <xf numFmtId="0" fontId="41" fillId="4" borderId="289" xfId="17" applyFont="1" applyFill="1" applyBorder="1" applyAlignment="1">
      <alignment horizontal="center" vertical="center" textRotation="255"/>
    </xf>
    <xf numFmtId="0" fontId="41" fillId="4" borderId="48" xfId="17" applyFont="1" applyFill="1" applyBorder="1" applyAlignment="1">
      <alignment horizontal="center" vertical="center" textRotation="255"/>
    </xf>
    <xf numFmtId="0" fontId="81" fillId="4" borderId="46" xfId="17" applyFont="1" applyFill="1" applyBorder="1" applyAlignment="1">
      <alignment horizontal="left" vertical="center"/>
    </xf>
    <xf numFmtId="0" fontId="81" fillId="4" borderId="64" xfId="17" applyFont="1" applyFill="1" applyBorder="1" applyAlignment="1">
      <alignment horizontal="left" vertical="center"/>
    </xf>
    <xf numFmtId="0" fontId="81" fillId="2" borderId="208" xfId="17" applyFont="1" applyFill="1" applyBorder="1" applyAlignment="1">
      <alignment horizontal="center" vertical="center"/>
    </xf>
    <xf numFmtId="0" fontId="81" fillId="2" borderId="4" xfId="17" applyFont="1" applyFill="1" applyBorder="1" applyAlignment="1">
      <alignment horizontal="center" vertical="center"/>
    </xf>
    <xf numFmtId="0" fontId="81" fillId="2" borderId="5" xfId="17" applyFont="1" applyFill="1" applyBorder="1" applyAlignment="1">
      <alignment horizontal="center" vertical="center"/>
    </xf>
    <xf numFmtId="0" fontId="81" fillId="2" borderId="85" xfId="17" applyFont="1" applyFill="1" applyBorder="1" applyAlignment="1">
      <alignment horizontal="center" vertical="center"/>
    </xf>
    <xf numFmtId="0" fontId="81" fillId="2" borderId="7" xfId="17" applyFont="1" applyFill="1" applyBorder="1" applyAlignment="1">
      <alignment horizontal="center" vertical="center"/>
    </xf>
    <xf numFmtId="0" fontId="81" fillId="2" borderId="10" xfId="17" applyFont="1" applyFill="1" applyBorder="1" applyAlignment="1">
      <alignment horizontal="center" vertical="center"/>
    </xf>
    <xf numFmtId="0" fontId="81" fillId="2" borderId="19" xfId="17" applyFont="1" applyFill="1" applyBorder="1" applyAlignment="1">
      <alignment horizontal="center" vertical="center" wrapText="1"/>
    </xf>
    <xf numFmtId="0" fontId="81" fillId="2" borderId="68" xfId="17" applyFont="1" applyFill="1" applyBorder="1" applyAlignment="1">
      <alignment horizontal="center" vertical="center"/>
    </xf>
    <xf numFmtId="0" fontId="81" fillId="2" borderId="84" xfId="17" applyFont="1" applyFill="1" applyBorder="1" applyAlignment="1">
      <alignment horizontal="center" vertical="center"/>
    </xf>
    <xf numFmtId="0" fontId="81" fillId="4" borderId="20" xfId="17" applyFont="1" applyFill="1" applyBorder="1" applyAlignment="1">
      <alignment horizontal="left" vertical="center"/>
    </xf>
    <xf numFmtId="0" fontId="81" fillId="4" borderId="68" xfId="17" applyFont="1" applyFill="1" applyBorder="1" applyAlignment="1">
      <alignment horizontal="left" vertical="center"/>
    </xf>
    <xf numFmtId="0" fontId="41" fillId="2" borderId="208" xfId="17" applyFont="1" applyFill="1" applyBorder="1" applyAlignment="1">
      <alignment horizontal="center" vertical="center"/>
    </xf>
    <xf numFmtId="0" fontId="41" fillId="2" borderId="4" xfId="17" applyFont="1" applyFill="1" applyBorder="1" applyAlignment="1">
      <alignment horizontal="center" vertical="center"/>
    </xf>
    <xf numFmtId="0" fontId="41" fillId="2" borderId="5" xfId="17" applyFont="1" applyFill="1" applyBorder="1" applyAlignment="1">
      <alignment horizontal="center" vertical="center"/>
    </xf>
    <xf numFmtId="0" fontId="41" fillId="2" borderId="48" xfId="17" applyFont="1" applyFill="1" applyBorder="1" applyAlignment="1">
      <alignment horizontal="center" vertical="center"/>
    </xf>
    <xf numFmtId="0" fontId="41" fillId="2" borderId="0" xfId="17" applyFont="1" applyFill="1" applyAlignment="1">
      <alignment horizontal="center" vertical="center"/>
    </xf>
    <xf numFmtId="0" fontId="41" fillId="2" borderId="1" xfId="17" applyFont="1" applyFill="1" applyBorder="1" applyAlignment="1">
      <alignment horizontal="center" vertical="center"/>
    </xf>
    <xf numFmtId="0" fontId="41" fillId="2" borderId="85" xfId="17" applyFont="1" applyFill="1" applyBorder="1" applyAlignment="1">
      <alignment horizontal="center" vertical="center"/>
    </xf>
    <xf numFmtId="0" fontId="41" fillId="2" borderId="7" xfId="17" applyFont="1" applyFill="1" applyBorder="1" applyAlignment="1">
      <alignment horizontal="center" vertical="center"/>
    </xf>
    <xf numFmtId="0" fontId="41" fillId="2" borderId="10" xfId="17" applyFont="1" applyFill="1" applyBorder="1" applyAlignment="1">
      <alignment horizontal="center" vertical="center"/>
    </xf>
    <xf numFmtId="0" fontId="90" fillId="2" borderId="2" xfId="17" applyFont="1" applyFill="1" applyBorder="1" applyAlignment="1">
      <alignment horizontal="center" vertical="center"/>
    </xf>
    <xf numFmtId="0" fontId="90" fillId="2" borderId="49" xfId="17" applyFont="1" applyFill="1" applyBorder="1" applyAlignment="1">
      <alignment horizontal="center" vertical="center"/>
    </xf>
    <xf numFmtId="0" fontId="43" fillId="2" borderId="4" xfId="17" applyFont="1" applyFill="1" applyBorder="1" applyAlignment="1">
      <alignment horizontal="center" vertical="center" wrapText="1"/>
    </xf>
    <xf numFmtId="0" fontId="43" fillId="2" borderId="5" xfId="17" applyFont="1" applyFill="1" applyBorder="1" applyAlignment="1">
      <alignment horizontal="center" vertical="center" wrapText="1"/>
    </xf>
    <xf numFmtId="0" fontId="43" fillId="2" borderId="0" xfId="17" applyFont="1" applyFill="1" applyAlignment="1">
      <alignment horizontal="center" vertical="center" wrapText="1"/>
    </xf>
    <xf numFmtId="0" fontId="43" fillId="2" borderId="1" xfId="17" applyFont="1" applyFill="1" applyBorder="1" applyAlignment="1">
      <alignment horizontal="center" vertical="center" wrapText="1"/>
    </xf>
    <xf numFmtId="0" fontId="43" fillId="2" borderId="7" xfId="17" applyFont="1" applyFill="1" applyBorder="1" applyAlignment="1">
      <alignment horizontal="center" vertical="center" wrapText="1"/>
    </xf>
    <xf numFmtId="0" fontId="43" fillId="2" borderId="10" xfId="17" applyFont="1" applyFill="1" applyBorder="1" applyAlignment="1">
      <alignment horizontal="center" vertical="center" wrapText="1"/>
    </xf>
    <xf numFmtId="0" fontId="41" fillId="2" borderId="19" xfId="17" applyFont="1" applyFill="1" applyBorder="1" applyAlignment="1">
      <alignment horizontal="center" vertical="center" wrapText="1"/>
    </xf>
    <xf numFmtId="0" fontId="41" fillId="2" borderId="20" xfId="17" applyFont="1" applyFill="1" applyBorder="1" applyAlignment="1">
      <alignment horizontal="center" vertical="center" wrapText="1"/>
    </xf>
    <xf numFmtId="0" fontId="41" fillId="2" borderId="14" xfId="17" applyFont="1" applyFill="1" applyBorder="1" applyAlignment="1">
      <alignment horizontal="center" vertical="center" wrapText="1"/>
    </xf>
    <xf numFmtId="49" fontId="38" fillId="2" borderId="19" xfId="17" applyNumberFormat="1" applyFont="1" applyFill="1" applyBorder="1" applyAlignment="1">
      <alignment horizontal="right" vertical="center" wrapText="1"/>
    </xf>
    <xf numFmtId="49" fontId="38" fillId="2" borderId="20" xfId="17" applyNumberFormat="1" applyFont="1" applyFill="1" applyBorder="1" applyAlignment="1">
      <alignment horizontal="right" vertical="center" wrapText="1"/>
    </xf>
    <xf numFmtId="49" fontId="38" fillId="2" borderId="20" xfId="17" applyNumberFormat="1" applyFont="1" applyFill="1" applyBorder="1" applyAlignment="1">
      <alignment horizontal="center" vertical="center" wrapText="1"/>
    </xf>
    <xf numFmtId="49" fontId="38" fillId="2" borderId="20" xfId="17" applyNumberFormat="1" applyFont="1" applyFill="1" applyBorder="1" applyAlignment="1">
      <alignment horizontal="left" vertical="center" wrapText="1"/>
    </xf>
    <xf numFmtId="49" fontId="41" fillId="2" borderId="19" xfId="17" applyNumberFormat="1" applyFont="1" applyFill="1" applyBorder="1" applyAlignment="1">
      <alignment horizontal="center" vertical="center" wrapText="1"/>
    </xf>
    <xf numFmtId="49" fontId="41" fillId="2" borderId="20" xfId="17" applyNumberFormat="1" applyFont="1" applyFill="1" applyBorder="1" applyAlignment="1">
      <alignment horizontal="center" vertical="center" wrapText="1"/>
    </xf>
    <xf numFmtId="49" fontId="41" fillId="2" borderId="14" xfId="17" applyNumberFormat="1" applyFont="1" applyFill="1" applyBorder="1" applyAlignment="1">
      <alignment horizontal="center" vertical="center" wrapText="1"/>
    </xf>
    <xf numFmtId="49" fontId="38" fillId="2" borderId="19" xfId="17" applyNumberFormat="1" applyFont="1" applyFill="1" applyBorder="1" applyAlignment="1">
      <alignment horizontal="left" vertical="center" wrapText="1"/>
    </xf>
    <xf numFmtId="49" fontId="38" fillId="2" borderId="68" xfId="17" applyNumberFormat="1" applyFont="1" applyFill="1" applyBorder="1" applyAlignment="1">
      <alignment horizontal="left" vertical="center" wrapText="1"/>
    </xf>
    <xf numFmtId="0" fontId="38" fillId="2" borderId="208" xfId="17" applyFont="1" applyFill="1" applyBorder="1" applyAlignment="1">
      <alignment horizontal="center" vertical="center" wrapText="1"/>
    </xf>
    <xf numFmtId="0" fontId="38" fillId="2" borderId="4" xfId="17" applyFont="1" applyFill="1" applyBorder="1" applyAlignment="1">
      <alignment horizontal="center" vertical="center" wrapText="1"/>
    </xf>
    <xf numFmtId="0" fontId="38" fillId="2" borderId="20" xfId="17" applyFont="1" applyFill="1" applyBorder="1" applyAlignment="1">
      <alignment horizontal="center" vertical="center" wrapText="1"/>
    </xf>
    <xf numFmtId="0" fontId="38" fillId="2" borderId="50" xfId="17" applyFont="1" applyFill="1" applyBorder="1" applyAlignment="1">
      <alignment horizontal="center" vertical="center" wrapText="1"/>
    </xf>
    <xf numFmtId="0" fontId="38" fillId="2" borderId="51" xfId="17" applyFont="1" applyFill="1" applyBorder="1" applyAlignment="1">
      <alignment horizontal="center" vertical="center" wrapText="1"/>
    </xf>
    <xf numFmtId="49" fontId="38" fillId="2" borderId="71" xfId="17" applyNumberFormat="1" applyFont="1" applyFill="1" applyBorder="1" applyAlignment="1">
      <alignment horizontal="right" vertical="center" wrapText="1"/>
    </xf>
    <xf numFmtId="49" fontId="38" fillId="2" borderId="87" xfId="17" applyNumberFormat="1" applyFont="1" applyFill="1" applyBorder="1" applyAlignment="1">
      <alignment horizontal="right" vertical="center" wrapText="1"/>
    </xf>
    <xf numFmtId="185" fontId="38" fillId="2" borderId="87" xfId="17" applyNumberFormat="1" applyFont="1" applyFill="1" applyBorder="1" applyAlignment="1">
      <alignment horizontal="center" vertical="center" wrapText="1"/>
    </xf>
    <xf numFmtId="185" fontId="38" fillId="2" borderId="53" xfId="17" applyNumberFormat="1" applyFont="1" applyFill="1" applyBorder="1" applyAlignment="1">
      <alignment horizontal="center" vertical="center" wrapText="1"/>
    </xf>
    <xf numFmtId="0" fontId="38" fillId="2" borderId="87" xfId="17" applyFont="1" applyFill="1" applyBorder="1" applyAlignment="1">
      <alignment horizontal="center" vertical="center" wrapText="1"/>
    </xf>
    <xf numFmtId="0" fontId="38" fillId="2" borderId="73" xfId="17" applyFont="1" applyFill="1" applyBorder="1" applyAlignment="1">
      <alignment horizontal="center" vertical="center" wrapText="1"/>
    </xf>
    <xf numFmtId="0" fontId="38" fillId="2" borderId="84" xfId="17" applyFont="1" applyFill="1" applyBorder="1" applyAlignment="1">
      <alignment horizontal="center" vertical="center" wrapText="1"/>
    </xf>
    <xf numFmtId="0" fontId="41" fillId="4" borderId="290" xfId="17" applyFont="1" applyFill="1" applyBorder="1" applyAlignment="1">
      <alignment horizontal="center" vertical="center" textRotation="255"/>
    </xf>
    <xf numFmtId="0" fontId="35" fillId="2" borderId="0" xfId="17" applyFont="1" applyFill="1" applyAlignment="1">
      <alignment horizontal="left" wrapText="1"/>
    </xf>
    <xf numFmtId="0" fontId="35" fillId="2" borderId="51" xfId="17" applyFont="1" applyFill="1" applyBorder="1" applyAlignment="1">
      <alignment horizontal="left" wrapText="1"/>
    </xf>
    <xf numFmtId="0" fontId="81" fillId="2" borderId="64" xfId="17" applyFont="1" applyFill="1" applyBorder="1" applyAlignment="1">
      <alignment horizontal="center" vertical="center"/>
    </xf>
    <xf numFmtId="49" fontId="15" fillId="0" borderId="4" xfId="18" applyNumberFormat="1" applyFont="1" applyBorder="1" applyAlignment="1">
      <alignment horizontal="center" vertical="center" wrapText="1"/>
    </xf>
    <xf numFmtId="49" fontId="15" fillId="2" borderId="20" xfId="19" applyNumberFormat="1" applyFont="1" applyFill="1" applyBorder="1" applyAlignment="1">
      <alignment horizontal="center" vertical="center"/>
    </xf>
    <xf numFmtId="49" fontId="15" fillId="2" borderId="14" xfId="19" applyNumberFormat="1" applyFont="1" applyFill="1" applyBorder="1" applyAlignment="1">
      <alignment horizontal="center" vertical="center"/>
    </xf>
    <xf numFmtId="49" fontId="15" fillId="0" borderId="19" xfId="19" applyNumberFormat="1" applyFont="1" applyBorder="1" applyAlignment="1">
      <alignment horizontal="left" vertical="center"/>
    </xf>
    <xf numFmtId="49" fontId="15" fillId="0" borderId="20" xfId="19" applyNumberFormat="1" applyFont="1" applyBorder="1" applyAlignment="1">
      <alignment horizontal="left" vertical="center"/>
    </xf>
    <xf numFmtId="49" fontId="15" fillId="0" borderId="68" xfId="19" applyNumberFormat="1" applyFont="1" applyBorder="1" applyAlignment="1">
      <alignment horizontal="left" vertical="center"/>
    </xf>
    <xf numFmtId="49" fontId="15" fillId="0" borderId="71" xfId="19" applyNumberFormat="1" applyFont="1" applyBorder="1" applyAlignment="1">
      <alignment horizontal="left" vertical="center"/>
    </xf>
    <xf numFmtId="49" fontId="15" fillId="0" borderId="87" xfId="19" applyNumberFormat="1" applyFont="1" applyBorder="1" applyAlignment="1">
      <alignment horizontal="left" vertical="center"/>
    </xf>
    <xf numFmtId="49" fontId="15" fillId="0" borderId="73" xfId="19" applyNumberFormat="1" applyFont="1" applyBorder="1" applyAlignment="1">
      <alignment horizontal="left" vertical="center"/>
    </xf>
    <xf numFmtId="0" fontId="81" fillId="4" borderId="253" xfId="17" applyFont="1" applyFill="1" applyBorder="1" applyAlignment="1">
      <alignment horizontal="left" vertical="center"/>
    </xf>
    <xf numFmtId="0" fontId="41" fillId="2" borderId="86" xfId="17" applyFont="1" applyFill="1" applyBorder="1" applyAlignment="1">
      <alignment horizontal="center" vertical="center" wrapText="1"/>
    </xf>
    <xf numFmtId="0" fontId="41" fillId="2" borderId="87" xfId="17" applyFont="1" applyFill="1" applyBorder="1" applyAlignment="1">
      <alignment horizontal="center" vertical="center" wrapText="1"/>
    </xf>
    <xf numFmtId="0" fontId="41" fillId="2" borderId="53" xfId="17" applyFont="1" applyFill="1" applyBorder="1" applyAlignment="1">
      <alignment horizontal="center" vertical="center" wrapText="1"/>
    </xf>
    <xf numFmtId="49" fontId="41" fillId="2" borderId="71" xfId="17" applyNumberFormat="1" applyFont="1" applyFill="1" applyBorder="1" applyAlignment="1">
      <alignment horizontal="center" vertical="center" wrapText="1"/>
    </xf>
    <xf numFmtId="49" fontId="41" fillId="2" borderId="87" xfId="17" applyNumberFormat="1" applyFont="1" applyFill="1" applyBorder="1" applyAlignment="1">
      <alignment horizontal="center" vertical="center" wrapText="1"/>
    </xf>
    <xf numFmtId="0" fontId="41" fillId="2" borderId="71" xfId="17" applyFont="1" applyFill="1" applyBorder="1" applyAlignment="1">
      <alignment horizontal="center" vertical="center" wrapText="1"/>
    </xf>
    <xf numFmtId="49" fontId="41" fillId="2" borderId="71" xfId="17" applyNumberFormat="1" applyFont="1" applyFill="1" applyBorder="1" applyAlignment="1">
      <alignment horizontal="center" vertical="center"/>
    </xf>
    <xf numFmtId="49" fontId="41" fillId="2" borderId="87" xfId="17" applyNumberFormat="1" applyFont="1" applyFill="1" applyBorder="1" applyAlignment="1">
      <alignment horizontal="center" vertical="center"/>
    </xf>
    <xf numFmtId="0" fontId="43" fillId="4" borderId="288" xfId="17" applyFont="1" applyFill="1" applyBorder="1" applyAlignment="1">
      <alignment horizontal="center" vertical="center" textRotation="255"/>
    </xf>
    <xf numFmtId="0" fontId="43" fillId="4" borderId="289" xfId="17" applyFont="1" applyFill="1" applyBorder="1" applyAlignment="1">
      <alignment horizontal="center" vertical="center" textRotation="255"/>
    </xf>
    <xf numFmtId="0" fontId="43" fillId="4" borderId="290" xfId="17" applyFont="1" applyFill="1" applyBorder="1" applyAlignment="1">
      <alignment horizontal="center" vertical="center" textRotation="255"/>
    </xf>
    <xf numFmtId="177" fontId="65" fillId="0" borderId="19" xfId="0" applyNumberFormat="1" applyFont="1" applyFill="1" applyBorder="1" applyAlignment="1" applyProtection="1">
      <alignment horizontal="right" vertical="center"/>
    </xf>
    <xf numFmtId="177" fontId="65" fillId="0" borderId="14" xfId="0" applyNumberFormat="1" applyFont="1" applyFill="1" applyBorder="1" applyAlignment="1" applyProtection="1">
      <alignment horizontal="right" vertical="center"/>
    </xf>
    <xf numFmtId="0" fontId="65" fillId="0" borderId="19" xfId="0" applyFont="1" applyFill="1" applyBorder="1" applyAlignment="1" applyProtection="1">
      <alignment horizontal="right" vertical="center"/>
    </xf>
    <xf numFmtId="0" fontId="65" fillId="0" borderId="14" xfId="0" applyFont="1" applyFill="1" applyBorder="1" applyAlignment="1" applyProtection="1">
      <alignment horizontal="right" vertical="center"/>
    </xf>
    <xf numFmtId="177" fontId="65" fillId="2" borderId="0" xfId="0" applyNumberFormat="1" applyFont="1" applyFill="1" applyBorder="1" applyAlignment="1" applyProtection="1">
      <alignment horizontal="center" vertical="center"/>
    </xf>
    <xf numFmtId="181" fontId="65" fillId="2" borderId="0" xfId="16" applyNumberFormat="1" applyFont="1" applyFill="1" applyBorder="1" applyAlignment="1" applyProtection="1">
      <alignment horizontal="right" vertical="center"/>
    </xf>
    <xf numFmtId="177" fontId="65" fillId="2" borderId="0" xfId="0" applyNumberFormat="1" applyFont="1" applyFill="1" applyBorder="1" applyAlignment="1" applyProtection="1">
      <alignment horizontal="right" vertical="center"/>
    </xf>
    <xf numFmtId="180" fontId="65" fillId="0" borderId="2" xfId="0" applyNumberFormat="1" applyFont="1" applyFill="1" applyBorder="1" applyAlignment="1" applyProtection="1">
      <alignment horizontal="center" vertical="center"/>
    </xf>
    <xf numFmtId="181" fontId="65" fillId="0" borderId="19" xfId="16" applyNumberFormat="1" applyFont="1" applyFill="1" applyBorder="1" applyAlignment="1" applyProtection="1">
      <alignment horizontal="right" vertical="center"/>
    </xf>
    <xf numFmtId="181" fontId="65" fillId="0" borderId="14" xfId="16" applyNumberFormat="1" applyFont="1" applyFill="1" applyBorder="1" applyAlignment="1" applyProtection="1">
      <alignment horizontal="right" vertical="center"/>
    </xf>
    <xf numFmtId="180" fontId="65" fillId="2" borderId="19" xfId="0" applyNumberFormat="1" applyFont="1" applyFill="1" applyBorder="1" applyAlignment="1" applyProtection="1">
      <alignment horizontal="center" vertical="center"/>
    </xf>
    <xf numFmtId="180" fontId="65" fillId="2" borderId="14" xfId="0" applyNumberFormat="1" applyFont="1" applyFill="1" applyBorder="1" applyAlignment="1" applyProtection="1">
      <alignment horizontal="center" vertical="center"/>
    </xf>
    <xf numFmtId="0" fontId="65" fillId="5" borderId="19" xfId="0" applyFont="1" applyFill="1" applyBorder="1" applyAlignment="1" applyProtection="1">
      <alignment horizontal="center" vertical="center"/>
      <protection locked="0"/>
    </xf>
    <xf numFmtId="0" fontId="65" fillId="5" borderId="14" xfId="0" applyFont="1" applyFill="1" applyBorder="1" applyAlignment="1" applyProtection="1">
      <alignment horizontal="center" vertical="center"/>
      <protection locked="0"/>
    </xf>
    <xf numFmtId="177" fontId="65" fillId="2" borderId="19" xfId="0" applyNumberFormat="1" applyFont="1" applyFill="1" applyBorder="1" applyAlignment="1" applyProtection="1">
      <alignment horizontal="center" vertical="center"/>
    </xf>
    <xf numFmtId="177" fontId="65" fillId="2" borderId="14" xfId="0" applyNumberFormat="1" applyFont="1" applyFill="1" applyBorder="1" applyAlignment="1" applyProtection="1">
      <alignment horizontal="center" vertical="center"/>
    </xf>
    <xf numFmtId="187" fontId="65" fillId="2" borderId="19" xfId="0" applyNumberFormat="1" applyFont="1" applyFill="1" applyBorder="1" applyAlignment="1" applyProtection="1">
      <alignment horizontal="center" vertical="center"/>
    </xf>
    <xf numFmtId="187" fontId="65" fillId="2" borderId="20" xfId="0" applyNumberFormat="1" applyFont="1" applyFill="1" applyBorder="1" applyAlignment="1" applyProtection="1">
      <alignment horizontal="center" vertical="center"/>
    </xf>
    <xf numFmtId="187" fontId="65" fillId="2" borderId="14" xfId="0" applyNumberFormat="1" applyFont="1" applyFill="1" applyBorder="1" applyAlignment="1" applyProtection="1">
      <alignment horizontal="center" vertical="center"/>
    </xf>
    <xf numFmtId="0" fontId="65" fillId="6" borderId="19" xfId="0" applyFont="1" applyFill="1" applyBorder="1" applyAlignment="1" applyProtection="1">
      <alignment horizontal="right" vertical="center"/>
      <protection locked="0"/>
    </xf>
    <xf numFmtId="0" fontId="65" fillId="6" borderId="14" xfId="0" applyFont="1" applyFill="1" applyBorder="1" applyAlignment="1" applyProtection="1">
      <alignment horizontal="right" vertical="center"/>
      <protection locked="0"/>
    </xf>
    <xf numFmtId="181" fontId="65" fillId="6" borderId="19" xfId="16" applyNumberFormat="1" applyFont="1" applyFill="1" applyBorder="1" applyAlignment="1" applyProtection="1">
      <alignment horizontal="right" vertical="center"/>
      <protection locked="0"/>
    </xf>
    <xf numFmtId="181" fontId="65" fillId="6" borderId="14" xfId="16" applyNumberFormat="1" applyFont="1" applyFill="1" applyBorder="1" applyAlignment="1" applyProtection="1">
      <alignment horizontal="right" vertical="center"/>
      <protection locked="0"/>
    </xf>
    <xf numFmtId="177" fontId="65" fillId="6" borderId="19" xfId="0" applyNumberFormat="1" applyFont="1" applyFill="1" applyBorder="1" applyAlignment="1" applyProtection="1">
      <alignment horizontal="right" vertical="center"/>
      <protection locked="0"/>
    </xf>
    <xf numFmtId="177" fontId="65" fillId="6" borderId="14" xfId="0" applyNumberFormat="1" applyFont="1" applyFill="1" applyBorder="1" applyAlignment="1" applyProtection="1">
      <alignment horizontal="right" vertical="center"/>
      <protection locked="0"/>
    </xf>
    <xf numFmtId="0" fontId="64" fillId="0" borderId="19" xfId="0" applyFont="1" applyFill="1" applyBorder="1" applyAlignment="1" applyProtection="1">
      <alignment horizontal="center" vertical="center"/>
    </xf>
    <xf numFmtId="0" fontId="64" fillId="0" borderId="20" xfId="0" applyFont="1" applyFill="1" applyBorder="1" applyAlignment="1" applyProtection="1">
      <alignment horizontal="center" vertical="center"/>
    </xf>
    <xf numFmtId="0" fontId="64" fillId="0" borderId="14" xfId="0" applyFont="1" applyFill="1" applyBorder="1" applyAlignment="1" applyProtection="1">
      <alignment horizontal="center" vertical="center"/>
    </xf>
    <xf numFmtId="180" fontId="65" fillId="0" borderId="2" xfId="16" applyNumberFormat="1" applyFont="1" applyFill="1" applyBorder="1" applyAlignment="1" applyProtection="1">
      <alignment horizontal="right" vertical="center"/>
    </xf>
    <xf numFmtId="179" fontId="65" fillId="2" borderId="0" xfId="0" applyNumberFormat="1" applyFont="1" applyFill="1" applyBorder="1" applyAlignment="1" applyProtection="1">
      <alignment horizontal="center" vertical="center"/>
    </xf>
    <xf numFmtId="0" fontId="65" fillId="2" borderId="0" xfId="0" applyFont="1" applyFill="1" applyBorder="1" applyAlignment="1" applyProtection="1">
      <alignment horizontal="center" vertical="center" wrapText="1"/>
    </xf>
    <xf numFmtId="0" fontId="65" fillId="0" borderId="7" xfId="0" applyFont="1" applyFill="1" applyBorder="1" applyAlignment="1" applyProtection="1">
      <alignment horizontal="right" vertical="center"/>
    </xf>
    <xf numFmtId="186" fontId="65" fillId="0" borderId="19" xfId="0" applyNumberFormat="1" applyFont="1" applyFill="1" applyBorder="1" applyAlignment="1" applyProtection="1">
      <alignment horizontal="center" vertical="center"/>
    </xf>
    <xf numFmtId="186" fontId="65" fillId="0" borderId="14" xfId="0" applyNumberFormat="1" applyFont="1" applyFill="1" applyBorder="1" applyAlignment="1" applyProtection="1">
      <alignment horizontal="center" vertical="center"/>
    </xf>
    <xf numFmtId="0" fontId="65" fillId="0" borderId="46" xfId="0" applyFont="1" applyFill="1" applyBorder="1" applyAlignment="1">
      <alignment horizontal="left" vertical="center" wrapText="1"/>
    </xf>
    <xf numFmtId="0" fontId="65" fillId="0" borderId="64" xfId="0" applyFont="1" applyFill="1" applyBorder="1" applyAlignment="1">
      <alignment horizontal="left" vertical="center" wrapText="1"/>
    </xf>
    <xf numFmtId="178" fontId="65" fillId="2" borderId="253" xfId="0" applyNumberFormat="1" applyFont="1" applyFill="1" applyBorder="1" applyAlignment="1">
      <alignment horizontal="center" vertical="center" wrapText="1"/>
    </xf>
    <xf numFmtId="178" fontId="65" fillId="2" borderId="43" xfId="0" applyNumberFormat="1" applyFont="1" applyFill="1" applyBorder="1" applyAlignment="1">
      <alignment horizontal="center" vertical="center" wrapText="1"/>
    </xf>
    <xf numFmtId="178" fontId="65" fillId="2" borderId="45" xfId="0" applyNumberFormat="1" applyFont="1" applyFill="1" applyBorder="1" applyAlignment="1">
      <alignment horizontal="center" vertical="center" wrapText="1"/>
    </xf>
    <xf numFmtId="178" fontId="65" fillId="2" borderId="64" xfId="0" applyNumberFormat="1" applyFont="1" applyFill="1" applyBorder="1" applyAlignment="1">
      <alignment horizontal="center" vertical="center" wrapText="1"/>
    </xf>
    <xf numFmtId="178" fontId="65" fillId="2" borderId="208" xfId="0" applyNumberFormat="1" applyFont="1" applyFill="1" applyBorder="1" applyAlignment="1">
      <alignment horizontal="center" vertical="center" wrapText="1"/>
    </xf>
    <xf numFmtId="178" fontId="65" fillId="2" borderId="5" xfId="0" applyNumberFormat="1" applyFont="1" applyFill="1" applyBorder="1" applyAlignment="1">
      <alignment horizontal="center" vertical="center" wrapText="1"/>
    </xf>
    <xf numFmtId="178" fontId="65" fillId="2" borderId="3" xfId="0" applyNumberFormat="1" applyFont="1" applyFill="1" applyBorder="1" applyAlignment="1">
      <alignment horizontal="center" vertical="center" wrapText="1"/>
    </xf>
    <xf numFmtId="178" fontId="65" fillId="2" borderId="83" xfId="0" applyNumberFormat="1" applyFont="1" applyFill="1" applyBorder="1" applyAlignment="1">
      <alignment horizontal="center" vertical="center" wrapText="1"/>
    </xf>
    <xf numFmtId="0" fontId="0" fillId="0" borderId="2" xfId="0" applyBorder="1" applyAlignment="1">
      <alignment horizontal="left" vertical="center"/>
    </xf>
    <xf numFmtId="0" fontId="0" fillId="0" borderId="2" xfId="0" applyBorder="1" applyAlignment="1">
      <alignment horizontal="center" vertical="center" wrapText="1"/>
    </xf>
    <xf numFmtId="0" fontId="0" fillId="0" borderId="2" xfId="0" applyBorder="1" applyAlignment="1">
      <alignment horizontal="left" vertical="center" wrapText="1"/>
    </xf>
    <xf numFmtId="0" fontId="0" fillId="0" borderId="0" xfId="0" applyAlignment="1">
      <alignment horizontal="center" vertical="center"/>
    </xf>
    <xf numFmtId="0" fontId="0" fillId="0" borderId="0" xfId="0" applyAlignment="1">
      <alignment horizontal="right" vertical="center"/>
    </xf>
    <xf numFmtId="0" fontId="0" fillId="0" borderId="0" xfId="0" applyAlignment="1">
      <alignment horizontal="center" vertical="center" wrapText="1"/>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0" fillId="0" borderId="9" xfId="0" applyBorder="1" applyAlignment="1">
      <alignment horizontal="left" vertical="center"/>
    </xf>
    <xf numFmtId="0" fontId="0" fillId="0" borderId="7" xfId="0" applyBorder="1" applyAlignment="1">
      <alignment horizontal="left" vertical="center"/>
    </xf>
    <xf numFmtId="0" fontId="0" fillId="0" borderId="10" xfId="0" applyBorder="1" applyAlignment="1">
      <alignment horizontal="left"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9" xfId="0" applyBorder="1" applyAlignment="1">
      <alignment horizontal="center" vertical="center"/>
    </xf>
    <xf numFmtId="0" fontId="0" fillId="0" borderId="7" xfId="0" applyBorder="1" applyAlignment="1">
      <alignment horizontal="center" vertical="center"/>
    </xf>
    <xf numFmtId="0" fontId="0" fillId="0" borderId="10" xfId="0" applyBorder="1" applyAlignment="1">
      <alignment horizontal="center" vertical="center"/>
    </xf>
    <xf numFmtId="0" fontId="0" fillId="0" borderId="6" xfId="0"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xf>
    <xf numFmtId="0" fontId="0" fillId="0" borderId="2" xfId="0" applyBorder="1" applyAlignment="1">
      <alignment horizontal="center" vertical="center" textRotation="255"/>
    </xf>
    <xf numFmtId="0" fontId="0" fillId="0" borderId="6" xfId="0" applyBorder="1" applyAlignment="1">
      <alignment horizontal="left" vertical="center" wrapText="1"/>
    </xf>
    <xf numFmtId="0" fontId="0" fillId="0" borderId="3" xfId="0" applyBorder="1" applyAlignment="1">
      <alignment horizontal="left" vertical="center"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0" fillId="0" borderId="9" xfId="0" applyBorder="1" applyAlignment="1">
      <alignment horizontal="left" vertical="center" wrapText="1"/>
    </xf>
    <xf numFmtId="0" fontId="0" fillId="0" borderId="7" xfId="0" applyBorder="1" applyAlignment="1">
      <alignment horizontal="left" vertical="center" wrapText="1"/>
    </xf>
    <xf numFmtId="0" fontId="0" fillId="0" borderId="10" xfId="0" applyBorder="1" applyAlignment="1">
      <alignment horizontal="left" vertical="center" wrapText="1"/>
    </xf>
    <xf numFmtId="0" fontId="0" fillId="0" borderId="15" xfId="0" applyBorder="1" applyAlignment="1">
      <alignment horizontal="left" vertical="center"/>
    </xf>
    <xf numFmtId="0" fontId="0" fillId="0" borderId="0" xfId="0" applyBorder="1" applyAlignment="1">
      <alignment horizontal="left" vertical="center"/>
    </xf>
    <xf numFmtId="0" fontId="0" fillId="0" borderId="1" xfId="0" applyBorder="1" applyAlignment="1">
      <alignment horizontal="left"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0" fillId="0" borderId="10" xfId="0" applyBorder="1" applyAlignment="1">
      <alignment horizontal="center" vertical="center" wrapText="1"/>
    </xf>
    <xf numFmtId="0" fontId="0" fillId="0" borderId="8" xfId="0" applyBorder="1" applyAlignment="1">
      <alignment horizontal="right" vertical="center"/>
    </xf>
    <xf numFmtId="0" fontId="0" fillId="0" borderId="0" xfId="0" applyBorder="1" applyAlignment="1">
      <alignment horizontal="right" vertical="center"/>
    </xf>
    <xf numFmtId="0" fontId="0" fillId="0" borderId="1" xfId="0" applyBorder="1" applyAlignment="1">
      <alignment horizontal="right" vertical="center"/>
    </xf>
    <xf numFmtId="0" fontId="0" fillId="0" borderId="9" xfId="0" applyBorder="1" applyAlignment="1">
      <alignment horizontal="right" vertical="center"/>
    </xf>
    <xf numFmtId="0" fontId="0" fillId="0" borderId="7" xfId="0" applyBorder="1" applyAlignment="1">
      <alignment horizontal="right" vertical="center"/>
    </xf>
    <xf numFmtId="0" fontId="0" fillId="0" borderId="10" xfId="0" applyBorder="1" applyAlignment="1">
      <alignment horizontal="right" vertical="center"/>
    </xf>
    <xf numFmtId="0" fontId="0" fillId="0" borderId="6" xfId="0" applyBorder="1" applyAlignment="1">
      <alignment horizontal="center" vertical="center" textRotation="255"/>
    </xf>
    <xf numFmtId="0" fontId="0" fillId="0" borderId="13" xfId="0" applyBorder="1" applyAlignment="1">
      <alignment horizontal="center" vertical="center" textRotation="255"/>
    </xf>
    <xf numFmtId="0" fontId="0" fillId="0" borderId="15" xfId="0" applyBorder="1" applyAlignment="1">
      <alignment horizontal="center" vertical="center" textRotation="255"/>
    </xf>
    <xf numFmtId="0" fontId="0" fillId="0" borderId="8" xfId="0" applyBorder="1" applyAlignment="1">
      <alignment horizontal="center" vertical="center" wrapText="1"/>
    </xf>
    <xf numFmtId="0" fontId="0" fillId="0" borderId="0" xfId="0" applyBorder="1" applyAlignment="1">
      <alignment horizontal="center" vertical="center" wrapText="1"/>
    </xf>
    <xf numFmtId="0" fontId="0" fillId="0" borderId="1" xfId="0" applyBorder="1" applyAlignment="1">
      <alignment horizontal="center" vertical="center" wrapText="1"/>
    </xf>
    <xf numFmtId="0" fontId="0" fillId="0" borderId="8" xfId="0" applyBorder="1" applyAlignment="1">
      <alignment horizontal="left" vertical="center"/>
    </xf>
    <xf numFmtId="0" fontId="0" fillId="0" borderId="8" xfId="0" applyBorder="1" applyAlignment="1">
      <alignment horizontal="left" vertical="center" wrapText="1"/>
    </xf>
    <xf numFmtId="0" fontId="0" fillId="0" borderId="0" xfId="0" applyBorder="1" applyAlignment="1">
      <alignment horizontal="left" vertical="center" wrapText="1"/>
    </xf>
    <xf numFmtId="0" fontId="0" fillId="0" borderId="8"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0" fillId="0" borderId="1" xfId="0" applyBorder="1" applyAlignment="1">
      <alignment horizontal="left" vertical="center" wrapText="1"/>
    </xf>
    <xf numFmtId="0" fontId="0" fillId="0" borderId="17" xfId="0" applyBorder="1" applyAlignment="1">
      <alignment horizontal="right" vertical="center"/>
    </xf>
    <xf numFmtId="0" fontId="0" fillId="0" borderId="11" xfId="0" applyBorder="1" applyAlignment="1">
      <alignment horizontal="right" vertical="center"/>
    </xf>
    <xf numFmtId="0" fontId="0" fillId="0" borderId="17" xfId="0" applyBorder="1" applyAlignment="1">
      <alignment horizontal="center" vertical="center"/>
    </xf>
    <xf numFmtId="0" fontId="0" fillId="0" borderId="11" xfId="0" applyBorder="1" applyAlignment="1">
      <alignment horizontal="center" vertical="center"/>
    </xf>
    <xf numFmtId="0" fontId="0" fillId="0" borderId="18" xfId="0" applyBorder="1" applyAlignment="1">
      <alignment horizontal="center" vertical="center"/>
    </xf>
    <xf numFmtId="0" fontId="0" fillId="0" borderId="18" xfId="0" applyBorder="1" applyAlignment="1">
      <alignment horizontal="right" vertical="center"/>
    </xf>
    <xf numFmtId="0" fontId="0" fillId="0" borderId="17" xfId="0" applyBorder="1" applyAlignment="1">
      <alignment horizontal="left" vertical="center"/>
    </xf>
    <xf numFmtId="0" fontId="0" fillId="0" borderId="11" xfId="0" applyBorder="1" applyAlignment="1">
      <alignment horizontal="left" vertical="center"/>
    </xf>
    <xf numFmtId="0" fontId="0" fillId="0" borderId="18" xfId="0" applyBorder="1" applyAlignment="1">
      <alignment horizontal="left" vertical="center"/>
    </xf>
    <xf numFmtId="0" fontId="0" fillId="0" borderId="19" xfId="0" applyBorder="1" applyAlignment="1">
      <alignment horizontal="left" vertical="center"/>
    </xf>
    <xf numFmtId="0" fontId="0" fillId="0" borderId="20" xfId="0" applyBorder="1" applyAlignment="1">
      <alignment horizontal="left" vertical="center"/>
    </xf>
    <xf numFmtId="0" fontId="0" fillId="0" borderId="14" xfId="0" applyBorder="1" applyAlignment="1">
      <alignment horizontal="left" vertical="center"/>
    </xf>
    <xf numFmtId="0" fontId="0" fillId="0" borderId="395" xfId="0" applyBorder="1" applyAlignment="1">
      <alignment horizontal="left" vertical="center"/>
    </xf>
    <xf numFmtId="0" fontId="0" fillId="0" borderId="392" xfId="0" applyBorder="1" applyAlignment="1">
      <alignment horizontal="center" vertical="center"/>
    </xf>
    <xf numFmtId="0" fontId="0" fillId="0" borderId="393" xfId="0" applyBorder="1" applyAlignment="1">
      <alignment horizontal="center" vertical="center"/>
    </xf>
    <xf numFmtId="0" fontId="0" fillId="0" borderId="392" xfId="0" applyBorder="1" applyAlignment="1">
      <alignment horizontal="left" vertical="center"/>
    </xf>
    <xf numFmtId="0" fontId="0" fillId="0" borderId="393" xfId="0" applyBorder="1" applyAlignment="1">
      <alignment horizontal="left" vertical="center"/>
    </xf>
    <xf numFmtId="0" fontId="0" fillId="0" borderId="394" xfId="0" applyBorder="1" applyAlignment="1">
      <alignment horizontal="left" vertical="center"/>
    </xf>
    <xf numFmtId="0" fontId="101" fillId="0" borderId="0" xfId="3" applyFont="1" applyBorder="1" applyAlignment="1">
      <alignment horizontal="left" vertical="center"/>
    </xf>
    <xf numFmtId="0" fontId="101" fillId="0" borderId="0" xfId="3" applyFont="1" applyAlignment="1">
      <alignment horizontal="left" vertical="center" wrapText="1"/>
    </xf>
    <xf numFmtId="0" fontId="101" fillId="0" borderId="37" xfId="3" applyFont="1" applyBorder="1" applyAlignment="1">
      <alignment horizontal="center" vertical="center" wrapText="1"/>
    </xf>
    <xf numFmtId="0" fontId="101" fillId="0" borderId="38" xfId="3" applyFont="1" applyBorder="1" applyAlignment="1">
      <alignment horizontal="center" vertical="center" wrapText="1"/>
    </xf>
    <xf numFmtId="0" fontId="101" fillId="0" borderId="91" xfId="3" applyFont="1" applyBorder="1" applyAlignment="1">
      <alignment horizontal="center" vertical="center" wrapText="1"/>
    </xf>
    <xf numFmtId="0" fontId="101" fillId="0" borderId="89" xfId="3" applyFont="1" applyBorder="1" applyAlignment="1">
      <alignment horizontal="left" wrapText="1"/>
    </xf>
    <xf numFmtId="0" fontId="101" fillId="0" borderId="92" xfId="3" applyFont="1" applyBorder="1" applyAlignment="1">
      <alignment horizontal="left" wrapText="1"/>
    </xf>
    <xf numFmtId="0" fontId="101" fillId="0" borderId="0" xfId="3" applyFont="1" applyBorder="1" applyAlignment="1">
      <alignment horizontal="left" vertical="center" wrapText="1"/>
    </xf>
    <xf numFmtId="0" fontId="100" fillId="0" borderId="3" xfId="3" applyFont="1" applyBorder="1" applyAlignment="1">
      <alignment horizontal="center" vertical="center" wrapText="1"/>
    </xf>
    <xf numFmtId="0" fontId="100" fillId="0" borderId="4" xfId="3" applyFont="1" applyBorder="1" applyAlignment="1">
      <alignment horizontal="center" vertical="center" wrapText="1"/>
    </xf>
    <xf numFmtId="0" fontId="100" fillId="0" borderId="83" xfId="3" applyFont="1" applyBorder="1" applyAlignment="1">
      <alignment horizontal="center" vertical="center" wrapText="1"/>
    </xf>
    <xf numFmtId="0" fontId="100" fillId="0" borderId="403" xfId="3" applyFont="1" applyBorder="1" applyAlignment="1">
      <alignment horizontal="left" wrapText="1"/>
    </xf>
    <xf numFmtId="0" fontId="100" fillId="0" borderId="387" xfId="3" applyFont="1" applyBorder="1" applyAlignment="1">
      <alignment horizontal="left" wrapText="1"/>
    </xf>
    <xf numFmtId="0" fontId="100" fillId="0" borderId="404" xfId="3" applyFont="1" applyBorder="1" applyAlignment="1">
      <alignment horizontal="left" wrapText="1"/>
    </xf>
    <xf numFmtId="0" fontId="100" fillId="0" borderId="8" xfId="3" applyFont="1" applyBorder="1" applyAlignment="1">
      <alignment horizontal="left" wrapText="1"/>
    </xf>
    <xf numFmtId="0" fontId="100" fillId="0" borderId="0" xfId="3" applyFont="1" applyBorder="1" applyAlignment="1">
      <alignment horizontal="left" wrapText="1"/>
    </xf>
    <xf numFmtId="0" fontId="100" fillId="0" borderId="59" xfId="3" applyFont="1" applyBorder="1" applyAlignment="1">
      <alignment horizontal="left" wrapText="1"/>
    </xf>
    <xf numFmtId="0" fontId="104" fillId="0" borderId="405" xfId="3" applyFont="1" applyBorder="1" applyAlignment="1">
      <alignment horizontal="left" wrapText="1"/>
    </xf>
    <xf numFmtId="0" fontId="104" fillId="0" borderId="390" xfId="3" applyFont="1" applyBorder="1" applyAlignment="1">
      <alignment horizontal="left" wrapText="1"/>
    </xf>
    <xf numFmtId="0" fontId="104" fillId="0" borderId="406" xfId="3" applyFont="1" applyBorder="1" applyAlignment="1">
      <alignment horizontal="left" wrapText="1"/>
    </xf>
    <xf numFmtId="0" fontId="100" fillId="0" borderId="403" xfId="3" applyFont="1" applyBorder="1" applyAlignment="1">
      <alignment horizontal="center" vertical="center" wrapText="1"/>
    </xf>
    <xf numFmtId="0" fontId="100" fillId="0" borderId="387" xfId="3" applyFont="1" applyBorder="1" applyAlignment="1">
      <alignment horizontal="center" vertical="center" wrapText="1"/>
    </xf>
    <xf numFmtId="0" fontId="100" fillId="0" borderId="388" xfId="3" applyFont="1" applyBorder="1" applyAlignment="1">
      <alignment horizontal="center" vertical="center" wrapText="1"/>
    </xf>
    <xf numFmtId="0" fontId="100" fillId="0" borderId="9" xfId="3" applyFont="1" applyBorder="1" applyAlignment="1">
      <alignment horizontal="center" vertical="center" wrapText="1"/>
    </xf>
    <xf numFmtId="0" fontId="100" fillId="0" borderId="7" xfId="3" applyFont="1" applyBorder="1" applyAlignment="1">
      <alignment horizontal="center" vertical="center" wrapText="1"/>
    </xf>
    <xf numFmtId="0" fontId="100" fillId="0" borderId="407" xfId="3" applyFont="1" applyBorder="1" applyAlignment="1">
      <alignment horizontal="center" vertical="center" wrapText="1"/>
    </xf>
    <xf numFmtId="0" fontId="100" fillId="0" borderId="0" xfId="3" applyFont="1" applyBorder="1" applyAlignment="1">
      <alignment horizontal="center" vertical="center" wrapText="1"/>
    </xf>
    <xf numFmtId="0" fontId="100" fillId="0" borderId="59" xfId="3" applyFont="1" applyBorder="1" applyAlignment="1">
      <alignment horizontal="center" vertical="center" wrapText="1"/>
    </xf>
    <xf numFmtId="0" fontId="100" fillId="0" borderId="77" xfId="3" applyFont="1" applyBorder="1" applyAlignment="1">
      <alignment horizontal="center" vertical="center" wrapText="1"/>
    </xf>
    <xf numFmtId="0" fontId="101" fillId="0" borderId="8" xfId="3" applyFont="1" applyBorder="1" applyAlignment="1">
      <alignment horizontal="left" vertical="center" wrapText="1"/>
    </xf>
    <xf numFmtId="0" fontId="101" fillId="0" borderId="1" xfId="3" applyFont="1" applyBorder="1" applyAlignment="1">
      <alignment horizontal="left" vertical="center" wrapText="1"/>
    </xf>
    <xf numFmtId="0" fontId="100" fillId="0" borderId="6" xfId="3" applyFont="1" applyBorder="1" applyAlignment="1">
      <alignment horizontal="center" vertical="center"/>
    </xf>
    <xf numFmtId="0" fontId="100" fillId="0" borderId="56" xfId="3" applyFont="1" applyBorder="1" applyAlignment="1">
      <alignment horizontal="center" vertical="center"/>
    </xf>
    <xf numFmtId="0" fontId="100" fillId="0" borderId="206" xfId="3" applyFont="1" applyBorder="1" applyAlignment="1">
      <alignment horizontal="center" vertical="center"/>
    </xf>
    <xf numFmtId="0" fontId="100" fillId="0" borderId="155" xfId="3" applyFont="1" applyBorder="1" applyAlignment="1">
      <alignment horizontal="center" vertical="center"/>
    </xf>
    <xf numFmtId="0" fontId="100" fillId="0" borderId="3" xfId="3" applyFont="1" applyBorder="1" applyAlignment="1">
      <alignment horizontal="left" vertical="center" wrapText="1"/>
    </xf>
    <xf numFmtId="0" fontId="100" fillId="0" borderId="4" xfId="3" applyFont="1" applyBorder="1" applyAlignment="1">
      <alignment horizontal="left" vertical="center" wrapText="1"/>
    </xf>
    <xf numFmtId="0" fontId="100" fillId="0" borderId="5" xfId="3" applyFont="1" applyBorder="1" applyAlignment="1">
      <alignment horizontal="left" vertical="center" wrapText="1"/>
    </xf>
    <xf numFmtId="0" fontId="100" fillId="0" borderId="8" xfId="3" applyFont="1" applyBorder="1" applyAlignment="1">
      <alignment horizontal="left" vertical="center" wrapText="1"/>
    </xf>
    <xf numFmtId="0" fontId="100" fillId="0" borderId="0" xfId="3" applyFont="1" applyBorder="1" applyAlignment="1">
      <alignment horizontal="left" vertical="center" wrapText="1"/>
    </xf>
    <xf numFmtId="0" fontId="100" fillId="0" borderId="1" xfId="3" applyFont="1" applyBorder="1" applyAlignment="1">
      <alignment horizontal="left" vertical="center" wrapText="1"/>
    </xf>
    <xf numFmtId="0" fontId="100" fillId="0" borderId="55" xfId="3" applyFont="1" applyBorder="1" applyAlignment="1">
      <alignment horizontal="left" vertical="center" wrapText="1"/>
    </xf>
    <xf numFmtId="0" fontId="100" fillId="0" borderId="51" xfId="3" applyFont="1" applyBorder="1" applyAlignment="1">
      <alignment horizontal="left" vertical="center" wrapText="1"/>
    </xf>
    <xf numFmtId="0" fontId="100" fillId="0" borderId="52" xfId="3" applyFont="1" applyBorder="1" applyAlignment="1">
      <alignment horizontal="left" vertical="center" wrapText="1"/>
    </xf>
    <xf numFmtId="0" fontId="100" fillId="0" borderId="40" xfId="3" applyFont="1" applyBorder="1" applyAlignment="1">
      <alignment horizontal="center" vertical="top" textRotation="255" wrapText="1"/>
    </xf>
    <xf numFmtId="0" fontId="100" fillId="0" borderId="48" xfId="3" applyFont="1" applyBorder="1" applyAlignment="1">
      <alignment horizontal="center" vertical="top" textRotation="255" wrapText="1"/>
    </xf>
    <xf numFmtId="0" fontId="101" fillId="0" borderId="58" xfId="3" applyFont="1" applyBorder="1" applyAlignment="1">
      <alignment horizontal="left" vertical="center" wrapText="1"/>
    </xf>
    <xf numFmtId="0" fontId="101" fillId="0" borderId="41" xfId="3" applyFont="1" applyBorder="1" applyAlignment="1">
      <alignment horizontal="left" vertical="center" wrapText="1"/>
    </xf>
    <xf numFmtId="0" fontId="101" fillId="0" borderId="42" xfId="3" applyFont="1" applyBorder="1" applyAlignment="1">
      <alignment horizontal="left" vertical="center" wrapText="1"/>
    </xf>
    <xf numFmtId="0" fontId="101" fillId="0" borderId="9" xfId="3" applyFont="1" applyBorder="1" applyAlignment="1">
      <alignment horizontal="left" vertical="center" wrapText="1"/>
    </xf>
    <xf numFmtId="0" fontId="101" fillId="0" borderId="7" xfId="3" applyFont="1" applyBorder="1" applyAlignment="1">
      <alignment horizontal="left" vertical="center" wrapText="1"/>
    </xf>
    <xf numFmtId="0" fontId="101" fillId="0" borderId="10" xfId="3" applyFont="1" applyBorder="1" applyAlignment="1">
      <alignment horizontal="left" vertical="center" wrapText="1"/>
    </xf>
    <xf numFmtId="0" fontId="100" fillId="0" borderId="58" xfId="3" applyFont="1" applyBorder="1" applyAlignment="1">
      <alignment horizontal="center" vertical="center" wrapText="1"/>
    </xf>
    <xf numFmtId="0" fontId="100" fillId="0" borderId="41" xfId="3" applyFont="1" applyBorder="1" applyAlignment="1">
      <alignment horizontal="center" vertical="center" wrapText="1"/>
    </xf>
    <xf numFmtId="0" fontId="100" fillId="0" borderId="61" xfId="3" applyFont="1" applyBorder="1" applyAlignment="1">
      <alignment horizontal="center" vertical="center" wrapText="1"/>
    </xf>
    <xf numFmtId="0" fontId="101" fillId="0" borderId="3" xfId="3" applyFont="1" applyBorder="1" applyAlignment="1">
      <alignment horizontal="left" vertical="center" wrapText="1"/>
    </xf>
    <xf numFmtId="0" fontId="101" fillId="0" borderId="4" xfId="3" applyFont="1" applyBorder="1" applyAlignment="1">
      <alignment horizontal="left" vertical="center" wrapText="1"/>
    </xf>
    <xf numFmtId="0" fontId="101" fillId="0" borderId="5" xfId="3" applyFont="1" applyBorder="1" applyAlignment="1">
      <alignment horizontal="left" vertical="center" wrapText="1"/>
    </xf>
    <xf numFmtId="0" fontId="100" fillId="0" borderId="2" xfId="3" applyFont="1" applyBorder="1" applyAlignment="1">
      <alignment horizontal="center" vertical="center" wrapText="1"/>
    </xf>
    <xf numFmtId="0" fontId="100" fillId="0" borderId="49" xfId="3" applyFont="1" applyBorder="1" applyAlignment="1">
      <alignment horizontal="center" vertical="center" wrapText="1"/>
    </xf>
    <xf numFmtId="0" fontId="100" fillId="0" borderId="2" xfId="3" applyFont="1" applyBorder="1" applyAlignment="1">
      <alignment horizontal="left" vertical="center" wrapText="1"/>
    </xf>
    <xf numFmtId="0" fontId="100" fillId="0" borderId="49" xfId="3" applyFont="1" applyBorder="1" applyAlignment="1">
      <alignment horizontal="left" vertical="center" wrapText="1"/>
    </xf>
    <xf numFmtId="0" fontId="100" fillId="0" borderId="13" xfId="3" applyFont="1" applyBorder="1" applyAlignment="1">
      <alignment horizontal="center" vertical="center"/>
    </xf>
    <xf numFmtId="0" fontId="100" fillId="0" borderId="159" xfId="3" applyFont="1" applyBorder="1" applyAlignment="1">
      <alignment horizontal="center" vertical="center"/>
    </xf>
    <xf numFmtId="0" fontId="100" fillId="0" borderId="19" xfId="3" applyFont="1" applyBorder="1" applyAlignment="1">
      <alignment horizontal="center" vertical="center" wrapText="1"/>
    </xf>
    <xf numFmtId="0" fontId="100" fillId="0" borderId="20" xfId="3" applyFont="1" applyBorder="1" applyAlignment="1">
      <alignment horizontal="center" vertical="center" wrapText="1"/>
    </xf>
    <xf numFmtId="0" fontId="100" fillId="0" borderId="14" xfId="3" applyFont="1" applyBorder="1" applyAlignment="1">
      <alignment horizontal="center" vertical="center" wrapText="1"/>
    </xf>
    <xf numFmtId="0" fontId="100" fillId="0" borderId="2" xfId="3" applyFont="1" applyBorder="1" applyAlignment="1">
      <alignment horizontal="center" vertical="center"/>
    </xf>
    <xf numFmtId="0" fontId="100" fillId="0" borderId="49" xfId="3" applyFont="1" applyBorder="1" applyAlignment="1">
      <alignment horizontal="center" vertical="center"/>
    </xf>
    <xf numFmtId="0" fontId="100" fillId="0" borderId="5" xfId="3" applyFont="1" applyBorder="1" applyAlignment="1">
      <alignment horizontal="center" vertical="center" wrapText="1"/>
    </xf>
    <xf numFmtId="0" fontId="100" fillId="0" borderId="10" xfId="3" applyFont="1" applyBorder="1" applyAlignment="1">
      <alignment horizontal="center" vertical="center" wrapText="1"/>
    </xf>
    <xf numFmtId="0" fontId="102" fillId="0" borderId="3" xfId="3" applyFont="1" applyBorder="1" applyAlignment="1">
      <alignment horizontal="center" vertical="center" wrapText="1"/>
    </xf>
    <xf numFmtId="0" fontId="102" fillId="0" borderId="4" xfId="3" applyFont="1" applyBorder="1" applyAlignment="1">
      <alignment horizontal="center" vertical="center" wrapText="1"/>
    </xf>
    <xf numFmtId="0" fontId="102" fillId="0" borderId="5" xfId="3" applyFont="1" applyBorder="1" applyAlignment="1">
      <alignment horizontal="center" vertical="center" wrapText="1"/>
    </xf>
    <xf numFmtId="0" fontId="102" fillId="0" borderId="9" xfId="3" applyFont="1" applyBorder="1" applyAlignment="1">
      <alignment horizontal="center" vertical="center" wrapText="1"/>
    </xf>
    <xf numFmtId="0" fontId="102" fillId="0" borderId="7" xfId="3" applyFont="1" applyBorder="1" applyAlignment="1">
      <alignment horizontal="center" vertical="center" wrapText="1"/>
    </xf>
    <xf numFmtId="0" fontId="102" fillId="0" borderId="10" xfId="3" applyFont="1" applyBorder="1" applyAlignment="1">
      <alignment horizontal="center" vertical="center" wrapText="1"/>
    </xf>
    <xf numFmtId="0" fontId="100" fillId="0" borderId="4" xfId="3" applyFont="1" applyBorder="1" applyAlignment="1">
      <alignment horizontal="center" vertical="center"/>
    </xf>
    <xf numFmtId="0" fontId="100" fillId="0" borderId="83" xfId="3" applyFont="1" applyBorder="1" applyAlignment="1">
      <alignment horizontal="center" vertical="center"/>
    </xf>
    <xf numFmtId="0" fontId="100" fillId="0" borderId="7" xfId="3" applyFont="1" applyBorder="1" applyAlignment="1">
      <alignment horizontal="center" vertical="center"/>
    </xf>
    <xf numFmtId="0" fontId="100" fillId="0" borderId="77" xfId="3" applyFont="1" applyBorder="1" applyAlignment="1">
      <alignment horizontal="center" vertical="center"/>
    </xf>
    <xf numFmtId="0" fontId="100" fillId="0" borderId="9" xfId="3" applyFont="1" applyBorder="1" applyAlignment="1">
      <alignment horizontal="left" vertical="center" wrapText="1"/>
    </xf>
    <xf numFmtId="0" fontId="100" fillId="0" borderId="7" xfId="3" applyFont="1" applyBorder="1" applyAlignment="1">
      <alignment horizontal="left" vertical="center" wrapText="1"/>
    </xf>
    <xf numFmtId="0" fontId="100" fillId="0" borderId="10" xfId="3" applyFont="1" applyBorder="1" applyAlignment="1">
      <alignment horizontal="left" vertical="center" wrapText="1"/>
    </xf>
    <xf numFmtId="0" fontId="100" fillId="0" borderId="75" xfId="3" applyFont="1" applyBorder="1" applyAlignment="1">
      <alignment horizontal="center" vertical="center"/>
    </xf>
    <xf numFmtId="0" fontId="100" fillId="0" borderId="15" xfId="3" applyFont="1" applyBorder="1" applyAlignment="1">
      <alignment horizontal="center" vertical="center"/>
    </xf>
    <xf numFmtId="0" fontId="100" fillId="0" borderId="81" xfId="3" applyFont="1" applyBorder="1" applyAlignment="1">
      <alignment horizontal="center" vertical="center" textRotation="255" shrinkToFit="1"/>
    </xf>
    <xf numFmtId="0" fontId="100" fillId="0" borderId="82" xfId="3" applyFont="1" applyBorder="1" applyAlignment="1">
      <alignment horizontal="center" vertical="center" textRotation="255" shrinkToFit="1"/>
    </xf>
    <xf numFmtId="0" fontId="100" fillId="0" borderId="112" xfId="3" applyFont="1" applyBorder="1" applyAlignment="1">
      <alignment horizontal="center" vertical="center" textRotation="255" shrinkToFit="1"/>
    </xf>
    <xf numFmtId="0" fontId="100" fillId="0" borderId="58" xfId="3" applyFont="1" applyBorder="1" applyAlignment="1">
      <alignment horizontal="left" vertical="center" wrapText="1"/>
    </xf>
    <xf numFmtId="0" fontId="100" fillId="0" borderId="41" xfId="3" applyFont="1" applyBorder="1" applyAlignment="1">
      <alignment horizontal="left" vertical="center" wrapText="1"/>
    </xf>
    <xf numFmtId="0" fontId="100" fillId="0" borderId="42" xfId="3" applyFont="1" applyBorder="1" applyAlignment="1">
      <alignment horizontal="left" vertical="center" wrapText="1"/>
    </xf>
    <xf numFmtId="0" fontId="100" fillId="0" borderId="45" xfId="3" applyFont="1" applyBorder="1" applyAlignment="1">
      <alignment horizontal="center" vertical="center" wrapText="1"/>
    </xf>
    <xf numFmtId="0" fontId="100" fillId="0" borderId="46" xfId="3" applyFont="1" applyBorder="1" applyAlignment="1">
      <alignment horizontal="center" vertical="center" wrapText="1"/>
    </xf>
    <xf numFmtId="0" fontId="100" fillId="0" borderId="43" xfId="3" applyFont="1" applyBorder="1" applyAlignment="1">
      <alignment horizontal="center" vertical="center" wrapText="1"/>
    </xf>
    <xf numFmtId="0" fontId="100" fillId="0" borderId="44" xfId="3" applyFont="1" applyBorder="1" applyAlignment="1">
      <alignment horizontal="center" vertical="center"/>
    </xf>
    <xf numFmtId="0" fontId="100" fillId="0" borderId="47" xfId="3" applyFont="1" applyBorder="1" applyAlignment="1">
      <alignment horizontal="center" vertical="center"/>
    </xf>
    <xf numFmtId="0" fontId="100" fillId="0" borderId="83" xfId="3" applyFont="1" applyBorder="1" applyAlignment="1">
      <alignment horizontal="left" vertical="center" wrapText="1"/>
    </xf>
    <xf numFmtId="0" fontId="100" fillId="0" borderId="24" xfId="3" applyFont="1" applyBorder="1" applyAlignment="1">
      <alignment horizontal="left" vertical="center" wrapText="1"/>
    </xf>
    <xf numFmtId="0" fontId="100" fillId="0" borderId="25" xfId="3" applyFont="1" applyBorder="1" applyAlignment="1">
      <alignment horizontal="left" vertical="center" wrapText="1"/>
    </xf>
    <xf numFmtId="0" fontId="100" fillId="0" borderId="400" xfId="3" applyFont="1" applyBorder="1" applyAlignment="1">
      <alignment horizontal="left" vertical="center" wrapText="1"/>
    </xf>
    <xf numFmtId="0" fontId="100" fillId="0" borderId="113" xfId="3" applyFont="1" applyBorder="1" applyAlignment="1">
      <alignment horizontal="left" vertical="center" wrapText="1"/>
    </xf>
    <xf numFmtId="0" fontId="100" fillId="0" borderId="114" xfId="3" applyFont="1" applyBorder="1" applyAlignment="1">
      <alignment horizontal="left" vertical="center" wrapText="1"/>
    </xf>
    <xf numFmtId="0" fontId="100" fillId="0" borderId="402" xfId="3" applyFont="1" applyBorder="1" applyAlignment="1">
      <alignment horizontal="left" vertical="center" wrapText="1"/>
    </xf>
    <xf numFmtId="0" fontId="100" fillId="0" borderId="19" xfId="3" applyFont="1" applyBorder="1" applyAlignment="1">
      <alignment horizontal="left" vertical="center" wrapText="1"/>
    </xf>
    <xf numFmtId="0" fontId="100" fillId="0" borderId="20" xfId="3" applyFont="1" applyBorder="1" applyAlignment="1">
      <alignment horizontal="left" vertical="center" wrapText="1"/>
    </xf>
    <xf numFmtId="0" fontId="100" fillId="0" borderId="14" xfId="3" applyFont="1" applyBorder="1" applyAlignment="1">
      <alignment horizontal="left" vertical="center" wrapText="1"/>
    </xf>
    <xf numFmtId="0" fontId="100" fillId="0" borderId="68" xfId="3" applyFont="1" applyBorder="1" applyAlignment="1">
      <alignment horizontal="left" vertical="center" wrapText="1"/>
    </xf>
    <xf numFmtId="0" fontId="100" fillId="0" borderId="2" xfId="3" applyFont="1" applyBorder="1" applyAlignment="1">
      <alignment horizontal="left" wrapText="1"/>
    </xf>
    <xf numFmtId="0" fontId="11" fillId="0" borderId="2" xfId="3" applyFont="1" applyBorder="1" applyAlignment="1">
      <alignment horizontal="left" wrapText="1"/>
    </xf>
    <xf numFmtId="0" fontId="11" fillId="0" borderId="19" xfId="3" applyFont="1" applyBorder="1" applyAlignment="1">
      <alignment horizontal="left" wrapText="1"/>
    </xf>
    <xf numFmtId="0" fontId="100" fillId="0" borderId="19" xfId="3" applyFont="1" applyBorder="1" applyAlignment="1">
      <alignment horizontal="center" wrapText="1"/>
    </xf>
    <xf numFmtId="0" fontId="100" fillId="0" borderId="20" xfId="3" applyFont="1" applyBorder="1" applyAlignment="1">
      <alignment horizontal="center" wrapText="1"/>
    </xf>
    <xf numFmtId="0" fontId="100" fillId="0" borderId="14" xfId="3" applyFont="1" applyBorder="1" applyAlignment="1">
      <alignment horizontal="center" wrapText="1"/>
    </xf>
    <xf numFmtId="0" fontId="100" fillId="0" borderId="19" xfId="3" applyFont="1" applyBorder="1" applyAlignment="1">
      <alignment horizontal="center"/>
    </xf>
    <xf numFmtId="0" fontId="100" fillId="0" borderId="20" xfId="3" applyFont="1" applyBorder="1" applyAlignment="1">
      <alignment horizontal="center"/>
    </xf>
    <xf numFmtId="0" fontId="100" fillId="0" borderId="14" xfId="3" applyFont="1" applyBorder="1" applyAlignment="1">
      <alignment horizontal="center"/>
    </xf>
    <xf numFmtId="0" fontId="100" fillId="0" borderId="68" xfId="3" applyFont="1" applyBorder="1" applyAlignment="1">
      <alignment horizontal="center"/>
    </xf>
    <xf numFmtId="0" fontId="70" fillId="0" borderId="0" xfId="3" applyFont="1" applyAlignment="1">
      <alignment horizontal="center" vertical="center"/>
    </xf>
    <xf numFmtId="0" fontId="100" fillId="0" borderId="0" xfId="3" applyFont="1" applyAlignment="1">
      <alignment horizontal="center" vertical="center"/>
    </xf>
    <xf numFmtId="0" fontId="100" fillId="0" borderId="0" xfId="3" applyFont="1" applyAlignment="1">
      <alignment horizontal="left" vertical="center" wrapText="1"/>
    </xf>
    <xf numFmtId="0" fontId="100" fillId="0" borderId="0" xfId="3" applyFont="1" applyAlignment="1">
      <alignment horizontal="justify" vertical="center" wrapText="1"/>
    </xf>
    <xf numFmtId="0" fontId="100" fillId="0" borderId="21" xfId="3" applyFont="1" applyBorder="1" applyAlignment="1">
      <alignment horizontal="justify" vertical="center" wrapText="1"/>
    </xf>
    <xf numFmtId="0" fontId="100" fillId="0" borderId="22" xfId="3" applyFont="1" applyBorder="1" applyAlignment="1">
      <alignment horizontal="justify" vertical="center" wrapText="1"/>
    </xf>
    <xf numFmtId="0" fontId="100" fillId="0" borderId="401" xfId="3" applyFont="1" applyBorder="1" applyAlignment="1">
      <alignment horizontal="justify" vertical="center" wrapText="1"/>
    </xf>
    <xf numFmtId="0" fontId="100" fillId="0" borderId="19" xfId="3" applyFont="1" applyBorder="1" applyAlignment="1">
      <alignment horizontal="center" vertical="center"/>
    </xf>
    <xf numFmtId="0" fontId="100" fillId="0" borderId="20" xfId="3" applyFont="1" applyBorder="1" applyAlignment="1">
      <alignment horizontal="center" vertical="center"/>
    </xf>
    <xf numFmtId="0" fontId="100" fillId="0" borderId="14" xfId="3" applyFont="1" applyBorder="1" applyAlignment="1">
      <alignment horizontal="center" vertical="center"/>
    </xf>
    <xf numFmtId="0" fontId="100" fillId="0" borderId="68" xfId="3" applyFont="1" applyBorder="1" applyAlignment="1">
      <alignment horizontal="center" vertical="center"/>
    </xf>
    <xf numFmtId="0" fontId="100" fillId="0" borderId="81" xfId="3" applyFont="1" applyBorder="1" applyAlignment="1">
      <alignment horizontal="center" vertical="center" textRotation="255" wrapText="1"/>
    </xf>
    <xf numFmtId="0" fontId="100" fillId="0" borderId="82" xfId="3" applyFont="1" applyBorder="1" applyAlignment="1">
      <alignment horizontal="center" vertical="center" textRotation="255" wrapText="1"/>
    </xf>
    <xf numFmtId="0" fontId="100" fillId="0" borderId="112" xfId="3" applyFont="1" applyBorder="1" applyAlignment="1">
      <alignment horizontal="center" vertical="center" textRotation="255" wrapText="1"/>
    </xf>
    <xf numFmtId="0" fontId="11" fillId="0" borderId="41" xfId="3" applyFont="1" applyBorder="1" applyAlignment="1">
      <alignment horizontal="left" vertical="center" wrapText="1"/>
    </xf>
    <xf numFmtId="0" fontId="100" fillId="0" borderId="396" xfId="3" applyFont="1" applyBorder="1" applyAlignment="1">
      <alignment horizontal="left" vertical="center"/>
    </xf>
    <xf numFmtId="0" fontId="100" fillId="0" borderId="397" xfId="3" applyFont="1" applyBorder="1" applyAlignment="1">
      <alignment horizontal="left" vertical="center"/>
    </xf>
    <xf numFmtId="0" fontId="100" fillId="0" borderId="398" xfId="3" applyFont="1" applyBorder="1" applyAlignment="1">
      <alignment horizontal="left" vertical="center"/>
    </xf>
    <xf numFmtId="0" fontId="100" fillId="0" borderId="32" xfId="3" applyFont="1" applyBorder="1" applyAlignment="1">
      <alignment horizontal="left" vertical="center"/>
    </xf>
    <xf numFmtId="0" fontId="100" fillId="0" borderId="31" xfId="3" applyFont="1" applyBorder="1" applyAlignment="1">
      <alignment horizontal="left" vertical="center"/>
    </xf>
    <xf numFmtId="0" fontId="100" fillId="0" borderId="399" xfId="3" applyFont="1" applyBorder="1" applyAlignment="1">
      <alignment horizontal="left" vertical="center"/>
    </xf>
    <xf numFmtId="0" fontId="11" fillId="0" borderId="2" xfId="3" applyFont="1" applyBorder="1" applyAlignment="1">
      <alignment horizontal="left" vertical="center" wrapText="1"/>
    </xf>
    <xf numFmtId="0" fontId="100" fillId="0" borderId="54" xfId="3" applyFont="1" applyBorder="1" applyAlignment="1">
      <alignment horizontal="left" vertical="center" wrapText="1"/>
    </xf>
    <xf numFmtId="0" fontId="11" fillId="0" borderId="54" xfId="3" applyFont="1" applyBorder="1" applyAlignment="1">
      <alignment horizontal="left" vertical="center" wrapText="1"/>
    </xf>
    <xf numFmtId="0" fontId="48" fillId="0" borderId="6" xfId="0" applyFont="1" applyBorder="1" applyAlignment="1">
      <alignment horizontal="left" vertical="center" wrapText="1"/>
    </xf>
    <xf numFmtId="0" fontId="48" fillId="0" borderId="15" xfId="0" applyFont="1" applyBorder="1" applyAlignment="1">
      <alignment horizontal="left" vertical="center"/>
    </xf>
  </cellXfs>
  <cellStyles count="22">
    <cellStyle name="パーセント 2" xfId="6" xr:uid="{CEF87690-E58F-40C9-BC2C-1355A3972A56}"/>
    <cellStyle name="パーセント 2 2 2 3" xfId="8" xr:uid="{4E8D5F64-EA6F-4308-A207-618207336453}"/>
    <cellStyle name="ハイパーリンク" xfId="20" builtinId="8"/>
    <cellStyle name="桁区切り" xfId="16" builtinId="6"/>
    <cellStyle name="桁区切り 2" xfId="5" xr:uid="{EABEDDC2-AFE2-434B-8BF8-3E1134C081B7}"/>
    <cellStyle name="桁区切り 3" xfId="10" xr:uid="{A274E6DE-9439-415D-8E8E-0C939DE92E42}"/>
    <cellStyle name="通貨" xfId="21" builtinId="7"/>
    <cellStyle name="標準" xfId="0" builtinId="0"/>
    <cellStyle name="標準 2" xfId="1" xr:uid="{00000000-0005-0000-0000-000002000000}"/>
    <cellStyle name="標準 2 2" xfId="3" xr:uid="{29E60802-2969-46C0-964F-998FDBF63BAE}"/>
    <cellStyle name="標準 2 2 2" xfId="9" xr:uid="{3F16E723-1A3B-4BD5-B4EC-8281D22DE552}"/>
    <cellStyle name="標準 2 3" xfId="17" xr:uid="{7E344575-1994-4046-B2A0-8C14BB3605C8}"/>
    <cellStyle name="標準 3" xfId="2" xr:uid="{A501F537-377B-4921-971B-42CA14D62C02}"/>
    <cellStyle name="標準 3 2" xfId="4" xr:uid="{B0F8E650-DF99-40C7-BB8A-56A95CE6F02A}"/>
    <cellStyle name="標準 3 2 2 2" xfId="7" xr:uid="{D852B724-E657-4A0C-8DDC-CCF394FC6644}"/>
    <cellStyle name="標準 4" xfId="11" xr:uid="{FC061DD3-9D34-42BE-B047-33BA478C4AE8}"/>
    <cellStyle name="標準 5" xfId="12" xr:uid="{DD1E9DBF-38C9-4A49-A156-3E58A8350C69}"/>
    <cellStyle name="標準 6" xfId="13" xr:uid="{B11510E9-AC95-4357-87ED-57C94A29E583}"/>
    <cellStyle name="標準 7" xfId="14" xr:uid="{A1FCC86D-0D57-48E4-A5E6-E2220D1B7401}"/>
    <cellStyle name="標準_第１号様式・付表" xfId="19" xr:uid="{B7D93AF3-536D-4A5E-967D-B206107CCCE5}"/>
    <cellStyle name="標準_添付書類一覧（訂正案）26.2～" xfId="15" xr:uid="{70483F47-D028-4CA4-9EF3-95FF0099BE9E}"/>
    <cellStyle name="標準_付表　訪問介護　修正版_第一号様式 2" xfId="18" xr:uid="{AB6F4D84-9E2D-41C5-ACA3-EB4221E9A8B8}"/>
  </cellStyles>
  <dxfs count="2677">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numFmt numFmtId="3" formatCode="#,##0"/>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fill>
        <patternFill>
          <bgColor rgb="FFFFCCFF"/>
        </patternFill>
      </fill>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ill>
        <patternFill>
          <bgColor rgb="FFFFCCFF"/>
        </patternFill>
      </fill>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externalLink" Target="externalLinks/externalLink6.xml"/><Relationship Id="rId84" Type="http://schemas.openxmlformats.org/officeDocument/2006/relationships/externalLink" Target="externalLinks/externalLink14.xml"/><Relationship Id="rId89" Type="http://schemas.openxmlformats.org/officeDocument/2006/relationships/externalLink" Target="externalLinks/externalLink19.xml"/><Relationship Id="rId97" Type="http://schemas.openxmlformats.org/officeDocument/2006/relationships/externalLink" Target="externalLinks/externalLink27.xml"/><Relationship Id="rId7" Type="http://schemas.openxmlformats.org/officeDocument/2006/relationships/worksheet" Target="worksheets/sheet7.xml"/><Relationship Id="rId71" Type="http://schemas.openxmlformats.org/officeDocument/2006/relationships/externalLink" Target="externalLinks/externalLink1.xml"/><Relationship Id="rId92" Type="http://schemas.openxmlformats.org/officeDocument/2006/relationships/externalLink" Target="externalLinks/externalLink2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4.xml"/><Relationship Id="rId79" Type="http://schemas.openxmlformats.org/officeDocument/2006/relationships/externalLink" Target="externalLinks/externalLink9.xml"/><Relationship Id="rId87" Type="http://schemas.openxmlformats.org/officeDocument/2006/relationships/externalLink" Target="externalLinks/externalLink17.xml"/><Relationship Id="rId102"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2.xml"/><Relationship Id="rId90" Type="http://schemas.openxmlformats.org/officeDocument/2006/relationships/externalLink" Target="externalLinks/externalLink20.xml"/><Relationship Id="rId95" Type="http://schemas.openxmlformats.org/officeDocument/2006/relationships/externalLink" Target="externalLinks/externalLink2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externalLink" Target="externalLinks/externalLink7.xml"/><Relationship Id="rId100"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2.xml"/><Relationship Id="rId80" Type="http://schemas.openxmlformats.org/officeDocument/2006/relationships/externalLink" Target="externalLinks/externalLink10.xml"/><Relationship Id="rId85" Type="http://schemas.openxmlformats.org/officeDocument/2006/relationships/externalLink" Target="externalLinks/externalLink15.xml"/><Relationship Id="rId93" Type="http://schemas.openxmlformats.org/officeDocument/2006/relationships/externalLink" Target="externalLinks/externalLink23.xml"/><Relationship Id="rId98"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externalLink" Target="externalLinks/externalLink5.xml"/><Relationship Id="rId83" Type="http://schemas.openxmlformats.org/officeDocument/2006/relationships/externalLink" Target="externalLinks/externalLink13.xml"/><Relationship Id="rId88" Type="http://schemas.openxmlformats.org/officeDocument/2006/relationships/externalLink" Target="externalLinks/externalLink18.xml"/><Relationship Id="rId91" Type="http://schemas.openxmlformats.org/officeDocument/2006/relationships/externalLink" Target="externalLinks/externalLink21.xml"/><Relationship Id="rId96" Type="http://schemas.openxmlformats.org/officeDocument/2006/relationships/externalLink" Target="externalLinks/externalLink2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3.xml"/><Relationship Id="rId78" Type="http://schemas.openxmlformats.org/officeDocument/2006/relationships/externalLink" Target="externalLinks/externalLink8.xml"/><Relationship Id="rId81" Type="http://schemas.openxmlformats.org/officeDocument/2006/relationships/externalLink" Target="externalLinks/externalLink11.xml"/><Relationship Id="rId86" Type="http://schemas.openxmlformats.org/officeDocument/2006/relationships/externalLink" Target="externalLinks/externalLink16.xml"/><Relationship Id="rId94" Type="http://schemas.openxmlformats.org/officeDocument/2006/relationships/externalLink" Target="externalLinks/externalLink24.xml"/><Relationship Id="rId99" Type="http://schemas.openxmlformats.org/officeDocument/2006/relationships/theme" Target="theme/theme1.xml"/><Relationship Id="rId10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3" Type="http://schemas.openxmlformats.org/officeDocument/2006/relationships/hyperlink" Target="#&#12522;&#12531;&#12463;&#20808;!A97"/><Relationship Id="rId18" Type="http://schemas.openxmlformats.org/officeDocument/2006/relationships/hyperlink" Target="#&#31532;&#65297;&#21495;&#27096;&#24335;!A1"/><Relationship Id="rId26" Type="http://schemas.openxmlformats.org/officeDocument/2006/relationships/hyperlink" Target="#&#35352;&#20837;&#20363;!A1"/><Relationship Id="rId39" Type="http://schemas.openxmlformats.org/officeDocument/2006/relationships/hyperlink" Target="#'&#20184;&#34920;&#31532;&#20108;&#21495;&#65288;&#20843;&#65289;'!Print_Area"/><Relationship Id="rId21" Type="http://schemas.openxmlformats.org/officeDocument/2006/relationships/hyperlink" Target="#&#27096;&#24335;&#65301;!A1"/><Relationship Id="rId34" Type="http://schemas.openxmlformats.org/officeDocument/2006/relationships/hyperlink" Target="#'&#20184;&#34920;&#31532;&#20108;&#21495;&#65288;&#20061;&#65289;'!Print_Area"/><Relationship Id="rId42" Type="http://schemas.openxmlformats.org/officeDocument/2006/relationships/hyperlink" Target="#&#27096;&#24335;&#65299;!Print_Area"/><Relationship Id="rId47" Type="http://schemas.openxmlformats.org/officeDocument/2006/relationships/hyperlink" Target="#&#27096;&#24335;11!A1"/><Relationship Id="rId50" Type="http://schemas.openxmlformats.org/officeDocument/2006/relationships/hyperlink" Target="#&#32207;&#21512;&#20107;&#26989;&#12481;&#12455;&#12483;&#12463;&#12522;&#12473;&#12488;!A1"/><Relationship Id="rId55" Type="http://schemas.openxmlformats.org/officeDocument/2006/relationships/hyperlink" Target="#&#32207;&#21512;&#20107;&#26989;&#28155;&#20184;&#26360;&#39006;&#19968;&#35239;!A1"/><Relationship Id="rId63" Type="http://schemas.openxmlformats.org/officeDocument/2006/relationships/hyperlink" Target="#'&#20171;&#35703;&#20104;&#38450;&#26356;&#26032;&#12481;&#12455;&#12483;&#12463;&#12522;&#12473;&#12488; '!A1"/><Relationship Id="rId7" Type="http://schemas.openxmlformats.org/officeDocument/2006/relationships/hyperlink" Target="#&#22320;&#23494;&#29305;&#23450;&#26045;&#35373;&#12481;&#12455;&#12483;&#12463;&#12522;&#12473;&#12488;!A1"/><Relationship Id="rId2" Type="http://schemas.openxmlformats.org/officeDocument/2006/relationships/hyperlink" Target="#'&#27096;&#24335;&#31532;&#65297;&#21495;&#65288;&#31532;&#65298;&#26465;&#38306;&#20418;&#65289;'!A1"/><Relationship Id="rId16" Type="http://schemas.openxmlformats.org/officeDocument/2006/relationships/hyperlink" Target="#'&#20184;&#34920;&#31532;&#20108;&#21495;&#65288;&#21313;&#19968;&#65289;'!A1"/><Relationship Id="rId20" Type="http://schemas.openxmlformats.org/officeDocument/2006/relationships/hyperlink" Target="#&#27096;&#24335;&#65299;!A1"/><Relationship Id="rId29" Type="http://schemas.openxmlformats.org/officeDocument/2006/relationships/hyperlink" Target="#&#22320;&#23494;&#26356;&#26032;&#28155;&#20184;&#26360;&#39006;&#19968;&#35239;!A1"/><Relationship Id="rId41" Type="http://schemas.openxmlformats.org/officeDocument/2006/relationships/hyperlink" Target="#&#24467;&#26989;&#32773;&#12398;&#21220;&#21209;&#12398;&#20307;&#21046;&#21450;&#12403;&#21220;&#21209;&#24418;&#24907;&#19968;&#35239;&#34920;!A1"/><Relationship Id="rId54" Type="http://schemas.openxmlformats.org/officeDocument/2006/relationships/hyperlink" Target="#'&#27096;&#24335;6-4'!A1"/><Relationship Id="rId62" Type="http://schemas.openxmlformats.org/officeDocument/2006/relationships/hyperlink" Target="#&#20104;&#38450;&#25903;&#25588;&#28155;&#20184;&#26360;&#39006;&#19968;&#35239;!A1"/><Relationship Id="rId1" Type="http://schemas.openxmlformats.org/officeDocument/2006/relationships/hyperlink" Target="#&#22812;&#38291;&#35370;&#21839;&#12481;&#12455;&#12483;&#12463;&#12522;&#12473;&#12488;!A1"/><Relationship Id="rId6" Type="http://schemas.openxmlformats.org/officeDocument/2006/relationships/hyperlink" Target="#&#22320;&#23494;&#29305;&#39178;&#12481;&#12455;&#12483;&#12463;&#12522;&#12473;&#12488;!A1"/><Relationship Id="rId11" Type="http://schemas.openxmlformats.org/officeDocument/2006/relationships/hyperlink" Target="#&#12522;&#12531;&#12463;&#20808;!A41"/><Relationship Id="rId24" Type="http://schemas.openxmlformats.org/officeDocument/2006/relationships/hyperlink" Target="#'&#27096;&#24335;&#31532;2&#21495;&#65288;&#31532;&#65299;&#26465;&#38306;&#20418;&#65289;'!A1"/><Relationship Id="rId32" Type="http://schemas.openxmlformats.org/officeDocument/2006/relationships/hyperlink" Target="#'&#20184;&#34920;&#31532;&#20108;&#21495;&#65288;&#20845;&#65289;'!Print_Area"/><Relationship Id="rId37" Type="http://schemas.openxmlformats.org/officeDocument/2006/relationships/hyperlink" Target="#'&#20184;&#34920;&#31532;&#20108;&#21495;&#65288;&#19977;&#65289;'!Print_Area"/><Relationship Id="rId40" Type="http://schemas.openxmlformats.org/officeDocument/2006/relationships/hyperlink" Target="#'&#21029;&#35352;&#27096;&#24335;&#65288;&#31532;&#65298;&#26465;&#38306;&#20418;&#65289;'!A1"/><Relationship Id="rId45" Type="http://schemas.openxmlformats.org/officeDocument/2006/relationships/hyperlink" Target="#&#27096;&#24335;&#65298;!A1"/><Relationship Id="rId53" Type="http://schemas.openxmlformats.org/officeDocument/2006/relationships/hyperlink" Target="#'&#27096;&#24335;1-12'!A1"/><Relationship Id="rId58" Type="http://schemas.openxmlformats.org/officeDocument/2006/relationships/hyperlink" Target="#&#27096;&#24335;&#65300;!A1"/><Relationship Id="rId5" Type="http://schemas.openxmlformats.org/officeDocument/2006/relationships/hyperlink" Target="#&#65319;&#65320;&#12481;&#12455;&#12483;&#12463;&#12522;&#12473;&#12488;!A1"/><Relationship Id="rId15" Type="http://schemas.openxmlformats.org/officeDocument/2006/relationships/hyperlink" Target="#&#23621;&#23429;&#26032;&#35215;&#12481;&#12455;&#12483;&#12463;&#12522;&#12473;&#12488;!A1"/><Relationship Id="rId23" Type="http://schemas.openxmlformats.org/officeDocument/2006/relationships/hyperlink" Target="#&#23621;&#23429;&#28155;&#20184;&#26360;&#39006;&#19968;&#35239;!A1"/><Relationship Id="rId28" Type="http://schemas.openxmlformats.org/officeDocument/2006/relationships/hyperlink" Target="#&#23450;&#24033;&#12481;&#12455;&#12483;&#12463;&#12522;&#12473;&#12488;!A1"/><Relationship Id="rId36" Type="http://schemas.openxmlformats.org/officeDocument/2006/relationships/hyperlink" Target="#'&#20184;&#34920;&#31532;&#20108;&#21495;&#65288;&#21313;&#65289;'!Print_Area"/><Relationship Id="rId49" Type="http://schemas.openxmlformats.org/officeDocument/2006/relationships/hyperlink" Target="#'&#27096;&#24335;&#31532;&#65305;&#21495;&#65288;&#31532;&#65298;&#65299;&#26465;&#38306;&#20418;&#65289;'!A1"/><Relationship Id="rId57" Type="http://schemas.openxmlformats.org/officeDocument/2006/relationships/hyperlink" Target="#'&#27096;&#24335;1-13'!A1"/><Relationship Id="rId61" Type="http://schemas.openxmlformats.org/officeDocument/2006/relationships/hyperlink" Target="#'&#20184;&#34920;&#31532;&#20108;&#21495;&#65288;&#21313;&#20108;&#65289;'!A1"/><Relationship Id="rId10" Type="http://schemas.openxmlformats.org/officeDocument/2006/relationships/hyperlink" Target="#&#12522;&#12531;&#12463;&#20808;!A7"/><Relationship Id="rId19" Type="http://schemas.openxmlformats.org/officeDocument/2006/relationships/hyperlink" Target="#'&#27096;&#24335;1-11'!Print_Area"/><Relationship Id="rId31" Type="http://schemas.openxmlformats.org/officeDocument/2006/relationships/hyperlink" Target="#'&#20184;&#34920;&#31532;&#20108;&#21495;&#65288;&#20116;&#65289;'!Print_Area"/><Relationship Id="rId44" Type="http://schemas.openxmlformats.org/officeDocument/2006/relationships/hyperlink" Target="#&#27096;&#24335;&#65301;!Print_Area"/><Relationship Id="rId52" Type="http://schemas.openxmlformats.org/officeDocument/2006/relationships/hyperlink" Target="#'&#20184;&#34920;&#31532;&#19977;&#21495;&#65288;&#20108;&#65289;'!A1"/><Relationship Id="rId60" Type="http://schemas.openxmlformats.org/officeDocument/2006/relationships/hyperlink" Target="#'&#20171;&#35703;&#20104;&#38450;&#26032;&#35215;&#12481;&#12455;&#12483;&#12463;&#12522;&#12473;&#12488; '!A1"/><Relationship Id="rId4" Type="http://schemas.openxmlformats.org/officeDocument/2006/relationships/hyperlink" Target="#&#22320;&#23494;&#36890;&#25152;&#12481;&#12455;&#12483;&#12463;&#12522;&#12473;&#12488;!Print_Area"/><Relationship Id="rId9" Type="http://schemas.openxmlformats.org/officeDocument/2006/relationships/hyperlink" Target="#&#30475;&#22810;&#27231;&#12481;&#12455;&#12483;&#12463;&#12522;&#12473;&#12488;!A1"/><Relationship Id="rId14" Type="http://schemas.openxmlformats.org/officeDocument/2006/relationships/hyperlink" Target="#'&#27096;&#24335;&#31532;&#65300;&#21495;&#65288;&#31532;&#65300;&#26465;&#38306;&#20418;&#65289;'!A1"/><Relationship Id="rId22" Type="http://schemas.openxmlformats.org/officeDocument/2006/relationships/hyperlink" Target="#'&#27096;&#24335;6-1'!A1"/><Relationship Id="rId27" Type="http://schemas.openxmlformats.org/officeDocument/2006/relationships/hyperlink" Target="#&#23621;&#23429;&#26356;&#26032;&#12481;&#12455;&#12483;&#12463;&#12522;&#12473;&#12488;!A1"/><Relationship Id="rId30" Type="http://schemas.openxmlformats.org/officeDocument/2006/relationships/hyperlink" Target="#'&#20184;&#34920;&#31532;&#20108;&#21495;&#65288;&#22235;&#65289;'!Print_Area"/><Relationship Id="rId35" Type="http://schemas.openxmlformats.org/officeDocument/2006/relationships/hyperlink" Target="#'&#20184;&#34920;&#31532;&#20108;&#21495;&#65288;&#19968;&#65289;'!Print_Area"/><Relationship Id="rId43" Type="http://schemas.openxmlformats.org/officeDocument/2006/relationships/hyperlink" Target="#&#27096;&#24335;&#65300;!Print_Area"/><Relationship Id="rId48" Type="http://schemas.openxmlformats.org/officeDocument/2006/relationships/hyperlink" Target="#&#22320;&#23494;&#28155;&#20184;&#26360;&#39006;&#19968;&#35239;!A1"/><Relationship Id="rId56" Type="http://schemas.openxmlformats.org/officeDocument/2006/relationships/hyperlink" Target="#'&#27096;&#24335;&#31532;&#65298;&#21495;&#65288;&#31532;&#65299;&#26465;&#38306;&#20418;&#65289;'!A1"/><Relationship Id="rId64" Type="http://schemas.openxmlformats.org/officeDocument/2006/relationships/hyperlink" Target="#'&#21029;&#32025;&#65299;&#65288;&#21332;&#21147;&#21307;&#30274;&#27231;&#38306;&#12395;&#38306;&#12377;&#12427;&#23626;&#20986;&#26360;&#65289;'!A1"/><Relationship Id="rId8" Type="http://schemas.openxmlformats.org/officeDocument/2006/relationships/hyperlink" Target="#&#23567;&#22810;&#27231;&#12481;&#12455;&#12483;&#12463;&#12522;&#12473;&#12488;!A1"/><Relationship Id="rId51" Type="http://schemas.openxmlformats.org/officeDocument/2006/relationships/hyperlink" Target="#'&#20184;&#34920;&#31532;&#19977;&#21495;&#65288;&#19968;&#65289;'!A1"/><Relationship Id="rId3" Type="http://schemas.openxmlformats.org/officeDocument/2006/relationships/hyperlink" Target="#&#35469;&#30693;&#30151;&#36890;&#25152;&#12481;&#12455;&#12483;&#12463;&#12522;&#12473;&#12488;!A1"/><Relationship Id="rId12" Type="http://schemas.openxmlformats.org/officeDocument/2006/relationships/hyperlink" Target="#&#12522;&#12531;&#12463;&#20808;!A66"/><Relationship Id="rId17" Type="http://schemas.openxmlformats.org/officeDocument/2006/relationships/hyperlink" Target="#'&#20184;&#34920;&#31532;&#20108;&#21495;&#65288;&#21313;&#19968;&#65289; &#21029;&#32025;&#12288;'!A1"/><Relationship Id="rId25" Type="http://schemas.openxmlformats.org/officeDocument/2006/relationships/hyperlink" Target="#'&#27096;&#24335;&#31532;&#65299;&#21495;&#65288;&#31532;&#65299;&#26465;&#38306;&#20418;&#65289;'!A1"/><Relationship Id="rId33" Type="http://schemas.openxmlformats.org/officeDocument/2006/relationships/hyperlink" Target="#'&#20184;&#34920;&#31532;&#20108;&#21495;&#65288;&#19971;&#65289;'!Print_Area"/><Relationship Id="rId38" Type="http://schemas.openxmlformats.org/officeDocument/2006/relationships/hyperlink" Target="#'&#20184;&#34920;&#31532;&#20108;&#21495;&#65288;&#20108;&#65289;'!Print_Area"/><Relationship Id="rId46" Type="http://schemas.openxmlformats.org/officeDocument/2006/relationships/hyperlink" Target="#'&#27096;&#24335;6-2'!A1"/><Relationship Id="rId59" Type="http://schemas.openxmlformats.org/officeDocument/2006/relationships/hyperlink" Target="#'&#27096;&#24335;6-3'!Print_Area"/></Relationships>
</file>

<file path=xl/drawings/_rels/drawing10.xml.rels><?xml version="1.0" encoding="UTF-8" standalone="yes"?>
<Relationships xmlns="http://schemas.openxmlformats.org/package/2006/relationships"><Relationship Id="rId1" Type="http://schemas.openxmlformats.org/officeDocument/2006/relationships/hyperlink" Target="#&#12522;&#12531;&#12463;&#20808;!A66"/></Relationships>
</file>

<file path=xl/drawings/_rels/drawing11.xml.rels><?xml version="1.0" encoding="UTF-8" standalone="yes"?>
<Relationships xmlns="http://schemas.openxmlformats.org/package/2006/relationships"><Relationship Id="rId3" Type="http://schemas.openxmlformats.org/officeDocument/2006/relationships/hyperlink" Target="#&#12522;&#12531;&#12463;&#20808;!A97"/><Relationship Id="rId2" Type="http://schemas.openxmlformats.org/officeDocument/2006/relationships/hyperlink" Target="#&#12522;&#12531;&#12463;&#20808;!A41"/><Relationship Id="rId1" Type="http://schemas.openxmlformats.org/officeDocument/2006/relationships/hyperlink" Target="#&#12522;&#12531;&#12463;&#20808;!A7"/></Relationships>
</file>

<file path=xl/drawings/_rels/drawing12.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13.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14.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15.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16.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17.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18.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19.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20.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1.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2.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3.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4.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5.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6.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7.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8.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29.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3.xml.rels><?xml version="1.0" encoding="UTF-8" standalone="yes"?>
<Relationships xmlns="http://schemas.openxmlformats.org/package/2006/relationships"><Relationship Id="rId1" Type="http://schemas.openxmlformats.org/officeDocument/2006/relationships/hyperlink" Target="#&#12522;&#12531;&#12463;&#20808;!A97"/></Relationships>
</file>

<file path=xl/drawings/_rels/drawing30.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31.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32.xml.rels><?xml version="1.0" encoding="UTF-8" standalone="yes"?>
<Relationships xmlns="http://schemas.openxmlformats.org/package/2006/relationships"><Relationship Id="rId3" Type="http://schemas.openxmlformats.org/officeDocument/2006/relationships/hyperlink" Target="#&#12522;&#12531;&#12463;&#20808;!A97"/><Relationship Id="rId2" Type="http://schemas.openxmlformats.org/officeDocument/2006/relationships/hyperlink" Target="#&#12522;&#12531;&#12463;&#20808;!A41"/><Relationship Id="rId1" Type="http://schemas.openxmlformats.org/officeDocument/2006/relationships/hyperlink" Target="#&#12522;&#12531;&#12463;&#20808;!A7"/></Relationships>
</file>

<file path=xl/drawings/_rels/drawing33.xml.rels><?xml version="1.0" encoding="UTF-8" standalone="yes"?>
<Relationships xmlns="http://schemas.openxmlformats.org/package/2006/relationships"><Relationship Id="rId1" Type="http://schemas.openxmlformats.org/officeDocument/2006/relationships/hyperlink" Target="#&#12522;&#12531;&#12463;&#20808;!A97"/></Relationships>
</file>

<file path=xl/drawings/_rels/drawing34.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35.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36.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37.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38.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39.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4.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40.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41.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42.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43.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44.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45.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46.xml.rels><?xml version="1.0" encoding="UTF-8" standalone="yes"?>
<Relationships xmlns="http://schemas.openxmlformats.org/package/2006/relationships"><Relationship Id="rId1" Type="http://schemas.openxmlformats.org/officeDocument/2006/relationships/hyperlink" Target="#&#12522;&#12531;&#12463;&#20808;!A97"/></Relationships>
</file>

<file path=xl/drawings/_rels/drawing47.xml.rels><?xml version="1.0" encoding="UTF-8" standalone="yes"?>
<Relationships xmlns="http://schemas.openxmlformats.org/package/2006/relationships"><Relationship Id="rId2" Type="http://schemas.openxmlformats.org/officeDocument/2006/relationships/hyperlink" Target="#&#12522;&#12531;&#12463;&#20808;!A41"/><Relationship Id="rId1" Type="http://schemas.openxmlformats.org/officeDocument/2006/relationships/hyperlink" Target="#&#12522;&#12531;&#12463;&#20808;!A7"/></Relationships>
</file>

<file path=xl/drawings/_rels/drawing48.xml.rels><?xml version="1.0" encoding="UTF-8" standalone="yes"?>
<Relationships xmlns="http://schemas.openxmlformats.org/package/2006/relationships"><Relationship Id="rId3" Type="http://schemas.openxmlformats.org/officeDocument/2006/relationships/hyperlink" Target="#&#12522;&#12531;&#12463;&#20808;!A66"/><Relationship Id="rId2" Type="http://schemas.openxmlformats.org/officeDocument/2006/relationships/hyperlink" Target="#&#12522;&#12531;&#12463;&#20808;!A7"/><Relationship Id="rId1" Type="http://schemas.openxmlformats.org/officeDocument/2006/relationships/hyperlink" Target="#&#12522;&#12531;&#12463;&#20808;!A41"/></Relationships>
</file>

<file path=xl/drawings/_rels/drawing49.xml.rels><?xml version="1.0" encoding="UTF-8" standalone="yes"?>
<Relationships xmlns="http://schemas.openxmlformats.org/package/2006/relationships"><Relationship Id="rId3" Type="http://schemas.openxmlformats.org/officeDocument/2006/relationships/hyperlink" Target="#&#12522;&#12531;&#12463;&#20808;!A66"/><Relationship Id="rId2" Type="http://schemas.openxmlformats.org/officeDocument/2006/relationships/hyperlink" Target="#&#12522;&#12531;&#12463;&#20808;!A41"/><Relationship Id="rId1" Type="http://schemas.openxmlformats.org/officeDocument/2006/relationships/hyperlink" Target="#&#12522;&#12531;&#12463;&#20808;!A7"/></Relationships>
</file>

<file path=xl/drawings/_rels/drawing5.xml.rels><?xml version="1.0" encoding="UTF-8" standalone="yes"?>
<Relationships xmlns="http://schemas.openxmlformats.org/package/2006/relationships"><Relationship Id="rId1" Type="http://schemas.openxmlformats.org/officeDocument/2006/relationships/hyperlink" Target="#&#12522;&#12531;&#12463;&#20808;!A97"/></Relationships>
</file>

<file path=xl/drawings/_rels/drawing50.xml.rels><?xml version="1.0" encoding="UTF-8" standalone="yes"?>
<Relationships xmlns="http://schemas.openxmlformats.org/package/2006/relationships"><Relationship Id="rId3" Type="http://schemas.openxmlformats.org/officeDocument/2006/relationships/hyperlink" Target="#&#12522;&#12531;&#12463;&#20808;!A66"/><Relationship Id="rId2" Type="http://schemas.openxmlformats.org/officeDocument/2006/relationships/hyperlink" Target="#&#12522;&#12531;&#12463;&#20808;!A7"/><Relationship Id="rId1" Type="http://schemas.openxmlformats.org/officeDocument/2006/relationships/hyperlink" Target="#&#12522;&#12531;&#12463;&#20808;!A41"/></Relationships>
</file>

<file path=xl/drawings/_rels/drawing51.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52.xml.rels><?xml version="1.0" encoding="UTF-8" standalone="yes"?>
<Relationships xmlns="http://schemas.openxmlformats.org/package/2006/relationships"><Relationship Id="rId2" Type="http://schemas.openxmlformats.org/officeDocument/2006/relationships/hyperlink" Target="#&#12522;&#12531;&#12463;&#20808;!A7"/><Relationship Id="rId1" Type="http://schemas.openxmlformats.org/officeDocument/2006/relationships/hyperlink" Target="#&#12522;&#12531;&#12463;&#20808;!A41"/></Relationships>
</file>

<file path=xl/drawings/_rels/drawing53.xml.rels><?xml version="1.0" encoding="UTF-8" standalone="yes"?>
<Relationships xmlns="http://schemas.openxmlformats.org/package/2006/relationships"><Relationship Id="rId2" Type="http://schemas.openxmlformats.org/officeDocument/2006/relationships/hyperlink" Target="#&#12522;&#12531;&#12463;&#20808;!A7"/><Relationship Id="rId1" Type="http://schemas.openxmlformats.org/officeDocument/2006/relationships/hyperlink" Target="#&#12522;&#12531;&#12463;&#20808;!A41"/></Relationships>
</file>

<file path=xl/drawings/_rels/drawing54.xml.rels><?xml version="1.0" encoding="UTF-8" standalone="yes"?>
<Relationships xmlns="http://schemas.openxmlformats.org/package/2006/relationships"><Relationship Id="rId2" Type="http://schemas.openxmlformats.org/officeDocument/2006/relationships/hyperlink" Target="#&#12522;&#12531;&#12463;&#20808;!A97"/><Relationship Id="rId1" Type="http://schemas.openxmlformats.org/officeDocument/2006/relationships/hyperlink" Target="#&#12522;&#12531;&#12463;&#20808;!A7"/></Relationships>
</file>

<file path=xl/drawings/_rels/drawing55.xml.rels><?xml version="1.0" encoding="UTF-8" standalone="yes"?>
<Relationships xmlns="http://schemas.openxmlformats.org/package/2006/relationships"><Relationship Id="rId1" Type="http://schemas.openxmlformats.org/officeDocument/2006/relationships/hyperlink" Target="#&#12522;&#12531;&#12463;&#20808;!A41"/></Relationships>
</file>

<file path=xl/drawings/_rels/drawing56.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57.xml.rels><?xml version="1.0" encoding="UTF-8" standalone="yes"?>
<Relationships xmlns="http://schemas.openxmlformats.org/package/2006/relationships"><Relationship Id="rId1" Type="http://schemas.openxmlformats.org/officeDocument/2006/relationships/hyperlink" Target="#&#12522;&#12531;&#12463;&#20808;!A7"/></Relationships>
</file>

<file path=xl/drawings/_rels/drawing58.xml.rels><?xml version="1.0" encoding="UTF-8" standalone="yes"?>
<Relationships xmlns="http://schemas.openxmlformats.org/package/2006/relationships"><Relationship Id="rId1" Type="http://schemas.openxmlformats.org/officeDocument/2006/relationships/hyperlink" Target="#&#12522;&#12531;&#12463;&#20808;!A66"/></Relationships>
</file>

<file path=xl/drawings/_rels/drawing59.xml.rels><?xml version="1.0" encoding="UTF-8" standalone="yes"?>
<Relationships xmlns="http://schemas.openxmlformats.org/package/2006/relationships"><Relationship Id="rId1" Type="http://schemas.openxmlformats.org/officeDocument/2006/relationships/hyperlink" Target="#&#12522;&#12531;&#12463;&#20808;!A66"/></Relationships>
</file>

<file path=xl/drawings/_rels/drawing6.xml.rels><?xml version="1.0" encoding="UTF-8" standalone="yes"?>
<Relationships xmlns="http://schemas.openxmlformats.org/package/2006/relationships"><Relationship Id="rId3" Type="http://schemas.openxmlformats.org/officeDocument/2006/relationships/hyperlink" Target="#&#12522;&#12531;&#12463;&#20808;!A97"/><Relationship Id="rId2" Type="http://schemas.openxmlformats.org/officeDocument/2006/relationships/hyperlink" Target="#&#12522;&#12531;&#12463;&#20808;!A41"/><Relationship Id="rId1" Type="http://schemas.openxmlformats.org/officeDocument/2006/relationships/hyperlink" Target="#&#12522;&#12531;&#12463;&#20808;!A7"/></Relationships>
</file>

<file path=xl/drawings/_rels/drawing60.xml.rels><?xml version="1.0" encoding="UTF-8" standalone="yes"?>
<Relationships xmlns="http://schemas.openxmlformats.org/package/2006/relationships"><Relationship Id="rId1" Type="http://schemas.openxmlformats.org/officeDocument/2006/relationships/hyperlink" Target="#&#12522;&#12531;&#12463;&#20808;!A66"/></Relationships>
</file>

<file path=xl/drawings/_rels/drawing61.xml.rels><?xml version="1.0" encoding="UTF-8" standalone="yes"?>
<Relationships xmlns="http://schemas.openxmlformats.org/package/2006/relationships"><Relationship Id="rId1" Type="http://schemas.openxmlformats.org/officeDocument/2006/relationships/hyperlink" Target="#&#12522;&#12531;&#12463;&#20808;!A66"/></Relationships>
</file>

<file path=xl/drawings/_rels/drawing62.xml.rels><?xml version="1.0" encoding="UTF-8" standalone="yes"?>
<Relationships xmlns="http://schemas.openxmlformats.org/package/2006/relationships"><Relationship Id="rId1" Type="http://schemas.openxmlformats.org/officeDocument/2006/relationships/hyperlink" Target="#&#12522;&#12531;&#12463;&#20808;!A66"/></Relationships>
</file>

<file path=xl/drawings/_rels/drawing7.xml.rels><?xml version="1.0" encoding="UTF-8" standalone="yes"?>
<Relationships xmlns="http://schemas.openxmlformats.org/package/2006/relationships"><Relationship Id="rId3" Type="http://schemas.openxmlformats.org/officeDocument/2006/relationships/hyperlink" Target="#&#12522;&#12531;&#12463;&#20808;!A66"/><Relationship Id="rId2" Type="http://schemas.openxmlformats.org/officeDocument/2006/relationships/hyperlink" Target="#&#12522;&#12531;&#12463;&#20808;!A41"/><Relationship Id="rId1" Type="http://schemas.openxmlformats.org/officeDocument/2006/relationships/hyperlink" Target="#&#12522;&#12531;&#12463;&#20808;!A7"/><Relationship Id="rId4" Type="http://schemas.openxmlformats.org/officeDocument/2006/relationships/hyperlink" Target="#&#12522;&#12531;&#12463;&#20808;!A97"/></Relationships>
</file>

<file path=xl/drawings/_rels/drawing8.xml.rels><?xml version="1.0" encoding="UTF-8" standalone="yes"?>
<Relationships xmlns="http://schemas.openxmlformats.org/package/2006/relationships"><Relationship Id="rId3" Type="http://schemas.openxmlformats.org/officeDocument/2006/relationships/hyperlink" Target="#&#12522;&#12531;&#12463;&#20808;!A66"/><Relationship Id="rId2" Type="http://schemas.openxmlformats.org/officeDocument/2006/relationships/hyperlink" Target="#&#12522;&#12531;&#12463;&#20808;!A41"/><Relationship Id="rId1" Type="http://schemas.openxmlformats.org/officeDocument/2006/relationships/hyperlink" Target="#&#12522;&#12531;&#12463;&#20808;!A7"/><Relationship Id="rId4" Type="http://schemas.openxmlformats.org/officeDocument/2006/relationships/hyperlink" Target="#&#12522;&#12531;&#12463;&#20808;!A97"/></Relationships>
</file>

<file path=xl/drawings/_rels/drawing9.xml.rels><?xml version="1.0" encoding="UTF-8" standalone="yes"?>
<Relationships xmlns="http://schemas.openxmlformats.org/package/2006/relationships"><Relationship Id="rId3" Type="http://schemas.openxmlformats.org/officeDocument/2006/relationships/hyperlink" Target="#&#12522;&#12531;&#12463;&#20808;!A66"/><Relationship Id="rId2" Type="http://schemas.openxmlformats.org/officeDocument/2006/relationships/hyperlink" Target="#&#12522;&#12531;&#12463;&#20808;!A41"/><Relationship Id="rId1" Type="http://schemas.openxmlformats.org/officeDocument/2006/relationships/hyperlink" Target="#&#12522;&#12531;&#12463;&#20808;!A7"/><Relationship Id="rId4" Type="http://schemas.openxmlformats.org/officeDocument/2006/relationships/hyperlink" Target="#&#12522;&#12531;&#12463;&#20808;!A97"/></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207267</xdr:colOff>
      <xdr:row>42</xdr:row>
      <xdr:rowOff>316262</xdr:rowOff>
    </xdr:from>
    <xdr:to>
      <xdr:col>9</xdr:col>
      <xdr:colOff>441616</xdr:colOff>
      <xdr:row>42</xdr:row>
      <xdr:rowOff>719941</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0000-000004000000}"/>
            </a:ext>
          </a:extLst>
        </xdr:cNvPr>
        <xdr:cNvSpPr txBox="1"/>
      </xdr:nvSpPr>
      <xdr:spPr>
        <a:xfrm>
          <a:off x="207267" y="12195298"/>
          <a:ext cx="5799670" cy="403679"/>
        </a:xfrm>
        <a:prstGeom prst="rect">
          <a:avLst/>
        </a:prstGeom>
        <a:solidFill>
          <a:schemeClr val="accent2">
            <a:lumMod val="40000"/>
            <a:lumOff val="60000"/>
          </a:schemeClr>
        </a:solidFill>
        <a:ln w="28575" cmpd="sng">
          <a:solidFill>
            <a:schemeClr val="accent6">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夜間対応型訪問介護</a:t>
          </a:r>
          <a:r>
            <a:rPr kumimoji="1" lang="ja-JP" altLang="en-US" sz="1100" b="1">
              <a:solidFill>
                <a:schemeClr val="dk1"/>
              </a:solidFill>
              <a:effectLst/>
              <a:latin typeface="+mn-lt"/>
              <a:ea typeface="+mn-ea"/>
              <a:cs typeface="+mn-cs"/>
            </a:rPr>
            <a:t>事業所の指定申請に係る添付書類一覧</a:t>
          </a:r>
          <a:endParaRPr lang="ja-JP" altLang="ja-JP" sz="1200">
            <a:effectLst/>
          </a:endParaRPr>
        </a:p>
        <a:p>
          <a:pPr algn="l"/>
          <a:endParaRPr kumimoji="1" lang="ja-JP" altLang="en-US" sz="1200" b="1">
            <a:latin typeface="+mn-ea"/>
            <a:ea typeface="+mn-ea"/>
          </a:endParaRPr>
        </a:p>
      </xdr:txBody>
    </xdr:sp>
    <xdr:clientData/>
  </xdr:twoCellAnchor>
  <xdr:twoCellAnchor>
    <xdr:from>
      <xdr:col>0</xdr:col>
      <xdr:colOff>203871</xdr:colOff>
      <xdr:row>11</xdr:row>
      <xdr:rowOff>62532</xdr:rowOff>
    </xdr:from>
    <xdr:to>
      <xdr:col>7</xdr:col>
      <xdr:colOff>300181</xdr:colOff>
      <xdr:row>14</xdr:row>
      <xdr:rowOff>11205</xdr:rowOff>
    </xdr:to>
    <xdr:sp macro="" textlink="">
      <xdr:nvSpPr>
        <xdr:cNvPr id="10" name="テキスト ボックス 9">
          <a:hlinkClick xmlns:r="http://schemas.openxmlformats.org/officeDocument/2006/relationships" r:id="rId2"/>
          <a:extLst>
            <a:ext uri="{FF2B5EF4-FFF2-40B4-BE49-F238E27FC236}">
              <a16:creationId xmlns:a16="http://schemas.microsoft.com/office/drawing/2014/main" id="{00000000-0008-0000-0000-00000A000000}"/>
            </a:ext>
          </a:extLst>
        </xdr:cNvPr>
        <xdr:cNvSpPr txBox="1"/>
      </xdr:nvSpPr>
      <xdr:spPr>
        <a:xfrm>
          <a:off x="203871" y="3726856"/>
          <a:ext cx="4320928" cy="62102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様式第１号（第２条関係）</a:t>
          </a:r>
          <a:endParaRPr kumimoji="1" lang="en-US" altLang="ja-JP" sz="1200" b="1">
            <a:latin typeface="+mn-ea"/>
            <a:ea typeface="+mn-ea"/>
          </a:endParaRPr>
        </a:p>
        <a:p>
          <a:pPr algn="l"/>
          <a:r>
            <a:rPr kumimoji="1" lang="ja-JP" altLang="en-US" sz="1200" b="1">
              <a:latin typeface="+mn-ea"/>
              <a:ea typeface="+mn-ea"/>
            </a:rPr>
            <a:t>指定・更新申請書</a:t>
          </a:r>
          <a:endParaRPr kumimoji="1" lang="en-US" altLang="ja-JP" sz="1200" b="1">
            <a:latin typeface="+mn-ea"/>
            <a:ea typeface="+mn-ea"/>
          </a:endParaRPr>
        </a:p>
      </xdr:txBody>
    </xdr:sp>
    <xdr:clientData/>
  </xdr:twoCellAnchor>
  <xdr:twoCellAnchor>
    <xdr:from>
      <xdr:col>0</xdr:col>
      <xdr:colOff>196685</xdr:colOff>
      <xdr:row>44</xdr:row>
      <xdr:rowOff>331519</xdr:rowOff>
    </xdr:from>
    <xdr:to>
      <xdr:col>9</xdr:col>
      <xdr:colOff>428007</xdr:colOff>
      <xdr:row>45</xdr:row>
      <xdr:rowOff>29688</xdr:rowOff>
    </xdr:to>
    <xdr:sp macro="" textlink="">
      <xdr:nvSpPr>
        <xdr:cNvPr id="18" name="テキスト ボックス 17">
          <a:hlinkClick xmlns:r="http://schemas.openxmlformats.org/officeDocument/2006/relationships" r:id="rId3"/>
          <a:extLst>
            <a:ext uri="{FF2B5EF4-FFF2-40B4-BE49-F238E27FC236}">
              <a16:creationId xmlns:a16="http://schemas.microsoft.com/office/drawing/2014/main" id="{00000000-0008-0000-0000-000012000000}"/>
            </a:ext>
          </a:extLst>
        </xdr:cNvPr>
        <xdr:cNvSpPr txBox="1"/>
      </xdr:nvSpPr>
      <xdr:spPr>
        <a:xfrm>
          <a:off x="196685" y="13652912"/>
          <a:ext cx="5796643" cy="419347"/>
        </a:xfrm>
        <a:prstGeom prst="rect">
          <a:avLst/>
        </a:prstGeom>
        <a:solidFill>
          <a:schemeClr val="accent2">
            <a:lumMod val="40000"/>
            <a:lumOff val="6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（介護予防）認知症対応型通所介護事業者の指定申請に係る添付書類一覧</a:t>
          </a:r>
        </a:p>
      </xdr:txBody>
    </xdr:sp>
    <xdr:clientData/>
  </xdr:twoCellAnchor>
  <xdr:twoCellAnchor>
    <xdr:from>
      <xdr:col>0</xdr:col>
      <xdr:colOff>179367</xdr:colOff>
      <xdr:row>43</xdr:row>
      <xdr:rowOff>285750</xdr:rowOff>
    </xdr:from>
    <xdr:to>
      <xdr:col>9</xdr:col>
      <xdr:colOff>410689</xdr:colOff>
      <xdr:row>44</xdr:row>
      <xdr:rowOff>65560</xdr:rowOff>
    </xdr:to>
    <xdr:sp macro="" textlink="">
      <xdr:nvSpPr>
        <xdr:cNvPr id="20" name="テキスト ボックス 19">
          <a:hlinkClick xmlns:r="http://schemas.openxmlformats.org/officeDocument/2006/relationships" r:id="rId4"/>
          <a:extLst>
            <a:ext uri="{FF2B5EF4-FFF2-40B4-BE49-F238E27FC236}">
              <a16:creationId xmlns:a16="http://schemas.microsoft.com/office/drawing/2014/main" id="{00000000-0008-0000-0000-000014000000}"/>
            </a:ext>
          </a:extLst>
        </xdr:cNvPr>
        <xdr:cNvSpPr txBox="1"/>
      </xdr:nvSpPr>
      <xdr:spPr>
        <a:xfrm>
          <a:off x="179367" y="12885964"/>
          <a:ext cx="5796643" cy="500989"/>
        </a:xfrm>
        <a:prstGeom prst="rect">
          <a:avLst/>
        </a:prstGeom>
        <a:solidFill>
          <a:schemeClr val="accent2">
            <a:lumMod val="40000"/>
            <a:lumOff val="60000"/>
          </a:schemeClr>
        </a:solidFill>
        <a:ln w="28575" cmpd="sng">
          <a:solidFill>
            <a:schemeClr val="accent1">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地域密着型通所介護事業者の指定申請に係る添付書類一覧</a:t>
          </a:r>
          <a:endParaRPr kumimoji="1" lang="en-US" altLang="ja-JP" sz="1200" b="1">
            <a:latin typeface="+mn-ea"/>
            <a:ea typeface="+mn-ea"/>
          </a:endParaRPr>
        </a:p>
      </xdr:txBody>
    </xdr:sp>
    <xdr:clientData/>
  </xdr:twoCellAnchor>
  <xdr:twoCellAnchor>
    <xdr:from>
      <xdr:col>0</xdr:col>
      <xdr:colOff>185331</xdr:colOff>
      <xdr:row>46</xdr:row>
      <xdr:rowOff>212383</xdr:rowOff>
    </xdr:from>
    <xdr:to>
      <xdr:col>9</xdr:col>
      <xdr:colOff>447800</xdr:colOff>
      <xdr:row>46</xdr:row>
      <xdr:rowOff>592529</xdr:rowOff>
    </xdr:to>
    <xdr:sp macro="" textlink="">
      <xdr:nvSpPr>
        <xdr:cNvPr id="24" name="テキスト ボックス 23">
          <a:hlinkClick xmlns:r="http://schemas.openxmlformats.org/officeDocument/2006/relationships" r:id="rId5"/>
          <a:extLst>
            <a:ext uri="{FF2B5EF4-FFF2-40B4-BE49-F238E27FC236}">
              <a16:creationId xmlns:a16="http://schemas.microsoft.com/office/drawing/2014/main" id="{00000000-0008-0000-0000-000018000000}"/>
            </a:ext>
          </a:extLst>
        </xdr:cNvPr>
        <xdr:cNvSpPr txBox="1"/>
      </xdr:nvSpPr>
      <xdr:spPr>
        <a:xfrm>
          <a:off x="185331" y="14976133"/>
          <a:ext cx="5827790" cy="380146"/>
        </a:xfrm>
        <a:prstGeom prst="rect">
          <a:avLst/>
        </a:prstGeom>
        <a:solidFill>
          <a:schemeClr val="accent2">
            <a:lumMod val="40000"/>
            <a:lumOff val="6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（介護予防）認知症対応型共同生活介護事業者の指定申請に係る添付書類一覧</a:t>
          </a:r>
        </a:p>
      </xdr:txBody>
    </xdr:sp>
    <xdr:clientData/>
  </xdr:twoCellAnchor>
  <xdr:twoCellAnchor>
    <xdr:from>
      <xdr:col>0</xdr:col>
      <xdr:colOff>190500</xdr:colOff>
      <xdr:row>47</xdr:row>
      <xdr:rowOff>592529</xdr:rowOff>
    </xdr:from>
    <xdr:to>
      <xdr:col>9</xdr:col>
      <xdr:colOff>517072</xdr:colOff>
      <xdr:row>48</xdr:row>
      <xdr:rowOff>293171</xdr:rowOff>
    </xdr:to>
    <xdr:sp macro="" textlink="">
      <xdr:nvSpPr>
        <xdr:cNvPr id="25" name="テキスト ボックス 24">
          <a:hlinkClick xmlns:r="http://schemas.openxmlformats.org/officeDocument/2006/relationships" r:id="rId6"/>
          <a:extLst>
            <a:ext uri="{FF2B5EF4-FFF2-40B4-BE49-F238E27FC236}">
              <a16:creationId xmlns:a16="http://schemas.microsoft.com/office/drawing/2014/main" id="{00000000-0008-0000-0000-000019000000}"/>
            </a:ext>
          </a:extLst>
        </xdr:cNvPr>
        <xdr:cNvSpPr txBox="1"/>
      </xdr:nvSpPr>
      <xdr:spPr>
        <a:xfrm>
          <a:off x="190500" y="16077458"/>
          <a:ext cx="5891893" cy="421820"/>
        </a:xfrm>
        <a:prstGeom prst="rect">
          <a:avLst/>
        </a:prstGeom>
        <a:solidFill>
          <a:schemeClr val="accent2">
            <a:lumMod val="40000"/>
            <a:lumOff val="6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地域密着型介護老人福祉施設入居者生活介護事業者の指定申請に係る添付書類一覧</a:t>
          </a:r>
        </a:p>
      </xdr:txBody>
    </xdr:sp>
    <xdr:clientData/>
  </xdr:twoCellAnchor>
  <xdr:twoCellAnchor>
    <xdr:from>
      <xdr:col>0</xdr:col>
      <xdr:colOff>182705</xdr:colOff>
      <xdr:row>47</xdr:row>
      <xdr:rowOff>113748</xdr:rowOff>
    </xdr:from>
    <xdr:to>
      <xdr:col>9</xdr:col>
      <xdr:colOff>486147</xdr:colOff>
      <xdr:row>47</xdr:row>
      <xdr:rowOff>478724</xdr:rowOff>
    </xdr:to>
    <xdr:sp macro="" textlink="">
      <xdr:nvSpPr>
        <xdr:cNvPr id="26" name="テキスト ボックス 25">
          <a:hlinkClick xmlns:r="http://schemas.openxmlformats.org/officeDocument/2006/relationships" r:id="rId7"/>
          <a:extLst>
            <a:ext uri="{FF2B5EF4-FFF2-40B4-BE49-F238E27FC236}">
              <a16:creationId xmlns:a16="http://schemas.microsoft.com/office/drawing/2014/main" id="{00000000-0008-0000-0000-00001A000000}"/>
            </a:ext>
          </a:extLst>
        </xdr:cNvPr>
        <xdr:cNvSpPr txBox="1"/>
      </xdr:nvSpPr>
      <xdr:spPr>
        <a:xfrm>
          <a:off x="182705" y="15598677"/>
          <a:ext cx="5868763" cy="364976"/>
        </a:xfrm>
        <a:prstGeom prst="rect">
          <a:avLst/>
        </a:prstGeom>
        <a:solidFill>
          <a:schemeClr val="accent2">
            <a:lumMod val="40000"/>
            <a:lumOff val="60000"/>
          </a:schemeClr>
        </a:solidFill>
        <a:ln w="28575" cmpd="sng">
          <a:solidFill>
            <a:schemeClr val="accent3">
              <a:lumMod val="40000"/>
              <a:lumOff val="6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地域密着型特定施設入居者生活介護事業者の指定申請に係る添付書類一覧</a:t>
          </a:r>
          <a:endParaRPr kumimoji="1" lang="en-US" altLang="ja-JP" sz="1200" b="1">
            <a:latin typeface="+mn-ea"/>
            <a:ea typeface="+mn-ea"/>
          </a:endParaRPr>
        </a:p>
      </xdr:txBody>
    </xdr:sp>
    <xdr:clientData/>
  </xdr:twoCellAnchor>
  <xdr:twoCellAnchor>
    <xdr:from>
      <xdr:col>0</xdr:col>
      <xdr:colOff>205673</xdr:colOff>
      <xdr:row>45</xdr:row>
      <xdr:rowOff>270880</xdr:rowOff>
    </xdr:from>
    <xdr:to>
      <xdr:col>9</xdr:col>
      <xdr:colOff>465118</xdr:colOff>
      <xdr:row>45</xdr:row>
      <xdr:rowOff>705097</xdr:rowOff>
    </xdr:to>
    <xdr:sp macro="" textlink="">
      <xdr:nvSpPr>
        <xdr:cNvPr id="27" name="テキスト ボックス 26">
          <a:hlinkClick xmlns:r="http://schemas.openxmlformats.org/officeDocument/2006/relationships" r:id="rId8"/>
          <a:extLst>
            <a:ext uri="{FF2B5EF4-FFF2-40B4-BE49-F238E27FC236}">
              <a16:creationId xmlns:a16="http://schemas.microsoft.com/office/drawing/2014/main" id="{00000000-0008-0000-0000-00001B000000}"/>
            </a:ext>
          </a:extLst>
        </xdr:cNvPr>
        <xdr:cNvSpPr txBox="1"/>
      </xdr:nvSpPr>
      <xdr:spPr>
        <a:xfrm>
          <a:off x="205673" y="14313451"/>
          <a:ext cx="5824766" cy="434217"/>
        </a:xfrm>
        <a:prstGeom prst="rect">
          <a:avLst/>
        </a:prstGeom>
        <a:solidFill>
          <a:schemeClr val="accent2">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（介護予防）小規模多機能型居宅介護事業者の指定申請に係る添付書類一覧</a:t>
          </a:r>
          <a:endParaRPr kumimoji="1" lang="en-US" altLang="ja-JP" sz="1200" b="1">
            <a:latin typeface="+mn-ea"/>
            <a:ea typeface="+mn-ea"/>
          </a:endParaRPr>
        </a:p>
      </xdr:txBody>
    </xdr:sp>
    <xdr:clientData/>
  </xdr:twoCellAnchor>
  <xdr:twoCellAnchor>
    <xdr:from>
      <xdr:col>0</xdr:col>
      <xdr:colOff>231471</xdr:colOff>
      <xdr:row>48</xdr:row>
      <xdr:rowOff>481169</xdr:rowOff>
    </xdr:from>
    <xdr:to>
      <xdr:col>9</xdr:col>
      <xdr:colOff>557893</xdr:colOff>
      <xdr:row>49</xdr:row>
      <xdr:rowOff>85352</xdr:rowOff>
    </xdr:to>
    <xdr:sp macro="" textlink="">
      <xdr:nvSpPr>
        <xdr:cNvPr id="28" name="テキスト ボックス 27">
          <a:hlinkClick xmlns:r="http://schemas.openxmlformats.org/officeDocument/2006/relationships" r:id="rId9"/>
          <a:extLst>
            <a:ext uri="{FF2B5EF4-FFF2-40B4-BE49-F238E27FC236}">
              <a16:creationId xmlns:a16="http://schemas.microsoft.com/office/drawing/2014/main" id="{00000000-0008-0000-0000-00001C000000}"/>
            </a:ext>
          </a:extLst>
        </xdr:cNvPr>
        <xdr:cNvSpPr txBox="1"/>
      </xdr:nvSpPr>
      <xdr:spPr>
        <a:xfrm>
          <a:off x="231471" y="16687276"/>
          <a:ext cx="5891743" cy="325362"/>
        </a:xfrm>
        <a:prstGeom prst="rect">
          <a:avLst/>
        </a:prstGeom>
        <a:solidFill>
          <a:schemeClr val="accent2">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看護小規模多機能型居宅介護事業者の指定申請に係る添付書類一覧</a:t>
          </a:r>
          <a:endParaRPr kumimoji="1" lang="en-US" altLang="ja-JP" sz="1200" b="1">
            <a:latin typeface="+mn-ea"/>
            <a:ea typeface="+mn-ea"/>
          </a:endParaRPr>
        </a:p>
      </xdr:txBody>
    </xdr:sp>
    <xdr:clientData/>
  </xdr:twoCellAnchor>
  <xdr:twoCellAnchor>
    <xdr:from>
      <xdr:col>0</xdr:col>
      <xdr:colOff>162984</xdr:colOff>
      <xdr:row>4</xdr:row>
      <xdr:rowOff>364066</xdr:rowOff>
    </xdr:from>
    <xdr:to>
      <xdr:col>3</xdr:col>
      <xdr:colOff>4234</xdr:colOff>
      <xdr:row>4</xdr:row>
      <xdr:rowOff>1009651</xdr:rowOff>
    </xdr:to>
    <xdr:sp macro="" textlink="">
      <xdr:nvSpPr>
        <xdr:cNvPr id="58" name="テキスト ボックス 57">
          <a:hlinkClick xmlns:r="http://schemas.openxmlformats.org/officeDocument/2006/relationships" r:id="rId10"/>
          <a:extLst>
            <a:ext uri="{FF2B5EF4-FFF2-40B4-BE49-F238E27FC236}">
              <a16:creationId xmlns:a16="http://schemas.microsoft.com/office/drawing/2014/main" id="{00000000-0008-0000-0000-00003A000000}"/>
            </a:ext>
          </a:extLst>
        </xdr:cNvPr>
        <xdr:cNvSpPr txBox="1"/>
      </xdr:nvSpPr>
      <xdr:spPr>
        <a:xfrm>
          <a:off x="162984" y="3782483"/>
          <a:ext cx="1693333" cy="645585"/>
        </a:xfrm>
        <a:prstGeom prst="rect">
          <a:avLst/>
        </a:prstGeom>
        <a:solidFill>
          <a:srgbClr val="FFC000"/>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ysClr val="windowText" lastClr="000000"/>
              </a:solidFill>
              <a:latin typeface="+mn-ea"/>
              <a:ea typeface="+mn-ea"/>
            </a:rPr>
            <a:t>居宅介護支援</a:t>
          </a:r>
        </a:p>
      </xdr:txBody>
    </xdr:sp>
    <xdr:clientData/>
  </xdr:twoCellAnchor>
  <xdr:twoCellAnchor>
    <xdr:from>
      <xdr:col>3</xdr:col>
      <xdr:colOff>285750</xdr:colOff>
      <xdr:row>4</xdr:row>
      <xdr:rowOff>349250</xdr:rowOff>
    </xdr:from>
    <xdr:to>
      <xdr:col>6</xdr:col>
      <xdr:colOff>275166</xdr:colOff>
      <xdr:row>4</xdr:row>
      <xdr:rowOff>994835</xdr:rowOff>
    </xdr:to>
    <xdr:sp macro="" textlink="">
      <xdr:nvSpPr>
        <xdr:cNvPr id="59" name="テキスト ボックス 58">
          <a:hlinkClick xmlns:r="http://schemas.openxmlformats.org/officeDocument/2006/relationships" r:id="rId11"/>
          <a:extLst>
            <a:ext uri="{FF2B5EF4-FFF2-40B4-BE49-F238E27FC236}">
              <a16:creationId xmlns:a16="http://schemas.microsoft.com/office/drawing/2014/main" id="{00000000-0008-0000-0000-00003B000000}"/>
            </a:ext>
          </a:extLst>
        </xdr:cNvPr>
        <xdr:cNvSpPr txBox="1"/>
      </xdr:nvSpPr>
      <xdr:spPr>
        <a:xfrm>
          <a:off x="2137833" y="3767667"/>
          <a:ext cx="1693333" cy="645585"/>
        </a:xfrm>
        <a:prstGeom prst="rect">
          <a:avLst/>
        </a:prstGeom>
        <a:solidFill>
          <a:srgbClr val="FFFF00"/>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ysClr val="windowText" lastClr="000000"/>
              </a:solidFill>
              <a:latin typeface="+mn-ea"/>
              <a:ea typeface="+mn-ea"/>
            </a:rPr>
            <a:t>地域密着型サービス</a:t>
          </a:r>
          <a:endParaRPr kumimoji="1" lang="en-US" altLang="ja-JP" sz="1200" b="1">
            <a:solidFill>
              <a:sysClr val="windowText" lastClr="000000"/>
            </a:solidFill>
            <a:latin typeface="+mn-ea"/>
            <a:ea typeface="+mn-ea"/>
          </a:endParaRPr>
        </a:p>
      </xdr:txBody>
    </xdr:sp>
    <xdr:clientData/>
  </xdr:twoCellAnchor>
  <xdr:twoCellAnchor>
    <xdr:from>
      <xdr:col>6</xdr:col>
      <xdr:colOff>529166</xdr:colOff>
      <xdr:row>4</xdr:row>
      <xdr:rowOff>370417</xdr:rowOff>
    </xdr:from>
    <xdr:to>
      <xdr:col>9</xdr:col>
      <xdr:colOff>285749</xdr:colOff>
      <xdr:row>4</xdr:row>
      <xdr:rowOff>1016002</xdr:rowOff>
    </xdr:to>
    <xdr:sp macro="" textlink="">
      <xdr:nvSpPr>
        <xdr:cNvPr id="60" name="テキスト ボックス 59">
          <a:hlinkClick xmlns:r="http://schemas.openxmlformats.org/officeDocument/2006/relationships" r:id="rId12"/>
          <a:extLst>
            <a:ext uri="{FF2B5EF4-FFF2-40B4-BE49-F238E27FC236}">
              <a16:creationId xmlns:a16="http://schemas.microsoft.com/office/drawing/2014/main" id="{00000000-0008-0000-0000-00003C000000}"/>
            </a:ext>
          </a:extLst>
        </xdr:cNvPr>
        <xdr:cNvSpPr txBox="1"/>
      </xdr:nvSpPr>
      <xdr:spPr>
        <a:xfrm>
          <a:off x="4085166" y="3788834"/>
          <a:ext cx="1820333"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介護予防・日常生活支援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p>
      </xdr:txBody>
    </xdr:sp>
    <xdr:clientData/>
  </xdr:twoCellAnchor>
  <xdr:twoCellAnchor>
    <xdr:from>
      <xdr:col>9</xdr:col>
      <xdr:colOff>529167</xdr:colOff>
      <xdr:row>4</xdr:row>
      <xdr:rowOff>359833</xdr:rowOff>
    </xdr:from>
    <xdr:to>
      <xdr:col>12</xdr:col>
      <xdr:colOff>158750</xdr:colOff>
      <xdr:row>4</xdr:row>
      <xdr:rowOff>1005418</xdr:rowOff>
    </xdr:to>
    <xdr:sp macro="" textlink="">
      <xdr:nvSpPr>
        <xdr:cNvPr id="49" name="テキスト ボックス 48">
          <a:hlinkClick xmlns:r="http://schemas.openxmlformats.org/officeDocument/2006/relationships" r:id="rId13"/>
          <a:extLst>
            <a:ext uri="{FF2B5EF4-FFF2-40B4-BE49-F238E27FC236}">
              <a16:creationId xmlns:a16="http://schemas.microsoft.com/office/drawing/2014/main" id="{00000000-0008-0000-0000-000031000000}"/>
            </a:ext>
          </a:extLst>
        </xdr:cNvPr>
        <xdr:cNvSpPr txBox="1"/>
      </xdr:nvSpPr>
      <xdr:spPr>
        <a:xfrm>
          <a:off x="6148917" y="1322916"/>
          <a:ext cx="1693333" cy="645585"/>
        </a:xfrm>
        <a:prstGeom prst="rect">
          <a:avLst/>
        </a:prstGeom>
        <a:solidFill>
          <a:srgbClr val="00B0F0"/>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介護予防支援</a:t>
          </a:r>
          <a:endParaRPr kumimoji="1" lang="en-US" altLang="ja-JP" sz="1200" b="1">
            <a:solidFill>
              <a:schemeClr val="bg1"/>
            </a:solidFill>
            <a:latin typeface="+mn-ea"/>
            <a:ea typeface="+mn-ea"/>
          </a:endParaRPr>
        </a:p>
      </xdr:txBody>
    </xdr:sp>
    <xdr:clientData/>
  </xdr:twoCellAnchor>
  <xdr:twoCellAnchor>
    <xdr:from>
      <xdr:col>9</xdr:col>
      <xdr:colOff>183335</xdr:colOff>
      <xdr:row>31</xdr:row>
      <xdr:rowOff>7488</xdr:rowOff>
    </xdr:from>
    <xdr:to>
      <xdr:col>15</xdr:col>
      <xdr:colOff>395002</xdr:colOff>
      <xdr:row>33</xdr:row>
      <xdr:rowOff>106117</xdr:rowOff>
    </xdr:to>
    <xdr:sp macro="" textlink="">
      <xdr:nvSpPr>
        <xdr:cNvPr id="50" name="テキスト ボックス 49">
          <a:hlinkClick xmlns:r="http://schemas.openxmlformats.org/officeDocument/2006/relationships" r:id="rId14"/>
          <a:extLst>
            <a:ext uri="{FF2B5EF4-FFF2-40B4-BE49-F238E27FC236}">
              <a16:creationId xmlns:a16="http://schemas.microsoft.com/office/drawing/2014/main" id="{00000000-0008-0000-0000-000032000000}"/>
            </a:ext>
          </a:extLst>
        </xdr:cNvPr>
        <xdr:cNvSpPr txBox="1"/>
      </xdr:nvSpPr>
      <xdr:spPr>
        <a:xfrm>
          <a:off x="5775070" y="8154164"/>
          <a:ext cx="4313020" cy="546865"/>
        </a:xfrm>
        <a:prstGeom prst="rect">
          <a:avLst/>
        </a:prstGeom>
        <a:solidFill>
          <a:schemeClr val="bg1">
            <a:lumMod val="85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様式第４号（第４条関係）</a:t>
          </a:r>
          <a:endParaRPr kumimoji="1" lang="en-US" altLang="ja-JP" sz="1200" b="1">
            <a:latin typeface="+mn-ea"/>
            <a:ea typeface="+mn-ea"/>
          </a:endParaRPr>
        </a:p>
        <a:p>
          <a:pPr algn="l"/>
          <a:r>
            <a:rPr kumimoji="1" lang="ja-JP" altLang="en-US" sz="1200" b="1">
              <a:latin typeface="+mn-ea"/>
              <a:ea typeface="+mn-ea"/>
            </a:rPr>
            <a:t>指定辞退届出書</a:t>
          </a:r>
          <a:endParaRPr kumimoji="1" lang="en-US" altLang="ja-JP" sz="1200" b="1">
            <a:latin typeface="+mn-ea"/>
            <a:ea typeface="+mn-ea"/>
          </a:endParaRPr>
        </a:p>
      </xdr:txBody>
    </xdr:sp>
    <xdr:clientData/>
  </xdr:twoCellAnchor>
  <xdr:twoCellAnchor>
    <xdr:from>
      <xdr:col>0</xdr:col>
      <xdr:colOff>194348</xdr:colOff>
      <xdr:row>8</xdr:row>
      <xdr:rowOff>202045</xdr:rowOff>
    </xdr:from>
    <xdr:to>
      <xdr:col>7</xdr:col>
      <xdr:colOff>300182</xdr:colOff>
      <xdr:row>10</xdr:row>
      <xdr:rowOff>128924</xdr:rowOff>
    </xdr:to>
    <xdr:sp macro="" textlink="">
      <xdr:nvSpPr>
        <xdr:cNvPr id="51" name="テキスト ボックス 50">
          <a:hlinkClick xmlns:r="http://schemas.openxmlformats.org/officeDocument/2006/relationships" r:id="rId15"/>
          <a:extLst>
            <a:ext uri="{FF2B5EF4-FFF2-40B4-BE49-F238E27FC236}">
              <a16:creationId xmlns:a16="http://schemas.microsoft.com/office/drawing/2014/main" id="{00000000-0008-0000-0000-000033000000}"/>
            </a:ext>
          </a:extLst>
        </xdr:cNvPr>
        <xdr:cNvSpPr txBox="1"/>
      </xdr:nvSpPr>
      <xdr:spPr>
        <a:xfrm>
          <a:off x="194348" y="3215409"/>
          <a:ext cx="4383425" cy="394470"/>
        </a:xfrm>
        <a:prstGeom prst="rect">
          <a:avLst/>
        </a:prstGeom>
        <a:solidFill>
          <a:schemeClr val="accent2">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居宅介護支援事業者の指定申請に係る添付書類一覧</a:t>
          </a:r>
          <a:endParaRPr kumimoji="1" lang="en-US" altLang="ja-JP" sz="1200" b="1">
            <a:latin typeface="+mn-ea"/>
            <a:ea typeface="+mn-ea"/>
          </a:endParaRPr>
        </a:p>
      </xdr:txBody>
    </xdr:sp>
    <xdr:clientData/>
  </xdr:twoCellAnchor>
  <xdr:twoCellAnchor>
    <xdr:from>
      <xdr:col>0</xdr:col>
      <xdr:colOff>222252</xdr:colOff>
      <xdr:row>15</xdr:row>
      <xdr:rowOff>65028</xdr:rowOff>
    </xdr:from>
    <xdr:to>
      <xdr:col>7</xdr:col>
      <xdr:colOff>328083</xdr:colOff>
      <xdr:row>17</xdr:row>
      <xdr:rowOff>107361</xdr:rowOff>
    </xdr:to>
    <xdr:sp macro="" textlink="">
      <xdr:nvSpPr>
        <xdr:cNvPr id="52" name="テキスト ボックス 51">
          <a:hlinkClick xmlns:r="http://schemas.openxmlformats.org/officeDocument/2006/relationships" r:id="rId16"/>
          <a:extLst>
            <a:ext uri="{FF2B5EF4-FFF2-40B4-BE49-F238E27FC236}">
              <a16:creationId xmlns:a16="http://schemas.microsoft.com/office/drawing/2014/main" id="{00000000-0008-0000-0000-000034000000}"/>
            </a:ext>
          </a:extLst>
        </xdr:cNvPr>
        <xdr:cNvSpPr txBox="1"/>
      </xdr:nvSpPr>
      <xdr:spPr>
        <a:xfrm>
          <a:off x="222252" y="4625822"/>
          <a:ext cx="4330449" cy="49056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200" b="1">
              <a:solidFill>
                <a:schemeClr val="dk1"/>
              </a:solidFill>
              <a:effectLst/>
              <a:latin typeface="+mn-lt"/>
              <a:ea typeface="+mn-ea"/>
              <a:cs typeface="+mn-cs"/>
            </a:rPr>
            <a:t>付表第二号（</a:t>
          </a:r>
          <a:r>
            <a:rPr kumimoji="1" lang="ja-JP" altLang="en-US" sz="1200" b="1">
              <a:solidFill>
                <a:schemeClr val="dk1"/>
              </a:solidFill>
              <a:effectLst/>
              <a:latin typeface="+mn-lt"/>
              <a:ea typeface="+mn-ea"/>
              <a:cs typeface="+mn-cs"/>
            </a:rPr>
            <a:t>十一</a:t>
          </a:r>
          <a:r>
            <a:rPr kumimoji="1" lang="ja-JP" altLang="ja-JP" sz="1200" b="1">
              <a:solidFill>
                <a:schemeClr val="dk1"/>
              </a:solidFill>
              <a:effectLst/>
              <a:latin typeface="+mn-lt"/>
              <a:ea typeface="+mn-ea"/>
              <a:cs typeface="+mn-cs"/>
            </a:rPr>
            <a:t>）</a:t>
          </a:r>
          <a:endParaRPr lang="ja-JP" altLang="ja-JP" sz="1200">
            <a:effectLst/>
          </a:endParaRPr>
        </a:p>
        <a:p>
          <a:pPr algn="l"/>
          <a:r>
            <a:rPr kumimoji="1" lang="ja-JP" altLang="en-US" sz="1200" b="1">
              <a:latin typeface="+mn-ea"/>
              <a:ea typeface="+mn-ea"/>
            </a:rPr>
            <a:t>指定居宅介護支援事業所の指定に係る記載事項</a:t>
          </a:r>
          <a:endParaRPr kumimoji="1" lang="en-US" altLang="ja-JP" sz="1200" b="1">
            <a:latin typeface="+mn-ea"/>
            <a:ea typeface="+mn-ea"/>
          </a:endParaRPr>
        </a:p>
      </xdr:txBody>
    </xdr:sp>
    <xdr:clientData/>
  </xdr:twoCellAnchor>
  <xdr:twoCellAnchor>
    <xdr:from>
      <xdr:col>0</xdr:col>
      <xdr:colOff>204931</xdr:colOff>
      <xdr:row>18</xdr:row>
      <xdr:rowOff>79120</xdr:rowOff>
    </xdr:from>
    <xdr:to>
      <xdr:col>7</xdr:col>
      <xdr:colOff>310764</xdr:colOff>
      <xdr:row>20</xdr:row>
      <xdr:rowOff>132038</xdr:rowOff>
    </xdr:to>
    <xdr:sp macro="" textlink="">
      <xdr:nvSpPr>
        <xdr:cNvPr id="53" name="テキスト ボックス 52">
          <a:hlinkClick xmlns:r="http://schemas.openxmlformats.org/officeDocument/2006/relationships" r:id="rId17"/>
          <a:extLst>
            <a:ext uri="{FF2B5EF4-FFF2-40B4-BE49-F238E27FC236}">
              <a16:creationId xmlns:a16="http://schemas.microsoft.com/office/drawing/2014/main" id="{00000000-0008-0000-0000-000035000000}"/>
            </a:ext>
          </a:extLst>
        </xdr:cNvPr>
        <xdr:cNvSpPr txBox="1"/>
      </xdr:nvSpPr>
      <xdr:spPr>
        <a:xfrm>
          <a:off x="204931" y="5312267"/>
          <a:ext cx="4330451" cy="50115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付表第二号（十一） 別紙　</a:t>
          </a:r>
          <a:endParaRPr kumimoji="1" lang="en-US" altLang="ja-JP" sz="1200" b="1">
            <a:latin typeface="+mn-ea"/>
            <a:ea typeface="+mn-ea"/>
          </a:endParaRPr>
        </a:p>
        <a:p>
          <a:pPr algn="l"/>
          <a:r>
            <a:rPr kumimoji="1" lang="ja-JP" altLang="en-US" sz="1200" b="1">
              <a:latin typeface="+mn-ea"/>
              <a:ea typeface="+mn-ea"/>
            </a:rPr>
            <a:t>当該事業所に勤務する介護支援専門員一覧　</a:t>
          </a:r>
          <a:endParaRPr kumimoji="1" lang="en-US" altLang="ja-JP" sz="1200" b="1">
            <a:latin typeface="+mn-ea"/>
            <a:ea typeface="+mn-ea"/>
          </a:endParaRPr>
        </a:p>
      </xdr:txBody>
    </xdr:sp>
    <xdr:clientData/>
  </xdr:twoCellAnchor>
  <xdr:twoCellAnchor>
    <xdr:from>
      <xdr:col>0</xdr:col>
      <xdr:colOff>236682</xdr:colOff>
      <xdr:row>34</xdr:row>
      <xdr:rowOff>39278</xdr:rowOff>
    </xdr:from>
    <xdr:to>
      <xdr:col>7</xdr:col>
      <xdr:colOff>321348</xdr:colOff>
      <xdr:row>37</xdr:row>
      <xdr:rowOff>165259</xdr:rowOff>
    </xdr:to>
    <xdr:sp macro="" textlink="">
      <xdr:nvSpPr>
        <xdr:cNvPr id="54" name="テキスト ボックス 53">
          <a:hlinkClick xmlns:r="http://schemas.openxmlformats.org/officeDocument/2006/relationships" r:id="rId18"/>
          <a:extLst>
            <a:ext uri="{FF2B5EF4-FFF2-40B4-BE49-F238E27FC236}">
              <a16:creationId xmlns:a16="http://schemas.microsoft.com/office/drawing/2014/main" id="{00000000-0008-0000-0000-000036000000}"/>
            </a:ext>
          </a:extLst>
        </xdr:cNvPr>
        <xdr:cNvSpPr txBox="1"/>
      </xdr:nvSpPr>
      <xdr:spPr>
        <a:xfrm>
          <a:off x="236682" y="8858307"/>
          <a:ext cx="4309284" cy="79833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第１号様式</a:t>
          </a:r>
          <a:endParaRPr kumimoji="1" lang="en-US" altLang="ja-JP" sz="1200" b="1">
            <a:latin typeface="+mn-ea"/>
            <a:ea typeface="+mn-ea"/>
          </a:endParaRPr>
        </a:p>
        <a:p>
          <a:pPr algn="l"/>
          <a:r>
            <a:rPr kumimoji="1" lang="ja-JP" altLang="en-US" sz="1200" b="1">
              <a:latin typeface="+mn-ea"/>
              <a:ea typeface="+mn-ea"/>
            </a:rPr>
            <a:t>介護保険法第１１５条の３２第２項</a:t>
          </a:r>
          <a:r>
            <a:rPr kumimoji="1" lang="en-US" altLang="ja-JP" sz="1200" b="1">
              <a:latin typeface="+mn-ea"/>
              <a:ea typeface="+mn-ea"/>
            </a:rPr>
            <a:t>(</a:t>
          </a:r>
          <a:r>
            <a:rPr kumimoji="1" lang="ja-JP" altLang="en-US" sz="1200" b="1">
              <a:latin typeface="+mn-ea"/>
              <a:ea typeface="+mn-ea"/>
            </a:rPr>
            <a:t>整備</a:t>
          </a:r>
          <a:r>
            <a:rPr kumimoji="1" lang="en-US" altLang="ja-JP" sz="1200" b="1">
              <a:latin typeface="+mn-ea"/>
              <a:ea typeface="+mn-ea"/>
            </a:rPr>
            <a:t>)</a:t>
          </a:r>
          <a:r>
            <a:rPr kumimoji="1" lang="ja-JP" altLang="en-US" sz="1200" b="1">
              <a:latin typeface="+mn-ea"/>
              <a:ea typeface="+mn-ea"/>
            </a:rPr>
            <a:t>又は第４項（区分の変更）に基づく業務管理体制に係る届出書</a:t>
          </a:r>
          <a:endParaRPr kumimoji="1" lang="en-US" altLang="ja-JP" sz="1200" b="1">
            <a:latin typeface="+mn-ea"/>
            <a:ea typeface="+mn-ea"/>
          </a:endParaRPr>
        </a:p>
      </xdr:txBody>
    </xdr:sp>
    <xdr:clientData/>
  </xdr:twoCellAnchor>
  <xdr:twoCellAnchor>
    <xdr:from>
      <xdr:col>0</xdr:col>
      <xdr:colOff>214891</xdr:colOff>
      <xdr:row>21</xdr:row>
      <xdr:rowOff>61576</xdr:rowOff>
    </xdr:from>
    <xdr:to>
      <xdr:col>7</xdr:col>
      <xdr:colOff>299559</xdr:colOff>
      <xdr:row>23</xdr:row>
      <xdr:rowOff>135659</xdr:rowOff>
    </xdr:to>
    <xdr:sp macro="" textlink="">
      <xdr:nvSpPr>
        <xdr:cNvPr id="74" name="テキスト ボックス 73">
          <a:hlinkClick xmlns:r="http://schemas.openxmlformats.org/officeDocument/2006/relationships" r:id="rId19"/>
          <a:extLst>
            <a:ext uri="{FF2B5EF4-FFF2-40B4-BE49-F238E27FC236}">
              <a16:creationId xmlns:a16="http://schemas.microsoft.com/office/drawing/2014/main" id="{00000000-0008-0000-0000-00004A000000}"/>
            </a:ext>
          </a:extLst>
        </xdr:cNvPr>
        <xdr:cNvSpPr txBox="1"/>
      </xdr:nvSpPr>
      <xdr:spPr>
        <a:xfrm>
          <a:off x="214891" y="5967076"/>
          <a:ext cx="4309286" cy="52231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様式１－</a:t>
          </a:r>
          <a:r>
            <a:rPr kumimoji="1" lang="en-US" altLang="ja-JP" sz="1200" b="1">
              <a:latin typeface="+mn-ea"/>
              <a:ea typeface="+mn-ea"/>
            </a:rPr>
            <a:t>1</a:t>
          </a:r>
          <a:r>
            <a:rPr kumimoji="1" lang="ja-JP" altLang="en-US" sz="1200" b="1">
              <a:latin typeface="+mn-ea"/>
              <a:ea typeface="+mn-ea"/>
            </a:rPr>
            <a:t>１</a:t>
          </a:r>
          <a:endParaRPr kumimoji="1" lang="en-US" altLang="ja-JP" sz="1200" b="1">
            <a:latin typeface="+mn-ea"/>
            <a:ea typeface="+mn-ea"/>
          </a:endParaRPr>
        </a:p>
        <a:p>
          <a:pPr algn="l"/>
          <a:r>
            <a:rPr kumimoji="1" lang="ja-JP" altLang="en-US" sz="1200" b="1">
              <a:latin typeface="+mn-ea"/>
              <a:ea typeface="+mn-ea"/>
            </a:rPr>
            <a:t>従業者の勤務の体制及び勤務形態一覧表</a:t>
          </a:r>
          <a:endParaRPr kumimoji="1" lang="en-US" altLang="ja-JP" sz="1200" b="1">
            <a:latin typeface="+mn-ea"/>
            <a:ea typeface="+mn-ea"/>
          </a:endParaRPr>
        </a:p>
      </xdr:txBody>
    </xdr:sp>
    <xdr:clientData/>
  </xdr:twoCellAnchor>
  <xdr:twoCellAnchor>
    <xdr:from>
      <xdr:col>0</xdr:col>
      <xdr:colOff>221627</xdr:colOff>
      <xdr:row>24</xdr:row>
      <xdr:rowOff>64860</xdr:rowOff>
    </xdr:from>
    <xdr:to>
      <xdr:col>7</xdr:col>
      <xdr:colOff>327460</xdr:colOff>
      <xdr:row>26</xdr:row>
      <xdr:rowOff>138942</xdr:rowOff>
    </xdr:to>
    <xdr:sp macro="" textlink="">
      <xdr:nvSpPr>
        <xdr:cNvPr id="75" name="テキスト ボックス 74">
          <a:hlinkClick xmlns:r="http://schemas.openxmlformats.org/officeDocument/2006/relationships" r:id="rId20"/>
          <a:extLst>
            <a:ext uri="{FF2B5EF4-FFF2-40B4-BE49-F238E27FC236}">
              <a16:creationId xmlns:a16="http://schemas.microsoft.com/office/drawing/2014/main" id="{00000000-0008-0000-0000-00004B000000}"/>
            </a:ext>
          </a:extLst>
        </xdr:cNvPr>
        <xdr:cNvSpPr txBox="1"/>
      </xdr:nvSpPr>
      <xdr:spPr>
        <a:xfrm>
          <a:off x="221627" y="6642713"/>
          <a:ext cx="4330451" cy="522317"/>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様式３</a:t>
          </a:r>
          <a:endParaRPr kumimoji="1" lang="en-US" altLang="ja-JP" sz="1200" b="1">
            <a:latin typeface="+mn-ea"/>
            <a:ea typeface="+mn-ea"/>
          </a:endParaRPr>
        </a:p>
        <a:p>
          <a:pPr algn="l"/>
          <a:r>
            <a:rPr kumimoji="1" lang="ja-JP" altLang="en-US" sz="1200" b="1">
              <a:latin typeface="+mn-ea"/>
              <a:ea typeface="+mn-ea"/>
            </a:rPr>
            <a:t>平面図</a:t>
          </a:r>
          <a:endParaRPr kumimoji="1" lang="en-US" altLang="ja-JP" sz="1200" b="1">
            <a:latin typeface="+mn-ea"/>
            <a:ea typeface="+mn-ea"/>
          </a:endParaRPr>
        </a:p>
      </xdr:txBody>
    </xdr:sp>
    <xdr:clientData/>
  </xdr:twoCellAnchor>
  <xdr:twoCellAnchor>
    <xdr:from>
      <xdr:col>0</xdr:col>
      <xdr:colOff>238945</xdr:colOff>
      <xdr:row>27</xdr:row>
      <xdr:rowOff>100118</xdr:rowOff>
    </xdr:from>
    <xdr:to>
      <xdr:col>7</xdr:col>
      <xdr:colOff>344778</xdr:colOff>
      <xdr:row>29</xdr:row>
      <xdr:rowOff>174200</xdr:rowOff>
    </xdr:to>
    <xdr:sp macro="" textlink="">
      <xdr:nvSpPr>
        <xdr:cNvPr id="76" name="テキスト ボックス 75">
          <a:hlinkClick xmlns:r="http://schemas.openxmlformats.org/officeDocument/2006/relationships" r:id="rId21"/>
          <a:extLst>
            <a:ext uri="{FF2B5EF4-FFF2-40B4-BE49-F238E27FC236}">
              <a16:creationId xmlns:a16="http://schemas.microsoft.com/office/drawing/2014/main" id="{00000000-0008-0000-0000-00004C000000}"/>
            </a:ext>
          </a:extLst>
        </xdr:cNvPr>
        <xdr:cNvSpPr txBox="1"/>
      </xdr:nvSpPr>
      <xdr:spPr>
        <a:xfrm>
          <a:off x="238945" y="7350324"/>
          <a:ext cx="4330451" cy="522317"/>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様式５</a:t>
          </a:r>
          <a:endParaRPr kumimoji="1" lang="en-US" altLang="ja-JP" sz="1200" b="1">
            <a:latin typeface="+mn-ea"/>
            <a:ea typeface="+mn-ea"/>
          </a:endParaRPr>
        </a:p>
        <a:p>
          <a:pPr algn="l"/>
          <a:r>
            <a:rPr kumimoji="1" lang="ja-JP" altLang="en-US" sz="1200" b="1">
              <a:latin typeface="+mn-ea"/>
              <a:ea typeface="+mn-ea"/>
            </a:rPr>
            <a:t>利用者からの苦情を処理するために講ずる措置の概要</a:t>
          </a:r>
          <a:endParaRPr kumimoji="1" lang="en-US" altLang="ja-JP" sz="1200" b="1">
            <a:latin typeface="+mn-ea"/>
            <a:ea typeface="+mn-ea"/>
          </a:endParaRPr>
        </a:p>
      </xdr:txBody>
    </xdr:sp>
    <xdr:clientData/>
  </xdr:twoCellAnchor>
  <xdr:twoCellAnchor>
    <xdr:from>
      <xdr:col>0</xdr:col>
      <xdr:colOff>260735</xdr:colOff>
      <xdr:row>30</xdr:row>
      <xdr:rowOff>128019</xdr:rowOff>
    </xdr:from>
    <xdr:to>
      <xdr:col>7</xdr:col>
      <xdr:colOff>366569</xdr:colOff>
      <xdr:row>33</xdr:row>
      <xdr:rowOff>96268</xdr:rowOff>
    </xdr:to>
    <xdr:sp macro="" textlink="">
      <xdr:nvSpPr>
        <xdr:cNvPr id="77" name="テキスト ボックス 76">
          <a:hlinkClick xmlns:r="http://schemas.openxmlformats.org/officeDocument/2006/relationships" r:id="rId22"/>
          <a:extLst>
            <a:ext uri="{FF2B5EF4-FFF2-40B4-BE49-F238E27FC236}">
              <a16:creationId xmlns:a16="http://schemas.microsoft.com/office/drawing/2014/main" id="{00000000-0008-0000-0000-00004D000000}"/>
            </a:ext>
          </a:extLst>
        </xdr:cNvPr>
        <xdr:cNvSpPr txBox="1"/>
      </xdr:nvSpPr>
      <xdr:spPr>
        <a:xfrm>
          <a:off x="260735" y="8050578"/>
          <a:ext cx="4330452" cy="640602"/>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様式６－１</a:t>
          </a:r>
          <a:endParaRPr kumimoji="1" lang="en-US" altLang="ja-JP" sz="1200" b="1">
            <a:latin typeface="+mn-ea"/>
            <a:ea typeface="+mn-ea"/>
          </a:endParaRPr>
        </a:p>
        <a:p>
          <a:pPr algn="l"/>
          <a:r>
            <a:rPr kumimoji="1" lang="ja-JP" altLang="en-US" sz="1200" b="1">
              <a:latin typeface="+mn-ea"/>
              <a:ea typeface="+mn-ea"/>
            </a:rPr>
            <a:t>介護保険法第７９条第２項各号の規定に該当しない旨の誓約書</a:t>
          </a:r>
          <a:endParaRPr kumimoji="1" lang="en-US" altLang="ja-JP" sz="1200" b="1">
            <a:latin typeface="+mn-ea"/>
            <a:ea typeface="+mn-ea"/>
          </a:endParaRPr>
        </a:p>
      </xdr:txBody>
    </xdr:sp>
    <xdr:clientData/>
  </xdr:twoCellAnchor>
  <xdr:twoCellAnchor>
    <xdr:from>
      <xdr:col>9</xdr:col>
      <xdr:colOff>161774</xdr:colOff>
      <xdr:row>14</xdr:row>
      <xdr:rowOff>194487</xdr:rowOff>
    </xdr:from>
    <xdr:to>
      <xdr:col>15</xdr:col>
      <xdr:colOff>384025</xdr:colOff>
      <xdr:row>16</xdr:row>
      <xdr:rowOff>138684</xdr:rowOff>
    </xdr:to>
    <xdr:sp macro="" textlink="">
      <xdr:nvSpPr>
        <xdr:cNvPr id="45" name="テキスト ボックス 44">
          <a:hlinkClick xmlns:r="http://schemas.openxmlformats.org/officeDocument/2006/relationships" r:id="rId23"/>
          <a:extLst>
            <a:ext uri="{FF2B5EF4-FFF2-40B4-BE49-F238E27FC236}">
              <a16:creationId xmlns:a16="http://schemas.microsoft.com/office/drawing/2014/main" id="{00000000-0008-0000-0000-00002D000000}"/>
            </a:ext>
          </a:extLst>
        </xdr:cNvPr>
        <xdr:cNvSpPr txBox="1"/>
      </xdr:nvSpPr>
      <xdr:spPr>
        <a:xfrm>
          <a:off x="5824819" y="4575987"/>
          <a:ext cx="4378615" cy="394470"/>
        </a:xfrm>
        <a:prstGeom prst="rect">
          <a:avLst/>
        </a:prstGeom>
        <a:solidFill>
          <a:schemeClr val="accent3">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変更届への添付書類一覧</a:t>
          </a:r>
          <a:endParaRPr kumimoji="1" lang="en-US" altLang="ja-JP" sz="1200" b="1">
            <a:latin typeface="+mn-ea"/>
            <a:ea typeface="+mn-ea"/>
          </a:endParaRPr>
        </a:p>
      </xdr:txBody>
    </xdr:sp>
    <xdr:clientData/>
  </xdr:twoCellAnchor>
  <xdr:twoCellAnchor>
    <xdr:from>
      <xdr:col>9</xdr:col>
      <xdr:colOff>152015</xdr:colOff>
      <xdr:row>17</xdr:row>
      <xdr:rowOff>131673</xdr:rowOff>
    </xdr:from>
    <xdr:to>
      <xdr:col>15</xdr:col>
      <xdr:colOff>364742</xdr:colOff>
      <xdr:row>20</xdr:row>
      <xdr:rowOff>33618</xdr:rowOff>
    </xdr:to>
    <xdr:sp macro="" textlink="">
      <xdr:nvSpPr>
        <xdr:cNvPr id="46" name="テキスト ボックス 45">
          <a:hlinkClick xmlns:r="http://schemas.openxmlformats.org/officeDocument/2006/relationships" r:id="rId24"/>
          <a:extLst>
            <a:ext uri="{FF2B5EF4-FFF2-40B4-BE49-F238E27FC236}">
              <a16:creationId xmlns:a16="http://schemas.microsoft.com/office/drawing/2014/main" id="{00000000-0008-0000-0000-00002E000000}"/>
            </a:ext>
          </a:extLst>
        </xdr:cNvPr>
        <xdr:cNvSpPr txBox="1"/>
      </xdr:nvSpPr>
      <xdr:spPr>
        <a:xfrm>
          <a:off x="5743750" y="5140702"/>
          <a:ext cx="4314080" cy="57429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様式第２号（第３条関係）</a:t>
          </a:r>
          <a:endParaRPr kumimoji="1" lang="en-US" altLang="ja-JP" sz="1200" b="1">
            <a:latin typeface="+mn-ea"/>
            <a:ea typeface="+mn-ea"/>
          </a:endParaRPr>
        </a:p>
        <a:p>
          <a:pPr algn="l"/>
          <a:r>
            <a:rPr kumimoji="1" lang="ja-JP" altLang="en-US" sz="1200" b="1">
              <a:latin typeface="+mn-ea"/>
              <a:ea typeface="+mn-ea"/>
            </a:rPr>
            <a:t>変更届出書</a:t>
          </a:r>
          <a:endParaRPr kumimoji="1" lang="en-US" altLang="ja-JP" sz="1200" b="1">
            <a:latin typeface="+mn-ea"/>
            <a:ea typeface="+mn-ea"/>
          </a:endParaRPr>
        </a:p>
      </xdr:txBody>
    </xdr:sp>
    <xdr:clientData/>
  </xdr:twoCellAnchor>
  <xdr:twoCellAnchor>
    <xdr:from>
      <xdr:col>9</xdr:col>
      <xdr:colOff>193050</xdr:colOff>
      <xdr:row>25</xdr:row>
      <xdr:rowOff>186959</xdr:rowOff>
    </xdr:from>
    <xdr:to>
      <xdr:col>15</xdr:col>
      <xdr:colOff>405777</xdr:colOff>
      <xdr:row>27</xdr:row>
      <xdr:rowOff>217694</xdr:rowOff>
    </xdr:to>
    <xdr:sp macro="" textlink="">
      <xdr:nvSpPr>
        <xdr:cNvPr id="56" name="テキスト ボックス 55">
          <a:hlinkClick xmlns:r="http://schemas.openxmlformats.org/officeDocument/2006/relationships" r:id="rId25"/>
          <a:extLst>
            <a:ext uri="{FF2B5EF4-FFF2-40B4-BE49-F238E27FC236}">
              <a16:creationId xmlns:a16="http://schemas.microsoft.com/office/drawing/2014/main" id="{00000000-0008-0000-0000-000038000000}"/>
            </a:ext>
          </a:extLst>
        </xdr:cNvPr>
        <xdr:cNvSpPr txBox="1"/>
      </xdr:nvSpPr>
      <xdr:spPr>
        <a:xfrm>
          <a:off x="5784785" y="6988930"/>
          <a:ext cx="4314080" cy="47897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様式第３号（第３条関係）</a:t>
          </a:r>
          <a:endParaRPr kumimoji="1" lang="en-US" altLang="ja-JP" sz="1200" b="1">
            <a:latin typeface="+mn-ea"/>
            <a:ea typeface="+mn-ea"/>
          </a:endParaRPr>
        </a:p>
        <a:p>
          <a:pPr algn="l"/>
          <a:r>
            <a:rPr kumimoji="1" lang="ja-JP" altLang="en-US" sz="1200" b="1">
              <a:latin typeface="+mn-ea"/>
              <a:ea typeface="+mn-ea"/>
            </a:rPr>
            <a:t>廃止・休止・再開届出書</a:t>
          </a:r>
          <a:endParaRPr kumimoji="1" lang="en-US" altLang="ja-JP" sz="1200" b="1">
            <a:latin typeface="+mn-ea"/>
            <a:ea typeface="+mn-ea"/>
          </a:endParaRPr>
        </a:p>
      </xdr:txBody>
    </xdr:sp>
    <xdr:clientData/>
  </xdr:twoCellAnchor>
  <xdr:twoCellAnchor>
    <xdr:from>
      <xdr:col>9</xdr:col>
      <xdr:colOff>186256</xdr:colOff>
      <xdr:row>20</xdr:row>
      <xdr:rowOff>190987</xdr:rowOff>
    </xdr:from>
    <xdr:to>
      <xdr:col>15</xdr:col>
      <xdr:colOff>398983</xdr:colOff>
      <xdr:row>22</xdr:row>
      <xdr:rowOff>222740</xdr:rowOff>
    </xdr:to>
    <xdr:sp macro="" textlink="">
      <xdr:nvSpPr>
        <xdr:cNvPr id="57" name="テキスト ボックス 56">
          <a:hlinkClick xmlns:r="http://schemas.openxmlformats.org/officeDocument/2006/relationships" r:id="rId26"/>
          <a:extLst>
            <a:ext uri="{FF2B5EF4-FFF2-40B4-BE49-F238E27FC236}">
              <a16:creationId xmlns:a16="http://schemas.microsoft.com/office/drawing/2014/main" id="{00000000-0008-0000-0000-000039000000}"/>
            </a:ext>
          </a:extLst>
        </xdr:cNvPr>
        <xdr:cNvSpPr txBox="1"/>
      </xdr:nvSpPr>
      <xdr:spPr>
        <a:xfrm>
          <a:off x="5777991" y="5872369"/>
          <a:ext cx="4314080" cy="479989"/>
        </a:xfrm>
        <a:prstGeom prst="rect">
          <a:avLst/>
        </a:prstGeom>
        <a:solidFill>
          <a:srgbClr val="FFFF00"/>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変更届出書記入例</a:t>
          </a:r>
          <a:endParaRPr kumimoji="1" lang="en-US" altLang="ja-JP" sz="1200" b="1">
            <a:latin typeface="+mn-ea"/>
            <a:ea typeface="+mn-ea"/>
          </a:endParaRPr>
        </a:p>
      </xdr:txBody>
    </xdr:sp>
    <xdr:clientData/>
  </xdr:twoCellAnchor>
  <xdr:twoCellAnchor>
    <xdr:from>
      <xdr:col>9</xdr:col>
      <xdr:colOff>122465</xdr:colOff>
      <xdr:row>8</xdr:row>
      <xdr:rowOff>175655</xdr:rowOff>
    </xdr:from>
    <xdr:to>
      <xdr:col>15</xdr:col>
      <xdr:colOff>190500</xdr:colOff>
      <xdr:row>10</xdr:row>
      <xdr:rowOff>121226</xdr:rowOff>
    </xdr:to>
    <xdr:sp macro="" textlink="">
      <xdr:nvSpPr>
        <xdr:cNvPr id="61" name="テキスト ボックス 60">
          <a:hlinkClick xmlns:r="http://schemas.openxmlformats.org/officeDocument/2006/relationships" r:id="rId27"/>
          <a:extLst>
            <a:ext uri="{FF2B5EF4-FFF2-40B4-BE49-F238E27FC236}">
              <a16:creationId xmlns:a16="http://schemas.microsoft.com/office/drawing/2014/main" id="{00000000-0008-0000-0000-00003D000000}"/>
            </a:ext>
          </a:extLst>
        </xdr:cNvPr>
        <xdr:cNvSpPr txBox="1"/>
      </xdr:nvSpPr>
      <xdr:spPr>
        <a:xfrm>
          <a:off x="5785510" y="3189019"/>
          <a:ext cx="4224399" cy="413162"/>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居宅介護支援事業者の指定更新に係る添付書類一覧</a:t>
          </a:r>
          <a:endParaRPr kumimoji="1" lang="en-US" altLang="ja-JP" sz="1200" b="1">
            <a:latin typeface="+mn-ea"/>
            <a:ea typeface="+mn-ea"/>
          </a:endParaRPr>
        </a:p>
      </xdr:txBody>
    </xdr:sp>
    <xdr:clientData/>
  </xdr:twoCellAnchor>
  <xdr:twoCellAnchor>
    <xdr:from>
      <xdr:col>0</xdr:col>
      <xdr:colOff>145968</xdr:colOff>
      <xdr:row>41</xdr:row>
      <xdr:rowOff>452747</xdr:rowOff>
    </xdr:from>
    <xdr:to>
      <xdr:col>9</xdr:col>
      <xdr:colOff>377290</xdr:colOff>
      <xdr:row>42</xdr:row>
      <xdr:rowOff>60614</xdr:rowOff>
    </xdr:to>
    <xdr:sp macro="" textlink="">
      <xdr:nvSpPr>
        <xdr:cNvPr id="47" name="テキスト ボックス 46">
          <a:hlinkClick xmlns:r="http://schemas.openxmlformats.org/officeDocument/2006/relationships" r:id="rId28"/>
          <a:extLst>
            <a:ext uri="{FF2B5EF4-FFF2-40B4-BE49-F238E27FC236}">
              <a16:creationId xmlns:a16="http://schemas.microsoft.com/office/drawing/2014/main" id="{00000000-0008-0000-0000-00002F000000}"/>
            </a:ext>
          </a:extLst>
        </xdr:cNvPr>
        <xdr:cNvSpPr txBox="1"/>
      </xdr:nvSpPr>
      <xdr:spPr>
        <a:xfrm>
          <a:off x="145968" y="11610604"/>
          <a:ext cx="5796643" cy="329046"/>
        </a:xfrm>
        <a:prstGeom prst="rect">
          <a:avLst/>
        </a:prstGeom>
        <a:solidFill>
          <a:schemeClr val="accent2">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定期巡回・随時対応型訪問介護看護事業者の指定申請に係る添付書類一覧</a:t>
          </a:r>
          <a:endParaRPr kumimoji="1" lang="en-US" altLang="ja-JP" sz="1200" b="1">
            <a:latin typeface="+mn-ea"/>
            <a:ea typeface="+mn-ea"/>
          </a:endParaRPr>
        </a:p>
      </xdr:txBody>
    </xdr:sp>
    <xdr:clientData/>
  </xdr:twoCellAnchor>
  <xdr:twoCellAnchor>
    <xdr:from>
      <xdr:col>0</xdr:col>
      <xdr:colOff>252662</xdr:colOff>
      <xdr:row>59</xdr:row>
      <xdr:rowOff>218334</xdr:rowOff>
    </xdr:from>
    <xdr:to>
      <xdr:col>7</xdr:col>
      <xdr:colOff>353785</xdr:colOff>
      <xdr:row>61</xdr:row>
      <xdr:rowOff>187099</xdr:rowOff>
    </xdr:to>
    <xdr:sp macro="" textlink="">
      <xdr:nvSpPr>
        <xdr:cNvPr id="48" name="テキスト ボックス 47">
          <a:hlinkClick xmlns:r="http://schemas.openxmlformats.org/officeDocument/2006/relationships" r:id="rId29"/>
          <a:extLst>
            <a:ext uri="{FF2B5EF4-FFF2-40B4-BE49-F238E27FC236}">
              <a16:creationId xmlns:a16="http://schemas.microsoft.com/office/drawing/2014/main" id="{00000000-0008-0000-0000-000030000000}"/>
            </a:ext>
          </a:extLst>
        </xdr:cNvPr>
        <xdr:cNvSpPr txBox="1"/>
      </xdr:nvSpPr>
      <xdr:spPr>
        <a:xfrm>
          <a:off x="252662" y="20669870"/>
          <a:ext cx="4305730" cy="567479"/>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（共通様式）指定地域密着型サービス事業者の</a:t>
          </a:r>
          <a:r>
            <a:rPr kumimoji="1" lang="en-US" altLang="ja-JP" sz="1200" b="1">
              <a:latin typeface="+mn-ea"/>
              <a:ea typeface="+mn-ea"/>
            </a:rPr>
            <a:t>【</a:t>
          </a:r>
          <a:r>
            <a:rPr kumimoji="1" lang="ja-JP" altLang="en-US" sz="1200" b="1">
              <a:latin typeface="+mn-ea"/>
              <a:ea typeface="+mn-ea"/>
            </a:rPr>
            <a:t>指定更新</a:t>
          </a:r>
          <a:r>
            <a:rPr kumimoji="1" lang="en-US" altLang="ja-JP" sz="1200" b="1">
              <a:latin typeface="+mn-ea"/>
              <a:ea typeface="+mn-ea"/>
            </a:rPr>
            <a:t>】</a:t>
          </a:r>
          <a:r>
            <a:rPr kumimoji="1" lang="ja-JP" altLang="en-US" sz="1200" b="1">
              <a:latin typeface="+mn-ea"/>
              <a:ea typeface="+mn-ea"/>
            </a:rPr>
            <a:t>に</a:t>
          </a:r>
          <a:endParaRPr kumimoji="1" lang="en-US" altLang="ja-JP" sz="1200" b="1">
            <a:latin typeface="+mn-ea"/>
            <a:ea typeface="+mn-ea"/>
          </a:endParaRPr>
        </a:p>
        <a:p>
          <a:pPr algn="l"/>
          <a:r>
            <a:rPr kumimoji="1" lang="ja-JP" altLang="en-US" sz="1200" b="1">
              <a:latin typeface="+mn-ea"/>
              <a:ea typeface="+mn-ea"/>
            </a:rPr>
            <a:t>係る添付書類一覧</a:t>
          </a:r>
          <a:endParaRPr kumimoji="1" lang="en-US" altLang="ja-JP" sz="1200" b="1">
            <a:latin typeface="+mn-ea"/>
            <a:ea typeface="+mn-ea"/>
          </a:endParaRPr>
        </a:p>
      </xdr:txBody>
    </xdr:sp>
    <xdr:clientData/>
  </xdr:twoCellAnchor>
  <xdr:twoCellAnchor>
    <xdr:from>
      <xdr:col>10</xdr:col>
      <xdr:colOff>462643</xdr:colOff>
      <xdr:row>41</xdr:row>
      <xdr:rowOff>435428</xdr:rowOff>
    </xdr:from>
    <xdr:to>
      <xdr:col>16</xdr:col>
      <xdr:colOff>421822</xdr:colOff>
      <xdr:row>42</xdr:row>
      <xdr:rowOff>224518</xdr:rowOff>
    </xdr:to>
    <xdr:sp macro="" textlink="">
      <xdr:nvSpPr>
        <xdr:cNvPr id="36" name="テキスト ボックス 35">
          <a:hlinkClick xmlns:r="http://schemas.openxmlformats.org/officeDocument/2006/relationships" r:id="rId2"/>
          <a:extLst>
            <a:ext uri="{FF2B5EF4-FFF2-40B4-BE49-F238E27FC236}">
              <a16:creationId xmlns:a16="http://schemas.microsoft.com/office/drawing/2014/main" id="{00000000-0008-0000-0000-000024000000}"/>
            </a:ext>
          </a:extLst>
        </xdr:cNvPr>
        <xdr:cNvSpPr txBox="1"/>
      </xdr:nvSpPr>
      <xdr:spPr>
        <a:xfrm>
          <a:off x="6708322" y="11593285"/>
          <a:ext cx="4041321" cy="510269"/>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100" b="1">
              <a:solidFill>
                <a:schemeClr val="dk1"/>
              </a:solidFill>
              <a:effectLst/>
              <a:latin typeface="+mn-lt"/>
              <a:ea typeface="+mn-ea"/>
              <a:cs typeface="+mn-cs"/>
            </a:rPr>
            <a:t>様式第１号（第２条関係）</a:t>
          </a:r>
          <a:endParaRPr lang="ja-JP" altLang="ja-JP" sz="1200">
            <a:effectLst/>
          </a:endParaRPr>
        </a:p>
        <a:p>
          <a:pPr algn="l"/>
          <a:r>
            <a:rPr kumimoji="1" lang="ja-JP" altLang="en-US" sz="1200" b="1">
              <a:latin typeface="+mn-ea"/>
              <a:ea typeface="+mn-ea"/>
            </a:rPr>
            <a:t>指定・更新申請書</a:t>
          </a:r>
          <a:endParaRPr kumimoji="1" lang="en-US" altLang="ja-JP" sz="1200" b="1">
            <a:latin typeface="+mn-ea"/>
            <a:ea typeface="+mn-ea"/>
          </a:endParaRPr>
        </a:p>
      </xdr:txBody>
    </xdr:sp>
    <xdr:clientData/>
  </xdr:twoCellAnchor>
  <xdr:twoCellAnchor>
    <xdr:from>
      <xdr:col>10</xdr:col>
      <xdr:colOff>472848</xdr:colOff>
      <xdr:row>46</xdr:row>
      <xdr:rowOff>323169</xdr:rowOff>
    </xdr:from>
    <xdr:to>
      <xdr:col>16</xdr:col>
      <xdr:colOff>472848</xdr:colOff>
      <xdr:row>47</xdr:row>
      <xdr:rowOff>309562</xdr:rowOff>
    </xdr:to>
    <xdr:sp macro="" textlink="">
      <xdr:nvSpPr>
        <xdr:cNvPr id="38" name="テキスト ボックス 37">
          <a:hlinkClick xmlns:r="http://schemas.openxmlformats.org/officeDocument/2006/relationships" r:id="rId30"/>
          <a:extLst>
            <a:ext uri="{FF2B5EF4-FFF2-40B4-BE49-F238E27FC236}">
              <a16:creationId xmlns:a16="http://schemas.microsoft.com/office/drawing/2014/main" id="{00000000-0008-0000-0000-000026000000}"/>
            </a:ext>
          </a:extLst>
        </xdr:cNvPr>
        <xdr:cNvSpPr txBox="1"/>
      </xdr:nvSpPr>
      <xdr:spPr>
        <a:xfrm>
          <a:off x="6806973" y="15205982"/>
          <a:ext cx="4143375" cy="700768"/>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chemeClr val="dk1"/>
              </a:solidFill>
              <a:effectLst/>
              <a:latin typeface="+mn-lt"/>
              <a:ea typeface="+mn-ea"/>
              <a:cs typeface="+mn-cs"/>
            </a:rPr>
            <a:t>付表第二号（</a:t>
          </a:r>
          <a:r>
            <a:rPr kumimoji="1" lang="ja-JP" altLang="en-US" sz="1100" b="1">
              <a:solidFill>
                <a:schemeClr val="dk1"/>
              </a:solidFill>
              <a:effectLst/>
              <a:latin typeface="+mn-lt"/>
              <a:ea typeface="+mn-ea"/>
              <a:cs typeface="+mn-cs"/>
            </a:rPr>
            <a:t>四</a:t>
          </a:r>
          <a:r>
            <a:rPr kumimoji="1" lang="ja-JP"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 </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認知症対応型通所介護事業所・介護予防認知症対応型通所介護事業所の指定に係る記載事項（単独型・併設型）</a:t>
          </a:r>
          <a:endParaRPr kumimoji="1" lang="en-US" altLang="ja-JP" sz="1200" b="1">
            <a:latin typeface="+mn-ea"/>
            <a:ea typeface="+mn-ea"/>
          </a:endParaRPr>
        </a:p>
      </xdr:txBody>
    </xdr:sp>
    <xdr:clientData/>
  </xdr:twoCellAnchor>
  <xdr:twoCellAnchor>
    <xdr:from>
      <xdr:col>10</xdr:col>
      <xdr:colOff>445633</xdr:colOff>
      <xdr:row>47</xdr:row>
      <xdr:rowOff>479652</xdr:rowOff>
    </xdr:from>
    <xdr:to>
      <xdr:col>16</xdr:col>
      <xdr:colOff>445633</xdr:colOff>
      <xdr:row>48</xdr:row>
      <xdr:rowOff>466046</xdr:rowOff>
    </xdr:to>
    <xdr:sp macro="" textlink="">
      <xdr:nvSpPr>
        <xdr:cNvPr id="39" name="テキスト ボックス 38">
          <a:hlinkClick xmlns:r="http://schemas.openxmlformats.org/officeDocument/2006/relationships" r:id="rId31"/>
          <a:extLst>
            <a:ext uri="{FF2B5EF4-FFF2-40B4-BE49-F238E27FC236}">
              <a16:creationId xmlns:a16="http://schemas.microsoft.com/office/drawing/2014/main" id="{00000000-0008-0000-0000-000027000000}"/>
            </a:ext>
          </a:extLst>
        </xdr:cNvPr>
        <xdr:cNvSpPr txBox="1"/>
      </xdr:nvSpPr>
      <xdr:spPr>
        <a:xfrm>
          <a:off x="6779758" y="16076840"/>
          <a:ext cx="4143375" cy="700769"/>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1">
              <a:solidFill>
                <a:schemeClr val="dk1"/>
              </a:solidFill>
              <a:effectLst/>
              <a:latin typeface="+mn-lt"/>
              <a:ea typeface="+mn-ea"/>
              <a:cs typeface="+mn-cs"/>
            </a:rPr>
            <a:t>付表第二号（</a:t>
          </a:r>
          <a:r>
            <a:rPr kumimoji="1" lang="ja-JP" altLang="en-US" sz="1100" b="1">
              <a:solidFill>
                <a:schemeClr val="dk1"/>
              </a:solidFill>
              <a:effectLst/>
              <a:latin typeface="+mn-lt"/>
              <a:ea typeface="+mn-ea"/>
              <a:cs typeface="+mn-cs"/>
            </a:rPr>
            <a:t>五</a:t>
          </a:r>
          <a:r>
            <a:rPr kumimoji="1" lang="ja-JP" altLang="ja-JP" sz="1100" b="1">
              <a:solidFill>
                <a:schemeClr val="dk1"/>
              </a:solidFill>
              <a:effectLst/>
              <a:latin typeface="+mn-lt"/>
              <a:ea typeface="+mn-ea"/>
              <a:cs typeface="+mn-cs"/>
            </a:rPr>
            <a:t>）</a:t>
          </a:r>
          <a:endParaRPr lang="ja-JP" altLang="ja-JP">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認知症対応型通所介護事業所・介護予防認知症対応型通所介護事業所の指定 に係る記載事項（共用型）</a:t>
          </a:r>
          <a:endParaRPr kumimoji="1" lang="en-US" altLang="ja-JP" sz="1200" b="1">
            <a:latin typeface="+mn-ea"/>
            <a:ea typeface="+mn-ea"/>
          </a:endParaRPr>
        </a:p>
      </xdr:txBody>
    </xdr:sp>
    <xdr:clientData/>
  </xdr:twoCellAnchor>
  <xdr:twoCellAnchor>
    <xdr:from>
      <xdr:col>16</xdr:col>
      <xdr:colOff>666750</xdr:colOff>
      <xdr:row>42</xdr:row>
      <xdr:rowOff>500062</xdr:rowOff>
    </xdr:from>
    <xdr:to>
      <xdr:col>23</xdr:col>
      <xdr:colOff>17010</xdr:colOff>
      <xdr:row>43</xdr:row>
      <xdr:rowOff>554491</xdr:rowOff>
    </xdr:to>
    <xdr:sp macro="" textlink="">
      <xdr:nvSpPr>
        <xdr:cNvPr id="42" name="テキスト ボックス 41">
          <a:hlinkClick xmlns:r="http://schemas.openxmlformats.org/officeDocument/2006/relationships" r:id="rId32"/>
          <a:extLst>
            <a:ext uri="{FF2B5EF4-FFF2-40B4-BE49-F238E27FC236}">
              <a16:creationId xmlns:a16="http://schemas.microsoft.com/office/drawing/2014/main" id="{00000000-0008-0000-0000-00002A000000}"/>
            </a:ext>
          </a:extLst>
        </xdr:cNvPr>
        <xdr:cNvSpPr txBox="1"/>
      </xdr:nvSpPr>
      <xdr:spPr>
        <a:xfrm>
          <a:off x="11144250" y="12525375"/>
          <a:ext cx="4184198" cy="768804"/>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1">
              <a:solidFill>
                <a:schemeClr val="dk1"/>
              </a:solidFill>
              <a:effectLst/>
              <a:latin typeface="+mn-lt"/>
              <a:ea typeface="+mn-ea"/>
              <a:cs typeface="+mn-cs"/>
            </a:rPr>
            <a:t>付表第二号（</a:t>
          </a:r>
          <a:r>
            <a:rPr kumimoji="1" lang="ja-JP" altLang="en-US" sz="1100" b="1">
              <a:solidFill>
                <a:schemeClr val="dk1"/>
              </a:solidFill>
              <a:effectLst/>
              <a:latin typeface="+mn-lt"/>
              <a:ea typeface="+mn-ea"/>
              <a:cs typeface="+mn-cs"/>
            </a:rPr>
            <a:t>六</a:t>
          </a:r>
          <a:r>
            <a:rPr kumimoji="1" lang="ja-JP" altLang="ja-JP" sz="1100" b="1">
              <a:solidFill>
                <a:schemeClr val="dk1"/>
              </a:solidFill>
              <a:effectLst/>
              <a:latin typeface="+mn-lt"/>
              <a:ea typeface="+mn-ea"/>
              <a:cs typeface="+mn-cs"/>
            </a:rPr>
            <a:t>）</a:t>
          </a:r>
          <a:endParaRPr lang="ja-JP" altLang="ja-JP">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小規模多機能型居宅介護事業所・介護予防小規模多機能型居宅介護事業所の指定に係る記載事項</a:t>
          </a:r>
          <a:endParaRPr kumimoji="1" lang="en-US" altLang="ja-JP" sz="1200" b="1">
            <a:latin typeface="+mn-ea"/>
            <a:ea typeface="+mn-ea"/>
          </a:endParaRPr>
        </a:p>
      </xdr:txBody>
    </xdr:sp>
    <xdr:clientData/>
  </xdr:twoCellAnchor>
  <xdr:twoCellAnchor>
    <xdr:from>
      <xdr:col>17</xdr:col>
      <xdr:colOff>27214</xdr:colOff>
      <xdr:row>43</xdr:row>
      <xdr:rowOff>704170</xdr:rowOff>
    </xdr:from>
    <xdr:to>
      <xdr:col>23</xdr:col>
      <xdr:colOff>40822</xdr:colOff>
      <xdr:row>44</xdr:row>
      <xdr:rowOff>676955</xdr:rowOff>
    </xdr:to>
    <xdr:sp macro="" textlink="">
      <xdr:nvSpPr>
        <xdr:cNvPr id="43" name="テキスト ボックス 42">
          <a:hlinkClick xmlns:r="http://schemas.openxmlformats.org/officeDocument/2006/relationships" r:id="rId33"/>
          <a:extLst>
            <a:ext uri="{FF2B5EF4-FFF2-40B4-BE49-F238E27FC236}">
              <a16:creationId xmlns:a16="http://schemas.microsoft.com/office/drawing/2014/main" id="{00000000-0008-0000-0000-00002B000000}"/>
            </a:ext>
          </a:extLst>
        </xdr:cNvPr>
        <xdr:cNvSpPr txBox="1"/>
      </xdr:nvSpPr>
      <xdr:spPr>
        <a:xfrm>
          <a:off x="11195277" y="13443858"/>
          <a:ext cx="4156983" cy="687160"/>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1">
              <a:solidFill>
                <a:schemeClr val="dk1"/>
              </a:solidFill>
              <a:effectLst/>
              <a:latin typeface="+mn-lt"/>
              <a:ea typeface="+mn-ea"/>
              <a:cs typeface="+mn-cs"/>
            </a:rPr>
            <a:t>付表第二号（七）</a:t>
          </a:r>
          <a:endParaRPr lang="ja-JP" altLang="ja-JP"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認知症対応型共同生活介護事業所・介護予防認知症対応型共同生活介護事業所の指定に係る記載事項</a:t>
          </a:r>
          <a:endParaRPr kumimoji="1" lang="en-US" altLang="ja-JP" sz="1200" b="1">
            <a:latin typeface="+mn-ea"/>
            <a:ea typeface="+mn-ea"/>
          </a:endParaRPr>
        </a:p>
      </xdr:txBody>
    </xdr:sp>
    <xdr:clientData/>
  </xdr:twoCellAnchor>
  <xdr:twoCellAnchor>
    <xdr:from>
      <xdr:col>17</xdr:col>
      <xdr:colOff>54429</xdr:colOff>
      <xdr:row>46</xdr:row>
      <xdr:rowOff>302760</xdr:rowOff>
    </xdr:from>
    <xdr:to>
      <xdr:col>23</xdr:col>
      <xdr:colOff>68037</xdr:colOff>
      <xdr:row>47</xdr:row>
      <xdr:rowOff>275545</xdr:rowOff>
    </xdr:to>
    <xdr:sp macro="" textlink="">
      <xdr:nvSpPr>
        <xdr:cNvPr id="44" name="テキスト ボックス 43">
          <a:hlinkClick xmlns:r="http://schemas.openxmlformats.org/officeDocument/2006/relationships" r:id="rId34"/>
          <a:extLst>
            <a:ext uri="{FF2B5EF4-FFF2-40B4-BE49-F238E27FC236}">
              <a16:creationId xmlns:a16="http://schemas.microsoft.com/office/drawing/2014/main" id="{00000000-0008-0000-0000-00002C000000}"/>
            </a:ext>
          </a:extLst>
        </xdr:cNvPr>
        <xdr:cNvSpPr txBox="1"/>
      </xdr:nvSpPr>
      <xdr:spPr>
        <a:xfrm>
          <a:off x="11222492" y="15185573"/>
          <a:ext cx="4156983" cy="687160"/>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1">
              <a:solidFill>
                <a:schemeClr val="dk1"/>
              </a:solidFill>
              <a:effectLst/>
              <a:latin typeface="+mn-lt"/>
              <a:ea typeface="+mn-ea"/>
              <a:cs typeface="+mn-cs"/>
            </a:rPr>
            <a:t>付表第二号</a:t>
          </a:r>
          <a:r>
            <a:rPr kumimoji="1" lang="ja-JP" altLang="en-US" sz="1100" b="1">
              <a:solidFill>
                <a:schemeClr val="dk1"/>
              </a:solidFill>
              <a:effectLst/>
              <a:latin typeface="+mn-lt"/>
              <a:ea typeface="+mn-ea"/>
              <a:cs typeface="+mn-cs"/>
            </a:rPr>
            <a:t>（九</a:t>
          </a:r>
          <a:r>
            <a:rPr kumimoji="1" lang="ja-JP" altLang="ja-JP" sz="1100" b="1">
              <a:solidFill>
                <a:schemeClr val="dk1"/>
              </a:solidFill>
              <a:effectLst/>
              <a:latin typeface="+mn-lt"/>
              <a:ea typeface="+mn-ea"/>
              <a:cs typeface="+mn-cs"/>
            </a:rPr>
            <a:t>）</a:t>
          </a:r>
          <a:endParaRPr lang="ja-JP" altLang="ja-JP"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地域密着型介護老人福祉施設入所者生活介護の指定に係</a:t>
          </a:r>
          <a:endParaRPr kumimoji="1" lang="en-US" altLang="ja-JP" sz="1200" b="1">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る記載事項</a:t>
          </a:r>
          <a:endParaRPr kumimoji="1" lang="en-US" altLang="ja-JP" sz="1200" b="1">
            <a:latin typeface="+mn-ea"/>
            <a:ea typeface="+mn-ea"/>
          </a:endParaRPr>
        </a:p>
      </xdr:txBody>
    </xdr:sp>
    <xdr:clientData/>
  </xdr:twoCellAnchor>
  <xdr:twoCellAnchor>
    <xdr:from>
      <xdr:col>10</xdr:col>
      <xdr:colOff>435426</xdr:colOff>
      <xdr:row>42</xdr:row>
      <xdr:rowOff>476250</xdr:rowOff>
    </xdr:from>
    <xdr:to>
      <xdr:col>16</xdr:col>
      <xdr:colOff>421821</xdr:colOff>
      <xdr:row>43</xdr:row>
      <xdr:rowOff>544286</xdr:rowOff>
    </xdr:to>
    <xdr:sp macro="" textlink="">
      <xdr:nvSpPr>
        <xdr:cNvPr id="55" name="テキスト ボックス 54">
          <a:hlinkClick xmlns:r="http://schemas.openxmlformats.org/officeDocument/2006/relationships" r:id="rId35"/>
          <a:extLst>
            <a:ext uri="{FF2B5EF4-FFF2-40B4-BE49-F238E27FC236}">
              <a16:creationId xmlns:a16="http://schemas.microsoft.com/office/drawing/2014/main" id="{00000000-0008-0000-0000-000037000000}"/>
            </a:ext>
          </a:extLst>
        </xdr:cNvPr>
        <xdr:cNvSpPr txBox="1"/>
      </xdr:nvSpPr>
      <xdr:spPr>
        <a:xfrm>
          <a:off x="6769551" y="12501563"/>
          <a:ext cx="4129770" cy="782411"/>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1">
              <a:solidFill>
                <a:schemeClr val="dk1"/>
              </a:solidFill>
              <a:effectLst/>
              <a:latin typeface="+mn-lt"/>
              <a:ea typeface="+mn-ea"/>
              <a:cs typeface="+mn-cs"/>
            </a:rPr>
            <a:t>付表第二号（一）</a:t>
          </a:r>
          <a:endParaRPr lang="ja-JP" altLang="ja-JP" sz="1200">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定期巡回・随時対応型訪問介護看護事業所の指定に係る記載事項</a:t>
          </a:r>
          <a:endParaRPr kumimoji="1" lang="en-US" altLang="ja-JP" sz="1200" b="1">
            <a:latin typeface="+mn-ea"/>
            <a:ea typeface="+mn-ea"/>
          </a:endParaRPr>
        </a:p>
      </xdr:txBody>
    </xdr:sp>
    <xdr:clientData/>
  </xdr:twoCellAnchor>
  <xdr:twoCellAnchor>
    <xdr:from>
      <xdr:col>17</xdr:col>
      <xdr:colOff>78239</xdr:colOff>
      <xdr:row>47</xdr:row>
      <xdr:rowOff>489856</xdr:rowOff>
    </xdr:from>
    <xdr:to>
      <xdr:col>23</xdr:col>
      <xdr:colOff>132669</xdr:colOff>
      <xdr:row>48</xdr:row>
      <xdr:rowOff>442232</xdr:rowOff>
    </xdr:to>
    <xdr:sp macro="" textlink="">
      <xdr:nvSpPr>
        <xdr:cNvPr id="63" name="テキスト ボックス 62">
          <a:hlinkClick xmlns:r="http://schemas.openxmlformats.org/officeDocument/2006/relationships" r:id="rId36"/>
          <a:extLst>
            <a:ext uri="{FF2B5EF4-FFF2-40B4-BE49-F238E27FC236}">
              <a16:creationId xmlns:a16="http://schemas.microsoft.com/office/drawing/2014/main" id="{00000000-0008-0000-0000-00003F000000}"/>
            </a:ext>
          </a:extLst>
        </xdr:cNvPr>
        <xdr:cNvSpPr txBox="1"/>
      </xdr:nvSpPr>
      <xdr:spPr>
        <a:xfrm>
          <a:off x="11246302" y="16087044"/>
          <a:ext cx="4197805" cy="666751"/>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1">
              <a:solidFill>
                <a:schemeClr val="dk1"/>
              </a:solidFill>
              <a:effectLst/>
              <a:latin typeface="+mn-lt"/>
              <a:ea typeface="+mn-ea"/>
              <a:cs typeface="+mn-cs"/>
            </a:rPr>
            <a:t>付表第二号（</a:t>
          </a:r>
          <a:r>
            <a:rPr kumimoji="1" lang="ja-JP" altLang="en-US" sz="1100" b="1">
              <a:solidFill>
                <a:schemeClr val="dk1"/>
              </a:solidFill>
              <a:effectLst/>
              <a:latin typeface="+mn-lt"/>
              <a:ea typeface="+mn-ea"/>
              <a:cs typeface="+mn-cs"/>
            </a:rPr>
            <a:t>十</a:t>
          </a:r>
          <a:r>
            <a:rPr kumimoji="1" lang="ja-JP" altLang="ja-JP" sz="1100" b="1">
              <a:solidFill>
                <a:schemeClr val="dk1"/>
              </a:solidFill>
              <a:effectLst/>
              <a:latin typeface="+mn-lt"/>
              <a:ea typeface="+mn-ea"/>
              <a:cs typeface="+mn-cs"/>
            </a:rPr>
            <a:t>）</a:t>
          </a:r>
          <a:endParaRPr lang="ja-JP" altLang="ja-JP">
            <a:effectLst/>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看護小規模多機能型居宅介護事業所の指定に係る記載事項</a:t>
          </a:r>
          <a:endParaRPr kumimoji="1" lang="en-US" altLang="ja-JP" sz="1200" b="1">
            <a:latin typeface="+mn-ea"/>
            <a:ea typeface="+mn-ea"/>
          </a:endParaRPr>
        </a:p>
      </xdr:txBody>
    </xdr:sp>
    <xdr:clientData/>
  </xdr:twoCellAnchor>
  <xdr:twoCellAnchor>
    <xdr:from>
      <xdr:col>10</xdr:col>
      <xdr:colOff>421820</xdr:colOff>
      <xdr:row>45</xdr:row>
      <xdr:rowOff>170090</xdr:rowOff>
    </xdr:from>
    <xdr:to>
      <xdr:col>16</xdr:col>
      <xdr:colOff>449036</xdr:colOff>
      <xdr:row>46</xdr:row>
      <xdr:rowOff>115661</xdr:rowOff>
    </xdr:to>
    <xdr:sp macro="" textlink="">
      <xdr:nvSpPr>
        <xdr:cNvPr id="65" name="テキスト ボックス 64">
          <a:hlinkClick xmlns:r="http://schemas.openxmlformats.org/officeDocument/2006/relationships" r:id="rId37"/>
          <a:extLst>
            <a:ext uri="{FF2B5EF4-FFF2-40B4-BE49-F238E27FC236}">
              <a16:creationId xmlns:a16="http://schemas.microsoft.com/office/drawing/2014/main" id="{00000000-0008-0000-0000-000041000000}"/>
            </a:ext>
          </a:extLst>
        </xdr:cNvPr>
        <xdr:cNvSpPr txBox="1"/>
      </xdr:nvSpPr>
      <xdr:spPr>
        <a:xfrm>
          <a:off x="6755945" y="14338528"/>
          <a:ext cx="4170591" cy="659946"/>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付表第二号（三）</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地域密着型通所介護（療養通所介護）事業所の指定に係る記載事項</a:t>
          </a:r>
          <a:endParaRPr kumimoji="1" lang="en-US" altLang="ja-JP" sz="1200" b="1">
            <a:latin typeface="+mn-ea"/>
            <a:ea typeface="+mn-ea"/>
          </a:endParaRPr>
        </a:p>
      </xdr:txBody>
    </xdr:sp>
    <xdr:clientData/>
  </xdr:twoCellAnchor>
  <xdr:twoCellAnchor>
    <xdr:from>
      <xdr:col>10</xdr:col>
      <xdr:colOff>445634</xdr:colOff>
      <xdr:row>44</xdr:row>
      <xdr:rowOff>37420</xdr:rowOff>
    </xdr:from>
    <xdr:to>
      <xdr:col>16</xdr:col>
      <xdr:colOff>459242</xdr:colOff>
      <xdr:row>45</xdr:row>
      <xdr:rowOff>10205</xdr:rowOff>
    </xdr:to>
    <xdr:sp macro="" textlink="">
      <xdr:nvSpPr>
        <xdr:cNvPr id="66" name="テキスト ボックス 65">
          <a:hlinkClick xmlns:r="http://schemas.openxmlformats.org/officeDocument/2006/relationships" r:id="rId38"/>
          <a:extLst>
            <a:ext uri="{FF2B5EF4-FFF2-40B4-BE49-F238E27FC236}">
              <a16:creationId xmlns:a16="http://schemas.microsoft.com/office/drawing/2014/main" id="{00000000-0008-0000-0000-000042000000}"/>
            </a:ext>
          </a:extLst>
        </xdr:cNvPr>
        <xdr:cNvSpPr txBox="1"/>
      </xdr:nvSpPr>
      <xdr:spPr>
        <a:xfrm>
          <a:off x="6779759" y="13491483"/>
          <a:ext cx="4156983" cy="687160"/>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付表第二号（二）</a:t>
          </a:r>
          <a:endParaRPr kumimoji="1" lang="en-US" altLang="ja-JP" sz="1200" b="1">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夜間対応型訪問介護事業所の指定等に係る記載事項</a:t>
          </a:r>
          <a:endParaRPr kumimoji="1" lang="en-US" altLang="ja-JP" sz="1200" b="1">
            <a:latin typeface="+mn-ea"/>
            <a:ea typeface="+mn-ea"/>
          </a:endParaRPr>
        </a:p>
      </xdr:txBody>
    </xdr:sp>
    <xdr:clientData/>
  </xdr:twoCellAnchor>
  <xdr:twoCellAnchor>
    <xdr:from>
      <xdr:col>17</xdr:col>
      <xdr:colOff>40821</xdr:colOff>
      <xdr:row>45</xdr:row>
      <xdr:rowOff>136072</xdr:rowOff>
    </xdr:from>
    <xdr:to>
      <xdr:col>23</xdr:col>
      <xdr:colOff>54429</xdr:colOff>
      <xdr:row>46</xdr:row>
      <xdr:rowOff>108858</xdr:rowOff>
    </xdr:to>
    <xdr:sp macro="" textlink="">
      <xdr:nvSpPr>
        <xdr:cNvPr id="67" name="テキスト ボックス 66">
          <a:hlinkClick xmlns:r="http://schemas.openxmlformats.org/officeDocument/2006/relationships" r:id="rId39"/>
          <a:extLst>
            <a:ext uri="{FF2B5EF4-FFF2-40B4-BE49-F238E27FC236}">
              <a16:creationId xmlns:a16="http://schemas.microsoft.com/office/drawing/2014/main" id="{00000000-0008-0000-0000-000043000000}"/>
            </a:ext>
          </a:extLst>
        </xdr:cNvPr>
        <xdr:cNvSpPr txBox="1"/>
      </xdr:nvSpPr>
      <xdr:spPr>
        <a:xfrm>
          <a:off x="11208884" y="14304510"/>
          <a:ext cx="4156983" cy="687161"/>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付表第二号（八）</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200" b="1">
              <a:latin typeface="+mn-ea"/>
              <a:ea typeface="+mn-ea"/>
            </a:rPr>
            <a:t>地域密着型特定施設入居者生活介護事業所の指定等に係る記載事項</a:t>
          </a:r>
          <a:endParaRPr kumimoji="1" lang="en-US" altLang="ja-JP" sz="1200" b="1">
            <a:latin typeface="+mn-ea"/>
            <a:ea typeface="+mn-ea"/>
          </a:endParaRPr>
        </a:p>
        <a:p>
          <a:pPr marL="0" marR="0" lvl="0" indent="0" algn="l" defTabSz="914400" eaLnBrk="1" fontAlgn="auto" latinLnBrk="0" hangingPunct="1">
            <a:lnSpc>
              <a:spcPct val="100000"/>
            </a:lnSpc>
            <a:spcBef>
              <a:spcPts val="0"/>
            </a:spcBef>
            <a:spcAft>
              <a:spcPts val="0"/>
            </a:spcAft>
            <a:buClrTx/>
            <a:buSzTx/>
            <a:buFontTx/>
            <a:buNone/>
            <a:tabLst/>
            <a:defRPr/>
          </a:pPr>
          <a:endParaRPr kumimoji="1" lang="en-US" altLang="ja-JP" sz="1200" b="1">
            <a:latin typeface="+mn-ea"/>
            <a:ea typeface="+mn-ea"/>
          </a:endParaRPr>
        </a:p>
      </xdr:txBody>
    </xdr:sp>
    <xdr:clientData/>
  </xdr:twoCellAnchor>
  <xdr:twoCellAnchor>
    <xdr:from>
      <xdr:col>17</xdr:col>
      <xdr:colOff>40821</xdr:colOff>
      <xdr:row>41</xdr:row>
      <xdr:rowOff>411617</xdr:rowOff>
    </xdr:from>
    <xdr:to>
      <xdr:col>23</xdr:col>
      <xdr:colOff>0</xdr:colOff>
      <xdr:row>42</xdr:row>
      <xdr:rowOff>200707</xdr:rowOff>
    </xdr:to>
    <xdr:sp macro="" textlink="">
      <xdr:nvSpPr>
        <xdr:cNvPr id="70" name="テキスト ボックス 69">
          <a:hlinkClick xmlns:r="http://schemas.openxmlformats.org/officeDocument/2006/relationships" r:id="rId40"/>
          <a:extLst>
            <a:ext uri="{FF2B5EF4-FFF2-40B4-BE49-F238E27FC236}">
              <a16:creationId xmlns:a16="http://schemas.microsoft.com/office/drawing/2014/main" id="{00000000-0008-0000-0000-000046000000}"/>
            </a:ext>
          </a:extLst>
        </xdr:cNvPr>
        <xdr:cNvSpPr txBox="1"/>
      </xdr:nvSpPr>
      <xdr:spPr>
        <a:xfrm>
          <a:off x="11049000" y="11569474"/>
          <a:ext cx="4041321" cy="510269"/>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100" b="1">
              <a:solidFill>
                <a:schemeClr val="dk1"/>
              </a:solidFill>
              <a:effectLst/>
              <a:latin typeface="+mn-lt"/>
              <a:ea typeface="+mn-ea"/>
              <a:cs typeface="+mn-cs"/>
            </a:rPr>
            <a:t>別記様式（第２条関係）</a:t>
          </a:r>
          <a:endParaRPr lang="ja-JP" altLang="ja-JP" sz="1200">
            <a:effectLst/>
          </a:endParaRPr>
        </a:p>
        <a:p>
          <a:pPr algn="l"/>
          <a:r>
            <a:rPr kumimoji="1" lang="ja-JP" altLang="en-US" sz="1200" b="1">
              <a:latin typeface="+mn-ea"/>
              <a:ea typeface="+mn-ea"/>
            </a:rPr>
            <a:t>夜間・深夜サービスの実施等に関する届出書</a:t>
          </a:r>
          <a:endParaRPr kumimoji="1" lang="en-US" altLang="ja-JP" sz="1200" b="1">
            <a:latin typeface="+mn-ea"/>
            <a:ea typeface="+mn-ea"/>
          </a:endParaRPr>
        </a:p>
      </xdr:txBody>
    </xdr:sp>
    <xdr:clientData/>
  </xdr:twoCellAnchor>
  <xdr:twoCellAnchor>
    <xdr:from>
      <xdr:col>0</xdr:col>
      <xdr:colOff>244927</xdr:colOff>
      <xdr:row>49</xdr:row>
      <xdr:rowOff>655618</xdr:rowOff>
    </xdr:from>
    <xdr:to>
      <xdr:col>7</xdr:col>
      <xdr:colOff>329595</xdr:colOff>
      <xdr:row>50</xdr:row>
      <xdr:rowOff>482298</xdr:rowOff>
    </xdr:to>
    <xdr:sp macro="" textlink="">
      <xdr:nvSpPr>
        <xdr:cNvPr id="71" name="テキスト ボックス 70">
          <a:hlinkClick xmlns:r="http://schemas.openxmlformats.org/officeDocument/2006/relationships" r:id="rId41"/>
          <a:extLst>
            <a:ext uri="{FF2B5EF4-FFF2-40B4-BE49-F238E27FC236}">
              <a16:creationId xmlns:a16="http://schemas.microsoft.com/office/drawing/2014/main" id="{00000000-0008-0000-0000-000047000000}"/>
            </a:ext>
          </a:extLst>
        </xdr:cNvPr>
        <xdr:cNvSpPr txBox="1"/>
      </xdr:nvSpPr>
      <xdr:spPr>
        <a:xfrm>
          <a:off x="244927" y="17582904"/>
          <a:ext cx="4289275" cy="54785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a:t>
          </a:r>
          <a:r>
            <a:rPr kumimoji="1" lang="en-US" altLang="ja-JP" sz="1200" b="1">
              <a:latin typeface="+mn-ea"/>
              <a:ea typeface="+mn-ea"/>
            </a:rPr>
            <a:t>1-1</a:t>
          </a:r>
          <a:r>
            <a:rPr kumimoji="1" lang="ja-JP" altLang="en-US" sz="1200" b="1">
              <a:latin typeface="+mn-ea"/>
              <a:ea typeface="+mn-ea"/>
            </a:rPr>
            <a:t>～</a:t>
          </a:r>
          <a:r>
            <a:rPr kumimoji="1" lang="en-US" altLang="ja-JP" sz="1200" b="1">
              <a:latin typeface="+mn-ea"/>
              <a:ea typeface="+mn-ea"/>
            </a:rPr>
            <a:t>1-9</a:t>
          </a:r>
        </a:p>
        <a:p>
          <a:pPr algn="l"/>
          <a:r>
            <a:rPr kumimoji="1" lang="ja-JP" altLang="en-US" sz="1200" b="1">
              <a:latin typeface="+mn-ea"/>
              <a:ea typeface="+mn-ea"/>
            </a:rPr>
            <a:t>従業者の勤務の体制及び勤務形態一覧表</a:t>
          </a:r>
          <a:endParaRPr kumimoji="1" lang="en-US" altLang="ja-JP" sz="1200" b="1">
            <a:latin typeface="+mn-ea"/>
            <a:ea typeface="+mn-ea"/>
          </a:endParaRPr>
        </a:p>
      </xdr:txBody>
    </xdr:sp>
    <xdr:clientData/>
  </xdr:twoCellAnchor>
  <xdr:twoCellAnchor>
    <xdr:from>
      <xdr:col>0</xdr:col>
      <xdr:colOff>254828</xdr:colOff>
      <xdr:row>51</xdr:row>
      <xdr:rowOff>606138</xdr:rowOff>
    </xdr:from>
    <xdr:to>
      <xdr:col>7</xdr:col>
      <xdr:colOff>361897</xdr:colOff>
      <xdr:row>54</xdr:row>
      <xdr:rowOff>67899</xdr:rowOff>
    </xdr:to>
    <xdr:sp macro="" textlink="">
      <xdr:nvSpPr>
        <xdr:cNvPr id="72" name="テキスト ボックス 71">
          <a:hlinkClick xmlns:r="http://schemas.openxmlformats.org/officeDocument/2006/relationships" r:id="rId42"/>
          <a:extLst>
            <a:ext uri="{FF2B5EF4-FFF2-40B4-BE49-F238E27FC236}">
              <a16:creationId xmlns:a16="http://schemas.microsoft.com/office/drawing/2014/main" id="{00000000-0008-0000-0000-000048000000}"/>
            </a:ext>
          </a:extLst>
        </xdr:cNvPr>
        <xdr:cNvSpPr txBox="1"/>
      </xdr:nvSpPr>
      <xdr:spPr>
        <a:xfrm>
          <a:off x="254828" y="18975781"/>
          <a:ext cx="4311676" cy="53672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様式３</a:t>
          </a:r>
          <a:endParaRPr kumimoji="1" lang="en-US" altLang="ja-JP" sz="1200" b="1">
            <a:latin typeface="+mn-ea"/>
            <a:ea typeface="+mn-ea"/>
          </a:endParaRPr>
        </a:p>
        <a:p>
          <a:pPr algn="l"/>
          <a:r>
            <a:rPr kumimoji="1" lang="ja-JP" altLang="en-US" sz="1200" b="1">
              <a:latin typeface="+mn-ea"/>
              <a:ea typeface="+mn-ea"/>
            </a:rPr>
            <a:t>平面図</a:t>
          </a:r>
          <a:endParaRPr kumimoji="1" lang="en-US" altLang="ja-JP" sz="1200" b="1">
            <a:latin typeface="+mn-ea"/>
            <a:ea typeface="+mn-ea"/>
          </a:endParaRPr>
        </a:p>
      </xdr:txBody>
    </xdr:sp>
    <xdr:clientData/>
  </xdr:twoCellAnchor>
  <xdr:twoCellAnchor>
    <xdr:from>
      <xdr:col>0</xdr:col>
      <xdr:colOff>224917</xdr:colOff>
      <xdr:row>55</xdr:row>
      <xdr:rowOff>19793</xdr:rowOff>
    </xdr:from>
    <xdr:to>
      <xdr:col>7</xdr:col>
      <xdr:colOff>330750</xdr:colOff>
      <xdr:row>58</xdr:row>
      <xdr:rowOff>88045</xdr:rowOff>
    </xdr:to>
    <xdr:sp macro="" textlink="">
      <xdr:nvSpPr>
        <xdr:cNvPr id="73" name="テキスト ボックス 72">
          <a:hlinkClick xmlns:r="http://schemas.openxmlformats.org/officeDocument/2006/relationships" r:id="rId43"/>
          <a:extLst>
            <a:ext uri="{FF2B5EF4-FFF2-40B4-BE49-F238E27FC236}">
              <a16:creationId xmlns:a16="http://schemas.microsoft.com/office/drawing/2014/main" id="{00000000-0008-0000-0000-000049000000}"/>
            </a:ext>
          </a:extLst>
        </xdr:cNvPr>
        <xdr:cNvSpPr txBox="1"/>
      </xdr:nvSpPr>
      <xdr:spPr>
        <a:xfrm>
          <a:off x="224917" y="19641293"/>
          <a:ext cx="4310440" cy="598931"/>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様式４</a:t>
          </a:r>
          <a:endParaRPr kumimoji="1" lang="en-US" altLang="ja-JP" sz="1200" b="1">
            <a:latin typeface="+mn-ea"/>
            <a:ea typeface="+mn-ea"/>
          </a:endParaRPr>
        </a:p>
        <a:p>
          <a:pPr algn="l"/>
          <a:r>
            <a:rPr kumimoji="1" lang="ja-JP" altLang="en-US" sz="1200" b="1">
              <a:latin typeface="+mn-ea"/>
              <a:ea typeface="+mn-ea"/>
            </a:rPr>
            <a:t>設備等一覧表</a:t>
          </a:r>
          <a:endParaRPr kumimoji="1" lang="en-US" altLang="ja-JP" sz="1200" b="1">
            <a:latin typeface="+mn-ea"/>
            <a:ea typeface="+mn-ea"/>
          </a:endParaRPr>
        </a:p>
      </xdr:txBody>
    </xdr:sp>
    <xdr:clientData/>
  </xdr:twoCellAnchor>
  <xdr:twoCellAnchor>
    <xdr:from>
      <xdr:col>7</xdr:col>
      <xdr:colOff>560616</xdr:colOff>
      <xdr:row>49</xdr:row>
      <xdr:rowOff>602674</xdr:rowOff>
    </xdr:from>
    <xdr:to>
      <xdr:col>14</xdr:col>
      <xdr:colOff>108556</xdr:colOff>
      <xdr:row>50</xdr:row>
      <xdr:rowOff>598714</xdr:rowOff>
    </xdr:to>
    <xdr:sp macro="" textlink="">
      <xdr:nvSpPr>
        <xdr:cNvPr id="78" name="テキスト ボックス 77">
          <a:hlinkClick xmlns:r="http://schemas.openxmlformats.org/officeDocument/2006/relationships" r:id="rId44"/>
          <a:extLst>
            <a:ext uri="{FF2B5EF4-FFF2-40B4-BE49-F238E27FC236}">
              <a16:creationId xmlns:a16="http://schemas.microsoft.com/office/drawing/2014/main" id="{00000000-0008-0000-0000-00004E000000}"/>
            </a:ext>
          </a:extLst>
        </xdr:cNvPr>
        <xdr:cNvSpPr txBox="1"/>
      </xdr:nvSpPr>
      <xdr:spPr>
        <a:xfrm>
          <a:off x="4765223" y="17529960"/>
          <a:ext cx="4310440" cy="71721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様式５</a:t>
          </a:r>
          <a:endParaRPr kumimoji="1" lang="en-US" altLang="ja-JP" sz="1200" b="1">
            <a:latin typeface="+mn-ea"/>
            <a:ea typeface="+mn-ea"/>
          </a:endParaRPr>
        </a:p>
        <a:p>
          <a:pPr algn="l"/>
          <a:r>
            <a:rPr kumimoji="1" lang="ja-JP" altLang="en-US" sz="1200" b="1">
              <a:latin typeface="+mn-ea"/>
              <a:ea typeface="+mn-ea"/>
            </a:rPr>
            <a:t>利用者からの苦情を処理するために講ずる措置の概要</a:t>
          </a:r>
          <a:endParaRPr kumimoji="1" lang="en-US" altLang="ja-JP" sz="1200" b="1">
            <a:latin typeface="+mn-ea"/>
            <a:ea typeface="+mn-ea"/>
          </a:endParaRPr>
        </a:p>
      </xdr:txBody>
    </xdr:sp>
    <xdr:clientData/>
  </xdr:twoCellAnchor>
  <xdr:twoCellAnchor>
    <xdr:from>
      <xdr:col>0</xdr:col>
      <xdr:colOff>236269</xdr:colOff>
      <xdr:row>50</xdr:row>
      <xdr:rowOff>642010</xdr:rowOff>
    </xdr:from>
    <xdr:to>
      <xdr:col>7</xdr:col>
      <xdr:colOff>355709</xdr:colOff>
      <xdr:row>51</xdr:row>
      <xdr:rowOff>468689</xdr:rowOff>
    </xdr:to>
    <xdr:sp macro="" textlink="">
      <xdr:nvSpPr>
        <xdr:cNvPr id="79" name="テキスト ボックス 78">
          <a:hlinkClick xmlns:r="http://schemas.openxmlformats.org/officeDocument/2006/relationships" r:id="rId45"/>
          <a:extLst>
            <a:ext uri="{FF2B5EF4-FFF2-40B4-BE49-F238E27FC236}">
              <a16:creationId xmlns:a16="http://schemas.microsoft.com/office/drawing/2014/main" id="{00000000-0008-0000-0000-00004F000000}"/>
            </a:ext>
          </a:extLst>
        </xdr:cNvPr>
        <xdr:cNvSpPr txBox="1"/>
      </xdr:nvSpPr>
      <xdr:spPr>
        <a:xfrm>
          <a:off x="236269" y="18290474"/>
          <a:ext cx="4324047" cy="54785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様式２</a:t>
          </a:r>
          <a:endParaRPr kumimoji="1" lang="en-US" altLang="ja-JP" sz="1200" b="1">
            <a:latin typeface="+mn-ea"/>
            <a:ea typeface="+mn-ea"/>
          </a:endParaRPr>
        </a:p>
        <a:p>
          <a:pPr algn="l"/>
          <a:r>
            <a:rPr kumimoji="1" lang="ja-JP" altLang="en-US" sz="1200" b="1">
              <a:latin typeface="+mn-ea"/>
              <a:ea typeface="+mn-ea"/>
            </a:rPr>
            <a:t>経歴書</a:t>
          </a:r>
          <a:endParaRPr kumimoji="1" lang="en-US" altLang="ja-JP" sz="1200" b="1">
            <a:latin typeface="+mn-ea"/>
            <a:ea typeface="+mn-ea"/>
          </a:endParaRPr>
        </a:p>
      </xdr:txBody>
    </xdr:sp>
    <xdr:clientData/>
  </xdr:twoCellAnchor>
  <xdr:twoCellAnchor>
    <xdr:from>
      <xdr:col>7</xdr:col>
      <xdr:colOff>582140</xdr:colOff>
      <xdr:row>51</xdr:row>
      <xdr:rowOff>61140</xdr:rowOff>
    </xdr:from>
    <xdr:to>
      <xdr:col>14</xdr:col>
      <xdr:colOff>152155</xdr:colOff>
      <xdr:row>52</xdr:row>
      <xdr:rowOff>157830</xdr:rowOff>
    </xdr:to>
    <xdr:sp macro="" textlink="">
      <xdr:nvSpPr>
        <xdr:cNvPr id="81" name="テキスト ボックス 80">
          <a:hlinkClick xmlns:r="http://schemas.openxmlformats.org/officeDocument/2006/relationships" r:id="rId46"/>
          <a:extLst>
            <a:ext uri="{FF2B5EF4-FFF2-40B4-BE49-F238E27FC236}">
              <a16:creationId xmlns:a16="http://schemas.microsoft.com/office/drawing/2014/main" id="{00000000-0008-0000-0000-000051000000}"/>
            </a:ext>
          </a:extLst>
        </xdr:cNvPr>
        <xdr:cNvSpPr txBox="1"/>
      </xdr:nvSpPr>
      <xdr:spPr>
        <a:xfrm>
          <a:off x="4786747" y="18430783"/>
          <a:ext cx="4332515" cy="81786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様式６</a:t>
          </a:r>
          <a:r>
            <a:rPr kumimoji="1" lang="en-US" altLang="ja-JP" sz="1200" b="1">
              <a:latin typeface="+mn-ea"/>
              <a:ea typeface="+mn-ea"/>
            </a:rPr>
            <a:t>-</a:t>
          </a:r>
          <a:r>
            <a:rPr kumimoji="1" lang="ja-JP" altLang="en-US" sz="1200" b="1">
              <a:latin typeface="+mn-ea"/>
              <a:ea typeface="+mn-ea"/>
            </a:rPr>
            <a:t>２</a:t>
          </a:r>
          <a:endParaRPr kumimoji="1" lang="en-US" altLang="ja-JP" sz="1200" b="1">
            <a:latin typeface="+mn-ea"/>
            <a:ea typeface="+mn-ea"/>
          </a:endParaRPr>
        </a:p>
        <a:p>
          <a:pPr algn="l"/>
          <a:r>
            <a:rPr kumimoji="1" lang="ja-JP" altLang="en-US" sz="1200" b="1">
              <a:latin typeface="+mn-ea"/>
              <a:ea typeface="+mn-ea"/>
            </a:rPr>
            <a:t>介護保険法第７８条の２第４項各号</a:t>
          </a:r>
          <a:r>
            <a:rPr kumimoji="1" lang="ja-JP" altLang="ja-JP" sz="1200" b="1">
              <a:solidFill>
                <a:schemeClr val="dk1"/>
              </a:solidFill>
              <a:latin typeface="+mn-ea"/>
              <a:ea typeface="+mn-ea"/>
              <a:cs typeface="+mn-cs"/>
            </a:rPr>
            <a:t>の規定に該当しない旨の誓約書</a:t>
          </a:r>
          <a:endParaRPr kumimoji="1" lang="en-US" altLang="ja-JP" sz="1200" b="1">
            <a:solidFill>
              <a:schemeClr val="dk1"/>
            </a:solidFill>
            <a:latin typeface="+mn-ea"/>
            <a:ea typeface="+mn-ea"/>
            <a:cs typeface="+mn-cs"/>
          </a:endParaRPr>
        </a:p>
      </xdr:txBody>
    </xdr:sp>
    <xdr:clientData/>
  </xdr:twoCellAnchor>
  <xdr:twoCellAnchor>
    <xdr:from>
      <xdr:col>14</xdr:col>
      <xdr:colOff>450200</xdr:colOff>
      <xdr:row>51</xdr:row>
      <xdr:rowOff>194211</xdr:rowOff>
    </xdr:from>
    <xdr:to>
      <xdr:col>20</xdr:col>
      <xdr:colOff>654307</xdr:colOff>
      <xdr:row>52</xdr:row>
      <xdr:rowOff>120936</xdr:rowOff>
    </xdr:to>
    <xdr:sp macro="" textlink="">
      <xdr:nvSpPr>
        <xdr:cNvPr id="82" name="テキスト ボックス 81">
          <a:hlinkClick xmlns:r="http://schemas.openxmlformats.org/officeDocument/2006/relationships" r:id="rId47"/>
          <a:extLst>
            <a:ext uri="{FF2B5EF4-FFF2-40B4-BE49-F238E27FC236}">
              <a16:creationId xmlns:a16="http://schemas.microsoft.com/office/drawing/2014/main" id="{00000000-0008-0000-0000-000052000000}"/>
            </a:ext>
          </a:extLst>
        </xdr:cNvPr>
        <xdr:cNvSpPr txBox="1"/>
      </xdr:nvSpPr>
      <xdr:spPr>
        <a:xfrm>
          <a:off x="9417307" y="18563854"/>
          <a:ext cx="4286250" cy="64790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様式１１</a:t>
          </a:r>
          <a:endParaRPr kumimoji="1" lang="en-US" altLang="ja-JP" sz="1200" b="1">
            <a:latin typeface="+mn-ea"/>
            <a:ea typeface="+mn-ea"/>
          </a:endParaRPr>
        </a:p>
        <a:p>
          <a:pPr algn="l"/>
          <a:r>
            <a:rPr kumimoji="1" lang="ja-JP" altLang="en-US" sz="1200" b="1">
              <a:latin typeface="+mn-ea"/>
              <a:ea typeface="+mn-ea"/>
            </a:rPr>
            <a:t>推進会議</a:t>
          </a:r>
          <a:endParaRPr kumimoji="1" lang="en-US" altLang="ja-JP" sz="1200" b="1">
            <a:latin typeface="+mn-ea"/>
            <a:ea typeface="+mn-ea"/>
          </a:endParaRPr>
        </a:p>
      </xdr:txBody>
    </xdr:sp>
    <xdr:clientData/>
  </xdr:twoCellAnchor>
  <xdr:twoCellAnchor>
    <xdr:from>
      <xdr:col>14</xdr:col>
      <xdr:colOff>409453</xdr:colOff>
      <xdr:row>49</xdr:row>
      <xdr:rowOff>594858</xdr:rowOff>
    </xdr:from>
    <xdr:to>
      <xdr:col>20</xdr:col>
      <xdr:colOff>625931</xdr:colOff>
      <xdr:row>50</xdr:row>
      <xdr:rowOff>682687</xdr:rowOff>
    </xdr:to>
    <xdr:sp macro="" textlink="">
      <xdr:nvSpPr>
        <xdr:cNvPr id="62" name="テキスト ボックス 61">
          <a:hlinkClick xmlns:r="http://schemas.openxmlformats.org/officeDocument/2006/relationships" r:id="rId17"/>
          <a:extLst>
            <a:ext uri="{FF2B5EF4-FFF2-40B4-BE49-F238E27FC236}">
              <a16:creationId xmlns:a16="http://schemas.microsoft.com/office/drawing/2014/main" id="{00000000-0008-0000-0000-00003E000000}"/>
            </a:ext>
          </a:extLst>
        </xdr:cNvPr>
        <xdr:cNvSpPr txBox="1"/>
      </xdr:nvSpPr>
      <xdr:spPr>
        <a:xfrm>
          <a:off x="9376560" y="17522144"/>
          <a:ext cx="4298621" cy="809007"/>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ja-JP" sz="1200" b="1">
              <a:solidFill>
                <a:schemeClr val="dk1"/>
              </a:solidFill>
              <a:effectLst/>
              <a:latin typeface="+mn-lt"/>
              <a:ea typeface="+mn-ea"/>
              <a:cs typeface="+mn-cs"/>
            </a:rPr>
            <a:t>付表第二号（十） 別紙　</a:t>
          </a:r>
          <a:endParaRPr lang="ja-JP" altLang="ja-JP" sz="1200">
            <a:effectLst/>
          </a:endParaRPr>
        </a:p>
        <a:p>
          <a:r>
            <a:rPr kumimoji="1" lang="ja-JP" altLang="ja-JP" sz="1200" b="1">
              <a:solidFill>
                <a:schemeClr val="dk1"/>
              </a:solidFill>
              <a:effectLst/>
              <a:latin typeface="+mn-lt"/>
              <a:ea typeface="+mn-ea"/>
              <a:cs typeface="+mn-cs"/>
            </a:rPr>
            <a:t>当該事業所に勤務する介護支援専門員一覧　</a:t>
          </a:r>
          <a:endParaRPr lang="ja-JP" altLang="ja-JP" sz="1200">
            <a:effectLst/>
          </a:endParaRPr>
        </a:p>
      </xdr:txBody>
    </xdr:sp>
    <xdr:clientData/>
  </xdr:twoCellAnchor>
  <xdr:twoCellAnchor>
    <xdr:from>
      <xdr:col>7</xdr:col>
      <xdr:colOff>614796</xdr:colOff>
      <xdr:row>59</xdr:row>
      <xdr:rowOff>203179</xdr:rowOff>
    </xdr:from>
    <xdr:to>
      <xdr:col>14</xdr:col>
      <xdr:colOff>143084</xdr:colOff>
      <xdr:row>61</xdr:row>
      <xdr:rowOff>9450</xdr:rowOff>
    </xdr:to>
    <xdr:sp macro="" textlink="">
      <xdr:nvSpPr>
        <xdr:cNvPr id="64" name="テキスト ボックス 63">
          <a:hlinkClick xmlns:r="http://schemas.openxmlformats.org/officeDocument/2006/relationships" r:id="rId48"/>
          <a:extLst>
            <a:ext uri="{FF2B5EF4-FFF2-40B4-BE49-F238E27FC236}">
              <a16:creationId xmlns:a16="http://schemas.microsoft.com/office/drawing/2014/main" id="{00000000-0008-0000-0000-000040000000}"/>
            </a:ext>
          </a:extLst>
        </xdr:cNvPr>
        <xdr:cNvSpPr txBox="1"/>
      </xdr:nvSpPr>
      <xdr:spPr>
        <a:xfrm>
          <a:off x="4819403" y="20654715"/>
          <a:ext cx="4290788" cy="404985"/>
        </a:xfrm>
        <a:prstGeom prst="rect">
          <a:avLst/>
        </a:prstGeom>
        <a:solidFill>
          <a:schemeClr val="accent3">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変更届への添付書類一覧</a:t>
          </a:r>
          <a:endParaRPr kumimoji="1" lang="en-US" altLang="ja-JP" sz="1200" b="1">
            <a:latin typeface="+mn-ea"/>
            <a:ea typeface="+mn-ea"/>
          </a:endParaRPr>
        </a:p>
      </xdr:txBody>
    </xdr:sp>
    <xdr:clientData/>
  </xdr:twoCellAnchor>
  <xdr:twoCellAnchor>
    <xdr:from>
      <xdr:col>7</xdr:col>
      <xdr:colOff>628709</xdr:colOff>
      <xdr:row>61</xdr:row>
      <xdr:rowOff>135143</xdr:rowOff>
    </xdr:from>
    <xdr:to>
      <xdr:col>14</xdr:col>
      <xdr:colOff>147473</xdr:colOff>
      <xdr:row>63</xdr:row>
      <xdr:rowOff>43198</xdr:rowOff>
    </xdr:to>
    <xdr:sp macro="" textlink="">
      <xdr:nvSpPr>
        <xdr:cNvPr id="68" name="テキスト ボックス 67">
          <a:hlinkClick xmlns:r="http://schemas.openxmlformats.org/officeDocument/2006/relationships" r:id="rId24"/>
          <a:extLst>
            <a:ext uri="{FF2B5EF4-FFF2-40B4-BE49-F238E27FC236}">
              <a16:creationId xmlns:a16="http://schemas.microsoft.com/office/drawing/2014/main" id="{00000000-0008-0000-0000-000044000000}"/>
            </a:ext>
          </a:extLst>
        </xdr:cNvPr>
        <xdr:cNvSpPr txBox="1"/>
      </xdr:nvSpPr>
      <xdr:spPr>
        <a:xfrm>
          <a:off x="4833316" y="21185393"/>
          <a:ext cx="4281264" cy="506769"/>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様式第２号（第３条関係）</a:t>
          </a:r>
          <a:endParaRPr kumimoji="1" lang="en-US" altLang="ja-JP" sz="1200" b="1">
            <a:latin typeface="+mn-ea"/>
            <a:ea typeface="+mn-ea"/>
          </a:endParaRPr>
        </a:p>
        <a:p>
          <a:pPr algn="l"/>
          <a:r>
            <a:rPr kumimoji="1" lang="ja-JP" altLang="en-US" sz="1200" b="1">
              <a:latin typeface="+mn-ea"/>
              <a:ea typeface="+mn-ea"/>
            </a:rPr>
            <a:t>変更届出書</a:t>
          </a:r>
          <a:endParaRPr kumimoji="1" lang="en-US" altLang="ja-JP" sz="1200" b="1">
            <a:latin typeface="+mn-ea"/>
            <a:ea typeface="+mn-ea"/>
          </a:endParaRPr>
        </a:p>
      </xdr:txBody>
    </xdr:sp>
    <xdr:clientData/>
  </xdr:twoCellAnchor>
  <xdr:twoCellAnchor>
    <xdr:from>
      <xdr:col>7</xdr:col>
      <xdr:colOff>638607</xdr:colOff>
      <xdr:row>63</xdr:row>
      <xdr:rowOff>153698</xdr:rowOff>
    </xdr:from>
    <xdr:to>
      <xdr:col>14</xdr:col>
      <xdr:colOff>157371</xdr:colOff>
      <xdr:row>64</xdr:row>
      <xdr:rowOff>299358</xdr:rowOff>
    </xdr:to>
    <xdr:sp macro="" textlink="">
      <xdr:nvSpPr>
        <xdr:cNvPr id="69" name="テキスト ボックス 68">
          <a:hlinkClick xmlns:r="http://schemas.openxmlformats.org/officeDocument/2006/relationships" r:id="rId26"/>
          <a:extLst>
            <a:ext uri="{FF2B5EF4-FFF2-40B4-BE49-F238E27FC236}">
              <a16:creationId xmlns:a16="http://schemas.microsoft.com/office/drawing/2014/main" id="{00000000-0008-0000-0000-000045000000}"/>
            </a:ext>
          </a:extLst>
        </xdr:cNvPr>
        <xdr:cNvSpPr txBox="1"/>
      </xdr:nvSpPr>
      <xdr:spPr>
        <a:xfrm>
          <a:off x="4843214" y="21802662"/>
          <a:ext cx="4281264" cy="445017"/>
        </a:xfrm>
        <a:prstGeom prst="rect">
          <a:avLst/>
        </a:prstGeom>
        <a:solidFill>
          <a:srgbClr val="FFFF00"/>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変更届出書記入例</a:t>
          </a:r>
          <a:endParaRPr kumimoji="1" lang="en-US" altLang="ja-JP" sz="1200" b="1">
            <a:latin typeface="+mn-ea"/>
            <a:ea typeface="+mn-ea"/>
          </a:endParaRPr>
        </a:p>
      </xdr:txBody>
    </xdr:sp>
    <xdr:clientData/>
  </xdr:twoCellAnchor>
  <xdr:twoCellAnchor>
    <xdr:from>
      <xdr:col>14</xdr:col>
      <xdr:colOff>573663</xdr:colOff>
      <xdr:row>59</xdr:row>
      <xdr:rowOff>167361</xdr:rowOff>
    </xdr:from>
    <xdr:to>
      <xdr:col>21</xdr:col>
      <xdr:colOff>108197</xdr:colOff>
      <xdr:row>61</xdr:row>
      <xdr:rowOff>67374</xdr:rowOff>
    </xdr:to>
    <xdr:sp macro="" textlink="">
      <xdr:nvSpPr>
        <xdr:cNvPr id="84" name="テキスト ボックス 83">
          <a:hlinkClick xmlns:r="http://schemas.openxmlformats.org/officeDocument/2006/relationships" r:id="rId25"/>
          <a:extLst>
            <a:ext uri="{FF2B5EF4-FFF2-40B4-BE49-F238E27FC236}">
              <a16:creationId xmlns:a16="http://schemas.microsoft.com/office/drawing/2014/main" id="{00000000-0008-0000-0000-000054000000}"/>
            </a:ext>
          </a:extLst>
        </xdr:cNvPr>
        <xdr:cNvSpPr txBox="1"/>
      </xdr:nvSpPr>
      <xdr:spPr>
        <a:xfrm>
          <a:off x="9540770" y="20618897"/>
          <a:ext cx="4297034" cy="498727"/>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様式第３号（第３条関係）</a:t>
          </a:r>
          <a:endParaRPr kumimoji="1" lang="en-US" altLang="ja-JP" sz="1200" b="1">
            <a:latin typeface="+mn-ea"/>
            <a:ea typeface="+mn-ea"/>
          </a:endParaRPr>
        </a:p>
        <a:p>
          <a:pPr algn="l"/>
          <a:r>
            <a:rPr kumimoji="1" lang="ja-JP" altLang="en-US" sz="1200" b="1">
              <a:latin typeface="+mn-ea"/>
              <a:ea typeface="+mn-ea"/>
            </a:rPr>
            <a:t>廃止・休止・再開届出書</a:t>
          </a:r>
          <a:endParaRPr kumimoji="1" lang="en-US" altLang="ja-JP" sz="1200" b="1">
            <a:latin typeface="+mn-ea"/>
            <a:ea typeface="+mn-ea"/>
          </a:endParaRPr>
        </a:p>
      </xdr:txBody>
    </xdr:sp>
    <xdr:clientData/>
  </xdr:twoCellAnchor>
  <xdr:twoCellAnchor>
    <xdr:from>
      <xdr:col>14</xdr:col>
      <xdr:colOff>572500</xdr:colOff>
      <xdr:row>63</xdr:row>
      <xdr:rowOff>115261</xdr:rowOff>
    </xdr:from>
    <xdr:to>
      <xdr:col>21</xdr:col>
      <xdr:colOff>93604</xdr:colOff>
      <xdr:row>64</xdr:row>
      <xdr:rowOff>340179</xdr:rowOff>
    </xdr:to>
    <xdr:sp macro="" textlink="">
      <xdr:nvSpPr>
        <xdr:cNvPr id="86" name="テキスト ボックス 85">
          <a:hlinkClick xmlns:r="http://schemas.openxmlformats.org/officeDocument/2006/relationships" r:id="rId14"/>
          <a:extLst>
            <a:ext uri="{FF2B5EF4-FFF2-40B4-BE49-F238E27FC236}">
              <a16:creationId xmlns:a16="http://schemas.microsoft.com/office/drawing/2014/main" id="{00000000-0008-0000-0000-000056000000}"/>
            </a:ext>
          </a:extLst>
        </xdr:cNvPr>
        <xdr:cNvSpPr txBox="1"/>
      </xdr:nvSpPr>
      <xdr:spPr>
        <a:xfrm>
          <a:off x="9539607" y="21764225"/>
          <a:ext cx="4283604" cy="524275"/>
        </a:xfrm>
        <a:prstGeom prst="rect">
          <a:avLst/>
        </a:prstGeom>
        <a:solidFill>
          <a:schemeClr val="bg1">
            <a:lumMod val="85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様式第４号（第４条関係）</a:t>
          </a:r>
          <a:endParaRPr kumimoji="1" lang="en-US" altLang="ja-JP" sz="1200" b="1">
            <a:latin typeface="+mn-ea"/>
            <a:ea typeface="+mn-ea"/>
          </a:endParaRPr>
        </a:p>
        <a:p>
          <a:pPr algn="l"/>
          <a:r>
            <a:rPr kumimoji="1" lang="ja-JP" altLang="en-US" sz="1200" b="1">
              <a:latin typeface="+mn-ea"/>
              <a:ea typeface="+mn-ea"/>
            </a:rPr>
            <a:t>指定辞退届出書</a:t>
          </a:r>
          <a:endParaRPr kumimoji="1" lang="en-US" altLang="ja-JP" sz="1200" b="1">
            <a:latin typeface="+mn-ea"/>
            <a:ea typeface="+mn-ea"/>
          </a:endParaRPr>
        </a:p>
      </xdr:txBody>
    </xdr:sp>
    <xdr:clientData/>
  </xdr:twoCellAnchor>
  <xdr:twoCellAnchor>
    <xdr:from>
      <xdr:col>0</xdr:col>
      <xdr:colOff>234797</xdr:colOff>
      <xdr:row>71</xdr:row>
      <xdr:rowOff>65008</xdr:rowOff>
    </xdr:from>
    <xdr:to>
      <xdr:col>7</xdr:col>
      <xdr:colOff>331107</xdr:colOff>
      <xdr:row>73</xdr:row>
      <xdr:rowOff>163286</xdr:rowOff>
    </xdr:to>
    <xdr:sp macro="" textlink="">
      <xdr:nvSpPr>
        <xdr:cNvPr id="83" name="テキスト ボックス 82">
          <a:hlinkClick xmlns:r="http://schemas.openxmlformats.org/officeDocument/2006/relationships" r:id="rId49"/>
          <a:extLst>
            <a:ext uri="{FF2B5EF4-FFF2-40B4-BE49-F238E27FC236}">
              <a16:creationId xmlns:a16="http://schemas.microsoft.com/office/drawing/2014/main" id="{00000000-0008-0000-0000-000053000000}"/>
            </a:ext>
          </a:extLst>
        </xdr:cNvPr>
        <xdr:cNvSpPr txBox="1"/>
      </xdr:nvSpPr>
      <xdr:spPr>
        <a:xfrm>
          <a:off x="234797" y="24108829"/>
          <a:ext cx="4300917" cy="69699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様式第９号（第２３条関係）</a:t>
          </a:r>
          <a:endParaRPr kumimoji="1" lang="en-US" altLang="ja-JP" sz="1200" b="1">
            <a:latin typeface="+mn-ea"/>
            <a:ea typeface="+mn-ea"/>
          </a:endParaRPr>
        </a:p>
        <a:p>
          <a:pPr algn="l"/>
          <a:r>
            <a:rPr kumimoji="1" lang="ja-JP" altLang="en-US" sz="1200" b="1">
              <a:latin typeface="+mn-ea"/>
              <a:ea typeface="+mn-ea"/>
            </a:rPr>
            <a:t>指定・更新申請書</a:t>
          </a:r>
          <a:endParaRPr kumimoji="1" lang="en-US" altLang="ja-JP" sz="1200" b="1">
            <a:latin typeface="+mn-ea"/>
            <a:ea typeface="+mn-ea"/>
          </a:endParaRPr>
        </a:p>
      </xdr:txBody>
    </xdr:sp>
    <xdr:clientData/>
  </xdr:twoCellAnchor>
  <xdr:twoCellAnchor>
    <xdr:from>
      <xdr:col>7</xdr:col>
      <xdr:colOff>679976</xdr:colOff>
      <xdr:row>91</xdr:row>
      <xdr:rowOff>218470</xdr:rowOff>
    </xdr:from>
    <xdr:to>
      <xdr:col>14</xdr:col>
      <xdr:colOff>211286</xdr:colOff>
      <xdr:row>94</xdr:row>
      <xdr:rowOff>82778</xdr:rowOff>
    </xdr:to>
    <xdr:sp macro="" textlink="">
      <xdr:nvSpPr>
        <xdr:cNvPr id="85" name="テキスト ボックス 84">
          <a:hlinkClick xmlns:r="http://schemas.openxmlformats.org/officeDocument/2006/relationships" r:id="rId14"/>
          <a:extLst>
            <a:ext uri="{FF2B5EF4-FFF2-40B4-BE49-F238E27FC236}">
              <a16:creationId xmlns:a16="http://schemas.microsoft.com/office/drawing/2014/main" id="{00000000-0008-0000-0000-000055000000}"/>
            </a:ext>
          </a:extLst>
        </xdr:cNvPr>
        <xdr:cNvSpPr txBox="1"/>
      </xdr:nvSpPr>
      <xdr:spPr>
        <a:xfrm>
          <a:off x="4884583" y="30589613"/>
          <a:ext cx="4293810" cy="762379"/>
        </a:xfrm>
        <a:prstGeom prst="rect">
          <a:avLst/>
        </a:prstGeom>
        <a:solidFill>
          <a:schemeClr val="bg1">
            <a:lumMod val="85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様式第４号（第４条関係）</a:t>
          </a:r>
          <a:endParaRPr kumimoji="1" lang="en-US" altLang="ja-JP" sz="1200" b="1">
            <a:latin typeface="+mn-ea"/>
            <a:ea typeface="+mn-ea"/>
          </a:endParaRPr>
        </a:p>
        <a:p>
          <a:pPr algn="l"/>
          <a:r>
            <a:rPr kumimoji="1" lang="ja-JP" altLang="en-US" sz="1200" b="1">
              <a:latin typeface="+mn-ea"/>
              <a:ea typeface="+mn-ea"/>
            </a:rPr>
            <a:t>指定辞退届出書</a:t>
          </a:r>
          <a:endParaRPr kumimoji="1" lang="en-US" altLang="ja-JP" sz="1200" b="1">
            <a:latin typeface="+mn-ea"/>
            <a:ea typeface="+mn-ea"/>
          </a:endParaRPr>
        </a:p>
      </xdr:txBody>
    </xdr:sp>
    <xdr:clientData/>
  </xdr:twoCellAnchor>
  <xdr:twoCellAnchor>
    <xdr:from>
      <xdr:col>0</xdr:col>
      <xdr:colOff>211668</xdr:colOff>
      <xdr:row>66</xdr:row>
      <xdr:rowOff>267607</xdr:rowOff>
    </xdr:from>
    <xdr:to>
      <xdr:col>7</xdr:col>
      <xdr:colOff>272145</xdr:colOff>
      <xdr:row>68</xdr:row>
      <xdr:rowOff>285750</xdr:rowOff>
    </xdr:to>
    <xdr:sp macro="" textlink="">
      <xdr:nvSpPr>
        <xdr:cNvPr id="87" name="テキスト ボックス 86">
          <a:hlinkClick xmlns:r="http://schemas.openxmlformats.org/officeDocument/2006/relationships" r:id="rId50"/>
          <a:extLst>
            <a:ext uri="{FF2B5EF4-FFF2-40B4-BE49-F238E27FC236}">
              <a16:creationId xmlns:a16="http://schemas.microsoft.com/office/drawing/2014/main" id="{00000000-0008-0000-0000-000057000000}"/>
            </a:ext>
          </a:extLst>
        </xdr:cNvPr>
        <xdr:cNvSpPr txBox="1"/>
      </xdr:nvSpPr>
      <xdr:spPr>
        <a:xfrm>
          <a:off x="211668" y="22814643"/>
          <a:ext cx="4265084" cy="616857"/>
        </a:xfrm>
        <a:prstGeom prst="rect">
          <a:avLst/>
        </a:prstGeom>
        <a:solidFill>
          <a:schemeClr val="accent2">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介護予防・日常生活総合支援事業者の指定・更新申請に係る添付書類一覧</a:t>
          </a:r>
          <a:endParaRPr kumimoji="1" lang="en-US" altLang="ja-JP" sz="1200" b="1">
            <a:latin typeface="+mn-ea"/>
            <a:ea typeface="+mn-ea"/>
          </a:endParaRPr>
        </a:p>
      </xdr:txBody>
    </xdr:sp>
    <xdr:clientData/>
  </xdr:twoCellAnchor>
  <xdr:twoCellAnchor>
    <xdr:from>
      <xdr:col>0</xdr:col>
      <xdr:colOff>235860</xdr:colOff>
      <xdr:row>74</xdr:row>
      <xdr:rowOff>9073</xdr:rowOff>
    </xdr:from>
    <xdr:to>
      <xdr:col>7</xdr:col>
      <xdr:colOff>299357</xdr:colOff>
      <xdr:row>76</xdr:row>
      <xdr:rowOff>51405</xdr:rowOff>
    </xdr:to>
    <xdr:sp macro="" textlink="">
      <xdr:nvSpPr>
        <xdr:cNvPr id="88" name="テキスト ボックス 87">
          <a:hlinkClick xmlns:r="http://schemas.openxmlformats.org/officeDocument/2006/relationships" r:id="rId51"/>
          <a:extLst>
            <a:ext uri="{FF2B5EF4-FFF2-40B4-BE49-F238E27FC236}">
              <a16:creationId xmlns:a16="http://schemas.microsoft.com/office/drawing/2014/main" id="{00000000-0008-0000-0000-000058000000}"/>
            </a:ext>
          </a:extLst>
        </xdr:cNvPr>
        <xdr:cNvSpPr txBox="1"/>
      </xdr:nvSpPr>
      <xdr:spPr>
        <a:xfrm>
          <a:off x="235860" y="24950966"/>
          <a:ext cx="4268104" cy="641046"/>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100" b="1">
              <a:solidFill>
                <a:schemeClr val="dk1"/>
              </a:solidFill>
              <a:effectLst/>
              <a:latin typeface="+mn-lt"/>
              <a:ea typeface="+mn-ea"/>
              <a:cs typeface="+mn-cs"/>
            </a:rPr>
            <a:t>付表第</a:t>
          </a:r>
          <a:r>
            <a:rPr kumimoji="1" lang="ja-JP" altLang="en-US" sz="1100" b="1">
              <a:solidFill>
                <a:schemeClr val="dk1"/>
              </a:solidFill>
              <a:effectLst/>
              <a:latin typeface="+mn-lt"/>
              <a:ea typeface="+mn-ea"/>
              <a:cs typeface="+mn-cs"/>
            </a:rPr>
            <a:t>三</a:t>
          </a:r>
          <a:r>
            <a:rPr kumimoji="1" lang="ja-JP" altLang="ja-JP" sz="1100" b="1">
              <a:solidFill>
                <a:schemeClr val="dk1"/>
              </a:solidFill>
              <a:effectLst/>
              <a:latin typeface="+mn-lt"/>
              <a:ea typeface="+mn-ea"/>
              <a:cs typeface="+mn-cs"/>
            </a:rPr>
            <a:t>号（</a:t>
          </a:r>
          <a:r>
            <a:rPr kumimoji="1" lang="ja-JP" altLang="en-US" sz="1100" b="1">
              <a:solidFill>
                <a:schemeClr val="dk1"/>
              </a:solidFill>
              <a:effectLst/>
              <a:latin typeface="+mn-lt"/>
              <a:ea typeface="+mn-ea"/>
              <a:cs typeface="+mn-cs"/>
            </a:rPr>
            <a:t>一</a:t>
          </a:r>
          <a:r>
            <a:rPr kumimoji="1" lang="ja-JP" altLang="ja-JP" sz="1100" b="1">
              <a:solidFill>
                <a:schemeClr val="dk1"/>
              </a:solidFill>
              <a:effectLst/>
              <a:latin typeface="+mn-lt"/>
              <a:ea typeface="+mn-ea"/>
              <a:cs typeface="+mn-cs"/>
            </a:rPr>
            <a:t>）</a:t>
          </a:r>
          <a:endParaRPr lang="ja-JP" altLang="ja-JP" sz="1200">
            <a:effectLst/>
          </a:endParaRPr>
        </a:p>
        <a:p>
          <a:pPr algn="l"/>
          <a:r>
            <a:rPr kumimoji="1" lang="ja-JP" altLang="en-US" sz="1200" b="1">
              <a:latin typeface="+mn-ea"/>
              <a:ea typeface="+mn-ea"/>
            </a:rPr>
            <a:t>訪問型サービス事業所の指定等に係る記載事項</a:t>
          </a:r>
          <a:endParaRPr kumimoji="1" lang="en-US" altLang="ja-JP" sz="1200" b="1">
            <a:latin typeface="+mn-ea"/>
            <a:ea typeface="+mn-ea"/>
          </a:endParaRPr>
        </a:p>
      </xdr:txBody>
    </xdr:sp>
    <xdr:clientData/>
  </xdr:twoCellAnchor>
  <xdr:twoCellAnchor>
    <xdr:from>
      <xdr:col>8</xdr:col>
      <xdr:colOff>99787</xdr:colOff>
      <xdr:row>74</xdr:row>
      <xdr:rowOff>18144</xdr:rowOff>
    </xdr:from>
    <xdr:to>
      <xdr:col>14</xdr:col>
      <xdr:colOff>328084</xdr:colOff>
      <xdr:row>76</xdr:row>
      <xdr:rowOff>71061</xdr:rowOff>
    </xdr:to>
    <xdr:sp macro="" textlink="">
      <xdr:nvSpPr>
        <xdr:cNvPr id="89" name="テキスト ボックス 88">
          <a:hlinkClick xmlns:r="http://schemas.openxmlformats.org/officeDocument/2006/relationships" r:id="rId52"/>
          <a:extLst>
            <a:ext uri="{FF2B5EF4-FFF2-40B4-BE49-F238E27FC236}">
              <a16:creationId xmlns:a16="http://schemas.microsoft.com/office/drawing/2014/main" id="{00000000-0008-0000-0000-000059000000}"/>
            </a:ext>
          </a:extLst>
        </xdr:cNvPr>
        <xdr:cNvSpPr txBox="1"/>
      </xdr:nvSpPr>
      <xdr:spPr>
        <a:xfrm>
          <a:off x="4984751" y="24960037"/>
          <a:ext cx="4310440" cy="651631"/>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付表第三号（二）</a:t>
          </a:r>
          <a:endParaRPr kumimoji="1" lang="en-US" altLang="ja-JP" sz="1200" b="1">
            <a:latin typeface="+mn-ea"/>
            <a:ea typeface="+mn-ea"/>
          </a:endParaRPr>
        </a:p>
        <a:p>
          <a:pPr algn="l"/>
          <a:r>
            <a:rPr kumimoji="1" lang="ja-JP" altLang="en-US" sz="1200" b="1">
              <a:latin typeface="+mn-ea"/>
              <a:ea typeface="+mn-ea"/>
            </a:rPr>
            <a:t>通所型サービス事業所の指定等に係る記載事項</a:t>
          </a:r>
          <a:endParaRPr kumimoji="1" lang="en-US" altLang="ja-JP" sz="1200" b="1">
            <a:latin typeface="+mn-ea"/>
            <a:ea typeface="+mn-ea"/>
          </a:endParaRPr>
        </a:p>
      </xdr:txBody>
    </xdr:sp>
    <xdr:clientData/>
  </xdr:twoCellAnchor>
  <xdr:twoCellAnchor>
    <xdr:from>
      <xdr:col>0</xdr:col>
      <xdr:colOff>216201</xdr:colOff>
      <xdr:row>76</xdr:row>
      <xdr:rowOff>243418</xdr:rowOff>
    </xdr:from>
    <xdr:to>
      <xdr:col>7</xdr:col>
      <xdr:colOff>300869</xdr:colOff>
      <xdr:row>79</xdr:row>
      <xdr:rowOff>18143</xdr:rowOff>
    </xdr:to>
    <xdr:sp macro="" textlink="">
      <xdr:nvSpPr>
        <xdr:cNvPr id="91" name="テキスト ボックス 90">
          <a:hlinkClick xmlns:r="http://schemas.openxmlformats.org/officeDocument/2006/relationships" r:id="rId53"/>
          <a:extLst>
            <a:ext uri="{FF2B5EF4-FFF2-40B4-BE49-F238E27FC236}">
              <a16:creationId xmlns:a16="http://schemas.microsoft.com/office/drawing/2014/main" id="{00000000-0008-0000-0000-00005B000000}"/>
            </a:ext>
          </a:extLst>
        </xdr:cNvPr>
        <xdr:cNvSpPr txBox="1"/>
      </xdr:nvSpPr>
      <xdr:spPr>
        <a:xfrm>
          <a:off x="216201" y="25784025"/>
          <a:ext cx="4289275" cy="672797"/>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様式１</a:t>
          </a:r>
          <a:r>
            <a:rPr kumimoji="1" lang="en-US" altLang="ja-JP" sz="1200" b="1">
              <a:latin typeface="+mn-ea"/>
              <a:ea typeface="+mn-ea"/>
            </a:rPr>
            <a:t>-12</a:t>
          </a:r>
        </a:p>
        <a:p>
          <a:pPr algn="l"/>
          <a:r>
            <a:rPr kumimoji="1" lang="ja-JP" altLang="en-US" sz="1200" b="1">
              <a:latin typeface="+mn-ea"/>
              <a:ea typeface="+mn-ea"/>
            </a:rPr>
            <a:t>従業者の勤務の体制及び勤務形態一覧表</a:t>
          </a:r>
          <a:endParaRPr kumimoji="1" lang="en-US" altLang="ja-JP" sz="1200" b="1">
            <a:latin typeface="+mn-ea"/>
            <a:ea typeface="+mn-ea"/>
          </a:endParaRPr>
        </a:p>
      </xdr:txBody>
    </xdr:sp>
    <xdr:clientData/>
  </xdr:twoCellAnchor>
  <xdr:twoCellAnchor>
    <xdr:from>
      <xdr:col>0</xdr:col>
      <xdr:colOff>229123</xdr:colOff>
      <xdr:row>82</xdr:row>
      <xdr:rowOff>10722</xdr:rowOff>
    </xdr:from>
    <xdr:to>
      <xdr:col>7</xdr:col>
      <xdr:colOff>334956</xdr:colOff>
      <xdr:row>84</xdr:row>
      <xdr:rowOff>84804</xdr:rowOff>
    </xdr:to>
    <xdr:sp macro="" textlink="">
      <xdr:nvSpPr>
        <xdr:cNvPr id="92" name="テキスト ボックス 91">
          <a:hlinkClick xmlns:r="http://schemas.openxmlformats.org/officeDocument/2006/relationships" r:id="rId20"/>
          <a:extLst>
            <a:ext uri="{FF2B5EF4-FFF2-40B4-BE49-F238E27FC236}">
              <a16:creationId xmlns:a16="http://schemas.microsoft.com/office/drawing/2014/main" id="{00000000-0008-0000-0000-00005C000000}"/>
            </a:ext>
          </a:extLst>
        </xdr:cNvPr>
        <xdr:cNvSpPr txBox="1"/>
      </xdr:nvSpPr>
      <xdr:spPr>
        <a:xfrm>
          <a:off x="229123" y="27615904"/>
          <a:ext cx="4383424" cy="697536"/>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様式３</a:t>
          </a:r>
          <a:endParaRPr kumimoji="1" lang="en-US" altLang="ja-JP" sz="1200" b="1">
            <a:latin typeface="+mn-ea"/>
            <a:ea typeface="+mn-ea"/>
          </a:endParaRPr>
        </a:p>
        <a:p>
          <a:pPr algn="l"/>
          <a:r>
            <a:rPr kumimoji="1" lang="ja-JP" altLang="en-US" sz="1200" b="1">
              <a:latin typeface="+mn-ea"/>
              <a:ea typeface="+mn-ea"/>
            </a:rPr>
            <a:t>平面図</a:t>
          </a:r>
          <a:endParaRPr kumimoji="1" lang="en-US" altLang="ja-JP" sz="1200" b="1">
            <a:latin typeface="+mn-ea"/>
            <a:ea typeface="+mn-ea"/>
          </a:endParaRPr>
        </a:p>
      </xdr:txBody>
    </xdr:sp>
    <xdr:clientData/>
  </xdr:twoCellAnchor>
  <xdr:twoCellAnchor>
    <xdr:from>
      <xdr:col>0</xdr:col>
      <xdr:colOff>260046</xdr:colOff>
      <xdr:row>87</xdr:row>
      <xdr:rowOff>184453</xdr:rowOff>
    </xdr:from>
    <xdr:to>
      <xdr:col>7</xdr:col>
      <xdr:colOff>365879</xdr:colOff>
      <xdr:row>89</xdr:row>
      <xdr:rowOff>258536</xdr:rowOff>
    </xdr:to>
    <xdr:sp macro="" textlink="">
      <xdr:nvSpPr>
        <xdr:cNvPr id="93" name="テキスト ボックス 92">
          <a:hlinkClick xmlns:r="http://schemas.openxmlformats.org/officeDocument/2006/relationships" r:id="rId44"/>
          <a:extLst>
            <a:ext uri="{FF2B5EF4-FFF2-40B4-BE49-F238E27FC236}">
              <a16:creationId xmlns:a16="http://schemas.microsoft.com/office/drawing/2014/main" id="{00000000-0008-0000-0000-00005D000000}"/>
            </a:ext>
          </a:extLst>
        </xdr:cNvPr>
        <xdr:cNvSpPr txBox="1"/>
      </xdr:nvSpPr>
      <xdr:spPr>
        <a:xfrm>
          <a:off x="260046" y="29017989"/>
          <a:ext cx="4310440" cy="672797"/>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様式５</a:t>
          </a:r>
          <a:endParaRPr kumimoji="1" lang="en-US" altLang="ja-JP" sz="1200" b="1">
            <a:latin typeface="+mn-ea"/>
            <a:ea typeface="+mn-ea"/>
          </a:endParaRPr>
        </a:p>
        <a:p>
          <a:pPr algn="l"/>
          <a:r>
            <a:rPr kumimoji="1" lang="ja-JP" altLang="en-US" sz="1200" b="1">
              <a:latin typeface="+mn-ea"/>
              <a:ea typeface="+mn-ea"/>
            </a:rPr>
            <a:t>利用者からの苦情を処理するために講ずる措置の概要</a:t>
          </a:r>
          <a:endParaRPr kumimoji="1" lang="en-US" altLang="ja-JP" sz="1200" b="1">
            <a:latin typeface="+mn-ea"/>
            <a:ea typeface="+mn-ea"/>
          </a:endParaRPr>
        </a:p>
      </xdr:txBody>
    </xdr:sp>
    <xdr:clientData/>
  </xdr:twoCellAnchor>
  <xdr:twoCellAnchor>
    <xdr:from>
      <xdr:col>0</xdr:col>
      <xdr:colOff>270630</xdr:colOff>
      <xdr:row>90</xdr:row>
      <xdr:rowOff>154215</xdr:rowOff>
    </xdr:from>
    <xdr:to>
      <xdr:col>7</xdr:col>
      <xdr:colOff>376464</xdr:colOff>
      <xdr:row>93</xdr:row>
      <xdr:rowOff>122464</xdr:rowOff>
    </xdr:to>
    <xdr:sp macro="" textlink="">
      <xdr:nvSpPr>
        <xdr:cNvPr id="94" name="テキスト ボックス 93">
          <a:hlinkClick xmlns:r="http://schemas.openxmlformats.org/officeDocument/2006/relationships" r:id="rId54"/>
          <a:extLst>
            <a:ext uri="{FF2B5EF4-FFF2-40B4-BE49-F238E27FC236}">
              <a16:creationId xmlns:a16="http://schemas.microsoft.com/office/drawing/2014/main" id="{00000000-0008-0000-0000-00005E000000}"/>
            </a:ext>
          </a:extLst>
        </xdr:cNvPr>
        <xdr:cNvSpPr txBox="1"/>
      </xdr:nvSpPr>
      <xdr:spPr>
        <a:xfrm>
          <a:off x="270630" y="29885822"/>
          <a:ext cx="4310441" cy="866321"/>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様式９－４</a:t>
          </a:r>
          <a:endParaRPr kumimoji="1" lang="en-US" altLang="ja-JP" sz="1200" b="1">
            <a:latin typeface="+mn-ea"/>
            <a:ea typeface="+mn-ea"/>
          </a:endParaRPr>
        </a:p>
        <a:p>
          <a:pPr algn="l"/>
          <a:r>
            <a:rPr kumimoji="1" lang="ja-JP" altLang="en-US" sz="1200" b="1">
              <a:latin typeface="+mn-ea"/>
              <a:ea typeface="+mn-ea"/>
            </a:rPr>
            <a:t>介護保険法第１１５条の４５の５第２項の規定に該当しない旨の誓約書</a:t>
          </a:r>
          <a:endParaRPr kumimoji="1" lang="en-US" altLang="ja-JP" sz="1200" b="1">
            <a:latin typeface="+mn-ea"/>
            <a:ea typeface="+mn-ea"/>
          </a:endParaRPr>
        </a:p>
      </xdr:txBody>
    </xdr:sp>
    <xdr:clientData/>
  </xdr:twoCellAnchor>
  <xdr:twoCellAnchor>
    <xdr:from>
      <xdr:col>8</xdr:col>
      <xdr:colOff>80131</xdr:colOff>
      <xdr:row>82</xdr:row>
      <xdr:rowOff>55941</xdr:rowOff>
    </xdr:from>
    <xdr:to>
      <xdr:col>14</xdr:col>
      <xdr:colOff>302382</xdr:colOff>
      <xdr:row>83</xdr:row>
      <xdr:rowOff>225275</xdr:rowOff>
    </xdr:to>
    <xdr:sp macro="" textlink="">
      <xdr:nvSpPr>
        <xdr:cNvPr id="95" name="テキスト ボックス 94">
          <a:hlinkClick xmlns:r="http://schemas.openxmlformats.org/officeDocument/2006/relationships" r:id="rId55"/>
          <a:extLst>
            <a:ext uri="{FF2B5EF4-FFF2-40B4-BE49-F238E27FC236}">
              <a16:creationId xmlns:a16="http://schemas.microsoft.com/office/drawing/2014/main" id="{00000000-0008-0000-0000-00005F000000}"/>
            </a:ext>
          </a:extLst>
        </xdr:cNvPr>
        <xdr:cNvSpPr txBox="1"/>
      </xdr:nvSpPr>
      <xdr:spPr>
        <a:xfrm>
          <a:off x="5050449" y="27332077"/>
          <a:ext cx="4378615" cy="481062"/>
        </a:xfrm>
        <a:prstGeom prst="rect">
          <a:avLst/>
        </a:prstGeom>
        <a:solidFill>
          <a:schemeClr val="accent3">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変更届への添付書類一覧</a:t>
          </a:r>
          <a:endParaRPr kumimoji="1" lang="en-US" altLang="ja-JP" sz="1200" b="1">
            <a:latin typeface="+mn-ea"/>
            <a:ea typeface="+mn-ea"/>
          </a:endParaRPr>
        </a:p>
      </xdr:txBody>
    </xdr:sp>
    <xdr:clientData/>
  </xdr:twoCellAnchor>
  <xdr:twoCellAnchor>
    <xdr:from>
      <xdr:col>8</xdr:col>
      <xdr:colOff>101299</xdr:colOff>
      <xdr:row>84</xdr:row>
      <xdr:rowOff>125489</xdr:rowOff>
    </xdr:from>
    <xdr:to>
      <xdr:col>14</xdr:col>
      <xdr:colOff>314026</xdr:colOff>
      <xdr:row>86</xdr:row>
      <xdr:rowOff>157242</xdr:rowOff>
    </xdr:to>
    <xdr:sp macro="" textlink="">
      <xdr:nvSpPr>
        <xdr:cNvPr id="96" name="テキスト ボックス 95">
          <a:hlinkClick xmlns:r="http://schemas.openxmlformats.org/officeDocument/2006/relationships" r:id="rId56"/>
          <a:extLst>
            <a:ext uri="{FF2B5EF4-FFF2-40B4-BE49-F238E27FC236}">
              <a16:creationId xmlns:a16="http://schemas.microsoft.com/office/drawing/2014/main" id="{00000000-0008-0000-0000-000060000000}"/>
            </a:ext>
          </a:extLst>
        </xdr:cNvPr>
        <xdr:cNvSpPr txBox="1"/>
      </xdr:nvSpPr>
      <xdr:spPr>
        <a:xfrm>
          <a:off x="5071617" y="28025080"/>
          <a:ext cx="4369091" cy="655207"/>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様式第２号（第３条関係）</a:t>
          </a:r>
          <a:endParaRPr kumimoji="1" lang="en-US" altLang="ja-JP" sz="1200" b="1">
            <a:latin typeface="+mn-ea"/>
            <a:ea typeface="+mn-ea"/>
          </a:endParaRPr>
        </a:p>
        <a:p>
          <a:pPr algn="l"/>
          <a:r>
            <a:rPr kumimoji="1" lang="ja-JP" altLang="en-US" sz="1200" b="1">
              <a:latin typeface="+mn-ea"/>
              <a:ea typeface="+mn-ea"/>
            </a:rPr>
            <a:t>変更届出書</a:t>
          </a:r>
          <a:endParaRPr kumimoji="1" lang="en-US" altLang="ja-JP" sz="1200" b="1">
            <a:latin typeface="+mn-ea"/>
            <a:ea typeface="+mn-ea"/>
          </a:endParaRPr>
        </a:p>
      </xdr:txBody>
    </xdr:sp>
    <xdr:clientData/>
  </xdr:twoCellAnchor>
  <xdr:twoCellAnchor>
    <xdr:from>
      <xdr:col>8</xdr:col>
      <xdr:colOff>49629</xdr:colOff>
      <xdr:row>87</xdr:row>
      <xdr:rowOff>282284</xdr:rowOff>
    </xdr:from>
    <xdr:to>
      <xdr:col>14</xdr:col>
      <xdr:colOff>262356</xdr:colOff>
      <xdr:row>90</xdr:row>
      <xdr:rowOff>2310</xdr:rowOff>
    </xdr:to>
    <xdr:sp macro="" textlink="">
      <xdr:nvSpPr>
        <xdr:cNvPr id="97" name="テキスト ボックス 96">
          <a:hlinkClick xmlns:r="http://schemas.openxmlformats.org/officeDocument/2006/relationships" r:id="rId25"/>
          <a:extLst>
            <a:ext uri="{FF2B5EF4-FFF2-40B4-BE49-F238E27FC236}">
              <a16:creationId xmlns:a16="http://schemas.microsoft.com/office/drawing/2014/main" id="{00000000-0008-0000-0000-000061000000}"/>
            </a:ext>
          </a:extLst>
        </xdr:cNvPr>
        <xdr:cNvSpPr txBox="1"/>
      </xdr:nvSpPr>
      <xdr:spPr>
        <a:xfrm>
          <a:off x="5019947" y="29446102"/>
          <a:ext cx="4369091" cy="65520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様式第３号（第３条関係）</a:t>
          </a:r>
          <a:endParaRPr kumimoji="1" lang="en-US" altLang="ja-JP" sz="1200" b="1">
            <a:latin typeface="+mn-ea"/>
            <a:ea typeface="+mn-ea"/>
          </a:endParaRPr>
        </a:p>
        <a:p>
          <a:pPr algn="l"/>
          <a:r>
            <a:rPr kumimoji="1" lang="ja-JP" altLang="en-US" sz="1200" b="1">
              <a:latin typeface="+mn-ea"/>
              <a:ea typeface="+mn-ea"/>
            </a:rPr>
            <a:t>廃止・休止・再開届出書</a:t>
          </a:r>
          <a:endParaRPr kumimoji="1" lang="en-US" altLang="ja-JP" sz="1200" b="1">
            <a:latin typeface="+mn-ea"/>
            <a:ea typeface="+mn-ea"/>
          </a:endParaRPr>
        </a:p>
      </xdr:txBody>
    </xdr:sp>
    <xdr:clientData/>
  </xdr:twoCellAnchor>
  <xdr:twoCellAnchor>
    <xdr:from>
      <xdr:col>8</xdr:col>
      <xdr:colOff>95250</xdr:colOff>
      <xdr:row>71</xdr:row>
      <xdr:rowOff>68037</xdr:rowOff>
    </xdr:from>
    <xdr:to>
      <xdr:col>14</xdr:col>
      <xdr:colOff>314024</xdr:colOff>
      <xdr:row>73</xdr:row>
      <xdr:rowOff>166315</xdr:rowOff>
    </xdr:to>
    <xdr:sp macro="" textlink="">
      <xdr:nvSpPr>
        <xdr:cNvPr id="100" name="テキスト ボックス 99">
          <a:hlinkClick xmlns:r="http://schemas.openxmlformats.org/officeDocument/2006/relationships" r:id="rId49"/>
          <a:extLst>
            <a:ext uri="{FF2B5EF4-FFF2-40B4-BE49-F238E27FC236}">
              <a16:creationId xmlns:a16="http://schemas.microsoft.com/office/drawing/2014/main" id="{00000000-0008-0000-0000-000064000000}"/>
            </a:ext>
          </a:extLst>
        </xdr:cNvPr>
        <xdr:cNvSpPr txBox="1"/>
      </xdr:nvSpPr>
      <xdr:spPr>
        <a:xfrm>
          <a:off x="4980214" y="24111858"/>
          <a:ext cx="4300917" cy="69699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様式第９号（第２３条関係）</a:t>
          </a:r>
          <a:endParaRPr kumimoji="1" lang="en-US" altLang="ja-JP" sz="1200" b="1">
            <a:latin typeface="+mn-ea"/>
            <a:ea typeface="+mn-ea"/>
          </a:endParaRPr>
        </a:p>
        <a:p>
          <a:pPr algn="l"/>
          <a:r>
            <a:rPr kumimoji="1" lang="ja-JP" altLang="en-US" sz="1200" b="1">
              <a:latin typeface="+mn-ea"/>
              <a:ea typeface="+mn-ea"/>
            </a:rPr>
            <a:t>指定・更新申請書</a:t>
          </a:r>
          <a:endParaRPr kumimoji="1" lang="en-US" altLang="ja-JP" sz="1200" b="1">
            <a:latin typeface="+mn-ea"/>
            <a:ea typeface="+mn-ea"/>
          </a:endParaRPr>
        </a:p>
      </xdr:txBody>
    </xdr:sp>
    <xdr:clientData/>
  </xdr:twoCellAnchor>
  <xdr:twoCellAnchor>
    <xdr:from>
      <xdr:col>8</xdr:col>
      <xdr:colOff>108857</xdr:colOff>
      <xdr:row>76</xdr:row>
      <xdr:rowOff>231322</xdr:rowOff>
    </xdr:from>
    <xdr:to>
      <xdr:col>14</xdr:col>
      <xdr:colOff>315989</xdr:colOff>
      <xdr:row>79</xdr:row>
      <xdr:rowOff>6047</xdr:rowOff>
    </xdr:to>
    <xdr:sp macro="" textlink="">
      <xdr:nvSpPr>
        <xdr:cNvPr id="102" name="テキスト ボックス 101">
          <a:hlinkClick xmlns:r="http://schemas.openxmlformats.org/officeDocument/2006/relationships" r:id="rId57"/>
          <a:extLst>
            <a:ext uri="{FF2B5EF4-FFF2-40B4-BE49-F238E27FC236}">
              <a16:creationId xmlns:a16="http://schemas.microsoft.com/office/drawing/2014/main" id="{00000000-0008-0000-0000-000066000000}"/>
            </a:ext>
          </a:extLst>
        </xdr:cNvPr>
        <xdr:cNvSpPr txBox="1"/>
      </xdr:nvSpPr>
      <xdr:spPr>
        <a:xfrm>
          <a:off x="4993821" y="25771929"/>
          <a:ext cx="4289275" cy="672797"/>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様式１</a:t>
          </a:r>
          <a:r>
            <a:rPr kumimoji="1" lang="en-US" altLang="ja-JP" sz="1200" b="1">
              <a:latin typeface="+mn-ea"/>
              <a:ea typeface="+mn-ea"/>
            </a:rPr>
            <a:t>-13</a:t>
          </a:r>
        </a:p>
        <a:p>
          <a:pPr algn="l"/>
          <a:r>
            <a:rPr kumimoji="1" lang="ja-JP" altLang="en-US" sz="1200" b="1">
              <a:latin typeface="+mn-ea"/>
              <a:ea typeface="+mn-ea"/>
            </a:rPr>
            <a:t>従業者の勤務の体制及び勤務形態一覧表</a:t>
          </a:r>
          <a:endParaRPr kumimoji="1" lang="en-US" altLang="ja-JP" sz="1200" b="1">
            <a:latin typeface="+mn-ea"/>
            <a:ea typeface="+mn-ea"/>
          </a:endParaRPr>
        </a:p>
      </xdr:txBody>
    </xdr:sp>
    <xdr:clientData/>
  </xdr:twoCellAnchor>
  <xdr:twoCellAnchor>
    <xdr:from>
      <xdr:col>0</xdr:col>
      <xdr:colOff>244929</xdr:colOff>
      <xdr:row>84</xdr:row>
      <xdr:rowOff>285750</xdr:rowOff>
    </xdr:from>
    <xdr:to>
      <xdr:col>7</xdr:col>
      <xdr:colOff>350762</xdr:colOff>
      <xdr:row>87</xdr:row>
      <xdr:rowOff>0</xdr:rowOff>
    </xdr:to>
    <xdr:sp macro="" textlink="">
      <xdr:nvSpPr>
        <xdr:cNvPr id="99" name="テキスト ボックス 98">
          <a:hlinkClick xmlns:r="http://schemas.openxmlformats.org/officeDocument/2006/relationships" r:id="rId58"/>
          <a:extLst>
            <a:ext uri="{FF2B5EF4-FFF2-40B4-BE49-F238E27FC236}">
              <a16:creationId xmlns:a16="http://schemas.microsoft.com/office/drawing/2014/main" id="{00000000-0008-0000-0000-000063000000}"/>
            </a:ext>
          </a:extLst>
        </xdr:cNvPr>
        <xdr:cNvSpPr txBox="1"/>
      </xdr:nvSpPr>
      <xdr:spPr>
        <a:xfrm>
          <a:off x="244929" y="28221214"/>
          <a:ext cx="4310440" cy="612322"/>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様式４</a:t>
          </a:r>
          <a:endParaRPr kumimoji="1" lang="en-US" altLang="ja-JP" sz="1200" b="1">
            <a:latin typeface="+mn-ea"/>
            <a:ea typeface="+mn-ea"/>
          </a:endParaRPr>
        </a:p>
        <a:p>
          <a:pPr algn="l"/>
          <a:r>
            <a:rPr kumimoji="1" lang="ja-JP" altLang="en-US" sz="1200" b="1">
              <a:latin typeface="+mn-ea"/>
              <a:ea typeface="+mn-ea"/>
            </a:rPr>
            <a:t>備品等一覧表</a:t>
          </a:r>
          <a:endParaRPr kumimoji="1" lang="en-US" altLang="ja-JP" sz="1200" b="1">
            <a:latin typeface="+mn-ea"/>
            <a:ea typeface="+mn-ea"/>
          </a:endParaRPr>
        </a:p>
      </xdr:txBody>
    </xdr:sp>
    <xdr:clientData/>
  </xdr:twoCellAnchor>
  <xdr:twoCellAnchor>
    <xdr:from>
      <xdr:col>7</xdr:col>
      <xdr:colOff>581031</xdr:colOff>
      <xdr:row>53</xdr:row>
      <xdr:rowOff>170926</xdr:rowOff>
    </xdr:from>
    <xdr:to>
      <xdr:col>14</xdr:col>
      <xdr:colOff>151047</xdr:colOff>
      <xdr:row>58</xdr:row>
      <xdr:rowOff>28216</xdr:rowOff>
    </xdr:to>
    <xdr:sp macro="" textlink="">
      <xdr:nvSpPr>
        <xdr:cNvPr id="90" name="テキスト ボックス 89">
          <a:hlinkClick xmlns:r="http://schemas.openxmlformats.org/officeDocument/2006/relationships" r:id="rId59"/>
          <a:extLst>
            <a:ext uri="{FF2B5EF4-FFF2-40B4-BE49-F238E27FC236}">
              <a16:creationId xmlns:a16="http://schemas.microsoft.com/office/drawing/2014/main" id="{00000000-0008-0000-0000-00005A000000}"/>
            </a:ext>
          </a:extLst>
        </xdr:cNvPr>
        <xdr:cNvSpPr txBox="1"/>
      </xdr:nvSpPr>
      <xdr:spPr>
        <a:xfrm>
          <a:off x="4785638" y="19438640"/>
          <a:ext cx="4332516" cy="74175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様式６</a:t>
          </a:r>
          <a:r>
            <a:rPr kumimoji="1" lang="en-US" altLang="ja-JP" sz="1200" b="1">
              <a:latin typeface="+mn-ea"/>
              <a:ea typeface="+mn-ea"/>
            </a:rPr>
            <a:t>-</a:t>
          </a:r>
          <a:r>
            <a:rPr kumimoji="1" lang="ja-JP" altLang="en-US" sz="1200" b="1">
              <a:latin typeface="+mn-ea"/>
              <a:ea typeface="+mn-ea"/>
            </a:rPr>
            <a:t>３</a:t>
          </a:r>
          <a:endParaRPr kumimoji="1" lang="en-US" altLang="ja-JP" sz="1200" b="1">
            <a:latin typeface="+mn-ea"/>
            <a:ea typeface="+mn-ea"/>
          </a:endParaRPr>
        </a:p>
        <a:p>
          <a:pPr algn="l"/>
          <a:r>
            <a:rPr kumimoji="1" lang="ja-JP" altLang="en-US" sz="1200" b="1">
              <a:latin typeface="+mn-ea"/>
              <a:ea typeface="+mn-ea"/>
            </a:rPr>
            <a:t>介護保険法第７８条の２第４項各号及び第１１５条の１２第２項各号の規定に該当しない旨の誓約書</a:t>
          </a:r>
          <a:endParaRPr kumimoji="1" lang="en-US" altLang="ja-JP" sz="1200" b="1">
            <a:latin typeface="+mn-ea"/>
            <a:ea typeface="+mn-ea"/>
          </a:endParaRPr>
        </a:p>
      </xdr:txBody>
    </xdr:sp>
    <xdr:clientData/>
  </xdr:twoCellAnchor>
  <xdr:twoCellAnchor>
    <xdr:from>
      <xdr:col>0</xdr:col>
      <xdr:colOff>192666</xdr:colOff>
      <xdr:row>101</xdr:row>
      <xdr:rowOff>129766</xdr:rowOff>
    </xdr:from>
    <xdr:to>
      <xdr:col>7</xdr:col>
      <xdr:colOff>288976</xdr:colOff>
      <xdr:row>103</xdr:row>
      <xdr:rowOff>201706</xdr:rowOff>
    </xdr:to>
    <xdr:sp macro="" textlink="">
      <xdr:nvSpPr>
        <xdr:cNvPr id="80" name="テキスト ボックス 79">
          <a:hlinkClick xmlns:r="http://schemas.openxmlformats.org/officeDocument/2006/relationships" r:id="rId2"/>
          <a:extLst>
            <a:ext uri="{FF2B5EF4-FFF2-40B4-BE49-F238E27FC236}">
              <a16:creationId xmlns:a16="http://schemas.microsoft.com/office/drawing/2014/main" id="{00000000-0008-0000-0000-000050000000}"/>
            </a:ext>
          </a:extLst>
        </xdr:cNvPr>
        <xdr:cNvSpPr txBox="1"/>
      </xdr:nvSpPr>
      <xdr:spPr>
        <a:xfrm>
          <a:off x="192666" y="33019031"/>
          <a:ext cx="4320928" cy="49776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様式第１号（第２条関係）</a:t>
          </a:r>
          <a:endParaRPr kumimoji="1" lang="en-US" altLang="ja-JP" sz="1200" b="1">
            <a:latin typeface="+mn-ea"/>
            <a:ea typeface="+mn-ea"/>
          </a:endParaRPr>
        </a:p>
        <a:p>
          <a:pPr algn="l"/>
          <a:r>
            <a:rPr kumimoji="1" lang="ja-JP" altLang="en-US" sz="1200" b="1">
              <a:latin typeface="+mn-ea"/>
              <a:ea typeface="+mn-ea"/>
            </a:rPr>
            <a:t>指定・更新申請書</a:t>
          </a:r>
          <a:endParaRPr kumimoji="1" lang="en-US" altLang="ja-JP" sz="1200" b="1">
            <a:latin typeface="+mn-ea"/>
            <a:ea typeface="+mn-ea"/>
          </a:endParaRPr>
        </a:p>
      </xdr:txBody>
    </xdr:sp>
    <xdr:clientData/>
  </xdr:twoCellAnchor>
  <xdr:twoCellAnchor>
    <xdr:from>
      <xdr:col>9</xdr:col>
      <xdr:colOff>258720</xdr:colOff>
      <xdr:row>125</xdr:row>
      <xdr:rowOff>19711</xdr:rowOff>
    </xdr:from>
    <xdr:to>
      <xdr:col>15</xdr:col>
      <xdr:colOff>470387</xdr:colOff>
      <xdr:row>127</xdr:row>
      <xdr:rowOff>102041</xdr:rowOff>
    </xdr:to>
    <xdr:sp macro="" textlink="">
      <xdr:nvSpPr>
        <xdr:cNvPr id="98" name="テキスト ボックス 97">
          <a:hlinkClick xmlns:r="http://schemas.openxmlformats.org/officeDocument/2006/relationships" r:id="rId14"/>
          <a:extLst>
            <a:ext uri="{FF2B5EF4-FFF2-40B4-BE49-F238E27FC236}">
              <a16:creationId xmlns:a16="http://schemas.microsoft.com/office/drawing/2014/main" id="{00000000-0008-0000-0000-000062000000}"/>
            </a:ext>
          </a:extLst>
        </xdr:cNvPr>
        <xdr:cNvSpPr txBox="1"/>
      </xdr:nvSpPr>
      <xdr:spPr>
        <a:xfrm>
          <a:off x="5921765" y="38258256"/>
          <a:ext cx="4368031" cy="497967"/>
        </a:xfrm>
        <a:prstGeom prst="rect">
          <a:avLst/>
        </a:prstGeom>
        <a:solidFill>
          <a:schemeClr val="bg1">
            <a:lumMod val="85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様式第４号（第４条関係）</a:t>
          </a:r>
          <a:endParaRPr kumimoji="1" lang="en-US" altLang="ja-JP" sz="1200" b="1">
            <a:latin typeface="+mn-ea"/>
            <a:ea typeface="+mn-ea"/>
          </a:endParaRPr>
        </a:p>
        <a:p>
          <a:pPr algn="l"/>
          <a:r>
            <a:rPr kumimoji="1" lang="ja-JP" altLang="en-US" sz="1200" b="1">
              <a:latin typeface="+mn-ea"/>
              <a:ea typeface="+mn-ea"/>
            </a:rPr>
            <a:t>指定辞退届出書</a:t>
          </a:r>
          <a:endParaRPr kumimoji="1" lang="en-US" altLang="ja-JP" sz="1200" b="1">
            <a:latin typeface="+mn-ea"/>
            <a:ea typeface="+mn-ea"/>
          </a:endParaRPr>
        </a:p>
      </xdr:txBody>
    </xdr:sp>
    <xdr:clientData/>
  </xdr:twoCellAnchor>
  <xdr:twoCellAnchor>
    <xdr:from>
      <xdr:col>0</xdr:col>
      <xdr:colOff>205554</xdr:colOff>
      <xdr:row>99</xdr:row>
      <xdr:rowOff>38999</xdr:rowOff>
    </xdr:from>
    <xdr:to>
      <xdr:col>7</xdr:col>
      <xdr:colOff>311388</xdr:colOff>
      <xdr:row>100</xdr:row>
      <xdr:rowOff>162542</xdr:rowOff>
    </xdr:to>
    <xdr:sp macro="" textlink="">
      <xdr:nvSpPr>
        <xdr:cNvPr id="101" name="テキスト ボックス 100">
          <a:hlinkClick xmlns:r="http://schemas.openxmlformats.org/officeDocument/2006/relationships" r:id="rId60"/>
          <a:extLst>
            <a:ext uri="{FF2B5EF4-FFF2-40B4-BE49-F238E27FC236}">
              <a16:creationId xmlns:a16="http://schemas.microsoft.com/office/drawing/2014/main" id="{00000000-0008-0000-0000-000065000000}"/>
            </a:ext>
          </a:extLst>
        </xdr:cNvPr>
        <xdr:cNvSpPr txBox="1"/>
      </xdr:nvSpPr>
      <xdr:spPr>
        <a:xfrm>
          <a:off x="205554" y="32502440"/>
          <a:ext cx="4330452" cy="291631"/>
        </a:xfrm>
        <a:prstGeom prst="rect">
          <a:avLst/>
        </a:prstGeom>
        <a:solidFill>
          <a:schemeClr val="accent2">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介護予防支援事業者の指定申請に係る添付書類一覧</a:t>
          </a:r>
          <a:endParaRPr kumimoji="1" lang="en-US" altLang="ja-JP" sz="1200" b="1">
            <a:latin typeface="+mn-ea"/>
            <a:ea typeface="+mn-ea"/>
          </a:endParaRPr>
        </a:p>
      </xdr:txBody>
    </xdr:sp>
    <xdr:clientData/>
  </xdr:twoCellAnchor>
  <xdr:twoCellAnchor>
    <xdr:from>
      <xdr:col>0</xdr:col>
      <xdr:colOff>211045</xdr:colOff>
      <xdr:row>104</xdr:row>
      <xdr:rowOff>132265</xdr:rowOff>
    </xdr:from>
    <xdr:to>
      <xdr:col>7</xdr:col>
      <xdr:colOff>316876</xdr:colOff>
      <xdr:row>107</xdr:row>
      <xdr:rowOff>67236</xdr:rowOff>
    </xdr:to>
    <xdr:sp macro="" textlink="">
      <xdr:nvSpPr>
        <xdr:cNvPr id="103" name="テキスト ボックス 102">
          <a:hlinkClick xmlns:r="http://schemas.openxmlformats.org/officeDocument/2006/relationships" r:id="rId61"/>
          <a:extLst>
            <a:ext uri="{FF2B5EF4-FFF2-40B4-BE49-F238E27FC236}">
              <a16:creationId xmlns:a16="http://schemas.microsoft.com/office/drawing/2014/main" id="{00000000-0008-0000-0000-000067000000}"/>
            </a:ext>
          </a:extLst>
        </xdr:cNvPr>
        <xdr:cNvSpPr txBox="1"/>
      </xdr:nvSpPr>
      <xdr:spPr>
        <a:xfrm>
          <a:off x="211045" y="33660265"/>
          <a:ext cx="4330449" cy="573706"/>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eaLnBrk="1" fontAlgn="auto" latinLnBrk="0" hangingPunct="1"/>
          <a:r>
            <a:rPr kumimoji="1" lang="ja-JP" altLang="ja-JP" sz="1200" b="1">
              <a:solidFill>
                <a:schemeClr val="dk1"/>
              </a:solidFill>
              <a:effectLst/>
              <a:latin typeface="+mn-lt"/>
              <a:ea typeface="+mn-ea"/>
              <a:cs typeface="+mn-cs"/>
            </a:rPr>
            <a:t>付表第二号（</a:t>
          </a:r>
          <a:r>
            <a:rPr kumimoji="1" lang="ja-JP" altLang="en-US" sz="1200" b="1">
              <a:solidFill>
                <a:schemeClr val="dk1"/>
              </a:solidFill>
              <a:effectLst/>
              <a:latin typeface="+mn-lt"/>
              <a:ea typeface="+mn-ea"/>
              <a:cs typeface="+mn-cs"/>
            </a:rPr>
            <a:t>十二</a:t>
          </a:r>
          <a:r>
            <a:rPr kumimoji="1" lang="ja-JP" altLang="ja-JP" sz="1200" b="1">
              <a:solidFill>
                <a:schemeClr val="dk1"/>
              </a:solidFill>
              <a:effectLst/>
              <a:latin typeface="+mn-lt"/>
              <a:ea typeface="+mn-ea"/>
              <a:cs typeface="+mn-cs"/>
            </a:rPr>
            <a:t>）</a:t>
          </a:r>
          <a:endParaRPr lang="ja-JP" altLang="ja-JP" sz="1200">
            <a:effectLst/>
          </a:endParaRPr>
        </a:p>
        <a:p>
          <a:pPr algn="l"/>
          <a:r>
            <a:rPr kumimoji="1" lang="ja-JP" altLang="en-US" sz="1200" b="1">
              <a:latin typeface="+mn-ea"/>
              <a:ea typeface="+mn-ea"/>
            </a:rPr>
            <a:t>指定介護予防支援事業所の指定に係る記載事項</a:t>
          </a:r>
          <a:endParaRPr kumimoji="1" lang="en-US" altLang="ja-JP" sz="1200" b="1">
            <a:latin typeface="+mn-ea"/>
            <a:ea typeface="+mn-ea"/>
          </a:endParaRPr>
        </a:p>
      </xdr:txBody>
    </xdr:sp>
    <xdr:clientData/>
  </xdr:twoCellAnchor>
  <xdr:twoCellAnchor>
    <xdr:from>
      <xdr:col>0</xdr:col>
      <xdr:colOff>193725</xdr:colOff>
      <xdr:row>107</xdr:row>
      <xdr:rowOff>179973</xdr:rowOff>
    </xdr:from>
    <xdr:to>
      <xdr:col>7</xdr:col>
      <xdr:colOff>299558</xdr:colOff>
      <xdr:row>110</xdr:row>
      <xdr:rowOff>168088</xdr:rowOff>
    </xdr:to>
    <xdr:sp macro="" textlink="">
      <xdr:nvSpPr>
        <xdr:cNvPr id="104" name="テキスト ボックス 103">
          <a:hlinkClick xmlns:r="http://schemas.openxmlformats.org/officeDocument/2006/relationships" r:id="rId17"/>
          <a:extLst>
            <a:ext uri="{FF2B5EF4-FFF2-40B4-BE49-F238E27FC236}">
              <a16:creationId xmlns:a16="http://schemas.microsoft.com/office/drawing/2014/main" id="{00000000-0008-0000-0000-000068000000}"/>
            </a:ext>
          </a:extLst>
        </xdr:cNvPr>
        <xdr:cNvSpPr txBox="1"/>
      </xdr:nvSpPr>
      <xdr:spPr>
        <a:xfrm>
          <a:off x="193725" y="34346708"/>
          <a:ext cx="4330451" cy="626851"/>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付表第二号（十一） 別紙　</a:t>
          </a:r>
          <a:endParaRPr kumimoji="1" lang="en-US" altLang="ja-JP" sz="1200" b="1">
            <a:latin typeface="+mn-ea"/>
            <a:ea typeface="+mn-ea"/>
          </a:endParaRPr>
        </a:p>
        <a:p>
          <a:pPr algn="l"/>
          <a:r>
            <a:rPr kumimoji="1" lang="ja-JP" altLang="en-US" sz="1200" b="1">
              <a:latin typeface="+mn-ea"/>
              <a:ea typeface="+mn-ea"/>
            </a:rPr>
            <a:t>当該事業所に勤務する介護支援専門員一覧　</a:t>
          </a:r>
          <a:endParaRPr kumimoji="1" lang="en-US" altLang="ja-JP" sz="1200" b="1">
            <a:latin typeface="+mn-ea"/>
            <a:ea typeface="+mn-ea"/>
          </a:endParaRPr>
        </a:p>
      </xdr:txBody>
    </xdr:sp>
    <xdr:clientData/>
  </xdr:twoCellAnchor>
  <xdr:twoCellAnchor>
    <xdr:from>
      <xdr:col>0</xdr:col>
      <xdr:colOff>203064</xdr:colOff>
      <xdr:row>124</xdr:row>
      <xdr:rowOff>128927</xdr:rowOff>
    </xdr:from>
    <xdr:to>
      <xdr:col>7</xdr:col>
      <xdr:colOff>287730</xdr:colOff>
      <xdr:row>128</xdr:row>
      <xdr:rowOff>44824</xdr:rowOff>
    </xdr:to>
    <xdr:sp macro="" textlink="">
      <xdr:nvSpPr>
        <xdr:cNvPr id="105" name="テキスト ボックス 104">
          <a:hlinkClick xmlns:r="http://schemas.openxmlformats.org/officeDocument/2006/relationships" r:id="rId18"/>
          <a:extLst>
            <a:ext uri="{FF2B5EF4-FFF2-40B4-BE49-F238E27FC236}">
              <a16:creationId xmlns:a16="http://schemas.microsoft.com/office/drawing/2014/main" id="{00000000-0008-0000-0000-000069000000}"/>
            </a:ext>
          </a:extLst>
        </xdr:cNvPr>
        <xdr:cNvSpPr txBox="1"/>
      </xdr:nvSpPr>
      <xdr:spPr>
        <a:xfrm>
          <a:off x="203064" y="37915162"/>
          <a:ext cx="4309284" cy="76754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第１号様式</a:t>
          </a:r>
          <a:endParaRPr kumimoji="1" lang="en-US" altLang="ja-JP" sz="1200" b="1">
            <a:latin typeface="+mn-ea"/>
            <a:ea typeface="+mn-ea"/>
          </a:endParaRPr>
        </a:p>
        <a:p>
          <a:pPr algn="l"/>
          <a:r>
            <a:rPr kumimoji="1" lang="ja-JP" altLang="en-US" sz="1200" b="1">
              <a:latin typeface="+mn-ea"/>
              <a:ea typeface="+mn-ea"/>
            </a:rPr>
            <a:t>介護保険法第１１５条の３２第２項</a:t>
          </a:r>
          <a:r>
            <a:rPr kumimoji="1" lang="en-US" altLang="ja-JP" sz="1200" b="1">
              <a:latin typeface="+mn-ea"/>
              <a:ea typeface="+mn-ea"/>
            </a:rPr>
            <a:t>(</a:t>
          </a:r>
          <a:r>
            <a:rPr kumimoji="1" lang="ja-JP" altLang="en-US" sz="1200" b="1">
              <a:latin typeface="+mn-ea"/>
              <a:ea typeface="+mn-ea"/>
            </a:rPr>
            <a:t>整備</a:t>
          </a:r>
          <a:r>
            <a:rPr kumimoji="1" lang="en-US" altLang="ja-JP" sz="1200" b="1">
              <a:latin typeface="+mn-ea"/>
              <a:ea typeface="+mn-ea"/>
            </a:rPr>
            <a:t>)</a:t>
          </a:r>
          <a:r>
            <a:rPr kumimoji="1" lang="ja-JP" altLang="en-US" sz="1200" b="1">
              <a:latin typeface="+mn-ea"/>
              <a:ea typeface="+mn-ea"/>
            </a:rPr>
            <a:t>又は第４項（区分の変更）に基づく業務管理体制に係る届出書</a:t>
          </a:r>
          <a:endParaRPr kumimoji="1" lang="en-US" altLang="ja-JP" sz="1200" b="1">
            <a:latin typeface="+mn-ea"/>
            <a:ea typeface="+mn-ea"/>
          </a:endParaRPr>
        </a:p>
      </xdr:txBody>
    </xdr:sp>
    <xdr:clientData/>
  </xdr:twoCellAnchor>
  <xdr:twoCellAnchor>
    <xdr:from>
      <xdr:col>0</xdr:col>
      <xdr:colOff>203685</xdr:colOff>
      <xdr:row>111</xdr:row>
      <xdr:rowOff>100854</xdr:rowOff>
    </xdr:from>
    <xdr:to>
      <xdr:col>7</xdr:col>
      <xdr:colOff>288353</xdr:colOff>
      <xdr:row>114</xdr:row>
      <xdr:rowOff>78442</xdr:rowOff>
    </xdr:to>
    <xdr:sp macro="" textlink="">
      <xdr:nvSpPr>
        <xdr:cNvPr id="106" name="テキスト ボックス 105">
          <a:hlinkClick xmlns:r="http://schemas.openxmlformats.org/officeDocument/2006/relationships" r:id="rId19"/>
          <a:extLst>
            <a:ext uri="{FF2B5EF4-FFF2-40B4-BE49-F238E27FC236}">
              <a16:creationId xmlns:a16="http://schemas.microsoft.com/office/drawing/2014/main" id="{00000000-0008-0000-0000-00006A000000}"/>
            </a:ext>
          </a:extLst>
        </xdr:cNvPr>
        <xdr:cNvSpPr txBox="1"/>
      </xdr:nvSpPr>
      <xdr:spPr>
        <a:xfrm>
          <a:off x="203685" y="35119236"/>
          <a:ext cx="4309286" cy="61632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様式１－</a:t>
          </a:r>
          <a:r>
            <a:rPr kumimoji="1" lang="en-US" altLang="ja-JP" sz="1200" b="1">
              <a:latin typeface="+mn-ea"/>
              <a:ea typeface="+mn-ea"/>
            </a:rPr>
            <a:t>1</a:t>
          </a:r>
          <a:r>
            <a:rPr kumimoji="1" lang="ja-JP" altLang="en-US" sz="1200" b="1">
              <a:latin typeface="+mn-ea"/>
              <a:ea typeface="+mn-ea"/>
            </a:rPr>
            <a:t>４</a:t>
          </a:r>
          <a:endParaRPr kumimoji="1" lang="en-US" altLang="ja-JP" sz="1200" b="1">
            <a:latin typeface="+mn-ea"/>
            <a:ea typeface="+mn-ea"/>
          </a:endParaRPr>
        </a:p>
        <a:p>
          <a:pPr algn="l"/>
          <a:r>
            <a:rPr kumimoji="1" lang="ja-JP" altLang="en-US" sz="1200" b="1">
              <a:latin typeface="+mn-ea"/>
              <a:ea typeface="+mn-ea"/>
            </a:rPr>
            <a:t>従業者の勤務の体制及び勤務形態一覧表</a:t>
          </a:r>
          <a:endParaRPr kumimoji="1" lang="en-US" altLang="ja-JP" sz="1200" b="1">
            <a:latin typeface="+mn-ea"/>
            <a:ea typeface="+mn-ea"/>
          </a:endParaRPr>
        </a:p>
      </xdr:txBody>
    </xdr:sp>
    <xdr:clientData/>
  </xdr:twoCellAnchor>
  <xdr:twoCellAnchor>
    <xdr:from>
      <xdr:col>0</xdr:col>
      <xdr:colOff>210422</xdr:colOff>
      <xdr:row>115</xdr:row>
      <xdr:rowOff>20037</xdr:rowOff>
    </xdr:from>
    <xdr:to>
      <xdr:col>7</xdr:col>
      <xdr:colOff>316255</xdr:colOff>
      <xdr:row>117</xdr:row>
      <xdr:rowOff>138941</xdr:rowOff>
    </xdr:to>
    <xdr:sp macro="" textlink="">
      <xdr:nvSpPr>
        <xdr:cNvPr id="107" name="テキスト ボックス 106">
          <a:hlinkClick xmlns:r="http://schemas.openxmlformats.org/officeDocument/2006/relationships" r:id="rId20"/>
          <a:extLst>
            <a:ext uri="{FF2B5EF4-FFF2-40B4-BE49-F238E27FC236}">
              <a16:creationId xmlns:a16="http://schemas.microsoft.com/office/drawing/2014/main" id="{00000000-0008-0000-0000-00006B000000}"/>
            </a:ext>
          </a:extLst>
        </xdr:cNvPr>
        <xdr:cNvSpPr txBox="1"/>
      </xdr:nvSpPr>
      <xdr:spPr>
        <a:xfrm>
          <a:off x="210422" y="35890066"/>
          <a:ext cx="4330451" cy="544728"/>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様式３</a:t>
          </a:r>
          <a:endParaRPr kumimoji="1" lang="en-US" altLang="ja-JP" sz="1200" b="1">
            <a:latin typeface="+mn-ea"/>
            <a:ea typeface="+mn-ea"/>
          </a:endParaRPr>
        </a:p>
        <a:p>
          <a:pPr algn="l"/>
          <a:r>
            <a:rPr kumimoji="1" lang="ja-JP" altLang="en-US" sz="1200" b="1">
              <a:latin typeface="+mn-ea"/>
              <a:ea typeface="+mn-ea"/>
            </a:rPr>
            <a:t>平面図</a:t>
          </a:r>
          <a:endParaRPr kumimoji="1" lang="en-US" altLang="ja-JP" sz="1200" b="1">
            <a:latin typeface="+mn-ea"/>
            <a:ea typeface="+mn-ea"/>
          </a:endParaRPr>
        </a:p>
      </xdr:txBody>
    </xdr:sp>
    <xdr:clientData/>
  </xdr:twoCellAnchor>
  <xdr:twoCellAnchor>
    <xdr:from>
      <xdr:col>0</xdr:col>
      <xdr:colOff>216533</xdr:colOff>
      <xdr:row>118</xdr:row>
      <xdr:rowOff>44090</xdr:rowOff>
    </xdr:from>
    <xdr:to>
      <xdr:col>7</xdr:col>
      <xdr:colOff>322366</xdr:colOff>
      <xdr:row>120</xdr:row>
      <xdr:rowOff>118172</xdr:rowOff>
    </xdr:to>
    <xdr:sp macro="" textlink="">
      <xdr:nvSpPr>
        <xdr:cNvPr id="108" name="テキスト ボックス 107">
          <a:hlinkClick xmlns:r="http://schemas.openxmlformats.org/officeDocument/2006/relationships" r:id="rId21"/>
          <a:extLst>
            <a:ext uri="{FF2B5EF4-FFF2-40B4-BE49-F238E27FC236}">
              <a16:creationId xmlns:a16="http://schemas.microsoft.com/office/drawing/2014/main" id="{00000000-0008-0000-0000-00006C000000}"/>
            </a:ext>
          </a:extLst>
        </xdr:cNvPr>
        <xdr:cNvSpPr txBox="1"/>
      </xdr:nvSpPr>
      <xdr:spPr>
        <a:xfrm>
          <a:off x="216533" y="36552855"/>
          <a:ext cx="4330451" cy="499905"/>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様式５</a:t>
          </a:r>
          <a:endParaRPr kumimoji="1" lang="en-US" altLang="ja-JP" sz="1200" b="1">
            <a:latin typeface="+mn-ea"/>
            <a:ea typeface="+mn-ea"/>
          </a:endParaRPr>
        </a:p>
        <a:p>
          <a:pPr algn="l"/>
          <a:r>
            <a:rPr kumimoji="1" lang="ja-JP" altLang="en-US" sz="1200" b="1">
              <a:latin typeface="+mn-ea"/>
              <a:ea typeface="+mn-ea"/>
            </a:rPr>
            <a:t>利用者からの苦情を処理するために講ずる措置の概要</a:t>
          </a:r>
          <a:endParaRPr kumimoji="1" lang="en-US" altLang="ja-JP" sz="1200" b="1">
            <a:latin typeface="+mn-ea"/>
            <a:ea typeface="+mn-ea"/>
          </a:endParaRPr>
        </a:p>
      </xdr:txBody>
    </xdr:sp>
    <xdr:clientData/>
  </xdr:twoCellAnchor>
  <xdr:twoCellAnchor>
    <xdr:from>
      <xdr:col>0</xdr:col>
      <xdr:colOff>204705</xdr:colOff>
      <xdr:row>121</xdr:row>
      <xdr:rowOff>27165</xdr:rowOff>
    </xdr:from>
    <xdr:to>
      <xdr:col>7</xdr:col>
      <xdr:colOff>310539</xdr:colOff>
      <xdr:row>123</xdr:row>
      <xdr:rowOff>208325</xdr:rowOff>
    </xdr:to>
    <xdr:sp macro="" textlink="">
      <xdr:nvSpPr>
        <xdr:cNvPr id="109" name="テキスト ボックス 108">
          <a:hlinkClick xmlns:r="http://schemas.openxmlformats.org/officeDocument/2006/relationships" r:id="rId54"/>
          <a:extLst>
            <a:ext uri="{FF2B5EF4-FFF2-40B4-BE49-F238E27FC236}">
              <a16:creationId xmlns:a16="http://schemas.microsoft.com/office/drawing/2014/main" id="{00000000-0008-0000-0000-00006D000000}"/>
            </a:ext>
          </a:extLst>
        </xdr:cNvPr>
        <xdr:cNvSpPr txBox="1"/>
      </xdr:nvSpPr>
      <xdr:spPr>
        <a:xfrm>
          <a:off x="204705" y="37174665"/>
          <a:ext cx="4330452" cy="606984"/>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様式６－４</a:t>
          </a:r>
          <a:endParaRPr kumimoji="1" lang="en-US" altLang="ja-JP" sz="1200" b="1">
            <a:latin typeface="+mn-ea"/>
            <a:ea typeface="+mn-ea"/>
          </a:endParaRPr>
        </a:p>
        <a:p>
          <a:r>
            <a:rPr kumimoji="1" lang="ja-JP" altLang="ja-JP" sz="1100" b="1">
              <a:solidFill>
                <a:schemeClr val="dk1"/>
              </a:solidFill>
              <a:effectLst/>
              <a:latin typeface="+mn-lt"/>
              <a:ea typeface="+mn-ea"/>
              <a:cs typeface="+mn-cs"/>
            </a:rPr>
            <a:t>介護保険法第１１５条の４５の５第２項の規定に該当しない旨の誓約書</a:t>
          </a:r>
          <a:endParaRPr lang="ja-JP" altLang="ja-JP" sz="1200">
            <a:effectLst/>
          </a:endParaRPr>
        </a:p>
      </xdr:txBody>
    </xdr:sp>
    <xdr:clientData/>
  </xdr:twoCellAnchor>
  <xdr:twoCellAnchor>
    <xdr:from>
      <xdr:col>9</xdr:col>
      <xdr:colOff>150568</xdr:colOff>
      <xdr:row>104</xdr:row>
      <xdr:rowOff>104840</xdr:rowOff>
    </xdr:from>
    <xdr:to>
      <xdr:col>15</xdr:col>
      <xdr:colOff>372819</xdr:colOff>
      <xdr:row>106</xdr:row>
      <xdr:rowOff>49036</xdr:rowOff>
    </xdr:to>
    <xdr:sp macro="" textlink="">
      <xdr:nvSpPr>
        <xdr:cNvPr id="110" name="テキスト ボックス 109">
          <a:hlinkClick xmlns:r="http://schemas.openxmlformats.org/officeDocument/2006/relationships" r:id="rId62"/>
          <a:extLst>
            <a:ext uri="{FF2B5EF4-FFF2-40B4-BE49-F238E27FC236}">
              <a16:creationId xmlns:a16="http://schemas.microsoft.com/office/drawing/2014/main" id="{00000000-0008-0000-0000-00006E000000}"/>
            </a:ext>
          </a:extLst>
        </xdr:cNvPr>
        <xdr:cNvSpPr txBox="1"/>
      </xdr:nvSpPr>
      <xdr:spPr>
        <a:xfrm>
          <a:off x="5742303" y="33632840"/>
          <a:ext cx="4323604" cy="370020"/>
        </a:xfrm>
        <a:prstGeom prst="rect">
          <a:avLst/>
        </a:prstGeom>
        <a:solidFill>
          <a:schemeClr val="accent3">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変更届への添付書類一覧</a:t>
          </a:r>
          <a:endParaRPr kumimoji="1" lang="en-US" altLang="ja-JP" sz="1200" b="1">
            <a:latin typeface="+mn-ea"/>
            <a:ea typeface="+mn-ea"/>
          </a:endParaRPr>
        </a:p>
      </xdr:txBody>
    </xdr:sp>
    <xdr:clientData/>
  </xdr:twoCellAnchor>
  <xdr:twoCellAnchor>
    <xdr:from>
      <xdr:col>9</xdr:col>
      <xdr:colOff>129603</xdr:colOff>
      <xdr:row>106</xdr:row>
      <xdr:rowOff>187702</xdr:rowOff>
    </xdr:from>
    <xdr:to>
      <xdr:col>15</xdr:col>
      <xdr:colOff>342330</xdr:colOff>
      <xdr:row>109</xdr:row>
      <xdr:rowOff>89647</xdr:rowOff>
    </xdr:to>
    <xdr:sp macro="" textlink="">
      <xdr:nvSpPr>
        <xdr:cNvPr id="111" name="テキスト ボックス 110">
          <a:hlinkClick xmlns:r="http://schemas.openxmlformats.org/officeDocument/2006/relationships" r:id="rId24"/>
          <a:extLst>
            <a:ext uri="{FF2B5EF4-FFF2-40B4-BE49-F238E27FC236}">
              <a16:creationId xmlns:a16="http://schemas.microsoft.com/office/drawing/2014/main" id="{00000000-0008-0000-0000-00006F000000}"/>
            </a:ext>
          </a:extLst>
        </xdr:cNvPr>
        <xdr:cNvSpPr txBox="1"/>
      </xdr:nvSpPr>
      <xdr:spPr>
        <a:xfrm>
          <a:off x="5721338" y="34141526"/>
          <a:ext cx="4314080" cy="540680"/>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様式第２号（第３条関係）</a:t>
          </a:r>
          <a:endParaRPr kumimoji="1" lang="en-US" altLang="ja-JP" sz="1200" b="1">
            <a:latin typeface="+mn-ea"/>
            <a:ea typeface="+mn-ea"/>
          </a:endParaRPr>
        </a:p>
        <a:p>
          <a:pPr algn="l"/>
          <a:r>
            <a:rPr kumimoji="1" lang="ja-JP" altLang="en-US" sz="1200" b="1">
              <a:latin typeface="+mn-ea"/>
              <a:ea typeface="+mn-ea"/>
            </a:rPr>
            <a:t>変更届出書</a:t>
          </a:r>
          <a:endParaRPr kumimoji="1" lang="en-US" altLang="ja-JP" sz="1200" b="1">
            <a:latin typeface="+mn-ea"/>
            <a:ea typeface="+mn-ea"/>
          </a:endParaRPr>
        </a:p>
      </xdr:txBody>
    </xdr:sp>
    <xdr:clientData/>
  </xdr:twoCellAnchor>
  <xdr:twoCellAnchor>
    <xdr:from>
      <xdr:col>9</xdr:col>
      <xdr:colOff>204255</xdr:colOff>
      <xdr:row>118</xdr:row>
      <xdr:rowOff>74901</xdr:rowOff>
    </xdr:from>
    <xdr:to>
      <xdr:col>15</xdr:col>
      <xdr:colOff>416982</xdr:colOff>
      <xdr:row>121</xdr:row>
      <xdr:rowOff>56029</xdr:rowOff>
    </xdr:to>
    <xdr:sp macro="" textlink="">
      <xdr:nvSpPr>
        <xdr:cNvPr id="112" name="テキスト ボックス 111">
          <a:hlinkClick xmlns:r="http://schemas.openxmlformats.org/officeDocument/2006/relationships" r:id="rId25"/>
          <a:extLst>
            <a:ext uri="{FF2B5EF4-FFF2-40B4-BE49-F238E27FC236}">
              <a16:creationId xmlns:a16="http://schemas.microsoft.com/office/drawing/2014/main" id="{00000000-0008-0000-0000-000070000000}"/>
            </a:ext>
          </a:extLst>
        </xdr:cNvPr>
        <xdr:cNvSpPr txBox="1"/>
      </xdr:nvSpPr>
      <xdr:spPr>
        <a:xfrm>
          <a:off x="5795990" y="36583666"/>
          <a:ext cx="4314080" cy="61986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様式第３号（第３条関係）</a:t>
          </a:r>
          <a:endParaRPr kumimoji="1" lang="en-US" altLang="ja-JP" sz="1200" b="1">
            <a:latin typeface="+mn-ea"/>
            <a:ea typeface="+mn-ea"/>
          </a:endParaRPr>
        </a:p>
        <a:p>
          <a:pPr algn="l"/>
          <a:r>
            <a:rPr kumimoji="1" lang="ja-JP" altLang="en-US" sz="1200" b="1">
              <a:latin typeface="+mn-ea"/>
              <a:ea typeface="+mn-ea"/>
            </a:rPr>
            <a:t>廃止・休止・再開届出書</a:t>
          </a:r>
          <a:endParaRPr kumimoji="1" lang="en-US" altLang="ja-JP" sz="1200" b="1">
            <a:latin typeface="+mn-ea"/>
            <a:ea typeface="+mn-ea"/>
          </a:endParaRPr>
        </a:p>
      </xdr:txBody>
    </xdr:sp>
    <xdr:clientData/>
  </xdr:twoCellAnchor>
  <xdr:twoCellAnchor>
    <xdr:from>
      <xdr:col>9</xdr:col>
      <xdr:colOff>119020</xdr:colOff>
      <xdr:row>110</xdr:row>
      <xdr:rowOff>45310</xdr:rowOff>
    </xdr:from>
    <xdr:to>
      <xdr:col>15</xdr:col>
      <xdr:colOff>331747</xdr:colOff>
      <xdr:row>112</xdr:row>
      <xdr:rowOff>77064</xdr:rowOff>
    </xdr:to>
    <xdr:sp macro="" textlink="">
      <xdr:nvSpPr>
        <xdr:cNvPr id="113" name="テキスト ボックス 112">
          <a:hlinkClick xmlns:r="http://schemas.openxmlformats.org/officeDocument/2006/relationships" r:id="rId26"/>
          <a:extLst>
            <a:ext uri="{FF2B5EF4-FFF2-40B4-BE49-F238E27FC236}">
              <a16:creationId xmlns:a16="http://schemas.microsoft.com/office/drawing/2014/main" id="{00000000-0008-0000-0000-000071000000}"/>
            </a:ext>
          </a:extLst>
        </xdr:cNvPr>
        <xdr:cNvSpPr txBox="1"/>
      </xdr:nvSpPr>
      <xdr:spPr>
        <a:xfrm>
          <a:off x="5710755" y="34850781"/>
          <a:ext cx="4314080" cy="457577"/>
        </a:xfrm>
        <a:prstGeom prst="rect">
          <a:avLst/>
        </a:prstGeom>
        <a:solidFill>
          <a:srgbClr val="FFFF00"/>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変更届出書記入例</a:t>
          </a:r>
          <a:endParaRPr kumimoji="1" lang="en-US" altLang="ja-JP" sz="1200" b="1">
            <a:latin typeface="+mn-ea"/>
            <a:ea typeface="+mn-ea"/>
          </a:endParaRPr>
        </a:p>
      </xdr:txBody>
    </xdr:sp>
    <xdr:clientData/>
  </xdr:twoCellAnchor>
  <xdr:twoCellAnchor>
    <xdr:from>
      <xdr:col>9</xdr:col>
      <xdr:colOff>133671</xdr:colOff>
      <xdr:row>99</xdr:row>
      <xdr:rowOff>41185</xdr:rowOff>
    </xdr:from>
    <xdr:to>
      <xdr:col>15</xdr:col>
      <xdr:colOff>201706</xdr:colOff>
      <xdr:row>100</xdr:row>
      <xdr:rowOff>199668</xdr:rowOff>
    </xdr:to>
    <xdr:sp macro="" textlink="">
      <xdr:nvSpPr>
        <xdr:cNvPr id="114" name="テキスト ボックス 113">
          <a:hlinkClick xmlns:r="http://schemas.openxmlformats.org/officeDocument/2006/relationships" r:id="rId63"/>
          <a:extLst>
            <a:ext uri="{FF2B5EF4-FFF2-40B4-BE49-F238E27FC236}">
              <a16:creationId xmlns:a16="http://schemas.microsoft.com/office/drawing/2014/main" id="{00000000-0008-0000-0000-000072000000}"/>
            </a:ext>
          </a:extLst>
        </xdr:cNvPr>
        <xdr:cNvSpPr txBox="1"/>
      </xdr:nvSpPr>
      <xdr:spPr>
        <a:xfrm>
          <a:off x="5725406" y="32504626"/>
          <a:ext cx="4169388" cy="371395"/>
        </a:xfrm>
        <a:prstGeom prst="rect">
          <a:avLst/>
        </a:prstGeom>
        <a:solidFill>
          <a:schemeClr val="accent1">
            <a:lumMod val="40000"/>
            <a:lumOff val="6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介護予防支援事業者の指定更新に係る添付書類一覧</a:t>
          </a:r>
          <a:endParaRPr kumimoji="1" lang="en-US" altLang="ja-JP" sz="1200" b="1">
            <a:latin typeface="+mn-ea"/>
            <a:ea typeface="+mn-ea"/>
          </a:endParaRPr>
        </a:p>
      </xdr:txBody>
    </xdr:sp>
    <xdr:clientData/>
  </xdr:twoCellAnchor>
  <xdr:twoCellAnchor>
    <xdr:from>
      <xdr:col>14</xdr:col>
      <xdr:colOff>449035</xdr:colOff>
      <xdr:row>53</xdr:row>
      <xdr:rowOff>149679</xdr:rowOff>
    </xdr:from>
    <xdr:to>
      <xdr:col>20</xdr:col>
      <xdr:colOff>653142</xdr:colOff>
      <xdr:row>57</xdr:row>
      <xdr:rowOff>90010</xdr:rowOff>
    </xdr:to>
    <xdr:sp macro="" textlink="">
      <xdr:nvSpPr>
        <xdr:cNvPr id="115" name="テキスト ボックス 114">
          <a:hlinkClick xmlns:r="http://schemas.openxmlformats.org/officeDocument/2006/relationships" r:id="rId64"/>
          <a:extLst>
            <a:ext uri="{FF2B5EF4-FFF2-40B4-BE49-F238E27FC236}">
              <a16:creationId xmlns:a16="http://schemas.microsoft.com/office/drawing/2014/main" id="{00000000-0008-0000-0000-000073000000}"/>
            </a:ext>
          </a:extLst>
        </xdr:cNvPr>
        <xdr:cNvSpPr txBox="1"/>
      </xdr:nvSpPr>
      <xdr:spPr>
        <a:xfrm>
          <a:off x="9416142" y="19417393"/>
          <a:ext cx="4286250" cy="647903"/>
        </a:xfrm>
        <a:prstGeom prst="rect">
          <a:avLst/>
        </a:prstGeom>
        <a:solidFill>
          <a:schemeClr val="accent4">
            <a:lumMod val="20000"/>
            <a:lumOff val="80000"/>
          </a:schemeClr>
        </a:solidFill>
        <a:ln w="28575" cmpd="sng">
          <a:solidFill>
            <a:schemeClr val="accent4">
              <a:lumMod val="60000"/>
              <a:lumOff val="40000"/>
            </a:schemeClr>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slop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1200" b="1">
              <a:latin typeface="+mn-ea"/>
              <a:ea typeface="+mn-ea"/>
            </a:rPr>
            <a:t>別紙３</a:t>
          </a:r>
          <a:endParaRPr kumimoji="1" lang="en-US" altLang="ja-JP" sz="1200" b="1">
            <a:latin typeface="+mn-ea"/>
            <a:ea typeface="+mn-ea"/>
          </a:endParaRPr>
        </a:p>
        <a:p>
          <a:pPr algn="l"/>
          <a:r>
            <a:rPr kumimoji="1" lang="ja-JP" altLang="en-US" sz="1200" b="1">
              <a:latin typeface="+mn-ea"/>
              <a:ea typeface="+mn-ea"/>
            </a:rPr>
            <a:t>協力医療機関に関する届出書</a:t>
          </a:r>
          <a:endParaRPr kumimoji="1" lang="en-US" altLang="ja-JP" sz="1200" b="1">
            <a:latin typeface="+mn-ea"/>
            <a:ea typeface="+mn-ea"/>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16</xdr:col>
      <xdr:colOff>0</xdr:colOff>
      <xdr:row>37</xdr:row>
      <xdr:rowOff>0</xdr:rowOff>
    </xdr:from>
    <xdr:to>
      <xdr:col>18</xdr:col>
      <xdr:colOff>349250</xdr:colOff>
      <xdr:row>41</xdr:row>
      <xdr:rowOff>31750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A00-000002000000}"/>
            </a:ext>
          </a:extLst>
        </xdr:cNvPr>
        <xdr:cNvSpPr txBox="1"/>
      </xdr:nvSpPr>
      <xdr:spPr>
        <a:xfrm>
          <a:off x="6508750" y="7635875"/>
          <a:ext cx="1714500" cy="7937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3</xdr:col>
      <xdr:colOff>47625</xdr:colOff>
      <xdr:row>5</xdr:row>
      <xdr:rowOff>1</xdr:rowOff>
    </xdr:from>
    <xdr:to>
      <xdr:col>7</xdr:col>
      <xdr:colOff>247650</xdr:colOff>
      <xdr:row>7</xdr:row>
      <xdr:rowOff>109173</xdr:rowOff>
    </xdr:to>
    <xdr:sp macro="" textlink="">
      <xdr:nvSpPr>
        <xdr:cNvPr id="2" name="図形 1">
          <a:extLst>
            <a:ext uri="{FF2B5EF4-FFF2-40B4-BE49-F238E27FC236}">
              <a16:creationId xmlns:a16="http://schemas.microsoft.com/office/drawing/2014/main" id="{00000000-0008-0000-0B00-000002000000}"/>
            </a:ext>
          </a:extLst>
        </xdr:cNvPr>
        <xdr:cNvSpPr/>
      </xdr:nvSpPr>
      <xdr:spPr>
        <a:xfrm>
          <a:off x="1809750" y="1000126"/>
          <a:ext cx="1762125" cy="509222"/>
        </a:xfrm>
        <a:prstGeom prst="wedgeRoundRectCallout">
          <a:avLst>
            <a:gd name="adj1" fmla="val -8220"/>
            <a:gd name="adj2" fmla="val 93522"/>
            <a:gd name="adj3" fmla="val 16667"/>
          </a:avLst>
        </a:prstGeom>
        <a:solidFill>
          <a:schemeClr val="bg1"/>
        </a:solidFill>
        <a:ln w="19050" cap="flat" cmpd="sng" algn="ctr">
          <a:solidFill>
            <a:sysClr val="windowText" lastClr="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nchor="ctr"/>
        <a:lstStyle/>
        <a:p>
          <a:pPr algn="l"/>
          <a:r>
            <a:rPr kumimoji="1" lang="ja-JP" altLang="en-US" sz="1050" b="1" u="dbl">
              <a:solidFill>
                <a:srgbClr val="FF0000"/>
              </a:solidFill>
              <a:latin typeface="HG丸ｺﾞｼｯｸM-PRO"/>
              <a:ea typeface="HG丸ｺﾞｼｯｸM-PRO"/>
            </a:rPr>
            <a:t>法人</a:t>
          </a:r>
          <a:r>
            <a:rPr kumimoji="1" lang="ja-JP" altLang="en-US" sz="1050" b="1">
              <a:solidFill>
                <a:sysClr val="windowText" lastClr="000000"/>
              </a:solidFill>
              <a:latin typeface="HG丸ｺﾞｼｯｸM-PRO"/>
              <a:ea typeface="HG丸ｺﾞｼｯｸM-PRO"/>
            </a:rPr>
            <a:t>の住所、名称、代表者職名、氏名です。</a:t>
          </a:r>
          <a:endParaRPr kumimoji="1" lang="ja-JP" altLang="en-US" sz="1100" b="1">
            <a:solidFill>
              <a:sysClr val="windowText" lastClr="000000"/>
            </a:solidFill>
            <a:latin typeface="HG丸ｺﾞｼｯｸM-PRO"/>
            <a:ea typeface="HG丸ｺﾞｼｯｸM-PRO"/>
          </a:endParaRPr>
        </a:p>
      </xdr:txBody>
    </xdr:sp>
    <xdr:clientData/>
  </xdr:twoCellAnchor>
  <xdr:twoCellAnchor>
    <xdr:from>
      <xdr:col>0</xdr:col>
      <xdr:colOff>85725</xdr:colOff>
      <xdr:row>10</xdr:row>
      <xdr:rowOff>114300</xdr:rowOff>
    </xdr:from>
    <xdr:to>
      <xdr:col>5</xdr:col>
      <xdr:colOff>209550</xdr:colOff>
      <xdr:row>11</xdr:row>
      <xdr:rowOff>186006</xdr:rowOff>
    </xdr:to>
    <xdr:sp macro="" textlink="">
      <xdr:nvSpPr>
        <xdr:cNvPr id="3" name="図形 4">
          <a:extLst>
            <a:ext uri="{FF2B5EF4-FFF2-40B4-BE49-F238E27FC236}">
              <a16:creationId xmlns:a16="http://schemas.microsoft.com/office/drawing/2014/main" id="{00000000-0008-0000-0B00-000003000000}"/>
            </a:ext>
          </a:extLst>
        </xdr:cNvPr>
        <xdr:cNvSpPr/>
      </xdr:nvSpPr>
      <xdr:spPr>
        <a:xfrm>
          <a:off x="85725" y="2114550"/>
          <a:ext cx="2667000" cy="271731"/>
        </a:xfrm>
        <a:prstGeom prst="wedgeRoundRectCallout">
          <a:avLst>
            <a:gd name="adj1" fmla="val -162"/>
            <a:gd name="adj2" fmla="val 153374"/>
            <a:gd name="adj3" fmla="val 16667"/>
          </a:avLst>
        </a:prstGeom>
        <a:solidFill>
          <a:schemeClr val="bg1"/>
        </a:solidFill>
        <a:ln w="19050" cap="flat" cmpd="sng" algn="ctr">
          <a:solidFill>
            <a:sysClr val="windowText" lastClr="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nchor="ctr"/>
        <a:lstStyle/>
        <a:p>
          <a:r>
            <a:rPr kumimoji="1" lang="ja-JP" altLang="en-US" sz="1050">
              <a:solidFill>
                <a:sysClr val="windowText" lastClr="000000"/>
              </a:solidFill>
            </a:rPr>
            <a:t>　</a:t>
          </a:r>
          <a:r>
            <a:rPr kumimoji="1" lang="ja-JP" altLang="en-US" sz="1050" b="1">
              <a:solidFill>
                <a:sysClr val="windowText" lastClr="000000"/>
              </a:solidFill>
              <a:latin typeface="HG丸ｺﾞｼｯｸM-PRO"/>
              <a:ea typeface="HG丸ｺﾞｼｯｸM-PRO"/>
            </a:rPr>
            <a:t>事業所番号(10桁)を記入してください。</a:t>
          </a:r>
          <a:endParaRPr kumimoji="1" lang="ja-JP" altLang="en-US" sz="1100" b="1">
            <a:solidFill>
              <a:sysClr val="windowText" lastClr="000000"/>
            </a:solidFill>
            <a:latin typeface="HG丸ｺﾞｼｯｸM-PRO"/>
            <a:ea typeface="HG丸ｺﾞｼｯｸM-PRO"/>
          </a:endParaRPr>
        </a:p>
      </xdr:txBody>
    </xdr:sp>
    <xdr:clientData/>
  </xdr:twoCellAnchor>
  <xdr:twoCellAnchor>
    <xdr:from>
      <xdr:col>10</xdr:col>
      <xdr:colOff>133349</xdr:colOff>
      <xdr:row>12</xdr:row>
      <xdr:rowOff>180976</xdr:rowOff>
    </xdr:from>
    <xdr:to>
      <xdr:col>14</xdr:col>
      <xdr:colOff>419099</xdr:colOff>
      <xdr:row>14</xdr:row>
      <xdr:rowOff>166322</xdr:rowOff>
    </xdr:to>
    <xdr:sp macro="" textlink="">
      <xdr:nvSpPr>
        <xdr:cNvPr id="4" name="図形 3">
          <a:extLst>
            <a:ext uri="{FF2B5EF4-FFF2-40B4-BE49-F238E27FC236}">
              <a16:creationId xmlns:a16="http://schemas.microsoft.com/office/drawing/2014/main" id="{00000000-0008-0000-0B00-000004000000}"/>
            </a:ext>
          </a:extLst>
        </xdr:cNvPr>
        <xdr:cNvSpPr/>
      </xdr:nvSpPr>
      <xdr:spPr>
        <a:xfrm>
          <a:off x="4629149" y="2581276"/>
          <a:ext cx="2181225" cy="385396"/>
        </a:xfrm>
        <a:prstGeom prst="wedgeRoundRectCallout">
          <a:avLst>
            <a:gd name="adj1" fmla="val -64351"/>
            <a:gd name="adj2" fmla="val 41459"/>
            <a:gd name="adj3" fmla="val 16667"/>
          </a:avLst>
        </a:prstGeom>
        <a:solidFill>
          <a:schemeClr val="bg1"/>
        </a:solidFill>
        <a:ln w="19050" cap="flat" cmpd="sng" algn="ctr">
          <a:solidFill>
            <a:sysClr val="windowText" lastClr="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nchor="ctr"/>
        <a:lstStyle/>
        <a:p>
          <a:pPr algn="l"/>
          <a:r>
            <a:rPr kumimoji="1" lang="ja-JP" altLang="en-US" sz="1050" b="1">
              <a:solidFill>
                <a:sysClr val="windowText" lastClr="000000"/>
              </a:solidFill>
              <a:latin typeface="HG丸ｺﾞｼｯｸM-PRO"/>
              <a:ea typeface="HG丸ｺﾞｼｯｸM-PRO"/>
            </a:rPr>
            <a:t>事業所の名称を記入してください。</a:t>
          </a:r>
          <a:endParaRPr kumimoji="1" lang="ja-JP" altLang="en-US" sz="1100" b="1">
            <a:solidFill>
              <a:sysClr val="windowText" lastClr="000000"/>
            </a:solidFill>
          </a:endParaRPr>
        </a:p>
      </xdr:txBody>
    </xdr:sp>
    <xdr:clientData/>
  </xdr:twoCellAnchor>
  <xdr:twoCellAnchor>
    <xdr:from>
      <xdr:col>12</xdr:col>
      <xdr:colOff>28575</xdr:colOff>
      <xdr:row>15</xdr:row>
      <xdr:rowOff>66675</xdr:rowOff>
    </xdr:from>
    <xdr:to>
      <xdr:col>15</xdr:col>
      <xdr:colOff>371475</xdr:colOff>
      <xdr:row>16</xdr:row>
      <xdr:rowOff>180975</xdr:rowOff>
    </xdr:to>
    <xdr:sp macro="" textlink="">
      <xdr:nvSpPr>
        <xdr:cNvPr id="5" name="図形 7">
          <a:extLst>
            <a:ext uri="{FF2B5EF4-FFF2-40B4-BE49-F238E27FC236}">
              <a16:creationId xmlns:a16="http://schemas.microsoft.com/office/drawing/2014/main" id="{00000000-0008-0000-0B00-000005000000}"/>
            </a:ext>
          </a:extLst>
        </xdr:cNvPr>
        <xdr:cNvSpPr/>
      </xdr:nvSpPr>
      <xdr:spPr>
        <a:xfrm>
          <a:off x="5305425" y="3067050"/>
          <a:ext cx="2143125" cy="314325"/>
        </a:xfrm>
        <a:prstGeom prst="wedgeRoundRectCallout">
          <a:avLst>
            <a:gd name="adj1" fmla="val -60355"/>
            <a:gd name="adj2" fmla="val -28085"/>
            <a:gd name="adj3" fmla="val 16667"/>
          </a:avLst>
        </a:prstGeom>
        <a:solidFill>
          <a:schemeClr val="bg1"/>
        </a:solidFill>
        <a:ln w="19050" cap="flat" cmpd="sng" algn="ctr">
          <a:solidFill>
            <a:sysClr val="windowText" lastClr="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nchor="ctr"/>
        <a:lstStyle/>
        <a:p>
          <a:pPr algn="l"/>
          <a:r>
            <a:rPr kumimoji="1" lang="ja-JP" altLang="en-US" sz="1050" b="1">
              <a:solidFill>
                <a:sysClr val="windowText" lastClr="000000"/>
              </a:solidFill>
              <a:latin typeface="HG丸ｺﾞｼｯｸM-PRO"/>
              <a:ea typeface="HG丸ｺﾞｼｯｸM-PRO"/>
            </a:rPr>
            <a:t>サービス種別を記入してください。</a:t>
          </a:r>
          <a:endParaRPr kumimoji="1" lang="ja-JP" altLang="en-US" sz="1600" b="1">
            <a:solidFill>
              <a:sysClr val="windowText" lastClr="000000"/>
            </a:solidFill>
            <a:latin typeface="HG丸ｺﾞｼｯｸM-PRO"/>
            <a:ea typeface="HG丸ｺﾞｼｯｸM-PRO"/>
          </a:endParaRPr>
        </a:p>
        <a:p>
          <a:pPr algn="l"/>
          <a:endParaRPr kumimoji="1" lang="ja-JP" altLang="en-US" b="1">
            <a:solidFill>
              <a:sysClr val="windowText" lastClr="000000"/>
            </a:solidFill>
            <a:latin typeface="HG丸ｺﾞｼｯｸM-PRO"/>
            <a:ea typeface="HG丸ｺﾞｼｯｸM-PRO"/>
          </a:endParaRPr>
        </a:p>
      </xdr:txBody>
    </xdr:sp>
    <xdr:clientData/>
  </xdr:twoCellAnchor>
  <xdr:twoCellAnchor>
    <xdr:from>
      <xdr:col>6</xdr:col>
      <xdr:colOff>19051</xdr:colOff>
      <xdr:row>29</xdr:row>
      <xdr:rowOff>76200</xdr:rowOff>
    </xdr:from>
    <xdr:to>
      <xdr:col>11</xdr:col>
      <xdr:colOff>352426</xdr:colOff>
      <xdr:row>35</xdr:row>
      <xdr:rowOff>95250</xdr:rowOff>
    </xdr:to>
    <xdr:sp macro="" textlink="">
      <xdr:nvSpPr>
        <xdr:cNvPr id="6" name="図形 12">
          <a:extLst>
            <a:ext uri="{FF2B5EF4-FFF2-40B4-BE49-F238E27FC236}">
              <a16:creationId xmlns:a16="http://schemas.microsoft.com/office/drawing/2014/main" id="{00000000-0008-0000-0B00-000006000000}"/>
            </a:ext>
          </a:extLst>
        </xdr:cNvPr>
        <xdr:cNvSpPr/>
      </xdr:nvSpPr>
      <xdr:spPr>
        <a:xfrm>
          <a:off x="2952751" y="5876925"/>
          <a:ext cx="2286000" cy="1219200"/>
        </a:xfrm>
        <a:prstGeom prst="roundRect">
          <a:avLst>
            <a:gd name="adj" fmla="val 11381"/>
          </a:avLst>
        </a:prstGeom>
        <a:solidFill>
          <a:schemeClr val="bg1"/>
        </a:solidFill>
        <a:ln w="19050" cap="flat" cmpd="sng" algn="ctr">
          <a:solidFill>
            <a:sysClr val="windowText" lastClr="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nchor="ctr"/>
        <a:lstStyle/>
        <a:p>
          <a:r>
            <a:rPr kumimoji="1" lang="ja-JP" altLang="en-US" sz="1100" b="1">
              <a:solidFill>
                <a:sysClr val="windowText" lastClr="000000"/>
              </a:solidFill>
              <a:latin typeface="HG丸ｺﾞｼｯｸM-PRO"/>
              <a:ea typeface="HG丸ｺﾞｼｯｸM-PRO"/>
            </a:rPr>
            <a:t>※</a:t>
          </a:r>
          <a:r>
            <a:rPr kumimoji="1" lang="ja-JP" altLang="en-US" sz="1100" b="1">
              <a:solidFill>
                <a:srgbClr val="FF0000"/>
              </a:solidFill>
              <a:latin typeface="HG丸ｺﾞｼｯｸM-PRO"/>
              <a:ea typeface="HG丸ｺﾞｼｯｸM-PRO"/>
            </a:rPr>
            <a:t>変更</a:t>
          </a:r>
          <a:r>
            <a:rPr kumimoji="1" lang="ja-JP" altLang="en-US" sz="1050" b="1">
              <a:solidFill>
                <a:srgbClr val="FF0000"/>
              </a:solidFill>
              <a:latin typeface="HG丸ｺﾞｼｯｸM-PRO"/>
              <a:ea typeface="HG丸ｺﾞｼｯｸM-PRO"/>
            </a:rPr>
            <a:t>内容が明確に把握できるよう、具体的に記載</a:t>
          </a:r>
          <a:r>
            <a:rPr kumimoji="1" lang="ja-JP" altLang="en-US" sz="1050" b="1">
              <a:solidFill>
                <a:sysClr val="windowText" lastClr="000000"/>
              </a:solidFill>
              <a:latin typeface="HG丸ｺﾞｼｯｸM-PRO"/>
              <a:ea typeface="HG丸ｺﾞｼｯｸM-PRO"/>
            </a:rPr>
            <a:t>してください。</a:t>
          </a:r>
          <a:endParaRPr kumimoji="1" lang="ja-JP" altLang="en-US" sz="1100" b="1">
            <a:solidFill>
              <a:sysClr val="windowText" lastClr="000000"/>
            </a:solidFill>
            <a:latin typeface="HG丸ｺﾞｼｯｸM-PRO"/>
            <a:ea typeface="HG丸ｺﾞｼｯｸM-PRO"/>
          </a:endParaRPr>
        </a:p>
        <a:p>
          <a:pPr algn="l"/>
          <a:r>
            <a:rPr kumimoji="1" lang="ja-JP" altLang="en-US" sz="1100" b="1">
              <a:solidFill>
                <a:sysClr val="windowText" lastClr="000000"/>
              </a:solidFill>
              <a:latin typeface="HG丸ｺﾞｼｯｸM-PRO"/>
              <a:ea typeface="HG丸ｺﾞｼｯｸM-PRO"/>
            </a:rPr>
            <a:t>　</a:t>
          </a:r>
          <a:r>
            <a:rPr kumimoji="1" lang="ja-JP" altLang="en-US" sz="1050" b="1">
              <a:solidFill>
                <a:sysClr val="windowText" lastClr="000000"/>
              </a:solidFill>
              <a:latin typeface="HG丸ｺﾞｼｯｸM-PRO"/>
              <a:ea typeface="HG丸ｺﾞｼｯｸM-PRO"/>
            </a:rPr>
            <a:t>この欄に記載しきれない場合は、「別紙のとおり」とし、変更内容の新旧一覧表等、変更内容がわかる書類を添付してください。</a:t>
          </a:r>
        </a:p>
      </xdr:txBody>
    </xdr:sp>
    <xdr:clientData/>
  </xdr:twoCellAnchor>
  <xdr:twoCellAnchor>
    <xdr:from>
      <xdr:col>1</xdr:col>
      <xdr:colOff>533400</xdr:colOff>
      <xdr:row>33</xdr:row>
      <xdr:rowOff>28575</xdr:rowOff>
    </xdr:from>
    <xdr:to>
      <xdr:col>4</xdr:col>
      <xdr:colOff>114300</xdr:colOff>
      <xdr:row>36</xdr:row>
      <xdr:rowOff>63842</xdr:rowOff>
    </xdr:to>
    <xdr:sp macro="" textlink="">
      <xdr:nvSpPr>
        <xdr:cNvPr id="7" name="図形 11">
          <a:extLst>
            <a:ext uri="{FF2B5EF4-FFF2-40B4-BE49-F238E27FC236}">
              <a16:creationId xmlns:a16="http://schemas.microsoft.com/office/drawing/2014/main" id="{00000000-0008-0000-0B00-000007000000}"/>
            </a:ext>
          </a:extLst>
        </xdr:cNvPr>
        <xdr:cNvSpPr/>
      </xdr:nvSpPr>
      <xdr:spPr>
        <a:xfrm>
          <a:off x="962025" y="6629400"/>
          <a:ext cx="1304925" cy="635342"/>
        </a:xfrm>
        <a:prstGeom prst="wedgeRoundRectCallout">
          <a:avLst>
            <a:gd name="adj1" fmla="val -96707"/>
            <a:gd name="adj2" fmla="val -65350"/>
            <a:gd name="adj3" fmla="val 16667"/>
          </a:avLst>
        </a:prstGeom>
        <a:solidFill>
          <a:schemeClr val="bg1"/>
        </a:solidFill>
        <a:ln w="19050" cap="flat" cmpd="sng" algn="ctr">
          <a:solidFill>
            <a:sysClr val="windowText" lastClr="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nchor="ctr"/>
        <a:lstStyle/>
        <a:p>
          <a:pPr algn="l"/>
          <a:r>
            <a:rPr kumimoji="1" lang="ja-JP" altLang="en-US" sz="1050" b="1">
              <a:solidFill>
                <a:sysClr val="windowText" lastClr="000000"/>
              </a:solidFill>
              <a:latin typeface="HG丸ｺﾞｼｯｸM-PRO"/>
              <a:ea typeface="HG丸ｺﾞｼｯｸM-PRO"/>
            </a:rPr>
            <a:t>該当する項目に○をつけてください。</a:t>
          </a:r>
        </a:p>
      </xdr:txBody>
    </xdr:sp>
    <xdr:clientData/>
  </xdr:twoCellAnchor>
  <xdr:twoCellAnchor>
    <xdr:from>
      <xdr:col>0</xdr:col>
      <xdr:colOff>85725</xdr:colOff>
      <xdr:row>31</xdr:row>
      <xdr:rowOff>66675</xdr:rowOff>
    </xdr:from>
    <xdr:to>
      <xdr:col>0</xdr:col>
      <xdr:colOff>352425</xdr:colOff>
      <xdr:row>32</xdr:row>
      <xdr:rowOff>133350</xdr:rowOff>
    </xdr:to>
    <xdr:sp macro="" textlink="">
      <xdr:nvSpPr>
        <xdr:cNvPr id="8" name="楕円 7">
          <a:extLst>
            <a:ext uri="{FF2B5EF4-FFF2-40B4-BE49-F238E27FC236}">
              <a16:creationId xmlns:a16="http://schemas.microsoft.com/office/drawing/2014/main" id="{00000000-0008-0000-0B00-000008000000}"/>
            </a:ext>
          </a:extLst>
        </xdr:cNvPr>
        <xdr:cNvSpPr/>
      </xdr:nvSpPr>
      <xdr:spPr>
        <a:xfrm>
          <a:off x="85725" y="6267450"/>
          <a:ext cx="266700" cy="266700"/>
        </a:xfrm>
        <a:prstGeom prst="ellipse">
          <a:avLst/>
        </a:prstGeom>
        <a:no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133350</xdr:colOff>
      <xdr:row>47</xdr:row>
      <xdr:rowOff>9525</xdr:rowOff>
    </xdr:from>
    <xdr:to>
      <xdr:col>12</xdr:col>
      <xdr:colOff>333375</xdr:colOff>
      <xdr:row>49</xdr:row>
      <xdr:rowOff>13286</xdr:rowOff>
    </xdr:to>
    <xdr:sp macro="" textlink="">
      <xdr:nvSpPr>
        <xdr:cNvPr id="9" name="図形 8">
          <a:extLst>
            <a:ext uri="{FF2B5EF4-FFF2-40B4-BE49-F238E27FC236}">
              <a16:creationId xmlns:a16="http://schemas.microsoft.com/office/drawing/2014/main" id="{00000000-0008-0000-0B00-000009000000}"/>
            </a:ext>
          </a:extLst>
        </xdr:cNvPr>
        <xdr:cNvSpPr/>
      </xdr:nvSpPr>
      <xdr:spPr>
        <a:xfrm>
          <a:off x="4238625" y="9410700"/>
          <a:ext cx="1371600" cy="403811"/>
        </a:xfrm>
        <a:prstGeom prst="wedgeRoundRectCallout">
          <a:avLst>
            <a:gd name="adj1" fmla="val -74218"/>
            <a:gd name="adj2" fmla="val -50135"/>
            <a:gd name="adj3" fmla="val 16667"/>
          </a:avLst>
        </a:prstGeom>
        <a:solidFill>
          <a:schemeClr val="bg1"/>
        </a:solidFill>
        <a:ln w="19050" cap="flat" cmpd="sng" algn="ctr">
          <a:solidFill>
            <a:sysClr val="windowText" lastClr="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nchor="ctr"/>
        <a:lstStyle/>
        <a:p>
          <a:r>
            <a:rPr kumimoji="1" lang="ja-JP" altLang="en-US" sz="1050" b="1">
              <a:solidFill>
                <a:sysClr val="windowText" lastClr="000000"/>
              </a:solidFill>
              <a:latin typeface="HG丸ｺﾞｼｯｸM-PRO"/>
              <a:ea typeface="HG丸ｺﾞｼｯｸM-PRO"/>
            </a:rPr>
            <a:t>変更が生じた年月日を記入してください。</a:t>
          </a:r>
          <a:endParaRPr kumimoji="1" lang="ja-JP" altLang="en-US" sz="1100" b="1">
            <a:solidFill>
              <a:sysClr val="windowText" lastClr="000000"/>
            </a:solidFill>
            <a:latin typeface="HG丸ｺﾞｼｯｸM-PRO"/>
            <a:ea typeface="HG丸ｺﾞｼｯｸM-PRO"/>
          </a:endParaRPr>
        </a:p>
      </xdr:txBody>
    </xdr:sp>
    <xdr:clientData/>
  </xdr:twoCellAnchor>
  <xdr:twoCellAnchor>
    <xdr:from>
      <xdr:col>11</xdr:col>
      <xdr:colOff>161926</xdr:colOff>
      <xdr:row>1</xdr:row>
      <xdr:rowOff>19050</xdr:rowOff>
    </xdr:from>
    <xdr:to>
      <xdr:col>14</xdr:col>
      <xdr:colOff>314326</xdr:colOff>
      <xdr:row>3</xdr:row>
      <xdr:rowOff>128222</xdr:rowOff>
    </xdr:to>
    <xdr:sp macro="" textlink="">
      <xdr:nvSpPr>
        <xdr:cNvPr id="10" name="図形 1">
          <a:extLst>
            <a:ext uri="{FF2B5EF4-FFF2-40B4-BE49-F238E27FC236}">
              <a16:creationId xmlns:a16="http://schemas.microsoft.com/office/drawing/2014/main" id="{00000000-0008-0000-0B00-00000A000000}"/>
            </a:ext>
          </a:extLst>
        </xdr:cNvPr>
        <xdr:cNvSpPr/>
      </xdr:nvSpPr>
      <xdr:spPr>
        <a:xfrm>
          <a:off x="5048251" y="219075"/>
          <a:ext cx="1657350" cy="509222"/>
        </a:xfrm>
        <a:prstGeom prst="wedgeRoundRectCallout">
          <a:avLst>
            <a:gd name="adj1" fmla="val -40112"/>
            <a:gd name="adj2" fmla="val 72947"/>
            <a:gd name="adj3" fmla="val 16667"/>
          </a:avLst>
        </a:prstGeom>
        <a:solidFill>
          <a:schemeClr val="bg1"/>
        </a:solidFill>
        <a:ln w="19050" cap="flat" cmpd="sng" algn="ctr">
          <a:solidFill>
            <a:sysClr val="windowText" lastClr="000000"/>
          </a:solidFill>
          <a:prstDash val="solid"/>
          <a:round/>
          <a:headEnd type="none" w="med" len="med"/>
          <a:tailEnd type="none" w="med" len="med"/>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square" lIns="18288" tIns="0" rIns="0" bIns="0" anchor="ctr"/>
        <a:lstStyle/>
        <a:p>
          <a:pPr algn="l"/>
          <a:r>
            <a:rPr kumimoji="1" lang="ja-JP" altLang="en-US" sz="1050" b="1">
              <a:solidFill>
                <a:sysClr val="windowText" lastClr="000000"/>
              </a:solidFill>
              <a:latin typeface="HG丸ｺﾞｼｯｸM-PRO"/>
              <a:ea typeface="HG丸ｺﾞｼｯｸM-PRO"/>
            </a:rPr>
            <a:t>届出の提出日を記入してください。</a:t>
          </a:r>
          <a:endParaRPr kumimoji="1" lang="ja-JP" altLang="en-US" sz="1100">
            <a:solidFill>
              <a:sysClr val="windowText" lastClr="000000"/>
            </a:solidFill>
            <a:latin typeface="HG丸ｺﾞｼｯｸM-PRO"/>
            <a:ea typeface="HG丸ｺﾞｼｯｸM-PRO"/>
          </a:endParaRPr>
        </a:p>
      </xdr:txBody>
    </xdr:sp>
    <xdr:clientData/>
  </xdr:twoCellAnchor>
  <xdr:twoCellAnchor>
    <xdr:from>
      <xdr:col>12</xdr:col>
      <xdr:colOff>190500</xdr:colOff>
      <xdr:row>20</xdr:row>
      <xdr:rowOff>114298</xdr:rowOff>
    </xdr:from>
    <xdr:to>
      <xdr:col>16</xdr:col>
      <xdr:colOff>552450</xdr:colOff>
      <xdr:row>33</xdr:row>
      <xdr:rowOff>47625</xdr:rowOff>
    </xdr:to>
    <xdr:sp macro="" textlink="">
      <xdr:nvSpPr>
        <xdr:cNvPr id="11" name="雲 10">
          <a:extLst>
            <a:ext uri="{FF2B5EF4-FFF2-40B4-BE49-F238E27FC236}">
              <a16:creationId xmlns:a16="http://schemas.microsoft.com/office/drawing/2014/main" id="{00000000-0008-0000-0B00-00000B000000}"/>
            </a:ext>
          </a:extLst>
        </xdr:cNvPr>
        <xdr:cNvSpPr/>
      </xdr:nvSpPr>
      <xdr:spPr>
        <a:xfrm>
          <a:off x="5467350" y="4114798"/>
          <a:ext cx="2847975" cy="2533652"/>
        </a:xfrm>
        <a:prstGeom prst="cloud">
          <a:avLst/>
        </a:prstGeom>
        <a:solidFill>
          <a:srgbClr val="00B050"/>
        </a:solidFill>
        <a:ln>
          <a:solidFill>
            <a:srgbClr val="00B05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200" b="1"/>
            <a:t>【</a:t>
          </a:r>
          <a:r>
            <a:rPr kumimoji="1" lang="ja-JP" altLang="en-US" sz="1200" b="1"/>
            <a:t>注意</a:t>
          </a:r>
          <a:r>
            <a:rPr kumimoji="1" lang="en-US" altLang="ja-JP" sz="1200" b="1"/>
            <a:t>】</a:t>
          </a:r>
        </a:p>
        <a:p>
          <a:pPr algn="l"/>
          <a:r>
            <a:rPr kumimoji="1" lang="ja-JP" altLang="en-US" sz="1200" b="1"/>
            <a:t>本様式は居宅介護支援・地域密着型サービス用です。総合事業は様式第９号（第２３条関係）となりますので、ご注意ください。</a:t>
          </a:r>
        </a:p>
        <a:p>
          <a:pPr algn="l"/>
          <a:endParaRPr kumimoji="1" lang="ja-JP" altLang="en-US" sz="1100"/>
        </a:p>
      </xdr:txBody>
    </xdr:sp>
    <xdr:clientData/>
  </xdr:twoCellAnchor>
  <xdr:twoCellAnchor>
    <xdr:from>
      <xdr:col>18</xdr:col>
      <xdr:colOff>0</xdr:colOff>
      <xdr:row>49</xdr:row>
      <xdr:rowOff>0</xdr:rowOff>
    </xdr:from>
    <xdr:to>
      <xdr:col>20</xdr:col>
      <xdr:colOff>333375</xdr:colOff>
      <xdr:row>53</xdr:row>
      <xdr:rowOff>0</xdr:rowOff>
    </xdr:to>
    <xdr:sp macro="" textlink="">
      <xdr:nvSpPr>
        <xdr:cNvPr id="13" name="テキスト ボックス 12">
          <a:hlinkClick xmlns:r="http://schemas.openxmlformats.org/officeDocument/2006/relationships" r:id="rId1"/>
          <a:extLst>
            <a:ext uri="{FF2B5EF4-FFF2-40B4-BE49-F238E27FC236}">
              <a16:creationId xmlns:a16="http://schemas.microsoft.com/office/drawing/2014/main" id="{00000000-0008-0000-0B00-00000D000000}"/>
            </a:ext>
          </a:extLst>
        </xdr:cNvPr>
        <xdr:cNvSpPr txBox="1"/>
      </xdr:nvSpPr>
      <xdr:spPr>
        <a:xfrm>
          <a:off x="6572250" y="7543800"/>
          <a:ext cx="1704975" cy="8001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twoCellAnchor>
    <xdr:from>
      <xdr:col>21</xdr:col>
      <xdr:colOff>95250</xdr:colOff>
      <xdr:row>48</xdr:row>
      <xdr:rowOff>190500</xdr:rowOff>
    </xdr:from>
    <xdr:to>
      <xdr:col>23</xdr:col>
      <xdr:colOff>411504</xdr:colOff>
      <xdr:row>52</xdr:row>
      <xdr:rowOff>146050</xdr:rowOff>
    </xdr:to>
    <xdr:sp macro="" textlink="">
      <xdr:nvSpPr>
        <xdr:cNvPr id="14" name="テキスト ボックス 13">
          <a:hlinkClick xmlns:r="http://schemas.openxmlformats.org/officeDocument/2006/relationships" r:id="rId2"/>
          <a:extLst>
            <a:ext uri="{FF2B5EF4-FFF2-40B4-BE49-F238E27FC236}">
              <a16:creationId xmlns:a16="http://schemas.microsoft.com/office/drawing/2014/main" id="{00000000-0008-0000-0B00-00000E000000}"/>
            </a:ext>
          </a:extLst>
        </xdr:cNvPr>
        <xdr:cNvSpPr txBox="1"/>
      </xdr:nvSpPr>
      <xdr:spPr>
        <a:xfrm>
          <a:off x="8724900" y="7524750"/>
          <a:ext cx="1687854" cy="7937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24</xdr:col>
      <xdr:colOff>0</xdr:colOff>
      <xdr:row>49</xdr:row>
      <xdr:rowOff>0</xdr:rowOff>
    </xdr:from>
    <xdr:to>
      <xdr:col>26</xdr:col>
      <xdr:colOff>305405</xdr:colOff>
      <xdr:row>53</xdr:row>
      <xdr:rowOff>39077</xdr:rowOff>
    </xdr:to>
    <xdr:sp macro="" textlink="">
      <xdr:nvSpPr>
        <xdr:cNvPr id="15" name="テキスト ボックス 14">
          <a:hlinkClick xmlns:r="http://schemas.openxmlformats.org/officeDocument/2006/relationships" r:id="rId3"/>
          <a:extLst>
            <a:ext uri="{FF2B5EF4-FFF2-40B4-BE49-F238E27FC236}">
              <a16:creationId xmlns:a16="http://schemas.microsoft.com/office/drawing/2014/main" id="{00000000-0008-0000-0B00-00000F000000}"/>
            </a:ext>
          </a:extLst>
        </xdr:cNvPr>
        <xdr:cNvSpPr txBox="1"/>
      </xdr:nvSpPr>
      <xdr:spPr>
        <a:xfrm>
          <a:off x="13271500" y="10112375"/>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571500</xdr:colOff>
      <xdr:row>23</xdr:row>
      <xdr:rowOff>85725</xdr:rowOff>
    </xdr:from>
    <xdr:to>
      <xdr:col>10</xdr:col>
      <xdr:colOff>195604</xdr:colOff>
      <xdr:row>23</xdr:row>
      <xdr:rowOff>866775</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C00-000003000000}"/>
            </a:ext>
          </a:extLst>
        </xdr:cNvPr>
        <xdr:cNvSpPr txBox="1"/>
      </xdr:nvSpPr>
      <xdr:spPr>
        <a:xfrm>
          <a:off x="7181850" y="7991475"/>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8</xdr:col>
      <xdr:colOff>0</xdr:colOff>
      <xdr:row>23</xdr:row>
      <xdr:rowOff>0</xdr:rowOff>
    </xdr:from>
    <xdr:to>
      <xdr:col>10</xdr:col>
      <xdr:colOff>304043</xdr:colOff>
      <xdr:row>23</xdr:row>
      <xdr:rowOff>781050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D00-000003000000}"/>
            </a:ext>
          </a:extLst>
        </xdr:cNvPr>
        <xdr:cNvSpPr txBox="1"/>
      </xdr:nvSpPr>
      <xdr:spPr>
        <a:xfrm>
          <a:off x="7165731" y="7920404"/>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8</xdr:col>
      <xdr:colOff>0</xdr:colOff>
      <xdr:row>27</xdr:row>
      <xdr:rowOff>0</xdr:rowOff>
    </xdr:from>
    <xdr:to>
      <xdr:col>10</xdr:col>
      <xdr:colOff>309904</xdr:colOff>
      <xdr:row>27</xdr:row>
      <xdr:rowOff>781050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E00-000003000000}"/>
            </a:ext>
          </a:extLst>
        </xdr:cNvPr>
        <xdr:cNvSpPr txBox="1"/>
      </xdr:nvSpPr>
      <xdr:spPr>
        <a:xfrm>
          <a:off x="7239000" y="925830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27</xdr:row>
      <xdr:rowOff>0</xdr:rowOff>
    </xdr:from>
    <xdr:to>
      <xdr:col>10</xdr:col>
      <xdr:colOff>309904</xdr:colOff>
      <xdr:row>27</xdr:row>
      <xdr:rowOff>781050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F00-000003000000}"/>
            </a:ext>
          </a:extLst>
        </xdr:cNvPr>
        <xdr:cNvSpPr txBox="1"/>
      </xdr:nvSpPr>
      <xdr:spPr>
        <a:xfrm>
          <a:off x="7200900" y="931545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25</xdr:row>
      <xdr:rowOff>0</xdr:rowOff>
    </xdr:from>
    <xdr:to>
      <xdr:col>10</xdr:col>
      <xdr:colOff>309904</xdr:colOff>
      <xdr:row>25</xdr:row>
      <xdr:rowOff>781050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1000-000003000000}"/>
            </a:ext>
          </a:extLst>
        </xdr:cNvPr>
        <xdr:cNvSpPr txBox="1"/>
      </xdr:nvSpPr>
      <xdr:spPr>
        <a:xfrm>
          <a:off x="7200900" y="868680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8</xdr:col>
      <xdr:colOff>0</xdr:colOff>
      <xdr:row>28</xdr:row>
      <xdr:rowOff>0</xdr:rowOff>
    </xdr:from>
    <xdr:to>
      <xdr:col>10</xdr:col>
      <xdr:colOff>309904</xdr:colOff>
      <xdr:row>28</xdr:row>
      <xdr:rowOff>781050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1100-000003000000}"/>
            </a:ext>
          </a:extLst>
        </xdr:cNvPr>
        <xdr:cNvSpPr txBox="1"/>
      </xdr:nvSpPr>
      <xdr:spPr>
        <a:xfrm>
          <a:off x="7239000" y="935355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8</xdr:col>
      <xdr:colOff>0</xdr:colOff>
      <xdr:row>23</xdr:row>
      <xdr:rowOff>0</xdr:rowOff>
    </xdr:from>
    <xdr:to>
      <xdr:col>10</xdr:col>
      <xdr:colOff>309904</xdr:colOff>
      <xdr:row>23</xdr:row>
      <xdr:rowOff>781050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1200-000003000000}"/>
            </a:ext>
          </a:extLst>
        </xdr:cNvPr>
        <xdr:cNvSpPr txBox="1"/>
      </xdr:nvSpPr>
      <xdr:spPr>
        <a:xfrm>
          <a:off x="7410450" y="7991475"/>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8</xdr:col>
      <xdr:colOff>0</xdr:colOff>
      <xdr:row>28</xdr:row>
      <xdr:rowOff>0</xdr:rowOff>
    </xdr:from>
    <xdr:to>
      <xdr:col>10</xdr:col>
      <xdr:colOff>309904</xdr:colOff>
      <xdr:row>28</xdr:row>
      <xdr:rowOff>781050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1300-000003000000}"/>
            </a:ext>
          </a:extLst>
        </xdr:cNvPr>
        <xdr:cNvSpPr txBox="1"/>
      </xdr:nvSpPr>
      <xdr:spPr>
        <a:xfrm>
          <a:off x="7296150" y="8905875"/>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23</xdr:row>
      <xdr:rowOff>0</xdr:rowOff>
    </xdr:from>
    <xdr:to>
      <xdr:col>10</xdr:col>
      <xdr:colOff>524653</xdr:colOff>
      <xdr:row>23</xdr:row>
      <xdr:rowOff>645585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200-000002000000}"/>
            </a:ext>
          </a:extLst>
        </xdr:cNvPr>
        <xdr:cNvSpPr txBox="1"/>
      </xdr:nvSpPr>
      <xdr:spPr>
        <a:xfrm>
          <a:off x="6799385" y="8176846"/>
          <a:ext cx="1711614"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8</xdr:col>
      <xdr:colOff>0</xdr:colOff>
      <xdr:row>23</xdr:row>
      <xdr:rowOff>0</xdr:rowOff>
    </xdr:from>
    <xdr:to>
      <xdr:col>10</xdr:col>
      <xdr:colOff>309904</xdr:colOff>
      <xdr:row>23</xdr:row>
      <xdr:rowOff>781050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1400-000003000000}"/>
            </a:ext>
          </a:extLst>
        </xdr:cNvPr>
        <xdr:cNvSpPr txBox="1"/>
      </xdr:nvSpPr>
      <xdr:spPr>
        <a:xfrm>
          <a:off x="7296150" y="790575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20</xdr:col>
      <xdr:colOff>0</xdr:colOff>
      <xdr:row>35</xdr:row>
      <xdr:rowOff>0</xdr:rowOff>
    </xdr:from>
    <xdr:to>
      <xdr:col>23</xdr:col>
      <xdr:colOff>81304</xdr:colOff>
      <xdr:row>38</xdr:row>
      <xdr:rowOff>190500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1500-000003000000}"/>
            </a:ext>
          </a:extLst>
        </xdr:cNvPr>
        <xdr:cNvSpPr txBox="1"/>
      </xdr:nvSpPr>
      <xdr:spPr>
        <a:xfrm>
          <a:off x="7724775" y="904875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142875</xdr:colOff>
          <xdr:row>16</xdr:row>
          <xdr:rowOff>171450</xdr:rowOff>
        </xdr:from>
        <xdr:to>
          <xdr:col>9</xdr:col>
          <xdr:colOff>85725</xdr:colOff>
          <xdr:row>18</xdr:row>
          <xdr:rowOff>19050</xdr:rowOff>
        </xdr:to>
        <xdr:sp macro="" textlink="">
          <xdr:nvSpPr>
            <xdr:cNvPr id="50179" name="Check Box 3" hidden="1">
              <a:extLst>
                <a:ext uri="{63B3BB69-23CF-44E3-9099-C40C66FF867C}">
                  <a14:compatExt spid="_x0000_s50179"/>
                </a:ext>
                <a:ext uri="{FF2B5EF4-FFF2-40B4-BE49-F238E27FC236}">
                  <a16:creationId xmlns:a16="http://schemas.microsoft.com/office/drawing/2014/main" id="{00000000-0008-0000-1600-00000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16</xdr:row>
          <xdr:rowOff>171450</xdr:rowOff>
        </xdr:from>
        <xdr:to>
          <xdr:col>13</xdr:col>
          <xdr:colOff>142875</xdr:colOff>
          <xdr:row>18</xdr:row>
          <xdr:rowOff>9525</xdr:rowOff>
        </xdr:to>
        <xdr:sp macro="" textlink="">
          <xdr:nvSpPr>
            <xdr:cNvPr id="50180" name="Check Box 4" hidden="1">
              <a:extLst>
                <a:ext uri="{63B3BB69-23CF-44E3-9099-C40C66FF867C}">
                  <a14:compatExt spid="_x0000_s50180"/>
                </a:ext>
                <a:ext uri="{FF2B5EF4-FFF2-40B4-BE49-F238E27FC236}">
                  <a16:creationId xmlns:a16="http://schemas.microsoft.com/office/drawing/2014/main" id="{00000000-0008-0000-1600-00000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18</xdr:col>
      <xdr:colOff>0</xdr:colOff>
      <xdr:row>32</xdr:row>
      <xdr:rowOff>0</xdr:rowOff>
    </xdr:from>
    <xdr:to>
      <xdr:col>21</xdr:col>
      <xdr:colOff>81304</xdr:colOff>
      <xdr:row>37</xdr:row>
      <xdr:rowOff>19050</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00000000-0008-0000-1600-000005000000}"/>
            </a:ext>
          </a:extLst>
        </xdr:cNvPr>
        <xdr:cNvSpPr txBox="1"/>
      </xdr:nvSpPr>
      <xdr:spPr>
        <a:xfrm>
          <a:off x="6772275" y="912495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228600</xdr:colOff>
          <xdr:row>16</xdr:row>
          <xdr:rowOff>19050</xdr:rowOff>
        </xdr:from>
        <xdr:to>
          <xdr:col>9</xdr:col>
          <xdr:colOff>352425</xdr:colOff>
          <xdr:row>16</xdr:row>
          <xdr:rowOff>257175</xdr:rowOff>
        </xdr:to>
        <xdr:sp macro="" textlink="">
          <xdr:nvSpPr>
            <xdr:cNvPr id="39937" name="Check Box 1" hidden="1">
              <a:extLst>
                <a:ext uri="{63B3BB69-23CF-44E3-9099-C40C66FF867C}">
                  <a14:compatExt spid="_x0000_s39937"/>
                </a:ext>
                <a:ext uri="{FF2B5EF4-FFF2-40B4-BE49-F238E27FC236}">
                  <a16:creationId xmlns:a16="http://schemas.microsoft.com/office/drawing/2014/main" id="{00000000-0008-0000-1700-000001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600075</xdr:colOff>
          <xdr:row>16</xdr:row>
          <xdr:rowOff>19050</xdr:rowOff>
        </xdr:from>
        <xdr:to>
          <xdr:col>11</xdr:col>
          <xdr:colOff>104775</xdr:colOff>
          <xdr:row>16</xdr:row>
          <xdr:rowOff>257175</xdr:rowOff>
        </xdr:to>
        <xdr:sp macro="" textlink="">
          <xdr:nvSpPr>
            <xdr:cNvPr id="39938" name="Check Box 2" hidden="1">
              <a:extLst>
                <a:ext uri="{63B3BB69-23CF-44E3-9099-C40C66FF867C}">
                  <a14:compatExt spid="_x0000_s39938"/>
                </a:ext>
                <a:ext uri="{FF2B5EF4-FFF2-40B4-BE49-F238E27FC236}">
                  <a16:creationId xmlns:a16="http://schemas.microsoft.com/office/drawing/2014/main" id="{00000000-0008-0000-1700-0000029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xdr:twoCellAnchor>
    <xdr:from>
      <xdr:col>14</xdr:col>
      <xdr:colOff>0</xdr:colOff>
      <xdr:row>63</xdr:row>
      <xdr:rowOff>0</xdr:rowOff>
    </xdr:from>
    <xdr:to>
      <xdr:col>17</xdr:col>
      <xdr:colOff>167029</xdr:colOff>
      <xdr:row>67</xdr:row>
      <xdr:rowOff>114300</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00000000-0008-0000-1700-000006000000}"/>
            </a:ext>
          </a:extLst>
        </xdr:cNvPr>
        <xdr:cNvSpPr txBox="1"/>
      </xdr:nvSpPr>
      <xdr:spPr>
        <a:xfrm>
          <a:off x="6496050" y="1438275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14</xdr:col>
      <xdr:colOff>0</xdr:colOff>
      <xdr:row>112</xdr:row>
      <xdr:rowOff>0</xdr:rowOff>
    </xdr:from>
    <xdr:to>
      <xdr:col>17</xdr:col>
      <xdr:colOff>167029</xdr:colOff>
      <xdr:row>116</xdr:row>
      <xdr:rowOff>114300</xdr:rowOff>
    </xdr:to>
    <xdr:sp macro="" textlink="">
      <xdr:nvSpPr>
        <xdr:cNvPr id="7" name="テキスト ボックス 6">
          <a:hlinkClick xmlns:r="http://schemas.openxmlformats.org/officeDocument/2006/relationships" r:id="rId1"/>
          <a:extLst>
            <a:ext uri="{FF2B5EF4-FFF2-40B4-BE49-F238E27FC236}">
              <a16:creationId xmlns:a16="http://schemas.microsoft.com/office/drawing/2014/main" id="{00000000-0008-0000-1700-000007000000}"/>
            </a:ext>
          </a:extLst>
        </xdr:cNvPr>
        <xdr:cNvSpPr txBox="1"/>
      </xdr:nvSpPr>
      <xdr:spPr>
        <a:xfrm>
          <a:off x="6496050" y="2318385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14</xdr:col>
      <xdr:colOff>0</xdr:colOff>
      <xdr:row>62</xdr:row>
      <xdr:rowOff>0</xdr:rowOff>
    </xdr:from>
    <xdr:to>
      <xdr:col>17</xdr:col>
      <xdr:colOff>167029</xdr:colOff>
      <xdr:row>66</xdr:row>
      <xdr:rowOff>114300</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1800-000004000000}"/>
            </a:ext>
          </a:extLst>
        </xdr:cNvPr>
        <xdr:cNvSpPr txBox="1"/>
      </xdr:nvSpPr>
      <xdr:spPr>
        <a:xfrm>
          <a:off x="6496050" y="1411605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14</xdr:col>
      <xdr:colOff>0</xdr:colOff>
      <xdr:row>110</xdr:row>
      <xdr:rowOff>0</xdr:rowOff>
    </xdr:from>
    <xdr:to>
      <xdr:col>17</xdr:col>
      <xdr:colOff>167029</xdr:colOff>
      <xdr:row>115</xdr:row>
      <xdr:rowOff>19050</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00000000-0008-0000-1800-000005000000}"/>
            </a:ext>
          </a:extLst>
        </xdr:cNvPr>
        <xdr:cNvSpPr txBox="1"/>
      </xdr:nvSpPr>
      <xdr:spPr>
        <a:xfrm>
          <a:off x="6496050" y="22736175"/>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xdr:colOff>
          <xdr:row>6</xdr:row>
          <xdr:rowOff>180975</xdr:rowOff>
        </xdr:from>
        <xdr:to>
          <xdr:col>7</xdr:col>
          <xdr:colOff>152400</xdr:colOff>
          <xdr:row>8</xdr:row>
          <xdr:rowOff>38100</xdr:rowOff>
        </xdr:to>
        <xdr:sp macro="" textlink="">
          <xdr:nvSpPr>
            <xdr:cNvPr id="52226" name="Check Box 2" hidden="1">
              <a:extLst>
                <a:ext uri="{63B3BB69-23CF-44E3-9099-C40C66FF867C}">
                  <a14:compatExt spid="_x0000_s52226"/>
                </a:ext>
                <a:ext uri="{FF2B5EF4-FFF2-40B4-BE49-F238E27FC236}">
                  <a16:creationId xmlns:a16="http://schemas.microsoft.com/office/drawing/2014/main" id="{00000000-0008-0000-1900-000002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認知症対応型共同生活介護事業所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6</xdr:row>
          <xdr:rowOff>142875</xdr:rowOff>
        </xdr:from>
        <xdr:to>
          <xdr:col>9</xdr:col>
          <xdr:colOff>476250</xdr:colOff>
          <xdr:row>8</xdr:row>
          <xdr:rowOff>76200</xdr:rowOff>
        </xdr:to>
        <xdr:sp macro="" textlink="">
          <xdr:nvSpPr>
            <xdr:cNvPr id="52227" name="Check Box 3" hidden="1">
              <a:extLst>
                <a:ext uri="{63B3BB69-23CF-44E3-9099-C40C66FF867C}">
                  <a14:compatExt spid="_x0000_s52227"/>
                </a:ext>
                <a:ext uri="{FF2B5EF4-FFF2-40B4-BE49-F238E27FC236}">
                  <a16:creationId xmlns:a16="http://schemas.microsoft.com/office/drawing/2014/main" id="{00000000-0008-0000-1900-000003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地域密着型特定施設</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276225</xdr:colOff>
          <xdr:row>6</xdr:row>
          <xdr:rowOff>171450</xdr:rowOff>
        </xdr:from>
        <xdr:to>
          <xdr:col>12</xdr:col>
          <xdr:colOff>371475</xdr:colOff>
          <xdr:row>8</xdr:row>
          <xdr:rowOff>38100</xdr:rowOff>
        </xdr:to>
        <xdr:sp macro="" textlink="">
          <xdr:nvSpPr>
            <xdr:cNvPr id="52228" name="Check Box 4" hidden="1">
              <a:extLst>
                <a:ext uri="{63B3BB69-23CF-44E3-9099-C40C66FF867C}">
                  <a14:compatExt spid="_x0000_s52228"/>
                </a:ext>
                <a:ext uri="{FF2B5EF4-FFF2-40B4-BE49-F238E27FC236}">
                  <a16:creationId xmlns:a16="http://schemas.microsoft.com/office/drawing/2014/main" id="{00000000-0008-0000-1900-000004C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地域密着型介護老人福祉施設</a:t>
              </a:r>
            </a:p>
          </xdr:txBody>
        </xdr:sp>
        <xdr:clientData/>
      </xdr:twoCellAnchor>
    </mc:Choice>
    <mc:Fallback/>
  </mc:AlternateContent>
  <xdr:twoCellAnchor>
    <xdr:from>
      <xdr:col>14</xdr:col>
      <xdr:colOff>0</xdr:colOff>
      <xdr:row>64</xdr:row>
      <xdr:rowOff>0</xdr:rowOff>
    </xdr:from>
    <xdr:to>
      <xdr:col>17</xdr:col>
      <xdr:colOff>167029</xdr:colOff>
      <xdr:row>67</xdr:row>
      <xdr:rowOff>123825</xdr:rowOff>
    </xdr:to>
    <xdr:sp macro="" textlink="">
      <xdr:nvSpPr>
        <xdr:cNvPr id="7" name="テキスト ボックス 6">
          <a:hlinkClick xmlns:r="http://schemas.openxmlformats.org/officeDocument/2006/relationships" r:id="rId1"/>
          <a:extLst>
            <a:ext uri="{FF2B5EF4-FFF2-40B4-BE49-F238E27FC236}">
              <a16:creationId xmlns:a16="http://schemas.microsoft.com/office/drawing/2014/main" id="{00000000-0008-0000-1900-000007000000}"/>
            </a:ext>
          </a:extLst>
        </xdr:cNvPr>
        <xdr:cNvSpPr txBox="1"/>
      </xdr:nvSpPr>
      <xdr:spPr>
        <a:xfrm>
          <a:off x="6496050" y="14525625"/>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14</xdr:col>
      <xdr:colOff>0</xdr:colOff>
      <xdr:row>113</xdr:row>
      <xdr:rowOff>0</xdr:rowOff>
    </xdr:from>
    <xdr:to>
      <xdr:col>17</xdr:col>
      <xdr:colOff>167029</xdr:colOff>
      <xdr:row>118</xdr:row>
      <xdr:rowOff>19050</xdr:rowOff>
    </xdr:to>
    <xdr:sp macro="" textlink="">
      <xdr:nvSpPr>
        <xdr:cNvPr id="8" name="テキスト ボックス 7">
          <a:hlinkClick xmlns:r="http://schemas.openxmlformats.org/officeDocument/2006/relationships" r:id="rId1"/>
          <a:extLst>
            <a:ext uri="{FF2B5EF4-FFF2-40B4-BE49-F238E27FC236}">
              <a16:creationId xmlns:a16="http://schemas.microsoft.com/office/drawing/2014/main" id="{00000000-0008-0000-1900-000008000000}"/>
            </a:ext>
          </a:extLst>
        </xdr:cNvPr>
        <xdr:cNvSpPr txBox="1"/>
      </xdr:nvSpPr>
      <xdr:spPr>
        <a:xfrm>
          <a:off x="6496050" y="2366010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xdr:colOff>
          <xdr:row>29</xdr:row>
          <xdr:rowOff>371475</xdr:rowOff>
        </xdr:from>
        <xdr:to>
          <xdr:col>19</xdr:col>
          <xdr:colOff>57150</xdr:colOff>
          <xdr:row>31</xdr:row>
          <xdr:rowOff>47625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1A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29</xdr:row>
          <xdr:rowOff>361950</xdr:rowOff>
        </xdr:from>
        <xdr:to>
          <xdr:col>28</xdr:col>
          <xdr:colOff>104775</xdr:colOff>
          <xdr:row>31</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1A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29</xdr:row>
          <xdr:rowOff>361950</xdr:rowOff>
        </xdr:from>
        <xdr:to>
          <xdr:col>38</xdr:col>
          <xdr:colOff>9525</xdr:colOff>
          <xdr:row>31</xdr:row>
          <xdr:rowOff>28575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1A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43</xdr:row>
          <xdr:rowOff>371475</xdr:rowOff>
        </xdr:from>
        <xdr:to>
          <xdr:col>19</xdr:col>
          <xdr:colOff>57150</xdr:colOff>
          <xdr:row>45</xdr:row>
          <xdr:rowOff>9525</xdr:rowOff>
        </xdr:to>
        <xdr:sp macro="" textlink="">
          <xdr:nvSpPr>
            <xdr:cNvPr id="6153" name="Check Box 9" hidden="1">
              <a:extLst>
                <a:ext uri="{63B3BB69-23CF-44E3-9099-C40C66FF867C}">
                  <a14:compatExt spid="_x0000_s6153"/>
                </a:ext>
                <a:ext uri="{FF2B5EF4-FFF2-40B4-BE49-F238E27FC236}">
                  <a16:creationId xmlns:a16="http://schemas.microsoft.com/office/drawing/2014/main" id="{00000000-0008-0000-1A00-000009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361950</xdr:rowOff>
        </xdr:from>
        <xdr:to>
          <xdr:col>28</xdr:col>
          <xdr:colOff>104775</xdr:colOff>
          <xdr:row>44</xdr:row>
          <xdr:rowOff>247650</xdr:rowOff>
        </xdr:to>
        <xdr:sp macro="" textlink="">
          <xdr:nvSpPr>
            <xdr:cNvPr id="6154" name="Check Box 10" hidden="1">
              <a:extLst>
                <a:ext uri="{63B3BB69-23CF-44E3-9099-C40C66FF867C}">
                  <a14:compatExt spid="_x0000_s6154"/>
                </a:ext>
                <a:ext uri="{FF2B5EF4-FFF2-40B4-BE49-F238E27FC236}">
                  <a16:creationId xmlns:a16="http://schemas.microsoft.com/office/drawing/2014/main" id="{00000000-0008-0000-1A00-00000A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43</xdr:row>
          <xdr:rowOff>361950</xdr:rowOff>
        </xdr:from>
        <xdr:to>
          <xdr:col>38</xdr:col>
          <xdr:colOff>9525</xdr:colOff>
          <xdr:row>44</xdr:row>
          <xdr:rowOff>247650</xdr:rowOff>
        </xdr:to>
        <xdr:sp macro="" textlink="">
          <xdr:nvSpPr>
            <xdr:cNvPr id="6155" name="Check Box 11" hidden="1">
              <a:extLst>
                <a:ext uri="{63B3BB69-23CF-44E3-9099-C40C66FF867C}">
                  <a14:compatExt spid="_x0000_s6155"/>
                </a:ext>
                <a:ext uri="{FF2B5EF4-FFF2-40B4-BE49-F238E27FC236}">
                  <a16:creationId xmlns:a16="http://schemas.microsoft.com/office/drawing/2014/main" id="{00000000-0008-0000-1A00-00000B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40</xdr:col>
      <xdr:colOff>0</xdr:colOff>
      <xdr:row>50</xdr:row>
      <xdr:rowOff>0</xdr:rowOff>
    </xdr:from>
    <xdr:to>
      <xdr:col>43</xdr:col>
      <xdr:colOff>94004</xdr:colOff>
      <xdr:row>55</xdr:row>
      <xdr:rowOff>40217</xdr:rowOff>
    </xdr:to>
    <xdr:sp macro="" textlink="">
      <xdr:nvSpPr>
        <xdr:cNvPr id="9" name="テキスト ボックス 8">
          <a:hlinkClick xmlns:r="http://schemas.openxmlformats.org/officeDocument/2006/relationships" r:id="rId1"/>
          <a:extLst>
            <a:ext uri="{FF2B5EF4-FFF2-40B4-BE49-F238E27FC236}">
              <a16:creationId xmlns:a16="http://schemas.microsoft.com/office/drawing/2014/main" id="{00000000-0008-0000-1A00-000009000000}"/>
            </a:ext>
          </a:extLst>
        </xdr:cNvPr>
        <xdr:cNvSpPr txBox="1"/>
      </xdr:nvSpPr>
      <xdr:spPr>
        <a:xfrm>
          <a:off x="6879167" y="1162050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xdr:colOff>
          <xdr:row>27</xdr:row>
          <xdr:rowOff>0</xdr:rowOff>
        </xdr:from>
        <xdr:to>
          <xdr:col>19</xdr:col>
          <xdr:colOff>57150</xdr:colOff>
          <xdr:row>28</xdr:row>
          <xdr:rowOff>47625</xdr:rowOff>
        </xdr:to>
        <xdr:sp macro="" textlink="">
          <xdr:nvSpPr>
            <xdr:cNvPr id="53249" name="Check Box 1" hidden="1">
              <a:extLst>
                <a:ext uri="{63B3BB69-23CF-44E3-9099-C40C66FF867C}">
                  <a14:compatExt spid="_x0000_s53249"/>
                </a:ext>
                <a:ext uri="{FF2B5EF4-FFF2-40B4-BE49-F238E27FC236}">
                  <a16:creationId xmlns:a16="http://schemas.microsoft.com/office/drawing/2014/main" id="{00000000-0008-0000-1B00-000001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27</xdr:row>
          <xdr:rowOff>0</xdr:rowOff>
        </xdr:from>
        <xdr:to>
          <xdr:col>28</xdr:col>
          <xdr:colOff>104775</xdr:colOff>
          <xdr:row>28</xdr:row>
          <xdr:rowOff>28575</xdr:rowOff>
        </xdr:to>
        <xdr:sp macro="" textlink="">
          <xdr:nvSpPr>
            <xdr:cNvPr id="53250" name="Check Box 2" hidden="1">
              <a:extLst>
                <a:ext uri="{63B3BB69-23CF-44E3-9099-C40C66FF867C}">
                  <a14:compatExt spid="_x0000_s53250"/>
                </a:ext>
                <a:ext uri="{FF2B5EF4-FFF2-40B4-BE49-F238E27FC236}">
                  <a16:creationId xmlns:a16="http://schemas.microsoft.com/office/drawing/2014/main" id="{00000000-0008-0000-1B00-000002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27</xdr:row>
          <xdr:rowOff>0</xdr:rowOff>
        </xdr:from>
        <xdr:to>
          <xdr:col>38</xdr:col>
          <xdr:colOff>9525</xdr:colOff>
          <xdr:row>28</xdr:row>
          <xdr:rowOff>28575</xdr:rowOff>
        </xdr:to>
        <xdr:sp macro="" textlink="">
          <xdr:nvSpPr>
            <xdr:cNvPr id="53251" name="Check Box 3" hidden="1">
              <a:extLst>
                <a:ext uri="{63B3BB69-23CF-44E3-9099-C40C66FF867C}">
                  <a14:compatExt spid="_x0000_s53251"/>
                </a:ext>
                <a:ext uri="{FF2B5EF4-FFF2-40B4-BE49-F238E27FC236}">
                  <a16:creationId xmlns:a16="http://schemas.microsoft.com/office/drawing/2014/main" id="{00000000-0008-0000-1B00-000003D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45</xdr:col>
      <xdr:colOff>0</xdr:colOff>
      <xdr:row>30</xdr:row>
      <xdr:rowOff>0</xdr:rowOff>
    </xdr:from>
    <xdr:to>
      <xdr:col>48</xdr:col>
      <xdr:colOff>94004</xdr:colOff>
      <xdr:row>35</xdr:row>
      <xdr:rowOff>29634</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00000000-0008-0000-1B00-000006000000}"/>
            </a:ext>
          </a:extLst>
        </xdr:cNvPr>
        <xdr:cNvSpPr txBox="1"/>
      </xdr:nvSpPr>
      <xdr:spPr>
        <a:xfrm>
          <a:off x="6985000" y="7545917"/>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13</xdr:col>
          <xdr:colOff>19050</xdr:colOff>
          <xdr:row>32</xdr:row>
          <xdr:rowOff>0</xdr:rowOff>
        </xdr:from>
        <xdr:to>
          <xdr:col>19</xdr:col>
          <xdr:colOff>57150</xdr:colOff>
          <xdr:row>33</xdr:row>
          <xdr:rowOff>47625</xdr:rowOff>
        </xdr:to>
        <xdr:sp macro="" textlink="">
          <xdr:nvSpPr>
            <xdr:cNvPr id="81921" name="Check Box 1" hidden="1">
              <a:extLst>
                <a:ext uri="{63B3BB69-23CF-44E3-9099-C40C66FF867C}">
                  <a14:compatExt spid="_x0000_s81921"/>
                </a:ext>
                <a:ext uri="{FF2B5EF4-FFF2-40B4-BE49-F238E27FC236}">
                  <a16:creationId xmlns:a16="http://schemas.microsoft.com/office/drawing/2014/main" id="{00000000-0008-0000-1C00-000001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32</xdr:row>
          <xdr:rowOff>0</xdr:rowOff>
        </xdr:from>
        <xdr:to>
          <xdr:col>28</xdr:col>
          <xdr:colOff>104775</xdr:colOff>
          <xdr:row>33</xdr:row>
          <xdr:rowOff>28575</xdr:rowOff>
        </xdr:to>
        <xdr:sp macro="" textlink="">
          <xdr:nvSpPr>
            <xdr:cNvPr id="81922" name="Check Box 2" hidden="1">
              <a:extLst>
                <a:ext uri="{63B3BB69-23CF-44E3-9099-C40C66FF867C}">
                  <a14:compatExt spid="_x0000_s81922"/>
                </a:ext>
                <a:ext uri="{FF2B5EF4-FFF2-40B4-BE49-F238E27FC236}">
                  <a16:creationId xmlns:a16="http://schemas.microsoft.com/office/drawing/2014/main" id="{00000000-0008-0000-1C00-000002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76200</xdr:colOff>
          <xdr:row>32</xdr:row>
          <xdr:rowOff>0</xdr:rowOff>
        </xdr:from>
        <xdr:to>
          <xdr:col>38</xdr:col>
          <xdr:colOff>9525</xdr:colOff>
          <xdr:row>33</xdr:row>
          <xdr:rowOff>28575</xdr:rowOff>
        </xdr:to>
        <xdr:sp macro="" textlink="">
          <xdr:nvSpPr>
            <xdr:cNvPr id="81923" name="Check Box 3" hidden="1">
              <a:extLst>
                <a:ext uri="{63B3BB69-23CF-44E3-9099-C40C66FF867C}">
                  <a14:compatExt spid="_x0000_s81923"/>
                </a:ext>
                <a:ext uri="{FF2B5EF4-FFF2-40B4-BE49-F238E27FC236}">
                  <a16:creationId xmlns:a16="http://schemas.microsoft.com/office/drawing/2014/main" id="{00000000-0008-0000-1C00-000003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xdr:colOff>
          <xdr:row>6</xdr:row>
          <xdr:rowOff>180975</xdr:rowOff>
        </xdr:from>
        <xdr:to>
          <xdr:col>22</xdr:col>
          <xdr:colOff>95250</xdr:colOff>
          <xdr:row>8</xdr:row>
          <xdr:rowOff>28575</xdr:rowOff>
        </xdr:to>
        <xdr:sp macro="" textlink="">
          <xdr:nvSpPr>
            <xdr:cNvPr id="81924" name="Check Box 4" hidden="1">
              <a:extLst>
                <a:ext uri="{63B3BB69-23CF-44E3-9099-C40C66FF867C}">
                  <a14:compatExt spid="_x0000_s81924"/>
                </a:ext>
                <a:ext uri="{FF2B5EF4-FFF2-40B4-BE49-F238E27FC236}">
                  <a16:creationId xmlns:a16="http://schemas.microsoft.com/office/drawing/2014/main" id="{00000000-0008-0000-1C00-000004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8</xdr:row>
          <xdr:rowOff>190500</xdr:rowOff>
        </xdr:from>
        <xdr:to>
          <xdr:col>22</xdr:col>
          <xdr:colOff>95250</xdr:colOff>
          <xdr:row>9</xdr:row>
          <xdr:rowOff>238125</xdr:rowOff>
        </xdr:to>
        <xdr:sp macro="" textlink="">
          <xdr:nvSpPr>
            <xdr:cNvPr id="81925" name="Check Box 5" hidden="1">
              <a:extLst>
                <a:ext uri="{63B3BB69-23CF-44E3-9099-C40C66FF867C}">
                  <a14:compatExt spid="_x0000_s81925"/>
                </a:ext>
                <a:ext uri="{FF2B5EF4-FFF2-40B4-BE49-F238E27FC236}">
                  <a16:creationId xmlns:a16="http://schemas.microsoft.com/office/drawing/2014/main" id="{00000000-0008-0000-1C00-000005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7</xdr:row>
          <xdr:rowOff>190500</xdr:rowOff>
        </xdr:from>
        <xdr:to>
          <xdr:col>22</xdr:col>
          <xdr:colOff>95250</xdr:colOff>
          <xdr:row>9</xdr:row>
          <xdr:rowOff>38100</xdr:rowOff>
        </xdr:to>
        <xdr:sp macro="" textlink="">
          <xdr:nvSpPr>
            <xdr:cNvPr id="81926" name="Check Box 6" hidden="1">
              <a:extLst>
                <a:ext uri="{63B3BB69-23CF-44E3-9099-C40C66FF867C}">
                  <a14:compatExt spid="_x0000_s81926"/>
                </a:ext>
                <a:ext uri="{FF2B5EF4-FFF2-40B4-BE49-F238E27FC236}">
                  <a16:creationId xmlns:a16="http://schemas.microsoft.com/office/drawing/2014/main" id="{00000000-0008-0000-1C00-0000064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53</xdr:col>
      <xdr:colOff>0</xdr:colOff>
      <xdr:row>35</xdr:row>
      <xdr:rowOff>0</xdr:rowOff>
    </xdr:from>
    <xdr:to>
      <xdr:col>56</xdr:col>
      <xdr:colOff>94004</xdr:colOff>
      <xdr:row>40</xdr:row>
      <xdr:rowOff>29634</xdr:rowOff>
    </xdr:to>
    <xdr:sp macro="" textlink="">
      <xdr:nvSpPr>
        <xdr:cNvPr id="9" name="テキスト ボックス 8">
          <a:hlinkClick xmlns:r="http://schemas.openxmlformats.org/officeDocument/2006/relationships" r:id="rId1"/>
          <a:extLst>
            <a:ext uri="{FF2B5EF4-FFF2-40B4-BE49-F238E27FC236}">
              <a16:creationId xmlns:a16="http://schemas.microsoft.com/office/drawing/2014/main" id="{00000000-0008-0000-1C00-000009000000}"/>
            </a:ext>
          </a:extLst>
        </xdr:cNvPr>
        <xdr:cNvSpPr txBox="1"/>
      </xdr:nvSpPr>
      <xdr:spPr>
        <a:xfrm>
          <a:off x="8001000" y="8720667"/>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47625</xdr:colOff>
          <xdr:row>15</xdr:row>
          <xdr:rowOff>295275</xdr:rowOff>
        </xdr:from>
        <xdr:to>
          <xdr:col>9</xdr:col>
          <xdr:colOff>57150</xdr:colOff>
          <xdr:row>17</xdr:row>
          <xdr:rowOff>9525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152400</xdr:colOff>
          <xdr:row>15</xdr:row>
          <xdr:rowOff>295275</xdr:rowOff>
        </xdr:from>
        <xdr:to>
          <xdr:col>10</xdr:col>
          <xdr:colOff>0</xdr:colOff>
          <xdr:row>17</xdr:row>
          <xdr:rowOff>9525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1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16</xdr:row>
          <xdr:rowOff>180975</xdr:rowOff>
        </xdr:from>
        <xdr:to>
          <xdr:col>9</xdr:col>
          <xdr:colOff>66675</xdr:colOff>
          <xdr:row>18</xdr:row>
          <xdr:rowOff>19050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1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161925</xdr:colOff>
          <xdr:row>16</xdr:row>
          <xdr:rowOff>180975</xdr:rowOff>
        </xdr:from>
        <xdr:to>
          <xdr:col>10</xdr:col>
          <xdr:colOff>9525</xdr:colOff>
          <xdr:row>18</xdr:row>
          <xdr:rowOff>19050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1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17</xdr:row>
          <xdr:rowOff>180975</xdr:rowOff>
        </xdr:from>
        <xdr:to>
          <xdr:col>24</xdr:col>
          <xdr:colOff>314325</xdr:colOff>
          <xdr:row>19</xdr:row>
          <xdr:rowOff>28575</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1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空床利用型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28575</xdr:colOff>
          <xdr:row>17</xdr:row>
          <xdr:rowOff>180975</xdr:rowOff>
        </xdr:from>
        <xdr:to>
          <xdr:col>26</xdr:col>
          <xdr:colOff>152400</xdr:colOff>
          <xdr:row>19</xdr:row>
          <xdr:rowOff>19050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1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併設利用型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47625</xdr:colOff>
          <xdr:row>17</xdr:row>
          <xdr:rowOff>200025</xdr:rowOff>
        </xdr:from>
        <xdr:to>
          <xdr:col>12</xdr:col>
          <xdr:colOff>209550</xdr:colOff>
          <xdr:row>19</xdr:row>
          <xdr:rowOff>38100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1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257175</xdr:colOff>
          <xdr:row>17</xdr:row>
          <xdr:rowOff>200025</xdr:rowOff>
        </xdr:from>
        <xdr:to>
          <xdr:col>14</xdr:col>
          <xdr:colOff>123825</xdr:colOff>
          <xdr:row>19</xdr:row>
          <xdr:rowOff>38100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1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20</xdr:row>
          <xdr:rowOff>276225</xdr:rowOff>
        </xdr:from>
        <xdr:to>
          <xdr:col>24</xdr:col>
          <xdr:colOff>352425</xdr:colOff>
          <xdr:row>21</xdr:row>
          <xdr:rowOff>247650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1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従来型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21</xdr:row>
          <xdr:rowOff>9525</xdr:rowOff>
        </xdr:from>
        <xdr:to>
          <xdr:col>26</xdr:col>
          <xdr:colOff>485775</xdr:colOff>
          <xdr:row>21</xdr:row>
          <xdr:rowOff>247650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1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ユニット型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40</xdr:row>
          <xdr:rowOff>161925</xdr:rowOff>
        </xdr:from>
        <xdr:to>
          <xdr:col>15</xdr:col>
          <xdr:colOff>152400</xdr:colOff>
          <xdr:row>42</xdr:row>
          <xdr:rowOff>38100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1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40</xdr:row>
          <xdr:rowOff>180975</xdr:rowOff>
        </xdr:from>
        <xdr:to>
          <xdr:col>21</xdr:col>
          <xdr:colOff>104775</xdr:colOff>
          <xdr:row>42</xdr:row>
          <xdr:rowOff>28575</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1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40</xdr:row>
          <xdr:rowOff>171450</xdr:rowOff>
        </xdr:from>
        <xdr:to>
          <xdr:col>25</xdr:col>
          <xdr:colOff>361950</xdr:colOff>
          <xdr:row>42</xdr:row>
          <xdr:rowOff>28575</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1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38100</xdr:colOff>
          <xdr:row>42</xdr:row>
          <xdr:rowOff>276225</xdr:rowOff>
        </xdr:from>
        <xdr:to>
          <xdr:col>24</xdr:col>
          <xdr:colOff>352425</xdr:colOff>
          <xdr:row>44</xdr:row>
          <xdr:rowOff>47625</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1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従来型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76200</xdr:colOff>
          <xdr:row>43</xdr:row>
          <xdr:rowOff>9525</xdr:rowOff>
        </xdr:from>
        <xdr:to>
          <xdr:col>26</xdr:col>
          <xdr:colOff>485775</xdr:colOff>
          <xdr:row>44</xdr:row>
          <xdr:rowOff>57150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1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ユニット型</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38100</xdr:colOff>
          <xdr:row>62</xdr:row>
          <xdr:rowOff>161925</xdr:rowOff>
        </xdr:from>
        <xdr:to>
          <xdr:col>15</xdr:col>
          <xdr:colOff>152400</xdr:colOff>
          <xdr:row>64</xdr:row>
          <xdr:rowOff>19050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1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62</xdr:row>
          <xdr:rowOff>180975</xdr:rowOff>
        </xdr:from>
        <xdr:to>
          <xdr:col>21</xdr:col>
          <xdr:colOff>104775</xdr:colOff>
          <xdr:row>64</xdr:row>
          <xdr:rowOff>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1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161925</xdr:colOff>
          <xdr:row>62</xdr:row>
          <xdr:rowOff>171450</xdr:rowOff>
        </xdr:from>
        <xdr:to>
          <xdr:col>25</xdr:col>
          <xdr:colOff>361950</xdr:colOff>
          <xdr:row>64</xdr:row>
          <xdr:rowOff>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1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27</xdr:col>
      <xdr:colOff>530086</xdr:colOff>
      <xdr:row>72</xdr:row>
      <xdr:rowOff>0</xdr:rowOff>
    </xdr:from>
    <xdr:to>
      <xdr:col>31</xdr:col>
      <xdr:colOff>91243</xdr:colOff>
      <xdr:row>77</xdr:row>
      <xdr:rowOff>19050</xdr:rowOff>
    </xdr:to>
    <xdr:sp macro="" textlink="">
      <xdr:nvSpPr>
        <xdr:cNvPr id="21" name="テキスト ボックス 20">
          <a:hlinkClick xmlns:r="http://schemas.openxmlformats.org/officeDocument/2006/relationships" r:id="rId1"/>
          <a:extLst>
            <a:ext uri="{FF2B5EF4-FFF2-40B4-BE49-F238E27FC236}">
              <a16:creationId xmlns:a16="http://schemas.microsoft.com/office/drawing/2014/main" id="{00000000-0008-0000-1D00-000015000000}"/>
            </a:ext>
          </a:extLst>
        </xdr:cNvPr>
        <xdr:cNvSpPr txBox="1"/>
      </xdr:nvSpPr>
      <xdr:spPr>
        <a:xfrm>
          <a:off x="7504043" y="15861196"/>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8</xdr:col>
      <xdr:colOff>0</xdr:colOff>
      <xdr:row>23</xdr:row>
      <xdr:rowOff>0</xdr:rowOff>
    </xdr:from>
    <xdr:to>
      <xdr:col>10</xdr:col>
      <xdr:colOff>483694</xdr:colOff>
      <xdr:row>23</xdr:row>
      <xdr:rowOff>769327</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0300-000004000000}"/>
            </a:ext>
          </a:extLst>
        </xdr:cNvPr>
        <xdr:cNvSpPr txBox="1"/>
      </xdr:nvSpPr>
      <xdr:spPr>
        <a:xfrm>
          <a:off x="6799385" y="8176846"/>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95250</xdr:colOff>
          <xdr:row>7</xdr:row>
          <xdr:rowOff>9525</xdr:rowOff>
        </xdr:from>
        <xdr:to>
          <xdr:col>2</xdr:col>
          <xdr:colOff>600075</xdr:colOff>
          <xdr:row>8</xdr:row>
          <xdr:rowOff>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E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有</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619125</xdr:colOff>
          <xdr:row>7</xdr:row>
          <xdr:rowOff>9525</xdr:rowOff>
        </xdr:from>
        <xdr:to>
          <xdr:col>3</xdr:col>
          <xdr:colOff>219075</xdr:colOff>
          <xdr:row>8</xdr:row>
          <xdr:rowOff>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E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無</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66675</xdr:colOff>
          <xdr:row>7</xdr:row>
          <xdr:rowOff>0</xdr:rowOff>
        </xdr:from>
        <xdr:to>
          <xdr:col>9</xdr:col>
          <xdr:colOff>47625</xdr:colOff>
          <xdr:row>8</xdr:row>
          <xdr:rowOff>28575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E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病院</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142875</xdr:colOff>
          <xdr:row>7</xdr:row>
          <xdr:rowOff>9525</xdr:rowOff>
        </xdr:from>
        <xdr:to>
          <xdr:col>12</xdr:col>
          <xdr:colOff>95250</xdr:colOff>
          <xdr:row>8</xdr:row>
          <xdr:rowOff>28575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E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診療所</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238125</xdr:colOff>
          <xdr:row>7</xdr:row>
          <xdr:rowOff>0</xdr:rowOff>
        </xdr:from>
        <xdr:to>
          <xdr:col>16</xdr:col>
          <xdr:colOff>200025</xdr:colOff>
          <xdr:row>8</xdr:row>
          <xdr:rowOff>28575</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E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訪問看護ステーション</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33</xdr:row>
          <xdr:rowOff>133350</xdr:rowOff>
        </xdr:from>
        <xdr:to>
          <xdr:col>5</xdr:col>
          <xdr:colOff>257175</xdr:colOff>
          <xdr:row>35</xdr:row>
          <xdr:rowOff>66675</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E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33</xdr:row>
          <xdr:rowOff>142875</xdr:rowOff>
        </xdr:from>
        <xdr:to>
          <xdr:col>9</xdr:col>
          <xdr:colOff>295275</xdr:colOff>
          <xdr:row>35</xdr:row>
          <xdr:rowOff>57150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E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228600</xdr:colOff>
          <xdr:row>33</xdr:row>
          <xdr:rowOff>142875</xdr:rowOff>
        </xdr:from>
        <xdr:to>
          <xdr:col>13</xdr:col>
          <xdr:colOff>314325</xdr:colOff>
          <xdr:row>35</xdr:row>
          <xdr:rowOff>57150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E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85725</xdr:colOff>
          <xdr:row>48</xdr:row>
          <xdr:rowOff>142875</xdr:rowOff>
        </xdr:from>
        <xdr:to>
          <xdr:col>5</xdr:col>
          <xdr:colOff>257175</xdr:colOff>
          <xdr:row>50</xdr:row>
          <xdr:rowOff>57150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E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48</xdr:row>
          <xdr:rowOff>161925</xdr:rowOff>
        </xdr:from>
        <xdr:to>
          <xdr:col>9</xdr:col>
          <xdr:colOff>295275</xdr:colOff>
          <xdr:row>50</xdr:row>
          <xdr:rowOff>57150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E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準耐火建築物</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219075</xdr:colOff>
          <xdr:row>48</xdr:row>
          <xdr:rowOff>161925</xdr:rowOff>
        </xdr:from>
        <xdr:to>
          <xdr:col>13</xdr:col>
          <xdr:colOff>304800</xdr:colOff>
          <xdr:row>50</xdr:row>
          <xdr:rowOff>57150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E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その他</a:t>
              </a:r>
            </a:p>
          </xdr:txBody>
        </xdr:sp>
        <xdr:clientData/>
      </xdr:twoCellAnchor>
    </mc:Choice>
    <mc:Fallback/>
  </mc:AlternateContent>
  <xdr:twoCellAnchor>
    <xdr:from>
      <xdr:col>18</xdr:col>
      <xdr:colOff>0</xdr:colOff>
      <xdr:row>52</xdr:row>
      <xdr:rowOff>0</xdr:rowOff>
    </xdr:from>
    <xdr:to>
      <xdr:col>21</xdr:col>
      <xdr:colOff>67857</xdr:colOff>
      <xdr:row>56</xdr:row>
      <xdr:rowOff>19050</xdr:rowOff>
    </xdr:to>
    <xdr:sp macro="" textlink="">
      <xdr:nvSpPr>
        <xdr:cNvPr id="15" name="テキスト ボックス 14">
          <a:hlinkClick xmlns:r="http://schemas.openxmlformats.org/officeDocument/2006/relationships" r:id="rId1"/>
          <a:extLst>
            <a:ext uri="{FF2B5EF4-FFF2-40B4-BE49-F238E27FC236}">
              <a16:creationId xmlns:a16="http://schemas.microsoft.com/office/drawing/2014/main" id="{00000000-0008-0000-1E00-00000F000000}"/>
            </a:ext>
          </a:extLst>
        </xdr:cNvPr>
        <xdr:cNvSpPr txBox="1"/>
      </xdr:nvSpPr>
      <xdr:spPr>
        <a:xfrm>
          <a:off x="7586382" y="11878235"/>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21</xdr:col>
      <xdr:colOff>0</xdr:colOff>
      <xdr:row>27</xdr:row>
      <xdr:rowOff>0</xdr:rowOff>
    </xdr:from>
    <xdr:to>
      <xdr:col>23</xdr:col>
      <xdr:colOff>378114</xdr:colOff>
      <xdr:row>31</xdr:row>
      <xdr:rowOff>7410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1F00-000002000000}"/>
            </a:ext>
          </a:extLst>
        </xdr:cNvPr>
        <xdr:cNvSpPr txBox="1"/>
      </xdr:nvSpPr>
      <xdr:spPr>
        <a:xfrm>
          <a:off x="9963150" y="6438900"/>
          <a:ext cx="1711614"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19</xdr:col>
      <xdr:colOff>66675</xdr:colOff>
      <xdr:row>0</xdr:row>
      <xdr:rowOff>0</xdr:rowOff>
    </xdr:from>
    <xdr:to>
      <xdr:col>19</xdr:col>
      <xdr:colOff>66675</xdr:colOff>
      <xdr:row>0</xdr:row>
      <xdr:rowOff>0</xdr:rowOff>
    </xdr:to>
    <xdr:sp macro="" textlink="">
      <xdr:nvSpPr>
        <xdr:cNvPr id="2" name="Arc 1">
          <a:extLst>
            <a:ext uri="{FF2B5EF4-FFF2-40B4-BE49-F238E27FC236}">
              <a16:creationId xmlns:a16="http://schemas.microsoft.com/office/drawing/2014/main" id="{00000000-0008-0000-2000-000002000000}"/>
            </a:ext>
          </a:extLst>
        </xdr:cNvPr>
        <xdr:cNvSpPr>
          <a:spLocks/>
        </xdr:cNvSpPr>
      </xdr:nvSpPr>
      <xdr:spPr bwMode="auto">
        <a:xfrm flipH="1" flipV="1">
          <a:off x="4476750" y="0"/>
          <a:ext cx="0" cy="0"/>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19</xdr:col>
      <xdr:colOff>171450</xdr:colOff>
      <xdr:row>0</xdr:row>
      <xdr:rowOff>0</xdr:rowOff>
    </xdr:from>
    <xdr:to>
      <xdr:col>19</xdr:col>
      <xdr:colOff>171450</xdr:colOff>
      <xdr:row>0</xdr:row>
      <xdr:rowOff>0</xdr:rowOff>
    </xdr:to>
    <xdr:sp macro="" textlink="">
      <xdr:nvSpPr>
        <xdr:cNvPr id="3" name="Line 2">
          <a:extLst>
            <a:ext uri="{FF2B5EF4-FFF2-40B4-BE49-F238E27FC236}">
              <a16:creationId xmlns:a16="http://schemas.microsoft.com/office/drawing/2014/main" id="{00000000-0008-0000-2000-000003000000}"/>
            </a:ext>
          </a:extLst>
        </xdr:cNvPr>
        <xdr:cNvSpPr>
          <a:spLocks noChangeShapeType="1"/>
        </xdr:cNvSpPr>
      </xdr:nvSpPr>
      <xdr:spPr bwMode="auto">
        <a:xfrm>
          <a:off x="45815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66675</xdr:colOff>
      <xdr:row>0</xdr:row>
      <xdr:rowOff>0</xdr:rowOff>
    </xdr:from>
    <xdr:to>
      <xdr:col>19</xdr:col>
      <xdr:colOff>66675</xdr:colOff>
      <xdr:row>0</xdr:row>
      <xdr:rowOff>0</xdr:rowOff>
    </xdr:to>
    <xdr:sp macro="" textlink="">
      <xdr:nvSpPr>
        <xdr:cNvPr id="4" name="Arc 3">
          <a:extLst>
            <a:ext uri="{FF2B5EF4-FFF2-40B4-BE49-F238E27FC236}">
              <a16:creationId xmlns:a16="http://schemas.microsoft.com/office/drawing/2014/main" id="{00000000-0008-0000-2000-000004000000}"/>
            </a:ext>
          </a:extLst>
        </xdr:cNvPr>
        <xdr:cNvSpPr>
          <a:spLocks/>
        </xdr:cNvSpPr>
      </xdr:nvSpPr>
      <xdr:spPr bwMode="auto">
        <a:xfrm flipH="1" flipV="1">
          <a:off x="4476750" y="0"/>
          <a:ext cx="0" cy="0"/>
        </a:xfrm>
        <a:custGeom>
          <a:avLst/>
          <a:gdLst>
            <a:gd name="G0" fmla="+- 0 0 0"/>
            <a:gd name="G1" fmla="+- 21600 0 0"/>
            <a:gd name="G2" fmla="+- 21600 0 0"/>
            <a:gd name="T0" fmla="*/ 0 w 21600"/>
            <a:gd name="T1" fmla="*/ 0 h 21600"/>
            <a:gd name="T2" fmla="*/ 21600 w 21600"/>
            <a:gd name="T3" fmla="*/ 21600 h 21600"/>
            <a:gd name="T4" fmla="*/ 0 w 21600"/>
            <a:gd name="T5" fmla="*/ 21600 h 21600"/>
          </a:gdLst>
          <a:ahLst/>
          <a:cxnLst>
            <a:cxn ang="0">
              <a:pos x="T0" y="T1"/>
            </a:cxn>
            <a:cxn ang="0">
              <a:pos x="T2" y="T3"/>
            </a:cxn>
            <a:cxn ang="0">
              <a:pos x="T4" y="T5"/>
            </a:cxn>
          </a:cxnLst>
          <a:rect l="0" t="0" r="r" b="b"/>
          <a:pathLst>
            <a:path w="21600" h="21600" fill="none" extrusionOk="0">
              <a:moveTo>
                <a:pt x="-1" y="0"/>
              </a:moveTo>
              <a:cubicBezTo>
                <a:pt x="11929" y="0"/>
                <a:pt x="21600" y="9670"/>
                <a:pt x="21600" y="21600"/>
              </a:cubicBezTo>
            </a:path>
            <a:path w="21600" h="21600" stroke="0" extrusionOk="0">
              <a:moveTo>
                <a:pt x="-1" y="0"/>
              </a:moveTo>
              <a:cubicBezTo>
                <a:pt x="11929" y="0"/>
                <a:pt x="21600" y="9670"/>
                <a:pt x="21600" y="21600"/>
              </a:cubicBezTo>
              <a:lnTo>
                <a:pt x="0" y="21600"/>
              </a:lnTo>
              <a:close/>
            </a:path>
          </a:pathLst>
        </a:cu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Lst>
      </xdr:spPr>
    </xdr:sp>
    <xdr:clientData/>
  </xdr:twoCellAnchor>
  <xdr:twoCellAnchor>
    <xdr:from>
      <xdr:col>19</xdr:col>
      <xdr:colOff>171450</xdr:colOff>
      <xdr:row>0</xdr:row>
      <xdr:rowOff>0</xdr:rowOff>
    </xdr:from>
    <xdr:to>
      <xdr:col>19</xdr:col>
      <xdr:colOff>171450</xdr:colOff>
      <xdr:row>0</xdr:row>
      <xdr:rowOff>0</xdr:rowOff>
    </xdr:to>
    <xdr:sp macro="" textlink="">
      <xdr:nvSpPr>
        <xdr:cNvPr id="5" name="Line 4">
          <a:extLst>
            <a:ext uri="{FF2B5EF4-FFF2-40B4-BE49-F238E27FC236}">
              <a16:creationId xmlns:a16="http://schemas.microsoft.com/office/drawing/2014/main" id="{00000000-0008-0000-2000-000005000000}"/>
            </a:ext>
          </a:extLst>
        </xdr:cNvPr>
        <xdr:cNvSpPr>
          <a:spLocks noChangeShapeType="1"/>
        </xdr:cNvSpPr>
      </xdr:nvSpPr>
      <xdr:spPr bwMode="auto">
        <a:xfrm>
          <a:off x="4581525" y="0"/>
          <a:ext cx="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38100</xdr:colOff>
      <xdr:row>38</xdr:row>
      <xdr:rowOff>19050</xdr:rowOff>
    </xdr:from>
    <xdr:to>
      <xdr:col>21</xdr:col>
      <xdr:colOff>228600</xdr:colOff>
      <xdr:row>39</xdr:row>
      <xdr:rowOff>9525</xdr:rowOff>
    </xdr:to>
    <xdr:sp macro="" textlink="">
      <xdr:nvSpPr>
        <xdr:cNvPr id="6" name="Oval 5">
          <a:extLst>
            <a:ext uri="{FF2B5EF4-FFF2-40B4-BE49-F238E27FC236}">
              <a16:creationId xmlns:a16="http://schemas.microsoft.com/office/drawing/2014/main" id="{00000000-0008-0000-2000-000006000000}"/>
            </a:ext>
          </a:extLst>
        </xdr:cNvPr>
        <xdr:cNvSpPr>
          <a:spLocks noChangeArrowheads="1"/>
        </xdr:cNvSpPr>
      </xdr:nvSpPr>
      <xdr:spPr bwMode="auto">
        <a:xfrm>
          <a:off x="4686300" y="8401050"/>
          <a:ext cx="42862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85725</xdr:colOff>
      <xdr:row>39</xdr:row>
      <xdr:rowOff>0</xdr:rowOff>
    </xdr:from>
    <xdr:to>
      <xdr:col>24</xdr:col>
      <xdr:colOff>276225</xdr:colOff>
      <xdr:row>39</xdr:row>
      <xdr:rowOff>219075</xdr:rowOff>
    </xdr:to>
    <xdr:sp macro="" textlink="">
      <xdr:nvSpPr>
        <xdr:cNvPr id="7" name="Oval 6">
          <a:extLst>
            <a:ext uri="{FF2B5EF4-FFF2-40B4-BE49-F238E27FC236}">
              <a16:creationId xmlns:a16="http://schemas.microsoft.com/office/drawing/2014/main" id="{00000000-0008-0000-2000-000007000000}"/>
            </a:ext>
          </a:extLst>
        </xdr:cNvPr>
        <xdr:cNvSpPr>
          <a:spLocks noChangeArrowheads="1"/>
        </xdr:cNvSpPr>
      </xdr:nvSpPr>
      <xdr:spPr bwMode="auto">
        <a:xfrm>
          <a:off x="5448300" y="8610600"/>
          <a:ext cx="42862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38100</xdr:colOff>
      <xdr:row>39</xdr:row>
      <xdr:rowOff>0</xdr:rowOff>
    </xdr:from>
    <xdr:to>
      <xdr:col>17</xdr:col>
      <xdr:colOff>228600</xdr:colOff>
      <xdr:row>39</xdr:row>
      <xdr:rowOff>219075</xdr:rowOff>
    </xdr:to>
    <xdr:sp macro="" textlink="">
      <xdr:nvSpPr>
        <xdr:cNvPr id="8" name="Oval 7">
          <a:extLst>
            <a:ext uri="{FF2B5EF4-FFF2-40B4-BE49-F238E27FC236}">
              <a16:creationId xmlns:a16="http://schemas.microsoft.com/office/drawing/2014/main" id="{00000000-0008-0000-2000-000008000000}"/>
            </a:ext>
          </a:extLst>
        </xdr:cNvPr>
        <xdr:cNvSpPr>
          <a:spLocks noChangeArrowheads="1"/>
        </xdr:cNvSpPr>
      </xdr:nvSpPr>
      <xdr:spPr bwMode="auto">
        <a:xfrm>
          <a:off x="3733800" y="8610600"/>
          <a:ext cx="428625" cy="219075"/>
        </a:xfrm>
        <a:prstGeom prst="ellipse">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42</xdr:row>
      <xdr:rowOff>0</xdr:rowOff>
    </xdr:from>
    <xdr:to>
      <xdr:col>36</xdr:col>
      <xdr:colOff>47625</xdr:colOff>
      <xdr:row>45</xdr:row>
      <xdr:rowOff>190500</xdr:rowOff>
    </xdr:to>
    <xdr:sp macro="" textlink="">
      <xdr:nvSpPr>
        <xdr:cNvPr id="9" name="テキスト ボックス 8">
          <a:hlinkClick xmlns:r="http://schemas.openxmlformats.org/officeDocument/2006/relationships" r:id="rId1"/>
          <a:extLst>
            <a:ext uri="{FF2B5EF4-FFF2-40B4-BE49-F238E27FC236}">
              <a16:creationId xmlns:a16="http://schemas.microsoft.com/office/drawing/2014/main" id="{00000000-0008-0000-2000-000009000000}"/>
            </a:ext>
          </a:extLst>
        </xdr:cNvPr>
        <xdr:cNvSpPr txBox="1"/>
      </xdr:nvSpPr>
      <xdr:spPr>
        <a:xfrm>
          <a:off x="7032625" y="8953500"/>
          <a:ext cx="1714500" cy="7937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38</xdr:col>
      <xdr:colOff>0</xdr:colOff>
      <xdr:row>42</xdr:row>
      <xdr:rowOff>0</xdr:rowOff>
    </xdr:from>
    <xdr:to>
      <xdr:col>45</xdr:col>
      <xdr:colOff>14629</xdr:colOff>
      <xdr:row>45</xdr:row>
      <xdr:rowOff>177800</xdr:rowOff>
    </xdr:to>
    <xdr:sp macro="" textlink="">
      <xdr:nvSpPr>
        <xdr:cNvPr id="10" name="テキスト ボックス 9">
          <a:hlinkClick xmlns:r="http://schemas.openxmlformats.org/officeDocument/2006/relationships" r:id="rId2"/>
          <a:extLst>
            <a:ext uri="{FF2B5EF4-FFF2-40B4-BE49-F238E27FC236}">
              <a16:creationId xmlns:a16="http://schemas.microsoft.com/office/drawing/2014/main" id="{00000000-0008-0000-2000-00000A000000}"/>
            </a:ext>
          </a:extLst>
        </xdr:cNvPr>
        <xdr:cNvSpPr txBox="1"/>
      </xdr:nvSpPr>
      <xdr:spPr>
        <a:xfrm>
          <a:off x="9175750" y="895350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47</xdr:col>
      <xdr:colOff>0</xdr:colOff>
      <xdr:row>42</xdr:row>
      <xdr:rowOff>0</xdr:rowOff>
    </xdr:from>
    <xdr:to>
      <xdr:col>54</xdr:col>
      <xdr:colOff>3780</xdr:colOff>
      <xdr:row>45</xdr:row>
      <xdr:rowOff>166077</xdr:rowOff>
    </xdr:to>
    <xdr:sp macro="" textlink="">
      <xdr:nvSpPr>
        <xdr:cNvPr id="11" name="テキスト ボックス 10">
          <a:hlinkClick xmlns:r="http://schemas.openxmlformats.org/officeDocument/2006/relationships" r:id="rId3"/>
          <a:extLst>
            <a:ext uri="{FF2B5EF4-FFF2-40B4-BE49-F238E27FC236}">
              <a16:creationId xmlns:a16="http://schemas.microsoft.com/office/drawing/2014/main" id="{00000000-0008-0000-2000-00000B000000}"/>
            </a:ext>
          </a:extLst>
        </xdr:cNvPr>
        <xdr:cNvSpPr txBox="1"/>
      </xdr:nvSpPr>
      <xdr:spPr>
        <a:xfrm>
          <a:off x="11318875" y="8953500"/>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21</xdr:col>
      <xdr:colOff>0</xdr:colOff>
      <xdr:row>25</xdr:row>
      <xdr:rowOff>0</xdr:rowOff>
    </xdr:from>
    <xdr:to>
      <xdr:col>23</xdr:col>
      <xdr:colOff>454386</xdr:colOff>
      <xdr:row>29</xdr:row>
      <xdr:rowOff>65943</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2100-000003000000}"/>
            </a:ext>
          </a:extLst>
        </xdr:cNvPr>
        <xdr:cNvSpPr txBox="1"/>
      </xdr:nvSpPr>
      <xdr:spPr>
        <a:xfrm>
          <a:off x="10272346" y="5443904"/>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70</xdr:col>
      <xdr:colOff>0</xdr:colOff>
      <xdr:row>63</xdr:row>
      <xdr:rowOff>0</xdr:rowOff>
    </xdr:from>
    <xdr:to>
      <xdr:col>74</xdr:col>
      <xdr:colOff>301914</xdr:colOff>
      <xdr:row>64</xdr:row>
      <xdr:rowOff>257175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200-000002000000}"/>
            </a:ext>
          </a:extLst>
        </xdr:cNvPr>
        <xdr:cNvSpPr txBox="1"/>
      </xdr:nvSpPr>
      <xdr:spPr>
        <a:xfrm>
          <a:off x="28536900" y="16002000"/>
          <a:ext cx="1673514" cy="52387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68</xdr:col>
      <xdr:colOff>0</xdr:colOff>
      <xdr:row>169</xdr:row>
      <xdr:rowOff>0</xdr:rowOff>
    </xdr:from>
    <xdr:to>
      <xdr:col>72</xdr:col>
      <xdr:colOff>301914</xdr:colOff>
      <xdr:row>170</xdr:row>
      <xdr:rowOff>257175</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2200-000004000000}"/>
            </a:ext>
          </a:extLst>
        </xdr:cNvPr>
        <xdr:cNvSpPr txBox="1"/>
      </xdr:nvSpPr>
      <xdr:spPr>
        <a:xfrm>
          <a:off x="27851100" y="44272200"/>
          <a:ext cx="1673514" cy="52387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68</xdr:col>
      <xdr:colOff>0</xdr:colOff>
      <xdr:row>213</xdr:row>
      <xdr:rowOff>0</xdr:rowOff>
    </xdr:from>
    <xdr:to>
      <xdr:col>72</xdr:col>
      <xdr:colOff>301914</xdr:colOff>
      <xdr:row>214</xdr:row>
      <xdr:rowOff>257175</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00000000-0008-0000-2200-000005000000}"/>
            </a:ext>
          </a:extLst>
        </xdr:cNvPr>
        <xdr:cNvSpPr txBox="1"/>
      </xdr:nvSpPr>
      <xdr:spPr>
        <a:xfrm>
          <a:off x="27851100" y="56007000"/>
          <a:ext cx="1673514" cy="52387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68</xdr:col>
      <xdr:colOff>0</xdr:colOff>
      <xdr:row>118</xdr:row>
      <xdr:rowOff>0</xdr:rowOff>
    </xdr:from>
    <xdr:to>
      <xdr:col>72</xdr:col>
      <xdr:colOff>301914</xdr:colOff>
      <xdr:row>119</xdr:row>
      <xdr:rowOff>257175</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00000000-0008-0000-2200-000006000000}"/>
            </a:ext>
          </a:extLst>
        </xdr:cNvPr>
        <xdr:cNvSpPr txBox="1"/>
      </xdr:nvSpPr>
      <xdr:spPr>
        <a:xfrm>
          <a:off x="27851100" y="30670500"/>
          <a:ext cx="1673514" cy="52387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62</xdr:col>
      <xdr:colOff>0</xdr:colOff>
      <xdr:row>69</xdr:row>
      <xdr:rowOff>0</xdr:rowOff>
    </xdr:from>
    <xdr:to>
      <xdr:col>67</xdr:col>
      <xdr:colOff>6639</xdr:colOff>
      <xdr:row>71</xdr:row>
      <xdr:rowOff>47625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300-000002000000}"/>
            </a:ext>
          </a:extLst>
        </xdr:cNvPr>
        <xdr:cNvSpPr txBox="1"/>
      </xdr:nvSpPr>
      <xdr:spPr>
        <a:xfrm>
          <a:off x="25455563" y="16263938"/>
          <a:ext cx="1673514" cy="52387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64</xdr:col>
      <xdr:colOff>0</xdr:colOff>
      <xdr:row>74</xdr:row>
      <xdr:rowOff>0</xdr:rowOff>
    </xdr:from>
    <xdr:to>
      <xdr:col>68</xdr:col>
      <xdr:colOff>288060</xdr:colOff>
      <xdr:row>75</xdr:row>
      <xdr:rowOff>254577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400-000002000000}"/>
            </a:ext>
          </a:extLst>
        </xdr:cNvPr>
        <xdr:cNvSpPr txBox="1"/>
      </xdr:nvSpPr>
      <xdr:spPr>
        <a:xfrm>
          <a:off x="25873364" y="18028227"/>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63</xdr:col>
      <xdr:colOff>0</xdr:colOff>
      <xdr:row>73</xdr:row>
      <xdr:rowOff>0</xdr:rowOff>
    </xdr:from>
    <xdr:to>
      <xdr:col>67</xdr:col>
      <xdr:colOff>301914</xdr:colOff>
      <xdr:row>75</xdr:row>
      <xdr:rowOff>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500-000002000000}"/>
            </a:ext>
          </a:extLst>
        </xdr:cNvPr>
        <xdr:cNvSpPr txBox="1"/>
      </xdr:nvSpPr>
      <xdr:spPr>
        <a:xfrm>
          <a:off x="25812750" y="17678400"/>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65</xdr:col>
      <xdr:colOff>0</xdr:colOff>
      <xdr:row>236</xdr:row>
      <xdr:rowOff>0</xdr:rowOff>
    </xdr:from>
    <xdr:to>
      <xdr:col>69</xdr:col>
      <xdr:colOff>288059</xdr:colOff>
      <xdr:row>237</xdr:row>
      <xdr:rowOff>254577</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600-000002000000}"/>
            </a:ext>
          </a:extLst>
        </xdr:cNvPr>
        <xdr:cNvSpPr txBox="1"/>
      </xdr:nvSpPr>
      <xdr:spPr>
        <a:xfrm>
          <a:off x="25527000" y="60336545"/>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66</xdr:col>
      <xdr:colOff>0</xdr:colOff>
      <xdr:row>175</xdr:row>
      <xdr:rowOff>0</xdr:rowOff>
    </xdr:from>
    <xdr:to>
      <xdr:col>70</xdr:col>
      <xdr:colOff>288060</xdr:colOff>
      <xdr:row>176</xdr:row>
      <xdr:rowOff>254577</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2600-000003000000}"/>
            </a:ext>
          </a:extLst>
        </xdr:cNvPr>
        <xdr:cNvSpPr txBox="1"/>
      </xdr:nvSpPr>
      <xdr:spPr>
        <a:xfrm>
          <a:off x="25873364" y="44490409"/>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66</xdr:col>
      <xdr:colOff>0</xdr:colOff>
      <xdr:row>120</xdr:row>
      <xdr:rowOff>0</xdr:rowOff>
    </xdr:from>
    <xdr:to>
      <xdr:col>70</xdr:col>
      <xdr:colOff>288060</xdr:colOff>
      <xdr:row>121</xdr:row>
      <xdr:rowOff>254577</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2600-000004000000}"/>
            </a:ext>
          </a:extLst>
        </xdr:cNvPr>
        <xdr:cNvSpPr txBox="1"/>
      </xdr:nvSpPr>
      <xdr:spPr>
        <a:xfrm>
          <a:off x="25873364" y="30202909"/>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66</xdr:col>
      <xdr:colOff>0</xdr:colOff>
      <xdr:row>68</xdr:row>
      <xdr:rowOff>0</xdr:rowOff>
    </xdr:from>
    <xdr:to>
      <xdr:col>70</xdr:col>
      <xdr:colOff>288060</xdr:colOff>
      <xdr:row>69</xdr:row>
      <xdr:rowOff>254577</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00000000-0008-0000-2600-000005000000}"/>
            </a:ext>
          </a:extLst>
        </xdr:cNvPr>
        <xdr:cNvSpPr txBox="1"/>
      </xdr:nvSpPr>
      <xdr:spPr>
        <a:xfrm>
          <a:off x="25873364" y="16694727"/>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65</xdr:col>
      <xdr:colOff>0</xdr:colOff>
      <xdr:row>68</xdr:row>
      <xdr:rowOff>0</xdr:rowOff>
    </xdr:from>
    <xdr:to>
      <xdr:col>69</xdr:col>
      <xdr:colOff>301914</xdr:colOff>
      <xdr:row>70</xdr:row>
      <xdr:rowOff>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700-000002000000}"/>
            </a:ext>
          </a:extLst>
        </xdr:cNvPr>
        <xdr:cNvSpPr txBox="1"/>
      </xdr:nvSpPr>
      <xdr:spPr>
        <a:xfrm>
          <a:off x="25793700" y="16554450"/>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65</xdr:col>
      <xdr:colOff>0</xdr:colOff>
      <xdr:row>121</xdr:row>
      <xdr:rowOff>0</xdr:rowOff>
    </xdr:from>
    <xdr:to>
      <xdr:col>69</xdr:col>
      <xdr:colOff>301914</xdr:colOff>
      <xdr:row>123</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2700-000003000000}"/>
            </a:ext>
          </a:extLst>
        </xdr:cNvPr>
        <xdr:cNvSpPr txBox="1"/>
      </xdr:nvSpPr>
      <xdr:spPr>
        <a:xfrm>
          <a:off x="25793700" y="30184725"/>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65</xdr:col>
      <xdr:colOff>0</xdr:colOff>
      <xdr:row>175</xdr:row>
      <xdr:rowOff>0</xdr:rowOff>
    </xdr:from>
    <xdr:to>
      <xdr:col>69</xdr:col>
      <xdr:colOff>301914</xdr:colOff>
      <xdr:row>177</xdr:row>
      <xdr:rowOff>0</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2700-000004000000}"/>
            </a:ext>
          </a:extLst>
        </xdr:cNvPr>
        <xdr:cNvSpPr txBox="1"/>
      </xdr:nvSpPr>
      <xdr:spPr>
        <a:xfrm>
          <a:off x="25793700" y="44072175"/>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65</xdr:col>
      <xdr:colOff>0</xdr:colOff>
      <xdr:row>232</xdr:row>
      <xdr:rowOff>0</xdr:rowOff>
    </xdr:from>
    <xdr:to>
      <xdr:col>69</xdr:col>
      <xdr:colOff>301914</xdr:colOff>
      <xdr:row>234</xdr:row>
      <xdr:rowOff>0</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00000000-0008-0000-2700-000005000000}"/>
            </a:ext>
          </a:extLst>
        </xdr:cNvPr>
        <xdr:cNvSpPr txBox="1"/>
      </xdr:nvSpPr>
      <xdr:spPr>
        <a:xfrm>
          <a:off x="25793700" y="58731150"/>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8</xdr:col>
      <xdr:colOff>228600</xdr:colOff>
      <xdr:row>12</xdr:row>
      <xdr:rowOff>600075</xdr:rowOff>
    </xdr:from>
    <xdr:to>
      <xdr:col>11</xdr:col>
      <xdr:colOff>168564</xdr:colOff>
      <xdr:row>12</xdr:row>
      <xdr:rowOff>1245660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400-000003000000}"/>
            </a:ext>
          </a:extLst>
        </xdr:cNvPr>
        <xdr:cNvSpPr txBox="1"/>
      </xdr:nvSpPr>
      <xdr:spPr>
        <a:xfrm>
          <a:off x="8077200" y="7867650"/>
          <a:ext cx="1711614"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69</xdr:col>
      <xdr:colOff>0</xdr:colOff>
      <xdr:row>73</xdr:row>
      <xdr:rowOff>0</xdr:rowOff>
    </xdr:from>
    <xdr:to>
      <xdr:col>73</xdr:col>
      <xdr:colOff>301914</xdr:colOff>
      <xdr:row>75</xdr:row>
      <xdr:rowOff>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800-000002000000}"/>
            </a:ext>
          </a:extLst>
        </xdr:cNvPr>
        <xdr:cNvSpPr txBox="1"/>
      </xdr:nvSpPr>
      <xdr:spPr>
        <a:xfrm>
          <a:off x="27546300" y="17840325"/>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69</xdr:col>
      <xdr:colOff>0</xdr:colOff>
      <xdr:row>131</xdr:row>
      <xdr:rowOff>0</xdr:rowOff>
    </xdr:from>
    <xdr:to>
      <xdr:col>73</xdr:col>
      <xdr:colOff>301914</xdr:colOff>
      <xdr:row>133</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2800-000003000000}"/>
            </a:ext>
          </a:extLst>
        </xdr:cNvPr>
        <xdr:cNvSpPr txBox="1"/>
      </xdr:nvSpPr>
      <xdr:spPr>
        <a:xfrm>
          <a:off x="27546300" y="32756475"/>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69</xdr:col>
      <xdr:colOff>0</xdr:colOff>
      <xdr:row>189</xdr:row>
      <xdr:rowOff>0</xdr:rowOff>
    </xdr:from>
    <xdr:to>
      <xdr:col>73</xdr:col>
      <xdr:colOff>301914</xdr:colOff>
      <xdr:row>191</xdr:row>
      <xdr:rowOff>0</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2800-000004000000}"/>
            </a:ext>
          </a:extLst>
        </xdr:cNvPr>
        <xdr:cNvSpPr txBox="1"/>
      </xdr:nvSpPr>
      <xdr:spPr>
        <a:xfrm>
          <a:off x="27546300" y="47672625"/>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69</xdr:col>
      <xdr:colOff>0</xdr:colOff>
      <xdr:row>236</xdr:row>
      <xdr:rowOff>0</xdr:rowOff>
    </xdr:from>
    <xdr:to>
      <xdr:col>73</xdr:col>
      <xdr:colOff>301914</xdr:colOff>
      <xdr:row>238</xdr:row>
      <xdr:rowOff>0</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00000000-0008-0000-2800-000005000000}"/>
            </a:ext>
          </a:extLst>
        </xdr:cNvPr>
        <xdr:cNvSpPr txBox="1"/>
      </xdr:nvSpPr>
      <xdr:spPr>
        <a:xfrm>
          <a:off x="27546300" y="59759850"/>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65</xdr:col>
      <xdr:colOff>0</xdr:colOff>
      <xdr:row>66</xdr:row>
      <xdr:rowOff>0</xdr:rowOff>
    </xdr:from>
    <xdr:to>
      <xdr:col>69</xdr:col>
      <xdr:colOff>312799</xdr:colOff>
      <xdr:row>67</xdr:row>
      <xdr:rowOff>255814</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900-000002000000}"/>
            </a:ext>
          </a:extLst>
        </xdr:cNvPr>
        <xdr:cNvSpPr txBox="1"/>
      </xdr:nvSpPr>
      <xdr:spPr>
        <a:xfrm>
          <a:off x="25649464" y="16314964"/>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65</xdr:col>
      <xdr:colOff>0</xdr:colOff>
      <xdr:row>119</xdr:row>
      <xdr:rowOff>0</xdr:rowOff>
    </xdr:from>
    <xdr:to>
      <xdr:col>69</xdr:col>
      <xdr:colOff>312799</xdr:colOff>
      <xdr:row>120</xdr:row>
      <xdr:rowOff>255814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2900-000003000000}"/>
            </a:ext>
          </a:extLst>
        </xdr:cNvPr>
        <xdr:cNvSpPr txBox="1"/>
      </xdr:nvSpPr>
      <xdr:spPr>
        <a:xfrm>
          <a:off x="25649464" y="30017357"/>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65</xdr:col>
      <xdr:colOff>0</xdr:colOff>
      <xdr:row>173</xdr:row>
      <xdr:rowOff>0</xdr:rowOff>
    </xdr:from>
    <xdr:to>
      <xdr:col>69</xdr:col>
      <xdr:colOff>312799</xdr:colOff>
      <xdr:row>174</xdr:row>
      <xdr:rowOff>255815</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2900-000004000000}"/>
            </a:ext>
          </a:extLst>
        </xdr:cNvPr>
        <xdr:cNvSpPr txBox="1"/>
      </xdr:nvSpPr>
      <xdr:spPr>
        <a:xfrm>
          <a:off x="25649464" y="43978286"/>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65</xdr:col>
      <xdr:colOff>0</xdr:colOff>
      <xdr:row>232</xdr:row>
      <xdr:rowOff>0</xdr:rowOff>
    </xdr:from>
    <xdr:to>
      <xdr:col>69</xdr:col>
      <xdr:colOff>312799</xdr:colOff>
      <xdr:row>233</xdr:row>
      <xdr:rowOff>255814</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00000000-0008-0000-2900-000005000000}"/>
            </a:ext>
          </a:extLst>
        </xdr:cNvPr>
        <xdr:cNvSpPr txBox="1"/>
      </xdr:nvSpPr>
      <xdr:spPr>
        <a:xfrm>
          <a:off x="25649464" y="59231893"/>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62</xdr:col>
      <xdr:colOff>0</xdr:colOff>
      <xdr:row>76</xdr:row>
      <xdr:rowOff>0</xdr:rowOff>
    </xdr:from>
    <xdr:to>
      <xdr:col>66</xdr:col>
      <xdr:colOff>301914</xdr:colOff>
      <xdr:row>78</xdr:row>
      <xdr:rowOff>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A00-000002000000}"/>
            </a:ext>
          </a:extLst>
        </xdr:cNvPr>
        <xdr:cNvSpPr txBox="1"/>
      </xdr:nvSpPr>
      <xdr:spPr>
        <a:xfrm>
          <a:off x="25469850" y="18449925"/>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43.xml><?xml version="1.0" encoding="utf-8"?>
<xdr:wsDr xmlns:xdr="http://schemas.openxmlformats.org/drawingml/2006/spreadsheetDrawing" xmlns:a="http://schemas.openxmlformats.org/drawingml/2006/main">
  <xdr:twoCellAnchor>
    <xdr:from>
      <xdr:col>61</xdr:col>
      <xdr:colOff>0</xdr:colOff>
      <xdr:row>69</xdr:row>
      <xdr:rowOff>0</xdr:rowOff>
    </xdr:from>
    <xdr:to>
      <xdr:col>66</xdr:col>
      <xdr:colOff>6639</xdr:colOff>
      <xdr:row>71</xdr:row>
      <xdr:rowOff>38100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B00-000002000000}"/>
            </a:ext>
          </a:extLst>
        </xdr:cNvPr>
        <xdr:cNvSpPr txBox="1"/>
      </xdr:nvSpPr>
      <xdr:spPr>
        <a:xfrm>
          <a:off x="25165050" y="16030575"/>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60</xdr:col>
      <xdr:colOff>0</xdr:colOff>
      <xdr:row>64</xdr:row>
      <xdr:rowOff>0</xdr:rowOff>
    </xdr:from>
    <xdr:to>
      <xdr:col>65</xdr:col>
      <xdr:colOff>6639</xdr:colOff>
      <xdr:row>66</xdr:row>
      <xdr:rowOff>85725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C00-000002000000}"/>
            </a:ext>
          </a:extLst>
        </xdr:cNvPr>
        <xdr:cNvSpPr txBox="1"/>
      </xdr:nvSpPr>
      <xdr:spPr>
        <a:xfrm>
          <a:off x="24831675" y="14782800"/>
          <a:ext cx="1673514" cy="5143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61</xdr:col>
      <xdr:colOff>0</xdr:colOff>
      <xdr:row>46</xdr:row>
      <xdr:rowOff>0</xdr:rowOff>
    </xdr:from>
    <xdr:to>
      <xdr:col>65</xdr:col>
      <xdr:colOff>340014</xdr:colOff>
      <xdr:row>48</xdr:row>
      <xdr:rowOff>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D00-000002000000}"/>
            </a:ext>
          </a:extLst>
        </xdr:cNvPr>
        <xdr:cNvSpPr txBox="1"/>
      </xdr:nvSpPr>
      <xdr:spPr>
        <a:xfrm>
          <a:off x="24879300" y="16459200"/>
          <a:ext cx="1711614"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59</xdr:col>
      <xdr:colOff>71438</xdr:colOff>
      <xdr:row>45</xdr:row>
      <xdr:rowOff>119062</xdr:rowOff>
    </xdr:from>
    <xdr:to>
      <xdr:col>64</xdr:col>
      <xdr:colOff>75218</xdr:colOff>
      <xdr:row>48</xdr:row>
      <xdr:rowOff>102577</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2E00-000003000000}"/>
            </a:ext>
          </a:extLst>
        </xdr:cNvPr>
        <xdr:cNvSpPr txBox="1"/>
      </xdr:nvSpPr>
      <xdr:spPr>
        <a:xfrm>
          <a:off x="24741188" y="15716250"/>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34</xdr:col>
      <xdr:colOff>0</xdr:colOff>
      <xdr:row>33</xdr:row>
      <xdr:rowOff>0</xdr:rowOff>
    </xdr:from>
    <xdr:to>
      <xdr:col>36</xdr:col>
      <xdr:colOff>338667</xdr:colOff>
      <xdr:row>37</xdr:row>
      <xdr:rowOff>31750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2F00-000002000000}"/>
            </a:ext>
          </a:extLst>
        </xdr:cNvPr>
        <xdr:cNvSpPr txBox="1"/>
      </xdr:nvSpPr>
      <xdr:spPr>
        <a:xfrm>
          <a:off x="7323667" y="8519583"/>
          <a:ext cx="1714500" cy="804334"/>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37</xdr:col>
      <xdr:colOff>0</xdr:colOff>
      <xdr:row>33</xdr:row>
      <xdr:rowOff>0</xdr:rowOff>
    </xdr:from>
    <xdr:to>
      <xdr:col>39</xdr:col>
      <xdr:colOff>305671</xdr:colOff>
      <xdr:row>37</xdr:row>
      <xdr:rowOff>8466</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2F00-000003000000}"/>
            </a:ext>
          </a:extLst>
        </xdr:cNvPr>
        <xdr:cNvSpPr txBox="1"/>
      </xdr:nvSpPr>
      <xdr:spPr>
        <a:xfrm>
          <a:off x="9387417" y="8519583"/>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17</xdr:col>
      <xdr:colOff>0</xdr:colOff>
      <xdr:row>17</xdr:row>
      <xdr:rowOff>0</xdr:rowOff>
    </xdr:from>
    <xdr:to>
      <xdr:col>19</xdr:col>
      <xdr:colOff>316254</xdr:colOff>
      <xdr:row>20</xdr:row>
      <xdr:rowOff>146050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3000-000003000000}"/>
            </a:ext>
          </a:extLst>
        </xdr:cNvPr>
        <xdr:cNvSpPr txBox="1"/>
      </xdr:nvSpPr>
      <xdr:spPr>
        <a:xfrm>
          <a:off x="12160250" y="5254625"/>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14</xdr:col>
      <xdr:colOff>0</xdr:colOff>
      <xdr:row>17</xdr:row>
      <xdr:rowOff>0</xdr:rowOff>
    </xdr:from>
    <xdr:to>
      <xdr:col>16</xdr:col>
      <xdr:colOff>349250</xdr:colOff>
      <xdr:row>20</xdr:row>
      <xdr:rowOff>169334</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3000-000004000000}"/>
            </a:ext>
          </a:extLst>
        </xdr:cNvPr>
        <xdr:cNvSpPr txBox="1"/>
      </xdr:nvSpPr>
      <xdr:spPr>
        <a:xfrm>
          <a:off x="10112375" y="5254625"/>
          <a:ext cx="1714500" cy="804334"/>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20</xdr:col>
      <xdr:colOff>0</xdr:colOff>
      <xdr:row>17</xdr:row>
      <xdr:rowOff>0</xdr:rowOff>
    </xdr:from>
    <xdr:to>
      <xdr:col>22</xdr:col>
      <xdr:colOff>349250</xdr:colOff>
      <xdr:row>21</xdr:row>
      <xdr:rowOff>79375</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3000-000005000000}"/>
            </a:ext>
          </a:extLst>
        </xdr:cNvPr>
        <xdr:cNvSpPr txBox="1"/>
      </xdr:nvSpPr>
      <xdr:spPr>
        <a:xfrm>
          <a:off x="14208125" y="5254625"/>
          <a:ext cx="1714500" cy="8890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21</xdr:col>
      <xdr:colOff>0</xdr:colOff>
      <xdr:row>23</xdr:row>
      <xdr:rowOff>0</xdr:rowOff>
    </xdr:from>
    <xdr:to>
      <xdr:col>24</xdr:col>
      <xdr:colOff>190500</xdr:colOff>
      <xdr:row>25</xdr:row>
      <xdr:rowOff>42334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3100-000003000000}"/>
            </a:ext>
          </a:extLst>
        </xdr:cNvPr>
        <xdr:cNvSpPr txBox="1"/>
      </xdr:nvSpPr>
      <xdr:spPr>
        <a:xfrm>
          <a:off x="7175500" y="6159500"/>
          <a:ext cx="1714500" cy="804334"/>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25</xdr:col>
      <xdr:colOff>0</xdr:colOff>
      <xdr:row>23</xdr:row>
      <xdr:rowOff>0</xdr:rowOff>
    </xdr:from>
    <xdr:to>
      <xdr:col>28</xdr:col>
      <xdr:colOff>157504</xdr:colOff>
      <xdr:row>25</xdr:row>
      <xdr:rowOff>19050</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3100-000004000000}"/>
            </a:ext>
          </a:extLst>
        </xdr:cNvPr>
        <xdr:cNvSpPr txBox="1"/>
      </xdr:nvSpPr>
      <xdr:spPr>
        <a:xfrm>
          <a:off x="9207500" y="6159500"/>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29</xdr:col>
      <xdr:colOff>0</xdr:colOff>
      <xdr:row>23</xdr:row>
      <xdr:rowOff>0</xdr:rowOff>
    </xdr:from>
    <xdr:to>
      <xdr:col>32</xdr:col>
      <xdr:colOff>190500</xdr:colOff>
      <xdr:row>25</xdr:row>
      <xdr:rowOff>127000</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3100-000005000000}"/>
            </a:ext>
          </a:extLst>
        </xdr:cNvPr>
        <xdr:cNvSpPr txBox="1"/>
      </xdr:nvSpPr>
      <xdr:spPr>
        <a:xfrm>
          <a:off x="11239500" y="6159500"/>
          <a:ext cx="1714500" cy="8890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8</xdr:col>
      <xdr:colOff>133350</xdr:colOff>
      <xdr:row>12</xdr:row>
      <xdr:rowOff>504825</xdr:rowOff>
    </xdr:from>
    <xdr:to>
      <xdr:col>11</xdr:col>
      <xdr:colOff>32355</xdr:colOff>
      <xdr:row>12</xdr:row>
      <xdr:rowOff>1274152</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500-000003000000}"/>
            </a:ext>
          </a:extLst>
        </xdr:cNvPr>
        <xdr:cNvSpPr txBox="1"/>
      </xdr:nvSpPr>
      <xdr:spPr>
        <a:xfrm>
          <a:off x="7981950" y="7772400"/>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9</xdr:col>
      <xdr:colOff>0</xdr:colOff>
      <xdr:row>16</xdr:row>
      <xdr:rowOff>0</xdr:rowOff>
    </xdr:from>
    <xdr:to>
      <xdr:col>12</xdr:col>
      <xdr:colOff>181317</xdr:colOff>
      <xdr:row>21</xdr:row>
      <xdr:rowOff>7144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3200-000003000000}"/>
            </a:ext>
          </a:extLst>
        </xdr:cNvPr>
        <xdr:cNvSpPr txBox="1"/>
      </xdr:nvSpPr>
      <xdr:spPr>
        <a:xfrm>
          <a:off x="8405813" y="8548688"/>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5</xdr:col>
      <xdr:colOff>0</xdr:colOff>
      <xdr:row>16</xdr:row>
      <xdr:rowOff>0</xdr:rowOff>
    </xdr:from>
    <xdr:to>
      <xdr:col>8</xdr:col>
      <xdr:colOff>214313</xdr:colOff>
      <xdr:row>21</xdr:row>
      <xdr:rowOff>30428</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3200-000004000000}"/>
            </a:ext>
          </a:extLst>
        </xdr:cNvPr>
        <xdr:cNvSpPr txBox="1"/>
      </xdr:nvSpPr>
      <xdr:spPr>
        <a:xfrm>
          <a:off x="6405563" y="8548688"/>
          <a:ext cx="1714500" cy="804334"/>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13</xdr:col>
      <xdr:colOff>0</xdr:colOff>
      <xdr:row>16</xdr:row>
      <xdr:rowOff>0</xdr:rowOff>
    </xdr:from>
    <xdr:to>
      <xdr:col>16</xdr:col>
      <xdr:colOff>214313</xdr:colOff>
      <xdr:row>21</xdr:row>
      <xdr:rowOff>59531</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3200-000005000000}"/>
            </a:ext>
          </a:extLst>
        </xdr:cNvPr>
        <xdr:cNvSpPr txBox="1"/>
      </xdr:nvSpPr>
      <xdr:spPr>
        <a:xfrm>
          <a:off x="10406063" y="8548688"/>
          <a:ext cx="1714500" cy="83343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11</xdr:col>
      <xdr:colOff>0</xdr:colOff>
      <xdr:row>63</xdr:row>
      <xdr:rowOff>0</xdr:rowOff>
    </xdr:from>
    <xdr:to>
      <xdr:col>13</xdr:col>
      <xdr:colOff>340014</xdr:colOff>
      <xdr:row>65</xdr:row>
      <xdr:rowOff>169335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3300-000002000000}"/>
            </a:ext>
          </a:extLst>
        </xdr:cNvPr>
        <xdr:cNvSpPr txBox="1"/>
      </xdr:nvSpPr>
      <xdr:spPr>
        <a:xfrm>
          <a:off x="7543800" y="15535275"/>
          <a:ext cx="1711614"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14</xdr:col>
      <xdr:colOff>0</xdr:colOff>
      <xdr:row>90</xdr:row>
      <xdr:rowOff>0</xdr:rowOff>
    </xdr:from>
    <xdr:to>
      <xdr:col>17</xdr:col>
      <xdr:colOff>181317</xdr:colOff>
      <xdr:row>95</xdr:row>
      <xdr:rowOff>7144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3400-000003000000}"/>
            </a:ext>
          </a:extLst>
        </xdr:cNvPr>
        <xdr:cNvSpPr txBox="1"/>
      </xdr:nvSpPr>
      <xdr:spPr>
        <a:xfrm>
          <a:off x="8429625" y="8591550"/>
          <a:ext cx="1695792" cy="769144"/>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10</xdr:col>
      <xdr:colOff>0</xdr:colOff>
      <xdr:row>90</xdr:row>
      <xdr:rowOff>0</xdr:rowOff>
    </xdr:from>
    <xdr:to>
      <xdr:col>13</xdr:col>
      <xdr:colOff>214313</xdr:colOff>
      <xdr:row>95</xdr:row>
      <xdr:rowOff>30428</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3400-000004000000}"/>
            </a:ext>
          </a:extLst>
        </xdr:cNvPr>
        <xdr:cNvSpPr txBox="1"/>
      </xdr:nvSpPr>
      <xdr:spPr>
        <a:xfrm>
          <a:off x="6410325" y="8591550"/>
          <a:ext cx="1728788" cy="792428"/>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14</xdr:col>
      <xdr:colOff>0</xdr:colOff>
      <xdr:row>198</xdr:row>
      <xdr:rowOff>0</xdr:rowOff>
    </xdr:from>
    <xdr:to>
      <xdr:col>17</xdr:col>
      <xdr:colOff>181317</xdr:colOff>
      <xdr:row>203</xdr:row>
      <xdr:rowOff>7144</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3500-000003000000}"/>
            </a:ext>
          </a:extLst>
        </xdr:cNvPr>
        <xdr:cNvSpPr txBox="1"/>
      </xdr:nvSpPr>
      <xdr:spPr>
        <a:xfrm>
          <a:off x="8429625" y="8591550"/>
          <a:ext cx="1695792" cy="769144"/>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10</xdr:col>
      <xdr:colOff>0</xdr:colOff>
      <xdr:row>198</xdr:row>
      <xdr:rowOff>0</xdr:rowOff>
    </xdr:from>
    <xdr:to>
      <xdr:col>13</xdr:col>
      <xdr:colOff>214313</xdr:colOff>
      <xdr:row>203</xdr:row>
      <xdr:rowOff>30428</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3500-000004000000}"/>
            </a:ext>
          </a:extLst>
        </xdr:cNvPr>
        <xdr:cNvSpPr txBox="1"/>
      </xdr:nvSpPr>
      <xdr:spPr>
        <a:xfrm>
          <a:off x="6410325" y="8591550"/>
          <a:ext cx="1728788" cy="792428"/>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54.xml><?xml version="1.0" encoding="utf-8"?>
<xdr:wsDr xmlns:xdr="http://schemas.openxmlformats.org/drawingml/2006/spreadsheetDrawing" xmlns:a="http://schemas.openxmlformats.org/drawingml/2006/main">
  <xdr:twoCellAnchor>
    <xdr:from>
      <xdr:col>13</xdr:col>
      <xdr:colOff>0</xdr:colOff>
      <xdr:row>25</xdr:row>
      <xdr:rowOff>0</xdr:rowOff>
    </xdr:from>
    <xdr:to>
      <xdr:col>16</xdr:col>
      <xdr:colOff>194941</xdr:colOff>
      <xdr:row>29</xdr:row>
      <xdr:rowOff>30123</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3600-000002000000}"/>
            </a:ext>
          </a:extLst>
        </xdr:cNvPr>
        <xdr:cNvSpPr txBox="1"/>
      </xdr:nvSpPr>
      <xdr:spPr>
        <a:xfrm>
          <a:off x="6894635" y="9129346"/>
          <a:ext cx="1711614"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17</xdr:col>
      <xdr:colOff>0</xdr:colOff>
      <xdr:row>25</xdr:row>
      <xdr:rowOff>0</xdr:rowOff>
    </xdr:from>
    <xdr:to>
      <xdr:col>20</xdr:col>
      <xdr:colOff>153982</xdr:colOff>
      <xdr:row>30</xdr:row>
      <xdr:rowOff>0</xdr:rowOff>
    </xdr:to>
    <xdr:sp macro="" textlink="">
      <xdr:nvSpPr>
        <xdr:cNvPr id="3" name="テキスト ボックス 2">
          <a:hlinkClick xmlns:r="http://schemas.openxmlformats.org/officeDocument/2006/relationships" r:id="rId2"/>
          <a:extLst>
            <a:ext uri="{FF2B5EF4-FFF2-40B4-BE49-F238E27FC236}">
              <a16:creationId xmlns:a16="http://schemas.microsoft.com/office/drawing/2014/main" id="{00000000-0008-0000-3600-000003000000}"/>
            </a:ext>
          </a:extLst>
        </xdr:cNvPr>
        <xdr:cNvSpPr txBox="1"/>
      </xdr:nvSpPr>
      <xdr:spPr>
        <a:xfrm>
          <a:off x="8916865" y="9129346"/>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2</xdr:col>
      <xdr:colOff>466725</xdr:colOff>
      <xdr:row>4</xdr:row>
      <xdr:rowOff>28575</xdr:rowOff>
    </xdr:from>
    <xdr:to>
      <xdr:col>2</xdr:col>
      <xdr:colOff>581025</xdr:colOff>
      <xdr:row>7</xdr:row>
      <xdr:rowOff>0</xdr:rowOff>
    </xdr:to>
    <xdr:sp macro="" textlink="">
      <xdr:nvSpPr>
        <xdr:cNvPr id="2" name="AutoShape 5">
          <a:extLst>
            <a:ext uri="{FF2B5EF4-FFF2-40B4-BE49-F238E27FC236}">
              <a16:creationId xmlns:a16="http://schemas.microsoft.com/office/drawing/2014/main" id="{00000000-0008-0000-3700-000002000000}"/>
            </a:ext>
          </a:extLst>
        </xdr:cNvPr>
        <xdr:cNvSpPr>
          <a:spLocks/>
        </xdr:cNvSpPr>
      </xdr:nvSpPr>
      <xdr:spPr bwMode="auto">
        <a:xfrm>
          <a:off x="1838325" y="981075"/>
          <a:ext cx="114300" cy="685800"/>
        </a:xfrm>
        <a:prstGeom prst="leftBrace">
          <a:avLst>
            <a:gd name="adj1" fmla="val 50000"/>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0</xdr:colOff>
      <xdr:row>23</xdr:row>
      <xdr:rowOff>0</xdr:rowOff>
    </xdr:from>
    <xdr:to>
      <xdr:col>15</xdr:col>
      <xdr:colOff>181317</xdr:colOff>
      <xdr:row>28</xdr:row>
      <xdr:rowOff>7144</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00000000-0008-0000-3700-000006000000}"/>
            </a:ext>
          </a:extLst>
        </xdr:cNvPr>
        <xdr:cNvSpPr txBox="1"/>
      </xdr:nvSpPr>
      <xdr:spPr>
        <a:xfrm>
          <a:off x="8191500" y="7524750"/>
          <a:ext cx="2229192" cy="880269"/>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25</xdr:col>
      <xdr:colOff>0</xdr:colOff>
      <xdr:row>45</xdr:row>
      <xdr:rowOff>0</xdr:rowOff>
    </xdr:from>
    <xdr:to>
      <xdr:col>31</xdr:col>
      <xdr:colOff>54264</xdr:colOff>
      <xdr:row>47</xdr:row>
      <xdr:rowOff>188385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3800-000002000000}"/>
            </a:ext>
          </a:extLst>
        </xdr:cNvPr>
        <xdr:cNvSpPr txBox="1"/>
      </xdr:nvSpPr>
      <xdr:spPr>
        <a:xfrm>
          <a:off x="7829550" y="9505950"/>
          <a:ext cx="1711614"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twoCellAnchor>
    <xdr:from>
      <xdr:col>24</xdr:col>
      <xdr:colOff>0</xdr:colOff>
      <xdr:row>116</xdr:row>
      <xdr:rowOff>0</xdr:rowOff>
    </xdr:from>
    <xdr:to>
      <xdr:col>30</xdr:col>
      <xdr:colOff>54264</xdr:colOff>
      <xdr:row>118</xdr:row>
      <xdr:rowOff>112185</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3800-000003000000}"/>
            </a:ext>
          </a:extLst>
        </xdr:cNvPr>
        <xdr:cNvSpPr txBox="1"/>
      </xdr:nvSpPr>
      <xdr:spPr>
        <a:xfrm>
          <a:off x="7553325" y="30546675"/>
          <a:ext cx="1711614"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8</xdr:col>
      <xdr:colOff>0</xdr:colOff>
      <xdr:row>11</xdr:row>
      <xdr:rowOff>0</xdr:rowOff>
    </xdr:from>
    <xdr:to>
      <xdr:col>10</xdr:col>
      <xdr:colOff>530514</xdr:colOff>
      <xdr:row>11</xdr:row>
      <xdr:rowOff>645585</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3900-000002000000}"/>
            </a:ext>
          </a:extLst>
        </xdr:cNvPr>
        <xdr:cNvSpPr txBox="1"/>
      </xdr:nvSpPr>
      <xdr:spPr>
        <a:xfrm>
          <a:off x="7229475" y="5972175"/>
          <a:ext cx="1711614" cy="645585"/>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リンク先に戻る</a:t>
          </a:r>
          <a:endParaRPr kumimoji="1" lang="en-US" altLang="ja-JP" sz="1200" b="1">
            <a:solidFill>
              <a:schemeClr val="bg1"/>
            </a:solidFill>
            <a:latin typeface="+mn-ea"/>
            <a:ea typeface="+mn-ea"/>
          </a:endParaRP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8</xdr:col>
      <xdr:colOff>28575</xdr:colOff>
      <xdr:row>22</xdr:row>
      <xdr:rowOff>923925</xdr:rowOff>
    </xdr:from>
    <xdr:to>
      <xdr:col>10</xdr:col>
      <xdr:colOff>371475</xdr:colOff>
      <xdr:row>23</xdr:row>
      <xdr:rowOff>165100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3A00-000003000000}"/>
            </a:ext>
          </a:extLst>
        </xdr:cNvPr>
        <xdr:cNvSpPr txBox="1"/>
      </xdr:nvSpPr>
      <xdr:spPr>
        <a:xfrm>
          <a:off x="11049000" y="10382250"/>
          <a:ext cx="1714500" cy="8890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35</xdr:col>
      <xdr:colOff>0</xdr:colOff>
      <xdr:row>64</xdr:row>
      <xdr:rowOff>0</xdr:rowOff>
    </xdr:from>
    <xdr:to>
      <xdr:col>37</xdr:col>
      <xdr:colOff>381000</xdr:colOff>
      <xdr:row>69</xdr:row>
      <xdr:rowOff>127000</xdr:rowOff>
    </xdr:to>
    <xdr:sp macro="" textlink="">
      <xdr:nvSpPr>
        <xdr:cNvPr id="4" name="テキスト ボックス 3">
          <a:hlinkClick xmlns:r="http://schemas.openxmlformats.org/officeDocument/2006/relationships" r:id="rId1"/>
          <a:extLst>
            <a:ext uri="{FF2B5EF4-FFF2-40B4-BE49-F238E27FC236}">
              <a16:creationId xmlns:a16="http://schemas.microsoft.com/office/drawing/2014/main" id="{00000000-0008-0000-3B00-000004000000}"/>
            </a:ext>
          </a:extLst>
        </xdr:cNvPr>
        <xdr:cNvSpPr txBox="1"/>
      </xdr:nvSpPr>
      <xdr:spPr>
        <a:xfrm>
          <a:off x="9029700" y="14506575"/>
          <a:ext cx="1714500" cy="8890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16</xdr:col>
      <xdr:colOff>0</xdr:colOff>
      <xdr:row>36</xdr:row>
      <xdr:rowOff>0</xdr:rowOff>
    </xdr:from>
    <xdr:to>
      <xdr:col>18</xdr:col>
      <xdr:colOff>333375</xdr:colOff>
      <xdr:row>40</xdr:row>
      <xdr:rowOff>0</xdr:rowOff>
    </xdr:to>
    <xdr:sp macro="" textlink="">
      <xdr:nvSpPr>
        <xdr:cNvPr id="2" name="テキスト ボックス 1">
          <a:hlinkClick xmlns:r="http://schemas.openxmlformats.org/officeDocument/2006/relationships" r:id="rId1"/>
          <a:extLst>
            <a:ext uri="{FF2B5EF4-FFF2-40B4-BE49-F238E27FC236}">
              <a16:creationId xmlns:a16="http://schemas.microsoft.com/office/drawing/2014/main" id="{00000000-0008-0000-0600-000002000000}"/>
            </a:ext>
          </a:extLst>
        </xdr:cNvPr>
        <xdr:cNvSpPr txBox="1"/>
      </xdr:nvSpPr>
      <xdr:spPr>
        <a:xfrm>
          <a:off x="6508750" y="7429500"/>
          <a:ext cx="1698625" cy="7937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twoCellAnchor>
    <xdr:from>
      <xdr:col>19</xdr:col>
      <xdr:colOff>95250</xdr:colOff>
      <xdr:row>35</xdr:row>
      <xdr:rowOff>190500</xdr:rowOff>
    </xdr:from>
    <xdr:to>
      <xdr:col>21</xdr:col>
      <xdr:colOff>411504</xdr:colOff>
      <xdr:row>39</xdr:row>
      <xdr:rowOff>146050</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0600-000004000000}"/>
            </a:ext>
          </a:extLst>
        </xdr:cNvPr>
        <xdr:cNvSpPr txBox="1"/>
      </xdr:nvSpPr>
      <xdr:spPr>
        <a:xfrm>
          <a:off x="8651875" y="7413625"/>
          <a:ext cx="1681504" cy="7810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22</xdr:col>
      <xdr:colOff>0</xdr:colOff>
      <xdr:row>36</xdr:row>
      <xdr:rowOff>0</xdr:rowOff>
    </xdr:from>
    <xdr:to>
      <xdr:col>24</xdr:col>
      <xdr:colOff>305405</xdr:colOff>
      <xdr:row>39</xdr:row>
      <xdr:rowOff>150202</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0600-000005000000}"/>
            </a:ext>
          </a:extLst>
        </xdr:cNvPr>
        <xdr:cNvSpPr txBox="1"/>
      </xdr:nvSpPr>
      <xdr:spPr>
        <a:xfrm>
          <a:off x="10604500" y="7429500"/>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35</xdr:col>
      <xdr:colOff>0</xdr:colOff>
      <xdr:row>67</xdr:row>
      <xdr:rowOff>0</xdr:rowOff>
    </xdr:from>
    <xdr:to>
      <xdr:col>37</xdr:col>
      <xdr:colOff>381000</xdr:colOff>
      <xdr:row>71</xdr:row>
      <xdr:rowOff>88900</xdr:rowOff>
    </xdr:to>
    <xdr:sp macro="" textlink="">
      <xdr:nvSpPr>
        <xdr:cNvPr id="5" name="テキスト ボックス 4">
          <a:hlinkClick xmlns:r="http://schemas.openxmlformats.org/officeDocument/2006/relationships" r:id="rId1"/>
          <a:extLst>
            <a:ext uri="{FF2B5EF4-FFF2-40B4-BE49-F238E27FC236}">
              <a16:creationId xmlns:a16="http://schemas.microsoft.com/office/drawing/2014/main" id="{00000000-0008-0000-3C00-000005000000}"/>
            </a:ext>
          </a:extLst>
        </xdr:cNvPr>
        <xdr:cNvSpPr txBox="1"/>
      </xdr:nvSpPr>
      <xdr:spPr>
        <a:xfrm>
          <a:off x="9182100" y="14658975"/>
          <a:ext cx="1714500" cy="8890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35</xdr:col>
      <xdr:colOff>0</xdr:colOff>
      <xdr:row>118</xdr:row>
      <xdr:rowOff>0</xdr:rowOff>
    </xdr:from>
    <xdr:to>
      <xdr:col>37</xdr:col>
      <xdr:colOff>381000</xdr:colOff>
      <xdr:row>123</xdr:row>
      <xdr:rowOff>117475</xdr:rowOff>
    </xdr:to>
    <xdr:sp macro="" textlink="">
      <xdr:nvSpPr>
        <xdr:cNvPr id="6" name="テキスト ボックス 5">
          <a:hlinkClick xmlns:r="http://schemas.openxmlformats.org/officeDocument/2006/relationships" r:id="rId1"/>
          <a:extLst>
            <a:ext uri="{FF2B5EF4-FFF2-40B4-BE49-F238E27FC236}">
              <a16:creationId xmlns:a16="http://schemas.microsoft.com/office/drawing/2014/main" id="{00000000-0008-0000-3C00-000006000000}"/>
            </a:ext>
          </a:extLst>
        </xdr:cNvPr>
        <xdr:cNvSpPr txBox="1"/>
      </xdr:nvSpPr>
      <xdr:spPr>
        <a:xfrm>
          <a:off x="9182100" y="24993600"/>
          <a:ext cx="1714500" cy="8890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35</xdr:col>
      <xdr:colOff>0</xdr:colOff>
      <xdr:row>182</xdr:row>
      <xdr:rowOff>0</xdr:rowOff>
    </xdr:from>
    <xdr:to>
      <xdr:col>37</xdr:col>
      <xdr:colOff>381000</xdr:colOff>
      <xdr:row>187</xdr:row>
      <xdr:rowOff>98425</xdr:rowOff>
    </xdr:to>
    <xdr:sp macro="" textlink="">
      <xdr:nvSpPr>
        <xdr:cNvPr id="7" name="テキスト ボックス 6">
          <a:hlinkClick xmlns:r="http://schemas.openxmlformats.org/officeDocument/2006/relationships" r:id="rId1"/>
          <a:extLst>
            <a:ext uri="{FF2B5EF4-FFF2-40B4-BE49-F238E27FC236}">
              <a16:creationId xmlns:a16="http://schemas.microsoft.com/office/drawing/2014/main" id="{00000000-0008-0000-3C00-000007000000}"/>
            </a:ext>
          </a:extLst>
        </xdr:cNvPr>
        <xdr:cNvSpPr txBox="1"/>
      </xdr:nvSpPr>
      <xdr:spPr>
        <a:xfrm>
          <a:off x="9182100" y="35128200"/>
          <a:ext cx="1714500" cy="8890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59</xdr:col>
      <xdr:colOff>0</xdr:colOff>
      <xdr:row>48</xdr:row>
      <xdr:rowOff>0</xdr:rowOff>
    </xdr:from>
    <xdr:to>
      <xdr:col>63</xdr:col>
      <xdr:colOff>329045</xdr:colOff>
      <xdr:row>51</xdr:row>
      <xdr:rowOff>109682</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3D00-000003000000}"/>
            </a:ext>
          </a:extLst>
        </xdr:cNvPr>
        <xdr:cNvSpPr txBox="1"/>
      </xdr:nvSpPr>
      <xdr:spPr>
        <a:xfrm>
          <a:off x="24955500" y="16573500"/>
          <a:ext cx="1714500" cy="8890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61</xdr:col>
      <xdr:colOff>0</xdr:colOff>
      <xdr:row>69</xdr:row>
      <xdr:rowOff>0</xdr:rowOff>
    </xdr:from>
    <xdr:to>
      <xdr:col>66</xdr:col>
      <xdr:colOff>13607</xdr:colOff>
      <xdr:row>73</xdr:row>
      <xdr:rowOff>72571</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3E00-000003000000}"/>
            </a:ext>
          </a:extLst>
        </xdr:cNvPr>
        <xdr:cNvSpPr txBox="1"/>
      </xdr:nvSpPr>
      <xdr:spPr>
        <a:xfrm>
          <a:off x="25527000" y="16124464"/>
          <a:ext cx="1714500" cy="8890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wsDr>
</file>

<file path=xl/drawings/drawing6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8</xdr:col>
          <xdr:colOff>628650</xdr:colOff>
          <xdr:row>47</xdr:row>
          <xdr:rowOff>142875</xdr:rowOff>
        </xdr:to>
        <xdr:sp macro="" textlink="">
          <xdr:nvSpPr>
            <xdr:cNvPr id="119809" name="Object 1" hidden="1">
              <a:extLst>
                <a:ext uri="{63B3BB69-23CF-44E3-9099-C40C66FF867C}">
                  <a14:compatExt spid="_x0000_s119809"/>
                </a:ext>
                <a:ext uri="{FF2B5EF4-FFF2-40B4-BE49-F238E27FC236}">
                  <a16:creationId xmlns:a16="http://schemas.microsoft.com/office/drawing/2014/main" id="{00000000-0008-0000-3F00-000001D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13</xdr:col>
      <xdr:colOff>0</xdr:colOff>
      <xdr:row>50</xdr:row>
      <xdr:rowOff>0</xdr:rowOff>
    </xdr:from>
    <xdr:to>
      <xdr:col>15</xdr:col>
      <xdr:colOff>333375</xdr:colOff>
      <xdr:row>54</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700-000003000000}"/>
            </a:ext>
          </a:extLst>
        </xdr:cNvPr>
        <xdr:cNvSpPr txBox="1"/>
      </xdr:nvSpPr>
      <xdr:spPr>
        <a:xfrm>
          <a:off x="6572250" y="7543800"/>
          <a:ext cx="1704975" cy="8001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twoCellAnchor>
    <xdr:from>
      <xdr:col>16</xdr:col>
      <xdr:colOff>95250</xdr:colOff>
      <xdr:row>49</xdr:row>
      <xdr:rowOff>190500</xdr:rowOff>
    </xdr:from>
    <xdr:to>
      <xdr:col>18</xdr:col>
      <xdr:colOff>411504</xdr:colOff>
      <xdr:row>53</xdr:row>
      <xdr:rowOff>146050</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0700-000004000000}"/>
            </a:ext>
          </a:extLst>
        </xdr:cNvPr>
        <xdr:cNvSpPr txBox="1"/>
      </xdr:nvSpPr>
      <xdr:spPr>
        <a:xfrm>
          <a:off x="8724900" y="7524750"/>
          <a:ext cx="1687854" cy="7937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19</xdr:col>
      <xdr:colOff>0</xdr:colOff>
      <xdr:row>50</xdr:row>
      <xdr:rowOff>0</xdr:rowOff>
    </xdr:from>
    <xdr:to>
      <xdr:col>21</xdr:col>
      <xdr:colOff>349250</xdr:colOff>
      <xdr:row>54</xdr:row>
      <xdr:rowOff>0</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0700-000005000000}"/>
            </a:ext>
          </a:extLst>
        </xdr:cNvPr>
        <xdr:cNvSpPr txBox="1"/>
      </xdr:nvSpPr>
      <xdr:spPr>
        <a:xfrm>
          <a:off x="9858375" y="10255250"/>
          <a:ext cx="1714500" cy="6985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22</xdr:col>
      <xdr:colOff>0</xdr:colOff>
      <xdr:row>50</xdr:row>
      <xdr:rowOff>0</xdr:rowOff>
    </xdr:from>
    <xdr:to>
      <xdr:col>24</xdr:col>
      <xdr:colOff>305405</xdr:colOff>
      <xdr:row>54</xdr:row>
      <xdr:rowOff>70827</xdr:rowOff>
    </xdr:to>
    <xdr:sp macro="" textlink="">
      <xdr:nvSpPr>
        <xdr:cNvPr id="6" name="テキスト ボックス 5">
          <a:hlinkClick xmlns:r="http://schemas.openxmlformats.org/officeDocument/2006/relationships" r:id="rId4"/>
          <a:extLst>
            <a:ext uri="{FF2B5EF4-FFF2-40B4-BE49-F238E27FC236}">
              <a16:creationId xmlns:a16="http://schemas.microsoft.com/office/drawing/2014/main" id="{00000000-0008-0000-0700-000006000000}"/>
            </a:ext>
          </a:extLst>
        </xdr:cNvPr>
        <xdr:cNvSpPr txBox="1"/>
      </xdr:nvSpPr>
      <xdr:spPr>
        <a:xfrm>
          <a:off x="11906250" y="10255250"/>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13</xdr:col>
      <xdr:colOff>0</xdr:colOff>
      <xdr:row>30</xdr:row>
      <xdr:rowOff>0</xdr:rowOff>
    </xdr:from>
    <xdr:to>
      <xdr:col>15</xdr:col>
      <xdr:colOff>333375</xdr:colOff>
      <xdr:row>34</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800-000003000000}"/>
            </a:ext>
          </a:extLst>
        </xdr:cNvPr>
        <xdr:cNvSpPr txBox="1"/>
      </xdr:nvSpPr>
      <xdr:spPr>
        <a:xfrm>
          <a:off x="6572250" y="7543800"/>
          <a:ext cx="1704975" cy="8001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twoCellAnchor>
    <xdr:from>
      <xdr:col>16</xdr:col>
      <xdr:colOff>95250</xdr:colOff>
      <xdr:row>29</xdr:row>
      <xdr:rowOff>190500</xdr:rowOff>
    </xdr:from>
    <xdr:to>
      <xdr:col>18</xdr:col>
      <xdr:colOff>411504</xdr:colOff>
      <xdr:row>33</xdr:row>
      <xdr:rowOff>146050</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0800-000004000000}"/>
            </a:ext>
          </a:extLst>
        </xdr:cNvPr>
        <xdr:cNvSpPr txBox="1"/>
      </xdr:nvSpPr>
      <xdr:spPr>
        <a:xfrm>
          <a:off x="8724900" y="7524750"/>
          <a:ext cx="1687854" cy="7937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19</xdr:col>
      <xdr:colOff>0</xdr:colOff>
      <xdr:row>30</xdr:row>
      <xdr:rowOff>0</xdr:rowOff>
    </xdr:from>
    <xdr:to>
      <xdr:col>21</xdr:col>
      <xdr:colOff>349250</xdr:colOff>
      <xdr:row>34</xdr:row>
      <xdr:rowOff>95250</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0800-000005000000}"/>
            </a:ext>
          </a:extLst>
        </xdr:cNvPr>
        <xdr:cNvSpPr txBox="1"/>
      </xdr:nvSpPr>
      <xdr:spPr>
        <a:xfrm>
          <a:off x="11255375" y="6159500"/>
          <a:ext cx="1714500" cy="7937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22</xdr:col>
      <xdr:colOff>0</xdr:colOff>
      <xdr:row>30</xdr:row>
      <xdr:rowOff>0</xdr:rowOff>
    </xdr:from>
    <xdr:to>
      <xdr:col>24</xdr:col>
      <xdr:colOff>305405</xdr:colOff>
      <xdr:row>34</xdr:row>
      <xdr:rowOff>70827</xdr:rowOff>
    </xdr:to>
    <xdr:sp macro="" textlink="">
      <xdr:nvSpPr>
        <xdr:cNvPr id="6" name="テキスト ボックス 5">
          <a:hlinkClick xmlns:r="http://schemas.openxmlformats.org/officeDocument/2006/relationships" r:id="rId4"/>
          <a:extLst>
            <a:ext uri="{FF2B5EF4-FFF2-40B4-BE49-F238E27FC236}">
              <a16:creationId xmlns:a16="http://schemas.microsoft.com/office/drawing/2014/main" id="{00000000-0008-0000-0800-000006000000}"/>
            </a:ext>
          </a:extLst>
        </xdr:cNvPr>
        <xdr:cNvSpPr txBox="1"/>
      </xdr:nvSpPr>
      <xdr:spPr>
        <a:xfrm>
          <a:off x="13303250" y="6159500"/>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13</xdr:col>
      <xdr:colOff>0</xdr:colOff>
      <xdr:row>21</xdr:row>
      <xdr:rowOff>0</xdr:rowOff>
    </xdr:from>
    <xdr:to>
      <xdr:col>15</xdr:col>
      <xdr:colOff>333375</xdr:colOff>
      <xdr:row>25</xdr:row>
      <xdr:rowOff>0</xdr:rowOff>
    </xdr:to>
    <xdr:sp macro="" textlink="">
      <xdr:nvSpPr>
        <xdr:cNvPr id="3" name="テキスト ボックス 2">
          <a:hlinkClick xmlns:r="http://schemas.openxmlformats.org/officeDocument/2006/relationships" r:id="rId1"/>
          <a:extLst>
            <a:ext uri="{FF2B5EF4-FFF2-40B4-BE49-F238E27FC236}">
              <a16:creationId xmlns:a16="http://schemas.microsoft.com/office/drawing/2014/main" id="{00000000-0008-0000-0900-000003000000}"/>
            </a:ext>
          </a:extLst>
        </xdr:cNvPr>
        <xdr:cNvSpPr txBox="1"/>
      </xdr:nvSpPr>
      <xdr:spPr>
        <a:xfrm>
          <a:off x="6572250" y="7543800"/>
          <a:ext cx="1704975" cy="80010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居宅介護支援に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twoCellAnchor>
    <xdr:from>
      <xdr:col>16</xdr:col>
      <xdr:colOff>95250</xdr:colOff>
      <xdr:row>20</xdr:row>
      <xdr:rowOff>190500</xdr:rowOff>
    </xdr:from>
    <xdr:to>
      <xdr:col>18</xdr:col>
      <xdr:colOff>411504</xdr:colOff>
      <xdr:row>24</xdr:row>
      <xdr:rowOff>146050</xdr:rowOff>
    </xdr:to>
    <xdr:sp macro="" textlink="">
      <xdr:nvSpPr>
        <xdr:cNvPr id="4" name="テキスト ボックス 3">
          <a:hlinkClick xmlns:r="http://schemas.openxmlformats.org/officeDocument/2006/relationships" r:id="rId2"/>
          <a:extLst>
            <a:ext uri="{FF2B5EF4-FFF2-40B4-BE49-F238E27FC236}">
              <a16:creationId xmlns:a16="http://schemas.microsoft.com/office/drawing/2014/main" id="{00000000-0008-0000-0900-000004000000}"/>
            </a:ext>
          </a:extLst>
        </xdr:cNvPr>
        <xdr:cNvSpPr txBox="1"/>
      </xdr:nvSpPr>
      <xdr:spPr>
        <a:xfrm>
          <a:off x="8724900" y="7524750"/>
          <a:ext cx="1687854" cy="7937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地域密着型サービスに戻る</a:t>
          </a:r>
          <a:endParaRPr kumimoji="1" lang="en-US" altLang="ja-JP" sz="1200" b="1">
            <a:solidFill>
              <a:schemeClr val="bg1"/>
            </a:solidFill>
            <a:latin typeface="+mn-ea"/>
            <a:ea typeface="+mn-ea"/>
          </a:endParaRPr>
        </a:p>
      </xdr:txBody>
    </xdr:sp>
    <xdr:clientData/>
  </xdr:twoCellAnchor>
  <xdr:twoCellAnchor>
    <xdr:from>
      <xdr:col>19</xdr:col>
      <xdr:colOff>0</xdr:colOff>
      <xdr:row>21</xdr:row>
      <xdr:rowOff>0</xdr:rowOff>
    </xdr:from>
    <xdr:to>
      <xdr:col>21</xdr:col>
      <xdr:colOff>349250</xdr:colOff>
      <xdr:row>25</xdr:row>
      <xdr:rowOff>95250</xdr:rowOff>
    </xdr:to>
    <xdr:sp macro="" textlink="">
      <xdr:nvSpPr>
        <xdr:cNvPr id="5" name="テキスト ボックス 4">
          <a:hlinkClick xmlns:r="http://schemas.openxmlformats.org/officeDocument/2006/relationships" r:id="rId3"/>
          <a:extLst>
            <a:ext uri="{FF2B5EF4-FFF2-40B4-BE49-F238E27FC236}">
              <a16:creationId xmlns:a16="http://schemas.microsoft.com/office/drawing/2014/main" id="{00000000-0008-0000-0900-000005000000}"/>
            </a:ext>
          </a:extLst>
        </xdr:cNvPr>
        <xdr:cNvSpPr txBox="1"/>
      </xdr:nvSpPr>
      <xdr:spPr>
        <a:xfrm>
          <a:off x="10985500" y="3667125"/>
          <a:ext cx="1714500" cy="793750"/>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総合事業</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に戻る</a:t>
          </a:r>
          <a:endParaRPr kumimoji="1" lang="en-US" altLang="ja-JP" sz="1200" b="1">
            <a:solidFill>
              <a:schemeClr val="bg1"/>
            </a:solidFill>
            <a:latin typeface="+mn-ea"/>
            <a:ea typeface="+mn-ea"/>
          </a:endParaRPr>
        </a:p>
      </xdr:txBody>
    </xdr:sp>
    <xdr:clientData/>
  </xdr:twoCellAnchor>
  <xdr:twoCellAnchor>
    <xdr:from>
      <xdr:col>22</xdr:col>
      <xdr:colOff>0</xdr:colOff>
      <xdr:row>21</xdr:row>
      <xdr:rowOff>0</xdr:rowOff>
    </xdr:from>
    <xdr:to>
      <xdr:col>24</xdr:col>
      <xdr:colOff>305405</xdr:colOff>
      <xdr:row>25</xdr:row>
      <xdr:rowOff>70827</xdr:rowOff>
    </xdr:to>
    <xdr:sp macro="" textlink="">
      <xdr:nvSpPr>
        <xdr:cNvPr id="6" name="テキスト ボックス 5">
          <a:hlinkClick xmlns:r="http://schemas.openxmlformats.org/officeDocument/2006/relationships" r:id="rId4"/>
          <a:extLst>
            <a:ext uri="{FF2B5EF4-FFF2-40B4-BE49-F238E27FC236}">
              <a16:creationId xmlns:a16="http://schemas.microsoft.com/office/drawing/2014/main" id="{00000000-0008-0000-0900-000006000000}"/>
            </a:ext>
          </a:extLst>
        </xdr:cNvPr>
        <xdr:cNvSpPr txBox="1"/>
      </xdr:nvSpPr>
      <xdr:spPr>
        <a:xfrm>
          <a:off x="13033375" y="3667125"/>
          <a:ext cx="1670655" cy="769327"/>
        </a:xfrm>
        <a:prstGeom prst="rect">
          <a:avLst/>
        </a:prstGeom>
        <a:solidFill>
          <a:schemeClr val="tx2"/>
        </a:solidFill>
        <a:ln w="28575" cmpd="sng">
          <a:solidFill>
            <a:schemeClr val="accent1"/>
          </a:solid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ngle"/>
          <a:contourClr>
            <a:srgbClr val="FFFFFF"/>
          </a:contourClr>
        </a:sp3d>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solidFill>
                <a:schemeClr val="bg1"/>
              </a:solidFill>
              <a:latin typeface="+mn-ea"/>
              <a:ea typeface="+mn-ea"/>
            </a:rPr>
            <a:t>リンク先</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介護予防支援に</a:t>
          </a:r>
          <a:endParaRPr kumimoji="1" lang="en-US" altLang="ja-JP" sz="1200" b="1">
            <a:solidFill>
              <a:schemeClr val="bg1"/>
            </a:solidFill>
            <a:latin typeface="+mn-ea"/>
            <a:ea typeface="+mn-ea"/>
          </a:endParaRPr>
        </a:p>
        <a:p>
          <a:pPr algn="ctr"/>
          <a:r>
            <a:rPr kumimoji="1" lang="ja-JP" altLang="en-US" sz="1200" b="1">
              <a:solidFill>
                <a:schemeClr val="bg1"/>
              </a:solidFill>
              <a:latin typeface="+mn-ea"/>
              <a:ea typeface="+mn-ea"/>
            </a:rPr>
            <a:t>戻る</a:t>
          </a:r>
          <a:endParaRPr kumimoji="1" lang="en-US" altLang="ja-JP" sz="1200" b="1">
            <a:solidFill>
              <a:schemeClr val="bg1"/>
            </a:solidFill>
            <a:latin typeface="+mn-ea"/>
            <a:ea typeface="+mn-ea"/>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10_&#21220;&#21209;&#34920;_&#30274;&#39178;&#36890;&#25152;&#20171;&#357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07_&#21220;&#21209;&#34920;_&#23450;&#26399;&#24033;&#22238;&#12539;&#38543;&#26178;&#23550;&#24540;&#22411;&#35370;&#21839;&#20171;&#35703;&#30475;&#35703;.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01_&#21220;&#21209;&#34920;_&#22812;&#38291;&#23550;&#24540;&#22411;&#35370;&#21839;&#20171;&#3570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11_&#21220;&#21209;&#34920;_&#23621;&#23429;&#20171;&#35703;&#25903;&#25588;.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3-3_&#27161;&#28310;&#27096;&#24335;1-1%20&#21220;&#21209;&#34920;&#12288;&#35370;&#21839;&#22411;&#12469;&#12540;&#12499;&#12473;.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01_&#21220;&#21209;&#34920;_&#22812;&#38291;&#23550;&#24540;&#22411;&#35370;&#21839;&#20171;&#35703;.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02_&#21220;&#21209;&#34920;_&#35469;&#30693;&#30151;&#23550;&#24540;&#22411;&#36890;&#25152;&#20171;&#35703;.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03_&#21220;&#21209;&#34920;_&#23567;&#35215;&#27169;&#22810;&#27231;&#33021;&#22411;&#23621;&#23429;&#20171;&#357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02_&#21220;&#21209;&#34920;_&#35469;&#30693;&#30151;&#23550;&#24540;&#22411;&#36890;&#25152;&#20171;&#3570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04_&#21220;&#21209;&#34920;_&#35469;&#30693;&#30151;&#23550;&#24540;&#22411;&#20849;&#21516;&#29983;&#27963;&#20171;&#3570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05_&#21220;&#21209;&#34920;_&#22320;&#22495;&#23494;&#30528;&#22411;&#29305;&#23450;&#26045;&#35373;&#20837;&#23621;&#32773;&#29983;&#27963;&#20171;&#35703;.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06_&#21220;&#21209;&#34920;_&#22320;&#22495;&#23494;&#30528;&#22411;&#20171;&#35703;&#32769;&#20154;&#31119;&#31049;&#26045;&#35373;&#20837;&#25152;&#32773;&#29983;&#27963;&#20171;&#35703;.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07_&#21220;&#21209;&#34920;_&#23450;&#26399;&#24033;&#22238;&#12539;&#38543;&#26178;&#23550;&#24540;&#22411;&#35370;&#21839;&#20171;&#35703;&#30475;&#35703;.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08_&#21220;&#21209;&#34920;_&#30475;&#35703;&#23567;&#35215;&#27169;&#22810;&#27231;&#33021;&#22411;&#23621;&#23429;&#20171;&#3570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09_&#21220;&#21209;&#34920;_&#22320;&#22495;&#23494;&#30528;&#22411;&#36890;&#25152;&#20171;&#35703;.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10_&#21220;&#21209;&#34920;_&#30274;&#39178;&#36890;&#25152;&#20171;&#35703;.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2-3_&#27161;&#28310;&#27096;&#24335;1_11_&#21220;&#21209;&#34920;_&#23621;&#23429;&#20171;&#35703;&#25903;&#25588;.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nw03114.WISTARIA\Desktop\2025&#26032;&#35215;&#30003;&#35531;&#12289;&#24259;&#27490;&#12289;&#20241;&#27490;&#23626;&#65286;&#22793;&#26356;&#23626;\&#27161;&#28310;&#27096;&#24335;\3-3_&#27161;&#28310;&#27096;&#24335;1-2%20&#21220;&#21209;&#34920;&#12288;&#36890;&#25152;&#22411;&#12469;&#12540;&#12499;&#1247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03_&#21220;&#21209;&#34920;_&#23567;&#35215;&#27169;&#22810;&#27231;&#33021;&#22411;&#23621;&#23429;&#20171;&#357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04_&#21220;&#21209;&#34920;_&#35469;&#30693;&#30151;&#23550;&#24540;&#22411;&#20849;&#21516;&#29983;&#27963;&#20171;&#3570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08_&#21220;&#21209;&#34920;_&#30475;&#35703;&#23567;&#35215;&#27169;&#22810;&#27231;&#33021;&#22411;&#23621;&#23429;&#20171;&#357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09_&#21220;&#21209;&#34920;_&#22320;&#22495;&#23494;&#30528;&#22411;&#36890;&#25152;&#20171;&#3570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3-3_&#27161;&#28310;&#27096;&#24335;1-2%20&#21220;&#21209;&#34920;&#12288;&#36890;&#25152;&#22411;&#12469;&#12540;&#12499;&#1247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05_&#21220;&#21209;&#34920;_&#22320;&#22495;&#23494;&#30528;&#22411;&#29305;&#23450;&#26045;&#35373;&#20837;&#23621;&#32773;&#29983;&#27963;&#20171;&#3570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12304;060&#12305;&#31119;&#31049;&#37096;/&#12304;004&#12305;&#39640;&#40802;&#31119;&#31049;&#35506;/&#12304;002&#12305;&#20171;&#35703;&#20445;&#38522;&#20418;/&#20107;&#26989;&#25152;/060%20&#20107;&#26989;&#25152;&#25552;&#20986;&#38306;&#20418;/02%20&#25351;&#23450;&#65288;&#26032;&#35215;&#12539;&#26356;&#26032;&#12539;&#24259;&#27490;&#12539;&#20241;&#27490;&#65289;/&#65288;&#22823;&#26383;&#32232;&#38598;&#65289;2025&#26032;&#35215;&#30003;&#35531;&#12289;&#24259;&#27490;&#12289;&#20241;&#27490;&#23626;&#65286;&#22793;&#26356;&#23626;/&#27161;&#28310;&#27096;&#24335;/2-3_&#27161;&#28310;&#27096;&#24335;1_06_&#21220;&#21209;&#34920;_&#22320;&#22495;&#23494;&#30528;&#22411;&#20171;&#35703;&#32769;&#20154;&#31119;&#31049;&#26045;&#35373;&#20837;&#25152;&#32773;&#29983;&#27963;&#20171;&#357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療養通所"/>
      <sheetName val="【記載例】シフト記号表（勤務時間帯）"/>
      <sheetName val="療養通所（1枚版）"/>
      <sheetName val="療養通所（100名）"/>
      <sheetName val="シフト記号表（勤務時間帯）"/>
      <sheetName val="記入方法"/>
      <sheetName val="プルダウン・リスト"/>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休</v>
          </cell>
        </row>
        <row r="33">
          <cell r="C33" t="str">
            <v>-</v>
          </cell>
        </row>
        <row r="34">
          <cell r="C34" t="str">
            <v>-</v>
          </cell>
        </row>
        <row r="35">
          <cell r="C35" t="str">
            <v>-</v>
          </cell>
        </row>
      </sheetData>
      <sheetData sheetId="2"/>
      <sheetData sheetId="3"/>
      <sheetData sheetId="4">
        <row r="6">
          <cell r="C6" t="str">
            <v>a</v>
          </cell>
          <cell r="D6" t="str">
            <v>：</v>
          </cell>
          <cell r="E6">
            <v>0.375</v>
          </cell>
          <cell r="F6" t="str">
            <v>～</v>
          </cell>
          <cell r="G6">
            <v>0.75</v>
          </cell>
          <cell r="H6" t="str">
            <v>（</v>
          </cell>
          <cell r="I6">
            <v>4.1666666666666664E-2</v>
          </cell>
          <cell r="J6" t="str">
            <v>)</v>
          </cell>
          <cell r="K6">
            <v>8</v>
          </cell>
          <cell r="M6">
            <v>0.39583333333333331</v>
          </cell>
          <cell r="N6" t="str">
            <v>～</v>
          </cell>
          <cell r="O6">
            <v>0.6875</v>
          </cell>
          <cell r="P6" t="str">
            <v>（</v>
          </cell>
          <cell r="Q6">
            <v>4.1666666666666664E-2</v>
          </cell>
          <cell r="R6" t="str">
            <v>)</v>
          </cell>
          <cell r="S6">
            <v>6</v>
          </cell>
        </row>
        <row r="7">
          <cell r="C7" t="str">
            <v>b</v>
          </cell>
          <cell r="D7" t="str">
            <v>：</v>
          </cell>
          <cell r="E7"/>
          <cell r="F7" t="str">
            <v>～</v>
          </cell>
          <cell r="G7"/>
          <cell r="H7" t="str">
            <v>（</v>
          </cell>
          <cell r="I7">
            <v>0</v>
          </cell>
          <cell r="J7" t="str">
            <v>)</v>
          </cell>
          <cell r="K7">
            <v>0</v>
          </cell>
          <cell r="M7"/>
          <cell r="N7" t="str">
            <v>～</v>
          </cell>
          <cell r="O7"/>
          <cell r="P7" t="str">
            <v>（</v>
          </cell>
          <cell r="Q7">
            <v>0</v>
          </cell>
          <cell r="R7" t="str">
            <v>)</v>
          </cell>
          <cell r="S7">
            <v>0</v>
          </cell>
        </row>
        <row r="8">
          <cell r="C8" t="str">
            <v>c</v>
          </cell>
          <cell r="D8" t="str">
            <v>：</v>
          </cell>
          <cell r="E8"/>
          <cell r="F8" t="str">
            <v>～</v>
          </cell>
          <cell r="G8"/>
          <cell r="H8" t="str">
            <v>（</v>
          </cell>
          <cell r="I8">
            <v>0</v>
          </cell>
          <cell r="J8" t="str">
            <v>)</v>
          </cell>
          <cell r="K8">
            <v>0</v>
          </cell>
          <cell r="M8"/>
          <cell r="N8" t="str">
            <v>～</v>
          </cell>
          <cell r="O8"/>
          <cell r="P8" t="str">
            <v>（</v>
          </cell>
          <cell r="Q8">
            <v>0</v>
          </cell>
          <cell r="R8" t="str">
            <v>)</v>
          </cell>
          <cell r="S8">
            <v>0</v>
          </cell>
        </row>
        <row r="9">
          <cell r="C9" t="str">
            <v>d</v>
          </cell>
          <cell r="D9" t="str">
            <v>：</v>
          </cell>
          <cell r="E9"/>
          <cell r="F9" t="str">
            <v>～</v>
          </cell>
          <cell r="G9"/>
          <cell r="H9" t="str">
            <v>（</v>
          </cell>
          <cell r="I9">
            <v>0</v>
          </cell>
          <cell r="J9" t="str">
            <v>)</v>
          </cell>
          <cell r="K9">
            <v>0</v>
          </cell>
          <cell r="M9"/>
          <cell r="N9" t="str">
            <v>～</v>
          </cell>
          <cell r="O9"/>
          <cell r="P9" t="str">
            <v>（</v>
          </cell>
          <cell r="Q9">
            <v>0</v>
          </cell>
          <cell r="R9" t="str">
            <v>)</v>
          </cell>
          <cell r="S9">
            <v>0</v>
          </cell>
        </row>
        <row r="10">
          <cell r="C10" t="str">
            <v>e</v>
          </cell>
          <cell r="D10" t="str">
            <v>：</v>
          </cell>
          <cell r="E10"/>
          <cell r="F10" t="str">
            <v>～</v>
          </cell>
          <cell r="G10"/>
          <cell r="H10" t="str">
            <v>（</v>
          </cell>
          <cell r="I10">
            <v>0</v>
          </cell>
          <cell r="J10" t="str">
            <v>)</v>
          </cell>
          <cell r="K10">
            <v>0</v>
          </cell>
          <cell r="M10"/>
          <cell r="N10" t="str">
            <v>～</v>
          </cell>
          <cell r="O10"/>
          <cell r="P10" t="str">
            <v>（</v>
          </cell>
          <cell r="Q10">
            <v>0</v>
          </cell>
          <cell r="R10" t="str">
            <v>)</v>
          </cell>
          <cell r="S10">
            <v>0</v>
          </cell>
        </row>
        <row r="11">
          <cell r="C11" t="str">
            <v>f</v>
          </cell>
          <cell r="D11" t="str">
            <v>：</v>
          </cell>
          <cell r="E11"/>
          <cell r="F11" t="str">
            <v>～</v>
          </cell>
          <cell r="G11"/>
          <cell r="H11" t="str">
            <v>（</v>
          </cell>
          <cell r="I11">
            <v>0</v>
          </cell>
          <cell r="J11" t="str">
            <v>)</v>
          </cell>
          <cell r="K11">
            <v>0</v>
          </cell>
          <cell r="M11"/>
          <cell r="N11" t="str">
            <v>～</v>
          </cell>
          <cell r="O11"/>
          <cell r="P11" t="str">
            <v>（</v>
          </cell>
          <cell r="Q11">
            <v>0</v>
          </cell>
          <cell r="R11" t="str">
            <v>)</v>
          </cell>
          <cell r="S11">
            <v>0</v>
          </cell>
        </row>
        <row r="12">
          <cell r="C12" t="str">
            <v>g</v>
          </cell>
          <cell r="D12" t="str">
            <v>：</v>
          </cell>
          <cell r="E12"/>
          <cell r="F12" t="str">
            <v>～</v>
          </cell>
          <cell r="G12"/>
          <cell r="H12" t="str">
            <v>（</v>
          </cell>
          <cell r="I12">
            <v>0</v>
          </cell>
          <cell r="J12" t="str">
            <v>)</v>
          </cell>
          <cell r="K12">
            <v>0</v>
          </cell>
          <cell r="M12"/>
          <cell r="N12" t="str">
            <v>～</v>
          </cell>
          <cell r="O12"/>
          <cell r="P12" t="str">
            <v>（</v>
          </cell>
          <cell r="Q12">
            <v>0</v>
          </cell>
          <cell r="R12" t="str">
            <v>)</v>
          </cell>
          <cell r="S12">
            <v>0</v>
          </cell>
        </row>
        <row r="13">
          <cell r="C13" t="str">
            <v>h</v>
          </cell>
          <cell r="D13" t="str">
            <v>：</v>
          </cell>
          <cell r="E13"/>
          <cell r="F13" t="str">
            <v>～</v>
          </cell>
          <cell r="G13"/>
          <cell r="H13" t="str">
            <v>（</v>
          </cell>
          <cell r="I13">
            <v>0</v>
          </cell>
          <cell r="J13" t="str">
            <v>)</v>
          </cell>
          <cell r="K13">
            <v>0</v>
          </cell>
          <cell r="M13"/>
          <cell r="N13" t="str">
            <v>～</v>
          </cell>
          <cell r="O13"/>
          <cell r="P13" t="str">
            <v>（</v>
          </cell>
          <cell r="Q13">
            <v>0</v>
          </cell>
          <cell r="R13" t="str">
            <v>)</v>
          </cell>
          <cell r="S13">
            <v>0</v>
          </cell>
        </row>
        <row r="14">
          <cell r="C14" t="str">
            <v>i</v>
          </cell>
          <cell r="D14" t="str">
            <v>：</v>
          </cell>
          <cell r="E14"/>
          <cell r="F14" t="str">
            <v>～</v>
          </cell>
          <cell r="G14"/>
          <cell r="H14" t="str">
            <v>（</v>
          </cell>
          <cell r="I14">
            <v>0</v>
          </cell>
          <cell r="J14" t="str">
            <v>)</v>
          </cell>
          <cell r="K14">
            <v>0</v>
          </cell>
          <cell r="M14"/>
          <cell r="N14" t="str">
            <v>～</v>
          </cell>
          <cell r="O14"/>
          <cell r="P14" t="str">
            <v>（</v>
          </cell>
          <cell r="Q14">
            <v>0</v>
          </cell>
          <cell r="R14" t="str">
            <v>)</v>
          </cell>
          <cell r="S14">
            <v>0</v>
          </cell>
        </row>
        <row r="15">
          <cell r="C15" t="str">
            <v>j</v>
          </cell>
          <cell r="D15" t="str">
            <v>：</v>
          </cell>
          <cell r="E15"/>
          <cell r="F15" t="str">
            <v>～</v>
          </cell>
          <cell r="G15"/>
          <cell r="H15" t="str">
            <v>（</v>
          </cell>
          <cell r="I15">
            <v>0</v>
          </cell>
          <cell r="J15" t="str">
            <v>)</v>
          </cell>
          <cell r="K15">
            <v>0</v>
          </cell>
          <cell r="M15"/>
          <cell r="N15" t="str">
            <v>～</v>
          </cell>
          <cell r="O15"/>
          <cell r="P15" t="str">
            <v>（</v>
          </cell>
          <cell r="Q15">
            <v>0</v>
          </cell>
          <cell r="R15" t="str">
            <v>)</v>
          </cell>
          <cell r="S15">
            <v>0</v>
          </cell>
        </row>
        <row r="16">
          <cell r="C16" t="str">
            <v>k</v>
          </cell>
          <cell r="D16" t="str">
            <v>：</v>
          </cell>
          <cell r="E16"/>
          <cell r="F16" t="str">
            <v>～</v>
          </cell>
          <cell r="G16"/>
          <cell r="H16" t="str">
            <v>（</v>
          </cell>
          <cell r="I16">
            <v>0</v>
          </cell>
          <cell r="J16" t="str">
            <v>)</v>
          </cell>
          <cell r="K16">
            <v>0</v>
          </cell>
          <cell r="M16"/>
          <cell r="N16" t="str">
            <v>～</v>
          </cell>
          <cell r="O16"/>
          <cell r="P16" t="str">
            <v>（</v>
          </cell>
          <cell r="Q16">
            <v>0</v>
          </cell>
          <cell r="R16" t="str">
            <v>)</v>
          </cell>
          <cell r="S16">
            <v>0</v>
          </cell>
        </row>
        <row r="17">
          <cell r="C17" t="str">
            <v>l</v>
          </cell>
          <cell r="D17" t="str">
            <v>：</v>
          </cell>
          <cell r="E17"/>
          <cell r="F17" t="str">
            <v>～</v>
          </cell>
          <cell r="G17"/>
          <cell r="H17" t="str">
            <v>（</v>
          </cell>
          <cell r="I17">
            <v>0</v>
          </cell>
          <cell r="J17" t="str">
            <v>)</v>
          </cell>
          <cell r="K17">
            <v>0</v>
          </cell>
          <cell r="M17"/>
          <cell r="N17" t="str">
            <v>～</v>
          </cell>
          <cell r="O17"/>
          <cell r="P17" t="str">
            <v>（</v>
          </cell>
          <cell r="Q17">
            <v>0</v>
          </cell>
          <cell r="R17" t="str">
            <v>)</v>
          </cell>
          <cell r="S17">
            <v>0</v>
          </cell>
        </row>
        <row r="18">
          <cell r="C18" t="str">
            <v>m</v>
          </cell>
          <cell r="D18" t="str">
            <v>：</v>
          </cell>
          <cell r="E18"/>
          <cell r="F18" t="str">
            <v>～</v>
          </cell>
          <cell r="G18"/>
          <cell r="H18" t="str">
            <v>（</v>
          </cell>
          <cell r="I18">
            <v>0</v>
          </cell>
          <cell r="J18" t="str">
            <v>)</v>
          </cell>
          <cell r="K18">
            <v>0</v>
          </cell>
          <cell r="M18"/>
          <cell r="N18" t="str">
            <v>～</v>
          </cell>
          <cell r="O18"/>
          <cell r="P18" t="str">
            <v>（</v>
          </cell>
          <cell r="Q18">
            <v>0</v>
          </cell>
          <cell r="R18" t="str">
            <v>)</v>
          </cell>
          <cell r="S18">
            <v>0</v>
          </cell>
        </row>
        <row r="19">
          <cell r="C19" t="str">
            <v>n</v>
          </cell>
          <cell r="D19" t="str">
            <v>：</v>
          </cell>
          <cell r="E19"/>
          <cell r="F19" t="str">
            <v>～</v>
          </cell>
          <cell r="G19"/>
          <cell r="H19" t="str">
            <v>（</v>
          </cell>
          <cell r="I19">
            <v>0</v>
          </cell>
          <cell r="J19" t="str">
            <v>)</v>
          </cell>
          <cell r="K19">
            <v>0</v>
          </cell>
          <cell r="M19"/>
          <cell r="N19" t="str">
            <v>～</v>
          </cell>
          <cell r="O19"/>
          <cell r="P19" t="str">
            <v>（</v>
          </cell>
          <cell r="Q19">
            <v>0</v>
          </cell>
          <cell r="R19" t="str">
            <v>)</v>
          </cell>
          <cell r="S19">
            <v>0</v>
          </cell>
        </row>
        <row r="20">
          <cell r="C20" t="str">
            <v>o</v>
          </cell>
          <cell r="D20" t="str">
            <v>：</v>
          </cell>
          <cell r="E20"/>
          <cell r="F20" t="str">
            <v>～</v>
          </cell>
          <cell r="G20"/>
          <cell r="H20" t="str">
            <v>（</v>
          </cell>
          <cell r="I20">
            <v>0</v>
          </cell>
          <cell r="J20" t="str">
            <v>)</v>
          </cell>
          <cell r="K20">
            <v>0</v>
          </cell>
          <cell r="M20"/>
          <cell r="N20" t="str">
            <v>～</v>
          </cell>
          <cell r="O20"/>
          <cell r="P20" t="str">
            <v>（</v>
          </cell>
          <cell r="Q20">
            <v>0</v>
          </cell>
          <cell r="R20" t="str">
            <v>)</v>
          </cell>
          <cell r="S20">
            <v>0</v>
          </cell>
        </row>
        <row r="21">
          <cell r="C21" t="str">
            <v>p</v>
          </cell>
          <cell r="D21" t="str">
            <v>：</v>
          </cell>
          <cell r="E21"/>
          <cell r="F21" t="str">
            <v>～</v>
          </cell>
          <cell r="G21"/>
          <cell r="H21" t="str">
            <v>（</v>
          </cell>
          <cell r="I21">
            <v>0</v>
          </cell>
          <cell r="J21" t="str">
            <v>)</v>
          </cell>
          <cell r="K21">
            <v>0</v>
          </cell>
          <cell r="M21"/>
          <cell r="N21" t="str">
            <v>～</v>
          </cell>
          <cell r="O21"/>
          <cell r="P21" t="str">
            <v>（</v>
          </cell>
          <cell r="Q21">
            <v>0</v>
          </cell>
          <cell r="R21" t="str">
            <v>)</v>
          </cell>
          <cell r="S21">
            <v>0</v>
          </cell>
        </row>
        <row r="22">
          <cell r="C22" t="str">
            <v>q</v>
          </cell>
          <cell r="D22" t="str">
            <v>：</v>
          </cell>
          <cell r="E22"/>
          <cell r="F22" t="str">
            <v>～</v>
          </cell>
          <cell r="G22"/>
          <cell r="H22" t="str">
            <v>（</v>
          </cell>
          <cell r="I22">
            <v>0</v>
          </cell>
          <cell r="J22" t="str">
            <v>)</v>
          </cell>
          <cell r="K22">
            <v>0</v>
          </cell>
          <cell r="M22"/>
          <cell r="N22" t="str">
            <v>～</v>
          </cell>
          <cell r="O22"/>
          <cell r="P22" t="str">
            <v>（</v>
          </cell>
          <cell r="Q22">
            <v>0</v>
          </cell>
          <cell r="R22" t="str">
            <v>)</v>
          </cell>
          <cell r="S22">
            <v>0</v>
          </cell>
        </row>
        <row r="23">
          <cell r="C23" t="str">
            <v>r</v>
          </cell>
          <cell r="D23" t="str">
            <v>：</v>
          </cell>
          <cell r="E23"/>
          <cell r="F23" t="str">
            <v>～</v>
          </cell>
          <cell r="G23"/>
          <cell r="H23" t="str">
            <v>（</v>
          </cell>
          <cell r="I23">
            <v>0</v>
          </cell>
          <cell r="J23" t="str">
            <v>)</v>
          </cell>
          <cell r="K23">
            <v>0</v>
          </cell>
          <cell r="M23"/>
          <cell r="N23" t="str">
            <v>～</v>
          </cell>
          <cell r="O23"/>
          <cell r="P23" t="str">
            <v>（</v>
          </cell>
          <cell r="Q23">
            <v>0</v>
          </cell>
          <cell r="R23" t="str">
            <v>)</v>
          </cell>
          <cell r="S23">
            <v>0</v>
          </cell>
        </row>
        <row r="24">
          <cell r="C24" t="str">
            <v>s</v>
          </cell>
          <cell r="D24" t="str">
            <v>：</v>
          </cell>
          <cell r="E24"/>
          <cell r="F24" t="str">
            <v>～</v>
          </cell>
          <cell r="G24"/>
          <cell r="H24" t="str">
            <v>（</v>
          </cell>
          <cell r="I24">
            <v>0</v>
          </cell>
          <cell r="J24" t="str">
            <v>)</v>
          </cell>
          <cell r="K24">
            <v>0</v>
          </cell>
          <cell r="M24"/>
          <cell r="N24" t="str">
            <v>～</v>
          </cell>
          <cell r="O24"/>
          <cell r="P24" t="str">
            <v>（</v>
          </cell>
          <cell r="Q24">
            <v>0</v>
          </cell>
          <cell r="R24" t="str">
            <v>)</v>
          </cell>
          <cell r="S24">
            <v>0</v>
          </cell>
        </row>
        <row r="25">
          <cell r="C25" t="str">
            <v>t</v>
          </cell>
          <cell r="D25" t="str">
            <v>：</v>
          </cell>
          <cell r="E25"/>
          <cell r="F25" t="str">
            <v>～</v>
          </cell>
          <cell r="G25"/>
          <cell r="H25" t="str">
            <v>（</v>
          </cell>
          <cell r="I25">
            <v>0</v>
          </cell>
          <cell r="J25" t="str">
            <v>)</v>
          </cell>
          <cell r="K25">
            <v>0</v>
          </cell>
          <cell r="M25"/>
          <cell r="N25" t="str">
            <v>～</v>
          </cell>
          <cell r="O25"/>
          <cell r="P25" t="str">
            <v>（</v>
          </cell>
          <cell r="Q25">
            <v>0</v>
          </cell>
          <cell r="R25" t="str">
            <v>)</v>
          </cell>
          <cell r="S25">
            <v>0</v>
          </cell>
        </row>
        <row r="26">
          <cell r="C26" t="str">
            <v>u</v>
          </cell>
          <cell r="D26" t="str">
            <v>：</v>
          </cell>
          <cell r="E26"/>
          <cell r="F26" t="str">
            <v>～</v>
          </cell>
          <cell r="G26"/>
          <cell r="H26" t="str">
            <v>（</v>
          </cell>
          <cell r="I26"/>
          <cell r="J26" t="str">
            <v>)</v>
          </cell>
          <cell r="K26">
            <v>1</v>
          </cell>
          <cell r="M26"/>
          <cell r="N26" t="str">
            <v>～</v>
          </cell>
          <cell r="O26"/>
          <cell r="P26" t="str">
            <v>（</v>
          </cell>
          <cell r="Q26"/>
          <cell r="R26" t="str">
            <v>)</v>
          </cell>
          <cell r="S26">
            <v>1</v>
          </cell>
        </row>
        <row r="27">
          <cell r="C27" t="str">
            <v>v</v>
          </cell>
          <cell r="D27" t="str">
            <v>：</v>
          </cell>
          <cell r="E27"/>
          <cell r="F27" t="str">
            <v>～</v>
          </cell>
          <cell r="G27"/>
          <cell r="H27" t="str">
            <v>（</v>
          </cell>
          <cell r="I27"/>
          <cell r="J27" t="str">
            <v>)</v>
          </cell>
          <cell r="K27">
            <v>2</v>
          </cell>
          <cell r="M27"/>
          <cell r="N27" t="str">
            <v>～</v>
          </cell>
          <cell r="O27"/>
          <cell r="P27" t="str">
            <v>（</v>
          </cell>
          <cell r="Q27"/>
          <cell r="R27" t="str">
            <v>)</v>
          </cell>
          <cell r="S27">
            <v>2</v>
          </cell>
        </row>
        <row r="28">
          <cell r="C28" t="str">
            <v>w</v>
          </cell>
          <cell r="D28" t="str">
            <v>：</v>
          </cell>
          <cell r="E28"/>
          <cell r="F28" t="str">
            <v>～</v>
          </cell>
          <cell r="G28"/>
          <cell r="H28" t="str">
            <v>（</v>
          </cell>
          <cell r="I28"/>
          <cell r="J28" t="str">
            <v>)</v>
          </cell>
          <cell r="K28">
            <v>3</v>
          </cell>
          <cell r="M28"/>
          <cell r="N28" t="str">
            <v>～</v>
          </cell>
          <cell r="O28"/>
          <cell r="P28" t="str">
            <v>（</v>
          </cell>
          <cell r="Q28"/>
          <cell r="R28" t="str">
            <v>)</v>
          </cell>
          <cell r="S28">
            <v>3</v>
          </cell>
        </row>
        <row r="29">
          <cell r="C29" t="str">
            <v>x</v>
          </cell>
          <cell r="D29" t="str">
            <v>：</v>
          </cell>
          <cell r="E29"/>
          <cell r="F29" t="str">
            <v>～</v>
          </cell>
          <cell r="G29"/>
          <cell r="H29" t="str">
            <v>（</v>
          </cell>
          <cell r="I29"/>
          <cell r="J29" t="str">
            <v>)</v>
          </cell>
          <cell r="K29">
            <v>4</v>
          </cell>
          <cell r="M29"/>
          <cell r="N29" t="str">
            <v>～</v>
          </cell>
          <cell r="O29"/>
          <cell r="P29" t="str">
            <v>（</v>
          </cell>
          <cell r="Q29"/>
          <cell r="R29" t="str">
            <v>)</v>
          </cell>
          <cell r="S29">
            <v>4</v>
          </cell>
        </row>
        <row r="30">
          <cell r="C30" t="str">
            <v>y</v>
          </cell>
          <cell r="D30" t="str">
            <v>：</v>
          </cell>
          <cell r="E30"/>
          <cell r="F30" t="str">
            <v>～</v>
          </cell>
          <cell r="G30"/>
          <cell r="H30" t="str">
            <v>（</v>
          </cell>
          <cell r="I30"/>
          <cell r="J30" t="str">
            <v>)</v>
          </cell>
          <cell r="K30">
            <v>4</v>
          </cell>
          <cell r="M30"/>
          <cell r="N30" t="str">
            <v>～</v>
          </cell>
          <cell r="O30"/>
          <cell r="P30" t="str">
            <v>（</v>
          </cell>
          <cell r="Q30"/>
          <cell r="R30" t="str">
            <v>)</v>
          </cell>
          <cell r="S30">
            <v>3</v>
          </cell>
        </row>
        <row r="31">
          <cell r="C31" t="str">
            <v>z</v>
          </cell>
          <cell r="D31" t="str">
            <v>：</v>
          </cell>
          <cell r="E31"/>
          <cell r="F31" t="str">
            <v>～</v>
          </cell>
          <cell r="G31"/>
          <cell r="H31" t="str">
            <v>（</v>
          </cell>
          <cell r="I31"/>
          <cell r="J31" t="str">
            <v>)</v>
          </cell>
          <cell r="K31">
            <v>5</v>
          </cell>
          <cell r="M31"/>
          <cell r="N31" t="str">
            <v>～</v>
          </cell>
          <cell r="O31"/>
          <cell r="P31" t="str">
            <v>（</v>
          </cell>
          <cell r="Q31"/>
          <cell r="R31" t="str">
            <v>)</v>
          </cell>
          <cell r="S31">
            <v>5</v>
          </cell>
        </row>
        <row r="32">
          <cell r="C32" t="str">
            <v>休</v>
          </cell>
          <cell r="D32" t="str">
            <v>：</v>
          </cell>
          <cell r="E32"/>
          <cell r="F32" t="str">
            <v>～</v>
          </cell>
          <cell r="G32"/>
          <cell r="H32" t="str">
            <v>（</v>
          </cell>
          <cell r="I32"/>
          <cell r="J32" t="str">
            <v>)</v>
          </cell>
          <cell r="K32">
            <v>0</v>
          </cell>
          <cell r="M32"/>
          <cell r="N32" t="str">
            <v>～</v>
          </cell>
          <cell r="O32"/>
          <cell r="P32" t="str">
            <v>（</v>
          </cell>
          <cell r="Q32"/>
          <cell r="R32" t="str">
            <v>)</v>
          </cell>
          <cell r="S32">
            <v>0</v>
          </cell>
        </row>
        <row r="33">
          <cell r="C33" t="str">
            <v>-</v>
          </cell>
          <cell r="D33" t="str">
            <v>：</v>
          </cell>
          <cell r="E33"/>
          <cell r="F33" t="str">
            <v>～</v>
          </cell>
          <cell r="G33"/>
          <cell r="H33" t="str">
            <v>（</v>
          </cell>
          <cell r="I33"/>
          <cell r="J33" t="str">
            <v>)</v>
          </cell>
          <cell r="K33"/>
          <cell r="M33"/>
          <cell r="N33" t="str">
            <v>～</v>
          </cell>
          <cell r="O33"/>
          <cell r="P33" t="str">
            <v>（</v>
          </cell>
          <cell r="Q33"/>
          <cell r="R33" t="str">
            <v>)</v>
          </cell>
          <cell r="S33"/>
        </row>
        <row r="34">
          <cell r="C34" t="str">
            <v>-</v>
          </cell>
          <cell r="D34" t="str">
            <v>：</v>
          </cell>
          <cell r="E34"/>
          <cell r="F34" t="str">
            <v>～</v>
          </cell>
          <cell r="G34"/>
          <cell r="H34" t="str">
            <v>（</v>
          </cell>
          <cell r="I34"/>
          <cell r="J34" t="str">
            <v>)</v>
          </cell>
          <cell r="K34"/>
          <cell r="M34"/>
          <cell r="N34" t="str">
            <v>～</v>
          </cell>
          <cell r="O34"/>
          <cell r="P34" t="str">
            <v>（</v>
          </cell>
          <cell r="Q34"/>
          <cell r="R34" t="str">
            <v>)</v>
          </cell>
          <cell r="S34"/>
        </row>
        <row r="35">
          <cell r="C35" t="str">
            <v>-</v>
          </cell>
          <cell r="D35" t="str">
            <v>：</v>
          </cell>
          <cell r="E35"/>
          <cell r="F35" t="str">
            <v>～</v>
          </cell>
          <cell r="G35"/>
          <cell r="H35" t="str">
            <v>（</v>
          </cell>
          <cell r="I35"/>
          <cell r="J35" t="str">
            <v>)</v>
          </cell>
          <cell r="K35"/>
          <cell r="M35"/>
          <cell r="N35" t="str">
            <v>～</v>
          </cell>
          <cell r="O35"/>
          <cell r="P35" t="str">
            <v>（</v>
          </cell>
          <cell r="Q35"/>
          <cell r="R35" t="str">
            <v>)</v>
          </cell>
          <cell r="S35"/>
        </row>
      </sheetData>
      <sheetData sheetId="5"/>
      <sheetData sheetId="6">
        <row r="12">
          <cell r="C12" t="str">
            <v>管理者</v>
          </cell>
          <cell r="D12" t="str">
            <v>看護職員</v>
          </cell>
          <cell r="E12" t="str">
            <v>介護職員</v>
          </cell>
          <cell r="F12" t="str">
            <v>ー</v>
          </cell>
          <cell r="G12" t="str">
            <v>ー</v>
          </cell>
          <cell r="H12" t="str">
            <v>ー</v>
          </cell>
          <cell r="I12" t="str">
            <v>ー</v>
          </cell>
          <cell r="J12" t="str">
            <v>ー</v>
          </cell>
          <cell r="K12" t="str">
            <v>ー</v>
          </cell>
          <cell r="L12" t="str">
            <v>ー</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定期巡回・随時対応型"/>
      <sheetName val="【記載例】シフト記号表（勤務時間帯）"/>
      <sheetName val="定期巡回・随時対応型"/>
      <sheetName val="シフト記号表"/>
      <sheetName val="記入方法"/>
      <sheetName val="プルダウン・リスト"/>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2"/>
      <sheetData sheetId="3">
        <row r="6">
          <cell r="C6" t="str">
            <v>a</v>
          </cell>
          <cell r="D6" t="str">
            <v>a</v>
          </cell>
          <cell r="E6" t="str">
            <v>：</v>
          </cell>
          <cell r="F6">
            <v>0.375</v>
          </cell>
          <cell r="G6" t="str">
            <v>～</v>
          </cell>
          <cell r="H6">
            <v>0.75</v>
          </cell>
          <cell r="I6" t="str">
            <v>（</v>
          </cell>
          <cell r="J6">
            <v>4.1666666666666664E-2</v>
          </cell>
          <cell r="K6" t="str">
            <v>）</v>
          </cell>
          <cell r="L6">
            <v>8</v>
          </cell>
        </row>
        <row r="7">
          <cell r="C7" t="str">
            <v>b</v>
          </cell>
          <cell r="D7" t="str">
            <v>b</v>
          </cell>
          <cell r="E7" t="str">
            <v>：</v>
          </cell>
          <cell r="F7">
            <v>0.58333333333333337</v>
          </cell>
          <cell r="G7" t="str">
            <v>～</v>
          </cell>
          <cell r="H7">
            <v>0.95833333333333337</v>
          </cell>
          <cell r="I7" t="str">
            <v>（</v>
          </cell>
          <cell r="J7">
            <v>4.1666666666666664E-2</v>
          </cell>
          <cell r="K7" t="str">
            <v>）</v>
          </cell>
          <cell r="L7">
            <v>8</v>
          </cell>
        </row>
        <row r="8">
          <cell r="C8" t="str">
            <v>c</v>
          </cell>
          <cell r="D8" t="str">
            <v>c</v>
          </cell>
          <cell r="E8" t="str">
            <v>：</v>
          </cell>
          <cell r="F8">
            <v>0.91666666666666663</v>
          </cell>
          <cell r="G8" t="str">
            <v>～</v>
          </cell>
          <cell r="H8">
            <v>0.29166666666666669</v>
          </cell>
          <cell r="I8" t="str">
            <v>（</v>
          </cell>
          <cell r="J8">
            <v>4.1666666666666664E-2</v>
          </cell>
          <cell r="K8" t="str">
            <v>）</v>
          </cell>
          <cell r="L8">
            <v>8.0000000000000018</v>
          </cell>
        </row>
        <row r="9">
          <cell r="C9" t="str">
            <v>d</v>
          </cell>
          <cell r="D9" t="str">
            <v>d</v>
          </cell>
          <cell r="E9" t="str">
            <v>：</v>
          </cell>
          <cell r="F9">
            <v>0.25</v>
          </cell>
          <cell r="G9" t="str">
            <v>～</v>
          </cell>
          <cell r="H9">
            <v>0.625</v>
          </cell>
          <cell r="I9" t="str">
            <v>（</v>
          </cell>
          <cell r="J9">
            <v>4.1666666666666664E-2</v>
          </cell>
          <cell r="K9" t="str">
            <v>）</v>
          </cell>
          <cell r="L9">
            <v>8</v>
          </cell>
        </row>
        <row r="10">
          <cell r="C10" t="str">
            <v>e</v>
          </cell>
          <cell r="D10" t="str">
            <v>e</v>
          </cell>
          <cell r="E10" t="str">
            <v>：</v>
          </cell>
          <cell r="F10"/>
          <cell r="G10" t="str">
            <v>～</v>
          </cell>
          <cell r="H10"/>
          <cell r="I10" t="str">
            <v>（</v>
          </cell>
          <cell r="J10">
            <v>0</v>
          </cell>
          <cell r="K10" t="str">
            <v>）</v>
          </cell>
          <cell r="L10" t="str">
            <v/>
          </cell>
        </row>
        <row r="11">
          <cell r="C11" t="str">
            <v>f</v>
          </cell>
          <cell r="D11" t="str">
            <v>f</v>
          </cell>
          <cell r="E11" t="str">
            <v>：</v>
          </cell>
          <cell r="F11"/>
          <cell r="G11" t="str">
            <v>～</v>
          </cell>
          <cell r="H11"/>
          <cell r="I11" t="str">
            <v>（</v>
          </cell>
          <cell r="J11">
            <v>0</v>
          </cell>
          <cell r="K11" t="str">
            <v>）</v>
          </cell>
          <cell r="L11" t="str">
            <v/>
          </cell>
        </row>
        <row r="12">
          <cell r="C12" t="str">
            <v>g</v>
          </cell>
          <cell r="D12" t="str">
            <v>g</v>
          </cell>
          <cell r="E12" t="str">
            <v>：</v>
          </cell>
          <cell r="F12"/>
          <cell r="G12" t="str">
            <v>～</v>
          </cell>
          <cell r="H12"/>
          <cell r="I12" t="str">
            <v>（</v>
          </cell>
          <cell r="J12">
            <v>0</v>
          </cell>
          <cell r="K12" t="str">
            <v>）</v>
          </cell>
          <cell r="L12" t="str">
            <v/>
          </cell>
        </row>
        <row r="13">
          <cell r="C13" t="str">
            <v>h</v>
          </cell>
          <cell r="D13" t="str">
            <v>h</v>
          </cell>
          <cell r="E13" t="str">
            <v>：</v>
          </cell>
          <cell r="F13"/>
          <cell r="G13" t="str">
            <v>～</v>
          </cell>
          <cell r="H13"/>
          <cell r="I13" t="str">
            <v>（</v>
          </cell>
          <cell r="J13">
            <v>0</v>
          </cell>
          <cell r="K13" t="str">
            <v>）</v>
          </cell>
          <cell r="L13" t="str">
            <v/>
          </cell>
        </row>
        <row r="14">
          <cell r="C14" t="str">
            <v>i</v>
          </cell>
          <cell r="D14" t="str">
            <v>i</v>
          </cell>
          <cell r="E14" t="str">
            <v>：</v>
          </cell>
          <cell r="F14"/>
          <cell r="G14" t="str">
            <v>～</v>
          </cell>
          <cell r="H14"/>
          <cell r="I14" t="str">
            <v>（</v>
          </cell>
          <cell r="J14">
            <v>0</v>
          </cell>
          <cell r="K14" t="str">
            <v>）</v>
          </cell>
          <cell r="L14" t="str">
            <v/>
          </cell>
        </row>
        <row r="15">
          <cell r="C15" t="str">
            <v>j</v>
          </cell>
          <cell r="D15" t="str">
            <v>j</v>
          </cell>
          <cell r="E15" t="str">
            <v>：</v>
          </cell>
          <cell r="F15"/>
          <cell r="G15" t="str">
            <v>～</v>
          </cell>
          <cell r="H15"/>
          <cell r="I15" t="str">
            <v>（</v>
          </cell>
          <cell r="J15">
            <v>0</v>
          </cell>
          <cell r="K15" t="str">
            <v>）</v>
          </cell>
          <cell r="L15" t="str">
            <v/>
          </cell>
        </row>
        <row r="16">
          <cell r="C16" t="str">
            <v>k</v>
          </cell>
          <cell r="D16" t="str">
            <v>k</v>
          </cell>
          <cell r="E16" t="str">
            <v>：</v>
          </cell>
          <cell r="F16"/>
          <cell r="G16" t="str">
            <v>～</v>
          </cell>
          <cell r="H16"/>
          <cell r="I16" t="str">
            <v>（</v>
          </cell>
          <cell r="J16">
            <v>0</v>
          </cell>
          <cell r="K16" t="str">
            <v>）</v>
          </cell>
          <cell r="L16" t="str">
            <v/>
          </cell>
        </row>
        <row r="17">
          <cell r="C17" t="str">
            <v>l</v>
          </cell>
          <cell r="D17" t="str">
            <v>l</v>
          </cell>
          <cell r="E17" t="str">
            <v>：</v>
          </cell>
          <cell r="F17"/>
          <cell r="G17" t="str">
            <v>～</v>
          </cell>
          <cell r="H17"/>
          <cell r="I17" t="str">
            <v>（</v>
          </cell>
          <cell r="J17">
            <v>0</v>
          </cell>
          <cell r="K17" t="str">
            <v>）</v>
          </cell>
          <cell r="L17" t="str">
            <v/>
          </cell>
        </row>
        <row r="18">
          <cell r="C18" t="str">
            <v>m</v>
          </cell>
          <cell r="D18" t="str">
            <v>m</v>
          </cell>
          <cell r="E18" t="str">
            <v>：</v>
          </cell>
          <cell r="F18"/>
          <cell r="G18" t="str">
            <v>～</v>
          </cell>
          <cell r="H18"/>
          <cell r="I18" t="str">
            <v>（</v>
          </cell>
          <cell r="J18">
            <v>0</v>
          </cell>
          <cell r="K18" t="str">
            <v>）</v>
          </cell>
          <cell r="L18" t="str">
            <v/>
          </cell>
        </row>
        <row r="19">
          <cell r="C19" t="str">
            <v>n</v>
          </cell>
          <cell r="D19" t="str">
            <v>n</v>
          </cell>
          <cell r="E19" t="str">
            <v>：</v>
          </cell>
          <cell r="F19"/>
          <cell r="G19" t="str">
            <v>～</v>
          </cell>
          <cell r="H19"/>
          <cell r="I19" t="str">
            <v>（</v>
          </cell>
          <cell r="J19">
            <v>0</v>
          </cell>
          <cell r="K19" t="str">
            <v>）</v>
          </cell>
          <cell r="L19" t="str">
            <v/>
          </cell>
        </row>
        <row r="20">
          <cell r="C20" t="str">
            <v>o</v>
          </cell>
          <cell r="D20" t="str">
            <v>o</v>
          </cell>
          <cell r="E20" t="str">
            <v>：</v>
          </cell>
          <cell r="F20"/>
          <cell r="G20" t="str">
            <v>～</v>
          </cell>
          <cell r="H20"/>
          <cell r="I20" t="str">
            <v>（</v>
          </cell>
          <cell r="J20">
            <v>0</v>
          </cell>
          <cell r="K20" t="str">
            <v>）</v>
          </cell>
          <cell r="L20" t="str">
            <v/>
          </cell>
        </row>
        <row r="21">
          <cell r="C21" t="str">
            <v>p</v>
          </cell>
          <cell r="D21" t="str">
            <v>p</v>
          </cell>
          <cell r="E21" t="str">
            <v>：</v>
          </cell>
          <cell r="F21"/>
          <cell r="G21" t="str">
            <v>～</v>
          </cell>
          <cell r="H21"/>
          <cell r="I21" t="str">
            <v>（</v>
          </cell>
          <cell r="J21">
            <v>0</v>
          </cell>
          <cell r="K21" t="str">
            <v>）</v>
          </cell>
          <cell r="L21" t="str">
            <v/>
          </cell>
        </row>
        <row r="22">
          <cell r="C22" t="str">
            <v>q</v>
          </cell>
          <cell r="D22" t="str">
            <v>q</v>
          </cell>
          <cell r="E22" t="str">
            <v>：</v>
          </cell>
          <cell r="F22"/>
          <cell r="G22" t="str">
            <v>～</v>
          </cell>
          <cell r="H22"/>
          <cell r="I22" t="str">
            <v>（</v>
          </cell>
          <cell r="J22">
            <v>0</v>
          </cell>
          <cell r="K22" t="str">
            <v>）</v>
          </cell>
          <cell r="L22" t="str">
            <v/>
          </cell>
        </row>
        <row r="23">
          <cell r="C23" t="str">
            <v>r</v>
          </cell>
          <cell r="D23" t="str">
            <v>r</v>
          </cell>
          <cell r="E23" t="str">
            <v>：</v>
          </cell>
          <cell r="F23"/>
          <cell r="G23" t="str">
            <v>～</v>
          </cell>
          <cell r="H23"/>
          <cell r="I23" t="str">
            <v>（</v>
          </cell>
          <cell r="J23"/>
          <cell r="K23" t="str">
            <v>）</v>
          </cell>
          <cell r="L23">
            <v>1</v>
          </cell>
        </row>
        <row r="24">
          <cell r="C24" t="str">
            <v>s</v>
          </cell>
          <cell r="D24" t="str">
            <v>s</v>
          </cell>
          <cell r="E24" t="str">
            <v>：</v>
          </cell>
          <cell r="F24"/>
          <cell r="G24" t="str">
            <v>～</v>
          </cell>
          <cell r="H24"/>
          <cell r="I24" t="str">
            <v>（</v>
          </cell>
          <cell r="J24"/>
          <cell r="K24" t="str">
            <v>）</v>
          </cell>
          <cell r="L24">
            <v>2</v>
          </cell>
        </row>
        <row r="25">
          <cell r="C25" t="str">
            <v>t</v>
          </cell>
          <cell r="D25" t="str">
            <v>t</v>
          </cell>
          <cell r="E25" t="str">
            <v>：</v>
          </cell>
          <cell r="F25"/>
          <cell r="G25" t="str">
            <v>～</v>
          </cell>
          <cell r="H25"/>
          <cell r="I25" t="str">
            <v>（</v>
          </cell>
          <cell r="J25"/>
          <cell r="K25" t="str">
            <v>）</v>
          </cell>
          <cell r="L25">
            <v>3</v>
          </cell>
        </row>
        <row r="26">
          <cell r="C26" t="str">
            <v>u</v>
          </cell>
          <cell r="D26" t="str">
            <v>u</v>
          </cell>
          <cell r="E26" t="str">
            <v>：</v>
          </cell>
          <cell r="F26"/>
          <cell r="G26" t="str">
            <v>～</v>
          </cell>
          <cell r="H26"/>
          <cell r="I26" t="str">
            <v>（</v>
          </cell>
          <cell r="J26"/>
          <cell r="K26" t="str">
            <v>）</v>
          </cell>
          <cell r="L26">
            <v>4</v>
          </cell>
        </row>
        <row r="27">
          <cell r="C27" t="str">
            <v>v</v>
          </cell>
          <cell r="D27" t="str">
            <v>v</v>
          </cell>
          <cell r="E27" t="str">
            <v>：</v>
          </cell>
          <cell r="F27"/>
          <cell r="G27" t="str">
            <v>～</v>
          </cell>
          <cell r="H27"/>
          <cell r="I27" t="str">
            <v>（</v>
          </cell>
          <cell r="J27"/>
          <cell r="K27" t="str">
            <v>）</v>
          </cell>
          <cell r="L27">
            <v>5</v>
          </cell>
        </row>
        <row r="28">
          <cell r="C28" t="str">
            <v>w</v>
          </cell>
          <cell r="D28" t="str">
            <v>w</v>
          </cell>
          <cell r="E28" t="str">
            <v>：</v>
          </cell>
          <cell r="F28"/>
          <cell r="G28" t="str">
            <v>～</v>
          </cell>
          <cell r="H28"/>
          <cell r="I28" t="str">
            <v>（</v>
          </cell>
          <cell r="J28"/>
          <cell r="K28" t="str">
            <v>）</v>
          </cell>
          <cell r="L28">
            <v>6</v>
          </cell>
        </row>
        <row r="29">
          <cell r="C29" t="str">
            <v>x</v>
          </cell>
          <cell r="D29" t="str">
            <v>x</v>
          </cell>
          <cell r="E29" t="str">
            <v>：</v>
          </cell>
          <cell r="F29"/>
          <cell r="G29" t="str">
            <v>～</v>
          </cell>
          <cell r="H29"/>
          <cell r="I29" t="str">
            <v>（</v>
          </cell>
          <cell r="J29"/>
          <cell r="K29" t="str">
            <v>）</v>
          </cell>
          <cell r="L29">
            <v>7</v>
          </cell>
        </row>
        <row r="30">
          <cell r="C30" t="str">
            <v>y</v>
          </cell>
          <cell r="D30" t="str">
            <v>y</v>
          </cell>
          <cell r="E30" t="str">
            <v>：</v>
          </cell>
          <cell r="F30"/>
          <cell r="G30" t="str">
            <v>～</v>
          </cell>
          <cell r="H30"/>
          <cell r="I30" t="str">
            <v>（</v>
          </cell>
          <cell r="J30"/>
          <cell r="K30" t="str">
            <v>）</v>
          </cell>
          <cell r="L30">
            <v>8</v>
          </cell>
        </row>
        <row r="31">
          <cell r="C31" t="str">
            <v>z</v>
          </cell>
          <cell r="D31" t="str">
            <v>z</v>
          </cell>
          <cell r="E31" t="str">
            <v>：</v>
          </cell>
          <cell r="F31"/>
          <cell r="G31" t="str">
            <v>～</v>
          </cell>
          <cell r="H31"/>
          <cell r="I31" t="str">
            <v>（</v>
          </cell>
          <cell r="J31"/>
          <cell r="K31" t="str">
            <v>）</v>
          </cell>
          <cell r="L31">
            <v>1</v>
          </cell>
        </row>
        <row r="32">
          <cell r="C32" t="str">
            <v>x</v>
          </cell>
          <cell r="D32" t="str">
            <v>x</v>
          </cell>
          <cell r="E32" t="str">
            <v>：</v>
          </cell>
          <cell r="F32"/>
          <cell r="G32" t="str">
            <v>～</v>
          </cell>
          <cell r="H32"/>
          <cell r="I32" t="str">
            <v>（</v>
          </cell>
          <cell r="J32"/>
          <cell r="K32" t="str">
            <v>）</v>
          </cell>
          <cell r="L32">
            <v>2</v>
          </cell>
        </row>
        <row r="33">
          <cell r="C33" t="str">
            <v>aa</v>
          </cell>
          <cell r="D33" t="str">
            <v>aa</v>
          </cell>
          <cell r="E33" t="str">
            <v>：</v>
          </cell>
          <cell r="F33"/>
          <cell r="G33" t="str">
            <v>～</v>
          </cell>
          <cell r="H33"/>
          <cell r="I33" t="str">
            <v>（</v>
          </cell>
          <cell r="J33"/>
          <cell r="K33" t="str">
            <v>）</v>
          </cell>
          <cell r="L33">
            <v>3</v>
          </cell>
        </row>
        <row r="34">
          <cell r="C34" t="str">
            <v>ab</v>
          </cell>
          <cell r="D34" t="str">
            <v>ab</v>
          </cell>
          <cell r="E34" t="str">
            <v>：</v>
          </cell>
          <cell r="F34"/>
          <cell r="G34" t="str">
            <v>～</v>
          </cell>
          <cell r="H34"/>
          <cell r="I34" t="str">
            <v>（</v>
          </cell>
          <cell r="J34"/>
          <cell r="K34" t="str">
            <v>）</v>
          </cell>
          <cell r="L34">
            <v>4</v>
          </cell>
        </row>
        <row r="35">
          <cell r="C35" t="str">
            <v>ac</v>
          </cell>
          <cell r="D35" t="str">
            <v>ac</v>
          </cell>
          <cell r="E35" t="str">
            <v>：</v>
          </cell>
          <cell r="F35"/>
          <cell r="G35" t="str">
            <v>～</v>
          </cell>
          <cell r="H35"/>
          <cell r="I35" t="str">
            <v>（</v>
          </cell>
          <cell r="J35"/>
          <cell r="K35" t="str">
            <v>）</v>
          </cell>
          <cell r="L35">
            <v>5</v>
          </cell>
        </row>
        <row r="36">
          <cell r="C36" t="str">
            <v>ad</v>
          </cell>
          <cell r="D36" t="str">
            <v>ad</v>
          </cell>
          <cell r="E36" t="str">
            <v>：</v>
          </cell>
          <cell r="F36"/>
          <cell r="G36" t="str">
            <v>～</v>
          </cell>
          <cell r="H36"/>
          <cell r="I36" t="str">
            <v>（</v>
          </cell>
          <cell r="J36"/>
          <cell r="K36" t="str">
            <v>）</v>
          </cell>
          <cell r="L36">
            <v>6</v>
          </cell>
        </row>
        <row r="37">
          <cell r="C37" t="str">
            <v>ae</v>
          </cell>
          <cell r="D37" t="str">
            <v>ae</v>
          </cell>
          <cell r="E37" t="str">
            <v>：</v>
          </cell>
          <cell r="F37"/>
          <cell r="G37" t="str">
            <v>～</v>
          </cell>
          <cell r="H37"/>
          <cell r="I37" t="str">
            <v>（</v>
          </cell>
          <cell r="J37"/>
          <cell r="K37" t="str">
            <v>）</v>
          </cell>
          <cell r="L37">
            <v>7</v>
          </cell>
        </row>
        <row r="38">
          <cell r="C38" t="str">
            <v>af</v>
          </cell>
          <cell r="D38" t="str">
            <v>af</v>
          </cell>
          <cell r="E38" t="str">
            <v>：</v>
          </cell>
          <cell r="F38"/>
          <cell r="G38" t="str">
            <v>～</v>
          </cell>
          <cell r="H38"/>
          <cell r="I38" t="str">
            <v>（</v>
          </cell>
          <cell r="J38"/>
          <cell r="K38" t="str">
            <v>）</v>
          </cell>
          <cell r="L38">
            <v>8</v>
          </cell>
        </row>
        <row r="39">
          <cell r="C39" t="str">
            <v>ag</v>
          </cell>
          <cell r="D39"/>
          <cell r="E39" t="str">
            <v>：</v>
          </cell>
          <cell r="F39">
            <v>0.29166666666666669</v>
          </cell>
          <cell r="G39" t="str">
            <v>～</v>
          </cell>
          <cell r="H39">
            <v>0.39583333333333331</v>
          </cell>
          <cell r="I39" t="str">
            <v>（</v>
          </cell>
          <cell r="J39">
            <v>0</v>
          </cell>
          <cell r="K39" t="str">
            <v>）</v>
          </cell>
          <cell r="L39">
            <v>2.4999999999999991</v>
          </cell>
        </row>
        <row r="40">
          <cell r="C40" t="str">
            <v>-</v>
          </cell>
          <cell r="D40"/>
          <cell r="E40" t="str">
            <v>：</v>
          </cell>
          <cell r="F40">
            <v>0.6875</v>
          </cell>
          <cell r="G40" t="str">
            <v>～</v>
          </cell>
          <cell r="H40">
            <v>0.83333333333333337</v>
          </cell>
          <cell r="I40" t="str">
            <v>（</v>
          </cell>
          <cell r="J40">
            <v>0</v>
          </cell>
          <cell r="K40" t="str">
            <v>）</v>
          </cell>
          <cell r="L40">
            <v>3.5000000000000009</v>
          </cell>
        </row>
        <row r="41">
          <cell r="C41" t="str">
            <v>-</v>
          </cell>
          <cell r="D41" t="str">
            <v>ag</v>
          </cell>
          <cell r="E41" t="str">
            <v>：</v>
          </cell>
          <cell r="F41" t="str">
            <v>-</v>
          </cell>
          <cell r="G41" t="str">
            <v>～</v>
          </cell>
          <cell r="H41" t="str">
            <v>-</v>
          </cell>
          <cell r="I41" t="str">
            <v>（</v>
          </cell>
          <cell r="J41" t="str">
            <v>-</v>
          </cell>
          <cell r="K41" t="str">
            <v>）</v>
          </cell>
          <cell r="L41">
            <v>6</v>
          </cell>
        </row>
        <row r="42">
          <cell r="C42" t="str">
            <v>ah</v>
          </cell>
          <cell r="D42"/>
          <cell r="E42" t="str">
            <v>：</v>
          </cell>
          <cell r="F42"/>
          <cell r="G42" t="str">
            <v>～</v>
          </cell>
          <cell r="H42"/>
          <cell r="I42" t="str">
            <v>（</v>
          </cell>
          <cell r="J42">
            <v>0</v>
          </cell>
          <cell r="K42" t="str">
            <v>）</v>
          </cell>
          <cell r="L42" t="str">
            <v/>
          </cell>
        </row>
        <row r="43">
          <cell r="C43" t="str">
            <v>-</v>
          </cell>
          <cell r="D43"/>
          <cell r="E43" t="str">
            <v>：</v>
          </cell>
          <cell r="F43"/>
          <cell r="G43" t="str">
            <v>～</v>
          </cell>
          <cell r="H43"/>
          <cell r="I43" t="str">
            <v>（</v>
          </cell>
          <cell r="J43">
            <v>0</v>
          </cell>
          <cell r="K43" t="str">
            <v>）</v>
          </cell>
          <cell r="L43" t="str">
            <v/>
          </cell>
        </row>
        <row r="44">
          <cell r="C44" t="str">
            <v>-</v>
          </cell>
          <cell r="D44" t="str">
            <v>ah</v>
          </cell>
          <cell r="E44" t="str">
            <v>：</v>
          </cell>
          <cell r="F44" t="str">
            <v>-</v>
          </cell>
          <cell r="G44" t="str">
            <v>～</v>
          </cell>
          <cell r="H44" t="str">
            <v>-</v>
          </cell>
          <cell r="I44" t="str">
            <v>（</v>
          </cell>
          <cell r="J44" t="str">
            <v>-</v>
          </cell>
          <cell r="K44" t="str">
            <v>）</v>
          </cell>
          <cell r="L44" t="str">
            <v/>
          </cell>
        </row>
        <row r="45">
          <cell r="C45" t="str">
            <v>ai</v>
          </cell>
          <cell r="D45"/>
          <cell r="E45" t="str">
            <v>：</v>
          </cell>
          <cell r="F45"/>
          <cell r="G45" t="str">
            <v>～</v>
          </cell>
          <cell r="H45"/>
          <cell r="I45" t="str">
            <v>（</v>
          </cell>
          <cell r="J45">
            <v>0</v>
          </cell>
          <cell r="K45" t="str">
            <v>）</v>
          </cell>
          <cell r="L45" t="str">
            <v/>
          </cell>
        </row>
        <row r="46">
          <cell r="C46" t="str">
            <v>-</v>
          </cell>
          <cell r="D46"/>
          <cell r="E46" t="str">
            <v>：</v>
          </cell>
          <cell r="F46"/>
          <cell r="G46" t="str">
            <v>～</v>
          </cell>
          <cell r="H46"/>
          <cell r="I46" t="str">
            <v>（</v>
          </cell>
          <cell r="J46">
            <v>0</v>
          </cell>
          <cell r="K46" t="str">
            <v>）</v>
          </cell>
          <cell r="L46" t="str">
            <v/>
          </cell>
        </row>
        <row r="47">
          <cell r="C47" t="str">
            <v>-</v>
          </cell>
          <cell r="D47" t="str">
            <v>ai</v>
          </cell>
          <cell r="E47" t="str">
            <v>：</v>
          </cell>
          <cell r="F47" t="str">
            <v>-</v>
          </cell>
          <cell r="G47" t="str">
            <v>～</v>
          </cell>
          <cell r="H47" t="str">
            <v>-</v>
          </cell>
          <cell r="I47" t="str">
            <v>（</v>
          </cell>
          <cell r="J47" t="str">
            <v>-</v>
          </cell>
          <cell r="K47" t="str">
            <v>）</v>
          </cell>
          <cell r="L47" t="str">
            <v/>
          </cell>
        </row>
      </sheetData>
      <sheetData sheetId="4"/>
      <sheetData sheetId="5">
        <row r="17">
          <cell r="C17" t="str">
            <v>管理者</v>
          </cell>
          <cell r="D17" t="str">
            <v>オペレーター</v>
          </cell>
          <cell r="E17" t="str">
            <v>訪問介護員</v>
          </cell>
          <cell r="F17" t="str">
            <v>看護職員</v>
          </cell>
          <cell r="G17" t="str">
            <v>理学療法士</v>
          </cell>
          <cell r="H17" t="str">
            <v>作業療法士</v>
          </cell>
          <cell r="I17" t="str">
            <v>言語聴覚士</v>
          </cell>
          <cell r="J17" t="str">
            <v>計画作成責任者</v>
          </cell>
          <cell r="K17" t="str">
            <v>ー</v>
          </cell>
          <cell r="L17" t="str">
            <v>ー</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夜間対応型訪問介護"/>
      <sheetName val="【記載例】シフト記号表（勤務時間帯）"/>
      <sheetName val="夜間対応型訪問介護"/>
      <sheetName val="シフト記号表"/>
      <sheetName val="記入方法"/>
      <sheetName val="プルダウン・リスト"/>
      <sheetName val="夜間対応型訪問介護 (2)"/>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2"/>
      <sheetData sheetId="3">
        <row r="6">
          <cell r="C6" t="str">
            <v>a</v>
          </cell>
          <cell r="D6" t="str">
            <v>a</v>
          </cell>
          <cell r="E6" t="str">
            <v>：</v>
          </cell>
          <cell r="F6">
            <v>0.375</v>
          </cell>
          <cell r="G6" t="str">
            <v>～</v>
          </cell>
          <cell r="H6">
            <v>0.75</v>
          </cell>
          <cell r="I6" t="str">
            <v>（</v>
          </cell>
          <cell r="J6">
            <v>4.1666666666666664E-2</v>
          </cell>
          <cell r="K6" t="str">
            <v>）</v>
          </cell>
          <cell r="L6">
            <v>8</v>
          </cell>
        </row>
        <row r="7">
          <cell r="C7" t="str">
            <v>b</v>
          </cell>
          <cell r="D7" t="str">
            <v>b</v>
          </cell>
          <cell r="E7" t="str">
            <v>：</v>
          </cell>
          <cell r="F7">
            <v>0.89583333333333337</v>
          </cell>
          <cell r="G7" t="str">
            <v>～</v>
          </cell>
          <cell r="H7">
            <v>0.27083333333333331</v>
          </cell>
          <cell r="I7" t="str">
            <v>（</v>
          </cell>
          <cell r="J7">
            <v>4.1666666666666664E-2</v>
          </cell>
          <cell r="K7" t="str">
            <v>）</v>
          </cell>
          <cell r="L7">
            <v>7.9999999999999964</v>
          </cell>
        </row>
        <row r="8">
          <cell r="C8" t="str">
            <v>c</v>
          </cell>
          <cell r="D8" t="str">
            <v>c</v>
          </cell>
          <cell r="E8" t="str">
            <v>：</v>
          </cell>
          <cell r="F8"/>
          <cell r="G8" t="str">
            <v>～</v>
          </cell>
          <cell r="H8"/>
          <cell r="I8" t="str">
            <v>（</v>
          </cell>
          <cell r="J8">
            <v>0</v>
          </cell>
          <cell r="K8" t="str">
            <v>）</v>
          </cell>
          <cell r="L8" t="str">
            <v/>
          </cell>
        </row>
        <row r="9">
          <cell r="C9" t="str">
            <v>d</v>
          </cell>
          <cell r="D9" t="str">
            <v>d</v>
          </cell>
          <cell r="E9" t="str">
            <v>：</v>
          </cell>
          <cell r="F9"/>
          <cell r="G9" t="str">
            <v>～</v>
          </cell>
          <cell r="H9"/>
          <cell r="I9" t="str">
            <v>（</v>
          </cell>
          <cell r="J9">
            <v>0</v>
          </cell>
          <cell r="K9" t="str">
            <v>）</v>
          </cell>
          <cell r="L9" t="str">
            <v/>
          </cell>
        </row>
        <row r="10">
          <cell r="C10" t="str">
            <v>e</v>
          </cell>
          <cell r="D10" t="str">
            <v>e</v>
          </cell>
          <cell r="E10" t="str">
            <v>：</v>
          </cell>
          <cell r="F10"/>
          <cell r="G10" t="str">
            <v>～</v>
          </cell>
          <cell r="H10"/>
          <cell r="I10" t="str">
            <v>（</v>
          </cell>
          <cell r="J10">
            <v>0</v>
          </cell>
          <cell r="K10" t="str">
            <v>）</v>
          </cell>
          <cell r="L10" t="str">
            <v/>
          </cell>
        </row>
        <row r="11">
          <cell r="C11" t="str">
            <v>f</v>
          </cell>
          <cell r="D11" t="str">
            <v>f</v>
          </cell>
          <cell r="E11" t="str">
            <v>：</v>
          </cell>
          <cell r="F11"/>
          <cell r="G11" t="str">
            <v>～</v>
          </cell>
          <cell r="H11"/>
          <cell r="I11" t="str">
            <v>（</v>
          </cell>
          <cell r="J11">
            <v>0</v>
          </cell>
          <cell r="K11" t="str">
            <v>）</v>
          </cell>
          <cell r="L11" t="str">
            <v/>
          </cell>
        </row>
        <row r="12">
          <cell r="C12" t="str">
            <v>g</v>
          </cell>
          <cell r="D12" t="str">
            <v>g</v>
          </cell>
          <cell r="E12" t="str">
            <v>：</v>
          </cell>
          <cell r="F12"/>
          <cell r="G12" t="str">
            <v>～</v>
          </cell>
          <cell r="H12"/>
          <cell r="I12" t="str">
            <v>（</v>
          </cell>
          <cell r="J12">
            <v>0</v>
          </cell>
          <cell r="K12" t="str">
            <v>）</v>
          </cell>
          <cell r="L12" t="str">
            <v/>
          </cell>
        </row>
        <row r="13">
          <cell r="C13" t="str">
            <v>h</v>
          </cell>
          <cell r="D13" t="str">
            <v>h</v>
          </cell>
          <cell r="E13" t="str">
            <v>：</v>
          </cell>
          <cell r="F13"/>
          <cell r="G13" t="str">
            <v>～</v>
          </cell>
          <cell r="H13"/>
          <cell r="I13" t="str">
            <v>（</v>
          </cell>
          <cell r="J13">
            <v>0</v>
          </cell>
          <cell r="K13" t="str">
            <v>）</v>
          </cell>
          <cell r="L13" t="str">
            <v/>
          </cell>
        </row>
        <row r="14">
          <cell r="C14" t="str">
            <v>i</v>
          </cell>
          <cell r="D14" t="str">
            <v>i</v>
          </cell>
          <cell r="E14" t="str">
            <v>：</v>
          </cell>
          <cell r="F14"/>
          <cell r="G14" t="str">
            <v>～</v>
          </cell>
          <cell r="H14"/>
          <cell r="I14" t="str">
            <v>（</v>
          </cell>
          <cell r="J14">
            <v>0</v>
          </cell>
          <cell r="K14" t="str">
            <v>）</v>
          </cell>
          <cell r="L14" t="str">
            <v/>
          </cell>
        </row>
        <row r="15">
          <cell r="C15" t="str">
            <v>j</v>
          </cell>
          <cell r="D15" t="str">
            <v>j</v>
          </cell>
          <cell r="E15" t="str">
            <v>：</v>
          </cell>
          <cell r="F15"/>
          <cell r="G15" t="str">
            <v>～</v>
          </cell>
          <cell r="H15"/>
          <cell r="I15" t="str">
            <v>（</v>
          </cell>
          <cell r="J15">
            <v>0</v>
          </cell>
          <cell r="K15" t="str">
            <v>）</v>
          </cell>
          <cell r="L15" t="str">
            <v/>
          </cell>
        </row>
        <row r="16">
          <cell r="C16" t="str">
            <v>k</v>
          </cell>
          <cell r="D16" t="str">
            <v>k</v>
          </cell>
          <cell r="E16" t="str">
            <v>：</v>
          </cell>
          <cell r="F16"/>
          <cell r="G16" t="str">
            <v>～</v>
          </cell>
          <cell r="H16"/>
          <cell r="I16" t="str">
            <v>（</v>
          </cell>
          <cell r="J16">
            <v>0</v>
          </cell>
          <cell r="K16" t="str">
            <v>）</v>
          </cell>
          <cell r="L16" t="str">
            <v/>
          </cell>
        </row>
        <row r="17">
          <cell r="C17" t="str">
            <v>l</v>
          </cell>
          <cell r="D17" t="str">
            <v>l</v>
          </cell>
          <cell r="E17" t="str">
            <v>：</v>
          </cell>
          <cell r="F17"/>
          <cell r="G17" t="str">
            <v>～</v>
          </cell>
          <cell r="H17"/>
          <cell r="I17" t="str">
            <v>（</v>
          </cell>
          <cell r="J17">
            <v>0</v>
          </cell>
          <cell r="K17" t="str">
            <v>）</v>
          </cell>
          <cell r="L17" t="str">
            <v/>
          </cell>
        </row>
        <row r="18">
          <cell r="C18" t="str">
            <v>m</v>
          </cell>
          <cell r="D18" t="str">
            <v>m</v>
          </cell>
          <cell r="E18" t="str">
            <v>：</v>
          </cell>
          <cell r="F18"/>
          <cell r="G18" t="str">
            <v>～</v>
          </cell>
          <cell r="H18"/>
          <cell r="I18" t="str">
            <v>（</v>
          </cell>
          <cell r="J18">
            <v>0</v>
          </cell>
          <cell r="K18" t="str">
            <v>）</v>
          </cell>
          <cell r="L18" t="str">
            <v/>
          </cell>
        </row>
        <row r="19">
          <cell r="C19" t="str">
            <v>n</v>
          </cell>
          <cell r="D19" t="str">
            <v>n</v>
          </cell>
          <cell r="E19" t="str">
            <v>：</v>
          </cell>
          <cell r="F19"/>
          <cell r="G19" t="str">
            <v>～</v>
          </cell>
          <cell r="H19"/>
          <cell r="I19" t="str">
            <v>（</v>
          </cell>
          <cell r="J19">
            <v>0</v>
          </cell>
          <cell r="K19" t="str">
            <v>）</v>
          </cell>
          <cell r="L19" t="str">
            <v/>
          </cell>
        </row>
        <row r="20">
          <cell r="C20" t="str">
            <v>o</v>
          </cell>
          <cell r="D20" t="str">
            <v>o</v>
          </cell>
          <cell r="E20" t="str">
            <v>：</v>
          </cell>
          <cell r="F20"/>
          <cell r="G20" t="str">
            <v>～</v>
          </cell>
          <cell r="H20"/>
          <cell r="I20" t="str">
            <v>（</v>
          </cell>
          <cell r="J20">
            <v>0</v>
          </cell>
          <cell r="K20" t="str">
            <v>）</v>
          </cell>
          <cell r="L20" t="str">
            <v/>
          </cell>
        </row>
        <row r="21">
          <cell r="C21" t="str">
            <v>p</v>
          </cell>
          <cell r="D21" t="str">
            <v>p</v>
          </cell>
          <cell r="E21" t="str">
            <v>：</v>
          </cell>
          <cell r="F21"/>
          <cell r="G21" t="str">
            <v>～</v>
          </cell>
          <cell r="H21"/>
          <cell r="I21" t="str">
            <v>（</v>
          </cell>
          <cell r="J21">
            <v>0</v>
          </cell>
          <cell r="K21" t="str">
            <v>）</v>
          </cell>
          <cell r="L21" t="str">
            <v/>
          </cell>
        </row>
        <row r="22">
          <cell r="C22" t="str">
            <v>q</v>
          </cell>
          <cell r="D22" t="str">
            <v>q</v>
          </cell>
          <cell r="E22" t="str">
            <v>：</v>
          </cell>
          <cell r="F22"/>
          <cell r="G22" t="str">
            <v>～</v>
          </cell>
          <cell r="H22"/>
          <cell r="I22" t="str">
            <v>（</v>
          </cell>
          <cell r="J22">
            <v>0</v>
          </cell>
          <cell r="K22" t="str">
            <v>）</v>
          </cell>
          <cell r="L22" t="str">
            <v/>
          </cell>
        </row>
        <row r="23">
          <cell r="C23" t="str">
            <v>r</v>
          </cell>
          <cell r="D23" t="str">
            <v>r</v>
          </cell>
          <cell r="E23" t="str">
            <v>：</v>
          </cell>
          <cell r="F23"/>
          <cell r="G23" t="str">
            <v>～</v>
          </cell>
          <cell r="H23"/>
          <cell r="I23" t="str">
            <v>（</v>
          </cell>
          <cell r="J23"/>
          <cell r="K23" t="str">
            <v>）</v>
          </cell>
          <cell r="L23">
            <v>1</v>
          </cell>
        </row>
        <row r="24">
          <cell r="C24" t="str">
            <v>s</v>
          </cell>
          <cell r="D24" t="str">
            <v>s</v>
          </cell>
          <cell r="E24" t="str">
            <v>：</v>
          </cell>
          <cell r="F24"/>
          <cell r="G24" t="str">
            <v>～</v>
          </cell>
          <cell r="H24"/>
          <cell r="I24" t="str">
            <v>（</v>
          </cell>
          <cell r="J24"/>
          <cell r="K24" t="str">
            <v>）</v>
          </cell>
          <cell r="L24">
            <v>2</v>
          </cell>
        </row>
        <row r="25">
          <cell r="C25" t="str">
            <v>t</v>
          </cell>
          <cell r="D25" t="str">
            <v>t</v>
          </cell>
          <cell r="E25" t="str">
            <v>：</v>
          </cell>
          <cell r="F25"/>
          <cell r="G25" t="str">
            <v>～</v>
          </cell>
          <cell r="H25"/>
          <cell r="I25" t="str">
            <v>（</v>
          </cell>
          <cell r="J25"/>
          <cell r="K25" t="str">
            <v>）</v>
          </cell>
          <cell r="L25">
            <v>3</v>
          </cell>
        </row>
        <row r="26">
          <cell r="C26" t="str">
            <v>u</v>
          </cell>
          <cell r="D26" t="str">
            <v>u</v>
          </cell>
          <cell r="E26" t="str">
            <v>：</v>
          </cell>
          <cell r="F26"/>
          <cell r="G26" t="str">
            <v>～</v>
          </cell>
          <cell r="H26"/>
          <cell r="I26" t="str">
            <v>（</v>
          </cell>
          <cell r="J26"/>
          <cell r="K26" t="str">
            <v>）</v>
          </cell>
          <cell r="L26">
            <v>4</v>
          </cell>
        </row>
        <row r="27">
          <cell r="C27" t="str">
            <v>v</v>
          </cell>
          <cell r="D27" t="str">
            <v>v</v>
          </cell>
          <cell r="E27" t="str">
            <v>：</v>
          </cell>
          <cell r="F27"/>
          <cell r="G27" t="str">
            <v>～</v>
          </cell>
          <cell r="H27"/>
          <cell r="I27" t="str">
            <v>（</v>
          </cell>
          <cell r="J27"/>
          <cell r="K27" t="str">
            <v>）</v>
          </cell>
          <cell r="L27">
            <v>5</v>
          </cell>
        </row>
        <row r="28">
          <cell r="C28" t="str">
            <v>w</v>
          </cell>
          <cell r="D28" t="str">
            <v>w</v>
          </cell>
          <cell r="E28" t="str">
            <v>：</v>
          </cell>
          <cell r="F28"/>
          <cell r="G28" t="str">
            <v>～</v>
          </cell>
          <cell r="H28"/>
          <cell r="I28" t="str">
            <v>（</v>
          </cell>
          <cell r="J28"/>
          <cell r="K28" t="str">
            <v>）</v>
          </cell>
          <cell r="L28">
            <v>6</v>
          </cell>
        </row>
        <row r="29">
          <cell r="C29" t="str">
            <v>x</v>
          </cell>
          <cell r="D29" t="str">
            <v>x</v>
          </cell>
          <cell r="E29" t="str">
            <v>：</v>
          </cell>
          <cell r="F29"/>
          <cell r="G29" t="str">
            <v>～</v>
          </cell>
          <cell r="H29"/>
          <cell r="I29" t="str">
            <v>（</v>
          </cell>
          <cell r="J29"/>
          <cell r="K29" t="str">
            <v>）</v>
          </cell>
          <cell r="L29">
            <v>7</v>
          </cell>
        </row>
        <row r="30">
          <cell r="C30" t="str">
            <v>y</v>
          </cell>
          <cell r="D30" t="str">
            <v>y</v>
          </cell>
          <cell r="E30" t="str">
            <v>：</v>
          </cell>
          <cell r="F30"/>
          <cell r="G30" t="str">
            <v>～</v>
          </cell>
          <cell r="H30"/>
          <cell r="I30" t="str">
            <v>（</v>
          </cell>
          <cell r="J30"/>
          <cell r="K30" t="str">
            <v>）</v>
          </cell>
          <cell r="L30">
            <v>8</v>
          </cell>
        </row>
        <row r="31">
          <cell r="C31" t="str">
            <v>z</v>
          </cell>
          <cell r="D31" t="str">
            <v>z</v>
          </cell>
          <cell r="E31" t="str">
            <v>：</v>
          </cell>
          <cell r="F31"/>
          <cell r="G31" t="str">
            <v>～</v>
          </cell>
          <cell r="H31"/>
          <cell r="I31" t="str">
            <v>（</v>
          </cell>
          <cell r="J31"/>
          <cell r="K31" t="str">
            <v>）</v>
          </cell>
          <cell r="L31">
            <v>1</v>
          </cell>
        </row>
        <row r="32">
          <cell r="C32" t="str">
            <v>x</v>
          </cell>
          <cell r="D32" t="str">
            <v>x</v>
          </cell>
          <cell r="E32" t="str">
            <v>：</v>
          </cell>
          <cell r="F32"/>
          <cell r="G32" t="str">
            <v>～</v>
          </cell>
          <cell r="H32"/>
          <cell r="I32" t="str">
            <v>（</v>
          </cell>
          <cell r="J32"/>
          <cell r="K32" t="str">
            <v>）</v>
          </cell>
          <cell r="L32">
            <v>2</v>
          </cell>
        </row>
        <row r="33">
          <cell r="C33" t="str">
            <v>aa</v>
          </cell>
          <cell r="D33" t="str">
            <v>aa</v>
          </cell>
          <cell r="E33" t="str">
            <v>：</v>
          </cell>
          <cell r="F33"/>
          <cell r="G33" t="str">
            <v>～</v>
          </cell>
          <cell r="H33"/>
          <cell r="I33" t="str">
            <v>（</v>
          </cell>
          <cell r="J33"/>
          <cell r="K33" t="str">
            <v>）</v>
          </cell>
          <cell r="L33">
            <v>3</v>
          </cell>
        </row>
        <row r="34">
          <cell r="C34" t="str">
            <v>ab</v>
          </cell>
          <cell r="D34" t="str">
            <v>ab</v>
          </cell>
          <cell r="E34" t="str">
            <v>：</v>
          </cell>
          <cell r="F34"/>
          <cell r="G34" t="str">
            <v>～</v>
          </cell>
          <cell r="H34"/>
          <cell r="I34" t="str">
            <v>（</v>
          </cell>
          <cell r="J34"/>
          <cell r="K34" t="str">
            <v>）</v>
          </cell>
          <cell r="L34">
            <v>4</v>
          </cell>
        </row>
        <row r="35">
          <cell r="C35" t="str">
            <v>ac</v>
          </cell>
          <cell r="D35" t="str">
            <v>ac</v>
          </cell>
          <cell r="E35" t="str">
            <v>：</v>
          </cell>
          <cell r="F35"/>
          <cell r="G35" t="str">
            <v>～</v>
          </cell>
          <cell r="H35"/>
          <cell r="I35" t="str">
            <v>（</v>
          </cell>
          <cell r="J35"/>
          <cell r="K35" t="str">
            <v>）</v>
          </cell>
          <cell r="L35">
            <v>5</v>
          </cell>
        </row>
        <row r="36">
          <cell r="C36" t="str">
            <v>ad</v>
          </cell>
          <cell r="D36" t="str">
            <v>ad</v>
          </cell>
          <cell r="E36" t="str">
            <v>：</v>
          </cell>
          <cell r="F36"/>
          <cell r="G36" t="str">
            <v>～</v>
          </cell>
          <cell r="H36"/>
          <cell r="I36" t="str">
            <v>（</v>
          </cell>
          <cell r="J36"/>
          <cell r="K36" t="str">
            <v>）</v>
          </cell>
          <cell r="L36">
            <v>6</v>
          </cell>
        </row>
        <row r="37">
          <cell r="C37" t="str">
            <v>ae</v>
          </cell>
          <cell r="D37" t="str">
            <v>ae</v>
          </cell>
          <cell r="E37" t="str">
            <v>：</v>
          </cell>
          <cell r="F37"/>
          <cell r="G37" t="str">
            <v>～</v>
          </cell>
          <cell r="H37"/>
          <cell r="I37" t="str">
            <v>（</v>
          </cell>
          <cell r="J37"/>
          <cell r="K37" t="str">
            <v>）</v>
          </cell>
          <cell r="L37">
            <v>7</v>
          </cell>
        </row>
        <row r="38">
          <cell r="C38" t="str">
            <v>af</v>
          </cell>
          <cell r="D38" t="str">
            <v>af</v>
          </cell>
          <cell r="E38" t="str">
            <v>：</v>
          </cell>
          <cell r="F38"/>
          <cell r="G38" t="str">
            <v>～</v>
          </cell>
          <cell r="H38"/>
          <cell r="I38" t="str">
            <v>（</v>
          </cell>
          <cell r="J38"/>
          <cell r="K38" t="str">
            <v>）</v>
          </cell>
          <cell r="L38">
            <v>8</v>
          </cell>
        </row>
        <row r="39">
          <cell r="C39" t="str">
            <v>ag</v>
          </cell>
          <cell r="D39"/>
          <cell r="E39" t="str">
            <v>：</v>
          </cell>
          <cell r="F39">
            <v>0.29166666666666669</v>
          </cell>
          <cell r="G39" t="str">
            <v>～</v>
          </cell>
          <cell r="H39">
            <v>0.39583333333333331</v>
          </cell>
          <cell r="I39" t="str">
            <v>（</v>
          </cell>
          <cell r="J39">
            <v>0</v>
          </cell>
          <cell r="K39" t="str">
            <v>）</v>
          </cell>
          <cell r="L39">
            <v>2.4999999999999991</v>
          </cell>
        </row>
        <row r="40">
          <cell r="C40" t="str">
            <v>-</v>
          </cell>
          <cell r="D40"/>
          <cell r="E40" t="str">
            <v>：</v>
          </cell>
          <cell r="F40">
            <v>0.6875</v>
          </cell>
          <cell r="G40" t="str">
            <v>～</v>
          </cell>
          <cell r="H40">
            <v>0.83333333333333337</v>
          </cell>
          <cell r="I40" t="str">
            <v>（</v>
          </cell>
          <cell r="J40">
            <v>0</v>
          </cell>
          <cell r="K40" t="str">
            <v>）</v>
          </cell>
          <cell r="L40">
            <v>3.5000000000000009</v>
          </cell>
        </row>
        <row r="41">
          <cell r="C41" t="str">
            <v>-</v>
          </cell>
          <cell r="D41" t="str">
            <v>ag</v>
          </cell>
          <cell r="E41" t="str">
            <v>：</v>
          </cell>
          <cell r="F41" t="str">
            <v>-</v>
          </cell>
          <cell r="G41" t="str">
            <v>～</v>
          </cell>
          <cell r="H41" t="str">
            <v>-</v>
          </cell>
          <cell r="I41" t="str">
            <v>（</v>
          </cell>
          <cell r="J41" t="str">
            <v>-</v>
          </cell>
          <cell r="K41" t="str">
            <v>）</v>
          </cell>
          <cell r="L41">
            <v>6</v>
          </cell>
        </row>
        <row r="42">
          <cell r="C42" t="str">
            <v>ah</v>
          </cell>
          <cell r="D42"/>
          <cell r="E42" t="str">
            <v>：</v>
          </cell>
          <cell r="F42"/>
          <cell r="G42" t="str">
            <v>～</v>
          </cell>
          <cell r="H42"/>
          <cell r="I42" t="str">
            <v>（</v>
          </cell>
          <cell r="J42">
            <v>0</v>
          </cell>
          <cell r="K42" t="str">
            <v>）</v>
          </cell>
          <cell r="L42" t="str">
            <v/>
          </cell>
        </row>
        <row r="43">
          <cell r="C43" t="str">
            <v>-</v>
          </cell>
          <cell r="D43"/>
          <cell r="E43" t="str">
            <v>：</v>
          </cell>
          <cell r="F43"/>
          <cell r="G43" t="str">
            <v>～</v>
          </cell>
          <cell r="H43"/>
          <cell r="I43" t="str">
            <v>（</v>
          </cell>
          <cell r="J43">
            <v>0</v>
          </cell>
          <cell r="K43" t="str">
            <v>）</v>
          </cell>
          <cell r="L43" t="str">
            <v/>
          </cell>
        </row>
        <row r="44">
          <cell r="C44" t="str">
            <v>-</v>
          </cell>
          <cell r="D44" t="str">
            <v>ah</v>
          </cell>
          <cell r="E44" t="str">
            <v>：</v>
          </cell>
          <cell r="F44" t="str">
            <v>-</v>
          </cell>
          <cell r="G44" t="str">
            <v>～</v>
          </cell>
          <cell r="H44" t="str">
            <v>-</v>
          </cell>
          <cell r="I44" t="str">
            <v>（</v>
          </cell>
          <cell r="J44" t="str">
            <v>-</v>
          </cell>
          <cell r="K44" t="str">
            <v>）</v>
          </cell>
          <cell r="L44" t="str">
            <v/>
          </cell>
        </row>
        <row r="45">
          <cell r="C45" t="str">
            <v>ai</v>
          </cell>
          <cell r="D45"/>
          <cell r="E45" t="str">
            <v>：</v>
          </cell>
          <cell r="F45"/>
          <cell r="G45" t="str">
            <v>～</v>
          </cell>
          <cell r="H45"/>
          <cell r="I45" t="str">
            <v>（</v>
          </cell>
          <cell r="J45">
            <v>0</v>
          </cell>
          <cell r="K45" t="str">
            <v>）</v>
          </cell>
          <cell r="L45" t="str">
            <v/>
          </cell>
        </row>
        <row r="46">
          <cell r="C46" t="str">
            <v>-</v>
          </cell>
          <cell r="D46"/>
          <cell r="E46" t="str">
            <v>：</v>
          </cell>
          <cell r="F46"/>
          <cell r="G46" t="str">
            <v>～</v>
          </cell>
          <cell r="H46"/>
          <cell r="I46" t="str">
            <v>（</v>
          </cell>
          <cell r="J46">
            <v>0</v>
          </cell>
          <cell r="K46" t="str">
            <v>）</v>
          </cell>
          <cell r="L46" t="str">
            <v/>
          </cell>
        </row>
        <row r="47">
          <cell r="C47" t="str">
            <v>-</v>
          </cell>
          <cell r="D47" t="str">
            <v>ai</v>
          </cell>
          <cell r="E47" t="str">
            <v>：</v>
          </cell>
          <cell r="F47" t="str">
            <v>-</v>
          </cell>
          <cell r="G47" t="str">
            <v>～</v>
          </cell>
          <cell r="H47" t="str">
            <v>-</v>
          </cell>
          <cell r="I47" t="str">
            <v>（</v>
          </cell>
          <cell r="J47" t="str">
            <v>-</v>
          </cell>
          <cell r="K47" t="str">
            <v>）</v>
          </cell>
          <cell r="L47" t="str">
            <v/>
          </cell>
        </row>
      </sheetData>
      <sheetData sheetId="4"/>
      <sheetData sheetId="5">
        <row r="17">
          <cell r="C17" t="str">
            <v>管理者</v>
          </cell>
          <cell r="D17" t="str">
            <v>オペレーター</v>
          </cell>
          <cell r="E17" t="str">
            <v>訪問介護員</v>
          </cell>
          <cell r="F17" t="str">
            <v>面接相談員</v>
          </cell>
          <cell r="G17" t="str">
            <v>ー</v>
          </cell>
          <cell r="H17" t="str">
            <v>ー</v>
          </cell>
          <cell r="I17" t="str">
            <v>ー</v>
          </cell>
          <cell r="J17" t="str">
            <v>ー</v>
          </cell>
          <cell r="K17" t="str">
            <v>ー</v>
          </cell>
          <cell r="L17" t="str">
            <v>ー</v>
          </cell>
        </row>
      </sheetData>
      <sheetData sheetId="6"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居宅介護支援"/>
      <sheetName val="居宅介護支援（１枚版）"/>
      <sheetName val="居宅介護支援（100名）"/>
      <sheetName val="記入方法"/>
      <sheetName val="プルダウン・リスト"/>
    </sheetNames>
    <sheetDataSet>
      <sheetData sheetId="0"/>
      <sheetData sheetId="1"/>
      <sheetData sheetId="2"/>
      <sheetData sheetId="3"/>
      <sheetData sheetId="4">
        <row r="15">
          <cell r="C15" t="str">
            <v>管理者</v>
          </cell>
          <cell r="D15" t="str">
            <v>介護支援専門員</v>
          </cell>
          <cell r="E15" t="str">
            <v>介護予防支援担当職員</v>
          </cell>
          <cell r="F15" t="str">
            <v>ー</v>
          </cell>
          <cell r="G15" t="str">
            <v>ー</v>
          </cell>
          <cell r="H15" t="str">
            <v>ー</v>
          </cell>
          <cell r="I15" t="str">
            <v>ー</v>
          </cell>
          <cell r="J15" t="str">
            <v>ー</v>
          </cell>
          <cell r="K15" t="str">
            <v>ー</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訪問型サービス（１枚版）"/>
      <sheetName val="訪問型サービス（100名）"/>
      <sheetName val="記入方法"/>
      <sheetName val="プルダウン・リスト"/>
      <sheetName val="【記載例】訪問型サービス"/>
    </sheetNames>
    <sheetDataSet>
      <sheetData sheetId="0"/>
      <sheetData sheetId="1"/>
      <sheetData sheetId="2"/>
      <sheetData sheetId="3">
        <row r="12">
          <cell r="C12" t="str">
            <v>管理者</v>
          </cell>
          <cell r="D12" t="str">
            <v>サービス提供責任者</v>
          </cell>
          <cell r="E12" t="str">
            <v>訪問介護員</v>
          </cell>
          <cell r="F12" t="str">
            <v>ー</v>
          </cell>
          <cell r="G12" t="str">
            <v>ー</v>
          </cell>
          <cell r="H12" t="str">
            <v>ー</v>
          </cell>
          <cell r="I12" t="str">
            <v>ー</v>
          </cell>
          <cell r="J12" t="str">
            <v>ー</v>
          </cell>
          <cell r="K12" t="str">
            <v>ー</v>
          </cell>
        </row>
      </sheetData>
      <sheetData sheetId="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認知症対応型通所"/>
      <sheetName val="【記載例】シフト記号表（勤務時間帯）"/>
      <sheetName val="認知症対応型通所（1枚版）"/>
      <sheetName val="認知症対応型通所（100名）"/>
      <sheetName val="シフト記号表（勤務時間帯）"/>
      <sheetName val="記入方法"/>
      <sheetName val="プルダウン・リスト"/>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休</v>
          </cell>
        </row>
        <row r="33">
          <cell r="C33" t="str">
            <v>-</v>
          </cell>
        </row>
        <row r="34">
          <cell r="C34" t="str">
            <v>-</v>
          </cell>
        </row>
        <row r="35">
          <cell r="C35" t="str">
            <v>-</v>
          </cell>
        </row>
      </sheetData>
      <sheetData sheetId="2"/>
      <sheetData sheetId="3"/>
      <sheetData sheetId="4">
        <row r="6">
          <cell r="C6" t="str">
            <v>a</v>
          </cell>
          <cell r="D6" t="str">
            <v>：</v>
          </cell>
          <cell r="E6">
            <v>0.375</v>
          </cell>
          <cell r="F6" t="str">
            <v>～</v>
          </cell>
          <cell r="G6">
            <v>0.75</v>
          </cell>
          <cell r="H6" t="str">
            <v>（</v>
          </cell>
          <cell r="I6">
            <v>4.1666666666666664E-2</v>
          </cell>
          <cell r="J6" t="str">
            <v>)</v>
          </cell>
          <cell r="K6">
            <v>8</v>
          </cell>
          <cell r="M6">
            <v>0.39583333333333331</v>
          </cell>
          <cell r="N6" t="str">
            <v>～</v>
          </cell>
          <cell r="O6">
            <v>0.6875</v>
          </cell>
          <cell r="Q6">
            <v>0.39583333333333331</v>
          </cell>
          <cell r="R6" t="str">
            <v>～</v>
          </cell>
          <cell r="S6">
            <v>0.6875</v>
          </cell>
          <cell r="U6">
            <v>7</v>
          </cell>
        </row>
        <row r="7">
          <cell r="C7" t="str">
            <v>b</v>
          </cell>
          <cell r="D7" t="str">
            <v>：</v>
          </cell>
          <cell r="E7"/>
          <cell r="F7" t="str">
            <v>～</v>
          </cell>
          <cell r="G7"/>
          <cell r="H7" t="str">
            <v>（</v>
          </cell>
          <cell r="I7">
            <v>0</v>
          </cell>
          <cell r="J7" t="str">
            <v>)</v>
          </cell>
          <cell r="K7">
            <v>0</v>
          </cell>
          <cell r="M7"/>
          <cell r="N7" t="str">
            <v>～</v>
          </cell>
          <cell r="O7"/>
          <cell r="Q7">
            <v>0</v>
          </cell>
          <cell r="R7" t="str">
            <v>～</v>
          </cell>
          <cell r="S7">
            <v>0</v>
          </cell>
          <cell r="U7">
            <v>0</v>
          </cell>
        </row>
        <row r="8">
          <cell r="C8" t="str">
            <v>c</v>
          </cell>
          <cell r="D8" t="str">
            <v>：</v>
          </cell>
          <cell r="E8"/>
          <cell r="F8" t="str">
            <v>～</v>
          </cell>
          <cell r="G8"/>
          <cell r="H8" t="str">
            <v>（</v>
          </cell>
          <cell r="I8">
            <v>0</v>
          </cell>
          <cell r="J8" t="str">
            <v>)</v>
          </cell>
          <cell r="K8">
            <v>0</v>
          </cell>
          <cell r="M8"/>
          <cell r="N8" t="str">
            <v>～</v>
          </cell>
          <cell r="O8"/>
          <cell r="Q8">
            <v>0</v>
          </cell>
          <cell r="R8" t="str">
            <v>～</v>
          </cell>
          <cell r="S8">
            <v>0</v>
          </cell>
          <cell r="U8">
            <v>0</v>
          </cell>
        </row>
        <row r="9">
          <cell r="C9" t="str">
            <v>d</v>
          </cell>
          <cell r="D9" t="str">
            <v>：</v>
          </cell>
          <cell r="E9"/>
          <cell r="F9" t="str">
            <v>～</v>
          </cell>
          <cell r="G9"/>
          <cell r="H9" t="str">
            <v>（</v>
          </cell>
          <cell r="I9">
            <v>0</v>
          </cell>
          <cell r="J9" t="str">
            <v>)</v>
          </cell>
          <cell r="K9">
            <v>0</v>
          </cell>
          <cell r="M9"/>
          <cell r="N9" t="str">
            <v>～</v>
          </cell>
          <cell r="O9"/>
          <cell r="Q9">
            <v>0</v>
          </cell>
          <cell r="R9" t="str">
            <v>～</v>
          </cell>
          <cell r="S9">
            <v>0</v>
          </cell>
          <cell r="U9">
            <v>0</v>
          </cell>
        </row>
        <row r="10">
          <cell r="C10" t="str">
            <v>e</v>
          </cell>
          <cell r="D10" t="str">
            <v>：</v>
          </cell>
          <cell r="E10"/>
          <cell r="F10" t="str">
            <v>～</v>
          </cell>
          <cell r="G10"/>
          <cell r="H10" t="str">
            <v>（</v>
          </cell>
          <cell r="I10">
            <v>0</v>
          </cell>
          <cell r="J10" t="str">
            <v>)</v>
          </cell>
          <cell r="K10">
            <v>0</v>
          </cell>
          <cell r="M10"/>
          <cell r="N10" t="str">
            <v>～</v>
          </cell>
          <cell r="O10"/>
          <cell r="Q10">
            <v>0</v>
          </cell>
          <cell r="R10" t="str">
            <v>～</v>
          </cell>
          <cell r="S10">
            <v>0</v>
          </cell>
          <cell r="U10">
            <v>0</v>
          </cell>
        </row>
        <row r="11">
          <cell r="C11" t="str">
            <v>f</v>
          </cell>
          <cell r="D11" t="str">
            <v>：</v>
          </cell>
          <cell r="E11"/>
          <cell r="F11" t="str">
            <v>～</v>
          </cell>
          <cell r="G11"/>
          <cell r="H11" t="str">
            <v>（</v>
          </cell>
          <cell r="I11">
            <v>0</v>
          </cell>
          <cell r="J11" t="str">
            <v>)</v>
          </cell>
          <cell r="K11">
            <v>0</v>
          </cell>
          <cell r="M11"/>
          <cell r="N11" t="str">
            <v>～</v>
          </cell>
          <cell r="O11"/>
          <cell r="Q11">
            <v>0</v>
          </cell>
          <cell r="R11" t="str">
            <v>～</v>
          </cell>
          <cell r="S11">
            <v>0</v>
          </cell>
          <cell r="U11">
            <v>0</v>
          </cell>
        </row>
        <row r="12">
          <cell r="C12" t="str">
            <v>g</v>
          </cell>
          <cell r="D12" t="str">
            <v>：</v>
          </cell>
          <cell r="E12"/>
          <cell r="F12" t="str">
            <v>～</v>
          </cell>
          <cell r="G12"/>
          <cell r="H12" t="str">
            <v>（</v>
          </cell>
          <cell r="I12">
            <v>0</v>
          </cell>
          <cell r="J12" t="str">
            <v>)</v>
          </cell>
          <cell r="K12">
            <v>0</v>
          </cell>
          <cell r="M12"/>
          <cell r="N12" t="str">
            <v>～</v>
          </cell>
          <cell r="O12"/>
          <cell r="Q12">
            <v>0</v>
          </cell>
          <cell r="R12" t="str">
            <v>～</v>
          </cell>
          <cell r="S12">
            <v>0</v>
          </cell>
          <cell r="U12">
            <v>0</v>
          </cell>
        </row>
        <row r="13">
          <cell r="C13" t="str">
            <v>h</v>
          </cell>
          <cell r="D13" t="str">
            <v>：</v>
          </cell>
          <cell r="E13"/>
          <cell r="F13" t="str">
            <v>～</v>
          </cell>
          <cell r="G13"/>
          <cell r="H13" t="str">
            <v>（</v>
          </cell>
          <cell r="I13">
            <v>0</v>
          </cell>
          <cell r="J13" t="str">
            <v>)</v>
          </cell>
          <cell r="K13">
            <v>0</v>
          </cell>
          <cell r="M13"/>
          <cell r="N13" t="str">
            <v>～</v>
          </cell>
          <cell r="O13"/>
          <cell r="Q13">
            <v>0</v>
          </cell>
          <cell r="R13" t="str">
            <v>～</v>
          </cell>
          <cell r="S13">
            <v>0</v>
          </cell>
          <cell r="U13">
            <v>0</v>
          </cell>
        </row>
        <row r="14">
          <cell r="C14" t="str">
            <v>i</v>
          </cell>
          <cell r="D14" t="str">
            <v>：</v>
          </cell>
          <cell r="E14"/>
          <cell r="F14" t="str">
            <v>～</v>
          </cell>
          <cell r="G14"/>
          <cell r="H14" t="str">
            <v>（</v>
          </cell>
          <cell r="I14">
            <v>0</v>
          </cell>
          <cell r="J14" t="str">
            <v>)</v>
          </cell>
          <cell r="K14">
            <v>0</v>
          </cell>
          <cell r="M14"/>
          <cell r="N14" t="str">
            <v>～</v>
          </cell>
          <cell r="O14"/>
          <cell r="Q14">
            <v>0</v>
          </cell>
          <cell r="R14" t="str">
            <v>～</v>
          </cell>
          <cell r="S14">
            <v>0</v>
          </cell>
          <cell r="U14">
            <v>0</v>
          </cell>
        </row>
        <row r="15">
          <cell r="C15" t="str">
            <v>j</v>
          </cell>
          <cell r="D15" t="str">
            <v>：</v>
          </cell>
          <cell r="E15"/>
          <cell r="F15" t="str">
            <v>～</v>
          </cell>
          <cell r="G15"/>
          <cell r="H15" t="str">
            <v>（</v>
          </cell>
          <cell r="I15">
            <v>0</v>
          </cell>
          <cell r="J15" t="str">
            <v>)</v>
          </cell>
          <cell r="K15">
            <v>0</v>
          </cell>
          <cell r="M15"/>
          <cell r="N15" t="str">
            <v>～</v>
          </cell>
          <cell r="O15"/>
          <cell r="Q15">
            <v>0</v>
          </cell>
          <cell r="R15" t="str">
            <v>～</v>
          </cell>
          <cell r="S15">
            <v>0</v>
          </cell>
          <cell r="U15">
            <v>0</v>
          </cell>
        </row>
        <row r="16">
          <cell r="C16" t="str">
            <v>k</v>
          </cell>
          <cell r="D16" t="str">
            <v>：</v>
          </cell>
          <cell r="E16"/>
          <cell r="F16" t="str">
            <v>～</v>
          </cell>
          <cell r="G16"/>
          <cell r="H16" t="str">
            <v>（</v>
          </cell>
          <cell r="I16">
            <v>0</v>
          </cell>
          <cell r="J16" t="str">
            <v>)</v>
          </cell>
          <cell r="K16">
            <v>0</v>
          </cell>
          <cell r="M16"/>
          <cell r="N16" t="str">
            <v>～</v>
          </cell>
          <cell r="O16"/>
          <cell r="Q16">
            <v>0</v>
          </cell>
          <cell r="R16" t="str">
            <v>～</v>
          </cell>
          <cell r="S16">
            <v>0</v>
          </cell>
          <cell r="U16">
            <v>0</v>
          </cell>
        </row>
        <row r="17">
          <cell r="C17" t="str">
            <v>l</v>
          </cell>
          <cell r="D17" t="str">
            <v>：</v>
          </cell>
          <cell r="E17"/>
          <cell r="F17" t="str">
            <v>～</v>
          </cell>
          <cell r="G17"/>
          <cell r="H17" t="str">
            <v>（</v>
          </cell>
          <cell r="I17">
            <v>0</v>
          </cell>
          <cell r="J17" t="str">
            <v>)</v>
          </cell>
          <cell r="K17">
            <v>0</v>
          </cell>
          <cell r="M17"/>
          <cell r="N17" t="str">
            <v>～</v>
          </cell>
          <cell r="O17"/>
          <cell r="Q17">
            <v>0</v>
          </cell>
          <cell r="R17" t="str">
            <v>～</v>
          </cell>
          <cell r="S17">
            <v>0</v>
          </cell>
          <cell r="U17">
            <v>0</v>
          </cell>
        </row>
        <row r="18">
          <cell r="C18" t="str">
            <v>m</v>
          </cell>
          <cell r="D18" t="str">
            <v>：</v>
          </cell>
          <cell r="E18"/>
          <cell r="F18" t="str">
            <v>～</v>
          </cell>
          <cell r="G18"/>
          <cell r="H18" t="str">
            <v>（</v>
          </cell>
          <cell r="I18">
            <v>0</v>
          </cell>
          <cell r="J18" t="str">
            <v>)</v>
          </cell>
          <cell r="K18">
            <v>0</v>
          </cell>
          <cell r="M18"/>
          <cell r="N18" t="str">
            <v>～</v>
          </cell>
          <cell r="O18"/>
          <cell r="Q18">
            <v>0</v>
          </cell>
          <cell r="R18" t="str">
            <v>～</v>
          </cell>
          <cell r="S18">
            <v>0</v>
          </cell>
          <cell r="U18">
            <v>0</v>
          </cell>
        </row>
        <row r="19">
          <cell r="C19" t="str">
            <v>n</v>
          </cell>
          <cell r="D19" t="str">
            <v>：</v>
          </cell>
          <cell r="E19"/>
          <cell r="F19" t="str">
            <v>～</v>
          </cell>
          <cell r="G19"/>
          <cell r="H19" t="str">
            <v>（</v>
          </cell>
          <cell r="I19">
            <v>0</v>
          </cell>
          <cell r="J19" t="str">
            <v>)</v>
          </cell>
          <cell r="K19">
            <v>0</v>
          </cell>
          <cell r="M19"/>
          <cell r="N19" t="str">
            <v>～</v>
          </cell>
          <cell r="O19"/>
          <cell r="Q19">
            <v>0</v>
          </cell>
          <cell r="R19" t="str">
            <v>～</v>
          </cell>
          <cell r="S19">
            <v>0</v>
          </cell>
          <cell r="U19">
            <v>0</v>
          </cell>
        </row>
        <row r="20">
          <cell r="C20" t="str">
            <v>o</v>
          </cell>
          <cell r="D20" t="str">
            <v>：</v>
          </cell>
          <cell r="E20"/>
          <cell r="F20" t="str">
            <v>～</v>
          </cell>
          <cell r="G20"/>
          <cell r="H20" t="str">
            <v>（</v>
          </cell>
          <cell r="I20">
            <v>0</v>
          </cell>
          <cell r="J20" t="str">
            <v>)</v>
          </cell>
          <cell r="K20">
            <v>0</v>
          </cell>
          <cell r="M20"/>
          <cell r="N20" t="str">
            <v>～</v>
          </cell>
          <cell r="O20"/>
          <cell r="Q20">
            <v>0</v>
          </cell>
          <cell r="R20" t="str">
            <v>～</v>
          </cell>
          <cell r="S20">
            <v>0</v>
          </cell>
          <cell r="U20">
            <v>0</v>
          </cell>
        </row>
        <row r="21">
          <cell r="C21" t="str">
            <v>p</v>
          </cell>
          <cell r="D21" t="str">
            <v>：</v>
          </cell>
          <cell r="E21"/>
          <cell r="F21" t="str">
            <v>～</v>
          </cell>
          <cell r="G21"/>
          <cell r="H21" t="str">
            <v>（</v>
          </cell>
          <cell r="I21">
            <v>0</v>
          </cell>
          <cell r="J21" t="str">
            <v>)</v>
          </cell>
          <cell r="K21">
            <v>0</v>
          </cell>
          <cell r="M21"/>
          <cell r="N21" t="str">
            <v>～</v>
          </cell>
          <cell r="O21"/>
          <cell r="Q21">
            <v>0</v>
          </cell>
          <cell r="R21" t="str">
            <v>～</v>
          </cell>
          <cell r="S21">
            <v>0</v>
          </cell>
          <cell r="U21">
            <v>0</v>
          </cell>
        </row>
        <row r="22">
          <cell r="C22" t="str">
            <v>q</v>
          </cell>
          <cell r="D22" t="str">
            <v>：</v>
          </cell>
          <cell r="E22"/>
          <cell r="F22" t="str">
            <v>～</v>
          </cell>
          <cell r="G22"/>
          <cell r="H22" t="str">
            <v>（</v>
          </cell>
          <cell r="I22">
            <v>0</v>
          </cell>
          <cell r="J22" t="str">
            <v>)</v>
          </cell>
          <cell r="K22">
            <v>0</v>
          </cell>
          <cell r="M22"/>
          <cell r="N22" t="str">
            <v>～</v>
          </cell>
          <cell r="O22"/>
          <cell r="Q22">
            <v>0</v>
          </cell>
          <cell r="R22" t="str">
            <v>～</v>
          </cell>
          <cell r="S22">
            <v>0</v>
          </cell>
          <cell r="U22">
            <v>0</v>
          </cell>
        </row>
        <row r="23">
          <cell r="C23" t="str">
            <v>r</v>
          </cell>
          <cell r="D23" t="str">
            <v>：</v>
          </cell>
          <cell r="E23"/>
          <cell r="F23" t="str">
            <v>～</v>
          </cell>
          <cell r="G23"/>
          <cell r="H23" t="str">
            <v>（</v>
          </cell>
          <cell r="I23">
            <v>0</v>
          </cell>
          <cell r="J23" t="str">
            <v>)</v>
          </cell>
          <cell r="K23">
            <v>0</v>
          </cell>
          <cell r="M23"/>
          <cell r="N23" t="str">
            <v>～</v>
          </cell>
          <cell r="O23"/>
          <cell r="Q23">
            <v>0</v>
          </cell>
          <cell r="R23" t="str">
            <v>～</v>
          </cell>
          <cell r="S23">
            <v>0</v>
          </cell>
          <cell r="U23">
            <v>0</v>
          </cell>
        </row>
        <row r="24">
          <cell r="C24" t="str">
            <v>s</v>
          </cell>
          <cell r="D24" t="str">
            <v>：</v>
          </cell>
          <cell r="E24"/>
          <cell r="F24" t="str">
            <v>～</v>
          </cell>
          <cell r="G24"/>
          <cell r="H24" t="str">
            <v>（</v>
          </cell>
          <cell r="I24">
            <v>0</v>
          </cell>
          <cell r="J24" t="str">
            <v>)</v>
          </cell>
          <cell r="K24">
            <v>0</v>
          </cell>
          <cell r="M24"/>
          <cell r="N24" t="str">
            <v>～</v>
          </cell>
          <cell r="O24"/>
          <cell r="Q24">
            <v>0</v>
          </cell>
          <cell r="R24" t="str">
            <v>～</v>
          </cell>
          <cell r="S24">
            <v>0</v>
          </cell>
          <cell r="U24">
            <v>0</v>
          </cell>
        </row>
        <row r="25">
          <cell r="C25" t="str">
            <v>t</v>
          </cell>
          <cell r="D25" t="str">
            <v>：</v>
          </cell>
          <cell r="E25"/>
          <cell r="F25" t="str">
            <v>～</v>
          </cell>
          <cell r="G25"/>
          <cell r="H25" t="str">
            <v>（</v>
          </cell>
          <cell r="I25">
            <v>0</v>
          </cell>
          <cell r="J25" t="str">
            <v>)</v>
          </cell>
          <cell r="K25">
            <v>0</v>
          </cell>
          <cell r="M25"/>
          <cell r="N25" t="str">
            <v>～</v>
          </cell>
          <cell r="O25"/>
          <cell r="Q25">
            <v>0</v>
          </cell>
          <cell r="R25" t="str">
            <v>～</v>
          </cell>
          <cell r="S25">
            <v>0</v>
          </cell>
          <cell r="U25">
            <v>0</v>
          </cell>
        </row>
        <row r="26">
          <cell r="C26" t="str">
            <v>u</v>
          </cell>
          <cell r="D26" t="str">
            <v>：</v>
          </cell>
          <cell r="E26"/>
          <cell r="F26" t="str">
            <v>～</v>
          </cell>
          <cell r="G26"/>
          <cell r="H26" t="str">
            <v>（</v>
          </cell>
          <cell r="I26"/>
          <cell r="J26" t="str">
            <v>)</v>
          </cell>
          <cell r="K26">
            <v>1</v>
          </cell>
          <cell r="M26"/>
          <cell r="N26" t="str">
            <v>～</v>
          </cell>
          <cell r="O26"/>
          <cell r="Q26"/>
          <cell r="R26" t="str">
            <v>～</v>
          </cell>
          <cell r="S26"/>
          <cell r="U26">
            <v>1</v>
          </cell>
        </row>
        <row r="27">
          <cell r="C27" t="str">
            <v>v</v>
          </cell>
          <cell r="D27" t="str">
            <v>：</v>
          </cell>
          <cell r="E27"/>
          <cell r="F27" t="str">
            <v>～</v>
          </cell>
          <cell r="G27"/>
          <cell r="H27" t="str">
            <v>（</v>
          </cell>
          <cell r="I27"/>
          <cell r="J27" t="str">
            <v>)</v>
          </cell>
          <cell r="K27">
            <v>2</v>
          </cell>
          <cell r="M27"/>
          <cell r="N27" t="str">
            <v>～</v>
          </cell>
          <cell r="O27"/>
          <cell r="Q27"/>
          <cell r="R27" t="str">
            <v>～</v>
          </cell>
          <cell r="S27"/>
          <cell r="U27">
            <v>2</v>
          </cell>
        </row>
        <row r="28">
          <cell r="C28" t="str">
            <v>w</v>
          </cell>
          <cell r="D28" t="str">
            <v>：</v>
          </cell>
          <cell r="E28"/>
          <cell r="F28" t="str">
            <v>～</v>
          </cell>
          <cell r="G28"/>
          <cell r="H28" t="str">
            <v>（</v>
          </cell>
          <cell r="I28"/>
          <cell r="J28" t="str">
            <v>)</v>
          </cell>
          <cell r="K28">
            <v>3</v>
          </cell>
          <cell r="M28"/>
          <cell r="N28" t="str">
            <v>～</v>
          </cell>
          <cell r="O28"/>
          <cell r="Q28"/>
          <cell r="R28" t="str">
            <v>～</v>
          </cell>
          <cell r="S28"/>
          <cell r="U28">
            <v>3</v>
          </cell>
        </row>
        <row r="29">
          <cell r="C29" t="str">
            <v>x</v>
          </cell>
          <cell r="D29" t="str">
            <v>：</v>
          </cell>
          <cell r="E29"/>
          <cell r="F29" t="str">
            <v>～</v>
          </cell>
          <cell r="G29"/>
          <cell r="H29" t="str">
            <v>（</v>
          </cell>
          <cell r="I29"/>
          <cell r="J29" t="str">
            <v>)</v>
          </cell>
          <cell r="K29">
            <v>4</v>
          </cell>
          <cell r="M29"/>
          <cell r="N29" t="str">
            <v>～</v>
          </cell>
          <cell r="O29"/>
          <cell r="Q29"/>
          <cell r="R29" t="str">
            <v>～</v>
          </cell>
          <cell r="S29"/>
          <cell r="U29">
            <v>4</v>
          </cell>
        </row>
        <row r="30">
          <cell r="C30" t="str">
            <v>y</v>
          </cell>
          <cell r="D30" t="str">
            <v>：</v>
          </cell>
          <cell r="E30"/>
          <cell r="F30" t="str">
            <v>～</v>
          </cell>
          <cell r="G30"/>
          <cell r="H30" t="str">
            <v>（</v>
          </cell>
          <cell r="I30"/>
          <cell r="J30" t="str">
            <v>)</v>
          </cell>
          <cell r="K30">
            <v>4</v>
          </cell>
          <cell r="M30"/>
          <cell r="N30" t="str">
            <v>～</v>
          </cell>
          <cell r="O30"/>
          <cell r="Q30"/>
          <cell r="R30" t="str">
            <v>～</v>
          </cell>
          <cell r="S30"/>
          <cell r="U30">
            <v>3</v>
          </cell>
        </row>
        <row r="31">
          <cell r="C31" t="str">
            <v>z</v>
          </cell>
          <cell r="D31" t="str">
            <v>：</v>
          </cell>
          <cell r="E31"/>
          <cell r="F31" t="str">
            <v>～</v>
          </cell>
          <cell r="G31"/>
          <cell r="H31" t="str">
            <v>（</v>
          </cell>
          <cell r="I31"/>
          <cell r="J31" t="str">
            <v>)</v>
          </cell>
          <cell r="K31">
            <v>5</v>
          </cell>
          <cell r="M31"/>
          <cell r="N31" t="str">
            <v>～</v>
          </cell>
          <cell r="O31"/>
          <cell r="Q31"/>
          <cell r="R31" t="str">
            <v>～</v>
          </cell>
          <cell r="S31"/>
          <cell r="U31">
            <v>5</v>
          </cell>
        </row>
        <row r="32">
          <cell r="C32" t="str">
            <v>休</v>
          </cell>
          <cell r="D32" t="str">
            <v>：</v>
          </cell>
          <cell r="E32"/>
          <cell r="F32" t="str">
            <v>～</v>
          </cell>
          <cell r="G32"/>
          <cell r="H32" t="str">
            <v>（</v>
          </cell>
          <cell r="I32"/>
          <cell r="J32" t="str">
            <v>)</v>
          </cell>
          <cell r="K32">
            <v>0</v>
          </cell>
          <cell r="M32"/>
          <cell r="N32" t="str">
            <v>～</v>
          </cell>
          <cell r="O32"/>
          <cell r="Q32"/>
          <cell r="R32" t="str">
            <v>～</v>
          </cell>
          <cell r="S32"/>
          <cell r="U32">
            <v>0</v>
          </cell>
        </row>
        <row r="33">
          <cell r="C33" t="str">
            <v>-</v>
          </cell>
          <cell r="D33" t="str">
            <v>：</v>
          </cell>
          <cell r="E33"/>
          <cell r="F33" t="str">
            <v>～</v>
          </cell>
          <cell r="G33"/>
          <cell r="H33" t="str">
            <v>（</v>
          </cell>
          <cell r="I33"/>
          <cell r="J33" t="str">
            <v>)</v>
          </cell>
          <cell r="K33"/>
          <cell r="M33"/>
          <cell r="N33" t="str">
            <v>～</v>
          </cell>
          <cell r="O33"/>
          <cell r="Q33"/>
          <cell r="R33" t="str">
            <v>～</v>
          </cell>
          <cell r="S33"/>
          <cell r="U33"/>
        </row>
        <row r="34">
          <cell r="C34" t="str">
            <v>-</v>
          </cell>
          <cell r="D34" t="str">
            <v>：</v>
          </cell>
          <cell r="E34"/>
          <cell r="F34" t="str">
            <v>～</v>
          </cell>
          <cell r="G34"/>
          <cell r="H34" t="str">
            <v>（</v>
          </cell>
          <cell r="I34"/>
          <cell r="J34" t="str">
            <v>)</v>
          </cell>
          <cell r="K34"/>
          <cell r="M34"/>
          <cell r="N34" t="str">
            <v>～</v>
          </cell>
          <cell r="O34"/>
          <cell r="Q34"/>
          <cell r="R34" t="str">
            <v>～</v>
          </cell>
          <cell r="S34"/>
          <cell r="U34"/>
        </row>
        <row r="35">
          <cell r="C35" t="str">
            <v>-</v>
          </cell>
          <cell r="D35" t="str">
            <v>：</v>
          </cell>
          <cell r="E35"/>
          <cell r="F35" t="str">
            <v>～</v>
          </cell>
          <cell r="G35"/>
          <cell r="H35" t="str">
            <v>（</v>
          </cell>
          <cell r="I35"/>
          <cell r="J35" t="str">
            <v>)</v>
          </cell>
          <cell r="K35"/>
          <cell r="M35"/>
          <cell r="N35" t="str">
            <v>～</v>
          </cell>
          <cell r="O35"/>
          <cell r="Q35"/>
          <cell r="R35" t="str">
            <v>～</v>
          </cell>
          <cell r="S35"/>
          <cell r="U35"/>
        </row>
      </sheetData>
      <sheetData sheetId="5"/>
      <sheetData sheetId="6">
        <row r="12">
          <cell r="C12" t="str">
            <v>管理者</v>
          </cell>
          <cell r="D12" t="str">
            <v>生活相談員</v>
          </cell>
          <cell r="E12" t="str">
            <v>看護職員</v>
          </cell>
          <cell r="F12" t="str">
            <v>介護職員</v>
          </cell>
          <cell r="G12" t="str">
            <v>機能訓練指導員</v>
          </cell>
          <cell r="H12" t="str">
            <v>ー</v>
          </cell>
          <cell r="I12" t="str">
            <v>ー</v>
          </cell>
          <cell r="J12" t="str">
            <v>ー</v>
          </cell>
          <cell r="K12" t="str">
            <v>ー</v>
          </cell>
          <cell r="L12" t="str">
            <v>ー</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従来型・ユニット型共通）"/>
    </sheetNames>
    <sheetDataSet>
      <sheetData sheetId="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プルダウン・リスト"/>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小多機"/>
      <sheetName val="【記載例】シフト記号表（勤務時間帯）"/>
      <sheetName val="小多機(50人)"/>
      <sheetName val="小多機（1枚用）"/>
      <sheetName val="シフト記号表（勤務時間帯）"/>
      <sheetName val="記入方法"/>
      <sheetName val="プルダウン・リスト"/>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2"/>
      <sheetData sheetId="3"/>
      <sheetData sheetId="4">
        <row r="6">
          <cell r="C6" t="str">
            <v>a</v>
          </cell>
          <cell r="D6" t="str">
            <v>a</v>
          </cell>
          <cell r="E6" t="str">
            <v>：</v>
          </cell>
          <cell r="F6"/>
          <cell r="G6" t="str">
            <v>～</v>
          </cell>
          <cell r="H6"/>
          <cell r="I6" t="str">
            <v>（</v>
          </cell>
          <cell r="J6">
            <v>0</v>
          </cell>
          <cell r="K6" t="str">
            <v>）</v>
          </cell>
          <cell r="L6" t="str">
            <v/>
          </cell>
          <cell r="N6">
            <v>0.29166666666666669</v>
          </cell>
          <cell r="O6" t="str">
            <v>～</v>
          </cell>
          <cell r="P6">
            <v>0.83333333333333337</v>
          </cell>
          <cell r="R6" t="str">
            <v/>
          </cell>
          <cell r="S6" t="str">
            <v>～</v>
          </cell>
          <cell r="T6" t="str">
            <v/>
          </cell>
          <cell r="U6" t="str">
            <v>（</v>
          </cell>
          <cell r="V6">
            <v>0</v>
          </cell>
          <cell r="W6" t="str">
            <v>）</v>
          </cell>
          <cell r="X6" t="str">
            <v/>
          </cell>
          <cell r="Z6" t="str">
            <v/>
          </cell>
        </row>
        <row r="7">
          <cell r="C7" t="str">
            <v>b</v>
          </cell>
          <cell r="D7" t="str">
            <v>b</v>
          </cell>
          <cell r="E7" t="str">
            <v>：</v>
          </cell>
          <cell r="F7"/>
          <cell r="G7" t="str">
            <v>～</v>
          </cell>
          <cell r="H7"/>
          <cell r="I7" t="str">
            <v>（</v>
          </cell>
          <cell r="J7">
            <v>0</v>
          </cell>
          <cell r="K7" t="str">
            <v>）</v>
          </cell>
          <cell r="L7" t="str">
            <v/>
          </cell>
          <cell r="N7">
            <v>0.29166666666666669</v>
          </cell>
          <cell r="O7" t="str">
            <v>～</v>
          </cell>
          <cell r="P7">
            <v>0.83333333333333337</v>
          </cell>
          <cell r="R7" t="str">
            <v/>
          </cell>
          <cell r="S7" t="str">
            <v>～</v>
          </cell>
          <cell r="T7" t="str">
            <v/>
          </cell>
          <cell r="U7" t="str">
            <v>（</v>
          </cell>
          <cell r="V7">
            <v>0</v>
          </cell>
          <cell r="W7" t="str">
            <v>）</v>
          </cell>
          <cell r="X7" t="str">
            <v/>
          </cell>
          <cell r="Z7" t="str">
            <v/>
          </cell>
        </row>
        <row r="8">
          <cell r="C8" t="str">
            <v>c</v>
          </cell>
          <cell r="D8" t="str">
            <v>c</v>
          </cell>
          <cell r="E8" t="str">
            <v>：</v>
          </cell>
          <cell r="F8"/>
          <cell r="G8" t="str">
            <v>～</v>
          </cell>
          <cell r="H8"/>
          <cell r="I8" t="str">
            <v>（</v>
          </cell>
          <cell r="J8">
            <v>0</v>
          </cell>
          <cell r="K8" t="str">
            <v>）</v>
          </cell>
          <cell r="L8" t="str">
            <v/>
          </cell>
          <cell r="N8">
            <v>0.29166666666666669</v>
          </cell>
          <cell r="O8" t="str">
            <v>～</v>
          </cell>
          <cell r="P8">
            <v>0.83333333333333337</v>
          </cell>
          <cell r="R8" t="str">
            <v/>
          </cell>
          <cell r="S8" t="str">
            <v>～</v>
          </cell>
          <cell r="T8" t="str">
            <v/>
          </cell>
          <cell r="U8" t="str">
            <v>（</v>
          </cell>
          <cell r="V8">
            <v>0</v>
          </cell>
          <cell r="W8" t="str">
            <v>）</v>
          </cell>
          <cell r="X8" t="str">
            <v/>
          </cell>
          <cell r="Z8" t="str">
            <v/>
          </cell>
        </row>
        <row r="9">
          <cell r="C9" t="str">
            <v>d</v>
          </cell>
          <cell r="D9" t="str">
            <v>d</v>
          </cell>
          <cell r="E9" t="str">
            <v>：</v>
          </cell>
          <cell r="F9"/>
          <cell r="G9" t="str">
            <v>～</v>
          </cell>
          <cell r="H9"/>
          <cell r="I9" t="str">
            <v>（</v>
          </cell>
          <cell r="J9">
            <v>0</v>
          </cell>
          <cell r="K9" t="str">
            <v>）</v>
          </cell>
          <cell r="L9" t="str">
            <v/>
          </cell>
          <cell r="N9">
            <v>0.29166666666666669</v>
          </cell>
          <cell r="O9" t="str">
            <v>～</v>
          </cell>
          <cell r="P9">
            <v>0.83333333333333337</v>
          </cell>
          <cell r="R9" t="str">
            <v/>
          </cell>
          <cell r="S9" t="str">
            <v>～</v>
          </cell>
          <cell r="T9" t="str">
            <v/>
          </cell>
          <cell r="U9" t="str">
            <v>（</v>
          </cell>
          <cell r="V9">
            <v>0</v>
          </cell>
          <cell r="W9" t="str">
            <v>）</v>
          </cell>
          <cell r="X9" t="str">
            <v/>
          </cell>
          <cell r="Z9" t="str">
            <v/>
          </cell>
        </row>
        <row r="10">
          <cell r="C10" t="str">
            <v>e</v>
          </cell>
          <cell r="D10" t="str">
            <v>e</v>
          </cell>
          <cell r="E10" t="str">
            <v>：</v>
          </cell>
          <cell r="F10"/>
          <cell r="G10" t="str">
            <v>～</v>
          </cell>
          <cell r="H10"/>
          <cell r="I10" t="str">
            <v>（</v>
          </cell>
          <cell r="J10">
            <v>0</v>
          </cell>
          <cell r="K10" t="str">
            <v>）</v>
          </cell>
          <cell r="L10" t="str">
            <v/>
          </cell>
          <cell r="N10">
            <v>0.29166666666666669</v>
          </cell>
          <cell r="O10" t="str">
            <v>～</v>
          </cell>
          <cell r="P10">
            <v>0.83333333333333337</v>
          </cell>
          <cell r="R10" t="str">
            <v/>
          </cell>
          <cell r="S10" t="str">
            <v>～</v>
          </cell>
          <cell r="T10" t="str">
            <v/>
          </cell>
          <cell r="U10" t="str">
            <v>（</v>
          </cell>
          <cell r="V10">
            <v>0</v>
          </cell>
          <cell r="W10" t="str">
            <v>）</v>
          </cell>
          <cell r="X10" t="str">
            <v/>
          </cell>
          <cell r="Z10" t="str">
            <v/>
          </cell>
        </row>
        <row r="11">
          <cell r="C11" t="str">
            <v>f</v>
          </cell>
          <cell r="D11" t="str">
            <v>f</v>
          </cell>
          <cell r="E11" t="str">
            <v>：</v>
          </cell>
          <cell r="F11"/>
          <cell r="G11" t="str">
            <v>～</v>
          </cell>
          <cell r="H11"/>
          <cell r="I11" t="str">
            <v>（</v>
          </cell>
          <cell r="J11">
            <v>0</v>
          </cell>
          <cell r="K11" t="str">
            <v>）</v>
          </cell>
          <cell r="L11" t="str">
            <v/>
          </cell>
          <cell r="N11">
            <v>0.29166666666666669</v>
          </cell>
          <cell r="O11" t="str">
            <v>～</v>
          </cell>
          <cell r="P11">
            <v>0.83333333333333337</v>
          </cell>
          <cell r="R11" t="str">
            <v/>
          </cell>
          <cell r="S11" t="str">
            <v>～</v>
          </cell>
          <cell r="T11" t="str">
            <v/>
          </cell>
          <cell r="U11" t="str">
            <v>（</v>
          </cell>
          <cell r="V11">
            <v>0</v>
          </cell>
          <cell r="W11" t="str">
            <v>）</v>
          </cell>
          <cell r="X11" t="str">
            <v/>
          </cell>
          <cell r="Z11" t="str">
            <v/>
          </cell>
        </row>
        <row r="12">
          <cell r="C12" t="str">
            <v>g</v>
          </cell>
          <cell r="D12" t="str">
            <v>g</v>
          </cell>
          <cell r="E12" t="str">
            <v>：</v>
          </cell>
          <cell r="F12"/>
          <cell r="G12" t="str">
            <v>～</v>
          </cell>
          <cell r="H12"/>
          <cell r="I12" t="str">
            <v>（</v>
          </cell>
          <cell r="J12">
            <v>0</v>
          </cell>
          <cell r="K12" t="str">
            <v>）</v>
          </cell>
          <cell r="L12" t="str">
            <v/>
          </cell>
          <cell r="N12">
            <v>0.29166666666666669</v>
          </cell>
          <cell r="O12" t="str">
            <v>～</v>
          </cell>
          <cell r="P12">
            <v>0.83333333333333337</v>
          </cell>
          <cell r="R12" t="str">
            <v/>
          </cell>
          <cell r="S12" t="str">
            <v>～</v>
          </cell>
          <cell r="T12" t="str">
            <v/>
          </cell>
          <cell r="U12" t="str">
            <v>（</v>
          </cell>
          <cell r="V12">
            <v>0</v>
          </cell>
          <cell r="W12" t="str">
            <v>）</v>
          </cell>
          <cell r="X12" t="str">
            <v/>
          </cell>
          <cell r="Z12" t="str">
            <v/>
          </cell>
        </row>
        <row r="13">
          <cell r="C13" t="str">
            <v>h</v>
          </cell>
          <cell r="D13" t="str">
            <v>h</v>
          </cell>
          <cell r="E13" t="str">
            <v>：</v>
          </cell>
          <cell r="F13"/>
          <cell r="G13" t="str">
            <v>～</v>
          </cell>
          <cell r="H13"/>
          <cell r="I13" t="str">
            <v>（</v>
          </cell>
          <cell r="J13">
            <v>0</v>
          </cell>
          <cell r="K13" t="str">
            <v>）</v>
          </cell>
          <cell r="L13" t="str">
            <v/>
          </cell>
          <cell r="N13">
            <v>0.29166666666666669</v>
          </cell>
          <cell r="O13" t="str">
            <v>～</v>
          </cell>
          <cell r="P13">
            <v>0.83333333333333337</v>
          </cell>
          <cell r="R13" t="str">
            <v/>
          </cell>
          <cell r="S13" t="str">
            <v>～</v>
          </cell>
          <cell r="T13" t="str">
            <v/>
          </cell>
          <cell r="U13" t="str">
            <v>（</v>
          </cell>
          <cell r="V13">
            <v>0</v>
          </cell>
          <cell r="W13" t="str">
            <v>）</v>
          </cell>
          <cell r="X13" t="str">
            <v/>
          </cell>
          <cell r="Z13" t="str">
            <v/>
          </cell>
        </row>
        <row r="14">
          <cell r="C14" t="str">
            <v>i</v>
          </cell>
          <cell r="D14" t="str">
            <v>i</v>
          </cell>
          <cell r="E14" t="str">
            <v>：</v>
          </cell>
          <cell r="F14"/>
          <cell r="G14" t="str">
            <v>～</v>
          </cell>
          <cell r="H14"/>
          <cell r="I14" t="str">
            <v>（</v>
          </cell>
          <cell r="J14">
            <v>0</v>
          </cell>
          <cell r="K14" t="str">
            <v>）</v>
          </cell>
          <cell r="L14" t="str">
            <v/>
          </cell>
          <cell r="N14">
            <v>0.29166666666666669</v>
          </cell>
          <cell r="O14" t="str">
            <v>～</v>
          </cell>
          <cell r="P14">
            <v>0.83333333333333337</v>
          </cell>
          <cell r="R14" t="str">
            <v/>
          </cell>
          <cell r="S14" t="str">
            <v>～</v>
          </cell>
          <cell r="T14" t="str">
            <v/>
          </cell>
          <cell r="U14" t="str">
            <v>（</v>
          </cell>
          <cell r="V14">
            <v>0</v>
          </cell>
          <cell r="W14" t="str">
            <v>）</v>
          </cell>
          <cell r="X14" t="str">
            <v/>
          </cell>
          <cell r="Z14" t="str">
            <v/>
          </cell>
        </row>
        <row r="15">
          <cell r="C15" t="str">
            <v>j</v>
          </cell>
          <cell r="D15" t="str">
            <v>j</v>
          </cell>
          <cell r="E15" t="str">
            <v>：</v>
          </cell>
          <cell r="F15"/>
          <cell r="G15" t="str">
            <v>～</v>
          </cell>
          <cell r="H15"/>
          <cell r="I15" t="str">
            <v>（</v>
          </cell>
          <cell r="J15">
            <v>0</v>
          </cell>
          <cell r="K15" t="str">
            <v>）</v>
          </cell>
          <cell r="L15" t="str">
            <v/>
          </cell>
          <cell r="N15">
            <v>0.29166666666666669</v>
          </cell>
          <cell r="O15" t="str">
            <v>～</v>
          </cell>
          <cell r="P15">
            <v>0.83333333333333337</v>
          </cell>
          <cell r="R15" t="str">
            <v/>
          </cell>
          <cell r="S15" t="str">
            <v>～</v>
          </cell>
          <cell r="T15" t="str">
            <v/>
          </cell>
          <cell r="U15" t="str">
            <v>（</v>
          </cell>
          <cell r="V15">
            <v>0</v>
          </cell>
          <cell r="W15" t="str">
            <v>）</v>
          </cell>
          <cell r="X15" t="str">
            <v/>
          </cell>
          <cell r="Z15" t="str">
            <v/>
          </cell>
        </row>
        <row r="16">
          <cell r="C16" t="str">
            <v>k</v>
          </cell>
          <cell r="D16" t="str">
            <v>k</v>
          </cell>
          <cell r="E16" t="str">
            <v>：</v>
          </cell>
          <cell r="F16"/>
          <cell r="G16" t="str">
            <v>～</v>
          </cell>
          <cell r="H16"/>
          <cell r="I16" t="str">
            <v>（</v>
          </cell>
          <cell r="J16">
            <v>0</v>
          </cell>
          <cell r="K16" t="str">
            <v>）</v>
          </cell>
          <cell r="L16" t="str">
            <v/>
          </cell>
          <cell r="N16">
            <v>0.29166666666666669</v>
          </cell>
          <cell r="O16" t="str">
            <v>～</v>
          </cell>
          <cell r="P16">
            <v>0.83333333333333337</v>
          </cell>
          <cell r="R16" t="str">
            <v/>
          </cell>
          <cell r="S16" t="str">
            <v>～</v>
          </cell>
          <cell r="T16" t="str">
            <v/>
          </cell>
          <cell r="U16" t="str">
            <v>（</v>
          </cell>
          <cell r="V16">
            <v>0</v>
          </cell>
          <cell r="W16" t="str">
            <v>）</v>
          </cell>
          <cell r="X16" t="str">
            <v/>
          </cell>
          <cell r="Z16" t="str">
            <v/>
          </cell>
        </row>
        <row r="17">
          <cell r="C17" t="str">
            <v>l</v>
          </cell>
          <cell r="D17" t="str">
            <v>l</v>
          </cell>
          <cell r="E17" t="str">
            <v>：</v>
          </cell>
          <cell r="F17"/>
          <cell r="G17" t="str">
            <v>～</v>
          </cell>
          <cell r="H17"/>
          <cell r="I17" t="str">
            <v>（</v>
          </cell>
          <cell r="J17">
            <v>0</v>
          </cell>
          <cell r="K17" t="str">
            <v>）</v>
          </cell>
          <cell r="L17" t="str">
            <v/>
          </cell>
          <cell r="N17">
            <v>0.29166666666666669</v>
          </cell>
          <cell r="O17" t="str">
            <v>～</v>
          </cell>
          <cell r="P17">
            <v>0.83333333333333337</v>
          </cell>
          <cell r="R17" t="str">
            <v/>
          </cell>
          <cell r="S17" t="str">
            <v>～</v>
          </cell>
          <cell r="T17" t="str">
            <v/>
          </cell>
          <cell r="U17" t="str">
            <v>（</v>
          </cell>
          <cell r="V17">
            <v>0</v>
          </cell>
          <cell r="W17" t="str">
            <v>）</v>
          </cell>
          <cell r="X17" t="str">
            <v/>
          </cell>
          <cell r="Z17" t="str">
            <v/>
          </cell>
        </row>
        <row r="18">
          <cell r="C18" t="str">
            <v>m</v>
          </cell>
          <cell r="D18" t="str">
            <v>m</v>
          </cell>
          <cell r="E18" t="str">
            <v>：</v>
          </cell>
          <cell r="F18"/>
          <cell r="G18" t="str">
            <v>～</v>
          </cell>
          <cell r="H18"/>
          <cell r="I18" t="str">
            <v>（</v>
          </cell>
          <cell r="J18">
            <v>0</v>
          </cell>
          <cell r="K18" t="str">
            <v>）</v>
          </cell>
          <cell r="L18" t="str">
            <v/>
          </cell>
          <cell r="N18">
            <v>0.29166666666666669</v>
          </cell>
          <cell r="O18" t="str">
            <v>～</v>
          </cell>
          <cell r="P18">
            <v>0.83333333333333337</v>
          </cell>
          <cell r="R18" t="str">
            <v/>
          </cell>
          <cell r="S18" t="str">
            <v>～</v>
          </cell>
          <cell r="T18" t="str">
            <v/>
          </cell>
          <cell r="U18" t="str">
            <v>（</v>
          </cell>
          <cell r="V18">
            <v>0</v>
          </cell>
          <cell r="W18" t="str">
            <v>）</v>
          </cell>
          <cell r="X18" t="str">
            <v/>
          </cell>
          <cell r="Z18" t="str">
            <v/>
          </cell>
        </row>
        <row r="19">
          <cell r="C19" t="str">
            <v>n</v>
          </cell>
          <cell r="D19" t="str">
            <v>n</v>
          </cell>
          <cell r="E19" t="str">
            <v>：</v>
          </cell>
          <cell r="F19"/>
          <cell r="G19" t="str">
            <v>～</v>
          </cell>
          <cell r="H19"/>
          <cell r="I19" t="str">
            <v>（</v>
          </cell>
          <cell r="J19">
            <v>0</v>
          </cell>
          <cell r="K19" t="str">
            <v>）</v>
          </cell>
          <cell r="L19" t="str">
            <v/>
          </cell>
          <cell r="N19">
            <v>0.29166666666666669</v>
          </cell>
          <cell r="O19" t="str">
            <v>～</v>
          </cell>
          <cell r="P19">
            <v>0.83333333333333337</v>
          </cell>
          <cell r="R19" t="str">
            <v/>
          </cell>
          <cell r="S19" t="str">
            <v>～</v>
          </cell>
          <cell r="T19" t="str">
            <v/>
          </cell>
          <cell r="U19" t="str">
            <v>（</v>
          </cell>
          <cell r="V19">
            <v>0</v>
          </cell>
          <cell r="W19" t="str">
            <v>）</v>
          </cell>
          <cell r="X19" t="str">
            <v/>
          </cell>
          <cell r="Z19" t="str">
            <v/>
          </cell>
        </row>
        <row r="20">
          <cell r="C20" t="str">
            <v>o</v>
          </cell>
          <cell r="D20" t="str">
            <v>o</v>
          </cell>
          <cell r="E20" t="str">
            <v>：</v>
          </cell>
          <cell r="F20"/>
          <cell r="G20" t="str">
            <v>～</v>
          </cell>
          <cell r="H20"/>
          <cell r="I20" t="str">
            <v>（</v>
          </cell>
          <cell r="J20">
            <v>0</v>
          </cell>
          <cell r="K20" t="str">
            <v>）</v>
          </cell>
          <cell r="L20" t="str">
            <v/>
          </cell>
          <cell r="N20">
            <v>0.29166666666666669</v>
          </cell>
          <cell r="O20" t="str">
            <v>～</v>
          </cell>
          <cell r="P20">
            <v>0.83333333333333337</v>
          </cell>
          <cell r="R20" t="str">
            <v/>
          </cell>
          <cell r="S20" t="str">
            <v>～</v>
          </cell>
          <cell r="T20" t="str">
            <v/>
          </cell>
          <cell r="U20" t="str">
            <v>（</v>
          </cell>
          <cell r="V20">
            <v>0</v>
          </cell>
          <cell r="W20" t="str">
            <v>）</v>
          </cell>
          <cell r="X20" t="str">
            <v/>
          </cell>
          <cell r="Z20" t="str">
            <v/>
          </cell>
        </row>
        <row r="21">
          <cell r="C21" t="str">
            <v>p</v>
          </cell>
          <cell r="D21" t="str">
            <v>p</v>
          </cell>
          <cell r="E21" t="str">
            <v>：</v>
          </cell>
          <cell r="F21"/>
          <cell r="G21" t="str">
            <v>～</v>
          </cell>
          <cell r="H21"/>
          <cell r="I21" t="str">
            <v>（</v>
          </cell>
          <cell r="J21">
            <v>0</v>
          </cell>
          <cell r="K21" t="str">
            <v>）</v>
          </cell>
          <cell r="L21" t="str">
            <v/>
          </cell>
          <cell r="N21">
            <v>0.29166666666666669</v>
          </cell>
          <cell r="O21" t="str">
            <v>～</v>
          </cell>
          <cell r="P21">
            <v>0.83333333333333337</v>
          </cell>
          <cell r="R21" t="str">
            <v/>
          </cell>
          <cell r="S21" t="str">
            <v>～</v>
          </cell>
          <cell r="T21" t="str">
            <v/>
          </cell>
          <cell r="U21" t="str">
            <v>（</v>
          </cell>
          <cell r="V21">
            <v>0</v>
          </cell>
          <cell r="W21" t="str">
            <v>）</v>
          </cell>
          <cell r="X21" t="str">
            <v/>
          </cell>
          <cell r="Z21" t="str">
            <v/>
          </cell>
        </row>
        <row r="22">
          <cell r="C22" t="str">
            <v>q</v>
          </cell>
          <cell r="D22" t="str">
            <v>q</v>
          </cell>
          <cell r="E22" t="str">
            <v>：</v>
          </cell>
          <cell r="F22"/>
          <cell r="G22" t="str">
            <v>～</v>
          </cell>
          <cell r="H22"/>
          <cell r="I22" t="str">
            <v>（</v>
          </cell>
          <cell r="J22">
            <v>0</v>
          </cell>
          <cell r="K22" t="str">
            <v>）</v>
          </cell>
          <cell r="L22" t="str">
            <v/>
          </cell>
          <cell r="N22">
            <v>0.29166666666666669</v>
          </cell>
          <cell r="O22" t="str">
            <v>～</v>
          </cell>
          <cell r="P22">
            <v>0.83333333333333337</v>
          </cell>
          <cell r="R22" t="str">
            <v/>
          </cell>
          <cell r="S22" t="str">
            <v>～</v>
          </cell>
          <cell r="T22" t="str">
            <v/>
          </cell>
          <cell r="U22" t="str">
            <v>（</v>
          </cell>
          <cell r="V22">
            <v>0</v>
          </cell>
          <cell r="W22" t="str">
            <v>）</v>
          </cell>
          <cell r="X22" t="str">
            <v/>
          </cell>
          <cell r="Z22" t="str">
            <v/>
          </cell>
        </row>
        <row r="23">
          <cell r="C23" t="str">
            <v>r</v>
          </cell>
          <cell r="D23" t="str">
            <v>r</v>
          </cell>
          <cell r="E23" t="str">
            <v>：</v>
          </cell>
          <cell r="F23"/>
          <cell r="G23" t="str">
            <v>～</v>
          </cell>
          <cell r="H23"/>
          <cell r="I23" t="str">
            <v>（</v>
          </cell>
          <cell r="J23"/>
          <cell r="K23" t="str">
            <v>）</v>
          </cell>
          <cell r="L23">
            <v>1</v>
          </cell>
          <cell r="N23"/>
          <cell r="O23" t="str">
            <v>～</v>
          </cell>
          <cell r="P23"/>
          <cell r="Q23"/>
          <cell r="R23"/>
          <cell r="S23" t="str">
            <v>～</v>
          </cell>
          <cell r="T23"/>
          <cell r="U23" t="str">
            <v>（</v>
          </cell>
          <cell r="V23"/>
          <cell r="W23" t="str">
            <v>）</v>
          </cell>
          <cell r="X23">
            <v>1</v>
          </cell>
          <cell r="Y23"/>
          <cell r="Z23" t="str">
            <v>-</v>
          </cell>
        </row>
        <row r="24">
          <cell r="C24" t="str">
            <v>s</v>
          </cell>
          <cell r="D24" t="str">
            <v>s</v>
          </cell>
          <cell r="E24" t="str">
            <v>：</v>
          </cell>
          <cell r="F24"/>
          <cell r="G24" t="str">
            <v>～</v>
          </cell>
          <cell r="H24"/>
          <cell r="I24" t="str">
            <v>（</v>
          </cell>
          <cell r="J24"/>
          <cell r="K24" t="str">
            <v>）</v>
          </cell>
          <cell r="L24">
            <v>2</v>
          </cell>
          <cell r="N24"/>
          <cell r="O24" t="str">
            <v>～</v>
          </cell>
          <cell r="P24"/>
          <cell r="Q24"/>
          <cell r="R24"/>
          <cell r="S24" t="str">
            <v>～</v>
          </cell>
          <cell r="T24"/>
          <cell r="U24" t="str">
            <v>（</v>
          </cell>
          <cell r="V24"/>
          <cell r="W24" t="str">
            <v>）</v>
          </cell>
          <cell r="X24">
            <v>2</v>
          </cell>
          <cell r="Y24"/>
          <cell r="Z24" t="str">
            <v>-</v>
          </cell>
        </row>
        <row r="25">
          <cell r="C25" t="str">
            <v>t</v>
          </cell>
          <cell r="D25" t="str">
            <v>t</v>
          </cell>
          <cell r="E25" t="str">
            <v>：</v>
          </cell>
          <cell r="F25"/>
          <cell r="G25" t="str">
            <v>～</v>
          </cell>
          <cell r="H25"/>
          <cell r="I25" t="str">
            <v>（</v>
          </cell>
          <cell r="J25"/>
          <cell r="K25" t="str">
            <v>）</v>
          </cell>
          <cell r="L25">
            <v>3</v>
          </cell>
          <cell r="N25"/>
          <cell r="O25" t="str">
            <v>～</v>
          </cell>
          <cell r="P25"/>
          <cell r="Q25"/>
          <cell r="R25"/>
          <cell r="S25" t="str">
            <v>～</v>
          </cell>
          <cell r="T25"/>
          <cell r="U25" t="str">
            <v>（</v>
          </cell>
          <cell r="V25"/>
          <cell r="W25" t="str">
            <v>）</v>
          </cell>
          <cell r="X25">
            <v>3</v>
          </cell>
          <cell r="Y25"/>
          <cell r="Z25" t="str">
            <v>-</v>
          </cell>
        </row>
        <row r="26">
          <cell r="C26" t="str">
            <v>u</v>
          </cell>
          <cell r="D26" t="str">
            <v>u</v>
          </cell>
          <cell r="E26" t="str">
            <v>：</v>
          </cell>
          <cell r="F26"/>
          <cell r="G26" t="str">
            <v>～</v>
          </cell>
          <cell r="H26"/>
          <cell r="I26" t="str">
            <v>（</v>
          </cell>
          <cell r="J26"/>
          <cell r="K26" t="str">
            <v>）</v>
          </cell>
          <cell r="L26">
            <v>4</v>
          </cell>
          <cell r="N26"/>
          <cell r="O26" t="str">
            <v>～</v>
          </cell>
          <cell r="P26"/>
          <cell r="Q26"/>
          <cell r="R26"/>
          <cell r="S26" t="str">
            <v>～</v>
          </cell>
          <cell r="T26"/>
          <cell r="U26" t="str">
            <v>（</v>
          </cell>
          <cell r="V26"/>
          <cell r="W26" t="str">
            <v>）</v>
          </cell>
          <cell r="X26">
            <v>4</v>
          </cell>
          <cell r="Y26"/>
          <cell r="Z26" t="str">
            <v>-</v>
          </cell>
        </row>
        <row r="27">
          <cell r="C27" t="str">
            <v>v</v>
          </cell>
          <cell r="D27" t="str">
            <v>v</v>
          </cell>
          <cell r="E27" t="str">
            <v>：</v>
          </cell>
          <cell r="F27"/>
          <cell r="G27" t="str">
            <v>～</v>
          </cell>
          <cell r="H27"/>
          <cell r="I27" t="str">
            <v>（</v>
          </cell>
          <cell r="J27"/>
          <cell r="K27" t="str">
            <v>）</v>
          </cell>
          <cell r="L27">
            <v>5</v>
          </cell>
          <cell r="N27"/>
          <cell r="O27" t="str">
            <v>～</v>
          </cell>
          <cell r="P27"/>
          <cell r="Q27"/>
          <cell r="R27"/>
          <cell r="S27" t="str">
            <v>～</v>
          </cell>
          <cell r="T27"/>
          <cell r="U27" t="str">
            <v>（</v>
          </cell>
          <cell r="V27"/>
          <cell r="W27" t="str">
            <v>）</v>
          </cell>
          <cell r="X27">
            <v>5</v>
          </cell>
          <cell r="Y27"/>
          <cell r="Z27" t="str">
            <v>-</v>
          </cell>
        </row>
        <row r="28">
          <cell r="C28" t="str">
            <v>w</v>
          </cell>
          <cell r="D28" t="str">
            <v>w</v>
          </cell>
          <cell r="E28" t="str">
            <v>：</v>
          </cell>
          <cell r="F28"/>
          <cell r="G28" t="str">
            <v>～</v>
          </cell>
          <cell r="H28"/>
          <cell r="I28" t="str">
            <v>（</v>
          </cell>
          <cell r="J28"/>
          <cell r="K28" t="str">
            <v>）</v>
          </cell>
          <cell r="L28">
            <v>6</v>
          </cell>
          <cell r="N28"/>
          <cell r="O28" t="str">
            <v>～</v>
          </cell>
          <cell r="P28"/>
          <cell r="Q28"/>
          <cell r="R28"/>
          <cell r="S28" t="str">
            <v>～</v>
          </cell>
          <cell r="T28"/>
          <cell r="U28" t="str">
            <v>（</v>
          </cell>
          <cell r="V28"/>
          <cell r="W28" t="str">
            <v>）</v>
          </cell>
          <cell r="X28">
            <v>6</v>
          </cell>
          <cell r="Y28"/>
          <cell r="Z28" t="str">
            <v>-</v>
          </cell>
        </row>
        <row r="29">
          <cell r="C29" t="str">
            <v>x</v>
          </cell>
          <cell r="D29" t="str">
            <v>x</v>
          </cell>
          <cell r="E29" t="str">
            <v>：</v>
          </cell>
          <cell r="F29"/>
          <cell r="G29" t="str">
            <v>～</v>
          </cell>
          <cell r="H29"/>
          <cell r="I29" t="str">
            <v>（</v>
          </cell>
          <cell r="J29"/>
          <cell r="K29" t="str">
            <v>）</v>
          </cell>
          <cell r="L29">
            <v>7</v>
          </cell>
          <cell r="N29"/>
          <cell r="O29" t="str">
            <v>～</v>
          </cell>
          <cell r="P29"/>
          <cell r="Q29"/>
          <cell r="R29"/>
          <cell r="S29" t="str">
            <v>～</v>
          </cell>
          <cell r="T29"/>
          <cell r="U29" t="str">
            <v>（</v>
          </cell>
          <cell r="V29"/>
          <cell r="W29" t="str">
            <v>）</v>
          </cell>
          <cell r="X29">
            <v>7</v>
          </cell>
          <cell r="Y29"/>
          <cell r="Z29" t="str">
            <v>-</v>
          </cell>
        </row>
        <row r="30">
          <cell r="C30" t="str">
            <v>y</v>
          </cell>
          <cell r="D30" t="str">
            <v>y</v>
          </cell>
          <cell r="E30" t="str">
            <v>：</v>
          </cell>
          <cell r="F30"/>
          <cell r="G30" t="str">
            <v>～</v>
          </cell>
          <cell r="H30"/>
          <cell r="I30" t="str">
            <v>（</v>
          </cell>
          <cell r="J30"/>
          <cell r="K30" t="str">
            <v>）</v>
          </cell>
          <cell r="L30">
            <v>8</v>
          </cell>
          <cell r="N30"/>
          <cell r="O30" t="str">
            <v>～</v>
          </cell>
          <cell r="P30"/>
          <cell r="Q30"/>
          <cell r="R30"/>
          <cell r="S30" t="str">
            <v>～</v>
          </cell>
          <cell r="T30"/>
          <cell r="U30" t="str">
            <v>（</v>
          </cell>
          <cell r="V30"/>
          <cell r="W30" t="str">
            <v>）</v>
          </cell>
          <cell r="X30">
            <v>8</v>
          </cell>
          <cell r="Y30"/>
          <cell r="Z30" t="str">
            <v>-</v>
          </cell>
        </row>
        <row r="31">
          <cell r="C31" t="str">
            <v>z</v>
          </cell>
          <cell r="D31" t="str">
            <v>z</v>
          </cell>
          <cell r="E31" t="str">
            <v>：</v>
          </cell>
          <cell r="F31"/>
          <cell r="G31" t="str">
            <v>～</v>
          </cell>
          <cell r="H31"/>
          <cell r="I31" t="str">
            <v>（</v>
          </cell>
          <cell r="J31"/>
          <cell r="K31" t="str">
            <v>）</v>
          </cell>
          <cell r="L31">
            <v>1</v>
          </cell>
          <cell r="N31"/>
          <cell r="O31" t="str">
            <v>～</v>
          </cell>
          <cell r="P31"/>
          <cell r="Q31"/>
          <cell r="R31"/>
          <cell r="S31" t="str">
            <v>～</v>
          </cell>
          <cell r="T31"/>
          <cell r="U31" t="str">
            <v>（</v>
          </cell>
          <cell r="V31"/>
          <cell r="W31" t="str">
            <v>）</v>
          </cell>
          <cell r="X31" t="str">
            <v>-</v>
          </cell>
          <cell r="Y31"/>
          <cell r="Z31">
            <v>1</v>
          </cell>
        </row>
        <row r="32">
          <cell r="C32" t="str">
            <v>x</v>
          </cell>
          <cell r="D32" t="str">
            <v>x</v>
          </cell>
          <cell r="E32" t="str">
            <v>：</v>
          </cell>
          <cell r="F32"/>
          <cell r="G32" t="str">
            <v>～</v>
          </cell>
          <cell r="H32"/>
          <cell r="I32" t="str">
            <v>（</v>
          </cell>
          <cell r="J32"/>
          <cell r="K32" t="str">
            <v>）</v>
          </cell>
          <cell r="L32">
            <v>2</v>
          </cell>
          <cell r="N32"/>
          <cell r="O32" t="str">
            <v>～</v>
          </cell>
          <cell r="P32"/>
          <cell r="Q32"/>
          <cell r="R32"/>
          <cell r="S32" t="str">
            <v>～</v>
          </cell>
          <cell r="T32"/>
          <cell r="U32" t="str">
            <v>（</v>
          </cell>
          <cell r="V32"/>
          <cell r="W32" t="str">
            <v>）</v>
          </cell>
          <cell r="X32" t="str">
            <v>-</v>
          </cell>
          <cell r="Y32"/>
          <cell r="Z32">
            <v>2</v>
          </cell>
        </row>
        <row r="33">
          <cell r="C33" t="str">
            <v>aa</v>
          </cell>
          <cell r="D33" t="str">
            <v>aa</v>
          </cell>
          <cell r="E33" t="str">
            <v>：</v>
          </cell>
          <cell r="F33"/>
          <cell r="G33" t="str">
            <v>～</v>
          </cell>
          <cell r="H33"/>
          <cell r="I33" t="str">
            <v>（</v>
          </cell>
          <cell r="J33"/>
          <cell r="K33" t="str">
            <v>）</v>
          </cell>
          <cell r="L33">
            <v>3</v>
          </cell>
          <cell r="N33"/>
          <cell r="O33" t="str">
            <v>～</v>
          </cell>
          <cell r="P33"/>
          <cell r="Q33"/>
          <cell r="R33"/>
          <cell r="S33" t="str">
            <v>～</v>
          </cell>
          <cell r="T33"/>
          <cell r="U33" t="str">
            <v>（</v>
          </cell>
          <cell r="V33"/>
          <cell r="W33" t="str">
            <v>）</v>
          </cell>
          <cell r="X33" t="str">
            <v>-</v>
          </cell>
          <cell r="Y33"/>
          <cell r="Z33">
            <v>3</v>
          </cell>
        </row>
        <row r="34">
          <cell r="C34" t="str">
            <v>ab</v>
          </cell>
          <cell r="D34" t="str">
            <v>ab</v>
          </cell>
          <cell r="E34" t="str">
            <v>：</v>
          </cell>
          <cell r="F34"/>
          <cell r="G34" t="str">
            <v>～</v>
          </cell>
          <cell r="H34"/>
          <cell r="I34" t="str">
            <v>（</v>
          </cell>
          <cell r="J34"/>
          <cell r="K34" t="str">
            <v>）</v>
          </cell>
          <cell r="L34">
            <v>4</v>
          </cell>
          <cell r="N34"/>
          <cell r="O34" t="str">
            <v>～</v>
          </cell>
          <cell r="P34"/>
          <cell r="Q34"/>
          <cell r="R34"/>
          <cell r="S34" t="str">
            <v>～</v>
          </cell>
          <cell r="T34"/>
          <cell r="U34" t="str">
            <v>（</v>
          </cell>
          <cell r="V34"/>
          <cell r="W34" t="str">
            <v>）</v>
          </cell>
          <cell r="X34" t="str">
            <v>-</v>
          </cell>
          <cell r="Y34"/>
          <cell r="Z34">
            <v>4</v>
          </cell>
        </row>
        <row r="35">
          <cell r="C35" t="str">
            <v>ac</v>
          </cell>
          <cell r="D35" t="str">
            <v>ac</v>
          </cell>
          <cell r="E35" t="str">
            <v>：</v>
          </cell>
          <cell r="F35"/>
          <cell r="G35" t="str">
            <v>～</v>
          </cell>
          <cell r="H35"/>
          <cell r="I35" t="str">
            <v>（</v>
          </cell>
          <cell r="J35"/>
          <cell r="K35" t="str">
            <v>）</v>
          </cell>
          <cell r="L35">
            <v>5</v>
          </cell>
          <cell r="N35"/>
          <cell r="O35" t="str">
            <v>～</v>
          </cell>
          <cell r="P35"/>
          <cell r="Q35"/>
          <cell r="R35"/>
          <cell r="S35" t="str">
            <v>～</v>
          </cell>
          <cell r="T35"/>
          <cell r="U35" t="str">
            <v>（</v>
          </cell>
          <cell r="V35"/>
          <cell r="W35" t="str">
            <v>）</v>
          </cell>
          <cell r="X35" t="str">
            <v>-</v>
          </cell>
          <cell r="Y35"/>
          <cell r="Z35">
            <v>5</v>
          </cell>
        </row>
        <row r="36">
          <cell r="C36" t="str">
            <v>ad</v>
          </cell>
          <cell r="D36" t="str">
            <v>ad</v>
          </cell>
          <cell r="E36" t="str">
            <v>：</v>
          </cell>
          <cell r="F36"/>
          <cell r="G36" t="str">
            <v>～</v>
          </cell>
          <cell r="H36"/>
          <cell r="I36" t="str">
            <v>（</v>
          </cell>
          <cell r="J36"/>
          <cell r="K36" t="str">
            <v>）</v>
          </cell>
          <cell r="L36">
            <v>6</v>
          </cell>
          <cell r="N36"/>
          <cell r="O36" t="str">
            <v>～</v>
          </cell>
          <cell r="P36"/>
          <cell r="Q36"/>
          <cell r="R36"/>
          <cell r="S36" t="str">
            <v>～</v>
          </cell>
          <cell r="T36"/>
          <cell r="U36" t="str">
            <v>（</v>
          </cell>
          <cell r="V36"/>
          <cell r="W36" t="str">
            <v>）</v>
          </cell>
          <cell r="X36" t="str">
            <v>-</v>
          </cell>
          <cell r="Y36"/>
          <cell r="Z36">
            <v>6</v>
          </cell>
        </row>
        <row r="37">
          <cell r="C37" t="str">
            <v>ae</v>
          </cell>
          <cell r="D37" t="str">
            <v>ae</v>
          </cell>
          <cell r="E37" t="str">
            <v>：</v>
          </cell>
          <cell r="F37"/>
          <cell r="G37" t="str">
            <v>～</v>
          </cell>
          <cell r="H37"/>
          <cell r="I37" t="str">
            <v>（</v>
          </cell>
          <cell r="J37"/>
          <cell r="K37" t="str">
            <v>）</v>
          </cell>
          <cell r="L37">
            <v>7</v>
          </cell>
          <cell r="N37"/>
          <cell r="O37" t="str">
            <v>～</v>
          </cell>
          <cell r="P37"/>
          <cell r="Q37"/>
          <cell r="R37"/>
          <cell r="S37" t="str">
            <v>～</v>
          </cell>
          <cell r="T37"/>
          <cell r="U37" t="str">
            <v>（</v>
          </cell>
          <cell r="V37"/>
          <cell r="W37" t="str">
            <v>）</v>
          </cell>
          <cell r="X37" t="str">
            <v>-</v>
          </cell>
          <cell r="Y37"/>
          <cell r="Z37">
            <v>7</v>
          </cell>
        </row>
        <row r="38">
          <cell r="C38" t="str">
            <v>af</v>
          </cell>
          <cell r="D38" t="str">
            <v>af</v>
          </cell>
          <cell r="E38" t="str">
            <v>：</v>
          </cell>
          <cell r="F38"/>
          <cell r="G38" t="str">
            <v>～</v>
          </cell>
          <cell r="H38"/>
          <cell r="I38" t="str">
            <v>（</v>
          </cell>
          <cell r="J38"/>
          <cell r="K38" t="str">
            <v>）</v>
          </cell>
          <cell r="L38">
            <v>8</v>
          </cell>
          <cell r="N38"/>
          <cell r="O38" t="str">
            <v>～</v>
          </cell>
          <cell r="P38"/>
          <cell r="Q38"/>
          <cell r="R38"/>
          <cell r="S38" t="str">
            <v>～</v>
          </cell>
          <cell r="T38"/>
          <cell r="U38" t="str">
            <v>（</v>
          </cell>
          <cell r="V38"/>
          <cell r="W38" t="str">
            <v>）</v>
          </cell>
          <cell r="X38" t="str">
            <v>-</v>
          </cell>
          <cell r="Y38"/>
          <cell r="Z38">
            <v>8</v>
          </cell>
        </row>
        <row r="39">
          <cell r="C39" t="str">
            <v>ag</v>
          </cell>
          <cell r="D39"/>
          <cell r="E39" t="str">
            <v>：</v>
          </cell>
          <cell r="F39"/>
          <cell r="G39" t="str">
            <v>～</v>
          </cell>
          <cell r="H39"/>
          <cell r="I39" t="str">
            <v>（</v>
          </cell>
          <cell r="J39">
            <v>0</v>
          </cell>
          <cell r="K39" t="str">
            <v>）</v>
          </cell>
          <cell r="L39" t="str">
            <v/>
          </cell>
          <cell r="N39">
            <v>0.29166666666666669</v>
          </cell>
          <cell r="O39" t="str">
            <v>～</v>
          </cell>
          <cell r="P39">
            <v>0.83333333333333337</v>
          </cell>
          <cell r="R39" t="str">
            <v/>
          </cell>
          <cell r="S39" t="str">
            <v>～</v>
          </cell>
          <cell r="T39" t="str">
            <v/>
          </cell>
          <cell r="U39" t="str">
            <v>（</v>
          </cell>
          <cell r="V39">
            <v>0</v>
          </cell>
          <cell r="W39" t="str">
            <v>）</v>
          </cell>
          <cell r="X39" t="str">
            <v/>
          </cell>
          <cell r="Z39" t="str">
            <v/>
          </cell>
        </row>
        <row r="40">
          <cell r="C40" t="str">
            <v>-</v>
          </cell>
          <cell r="D40"/>
          <cell r="E40" t="str">
            <v>：</v>
          </cell>
          <cell r="F40"/>
          <cell r="G40" t="str">
            <v>～</v>
          </cell>
          <cell r="H40"/>
          <cell r="I40" t="str">
            <v>（</v>
          </cell>
          <cell r="J40">
            <v>0</v>
          </cell>
          <cell r="K40" t="str">
            <v>）</v>
          </cell>
          <cell r="L40" t="str">
            <v/>
          </cell>
          <cell r="N40">
            <v>0.29166666666666669</v>
          </cell>
          <cell r="O40" t="str">
            <v>～</v>
          </cell>
          <cell r="P40">
            <v>0.83333333333333337</v>
          </cell>
          <cell r="R40" t="str">
            <v/>
          </cell>
          <cell r="S40" t="str">
            <v>～</v>
          </cell>
          <cell r="T40" t="str">
            <v/>
          </cell>
          <cell r="U40" t="str">
            <v>（</v>
          </cell>
          <cell r="V40">
            <v>0</v>
          </cell>
          <cell r="W40" t="str">
            <v>）</v>
          </cell>
          <cell r="X40" t="str">
            <v/>
          </cell>
          <cell r="Z40" t="str">
            <v/>
          </cell>
        </row>
        <row r="41">
          <cell r="C41" t="str">
            <v>-</v>
          </cell>
          <cell r="D41" t="str">
            <v>ag</v>
          </cell>
          <cell r="E41" t="str">
            <v>：</v>
          </cell>
          <cell r="F41" t="str">
            <v>-</v>
          </cell>
          <cell r="G41" t="str">
            <v>～</v>
          </cell>
          <cell r="H41" t="str">
            <v>-</v>
          </cell>
          <cell r="I41" t="str">
            <v>（</v>
          </cell>
          <cell r="J41" t="str">
            <v>-</v>
          </cell>
          <cell r="K41" t="str">
            <v>）</v>
          </cell>
          <cell r="L41" t="str">
            <v/>
          </cell>
          <cell r="N41" t="str">
            <v>-</v>
          </cell>
          <cell r="O41" t="str">
            <v>～</v>
          </cell>
          <cell r="P41" t="str">
            <v>-</v>
          </cell>
          <cell r="R41" t="str">
            <v/>
          </cell>
          <cell r="S41" t="str">
            <v>～</v>
          </cell>
          <cell r="T41" t="str">
            <v>-</v>
          </cell>
          <cell r="U41" t="str">
            <v>（</v>
          </cell>
          <cell r="V41" t="str">
            <v>-</v>
          </cell>
          <cell r="W41" t="str">
            <v>）</v>
          </cell>
          <cell r="X41" t="str">
            <v/>
          </cell>
          <cell r="Z41" t="str">
            <v/>
          </cell>
        </row>
        <row r="42">
          <cell r="C42" t="str">
            <v>ah</v>
          </cell>
          <cell r="D42"/>
          <cell r="E42" t="str">
            <v>：</v>
          </cell>
          <cell r="F42"/>
          <cell r="G42" t="str">
            <v>～</v>
          </cell>
          <cell r="H42"/>
          <cell r="I42" t="str">
            <v>（</v>
          </cell>
          <cell r="J42">
            <v>0</v>
          </cell>
          <cell r="K42" t="str">
            <v>）</v>
          </cell>
          <cell r="L42" t="str">
            <v/>
          </cell>
          <cell r="N42">
            <v>0.29166666666666669</v>
          </cell>
          <cell r="O42" t="str">
            <v>～</v>
          </cell>
          <cell r="P42">
            <v>0.83333333333333337</v>
          </cell>
          <cell r="R42" t="str">
            <v/>
          </cell>
          <cell r="S42" t="str">
            <v>～</v>
          </cell>
          <cell r="T42" t="str">
            <v/>
          </cell>
          <cell r="U42" t="str">
            <v>（</v>
          </cell>
          <cell r="V42">
            <v>0</v>
          </cell>
          <cell r="W42" t="str">
            <v>）</v>
          </cell>
          <cell r="X42" t="str">
            <v/>
          </cell>
          <cell r="Z42" t="str">
            <v/>
          </cell>
        </row>
        <row r="43">
          <cell r="C43" t="str">
            <v>-</v>
          </cell>
          <cell r="D43"/>
          <cell r="E43" t="str">
            <v>：</v>
          </cell>
          <cell r="F43"/>
          <cell r="G43" t="str">
            <v>～</v>
          </cell>
          <cell r="H43"/>
          <cell r="I43" t="str">
            <v>（</v>
          </cell>
          <cell r="J43">
            <v>0</v>
          </cell>
          <cell r="K43" t="str">
            <v>）</v>
          </cell>
          <cell r="L43" t="str">
            <v/>
          </cell>
          <cell r="N43">
            <v>0.29166666666666669</v>
          </cell>
          <cell r="O43" t="str">
            <v>～</v>
          </cell>
          <cell r="P43">
            <v>0.83333333333333337</v>
          </cell>
          <cell r="R43" t="str">
            <v/>
          </cell>
          <cell r="S43" t="str">
            <v>～</v>
          </cell>
          <cell r="T43" t="str">
            <v/>
          </cell>
          <cell r="U43" t="str">
            <v>（</v>
          </cell>
          <cell r="V43">
            <v>0</v>
          </cell>
          <cell r="W43" t="str">
            <v>）</v>
          </cell>
          <cell r="X43" t="str">
            <v/>
          </cell>
          <cell r="Z43" t="str">
            <v/>
          </cell>
        </row>
        <row r="44">
          <cell r="C44" t="str">
            <v>-</v>
          </cell>
          <cell r="D44" t="str">
            <v>ah</v>
          </cell>
          <cell r="E44" t="str">
            <v>：</v>
          </cell>
          <cell r="F44" t="str">
            <v>-</v>
          </cell>
          <cell r="G44" t="str">
            <v>～</v>
          </cell>
          <cell r="H44" t="str">
            <v>-</v>
          </cell>
          <cell r="I44" t="str">
            <v>（</v>
          </cell>
          <cell r="J44" t="str">
            <v>-</v>
          </cell>
          <cell r="K44" t="str">
            <v>）</v>
          </cell>
          <cell r="L44" t="str">
            <v/>
          </cell>
          <cell r="N44" t="str">
            <v>-</v>
          </cell>
          <cell r="O44" t="str">
            <v>～</v>
          </cell>
          <cell r="P44" t="str">
            <v>-</v>
          </cell>
          <cell r="R44" t="str">
            <v/>
          </cell>
          <cell r="S44" t="str">
            <v>～</v>
          </cell>
          <cell r="T44" t="str">
            <v>-</v>
          </cell>
          <cell r="U44" t="str">
            <v>（</v>
          </cell>
          <cell r="V44" t="str">
            <v>-</v>
          </cell>
          <cell r="W44" t="str">
            <v>）</v>
          </cell>
          <cell r="X44" t="str">
            <v/>
          </cell>
          <cell r="Z44" t="str">
            <v/>
          </cell>
        </row>
        <row r="45">
          <cell r="C45" t="str">
            <v>ai</v>
          </cell>
          <cell r="D45"/>
          <cell r="E45" t="str">
            <v>：</v>
          </cell>
          <cell r="F45"/>
          <cell r="G45" t="str">
            <v>～</v>
          </cell>
          <cell r="H45"/>
          <cell r="I45" t="str">
            <v>（</v>
          </cell>
          <cell r="J45">
            <v>0</v>
          </cell>
          <cell r="K45" t="str">
            <v>）</v>
          </cell>
          <cell r="L45" t="str">
            <v/>
          </cell>
          <cell r="N45">
            <v>0.29166666666666669</v>
          </cell>
          <cell r="O45" t="str">
            <v>～</v>
          </cell>
          <cell r="P45">
            <v>0.83333333333333337</v>
          </cell>
          <cell r="R45" t="str">
            <v/>
          </cell>
          <cell r="S45" t="str">
            <v>～</v>
          </cell>
          <cell r="T45" t="str">
            <v/>
          </cell>
          <cell r="U45" t="str">
            <v>（</v>
          </cell>
          <cell r="V45">
            <v>0</v>
          </cell>
          <cell r="W45" t="str">
            <v>）</v>
          </cell>
          <cell r="X45" t="str">
            <v/>
          </cell>
          <cell r="Z45" t="str">
            <v/>
          </cell>
        </row>
        <row r="46">
          <cell r="C46" t="str">
            <v>-</v>
          </cell>
          <cell r="D46"/>
          <cell r="E46" t="str">
            <v>：</v>
          </cell>
          <cell r="F46"/>
          <cell r="G46" t="str">
            <v>～</v>
          </cell>
          <cell r="H46"/>
          <cell r="I46" t="str">
            <v>（</v>
          </cell>
          <cell r="J46">
            <v>0</v>
          </cell>
          <cell r="K46" t="str">
            <v>）</v>
          </cell>
          <cell r="L46" t="str">
            <v/>
          </cell>
          <cell r="N46">
            <v>0.29166666666666669</v>
          </cell>
          <cell r="O46" t="str">
            <v>～</v>
          </cell>
          <cell r="P46">
            <v>0.83333333333333337</v>
          </cell>
          <cell r="R46" t="str">
            <v/>
          </cell>
          <cell r="S46" t="str">
            <v>～</v>
          </cell>
          <cell r="T46" t="str">
            <v/>
          </cell>
          <cell r="U46" t="str">
            <v>（</v>
          </cell>
          <cell r="V46">
            <v>0</v>
          </cell>
          <cell r="W46" t="str">
            <v>）</v>
          </cell>
          <cell r="X46" t="str">
            <v/>
          </cell>
          <cell r="Z46" t="str">
            <v/>
          </cell>
        </row>
        <row r="47">
          <cell r="C47" t="str">
            <v>-</v>
          </cell>
          <cell r="D47" t="str">
            <v>ai</v>
          </cell>
          <cell r="E47" t="str">
            <v>：</v>
          </cell>
          <cell r="F47" t="str">
            <v>-</v>
          </cell>
          <cell r="G47" t="str">
            <v>～</v>
          </cell>
          <cell r="H47" t="str">
            <v>-</v>
          </cell>
          <cell r="I47" t="str">
            <v>（</v>
          </cell>
          <cell r="J47" t="str">
            <v>-</v>
          </cell>
          <cell r="K47" t="str">
            <v>）</v>
          </cell>
          <cell r="L47" t="str">
            <v/>
          </cell>
          <cell r="N47" t="str">
            <v>-</v>
          </cell>
          <cell r="O47" t="str">
            <v>～</v>
          </cell>
          <cell r="P47" t="str">
            <v>-</v>
          </cell>
          <cell r="R47" t="str">
            <v/>
          </cell>
          <cell r="S47" t="str">
            <v>～</v>
          </cell>
          <cell r="T47" t="str">
            <v>-</v>
          </cell>
          <cell r="U47" t="str">
            <v>（</v>
          </cell>
          <cell r="V47" t="str">
            <v>-</v>
          </cell>
          <cell r="W47" t="str">
            <v>）</v>
          </cell>
          <cell r="X47" t="str">
            <v/>
          </cell>
          <cell r="Z47" t="str">
            <v/>
          </cell>
        </row>
      </sheetData>
      <sheetData sheetId="5"/>
      <sheetData sheetId="6">
        <row r="14">
          <cell r="C14" t="str">
            <v>管理者</v>
          </cell>
          <cell r="D14" t="str">
            <v>介護従業者</v>
          </cell>
          <cell r="E14" t="str">
            <v>介護支援専門員</v>
          </cell>
          <cell r="F14" t="str">
            <v>計画作成担当者</v>
          </cell>
          <cell r="G14" t="str">
            <v>ー</v>
          </cell>
          <cell r="H14" t="str">
            <v>ー</v>
          </cell>
          <cell r="I14" t="str">
            <v>ー</v>
          </cell>
          <cell r="J14" t="str">
            <v>ー</v>
          </cell>
          <cell r="K14" t="str">
            <v>ー</v>
          </cell>
          <cell r="L14" t="str">
            <v>ー</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認知症対応型共同生活介護"/>
      <sheetName val="【記載例】シフト記号表（勤務時間帯）"/>
      <sheetName val="認知症対応型共同生活介護(50人)"/>
      <sheetName val="認知症対応型共同生活介護（1枚用）"/>
      <sheetName val="シフト記号表（勤務時間帯）"/>
      <sheetName val="記入方法"/>
      <sheetName val="プルダウン・リスト"/>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2"/>
      <sheetData sheetId="3"/>
      <sheetData sheetId="4">
        <row r="6">
          <cell r="C6" t="str">
            <v>a</v>
          </cell>
          <cell r="D6" t="str">
            <v>a</v>
          </cell>
          <cell r="E6" t="str">
            <v>：</v>
          </cell>
          <cell r="F6"/>
          <cell r="G6" t="str">
            <v>～</v>
          </cell>
          <cell r="H6"/>
          <cell r="I6" t="str">
            <v>（</v>
          </cell>
          <cell r="J6">
            <v>0</v>
          </cell>
          <cell r="K6" t="str">
            <v>）</v>
          </cell>
          <cell r="L6" t="str">
            <v/>
          </cell>
          <cell r="N6">
            <v>0.29166666666666669</v>
          </cell>
          <cell r="O6" t="str">
            <v>～</v>
          </cell>
          <cell r="P6">
            <v>0.83333333333333337</v>
          </cell>
          <cell r="R6" t="str">
            <v/>
          </cell>
          <cell r="S6" t="str">
            <v>～</v>
          </cell>
          <cell r="T6" t="str">
            <v/>
          </cell>
          <cell r="U6" t="str">
            <v>（</v>
          </cell>
          <cell r="V6">
            <v>0</v>
          </cell>
          <cell r="W6" t="str">
            <v>）</v>
          </cell>
          <cell r="X6" t="str">
            <v/>
          </cell>
          <cell r="Z6" t="str">
            <v/>
          </cell>
        </row>
        <row r="7">
          <cell r="C7" t="str">
            <v>b</v>
          </cell>
          <cell r="D7" t="str">
            <v>b</v>
          </cell>
          <cell r="E7" t="str">
            <v>：</v>
          </cell>
          <cell r="F7"/>
          <cell r="G7" t="str">
            <v>～</v>
          </cell>
          <cell r="H7"/>
          <cell r="I7" t="str">
            <v>（</v>
          </cell>
          <cell r="J7">
            <v>0</v>
          </cell>
          <cell r="K7" t="str">
            <v>）</v>
          </cell>
          <cell r="L7" t="str">
            <v/>
          </cell>
          <cell r="N7">
            <v>0.29166666666666669</v>
          </cell>
          <cell r="O7" t="str">
            <v>～</v>
          </cell>
          <cell r="P7">
            <v>0.83333333333333337</v>
          </cell>
          <cell r="R7" t="str">
            <v/>
          </cell>
          <cell r="S7" t="str">
            <v>～</v>
          </cell>
          <cell r="T7" t="str">
            <v/>
          </cell>
          <cell r="U7" t="str">
            <v>（</v>
          </cell>
          <cell r="V7">
            <v>0</v>
          </cell>
          <cell r="W7" t="str">
            <v>）</v>
          </cell>
          <cell r="X7" t="str">
            <v/>
          </cell>
          <cell r="Z7" t="str">
            <v/>
          </cell>
        </row>
        <row r="8">
          <cell r="C8" t="str">
            <v>c</v>
          </cell>
          <cell r="D8" t="str">
            <v>c</v>
          </cell>
          <cell r="E8" t="str">
            <v>：</v>
          </cell>
          <cell r="F8"/>
          <cell r="G8" t="str">
            <v>～</v>
          </cell>
          <cell r="H8"/>
          <cell r="I8" t="str">
            <v>（</v>
          </cell>
          <cell r="J8">
            <v>0</v>
          </cell>
          <cell r="K8" t="str">
            <v>）</v>
          </cell>
          <cell r="L8" t="str">
            <v/>
          </cell>
          <cell r="N8">
            <v>0.29166666666666669</v>
          </cell>
          <cell r="O8" t="str">
            <v>～</v>
          </cell>
          <cell r="P8">
            <v>0.83333333333333337</v>
          </cell>
          <cell r="R8" t="str">
            <v/>
          </cell>
          <cell r="S8" t="str">
            <v>～</v>
          </cell>
          <cell r="T8" t="str">
            <v/>
          </cell>
          <cell r="U8" t="str">
            <v>（</v>
          </cell>
          <cell r="V8">
            <v>0</v>
          </cell>
          <cell r="W8" t="str">
            <v>）</v>
          </cell>
          <cell r="X8" t="str">
            <v/>
          </cell>
          <cell r="Z8" t="str">
            <v/>
          </cell>
        </row>
        <row r="9">
          <cell r="C9" t="str">
            <v>d</v>
          </cell>
          <cell r="D9" t="str">
            <v>d</v>
          </cell>
          <cell r="E9" t="str">
            <v>：</v>
          </cell>
          <cell r="F9"/>
          <cell r="G9" t="str">
            <v>～</v>
          </cell>
          <cell r="H9"/>
          <cell r="I9" t="str">
            <v>（</v>
          </cell>
          <cell r="J9">
            <v>0</v>
          </cell>
          <cell r="K9" t="str">
            <v>）</v>
          </cell>
          <cell r="L9" t="str">
            <v/>
          </cell>
          <cell r="N9">
            <v>0.29166666666666669</v>
          </cell>
          <cell r="O9" t="str">
            <v>～</v>
          </cell>
          <cell r="P9">
            <v>0.83333333333333337</v>
          </cell>
          <cell r="R9" t="str">
            <v/>
          </cell>
          <cell r="S9" t="str">
            <v>～</v>
          </cell>
          <cell r="T9" t="str">
            <v/>
          </cell>
          <cell r="U9" t="str">
            <v>（</v>
          </cell>
          <cell r="V9">
            <v>0</v>
          </cell>
          <cell r="W9" t="str">
            <v>）</v>
          </cell>
          <cell r="X9" t="str">
            <v/>
          </cell>
          <cell r="Z9" t="str">
            <v/>
          </cell>
        </row>
        <row r="10">
          <cell r="C10" t="str">
            <v>e</v>
          </cell>
          <cell r="D10" t="str">
            <v>e</v>
          </cell>
          <cell r="E10" t="str">
            <v>：</v>
          </cell>
          <cell r="F10"/>
          <cell r="G10" t="str">
            <v>～</v>
          </cell>
          <cell r="H10"/>
          <cell r="I10" t="str">
            <v>（</v>
          </cell>
          <cell r="J10">
            <v>0</v>
          </cell>
          <cell r="K10" t="str">
            <v>）</v>
          </cell>
          <cell r="L10" t="str">
            <v/>
          </cell>
          <cell r="N10">
            <v>0.29166666666666669</v>
          </cell>
          <cell r="O10" t="str">
            <v>～</v>
          </cell>
          <cell r="P10">
            <v>0.83333333333333337</v>
          </cell>
          <cell r="R10" t="str">
            <v/>
          </cell>
          <cell r="S10" t="str">
            <v>～</v>
          </cell>
          <cell r="T10" t="str">
            <v/>
          </cell>
          <cell r="U10" t="str">
            <v>（</v>
          </cell>
          <cell r="V10">
            <v>0</v>
          </cell>
          <cell r="W10" t="str">
            <v>）</v>
          </cell>
          <cell r="X10" t="str">
            <v/>
          </cell>
          <cell r="Z10" t="str">
            <v/>
          </cell>
        </row>
        <row r="11">
          <cell r="C11" t="str">
            <v>f</v>
          </cell>
          <cell r="D11" t="str">
            <v>f</v>
          </cell>
          <cell r="E11" t="str">
            <v>：</v>
          </cell>
          <cell r="F11"/>
          <cell r="G11" t="str">
            <v>～</v>
          </cell>
          <cell r="H11"/>
          <cell r="I11" t="str">
            <v>（</v>
          </cell>
          <cell r="J11">
            <v>0</v>
          </cell>
          <cell r="K11" t="str">
            <v>）</v>
          </cell>
          <cell r="L11" t="str">
            <v/>
          </cell>
          <cell r="N11">
            <v>0.29166666666666669</v>
          </cell>
          <cell r="O11" t="str">
            <v>～</v>
          </cell>
          <cell r="P11">
            <v>0.83333333333333337</v>
          </cell>
          <cell r="R11" t="str">
            <v/>
          </cell>
          <cell r="S11" t="str">
            <v>～</v>
          </cell>
          <cell r="T11" t="str">
            <v/>
          </cell>
          <cell r="U11" t="str">
            <v>（</v>
          </cell>
          <cell r="V11">
            <v>0</v>
          </cell>
          <cell r="W11" t="str">
            <v>）</v>
          </cell>
          <cell r="X11" t="str">
            <v/>
          </cell>
          <cell r="Z11" t="str">
            <v/>
          </cell>
        </row>
        <row r="12">
          <cell r="C12" t="str">
            <v>g</v>
          </cell>
          <cell r="D12" t="str">
            <v>g</v>
          </cell>
          <cell r="E12" t="str">
            <v>：</v>
          </cell>
          <cell r="F12"/>
          <cell r="G12" t="str">
            <v>～</v>
          </cell>
          <cell r="H12"/>
          <cell r="I12" t="str">
            <v>（</v>
          </cell>
          <cell r="J12">
            <v>0</v>
          </cell>
          <cell r="K12" t="str">
            <v>）</v>
          </cell>
          <cell r="L12" t="str">
            <v/>
          </cell>
          <cell r="N12">
            <v>0.29166666666666669</v>
          </cell>
          <cell r="O12" t="str">
            <v>～</v>
          </cell>
          <cell r="P12">
            <v>0.83333333333333337</v>
          </cell>
          <cell r="R12" t="str">
            <v/>
          </cell>
          <cell r="S12" t="str">
            <v>～</v>
          </cell>
          <cell r="T12" t="str">
            <v/>
          </cell>
          <cell r="U12" t="str">
            <v>（</v>
          </cell>
          <cell r="V12">
            <v>0</v>
          </cell>
          <cell r="W12" t="str">
            <v>）</v>
          </cell>
          <cell r="X12" t="str">
            <v/>
          </cell>
          <cell r="Z12" t="str">
            <v/>
          </cell>
        </row>
        <row r="13">
          <cell r="C13" t="str">
            <v>h</v>
          </cell>
          <cell r="D13" t="str">
            <v>h</v>
          </cell>
          <cell r="E13" t="str">
            <v>：</v>
          </cell>
          <cell r="F13"/>
          <cell r="G13" t="str">
            <v>～</v>
          </cell>
          <cell r="H13"/>
          <cell r="I13" t="str">
            <v>（</v>
          </cell>
          <cell r="J13">
            <v>0</v>
          </cell>
          <cell r="K13" t="str">
            <v>）</v>
          </cell>
          <cell r="L13" t="str">
            <v/>
          </cell>
          <cell r="N13">
            <v>0.29166666666666669</v>
          </cell>
          <cell r="O13" t="str">
            <v>～</v>
          </cell>
          <cell r="P13">
            <v>0.83333333333333337</v>
          </cell>
          <cell r="R13" t="str">
            <v/>
          </cell>
          <cell r="S13" t="str">
            <v>～</v>
          </cell>
          <cell r="T13" t="str">
            <v/>
          </cell>
          <cell r="U13" t="str">
            <v>（</v>
          </cell>
          <cell r="V13">
            <v>0</v>
          </cell>
          <cell r="W13" t="str">
            <v>）</v>
          </cell>
          <cell r="X13" t="str">
            <v/>
          </cell>
          <cell r="Z13" t="str">
            <v/>
          </cell>
        </row>
        <row r="14">
          <cell r="C14" t="str">
            <v>i</v>
          </cell>
          <cell r="D14" t="str">
            <v>i</v>
          </cell>
          <cell r="E14" t="str">
            <v>：</v>
          </cell>
          <cell r="F14"/>
          <cell r="G14" t="str">
            <v>～</v>
          </cell>
          <cell r="H14"/>
          <cell r="I14" t="str">
            <v>（</v>
          </cell>
          <cell r="J14">
            <v>0</v>
          </cell>
          <cell r="K14" t="str">
            <v>）</v>
          </cell>
          <cell r="L14" t="str">
            <v/>
          </cell>
          <cell r="N14">
            <v>0.29166666666666669</v>
          </cell>
          <cell r="O14" t="str">
            <v>～</v>
          </cell>
          <cell r="P14">
            <v>0.83333333333333337</v>
          </cell>
          <cell r="R14" t="str">
            <v/>
          </cell>
          <cell r="S14" t="str">
            <v>～</v>
          </cell>
          <cell r="T14" t="str">
            <v/>
          </cell>
          <cell r="U14" t="str">
            <v>（</v>
          </cell>
          <cell r="V14">
            <v>0</v>
          </cell>
          <cell r="W14" t="str">
            <v>）</v>
          </cell>
          <cell r="X14" t="str">
            <v/>
          </cell>
          <cell r="Z14" t="str">
            <v/>
          </cell>
        </row>
        <row r="15">
          <cell r="C15" t="str">
            <v>j</v>
          </cell>
          <cell r="D15" t="str">
            <v>j</v>
          </cell>
          <cell r="E15" t="str">
            <v>：</v>
          </cell>
          <cell r="F15"/>
          <cell r="G15" t="str">
            <v>～</v>
          </cell>
          <cell r="H15"/>
          <cell r="I15" t="str">
            <v>（</v>
          </cell>
          <cell r="J15">
            <v>0</v>
          </cell>
          <cell r="K15" t="str">
            <v>）</v>
          </cell>
          <cell r="L15" t="str">
            <v/>
          </cell>
          <cell r="N15">
            <v>0.29166666666666669</v>
          </cell>
          <cell r="O15" t="str">
            <v>～</v>
          </cell>
          <cell r="P15">
            <v>0.83333333333333337</v>
          </cell>
          <cell r="R15" t="str">
            <v/>
          </cell>
          <cell r="S15" t="str">
            <v>～</v>
          </cell>
          <cell r="T15" t="str">
            <v/>
          </cell>
          <cell r="U15" t="str">
            <v>（</v>
          </cell>
          <cell r="V15">
            <v>0</v>
          </cell>
          <cell r="W15" t="str">
            <v>）</v>
          </cell>
          <cell r="X15" t="str">
            <v/>
          </cell>
          <cell r="Z15" t="str">
            <v/>
          </cell>
        </row>
        <row r="16">
          <cell r="C16" t="str">
            <v>k</v>
          </cell>
          <cell r="D16" t="str">
            <v>k</v>
          </cell>
          <cell r="E16" t="str">
            <v>：</v>
          </cell>
          <cell r="F16"/>
          <cell r="G16" t="str">
            <v>～</v>
          </cell>
          <cell r="H16"/>
          <cell r="I16" t="str">
            <v>（</v>
          </cell>
          <cell r="J16">
            <v>0</v>
          </cell>
          <cell r="K16" t="str">
            <v>）</v>
          </cell>
          <cell r="L16" t="str">
            <v/>
          </cell>
          <cell r="N16">
            <v>0.29166666666666669</v>
          </cell>
          <cell r="O16" t="str">
            <v>～</v>
          </cell>
          <cell r="P16">
            <v>0.83333333333333337</v>
          </cell>
          <cell r="R16" t="str">
            <v/>
          </cell>
          <cell r="S16" t="str">
            <v>～</v>
          </cell>
          <cell r="T16" t="str">
            <v/>
          </cell>
          <cell r="U16" t="str">
            <v>（</v>
          </cell>
          <cell r="V16">
            <v>0</v>
          </cell>
          <cell r="W16" t="str">
            <v>）</v>
          </cell>
          <cell r="X16" t="str">
            <v/>
          </cell>
          <cell r="Z16" t="str">
            <v/>
          </cell>
        </row>
        <row r="17">
          <cell r="C17" t="str">
            <v>l</v>
          </cell>
          <cell r="D17" t="str">
            <v>l</v>
          </cell>
          <cell r="E17" t="str">
            <v>：</v>
          </cell>
          <cell r="F17"/>
          <cell r="G17" t="str">
            <v>～</v>
          </cell>
          <cell r="H17"/>
          <cell r="I17" t="str">
            <v>（</v>
          </cell>
          <cell r="J17">
            <v>0</v>
          </cell>
          <cell r="K17" t="str">
            <v>）</v>
          </cell>
          <cell r="L17" t="str">
            <v/>
          </cell>
          <cell r="N17">
            <v>0.29166666666666669</v>
          </cell>
          <cell r="O17" t="str">
            <v>～</v>
          </cell>
          <cell r="P17">
            <v>0.83333333333333337</v>
          </cell>
          <cell r="R17" t="str">
            <v/>
          </cell>
          <cell r="S17" t="str">
            <v>～</v>
          </cell>
          <cell r="T17" t="str">
            <v/>
          </cell>
          <cell r="U17" t="str">
            <v>（</v>
          </cell>
          <cell r="V17">
            <v>0</v>
          </cell>
          <cell r="W17" t="str">
            <v>）</v>
          </cell>
          <cell r="X17" t="str">
            <v/>
          </cell>
          <cell r="Z17" t="str">
            <v/>
          </cell>
        </row>
        <row r="18">
          <cell r="C18" t="str">
            <v>m</v>
          </cell>
          <cell r="D18" t="str">
            <v>m</v>
          </cell>
          <cell r="E18" t="str">
            <v>：</v>
          </cell>
          <cell r="F18"/>
          <cell r="G18" t="str">
            <v>～</v>
          </cell>
          <cell r="H18"/>
          <cell r="I18" t="str">
            <v>（</v>
          </cell>
          <cell r="J18">
            <v>0</v>
          </cell>
          <cell r="K18" t="str">
            <v>）</v>
          </cell>
          <cell r="L18" t="str">
            <v/>
          </cell>
          <cell r="N18">
            <v>0.29166666666666669</v>
          </cell>
          <cell r="O18" t="str">
            <v>～</v>
          </cell>
          <cell r="P18">
            <v>0.83333333333333337</v>
          </cell>
          <cell r="R18" t="str">
            <v/>
          </cell>
          <cell r="S18" t="str">
            <v>～</v>
          </cell>
          <cell r="T18" t="str">
            <v/>
          </cell>
          <cell r="U18" t="str">
            <v>（</v>
          </cell>
          <cell r="V18">
            <v>0</v>
          </cell>
          <cell r="W18" t="str">
            <v>）</v>
          </cell>
          <cell r="X18" t="str">
            <v/>
          </cell>
          <cell r="Z18" t="str">
            <v/>
          </cell>
        </row>
        <row r="19">
          <cell r="C19" t="str">
            <v>n</v>
          </cell>
          <cell r="D19" t="str">
            <v>n</v>
          </cell>
          <cell r="E19" t="str">
            <v>：</v>
          </cell>
          <cell r="F19"/>
          <cell r="G19" t="str">
            <v>～</v>
          </cell>
          <cell r="H19"/>
          <cell r="I19" t="str">
            <v>（</v>
          </cell>
          <cell r="J19">
            <v>0</v>
          </cell>
          <cell r="K19" t="str">
            <v>）</v>
          </cell>
          <cell r="L19" t="str">
            <v/>
          </cell>
          <cell r="N19">
            <v>0.29166666666666669</v>
          </cell>
          <cell r="O19" t="str">
            <v>～</v>
          </cell>
          <cell r="P19">
            <v>0.83333333333333337</v>
          </cell>
          <cell r="R19" t="str">
            <v/>
          </cell>
          <cell r="S19" t="str">
            <v>～</v>
          </cell>
          <cell r="T19" t="str">
            <v/>
          </cell>
          <cell r="U19" t="str">
            <v>（</v>
          </cell>
          <cell r="V19">
            <v>0</v>
          </cell>
          <cell r="W19" t="str">
            <v>）</v>
          </cell>
          <cell r="X19" t="str">
            <v/>
          </cell>
          <cell r="Z19" t="str">
            <v/>
          </cell>
        </row>
        <row r="20">
          <cell r="C20" t="str">
            <v>o</v>
          </cell>
          <cell r="D20" t="str">
            <v>o</v>
          </cell>
          <cell r="E20" t="str">
            <v>：</v>
          </cell>
          <cell r="F20"/>
          <cell r="G20" t="str">
            <v>～</v>
          </cell>
          <cell r="H20"/>
          <cell r="I20" t="str">
            <v>（</v>
          </cell>
          <cell r="J20">
            <v>0</v>
          </cell>
          <cell r="K20" t="str">
            <v>）</v>
          </cell>
          <cell r="L20" t="str">
            <v/>
          </cell>
          <cell r="N20">
            <v>0.29166666666666669</v>
          </cell>
          <cell r="O20" t="str">
            <v>～</v>
          </cell>
          <cell r="P20">
            <v>0.83333333333333337</v>
          </cell>
          <cell r="R20" t="str">
            <v/>
          </cell>
          <cell r="S20" t="str">
            <v>～</v>
          </cell>
          <cell r="T20" t="str">
            <v/>
          </cell>
          <cell r="U20" t="str">
            <v>（</v>
          </cell>
          <cell r="V20">
            <v>0</v>
          </cell>
          <cell r="W20" t="str">
            <v>）</v>
          </cell>
          <cell r="X20" t="str">
            <v/>
          </cell>
          <cell r="Z20" t="str">
            <v/>
          </cell>
        </row>
        <row r="21">
          <cell r="C21" t="str">
            <v>p</v>
          </cell>
          <cell r="D21" t="str">
            <v>p</v>
          </cell>
          <cell r="E21" t="str">
            <v>：</v>
          </cell>
          <cell r="F21"/>
          <cell r="G21" t="str">
            <v>～</v>
          </cell>
          <cell r="H21"/>
          <cell r="I21" t="str">
            <v>（</v>
          </cell>
          <cell r="J21">
            <v>0</v>
          </cell>
          <cell r="K21" t="str">
            <v>）</v>
          </cell>
          <cell r="L21" t="str">
            <v/>
          </cell>
          <cell r="N21">
            <v>0.29166666666666669</v>
          </cell>
          <cell r="O21" t="str">
            <v>～</v>
          </cell>
          <cell r="P21">
            <v>0.83333333333333337</v>
          </cell>
          <cell r="R21" t="str">
            <v/>
          </cell>
          <cell r="S21" t="str">
            <v>～</v>
          </cell>
          <cell r="T21" t="str">
            <v/>
          </cell>
          <cell r="U21" t="str">
            <v>（</v>
          </cell>
          <cell r="V21">
            <v>0</v>
          </cell>
          <cell r="W21" t="str">
            <v>）</v>
          </cell>
          <cell r="X21" t="str">
            <v/>
          </cell>
          <cell r="Z21" t="str">
            <v/>
          </cell>
        </row>
        <row r="22">
          <cell r="C22" t="str">
            <v>q</v>
          </cell>
          <cell r="D22" t="str">
            <v>q</v>
          </cell>
          <cell r="E22" t="str">
            <v>：</v>
          </cell>
          <cell r="F22"/>
          <cell r="G22" t="str">
            <v>～</v>
          </cell>
          <cell r="H22"/>
          <cell r="I22" t="str">
            <v>（</v>
          </cell>
          <cell r="J22">
            <v>0</v>
          </cell>
          <cell r="K22" t="str">
            <v>）</v>
          </cell>
          <cell r="L22" t="str">
            <v/>
          </cell>
          <cell r="N22">
            <v>0.29166666666666669</v>
          </cell>
          <cell r="O22" t="str">
            <v>～</v>
          </cell>
          <cell r="P22">
            <v>0.83333333333333337</v>
          </cell>
          <cell r="R22" t="str">
            <v/>
          </cell>
          <cell r="S22" t="str">
            <v>～</v>
          </cell>
          <cell r="T22" t="str">
            <v/>
          </cell>
          <cell r="U22" t="str">
            <v>（</v>
          </cell>
          <cell r="V22">
            <v>0</v>
          </cell>
          <cell r="W22" t="str">
            <v>）</v>
          </cell>
          <cell r="X22" t="str">
            <v/>
          </cell>
          <cell r="Z22" t="str">
            <v/>
          </cell>
        </row>
        <row r="23">
          <cell r="C23" t="str">
            <v>r</v>
          </cell>
          <cell r="D23" t="str">
            <v>r</v>
          </cell>
          <cell r="E23" t="str">
            <v>：</v>
          </cell>
          <cell r="F23"/>
          <cell r="G23" t="str">
            <v>～</v>
          </cell>
          <cell r="H23"/>
          <cell r="I23" t="str">
            <v>（</v>
          </cell>
          <cell r="J23"/>
          <cell r="K23" t="str">
            <v>）</v>
          </cell>
          <cell r="L23">
            <v>1</v>
          </cell>
          <cell r="N23"/>
          <cell r="O23" t="str">
            <v>～</v>
          </cell>
          <cell r="P23"/>
          <cell r="Q23"/>
          <cell r="R23"/>
          <cell r="S23" t="str">
            <v>～</v>
          </cell>
          <cell r="T23"/>
          <cell r="U23" t="str">
            <v>（</v>
          </cell>
          <cell r="V23"/>
          <cell r="W23" t="str">
            <v>）</v>
          </cell>
          <cell r="X23">
            <v>1</v>
          </cell>
          <cell r="Y23"/>
          <cell r="Z23" t="str">
            <v>-</v>
          </cell>
        </row>
        <row r="24">
          <cell r="C24" t="str">
            <v>s</v>
          </cell>
          <cell r="D24" t="str">
            <v>s</v>
          </cell>
          <cell r="E24" t="str">
            <v>：</v>
          </cell>
          <cell r="F24"/>
          <cell r="G24" t="str">
            <v>～</v>
          </cell>
          <cell r="H24"/>
          <cell r="I24" t="str">
            <v>（</v>
          </cell>
          <cell r="J24"/>
          <cell r="K24" t="str">
            <v>）</v>
          </cell>
          <cell r="L24">
            <v>2</v>
          </cell>
          <cell r="N24"/>
          <cell r="O24" t="str">
            <v>～</v>
          </cell>
          <cell r="P24"/>
          <cell r="Q24"/>
          <cell r="R24"/>
          <cell r="S24" t="str">
            <v>～</v>
          </cell>
          <cell r="T24"/>
          <cell r="U24" t="str">
            <v>（</v>
          </cell>
          <cell r="V24"/>
          <cell r="W24" t="str">
            <v>）</v>
          </cell>
          <cell r="X24">
            <v>2</v>
          </cell>
          <cell r="Y24"/>
          <cell r="Z24" t="str">
            <v>-</v>
          </cell>
        </row>
        <row r="25">
          <cell r="C25" t="str">
            <v>t</v>
          </cell>
          <cell r="D25" t="str">
            <v>t</v>
          </cell>
          <cell r="E25" t="str">
            <v>：</v>
          </cell>
          <cell r="F25"/>
          <cell r="G25" t="str">
            <v>～</v>
          </cell>
          <cell r="H25"/>
          <cell r="I25" t="str">
            <v>（</v>
          </cell>
          <cell r="J25"/>
          <cell r="K25" t="str">
            <v>）</v>
          </cell>
          <cell r="L25">
            <v>3</v>
          </cell>
          <cell r="N25"/>
          <cell r="O25" t="str">
            <v>～</v>
          </cell>
          <cell r="P25"/>
          <cell r="Q25"/>
          <cell r="R25"/>
          <cell r="S25" t="str">
            <v>～</v>
          </cell>
          <cell r="T25"/>
          <cell r="U25" t="str">
            <v>（</v>
          </cell>
          <cell r="V25"/>
          <cell r="W25" t="str">
            <v>）</v>
          </cell>
          <cell r="X25">
            <v>3</v>
          </cell>
          <cell r="Y25"/>
          <cell r="Z25" t="str">
            <v>-</v>
          </cell>
        </row>
        <row r="26">
          <cell r="C26" t="str">
            <v>u</v>
          </cell>
          <cell r="D26" t="str">
            <v>u</v>
          </cell>
          <cell r="E26" t="str">
            <v>：</v>
          </cell>
          <cell r="F26"/>
          <cell r="G26" t="str">
            <v>～</v>
          </cell>
          <cell r="H26"/>
          <cell r="I26" t="str">
            <v>（</v>
          </cell>
          <cell r="J26"/>
          <cell r="K26" t="str">
            <v>）</v>
          </cell>
          <cell r="L26">
            <v>4</v>
          </cell>
          <cell r="N26"/>
          <cell r="O26" t="str">
            <v>～</v>
          </cell>
          <cell r="P26"/>
          <cell r="Q26"/>
          <cell r="R26"/>
          <cell r="S26" t="str">
            <v>～</v>
          </cell>
          <cell r="T26"/>
          <cell r="U26" t="str">
            <v>（</v>
          </cell>
          <cell r="V26"/>
          <cell r="W26" t="str">
            <v>）</v>
          </cell>
          <cell r="X26">
            <v>4</v>
          </cell>
          <cell r="Y26"/>
          <cell r="Z26" t="str">
            <v>-</v>
          </cell>
        </row>
        <row r="27">
          <cell r="C27" t="str">
            <v>v</v>
          </cell>
          <cell r="D27" t="str">
            <v>v</v>
          </cell>
          <cell r="E27" t="str">
            <v>：</v>
          </cell>
          <cell r="F27"/>
          <cell r="G27" t="str">
            <v>～</v>
          </cell>
          <cell r="H27"/>
          <cell r="I27" t="str">
            <v>（</v>
          </cell>
          <cell r="J27"/>
          <cell r="K27" t="str">
            <v>）</v>
          </cell>
          <cell r="L27">
            <v>5</v>
          </cell>
          <cell r="N27"/>
          <cell r="O27" t="str">
            <v>～</v>
          </cell>
          <cell r="P27"/>
          <cell r="Q27"/>
          <cell r="R27"/>
          <cell r="S27" t="str">
            <v>～</v>
          </cell>
          <cell r="T27"/>
          <cell r="U27" t="str">
            <v>（</v>
          </cell>
          <cell r="V27"/>
          <cell r="W27" t="str">
            <v>）</v>
          </cell>
          <cell r="X27">
            <v>5</v>
          </cell>
          <cell r="Y27"/>
          <cell r="Z27" t="str">
            <v>-</v>
          </cell>
        </row>
        <row r="28">
          <cell r="C28" t="str">
            <v>w</v>
          </cell>
          <cell r="D28" t="str">
            <v>w</v>
          </cell>
          <cell r="E28" t="str">
            <v>：</v>
          </cell>
          <cell r="F28"/>
          <cell r="G28" t="str">
            <v>～</v>
          </cell>
          <cell r="H28"/>
          <cell r="I28" t="str">
            <v>（</v>
          </cell>
          <cell r="J28"/>
          <cell r="K28" t="str">
            <v>）</v>
          </cell>
          <cell r="L28">
            <v>6</v>
          </cell>
          <cell r="N28"/>
          <cell r="O28" t="str">
            <v>～</v>
          </cell>
          <cell r="P28"/>
          <cell r="Q28"/>
          <cell r="R28"/>
          <cell r="S28" t="str">
            <v>～</v>
          </cell>
          <cell r="T28"/>
          <cell r="U28" t="str">
            <v>（</v>
          </cell>
          <cell r="V28"/>
          <cell r="W28" t="str">
            <v>）</v>
          </cell>
          <cell r="X28">
            <v>6</v>
          </cell>
          <cell r="Y28"/>
          <cell r="Z28" t="str">
            <v>-</v>
          </cell>
        </row>
        <row r="29">
          <cell r="C29" t="str">
            <v>x</v>
          </cell>
          <cell r="D29" t="str">
            <v>x</v>
          </cell>
          <cell r="E29" t="str">
            <v>：</v>
          </cell>
          <cell r="F29"/>
          <cell r="G29" t="str">
            <v>～</v>
          </cell>
          <cell r="H29"/>
          <cell r="I29" t="str">
            <v>（</v>
          </cell>
          <cell r="J29"/>
          <cell r="K29" t="str">
            <v>）</v>
          </cell>
          <cell r="L29">
            <v>7</v>
          </cell>
          <cell r="N29"/>
          <cell r="O29" t="str">
            <v>～</v>
          </cell>
          <cell r="P29"/>
          <cell r="Q29"/>
          <cell r="R29"/>
          <cell r="S29" t="str">
            <v>～</v>
          </cell>
          <cell r="T29"/>
          <cell r="U29" t="str">
            <v>（</v>
          </cell>
          <cell r="V29"/>
          <cell r="W29" t="str">
            <v>）</v>
          </cell>
          <cell r="X29">
            <v>7</v>
          </cell>
          <cell r="Y29"/>
          <cell r="Z29" t="str">
            <v>-</v>
          </cell>
        </row>
        <row r="30">
          <cell r="C30" t="str">
            <v>y</v>
          </cell>
          <cell r="D30" t="str">
            <v>y</v>
          </cell>
          <cell r="E30" t="str">
            <v>：</v>
          </cell>
          <cell r="F30"/>
          <cell r="G30" t="str">
            <v>～</v>
          </cell>
          <cell r="H30"/>
          <cell r="I30" t="str">
            <v>（</v>
          </cell>
          <cell r="J30"/>
          <cell r="K30" t="str">
            <v>）</v>
          </cell>
          <cell r="L30">
            <v>8</v>
          </cell>
          <cell r="N30"/>
          <cell r="O30" t="str">
            <v>～</v>
          </cell>
          <cell r="P30"/>
          <cell r="Q30"/>
          <cell r="R30"/>
          <cell r="S30" t="str">
            <v>～</v>
          </cell>
          <cell r="T30"/>
          <cell r="U30" t="str">
            <v>（</v>
          </cell>
          <cell r="V30"/>
          <cell r="W30" t="str">
            <v>）</v>
          </cell>
          <cell r="X30">
            <v>8</v>
          </cell>
          <cell r="Y30"/>
          <cell r="Z30" t="str">
            <v>-</v>
          </cell>
        </row>
        <row r="31">
          <cell r="C31" t="str">
            <v>z</v>
          </cell>
          <cell r="D31" t="str">
            <v>z</v>
          </cell>
          <cell r="E31" t="str">
            <v>：</v>
          </cell>
          <cell r="F31"/>
          <cell r="G31" t="str">
            <v>～</v>
          </cell>
          <cell r="H31"/>
          <cell r="I31" t="str">
            <v>（</v>
          </cell>
          <cell r="J31"/>
          <cell r="K31" t="str">
            <v>）</v>
          </cell>
          <cell r="L31">
            <v>1</v>
          </cell>
          <cell r="N31"/>
          <cell r="O31" t="str">
            <v>～</v>
          </cell>
          <cell r="P31"/>
          <cell r="Q31"/>
          <cell r="R31"/>
          <cell r="S31" t="str">
            <v>～</v>
          </cell>
          <cell r="T31"/>
          <cell r="U31" t="str">
            <v>（</v>
          </cell>
          <cell r="V31"/>
          <cell r="W31" t="str">
            <v>）</v>
          </cell>
          <cell r="X31" t="str">
            <v>-</v>
          </cell>
          <cell r="Y31"/>
          <cell r="Z31">
            <v>1</v>
          </cell>
        </row>
        <row r="32">
          <cell r="C32" t="str">
            <v>x</v>
          </cell>
          <cell r="D32" t="str">
            <v>x</v>
          </cell>
          <cell r="E32" t="str">
            <v>：</v>
          </cell>
          <cell r="F32"/>
          <cell r="G32" t="str">
            <v>～</v>
          </cell>
          <cell r="H32"/>
          <cell r="I32" t="str">
            <v>（</v>
          </cell>
          <cell r="J32"/>
          <cell r="K32" t="str">
            <v>）</v>
          </cell>
          <cell r="L32">
            <v>2</v>
          </cell>
          <cell r="N32"/>
          <cell r="O32" t="str">
            <v>～</v>
          </cell>
          <cell r="P32"/>
          <cell r="Q32"/>
          <cell r="R32"/>
          <cell r="S32" t="str">
            <v>～</v>
          </cell>
          <cell r="T32"/>
          <cell r="U32" t="str">
            <v>（</v>
          </cell>
          <cell r="V32"/>
          <cell r="W32" t="str">
            <v>）</v>
          </cell>
          <cell r="X32" t="str">
            <v>-</v>
          </cell>
          <cell r="Y32"/>
          <cell r="Z32">
            <v>2</v>
          </cell>
        </row>
        <row r="33">
          <cell r="C33" t="str">
            <v>aa</v>
          </cell>
          <cell r="D33" t="str">
            <v>aa</v>
          </cell>
          <cell r="E33" t="str">
            <v>：</v>
          </cell>
          <cell r="F33"/>
          <cell r="G33" t="str">
            <v>～</v>
          </cell>
          <cell r="H33"/>
          <cell r="I33" t="str">
            <v>（</v>
          </cell>
          <cell r="J33"/>
          <cell r="K33" t="str">
            <v>）</v>
          </cell>
          <cell r="L33">
            <v>3</v>
          </cell>
          <cell r="N33"/>
          <cell r="O33" t="str">
            <v>～</v>
          </cell>
          <cell r="P33"/>
          <cell r="Q33"/>
          <cell r="R33"/>
          <cell r="S33" t="str">
            <v>～</v>
          </cell>
          <cell r="T33"/>
          <cell r="U33" t="str">
            <v>（</v>
          </cell>
          <cell r="V33"/>
          <cell r="W33" t="str">
            <v>）</v>
          </cell>
          <cell r="X33" t="str">
            <v>-</v>
          </cell>
          <cell r="Y33"/>
          <cell r="Z33">
            <v>3</v>
          </cell>
        </row>
        <row r="34">
          <cell r="C34" t="str">
            <v>ab</v>
          </cell>
          <cell r="D34" t="str">
            <v>ab</v>
          </cell>
          <cell r="E34" t="str">
            <v>：</v>
          </cell>
          <cell r="F34"/>
          <cell r="G34" t="str">
            <v>～</v>
          </cell>
          <cell r="H34"/>
          <cell r="I34" t="str">
            <v>（</v>
          </cell>
          <cell r="J34"/>
          <cell r="K34" t="str">
            <v>）</v>
          </cell>
          <cell r="L34">
            <v>4</v>
          </cell>
          <cell r="N34"/>
          <cell r="O34" t="str">
            <v>～</v>
          </cell>
          <cell r="P34"/>
          <cell r="Q34"/>
          <cell r="R34"/>
          <cell r="S34" t="str">
            <v>～</v>
          </cell>
          <cell r="T34"/>
          <cell r="U34" t="str">
            <v>（</v>
          </cell>
          <cell r="V34"/>
          <cell r="W34" t="str">
            <v>）</v>
          </cell>
          <cell r="X34" t="str">
            <v>-</v>
          </cell>
          <cell r="Y34"/>
          <cell r="Z34">
            <v>4</v>
          </cell>
        </row>
        <row r="35">
          <cell r="C35" t="str">
            <v>ac</v>
          </cell>
          <cell r="D35" t="str">
            <v>ac</v>
          </cell>
          <cell r="E35" t="str">
            <v>：</v>
          </cell>
          <cell r="F35"/>
          <cell r="G35" t="str">
            <v>～</v>
          </cell>
          <cell r="H35"/>
          <cell r="I35" t="str">
            <v>（</v>
          </cell>
          <cell r="J35"/>
          <cell r="K35" t="str">
            <v>）</v>
          </cell>
          <cell r="L35">
            <v>5</v>
          </cell>
          <cell r="N35"/>
          <cell r="O35" t="str">
            <v>～</v>
          </cell>
          <cell r="P35"/>
          <cell r="Q35"/>
          <cell r="R35"/>
          <cell r="S35" t="str">
            <v>～</v>
          </cell>
          <cell r="T35"/>
          <cell r="U35" t="str">
            <v>（</v>
          </cell>
          <cell r="V35"/>
          <cell r="W35" t="str">
            <v>）</v>
          </cell>
          <cell r="X35" t="str">
            <v>-</v>
          </cell>
          <cell r="Y35"/>
          <cell r="Z35">
            <v>5</v>
          </cell>
        </row>
        <row r="36">
          <cell r="C36" t="str">
            <v>ad</v>
          </cell>
          <cell r="D36" t="str">
            <v>ad</v>
          </cell>
          <cell r="E36" t="str">
            <v>：</v>
          </cell>
          <cell r="F36"/>
          <cell r="G36" t="str">
            <v>～</v>
          </cell>
          <cell r="H36"/>
          <cell r="I36" t="str">
            <v>（</v>
          </cell>
          <cell r="J36"/>
          <cell r="K36" t="str">
            <v>）</v>
          </cell>
          <cell r="L36">
            <v>6</v>
          </cell>
          <cell r="N36"/>
          <cell r="O36" t="str">
            <v>～</v>
          </cell>
          <cell r="P36"/>
          <cell r="Q36"/>
          <cell r="R36"/>
          <cell r="S36" t="str">
            <v>～</v>
          </cell>
          <cell r="T36"/>
          <cell r="U36" t="str">
            <v>（</v>
          </cell>
          <cell r="V36"/>
          <cell r="W36" t="str">
            <v>）</v>
          </cell>
          <cell r="X36" t="str">
            <v>-</v>
          </cell>
          <cell r="Y36"/>
          <cell r="Z36">
            <v>6</v>
          </cell>
        </row>
        <row r="37">
          <cell r="C37" t="str">
            <v>ae</v>
          </cell>
          <cell r="D37" t="str">
            <v>ae</v>
          </cell>
          <cell r="E37" t="str">
            <v>：</v>
          </cell>
          <cell r="F37"/>
          <cell r="G37" t="str">
            <v>～</v>
          </cell>
          <cell r="H37"/>
          <cell r="I37" t="str">
            <v>（</v>
          </cell>
          <cell r="J37"/>
          <cell r="K37" t="str">
            <v>）</v>
          </cell>
          <cell r="L37">
            <v>7</v>
          </cell>
          <cell r="N37"/>
          <cell r="O37" t="str">
            <v>～</v>
          </cell>
          <cell r="P37"/>
          <cell r="Q37"/>
          <cell r="R37"/>
          <cell r="S37" t="str">
            <v>～</v>
          </cell>
          <cell r="T37"/>
          <cell r="U37" t="str">
            <v>（</v>
          </cell>
          <cell r="V37"/>
          <cell r="W37" t="str">
            <v>）</v>
          </cell>
          <cell r="X37" t="str">
            <v>-</v>
          </cell>
          <cell r="Y37"/>
          <cell r="Z37">
            <v>7</v>
          </cell>
        </row>
        <row r="38">
          <cell r="C38" t="str">
            <v>af</v>
          </cell>
          <cell r="D38" t="str">
            <v>af</v>
          </cell>
          <cell r="E38" t="str">
            <v>：</v>
          </cell>
          <cell r="F38"/>
          <cell r="G38" t="str">
            <v>～</v>
          </cell>
          <cell r="H38"/>
          <cell r="I38" t="str">
            <v>（</v>
          </cell>
          <cell r="J38"/>
          <cell r="K38" t="str">
            <v>）</v>
          </cell>
          <cell r="L38">
            <v>8</v>
          </cell>
          <cell r="N38"/>
          <cell r="O38" t="str">
            <v>～</v>
          </cell>
          <cell r="P38"/>
          <cell r="Q38"/>
          <cell r="R38"/>
          <cell r="S38" t="str">
            <v>～</v>
          </cell>
          <cell r="T38"/>
          <cell r="U38" t="str">
            <v>（</v>
          </cell>
          <cell r="V38"/>
          <cell r="W38" t="str">
            <v>）</v>
          </cell>
          <cell r="X38" t="str">
            <v>-</v>
          </cell>
          <cell r="Y38"/>
          <cell r="Z38">
            <v>8</v>
          </cell>
        </row>
        <row r="39">
          <cell r="C39" t="str">
            <v>ag</v>
          </cell>
          <cell r="D39"/>
          <cell r="E39" t="str">
            <v>：</v>
          </cell>
          <cell r="F39"/>
          <cell r="G39" t="str">
            <v>～</v>
          </cell>
          <cell r="H39"/>
          <cell r="I39" t="str">
            <v>（</v>
          </cell>
          <cell r="J39">
            <v>0</v>
          </cell>
          <cell r="K39" t="str">
            <v>）</v>
          </cell>
          <cell r="L39" t="str">
            <v/>
          </cell>
          <cell r="N39">
            <v>0.29166666666666669</v>
          </cell>
          <cell r="O39" t="str">
            <v>～</v>
          </cell>
          <cell r="P39">
            <v>0.83333333333333337</v>
          </cell>
          <cell r="R39" t="str">
            <v/>
          </cell>
          <cell r="S39" t="str">
            <v>～</v>
          </cell>
          <cell r="T39" t="str">
            <v/>
          </cell>
          <cell r="U39" t="str">
            <v>（</v>
          </cell>
          <cell r="V39">
            <v>0</v>
          </cell>
          <cell r="W39" t="str">
            <v>）</v>
          </cell>
          <cell r="X39" t="str">
            <v/>
          </cell>
          <cell r="Z39" t="str">
            <v/>
          </cell>
        </row>
        <row r="40">
          <cell r="C40" t="str">
            <v>-</v>
          </cell>
          <cell r="D40"/>
          <cell r="E40" t="str">
            <v>：</v>
          </cell>
          <cell r="F40"/>
          <cell r="G40" t="str">
            <v>～</v>
          </cell>
          <cell r="H40"/>
          <cell r="I40" t="str">
            <v>（</v>
          </cell>
          <cell r="J40">
            <v>0</v>
          </cell>
          <cell r="K40" t="str">
            <v>）</v>
          </cell>
          <cell r="L40" t="str">
            <v/>
          </cell>
          <cell r="N40">
            <v>0.29166666666666669</v>
          </cell>
          <cell r="O40" t="str">
            <v>～</v>
          </cell>
          <cell r="P40">
            <v>0.83333333333333337</v>
          </cell>
          <cell r="R40" t="str">
            <v/>
          </cell>
          <cell r="S40" t="str">
            <v>～</v>
          </cell>
          <cell r="T40" t="str">
            <v/>
          </cell>
          <cell r="U40" t="str">
            <v>（</v>
          </cell>
          <cell r="V40">
            <v>0</v>
          </cell>
          <cell r="W40" t="str">
            <v>）</v>
          </cell>
          <cell r="X40" t="str">
            <v/>
          </cell>
          <cell r="Z40" t="str">
            <v/>
          </cell>
        </row>
        <row r="41">
          <cell r="C41" t="str">
            <v>-</v>
          </cell>
          <cell r="D41" t="str">
            <v>ag</v>
          </cell>
          <cell r="E41" t="str">
            <v>：</v>
          </cell>
          <cell r="F41" t="str">
            <v>-</v>
          </cell>
          <cell r="G41" t="str">
            <v>～</v>
          </cell>
          <cell r="H41" t="str">
            <v>-</v>
          </cell>
          <cell r="I41" t="str">
            <v>（</v>
          </cell>
          <cell r="J41" t="str">
            <v>-</v>
          </cell>
          <cell r="K41" t="str">
            <v>）</v>
          </cell>
          <cell r="L41" t="str">
            <v/>
          </cell>
          <cell r="N41" t="str">
            <v>-</v>
          </cell>
          <cell r="O41" t="str">
            <v>～</v>
          </cell>
          <cell r="P41" t="str">
            <v>-</v>
          </cell>
          <cell r="R41" t="str">
            <v/>
          </cell>
          <cell r="S41" t="str">
            <v>～</v>
          </cell>
          <cell r="T41" t="str">
            <v>-</v>
          </cell>
          <cell r="U41" t="str">
            <v>（</v>
          </cell>
          <cell r="V41" t="str">
            <v>-</v>
          </cell>
          <cell r="W41" t="str">
            <v>）</v>
          </cell>
          <cell r="X41" t="str">
            <v/>
          </cell>
          <cell r="Z41" t="str">
            <v/>
          </cell>
        </row>
        <row r="42">
          <cell r="C42" t="str">
            <v>ah</v>
          </cell>
          <cell r="D42"/>
          <cell r="E42" t="str">
            <v>：</v>
          </cell>
          <cell r="F42"/>
          <cell r="G42" t="str">
            <v>～</v>
          </cell>
          <cell r="H42"/>
          <cell r="I42" t="str">
            <v>（</v>
          </cell>
          <cell r="J42">
            <v>0</v>
          </cell>
          <cell r="K42" t="str">
            <v>）</v>
          </cell>
          <cell r="L42" t="str">
            <v/>
          </cell>
          <cell r="N42">
            <v>0.29166666666666669</v>
          </cell>
          <cell r="O42" t="str">
            <v>～</v>
          </cell>
          <cell r="P42">
            <v>0.83333333333333337</v>
          </cell>
          <cell r="R42" t="str">
            <v/>
          </cell>
          <cell r="S42" t="str">
            <v>～</v>
          </cell>
          <cell r="T42" t="str">
            <v/>
          </cell>
          <cell r="U42" t="str">
            <v>（</v>
          </cell>
          <cell r="V42">
            <v>0</v>
          </cell>
          <cell r="W42" t="str">
            <v>）</v>
          </cell>
          <cell r="X42" t="str">
            <v/>
          </cell>
          <cell r="Z42" t="str">
            <v/>
          </cell>
        </row>
        <row r="43">
          <cell r="C43" t="str">
            <v>-</v>
          </cell>
          <cell r="D43"/>
          <cell r="E43" t="str">
            <v>：</v>
          </cell>
          <cell r="F43"/>
          <cell r="G43" t="str">
            <v>～</v>
          </cell>
          <cell r="H43"/>
          <cell r="I43" t="str">
            <v>（</v>
          </cell>
          <cell r="J43">
            <v>0</v>
          </cell>
          <cell r="K43" t="str">
            <v>）</v>
          </cell>
          <cell r="L43" t="str">
            <v/>
          </cell>
          <cell r="N43">
            <v>0.29166666666666669</v>
          </cell>
          <cell r="O43" t="str">
            <v>～</v>
          </cell>
          <cell r="P43">
            <v>0.83333333333333337</v>
          </cell>
          <cell r="R43" t="str">
            <v/>
          </cell>
          <cell r="S43" t="str">
            <v>～</v>
          </cell>
          <cell r="T43" t="str">
            <v/>
          </cell>
          <cell r="U43" t="str">
            <v>（</v>
          </cell>
          <cell r="V43">
            <v>0</v>
          </cell>
          <cell r="W43" t="str">
            <v>）</v>
          </cell>
          <cell r="X43" t="str">
            <v/>
          </cell>
          <cell r="Z43" t="str">
            <v/>
          </cell>
        </row>
        <row r="44">
          <cell r="C44" t="str">
            <v>-</v>
          </cell>
          <cell r="D44" t="str">
            <v>ah</v>
          </cell>
          <cell r="E44" t="str">
            <v>：</v>
          </cell>
          <cell r="F44" t="str">
            <v>-</v>
          </cell>
          <cell r="G44" t="str">
            <v>～</v>
          </cell>
          <cell r="H44" t="str">
            <v>-</v>
          </cell>
          <cell r="I44" t="str">
            <v>（</v>
          </cell>
          <cell r="J44" t="str">
            <v>-</v>
          </cell>
          <cell r="K44" t="str">
            <v>）</v>
          </cell>
          <cell r="L44" t="str">
            <v/>
          </cell>
          <cell r="N44" t="str">
            <v>-</v>
          </cell>
          <cell r="O44" t="str">
            <v>～</v>
          </cell>
          <cell r="P44" t="str">
            <v>-</v>
          </cell>
          <cell r="R44" t="str">
            <v/>
          </cell>
          <cell r="S44" t="str">
            <v>～</v>
          </cell>
          <cell r="T44" t="str">
            <v>-</v>
          </cell>
          <cell r="U44" t="str">
            <v>（</v>
          </cell>
          <cell r="V44" t="str">
            <v>-</v>
          </cell>
          <cell r="W44" t="str">
            <v>）</v>
          </cell>
          <cell r="X44" t="str">
            <v/>
          </cell>
          <cell r="Z44" t="str">
            <v/>
          </cell>
        </row>
        <row r="45">
          <cell r="C45" t="str">
            <v>ai</v>
          </cell>
          <cell r="D45"/>
          <cell r="E45" t="str">
            <v>：</v>
          </cell>
          <cell r="F45"/>
          <cell r="G45" t="str">
            <v>～</v>
          </cell>
          <cell r="H45"/>
          <cell r="I45" t="str">
            <v>（</v>
          </cell>
          <cell r="J45">
            <v>0</v>
          </cell>
          <cell r="K45" t="str">
            <v>）</v>
          </cell>
          <cell r="L45" t="str">
            <v/>
          </cell>
          <cell r="N45">
            <v>0.29166666666666669</v>
          </cell>
          <cell r="O45" t="str">
            <v>～</v>
          </cell>
          <cell r="P45">
            <v>0.83333333333333337</v>
          </cell>
          <cell r="R45" t="str">
            <v/>
          </cell>
          <cell r="S45" t="str">
            <v>～</v>
          </cell>
          <cell r="T45" t="str">
            <v/>
          </cell>
          <cell r="U45" t="str">
            <v>（</v>
          </cell>
          <cell r="V45">
            <v>0</v>
          </cell>
          <cell r="W45" t="str">
            <v>）</v>
          </cell>
          <cell r="X45" t="str">
            <v/>
          </cell>
          <cell r="Z45" t="str">
            <v/>
          </cell>
        </row>
        <row r="46">
          <cell r="C46" t="str">
            <v>-</v>
          </cell>
          <cell r="D46"/>
          <cell r="E46" t="str">
            <v>：</v>
          </cell>
          <cell r="F46"/>
          <cell r="G46" t="str">
            <v>～</v>
          </cell>
          <cell r="H46"/>
          <cell r="I46" t="str">
            <v>（</v>
          </cell>
          <cell r="J46">
            <v>0</v>
          </cell>
          <cell r="K46" t="str">
            <v>）</v>
          </cell>
          <cell r="L46" t="str">
            <v/>
          </cell>
          <cell r="N46">
            <v>0.29166666666666669</v>
          </cell>
          <cell r="O46" t="str">
            <v>～</v>
          </cell>
          <cell r="P46">
            <v>0.83333333333333337</v>
          </cell>
          <cell r="R46" t="str">
            <v/>
          </cell>
          <cell r="S46" t="str">
            <v>～</v>
          </cell>
          <cell r="T46" t="str">
            <v/>
          </cell>
          <cell r="U46" t="str">
            <v>（</v>
          </cell>
          <cell r="V46">
            <v>0</v>
          </cell>
          <cell r="W46" t="str">
            <v>）</v>
          </cell>
          <cell r="X46" t="str">
            <v/>
          </cell>
          <cell r="Z46" t="str">
            <v/>
          </cell>
        </row>
        <row r="47">
          <cell r="C47" t="str">
            <v>-</v>
          </cell>
          <cell r="D47" t="str">
            <v>ai</v>
          </cell>
          <cell r="E47" t="str">
            <v>：</v>
          </cell>
          <cell r="F47" t="str">
            <v>-</v>
          </cell>
          <cell r="G47" t="str">
            <v>～</v>
          </cell>
          <cell r="H47" t="str">
            <v>-</v>
          </cell>
          <cell r="I47" t="str">
            <v>（</v>
          </cell>
          <cell r="J47" t="str">
            <v>-</v>
          </cell>
          <cell r="K47" t="str">
            <v>）</v>
          </cell>
          <cell r="L47" t="str">
            <v/>
          </cell>
          <cell r="N47" t="str">
            <v>-</v>
          </cell>
          <cell r="O47" t="str">
            <v>～</v>
          </cell>
          <cell r="P47" t="str">
            <v>-</v>
          </cell>
          <cell r="R47" t="str">
            <v/>
          </cell>
          <cell r="S47" t="str">
            <v>～</v>
          </cell>
          <cell r="T47" t="str">
            <v>-</v>
          </cell>
          <cell r="U47" t="str">
            <v>（</v>
          </cell>
          <cell r="V47" t="str">
            <v>-</v>
          </cell>
          <cell r="W47" t="str">
            <v>）</v>
          </cell>
          <cell r="X47" t="str">
            <v/>
          </cell>
          <cell r="Z47" t="str">
            <v/>
          </cell>
        </row>
      </sheetData>
      <sheetData sheetId="5"/>
      <sheetData sheetId="6">
        <row r="14">
          <cell r="C14" t="str">
            <v>管理者</v>
          </cell>
          <cell r="D14" t="str">
            <v>介護従業者</v>
          </cell>
          <cell r="E14" t="str">
            <v>計画作成担当者</v>
          </cell>
          <cell r="F14" t="str">
            <v>ー</v>
          </cell>
          <cell r="G14" t="str">
            <v>ー</v>
          </cell>
          <cell r="H14" t="str">
            <v>ー</v>
          </cell>
          <cell r="I14" t="str">
            <v>ー</v>
          </cell>
          <cell r="J14" t="str">
            <v>ー</v>
          </cell>
          <cell r="K14" t="str">
            <v>ー</v>
          </cell>
          <cell r="L14" t="str">
            <v>ー</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看多機"/>
      <sheetName val="【記載例】シフト記号表（勤務時間帯）"/>
      <sheetName val="看多機(50人)"/>
      <sheetName val="看多機（1枚版）"/>
      <sheetName val="シフト記号表（勤務時間帯）"/>
      <sheetName val="記入方法"/>
      <sheetName val="プルダウン・リスト"/>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2"/>
      <sheetData sheetId="3"/>
      <sheetData sheetId="4">
        <row r="6">
          <cell r="C6" t="str">
            <v>a</v>
          </cell>
          <cell r="D6" t="str">
            <v>a</v>
          </cell>
          <cell r="E6" t="str">
            <v>：</v>
          </cell>
          <cell r="F6"/>
          <cell r="G6" t="str">
            <v>～</v>
          </cell>
          <cell r="H6"/>
          <cell r="I6" t="str">
            <v>（</v>
          </cell>
          <cell r="J6">
            <v>0</v>
          </cell>
          <cell r="K6" t="str">
            <v>）</v>
          </cell>
          <cell r="L6" t="str">
            <v/>
          </cell>
          <cell r="N6">
            <v>0.29166666666666669</v>
          </cell>
          <cell r="O6" t="str">
            <v>～</v>
          </cell>
          <cell r="P6">
            <v>0.83333333333333337</v>
          </cell>
          <cell r="R6" t="str">
            <v/>
          </cell>
          <cell r="S6" t="str">
            <v>～</v>
          </cell>
          <cell r="T6" t="str">
            <v/>
          </cell>
          <cell r="U6" t="str">
            <v>（</v>
          </cell>
          <cell r="V6">
            <v>0</v>
          </cell>
          <cell r="W6" t="str">
            <v>）</v>
          </cell>
          <cell r="X6" t="str">
            <v/>
          </cell>
          <cell r="Z6" t="str">
            <v/>
          </cell>
        </row>
        <row r="7">
          <cell r="C7" t="str">
            <v>b</v>
          </cell>
          <cell r="D7" t="str">
            <v>b</v>
          </cell>
          <cell r="E7" t="str">
            <v>：</v>
          </cell>
          <cell r="F7"/>
          <cell r="G7" t="str">
            <v>～</v>
          </cell>
          <cell r="H7"/>
          <cell r="I7" t="str">
            <v>（</v>
          </cell>
          <cell r="J7">
            <v>0</v>
          </cell>
          <cell r="K7" t="str">
            <v>）</v>
          </cell>
          <cell r="L7" t="str">
            <v/>
          </cell>
          <cell r="N7">
            <v>0.29166666666666669</v>
          </cell>
          <cell r="O7" t="str">
            <v>～</v>
          </cell>
          <cell r="P7">
            <v>0.83333333333333337</v>
          </cell>
          <cell r="R7" t="str">
            <v/>
          </cell>
          <cell r="S7" t="str">
            <v>～</v>
          </cell>
          <cell r="T7" t="str">
            <v/>
          </cell>
          <cell r="U7" t="str">
            <v>（</v>
          </cell>
          <cell r="V7">
            <v>0</v>
          </cell>
          <cell r="W7" t="str">
            <v>）</v>
          </cell>
          <cell r="X7" t="str">
            <v/>
          </cell>
          <cell r="Z7" t="str">
            <v/>
          </cell>
        </row>
        <row r="8">
          <cell r="C8" t="str">
            <v>c</v>
          </cell>
          <cell r="D8" t="str">
            <v>c</v>
          </cell>
          <cell r="E8" t="str">
            <v>：</v>
          </cell>
          <cell r="F8"/>
          <cell r="G8" t="str">
            <v>～</v>
          </cell>
          <cell r="H8"/>
          <cell r="I8" t="str">
            <v>（</v>
          </cell>
          <cell r="J8">
            <v>0</v>
          </cell>
          <cell r="K8" t="str">
            <v>）</v>
          </cell>
          <cell r="L8" t="str">
            <v/>
          </cell>
          <cell r="N8">
            <v>0.29166666666666669</v>
          </cell>
          <cell r="O8" t="str">
            <v>～</v>
          </cell>
          <cell r="P8">
            <v>0.83333333333333337</v>
          </cell>
          <cell r="R8" t="str">
            <v/>
          </cell>
          <cell r="S8" t="str">
            <v>～</v>
          </cell>
          <cell r="T8" t="str">
            <v/>
          </cell>
          <cell r="U8" t="str">
            <v>（</v>
          </cell>
          <cell r="V8">
            <v>0</v>
          </cell>
          <cell r="W8" t="str">
            <v>）</v>
          </cell>
          <cell r="X8" t="str">
            <v/>
          </cell>
          <cell r="Z8" t="str">
            <v/>
          </cell>
        </row>
        <row r="9">
          <cell r="C9" t="str">
            <v>d</v>
          </cell>
          <cell r="D9" t="str">
            <v>d</v>
          </cell>
          <cell r="E9" t="str">
            <v>：</v>
          </cell>
          <cell r="F9"/>
          <cell r="G9" t="str">
            <v>～</v>
          </cell>
          <cell r="H9"/>
          <cell r="I9" t="str">
            <v>（</v>
          </cell>
          <cell r="J9">
            <v>0</v>
          </cell>
          <cell r="K9" t="str">
            <v>）</v>
          </cell>
          <cell r="L9" t="str">
            <v/>
          </cell>
          <cell r="N9">
            <v>0.29166666666666669</v>
          </cell>
          <cell r="O9" t="str">
            <v>～</v>
          </cell>
          <cell r="P9">
            <v>0.83333333333333337</v>
          </cell>
          <cell r="R9" t="str">
            <v/>
          </cell>
          <cell r="S9" t="str">
            <v>～</v>
          </cell>
          <cell r="T9" t="str">
            <v/>
          </cell>
          <cell r="U9" t="str">
            <v>（</v>
          </cell>
          <cell r="V9">
            <v>0</v>
          </cell>
          <cell r="W9" t="str">
            <v>）</v>
          </cell>
          <cell r="X9" t="str">
            <v/>
          </cell>
          <cell r="Z9" t="str">
            <v/>
          </cell>
        </row>
        <row r="10">
          <cell r="C10" t="str">
            <v>e</v>
          </cell>
          <cell r="D10" t="str">
            <v>e</v>
          </cell>
          <cell r="E10" t="str">
            <v>：</v>
          </cell>
          <cell r="F10"/>
          <cell r="G10" t="str">
            <v>～</v>
          </cell>
          <cell r="H10"/>
          <cell r="I10" t="str">
            <v>（</v>
          </cell>
          <cell r="J10">
            <v>0</v>
          </cell>
          <cell r="K10" t="str">
            <v>）</v>
          </cell>
          <cell r="L10" t="str">
            <v/>
          </cell>
          <cell r="N10">
            <v>0.29166666666666669</v>
          </cell>
          <cell r="O10" t="str">
            <v>～</v>
          </cell>
          <cell r="P10">
            <v>0.83333333333333337</v>
          </cell>
          <cell r="R10" t="str">
            <v/>
          </cell>
          <cell r="S10" t="str">
            <v>～</v>
          </cell>
          <cell r="T10" t="str">
            <v/>
          </cell>
          <cell r="U10" t="str">
            <v>（</v>
          </cell>
          <cell r="V10">
            <v>0</v>
          </cell>
          <cell r="W10" t="str">
            <v>）</v>
          </cell>
          <cell r="X10" t="str">
            <v/>
          </cell>
          <cell r="Z10" t="str">
            <v/>
          </cell>
        </row>
        <row r="11">
          <cell r="C11" t="str">
            <v>f</v>
          </cell>
          <cell r="D11" t="str">
            <v>f</v>
          </cell>
          <cell r="E11" t="str">
            <v>：</v>
          </cell>
          <cell r="F11"/>
          <cell r="G11" t="str">
            <v>～</v>
          </cell>
          <cell r="H11"/>
          <cell r="I11" t="str">
            <v>（</v>
          </cell>
          <cell r="J11">
            <v>0</v>
          </cell>
          <cell r="K11" t="str">
            <v>）</v>
          </cell>
          <cell r="L11" t="str">
            <v/>
          </cell>
          <cell r="N11">
            <v>0.29166666666666669</v>
          </cell>
          <cell r="O11" t="str">
            <v>～</v>
          </cell>
          <cell r="P11">
            <v>0.83333333333333337</v>
          </cell>
          <cell r="R11" t="str">
            <v/>
          </cell>
          <cell r="S11" t="str">
            <v>～</v>
          </cell>
          <cell r="T11" t="str">
            <v/>
          </cell>
          <cell r="U11" t="str">
            <v>（</v>
          </cell>
          <cell r="V11">
            <v>0</v>
          </cell>
          <cell r="W11" t="str">
            <v>）</v>
          </cell>
          <cell r="X11" t="str">
            <v/>
          </cell>
          <cell r="Z11" t="str">
            <v/>
          </cell>
        </row>
        <row r="12">
          <cell r="C12" t="str">
            <v>g</v>
          </cell>
          <cell r="D12" t="str">
            <v>g</v>
          </cell>
          <cell r="E12" t="str">
            <v>：</v>
          </cell>
          <cell r="F12"/>
          <cell r="G12" t="str">
            <v>～</v>
          </cell>
          <cell r="H12"/>
          <cell r="I12" t="str">
            <v>（</v>
          </cell>
          <cell r="J12">
            <v>0</v>
          </cell>
          <cell r="K12" t="str">
            <v>）</v>
          </cell>
          <cell r="L12" t="str">
            <v/>
          </cell>
          <cell r="N12">
            <v>0.29166666666666669</v>
          </cell>
          <cell r="O12" t="str">
            <v>～</v>
          </cell>
          <cell r="P12">
            <v>0.83333333333333337</v>
          </cell>
          <cell r="R12" t="str">
            <v/>
          </cell>
          <cell r="S12" t="str">
            <v>～</v>
          </cell>
          <cell r="T12" t="str">
            <v/>
          </cell>
          <cell r="U12" t="str">
            <v>（</v>
          </cell>
          <cell r="V12">
            <v>0</v>
          </cell>
          <cell r="W12" t="str">
            <v>）</v>
          </cell>
          <cell r="X12" t="str">
            <v/>
          </cell>
          <cell r="Z12" t="str">
            <v/>
          </cell>
        </row>
        <row r="13">
          <cell r="C13" t="str">
            <v>h</v>
          </cell>
          <cell r="D13" t="str">
            <v>h</v>
          </cell>
          <cell r="E13" t="str">
            <v>：</v>
          </cell>
          <cell r="F13"/>
          <cell r="G13" t="str">
            <v>～</v>
          </cell>
          <cell r="H13"/>
          <cell r="I13" t="str">
            <v>（</v>
          </cell>
          <cell r="J13">
            <v>0</v>
          </cell>
          <cell r="K13" t="str">
            <v>）</v>
          </cell>
          <cell r="L13" t="str">
            <v/>
          </cell>
          <cell r="N13">
            <v>0.29166666666666669</v>
          </cell>
          <cell r="O13" t="str">
            <v>～</v>
          </cell>
          <cell r="P13">
            <v>0.83333333333333337</v>
          </cell>
          <cell r="R13" t="str">
            <v/>
          </cell>
          <cell r="S13" t="str">
            <v>～</v>
          </cell>
          <cell r="T13" t="str">
            <v/>
          </cell>
          <cell r="U13" t="str">
            <v>（</v>
          </cell>
          <cell r="V13">
            <v>0</v>
          </cell>
          <cell r="W13" t="str">
            <v>）</v>
          </cell>
          <cell r="X13" t="str">
            <v/>
          </cell>
          <cell r="Z13" t="str">
            <v/>
          </cell>
        </row>
        <row r="14">
          <cell r="C14" t="str">
            <v>i</v>
          </cell>
          <cell r="D14" t="str">
            <v>i</v>
          </cell>
          <cell r="E14" t="str">
            <v>：</v>
          </cell>
          <cell r="F14"/>
          <cell r="G14" t="str">
            <v>～</v>
          </cell>
          <cell r="H14"/>
          <cell r="I14" t="str">
            <v>（</v>
          </cell>
          <cell r="J14">
            <v>0</v>
          </cell>
          <cell r="K14" t="str">
            <v>）</v>
          </cell>
          <cell r="L14" t="str">
            <v/>
          </cell>
          <cell r="N14">
            <v>0.29166666666666669</v>
          </cell>
          <cell r="O14" t="str">
            <v>～</v>
          </cell>
          <cell r="P14">
            <v>0.83333333333333337</v>
          </cell>
          <cell r="R14" t="str">
            <v/>
          </cell>
          <cell r="S14" t="str">
            <v>～</v>
          </cell>
          <cell r="T14" t="str">
            <v/>
          </cell>
          <cell r="U14" t="str">
            <v>（</v>
          </cell>
          <cell r="V14">
            <v>0</v>
          </cell>
          <cell r="W14" t="str">
            <v>）</v>
          </cell>
          <cell r="X14" t="str">
            <v/>
          </cell>
          <cell r="Z14" t="str">
            <v/>
          </cell>
        </row>
        <row r="15">
          <cell r="C15" t="str">
            <v>j</v>
          </cell>
          <cell r="D15" t="str">
            <v>j</v>
          </cell>
          <cell r="E15" t="str">
            <v>：</v>
          </cell>
          <cell r="F15"/>
          <cell r="G15" t="str">
            <v>～</v>
          </cell>
          <cell r="H15"/>
          <cell r="I15" t="str">
            <v>（</v>
          </cell>
          <cell r="J15">
            <v>0</v>
          </cell>
          <cell r="K15" t="str">
            <v>）</v>
          </cell>
          <cell r="L15" t="str">
            <v/>
          </cell>
          <cell r="N15">
            <v>0.29166666666666669</v>
          </cell>
          <cell r="O15" t="str">
            <v>～</v>
          </cell>
          <cell r="P15">
            <v>0.83333333333333337</v>
          </cell>
          <cell r="R15" t="str">
            <v/>
          </cell>
          <cell r="S15" t="str">
            <v>～</v>
          </cell>
          <cell r="T15" t="str">
            <v/>
          </cell>
          <cell r="U15" t="str">
            <v>（</v>
          </cell>
          <cell r="V15">
            <v>0</v>
          </cell>
          <cell r="W15" t="str">
            <v>）</v>
          </cell>
          <cell r="X15" t="str">
            <v/>
          </cell>
          <cell r="Z15" t="str">
            <v/>
          </cell>
        </row>
        <row r="16">
          <cell r="C16" t="str">
            <v>k</v>
          </cell>
          <cell r="D16" t="str">
            <v>k</v>
          </cell>
          <cell r="E16" t="str">
            <v>：</v>
          </cell>
          <cell r="F16"/>
          <cell r="G16" t="str">
            <v>～</v>
          </cell>
          <cell r="H16"/>
          <cell r="I16" t="str">
            <v>（</v>
          </cell>
          <cell r="J16">
            <v>0</v>
          </cell>
          <cell r="K16" t="str">
            <v>）</v>
          </cell>
          <cell r="L16" t="str">
            <v/>
          </cell>
          <cell r="N16">
            <v>0.29166666666666669</v>
          </cell>
          <cell r="O16" t="str">
            <v>～</v>
          </cell>
          <cell r="P16">
            <v>0.83333333333333337</v>
          </cell>
          <cell r="R16" t="str">
            <v/>
          </cell>
          <cell r="S16" t="str">
            <v>～</v>
          </cell>
          <cell r="T16" t="str">
            <v/>
          </cell>
          <cell r="U16" t="str">
            <v>（</v>
          </cell>
          <cell r="V16">
            <v>0</v>
          </cell>
          <cell r="W16" t="str">
            <v>）</v>
          </cell>
          <cell r="X16" t="str">
            <v/>
          </cell>
          <cell r="Z16" t="str">
            <v/>
          </cell>
        </row>
        <row r="17">
          <cell r="C17" t="str">
            <v>l</v>
          </cell>
          <cell r="D17" t="str">
            <v>l</v>
          </cell>
          <cell r="E17" t="str">
            <v>：</v>
          </cell>
          <cell r="F17"/>
          <cell r="G17" t="str">
            <v>～</v>
          </cell>
          <cell r="H17"/>
          <cell r="I17" t="str">
            <v>（</v>
          </cell>
          <cell r="J17">
            <v>0</v>
          </cell>
          <cell r="K17" t="str">
            <v>）</v>
          </cell>
          <cell r="L17" t="str">
            <v/>
          </cell>
          <cell r="N17">
            <v>0.29166666666666669</v>
          </cell>
          <cell r="O17" t="str">
            <v>～</v>
          </cell>
          <cell r="P17">
            <v>0.83333333333333337</v>
          </cell>
          <cell r="R17" t="str">
            <v/>
          </cell>
          <cell r="S17" t="str">
            <v>～</v>
          </cell>
          <cell r="T17" t="str">
            <v/>
          </cell>
          <cell r="U17" t="str">
            <v>（</v>
          </cell>
          <cell r="V17">
            <v>0</v>
          </cell>
          <cell r="W17" t="str">
            <v>）</v>
          </cell>
          <cell r="X17" t="str">
            <v/>
          </cell>
          <cell r="Z17" t="str">
            <v/>
          </cell>
        </row>
        <row r="18">
          <cell r="C18" t="str">
            <v>m</v>
          </cell>
          <cell r="D18" t="str">
            <v>m</v>
          </cell>
          <cell r="E18" t="str">
            <v>：</v>
          </cell>
          <cell r="F18"/>
          <cell r="G18" t="str">
            <v>～</v>
          </cell>
          <cell r="H18"/>
          <cell r="I18" t="str">
            <v>（</v>
          </cell>
          <cell r="J18">
            <v>0</v>
          </cell>
          <cell r="K18" t="str">
            <v>）</v>
          </cell>
          <cell r="L18" t="str">
            <v/>
          </cell>
          <cell r="N18">
            <v>0.29166666666666669</v>
          </cell>
          <cell r="O18" t="str">
            <v>～</v>
          </cell>
          <cell r="P18">
            <v>0.83333333333333337</v>
          </cell>
          <cell r="R18" t="str">
            <v/>
          </cell>
          <cell r="S18" t="str">
            <v>～</v>
          </cell>
          <cell r="T18" t="str">
            <v/>
          </cell>
          <cell r="U18" t="str">
            <v>（</v>
          </cell>
          <cell r="V18">
            <v>0</v>
          </cell>
          <cell r="W18" t="str">
            <v>）</v>
          </cell>
          <cell r="X18" t="str">
            <v/>
          </cell>
          <cell r="Z18" t="str">
            <v/>
          </cell>
        </row>
        <row r="19">
          <cell r="C19" t="str">
            <v>n</v>
          </cell>
          <cell r="D19" t="str">
            <v>n</v>
          </cell>
          <cell r="E19" t="str">
            <v>：</v>
          </cell>
          <cell r="F19"/>
          <cell r="G19" t="str">
            <v>～</v>
          </cell>
          <cell r="H19"/>
          <cell r="I19" t="str">
            <v>（</v>
          </cell>
          <cell r="J19">
            <v>0</v>
          </cell>
          <cell r="K19" t="str">
            <v>）</v>
          </cell>
          <cell r="L19" t="str">
            <v/>
          </cell>
          <cell r="N19">
            <v>0.29166666666666669</v>
          </cell>
          <cell r="O19" t="str">
            <v>～</v>
          </cell>
          <cell r="P19">
            <v>0.83333333333333337</v>
          </cell>
          <cell r="R19" t="str">
            <v/>
          </cell>
          <cell r="S19" t="str">
            <v>～</v>
          </cell>
          <cell r="T19" t="str">
            <v/>
          </cell>
          <cell r="U19" t="str">
            <v>（</v>
          </cell>
          <cell r="V19">
            <v>0</v>
          </cell>
          <cell r="W19" t="str">
            <v>）</v>
          </cell>
          <cell r="X19" t="str">
            <v/>
          </cell>
          <cell r="Z19" t="str">
            <v/>
          </cell>
        </row>
        <row r="20">
          <cell r="C20" t="str">
            <v>o</v>
          </cell>
          <cell r="D20" t="str">
            <v>o</v>
          </cell>
          <cell r="E20" t="str">
            <v>：</v>
          </cell>
          <cell r="F20"/>
          <cell r="G20" t="str">
            <v>～</v>
          </cell>
          <cell r="H20"/>
          <cell r="I20" t="str">
            <v>（</v>
          </cell>
          <cell r="J20">
            <v>0</v>
          </cell>
          <cell r="K20" t="str">
            <v>）</v>
          </cell>
          <cell r="L20" t="str">
            <v/>
          </cell>
          <cell r="N20">
            <v>0.29166666666666669</v>
          </cell>
          <cell r="O20" t="str">
            <v>～</v>
          </cell>
          <cell r="P20">
            <v>0.83333333333333337</v>
          </cell>
          <cell r="R20" t="str">
            <v/>
          </cell>
          <cell r="S20" t="str">
            <v>～</v>
          </cell>
          <cell r="T20" t="str">
            <v/>
          </cell>
          <cell r="U20" t="str">
            <v>（</v>
          </cell>
          <cell r="V20">
            <v>0</v>
          </cell>
          <cell r="W20" t="str">
            <v>）</v>
          </cell>
          <cell r="X20" t="str">
            <v/>
          </cell>
          <cell r="Z20" t="str">
            <v/>
          </cell>
        </row>
        <row r="21">
          <cell r="C21" t="str">
            <v>p</v>
          </cell>
          <cell r="D21" t="str">
            <v>p</v>
          </cell>
          <cell r="E21" t="str">
            <v>：</v>
          </cell>
          <cell r="F21"/>
          <cell r="G21" t="str">
            <v>～</v>
          </cell>
          <cell r="H21"/>
          <cell r="I21" t="str">
            <v>（</v>
          </cell>
          <cell r="J21">
            <v>0</v>
          </cell>
          <cell r="K21" t="str">
            <v>）</v>
          </cell>
          <cell r="L21" t="str">
            <v/>
          </cell>
          <cell r="N21">
            <v>0.29166666666666669</v>
          </cell>
          <cell r="O21" t="str">
            <v>～</v>
          </cell>
          <cell r="P21">
            <v>0.83333333333333337</v>
          </cell>
          <cell r="R21" t="str">
            <v/>
          </cell>
          <cell r="S21" t="str">
            <v>～</v>
          </cell>
          <cell r="T21" t="str">
            <v/>
          </cell>
          <cell r="U21" t="str">
            <v>（</v>
          </cell>
          <cell r="V21">
            <v>0</v>
          </cell>
          <cell r="W21" t="str">
            <v>）</v>
          </cell>
          <cell r="X21" t="str">
            <v/>
          </cell>
          <cell r="Z21" t="str">
            <v/>
          </cell>
        </row>
        <row r="22">
          <cell r="C22" t="str">
            <v>q</v>
          </cell>
          <cell r="D22" t="str">
            <v>q</v>
          </cell>
          <cell r="E22" t="str">
            <v>：</v>
          </cell>
          <cell r="F22"/>
          <cell r="G22" t="str">
            <v>～</v>
          </cell>
          <cell r="H22"/>
          <cell r="I22" t="str">
            <v>（</v>
          </cell>
          <cell r="J22">
            <v>0</v>
          </cell>
          <cell r="K22" t="str">
            <v>）</v>
          </cell>
          <cell r="L22" t="str">
            <v/>
          </cell>
          <cell r="N22">
            <v>0.29166666666666669</v>
          </cell>
          <cell r="O22" t="str">
            <v>～</v>
          </cell>
          <cell r="P22">
            <v>0.83333333333333337</v>
          </cell>
          <cell r="R22" t="str">
            <v/>
          </cell>
          <cell r="S22" t="str">
            <v>～</v>
          </cell>
          <cell r="T22" t="str">
            <v/>
          </cell>
          <cell r="U22" t="str">
            <v>（</v>
          </cell>
          <cell r="V22">
            <v>0</v>
          </cell>
          <cell r="W22" t="str">
            <v>）</v>
          </cell>
          <cell r="X22" t="str">
            <v/>
          </cell>
          <cell r="Z22" t="str">
            <v/>
          </cell>
        </row>
        <row r="23">
          <cell r="C23" t="str">
            <v>r</v>
          </cell>
          <cell r="D23" t="str">
            <v>r</v>
          </cell>
          <cell r="E23" t="str">
            <v>：</v>
          </cell>
          <cell r="F23"/>
          <cell r="G23" t="str">
            <v>～</v>
          </cell>
          <cell r="H23"/>
          <cell r="I23" t="str">
            <v>（</v>
          </cell>
          <cell r="J23"/>
          <cell r="K23" t="str">
            <v>）</v>
          </cell>
          <cell r="L23">
            <v>1</v>
          </cell>
          <cell r="N23"/>
          <cell r="O23" t="str">
            <v>～</v>
          </cell>
          <cell r="P23"/>
          <cell r="Q23"/>
          <cell r="R23"/>
          <cell r="S23" t="str">
            <v>～</v>
          </cell>
          <cell r="T23"/>
          <cell r="U23" t="str">
            <v>（</v>
          </cell>
          <cell r="V23"/>
          <cell r="W23" t="str">
            <v>）</v>
          </cell>
          <cell r="X23">
            <v>1</v>
          </cell>
          <cell r="Y23"/>
          <cell r="Z23" t="str">
            <v>-</v>
          </cell>
        </row>
        <row r="24">
          <cell r="C24" t="str">
            <v>s</v>
          </cell>
          <cell r="D24" t="str">
            <v>s</v>
          </cell>
          <cell r="E24" t="str">
            <v>：</v>
          </cell>
          <cell r="F24"/>
          <cell r="G24" t="str">
            <v>～</v>
          </cell>
          <cell r="H24"/>
          <cell r="I24" t="str">
            <v>（</v>
          </cell>
          <cell r="J24"/>
          <cell r="K24" t="str">
            <v>）</v>
          </cell>
          <cell r="L24">
            <v>2</v>
          </cell>
          <cell r="N24"/>
          <cell r="O24" t="str">
            <v>～</v>
          </cell>
          <cell r="P24"/>
          <cell r="Q24"/>
          <cell r="R24"/>
          <cell r="S24" t="str">
            <v>～</v>
          </cell>
          <cell r="T24"/>
          <cell r="U24" t="str">
            <v>（</v>
          </cell>
          <cell r="V24"/>
          <cell r="W24" t="str">
            <v>）</v>
          </cell>
          <cell r="X24">
            <v>2</v>
          </cell>
          <cell r="Y24"/>
          <cell r="Z24" t="str">
            <v>-</v>
          </cell>
        </row>
        <row r="25">
          <cell r="C25" t="str">
            <v>t</v>
          </cell>
          <cell r="D25" t="str">
            <v>t</v>
          </cell>
          <cell r="E25" t="str">
            <v>：</v>
          </cell>
          <cell r="F25"/>
          <cell r="G25" t="str">
            <v>～</v>
          </cell>
          <cell r="H25"/>
          <cell r="I25" t="str">
            <v>（</v>
          </cell>
          <cell r="J25"/>
          <cell r="K25" t="str">
            <v>）</v>
          </cell>
          <cell r="L25">
            <v>3</v>
          </cell>
          <cell r="N25"/>
          <cell r="O25" t="str">
            <v>～</v>
          </cell>
          <cell r="P25"/>
          <cell r="Q25"/>
          <cell r="R25"/>
          <cell r="S25" t="str">
            <v>～</v>
          </cell>
          <cell r="T25"/>
          <cell r="U25" t="str">
            <v>（</v>
          </cell>
          <cell r="V25"/>
          <cell r="W25" t="str">
            <v>）</v>
          </cell>
          <cell r="X25">
            <v>3</v>
          </cell>
          <cell r="Y25"/>
          <cell r="Z25" t="str">
            <v>-</v>
          </cell>
        </row>
        <row r="26">
          <cell r="C26" t="str">
            <v>u</v>
          </cell>
          <cell r="D26" t="str">
            <v>u</v>
          </cell>
          <cell r="E26" t="str">
            <v>：</v>
          </cell>
          <cell r="F26"/>
          <cell r="G26" t="str">
            <v>～</v>
          </cell>
          <cell r="H26"/>
          <cell r="I26" t="str">
            <v>（</v>
          </cell>
          <cell r="J26"/>
          <cell r="K26" t="str">
            <v>）</v>
          </cell>
          <cell r="L26">
            <v>4</v>
          </cell>
          <cell r="N26"/>
          <cell r="O26" t="str">
            <v>～</v>
          </cell>
          <cell r="P26"/>
          <cell r="Q26"/>
          <cell r="R26"/>
          <cell r="S26" t="str">
            <v>～</v>
          </cell>
          <cell r="T26"/>
          <cell r="U26" t="str">
            <v>（</v>
          </cell>
          <cell r="V26"/>
          <cell r="W26" t="str">
            <v>）</v>
          </cell>
          <cell r="X26">
            <v>4</v>
          </cell>
          <cell r="Y26"/>
          <cell r="Z26" t="str">
            <v>-</v>
          </cell>
        </row>
        <row r="27">
          <cell r="C27" t="str">
            <v>v</v>
          </cell>
          <cell r="D27" t="str">
            <v>v</v>
          </cell>
          <cell r="E27" t="str">
            <v>：</v>
          </cell>
          <cell r="F27"/>
          <cell r="G27" t="str">
            <v>～</v>
          </cell>
          <cell r="H27"/>
          <cell r="I27" t="str">
            <v>（</v>
          </cell>
          <cell r="J27"/>
          <cell r="K27" t="str">
            <v>）</v>
          </cell>
          <cell r="L27">
            <v>5</v>
          </cell>
          <cell r="N27"/>
          <cell r="O27" t="str">
            <v>～</v>
          </cell>
          <cell r="P27"/>
          <cell r="Q27"/>
          <cell r="R27"/>
          <cell r="S27" t="str">
            <v>～</v>
          </cell>
          <cell r="T27"/>
          <cell r="U27" t="str">
            <v>（</v>
          </cell>
          <cell r="V27"/>
          <cell r="W27" t="str">
            <v>）</v>
          </cell>
          <cell r="X27">
            <v>5</v>
          </cell>
          <cell r="Y27"/>
          <cell r="Z27" t="str">
            <v>-</v>
          </cell>
        </row>
        <row r="28">
          <cell r="C28" t="str">
            <v>w</v>
          </cell>
          <cell r="D28" t="str">
            <v>w</v>
          </cell>
          <cell r="E28" t="str">
            <v>：</v>
          </cell>
          <cell r="F28"/>
          <cell r="G28" t="str">
            <v>～</v>
          </cell>
          <cell r="H28"/>
          <cell r="I28" t="str">
            <v>（</v>
          </cell>
          <cell r="J28"/>
          <cell r="K28" t="str">
            <v>）</v>
          </cell>
          <cell r="L28">
            <v>6</v>
          </cell>
          <cell r="N28"/>
          <cell r="O28" t="str">
            <v>～</v>
          </cell>
          <cell r="P28"/>
          <cell r="Q28"/>
          <cell r="R28"/>
          <cell r="S28" t="str">
            <v>～</v>
          </cell>
          <cell r="T28"/>
          <cell r="U28" t="str">
            <v>（</v>
          </cell>
          <cell r="V28"/>
          <cell r="W28" t="str">
            <v>）</v>
          </cell>
          <cell r="X28">
            <v>6</v>
          </cell>
          <cell r="Y28"/>
          <cell r="Z28" t="str">
            <v>-</v>
          </cell>
        </row>
        <row r="29">
          <cell r="C29" t="str">
            <v>x</v>
          </cell>
          <cell r="D29" t="str">
            <v>x</v>
          </cell>
          <cell r="E29" t="str">
            <v>：</v>
          </cell>
          <cell r="F29"/>
          <cell r="G29" t="str">
            <v>～</v>
          </cell>
          <cell r="H29"/>
          <cell r="I29" t="str">
            <v>（</v>
          </cell>
          <cell r="J29"/>
          <cell r="K29" t="str">
            <v>）</v>
          </cell>
          <cell r="L29">
            <v>7</v>
          </cell>
          <cell r="N29"/>
          <cell r="O29" t="str">
            <v>～</v>
          </cell>
          <cell r="P29"/>
          <cell r="Q29"/>
          <cell r="R29"/>
          <cell r="S29" t="str">
            <v>～</v>
          </cell>
          <cell r="T29"/>
          <cell r="U29" t="str">
            <v>（</v>
          </cell>
          <cell r="V29"/>
          <cell r="W29" t="str">
            <v>）</v>
          </cell>
          <cell r="X29">
            <v>7</v>
          </cell>
          <cell r="Y29"/>
          <cell r="Z29" t="str">
            <v>-</v>
          </cell>
        </row>
        <row r="30">
          <cell r="C30" t="str">
            <v>y</v>
          </cell>
          <cell r="D30" t="str">
            <v>y</v>
          </cell>
          <cell r="E30" t="str">
            <v>：</v>
          </cell>
          <cell r="F30"/>
          <cell r="G30" t="str">
            <v>～</v>
          </cell>
          <cell r="H30"/>
          <cell r="I30" t="str">
            <v>（</v>
          </cell>
          <cell r="J30"/>
          <cell r="K30" t="str">
            <v>）</v>
          </cell>
          <cell r="L30">
            <v>8</v>
          </cell>
          <cell r="N30"/>
          <cell r="O30" t="str">
            <v>～</v>
          </cell>
          <cell r="P30"/>
          <cell r="Q30"/>
          <cell r="R30"/>
          <cell r="S30" t="str">
            <v>～</v>
          </cell>
          <cell r="T30"/>
          <cell r="U30" t="str">
            <v>（</v>
          </cell>
          <cell r="V30"/>
          <cell r="W30" t="str">
            <v>）</v>
          </cell>
          <cell r="X30">
            <v>8</v>
          </cell>
          <cell r="Y30"/>
          <cell r="Z30" t="str">
            <v>-</v>
          </cell>
        </row>
        <row r="31">
          <cell r="C31" t="str">
            <v>z</v>
          </cell>
          <cell r="D31" t="str">
            <v>z</v>
          </cell>
          <cell r="E31" t="str">
            <v>：</v>
          </cell>
          <cell r="F31"/>
          <cell r="G31" t="str">
            <v>～</v>
          </cell>
          <cell r="H31"/>
          <cell r="I31" t="str">
            <v>（</v>
          </cell>
          <cell r="J31"/>
          <cell r="K31" t="str">
            <v>）</v>
          </cell>
          <cell r="L31">
            <v>1</v>
          </cell>
          <cell r="N31"/>
          <cell r="O31" t="str">
            <v>～</v>
          </cell>
          <cell r="P31"/>
          <cell r="Q31"/>
          <cell r="R31"/>
          <cell r="S31" t="str">
            <v>～</v>
          </cell>
          <cell r="T31"/>
          <cell r="U31" t="str">
            <v>（</v>
          </cell>
          <cell r="V31"/>
          <cell r="W31" t="str">
            <v>）</v>
          </cell>
          <cell r="X31" t="str">
            <v>-</v>
          </cell>
          <cell r="Y31"/>
          <cell r="Z31">
            <v>1</v>
          </cell>
        </row>
        <row r="32">
          <cell r="C32" t="str">
            <v>x</v>
          </cell>
          <cell r="D32" t="str">
            <v>x</v>
          </cell>
          <cell r="E32" t="str">
            <v>：</v>
          </cell>
          <cell r="F32"/>
          <cell r="G32" t="str">
            <v>～</v>
          </cell>
          <cell r="H32"/>
          <cell r="I32" t="str">
            <v>（</v>
          </cell>
          <cell r="J32"/>
          <cell r="K32" t="str">
            <v>）</v>
          </cell>
          <cell r="L32">
            <v>2</v>
          </cell>
          <cell r="N32"/>
          <cell r="O32" t="str">
            <v>～</v>
          </cell>
          <cell r="P32"/>
          <cell r="Q32"/>
          <cell r="R32"/>
          <cell r="S32" t="str">
            <v>～</v>
          </cell>
          <cell r="T32"/>
          <cell r="U32" t="str">
            <v>（</v>
          </cell>
          <cell r="V32"/>
          <cell r="W32" t="str">
            <v>）</v>
          </cell>
          <cell r="X32" t="str">
            <v>-</v>
          </cell>
          <cell r="Y32"/>
          <cell r="Z32">
            <v>2</v>
          </cell>
        </row>
        <row r="33">
          <cell r="C33" t="str">
            <v>aa</v>
          </cell>
          <cell r="D33" t="str">
            <v>aa</v>
          </cell>
          <cell r="E33" t="str">
            <v>：</v>
          </cell>
          <cell r="F33"/>
          <cell r="G33" t="str">
            <v>～</v>
          </cell>
          <cell r="H33"/>
          <cell r="I33" t="str">
            <v>（</v>
          </cell>
          <cell r="J33"/>
          <cell r="K33" t="str">
            <v>）</v>
          </cell>
          <cell r="L33">
            <v>3</v>
          </cell>
          <cell r="N33"/>
          <cell r="O33" t="str">
            <v>～</v>
          </cell>
          <cell r="P33"/>
          <cell r="Q33"/>
          <cell r="R33"/>
          <cell r="S33" t="str">
            <v>～</v>
          </cell>
          <cell r="T33"/>
          <cell r="U33" t="str">
            <v>（</v>
          </cell>
          <cell r="V33"/>
          <cell r="W33" t="str">
            <v>）</v>
          </cell>
          <cell r="X33" t="str">
            <v>-</v>
          </cell>
          <cell r="Y33"/>
          <cell r="Z33">
            <v>3</v>
          </cell>
        </row>
        <row r="34">
          <cell r="C34" t="str">
            <v>ab</v>
          </cell>
          <cell r="D34" t="str">
            <v>ab</v>
          </cell>
          <cell r="E34" t="str">
            <v>：</v>
          </cell>
          <cell r="F34"/>
          <cell r="G34" t="str">
            <v>～</v>
          </cell>
          <cell r="H34"/>
          <cell r="I34" t="str">
            <v>（</v>
          </cell>
          <cell r="J34"/>
          <cell r="K34" t="str">
            <v>）</v>
          </cell>
          <cell r="L34">
            <v>4</v>
          </cell>
          <cell r="N34"/>
          <cell r="O34" t="str">
            <v>～</v>
          </cell>
          <cell r="P34"/>
          <cell r="Q34"/>
          <cell r="R34"/>
          <cell r="S34" t="str">
            <v>～</v>
          </cell>
          <cell r="T34"/>
          <cell r="U34" t="str">
            <v>（</v>
          </cell>
          <cell r="V34"/>
          <cell r="W34" t="str">
            <v>）</v>
          </cell>
          <cell r="X34" t="str">
            <v>-</v>
          </cell>
          <cell r="Y34"/>
          <cell r="Z34">
            <v>4</v>
          </cell>
        </row>
        <row r="35">
          <cell r="C35" t="str">
            <v>ac</v>
          </cell>
          <cell r="D35" t="str">
            <v>ac</v>
          </cell>
          <cell r="E35" t="str">
            <v>：</v>
          </cell>
          <cell r="F35"/>
          <cell r="G35" t="str">
            <v>～</v>
          </cell>
          <cell r="H35"/>
          <cell r="I35" t="str">
            <v>（</v>
          </cell>
          <cell r="J35"/>
          <cell r="K35" t="str">
            <v>）</v>
          </cell>
          <cell r="L35">
            <v>5</v>
          </cell>
          <cell r="N35"/>
          <cell r="O35" t="str">
            <v>～</v>
          </cell>
          <cell r="P35"/>
          <cell r="Q35"/>
          <cell r="R35"/>
          <cell r="S35" t="str">
            <v>～</v>
          </cell>
          <cell r="T35"/>
          <cell r="U35" t="str">
            <v>（</v>
          </cell>
          <cell r="V35"/>
          <cell r="W35" t="str">
            <v>）</v>
          </cell>
          <cell r="X35" t="str">
            <v>-</v>
          </cell>
          <cell r="Y35"/>
          <cell r="Z35">
            <v>5</v>
          </cell>
        </row>
        <row r="36">
          <cell r="C36" t="str">
            <v>ad</v>
          </cell>
          <cell r="D36" t="str">
            <v>ad</v>
          </cell>
          <cell r="E36" t="str">
            <v>：</v>
          </cell>
          <cell r="F36"/>
          <cell r="G36" t="str">
            <v>～</v>
          </cell>
          <cell r="H36"/>
          <cell r="I36" t="str">
            <v>（</v>
          </cell>
          <cell r="J36"/>
          <cell r="K36" t="str">
            <v>）</v>
          </cell>
          <cell r="L36">
            <v>6</v>
          </cell>
          <cell r="N36"/>
          <cell r="O36" t="str">
            <v>～</v>
          </cell>
          <cell r="P36"/>
          <cell r="Q36"/>
          <cell r="R36"/>
          <cell r="S36" t="str">
            <v>～</v>
          </cell>
          <cell r="T36"/>
          <cell r="U36" t="str">
            <v>（</v>
          </cell>
          <cell r="V36"/>
          <cell r="W36" t="str">
            <v>）</v>
          </cell>
          <cell r="X36" t="str">
            <v>-</v>
          </cell>
          <cell r="Y36"/>
          <cell r="Z36">
            <v>6</v>
          </cell>
        </row>
        <row r="37">
          <cell r="C37" t="str">
            <v>ae</v>
          </cell>
          <cell r="D37" t="str">
            <v>ae</v>
          </cell>
          <cell r="E37" t="str">
            <v>：</v>
          </cell>
          <cell r="F37"/>
          <cell r="G37" t="str">
            <v>～</v>
          </cell>
          <cell r="H37"/>
          <cell r="I37" t="str">
            <v>（</v>
          </cell>
          <cell r="J37"/>
          <cell r="K37" t="str">
            <v>）</v>
          </cell>
          <cell r="L37">
            <v>7</v>
          </cell>
          <cell r="N37"/>
          <cell r="O37" t="str">
            <v>～</v>
          </cell>
          <cell r="P37"/>
          <cell r="Q37"/>
          <cell r="R37"/>
          <cell r="S37" t="str">
            <v>～</v>
          </cell>
          <cell r="T37"/>
          <cell r="U37" t="str">
            <v>（</v>
          </cell>
          <cell r="V37"/>
          <cell r="W37" t="str">
            <v>）</v>
          </cell>
          <cell r="X37" t="str">
            <v>-</v>
          </cell>
          <cell r="Y37"/>
          <cell r="Z37">
            <v>7</v>
          </cell>
        </row>
        <row r="38">
          <cell r="C38" t="str">
            <v>af</v>
          </cell>
          <cell r="D38" t="str">
            <v>af</v>
          </cell>
          <cell r="E38" t="str">
            <v>：</v>
          </cell>
          <cell r="F38"/>
          <cell r="G38" t="str">
            <v>～</v>
          </cell>
          <cell r="H38"/>
          <cell r="I38" t="str">
            <v>（</v>
          </cell>
          <cell r="J38"/>
          <cell r="K38" t="str">
            <v>）</v>
          </cell>
          <cell r="L38">
            <v>8</v>
          </cell>
          <cell r="N38"/>
          <cell r="O38" t="str">
            <v>～</v>
          </cell>
          <cell r="P38"/>
          <cell r="Q38"/>
          <cell r="R38"/>
          <cell r="S38" t="str">
            <v>～</v>
          </cell>
          <cell r="T38"/>
          <cell r="U38" t="str">
            <v>（</v>
          </cell>
          <cell r="V38"/>
          <cell r="W38" t="str">
            <v>）</v>
          </cell>
          <cell r="X38" t="str">
            <v>-</v>
          </cell>
          <cell r="Y38"/>
          <cell r="Z38">
            <v>8</v>
          </cell>
        </row>
        <row r="39">
          <cell r="C39" t="str">
            <v>ag</v>
          </cell>
          <cell r="D39"/>
          <cell r="E39" t="str">
            <v>：</v>
          </cell>
          <cell r="F39"/>
          <cell r="G39" t="str">
            <v>～</v>
          </cell>
          <cell r="H39"/>
          <cell r="I39" t="str">
            <v>（</v>
          </cell>
          <cell r="J39">
            <v>0</v>
          </cell>
          <cell r="K39" t="str">
            <v>）</v>
          </cell>
          <cell r="L39" t="str">
            <v/>
          </cell>
          <cell r="N39">
            <v>0.29166666666666669</v>
          </cell>
          <cell r="O39" t="str">
            <v>～</v>
          </cell>
          <cell r="P39">
            <v>0.83333333333333337</v>
          </cell>
          <cell r="R39" t="str">
            <v/>
          </cell>
          <cell r="S39" t="str">
            <v>～</v>
          </cell>
          <cell r="T39" t="str">
            <v/>
          </cell>
          <cell r="U39" t="str">
            <v>（</v>
          </cell>
          <cell r="V39">
            <v>0</v>
          </cell>
          <cell r="W39" t="str">
            <v>）</v>
          </cell>
          <cell r="X39" t="str">
            <v/>
          </cell>
          <cell r="Z39" t="str">
            <v/>
          </cell>
        </row>
        <row r="40">
          <cell r="C40" t="str">
            <v>-</v>
          </cell>
          <cell r="D40"/>
          <cell r="E40" t="str">
            <v>：</v>
          </cell>
          <cell r="F40"/>
          <cell r="G40" t="str">
            <v>～</v>
          </cell>
          <cell r="H40"/>
          <cell r="I40" t="str">
            <v>（</v>
          </cell>
          <cell r="J40">
            <v>0</v>
          </cell>
          <cell r="K40" t="str">
            <v>）</v>
          </cell>
          <cell r="L40" t="str">
            <v/>
          </cell>
          <cell r="N40">
            <v>0.29166666666666669</v>
          </cell>
          <cell r="O40" t="str">
            <v>～</v>
          </cell>
          <cell r="P40">
            <v>0.83333333333333337</v>
          </cell>
          <cell r="R40" t="str">
            <v/>
          </cell>
          <cell r="S40" t="str">
            <v>～</v>
          </cell>
          <cell r="T40" t="str">
            <v/>
          </cell>
          <cell r="U40" t="str">
            <v>（</v>
          </cell>
          <cell r="V40">
            <v>0</v>
          </cell>
          <cell r="W40" t="str">
            <v>）</v>
          </cell>
          <cell r="X40" t="str">
            <v/>
          </cell>
          <cell r="Z40" t="str">
            <v/>
          </cell>
        </row>
        <row r="41">
          <cell r="C41" t="str">
            <v>-</v>
          </cell>
          <cell r="D41" t="str">
            <v>ag</v>
          </cell>
          <cell r="E41" t="str">
            <v>：</v>
          </cell>
          <cell r="F41" t="str">
            <v>-</v>
          </cell>
          <cell r="G41" t="str">
            <v>～</v>
          </cell>
          <cell r="H41" t="str">
            <v>-</v>
          </cell>
          <cell r="I41" t="str">
            <v>（</v>
          </cell>
          <cell r="J41" t="str">
            <v>-</v>
          </cell>
          <cell r="K41" t="str">
            <v>）</v>
          </cell>
          <cell r="L41" t="str">
            <v/>
          </cell>
          <cell r="N41" t="str">
            <v>-</v>
          </cell>
          <cell r="O41" t="str">
            <v>～</v>
          </cell>
          <cell r="P41" t="str">
            <v>-</v>
          </cell>
          <cell r="R41" t="str">
            <v/>
          </cell>
          <cell r="S41" t="str">
            <v>～</v>
          </cell>
          <cell r="T41" t="str">
            <v>-</v>
          </cell>
          <cell r="U41" t="str">
            <v>（</v>
          </cell>
          <cell r="V41" t="str">
            <v>-</v>
          </cell>
          <cell r="W41" t="str">
            <v>）</v>
          </cell>
          <cell r="X41" t="str">
            <v/>
          </cell>
          <cell r="Z41" t="str">
            <v/>
          </cell>
        </row>
        <row r="42">
          <cell r="C42" t="str">
            <v>ah</v>
          </cell>
          <cell r="D42"/>
          <cell r="E42" t="str">
            <v>：</v>
          </cell>
          <cell r="F42"/>
          <cell r="G42" t="str">
            <v>～</v>
          </cell>
          <cell r="H42"/>
          <cell r="I42" t="str">
            <v>（</v>
          </cell>
          <cell r="J42">
            <v>0</v>
          </cell>
          <cell r="K42" t="str">
            <v>）</v>
          </cell>
          <cell r="L42" t="str">
            <v/>
          </cell>
          <cell r="N42">
            <v>0.29166666666666669</v>
          </cell>
          <cell r="O42" t="str">
            <v>～</v>
          </cell>
          <cell r="P42">
            <v>0.83333333333333337</v>
          </cell>
          <cell r="R42" t="str">
            <v/>
          </cell>
          <cell r="S42" t="str">
            <v>～</v>
          </cell>
          <cell r="T42" t="str">
            <v/>
          </cell>
          <cell r="U42" t="str">
            <v>（</v>
          </cell>
          <cell r="V42">
            <v>0</v>
          </cell>
          <cell r="W42" t="str">
            <v>）</v>
          </cell>
          <cell r="X42" t="str">
            <v/>
          </cell>
          <cell r="Z42" t="str">
            <v/>
          </cell>
        </row>
        <row r="43">
          <cell r="C43" t="str">
            <v>-</v>
          </cell>
          <cell r="D43"/>
          <cell r="E43" t="str">
            <v>：</v>
          </cell>
          <cell r="F43"/>
          <cell r="G43" t="str">
            <v>～</v>
          </cell>
          <cell r="H43"/>
          <cell r="I43" t="str">
            <v>（</v>
          </cell>
          <cell r="J43">
            <v>0</v>
          </cell>
          <cell r="K43" t="str">
            <v>）</v>
          </cell>
          <cell r="L43" t="str">
            <v/>
          </cell>
          <cell r="N43">
            <v>0.29166666666666669</v>
          </cell>
          <cell r="O43" t="str">
            <v>～</v>
          </cell>
          <cell r="P43">
            <v>0.83333333333333337</v>
          </cell>
          <cell r="R43" t="str">
            <v/>
          </cell>
          <cell r="S43" t="str">
            <v>～</v>
          </cell>
          <cell r="T43" t="str">
            <v/>
          </cell>
          <cell r="U43" t="str">
            <v>（</v>
          </cell>
          <cell r="V43">
            <v>0</v>
          </cell>
          <cell r="W43" t="str">
            <v>）</v>
          </cell>
          <cell r="X43" t="str">
            <v/>
          </cell>
          <cell r="Z43" t="str">
            <v/>
          </cell>
        </row>
        <row r="44">
          <cell r="C44" t="str">
            <v>-</v>
          </cell>
          <cell r="D44" t="str">
            <v>ah</v>
          </cell>
          <cell r="E44" t="str">
            <v>：</v>
          </cell>
          <cell r="F44" t="str">
            <v>-</v>
          </cell>
          <cell r="G44" t="str">
            <v>～</v>
          </cell>
          <cell r="H44" t="str">
            <v>-</v>
          </cell>
          <cell r="I44" t="str">
            <v>（</v>
          </cell>
          <cell r="J44" t="str">
            <v>-</v>
          </cell>
          <cell r="K44" t="str">
            <v>）</v>
          </cell>
          <cell r="L44" t="str">
            <v/>
          </cell>
          <cell r="N44" t="str">
            <v>-</v>
          </cell>
          <cell r="O44" t="str">
            <v>～</v>
          </cell>
          <cell r="P44" t="str">
            <v>-</v>
          </cell>
          <cell r="R44" t="str">
            <v/>
          </cell>
          <cell r="S44" t="str">
            <v>～</v>
          </cell>
          <cell r="T44" t="str">
            <v>-</v>
          </cell>
          <cell r="U44" t="str">
            <v>（</v>
          </cell>
          <cell r="V44" t="str">
            <v>-</v>
          </cell>
          <cell r="W44" t="str">
            <v>）</v>
          </cell>
          <cell r="X44" t="str">
            <v/>
          </cell>
          <cell r="Z44" t="str">
            <v/>
          </cell>
        </row>
        <row r="45">
          <cell r="C45" t="str">
            <v>ai</v>
          </cell>
          <cell r="D45"/>
          <cell r="E45" t="str">
            <v>：</v>
          </cell>
          <cell r="F45"/>
          <cell r="G45" t="str">
            <v>～</v>
          </cell>
          <cell r="H45"/>
          <cell r="I45" t="str">
            <v>（</v>
          </cell>
          <cell r="J45">
            <v>0</v>
          </cell>
          <cell r="K45" t="str">
            <v>）</v>
          </cell>
          <cell r="L45" t="str">
            <v/>
          </cell>
          <cell r="N45">
            <v>0.29166666666666669</v>
          </cell>
          <cell r="O45" t="str">
            <v>～</v>
          </cell>
          <cell r="P45">
            <v>0.83333333333333337</v>
          </cell>
          <cell r="R45" t="str">
            <v/>
          </cell>
          <cell r="S45" t="str">
            <v>～</v>
          </cell>
          <cell r="T45" t="str">
            <v/>
          </cell>
          <cell r="U45" t="str">
            <v>（</v>
          </cell>
          <cell r="V45">
            <v>0</v>
          </cell>
          <cell r="W45" t="str">
            <v>）</v>
          </cell>
          <cell r="X45" t="str">
            <v/>
          </cell>
          <cell r="Z45" t="str">
            <v/>
          </cell>
        </row>
        <row r="46">
          <cell r="C46" t="str">
            <v>-</v>
          </cell>
          <cell r="D46"/>
          <cell r="E46" t="str">
            <v>：</v>
          </cell>
          <cell r="F46"/>
          <cell r="G46" t="str">
            <v>～</v>
          </cell>
          <cell r="H46"/>
          <cell r="I46" t="str">
            <v>（</v>
          </cell>
          <cell r="J46">
            <v>0</v>
          </cell>
          <cell r="K46" t="str">
            <v>）</v>
          </cell>
          <cell r="L46" t="str">
            <v/>
          </cell>
          <cell r="N46">
            <v>0.29166666666666669</v>
          </cell>
          <cell r="O46" t="str">
            <v>～</v>
          </cell>
          <cell r="P46">
            <v>0.83333333333333337</v>
          </cell>
          <cell r="R46" t="str">
            <v/>
          </cell>
          <cell r="S46" t="str">
            <v>～</v>
          </cell>
          <cell r="T46" t="str">
            <v/>
          </cell>
          <cell r="U46" t="str">
            <v>（</v>
          </cell>
          <cell r="V46">
            <v>0</v>
          </cell>
          <cell r="W46" t="str">
            <v>）</v>
          </cell>
          <cell r="X46" t="str">
            <v/>
          </cell>
          <cell r="Z46" t="str">
            <v/>
          </cell>
        </row>
        <row r="47">
          <cell r="C47" t="str">
            <v>-</v>
          </cell>
          <cell r="D47" t="str">
            <v>ai</v>
          </cell>
          <cell r="E47" t="str">
            <v>：</v>
          </cell>
          <cell r="F47" t="str">
            <v>-</v>
          </cell>
          <cell r="G47" t="str">
            <v>～</v>
          </cell>
          <cell r="H47" t="str">
            <v>-</v>
          </cell>
          <cell r="I47" t="str">
            <v>（</v>
          </cell>
          <cell r="J47" t="str">
            <v>-</v>
          </cell>
          <cell r="K47" t="str">
            <v>）</v>
          </cell>
          <cell r="L47" t="str">
            <v/>
          </cell>
          <cell r="N47" t="str">
            <v>-</v>
          </cell>
          <cell r="O47" t="str">
            <v>～</v>
          </cell>
          <cell r="P47" t="str">
            <v>-</v>
          </cell>
          <cell r="R47" t="str">
            <v/>
          </cell>
          <cell r="S47" t="str">
            <v>～</v>
          </cell>
          <cell r="T47" t="str">
            <v>-</v>
          </cell>
          <cell r="U47" t="str">
            <v>（</v>
          </cell>
          <cell r="V47" t="str">
            <v>-</v>
          </cell>
          <cell r="W47" t="str">
            <v>）</v>
          </cell>
          <cell r="X47" t="str">
            <v/>
          </cell>
          <cell r="Z47" t="str">
            <v/>
          </cell>
        </row>
      </sheetData>
      <sheetData sheetId="5"/>
      <sheetData sheetId="6">
        <row r="14">
          <cell r="C14" t="str">
            <v>管理者</v>
          </cell>
          <cell r="D14" t="str">
            <v>介護従業者</v>
          </cell>
          <cell r="E14" t="str">
            <v>看護職員</v>
          </cell>
          <cell r="F14" t="str">
            <v>介護支援専門員</v>
          </cell>
          <cell r="G14" t="str">
            <v>計画作成担当者</v>
          </cell>
          <cell r="H14" t="str">
            <v>ー</v>
          </cell>
          <cell r="I14" t="str">
            <v>ー</v>
          </cell>
          <cell r="J14" t="str">
            <v>ー</v>
          </cell>
          <cell r="K14" t="str">
            <v>ー</v>
          </cell>
          <cell r="L14" t="str">
            <v>ー</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地密通所"/>
      <sheetName val="【記載例】シフト記号表（勤務時間帯）"/>
      <sheetName val="地密通所（1枚版）"/>
      <sheetName val="地密通所（100名）"/>
      <sheetName val="シフト記号表（勤務時間帯）"/>
      <sheetName val="記入方法"/>
      <sheetName val="プルダウン・リスト"/>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休</v>
          </cell>
        </row>
        <row r="33">
          <cell r="C33" t="str">
            <v>-</v>
          </cell>
        </row>
        <row r="34">
          <cell r="C34" t="str">
            <v>-</v>
          </cell>
        </row>
        <row r="35">
          <cell r="C35" t="str">
            <v>-</v>
          </cell>
        </row>
      </sheetData>
      <sheetData sheetId="2"/>
      <sheetData sheetId="3"/>
      <sheetData sheetId="4">
        <row r="6">
          <cell r="C6" t="str">
            <v>a</v>
          </cell>
          <cell r="D6" t="str">
            <v>：</v>
          </cell>
          <cell r="E6">
            <v>0.375</v>
          </cell>
          <cell r="F6" t="str">
            <v>～</v>
          </cell>
          <cell r="G6">
            <v>0.75</v>
          </cell>
          <cell r="H6" t="str">
            <v>（</v>
          </cell>
          <cell r="I6">
            <v>4.1666666666666664E-2</v>
          </cell>
          <cell r="J6" t="str">
            <v>)</v>
          </cell>
          <cell r="K6">
            <v>8</v>
          </cell>
          <cell r="M6">
            <v>0.39583333333333331</v>
          </cell>
          <cell r="N6" t="str">
            <v>～</v>
          </cell>
          <cell r="O6">
            <v>0.6875</v>
          </cell>
          <cell r="Q6">
            <v>0.39583333333333331</v>
          </cell>
          <cell r="R6" t="str">
            <v>～</v>
          </cell>
          <cell r="S6">
            <v>0.6875</v>
          </cell>
          <cell r="U6">
            <v>7</v>
          </cell>
        </row>
        <row r="7">
          <cell r="C7" t="str">
            <v>b</v>
          </cell>
          <cell r="D7" t="str">
            <v>：</v>
          </cell>
          <cell r="E7"/>
          <cell r="F7" t="str">
            <v>～</v>
          </cell>
          <cell r="G7"/>
          <cell r="H7" t="str">
            <v>（</v>
          </cell>
          <cell r="I7">
            <v>0</v>
          </cell>
          <cell r="J7" t="str">
            <v>)</v>
          </cell>
          <cell r="K7">
            <v>0</v>
          </cell>
          <cell r="M7"/>
          <cell r="N7" t="str">
            <v>～</v>
          </cell>
          <cell r="O7"/>
          <cell r="Q7">
            <v>0</v>
          </cell>
          <cell r="R7" t="str">
            <v>～</v>
          </cell>
          <cell r="S7">
            <v>0</v>
          </cell>
          <cell r="U7">
            <v>0</v>
          </cell>
        </row>
        <row r="8">
          <cell r="C8" t="str">
            <v>c</v>
          </cell>
          <cell r="D8" t="str">
            <v>：</v>
          </cell>
          <cell r="E8"/>
          <cell r="F8" t="str">
            <v>～</v>
          </cell>
          <cell r="G8"/>
          <cell r="H8" t="str">
            <v>（</v>
          </cell>
          <cell r="I8">
            <v>0</v>
          </cell>
          <cell r="J8" t="str">
            <v>)</v>
          </cell>
          <cell r="K8">
            <v>0</v>
          </cell>
          <cell r="M8"/>
          <cell r="N8" t="str">
            <v>～</v>
          </cell>
          <cell r="O8"/>
          <cell r="Q8">
            <v>0</v>
          </cell>
          <cell r="R8" t="str">
            <v>～</v>
          </cell>
          <cell r="S8">
            <v>0</v>
          </cell>
          <cell r="U8">
            <v>0</v>
          </cell>
        </row>
        <row r="9">
          <cell r="C9" t="str">
            <v>d</v>
          </cell>
          <cell r="D9" t="str">
            <v>：</v>
          </cell>
          <cell r="E9"/>
          <cell r="F9" t="str">
            <v>～</v>
          </cell>
          <cell r="G9"/>
          <cell r="H9" t="str">
            <v>（</v>
          </cell>
          <cell r="I9">
            <v>0</v>
          </cell>
          <cell r="J9" t="str">
            <v>)</v>
          </cell>
          <cell r="K9">
            <v>0</v>
          </cell>
          <cell r="M9"/>
          <cell r="N9" t="str">
            <v>～</v>
          </cell>
          <cell r="O9"/>
          <cell r="Q9">
            <v>0</v>
          </cell>
          <cell r="R9" t="str">
            <v>～</v>
          </cell>
          <cell r="S9">
            <v>0</v>
          </cell>
          <cell r="U9">
            <v>0</v>
          </cell>
        </row>
        <row r="10">
          <cell r="C10" t="str">
            <v>e</v>
          </cell>
          <cell r="D10" t="str">
            <v>：</v>
          </cell>
          <cell r="E10"/>
          <cell r="F10" t="str">
            <v>～</v>
          </cell>
          <cell r="G10"/>
          <cell r="H10" t="str">
            <v>（</v>
          </cell>
          <cell r="I10">
            <v>0</v>
          </cell>
          <cell r="J10" t="str">
            <v>)</v>
          </cell>
          <cell r="K10">
            <v>0</v>
          </cell>
          <cell r="M10"/>
          <cell r="N10" t="str">
            <v>～</v>
          </cell>
          <cell r="O10"/>
          <cell r="Q10">
            <v>0</v>
          </cell>
          <cell r="R10" t="str">
            <v>～</v>
          </cell>
          <cell r="S10">
            <v>0</v>
          </cell>
          <cell r="U10">
            <v>0</v>
          </cell>
        </row>
        <row r="11">
          <cell r="C11" t="str">
            <v>f</v>
          </cell>
          <cell r="D11" t="str">
            <v>：</v>
          </cell>
          <cell r="E11"/>
          <cell r="F11" t="str">
            <v>～</v>
          </cell>
          <cell r="G11"/>
          <cell r="H11" t="str">
            <v>（</v>
          </cell>
          <cell r="I11">
            <v>0</v>
          </cell>
          <cell r="J11" t="str">
            <v>)</v>
          </cell>
          <cell r="K11">
            <v>0</v>
          </cell>
          <cell r="M11"/>
          <cell r="N11" t="str">
            <v>～</v>
          </cell>
          <cell r="O11"/>
          <cell r="Q11">
            <v>0</v>
          </cell>
          <cell r="R11" t="str">
            <v>～</v>
          </cell>
          <cell r="S11">
            <v>0</v>
          </cell>
          <cell r="U11">
            <v>0</v>
          </cell>
        </row>
        <row r="12">
          <cell r="C12" t="str">
            <v>g</v>
          </cell>
          <cell r="D12" t="str">
            <v>：</v>
          </cell>
          <cell r="E12"/>
          <cell r="F12" t="str">
            <v>～</v>
          </cell>
          <cell r="G12"/>
          <cell r="H12" t="str">
            <v>（</v>
          </cell>
          <cell r="I12">
            <v>0</v>
          </cell>
          <cell r="J12" t="str">
            <v>)</v>
          </cell>
          <cell r="K12">
            <v>0</v>
          </cell>
          <cell r="M12"/>
          <cell r="N12" t="str">
            <v>～</v>
          </cell>
          <cell r="O12"/>
          <cell r="Q12">
            <v>0</v>
          </cell>
          <cell r="R12" t="str">
            <v>～</v>
          </cell>
          <cell r="S12">
            <v>0</v>
          </cell>
          <cell r="U12">
            <v>0</v>
          </cell>
        </row>
        <row r="13">
          <cell r="C13" t="str">
            <v>h</v>
          </cell>
          <cell r="D13" t="str">
            <v>：</v>
          </cell>
          <cell r="E13"/>
          <cell r="F13" t="str">
            <v>～</v>
          </cell>
          <cell r="G13"/>
          <cell r="H13" t="str">
            <v>（</v>
          </cell>
          <cell r="I13">
            <v>0</v>
          </cell>
          <cell r="J13" t="str">
            <v>)</v>
          </cell>
          <cell r="K13">
            <v>0</v>
          </cell>
          <cell r="M13"/>
          <cell r="N13" t="str">
            <v>～</v>
          </cell>
          <cell r="O13"/>
          <cell r="Q13">
            <v>0</v>
          </cell>
          <cell r="R13" t="str">
            <v>～</v>
          </cell>
          <cell r="S13">
            <v>0</v>
          </cell>
          <cell r="U13">
            <v>0</v>
          </cell>
        </row>
        <row r="14">
          <cell r="C14" t="str">
            <v>i</v>
          </cell>
          <cell r="D14" t="str">
            <v>：</v>
          </cell>
          <cell r="E14"/>
          <cell r="F14" t="str">
            <v>～</v>
          </cell>
          <cell r="G14"/>
          <cell r="H14" t="str">
            <v>（</v>
          </cell>
          <cell r="I14">
            <v>0</v>
          </cell>
          <cell r="J14" t="str">
            <v>)</v>
          </cell>
          <cell r="K14">
            <v>0</v>
          </cell>
          <cell r="M14"/>
          <cell r="N14" t="str">
            <v>～</v>
          </cell>
          <cell r="O14"/>
          <cell r="Q14">
            <v>0</v>
          </cell>
          <cell r="R14" t="str">
            <v>～</v>
          </cell>
          <cell r="S14">
            <v>0</v>
          </cell>
          <cell r="U14">
            <v>0</v>
          </cell>
        </row>
        <row r="15">
          <cell r="C15" t="str">
            <v>j</v>
          </cell>
          <cell r="D15" t="str">
            <v>：</v>
          </cell>
          <cell r="E15"/>
          <cell r="F15" t="str">
            <v>～</v>
          </cell>
          <cell r="G15"/>
          <cell r="H15" t="str">
            <v>（</v>
          </cell>
          <cell r="I15">
            <v>0</v>
          </cell>
          <cell r="J15" t="str">
            <v>)</v>
          </cell>
          <cell r="K15">
            <v>0</v>
          </cell>
          <cell r="M15"/>
          <cell r="N15" t="str">
            <v>～</v>
          </cell>
          <cell r="O15"/>
          <cell r="Q15">
            <v>0</v>
          </cell>
          <cell r="R15" t="str">
            <v>～</v>
          </cell>
          <cell r="S15">
            <v>0</v>
          </cell>
          <cell r="U15">
            <v>0</v>
          </cell>
        </row>
        <row r="16">
          <cell r="C16" t="str">
            <v>k</v>
          </cell>
          <cell r="D16" t="str">
            <v>：</v>
          </cell>
          <cell r="E16"/>
          <cell r="F16" t="str">
            <v>～</v>
          </cell>
          <cell r="G16"/>
          <cell r="H16" t="str">
            <v>（</v>
          </cell>
          <cell r="I16">
            <v>0</v>
          </cell>
          <cell r="J16" t="str">
            <v>)</v>
          </cell>
          <cell r="K16">
            <v>0</v>
          </cell>
          <cell r="M16"/>
          <cell r="N16" t="str">
            <v>～</v>
          </cell>
          <cell r="O16"/>
          <cell r="Q16">
            <v>0</v>
          </cell>
          <cell r="R16" t="str">
            <v>～</v>
          </cell>
          <cell r="S16">
            <v>0</v>
          </cell>
          <cell r="U16">
            <v>0</v>
          </cell>
        </row>
        <row r="17">
          <cell r="C17" t="str">
            <v>l</v>
          </cell>
          <cell r="D17" t="str">
            <v>：</v>
          </cell>
          <cell r="E17"/>
          <cell r="F17" t="str">
            <v>～</v>
          </cell>
          <cell r="G17"/>
          <cell r="H17" t="str">
            <v>（</v>
          </cell>
          <cell r="I17">
            <v>0</v>
          </cell>
          <cell r="J17" t="str">
            <v>)</v>
          </cell>
          <cell r="K17">
            <v>0</v>
          </cell>
          <cell r="M17"/>
          <cell r="N17" t="str">
            <v>～</v>
          </cell>
          <cell r="O17"/>
          <cell r="Q17">
            <v>0</v>
          </cell>
          <cell r="R17" t="str">
            <v>～</v>
          </cell>
          <cell r="S17">
            <v>0</v>
          </cell>
          <cell r="U17">
            <v>0</v>
          </cell>
        </row>
        <row r="18">
          <cell r="C18" t="str">
            <v>m</v>
          </cell>
          <cell r="D18" t="str">
            <v>：</v>
          </cell>
          <cell r="E18"/>
          <cell r="F18" t="str">
            <v>～</v>
          </cell>
          <cell r="G18"/>
          <cell r="H18" t="str">
            <v>（</v>
          </cell>
          <cell r="I18">
            <v>0</v>
          </cell>
          <cell r="J18" t="str">
            <v>)</v>
          </cell>
          <cell r="K18">
            <v>0</v>
          </cell>
          <cell r="M18"/>
          <cell r="N18" t="str">
            <v>～</v>
          </cell>
          <cell r="O18"/>
          <cell r="Q18">
            <v>0</v>
          </cell>
          <cell r="R18" t="str">
            <v>～</v>
          </cell>
          <cell r="S18">
            <v>0</v>
          </cell>
          <cell r="U18">
            <v>0</v>
          </cell>
        </row>
        <row r="19">
          <cell r="C19" t="str">
            <v>n</v>
          </cell>
          <cell r="D19" t="str">
            <v>：</v>
          </cell>
          <cell r="E19"/>
          <cell r="F19" t="str">
            <v>～</v>
          </cell>
          <cell r="G19"/>
          <cell r="H19" t="str">
            <v>（</v>
          </cell>
          <cell r="I19">
            <v>0</v>
          </cell>
          <cell r="J19" t="str">
            <v>)</v>
          </cell>
          <cell r="K19">
            <v>0</v>
          </cell>
          <cell r="M19"/>
          <cell r="N19" t="str">
            <v>～</v>
          </cell>
          <cell r="O19"/>
          <cell r="Q19">
            <v>0</v>
          </cell>
          <cell r="R19" t="str">
            <v>～</v>
          </cell>
          <cell r="S19">
            <v>0</v>
          </cell>
          <cell r="U19">
            <v>0</v>
          </cell>
        </row>
        <row r="20">
          <cell r="C20" t="str">
            <v>o</v>
          </cell>
          <cell r="D20" t="str">
            <v>：</v>
          </cell>
          <cell r="E20"/>
          <cell r="F20" t="str">
            <v>～</v>
          </cell>
          <cell r="G20"/>
          <cell r="H20" t="str">
            <v>（</v>
          </cell>
          <cell r="I20">
            <v>0</v>
          </cell>
          <cell r="J20" t="str">
            <v>)</v>
          </cell>
          <cell r="K20">
            <v>0</v>
          </cell>
          <cell r="M20"/>
          <cell r="N20" t="str">
            <v>～</v>
          </cell>
          <cell r="O20"/>
          <cell r="Q20">
            <v>0</v>
          </cell>
          <cell r="R20" t="str">
            <v>～</v>
          </cell>
          <cell r="S20">
            <v>0</v>
          </cell>
          <cell r="U20">
            <v>0</v>
          </cell>
        </row>
        <row r="21">
          <cell r="C21" t="str">
            <v>p</v>
          </cell>
          <cell r="D21" t="str">
            <v>：</v>
          </cell>
          <cell r="E21"/>
          <cell r="F21" t="str">
            <v>～</v>
          </cell>
          <cell r="G21"/>
          <cell r="H21" t="str">
            <v>（</v>
          </cell>
          <cell r="I21">
            <v>0</v>
          </cell>
          <cell r="J21" t="str">
            <v>)</v>
          </cell>
          <cell r="K21">
            <v>0</v>
          </cell>
          <cell r="M21"/>
          <cell r="N21" t="str">
            <v>～</v>
          </cell>
          <cell r="O21"/>
          <cell r="Q21">
            <v>0</v>
          </cell>
          <cell r="R21" t="str">
            <v>～</v>
          </cell>
          <cell r="S21">
            <v>0</v>
          </cell>
          <cell r="U21">
            <v>0</v>
          </cell>
        </row>
        <row r="22">
          <cell r="C22" t="str">
            <v>q</v>
          </cell>
          <cell r="D22" t="str">
            <v>：</v>
          </cell>
          <cell r="E22"/>
          <cell r="F22" t="str">
            <v>～</v>
          </cell>
          <cell r="G22"/>
          <cell r="H22" t="str">
            <v>（</v>
          </cell>
          <cell r="I22">
            <v>0</v>
          </cell>
          <cell r="J22" t="str">
            <v>)</v>
          </cell>
          <cell r="K22">
            <v>0</v>
          </cell>
          <cell r="M22"/>
          <cell r="N22" t="str">
            <v>～</v>
          </cell>
          <cell r="O22"/>
          <cell r="Q22">
            <v>0</v>
          </cell>
          <cell r="R22" t="str">
            <v>～</v>
          </cell>
          <cell r="S22">
            <v>0</v>
          </cell>
          <cell r="U22">
            <v>0</v>
          </cell>
        </row>
        <row r="23">
          <cell r="C23" t="str">
            <v>r</v>
          </cell>
          <cell r="D23" t="str">
            <v>：</v>
          </cell>
          <cell r="E23"/>
          <cell r="F23" t="str">
            <v>～</v>
          </cell>
          <cell r="G23"/>
          <cell r="H23" t="str">
            <v>（</v>
          </cell>
          <cell r="I23">
            <v>0</v>
          </cell>
          <cell r="J23" t="str">
            <v>)</v>
          </cell>
          <cell r="K23">
            <v>0</v>
          </cell>
          <cell r="M23"/>
          <cell r="N23" t="str">
            <v>～</v>
          </cell>
          <cell r="O23"/>
          <cell r="Q23">
            <v>0</v>
          </cell>
          <cell r="R23" t="str">
            <v>～</v>
          </cell>
          <cell r="S23">
            <v>0</v>
          </cell>
          <cell r="U23">
            <v>0</v>
          </cell>
        </row>
        <row r="24">
          <cell r="C24" t="str">
            <v>s</v>
          </cell>
          <cell r="D24" t="str">
            <v>：</v>
          </cell>
          <cell r="E24"/>
          <cell r="F24" t="str">
            <v>～</v>
          </cell>
          <cell r="G24"/>
          <cell r="H24" t="str">
            <v>（</v>
          </cell>
          <cell r="I24">
            <v>0</v>
          </cell>
          <cell r="J24" t="str">
            <v>)</v>
          </cell>
          <cell r="K24">
            <v>0</v>
          </cell>
          <cell r="M24"/>
          <cell r="N24" t="str">
            <v>～</v>
          </cell>
          <cell r="O24"/>
          <cell r="Q24">
            <v>0</v>
          </cell>
          <cell r="R24" t="str">
            <v>～</v>
          </cell>
          <cell r="S24">
            <v>0</v>
          </cell>
          <cell r="U24">
            <v>0</v>
          </cell>
        </row>
        <row r="25">
          <cell r="C25" t="str">
            <v>t</v>
          </cell>
          <cell r="D25" t="str">
            <v>：</v>
          </cell>
          <cell r="E25"/>
          <cell r="F25" t="str">
            <v>～</v>
          </cell>
          <cell r="G25"/>
          <cell r="H25" t="str">
            <v>（</v>
          </cell>
          <cell r="I25">
            <v>0</v>
          </cell>
          <cell r="J25" t="str">
            <v>)</v>
          </cell>
          <cell r="K25">
            <v>0</v>
          </cell>
          <cell r="M25"/>
          <cell r="N25" t="str">
            <v>～</v>
          </cell>
          <cell r="O25"/>
          <cell r="Q25">
            <v>0</v>
          </cell>
          <cell r="R25" t="str">
            <v>～</v>
          </cell>
          <cell r="S25">
            <v>0</v>
          </cell>
          <cell r="U25">
            <v>0</v>
          </cell>
        </row>
        <row r="26">
          <cell r="C26" t="str">
            <v>u</v>
          </cell>
          <cell r="D26" t="str">
            <v>：</v>
          </cell>
          <cell r="E26"/>
          <cell r="F26" t="str">
            <v>～</v>
          </cell>
          <cell r="G26"/>
          <cell r="H26" t="str">
            <v>（</v>
          </cell>
          <cell r="I26"/>
          <cell r="J26" t="str">
            <v>)</v>
          </cell>
          <cell r="K26">
            <v>1</v>
          </cell>
          <cell r="M26"/>
          <cell r="N26" t="str">
            <v>～</v>
          </cell>
          <cell r="O26"/>
          <cell r="Q26"/>
          <cell r="R26" t="str">
            <v>～</v>
          </cell>
          <cell r="S26"/>
          <cell r="U26">
            <v>1</v>
          </cell>
        </row>
        <row r="27">
          <cell r="C27" t="str">
            <v>v</v>
          </cell>
          <cell r="D27" t="str">
            <v>：</v>
          </cell>
          <cell r="E27"/>
          <cell r="F27" t="str">
            <v>～</v>
          </cell>
          <cell r="G27"/>
          <cell r="H27" t="str">
            <v>（</v>
          </cell>
          <cell r="I27"/>
          <cell r="J27" t="str">
            <v>)</v>
          </cell>
          <cell r="K27">
            <v>2</v>
          </cell>
          <cell r="M27"/>
          <cell r="N27" t="str">
            <v>～</v>
          </cell>
          <cell r="O27"/>
          <cell r="Q27"/>
          <cell r="R27" t="str">
            <v>～</v>
          </cell>
          <cell r="S27"/>
          <cell r="U27">
            <v>2</v>
          </cell>
        </row>
        <row r="28">
          <cell r="C28" t="str">
            <v>w</v>
          </cell>
          <cell r="D28" t="str">
            <v>：</v>
          </cell>
          <cell r="E28"/>
          <cell r="F28" t="str">
            <v>～</v>
          </cell>
          <cell r="G28"/>
          <cell r="H28" t="str">
            <v>（</v>
          </cell>
          <cell r="I28"/>
          <cell r="J28" t="str">
            <v>)</v>
          </cell>
          <cell r="K28">
            <v>3</v>
          </cell>
          <cell r="M28"/>
          <cell r="N28" t="str">
            <v>～</v>
          </cell>
          <cell r="O28"/>
          <cell r="Q28"/>
          <cell r="R28" t="str">
            <v>～</v>
          </cell>
          <cell r="S28"/>
          <cell r="U28">
            <v>3</v>
          </cell>
        </row>
        <row r="29">
          <cell r="C29" t="str">
            <v>x</v>
          </cell>
          <cell r="D29" t="str">
            <v>：</v>
          </cell>
          <cell r="E29"/>
          <cell r="F29" t="str">
            <v>～</v>
          </cell>
          <cell r="G29"/>
          <cell r="H29" t="str">
            <v>（</v>
          </cell>
          <cell r="I29"/>
          <cell r="J29" t="str">
            <v>)</v>
          </cell>
          <cell r="K29">
            <v>4</v>
          </cell>
          <cell r="M29"/>
          <cell r="N29" t="str">
            <v>～</v>
          </cell>
          <cell r="O29"/>
          <cell r="Q29"/>
          <cell r="R29" t="str">
            <v>～</v>
          </cell>
          <cell r="S29"/>
          <cell r="U29">
            <v>4</v>
          </cell>
        </row>
        <row r="30">
          <cell r="C30" t="str">
            <v>y</v>
          </cell>
          <cell r="D30" t="str">
            <v>：</v>
          </cell>
          <cell r="E30"/>
          <cell r="F30" t="str">
            <v>～</v>
          </cell>
          <cell r="G30"/>
          <cell r="H30" t="str">
            <v>（</v>
          </cell>
          <cell r="I30"/>
          <cell r="J30" t="str">
            <v>)</v>
          </cell>
          <cell r="K30">
            <v>4</v>
          </cell>
          <cell r="M30"/>
          <cell r="N30" t="str">
            <v>～</v>
          </cell>
          <cell r="O30"/>
          <cell r="Q30"/>
          <cell r="R30" t="str">
            <v>～</v>
          </cell>
          <cell r="S30"/>
          <cell r="U30">
            <v>3</v>
          </cell>
        </row>
        <row r="31">
          <cell r="C31" t="str">
            <v>z</v>
          </cell>
          <cell r="D31" t="str">
            <v>：</v>
          </cell>
          <cell r="E31"/>
          <cell r="F31" t="str">
            <v>～</v>
          </cell>
          <cell r="G31"/>
          <cell r="H31" t="str">
            <v>（</v>
          </cell>
          <cell r="I31"/>
          <cell r="J31" t="str">
            <v>)</v>
          </cell>
          <cell r="K31">
            <v>5</v>
          </cell>
          <cell r="M31"/>
          <cell r="N31" t="str">
            <v>～</v>
          </cell>
          <cell r="O31"/>
          <cell r="Q31"/>
          <cell r="R31" t="str">
            <v>～</v>
          </cell>
          <cell r="S31"/>
          <cell r="U31">
            <v>5</v>
          </cell>
        </row>
        <row r="32">
          <cell r="C32" t="str">
            <v>休</v>
          </cell>
          <cell r="D32" t="str">
            <v>：</v>
          </cell>
          <cell r="E32"/>
          <cell r="F32" t="str">
            <v>～</v>
          </cell>
          <cell r="G32"/>
          <cell r="H32" t="str">
            <v>（</v>
          </cell>
          <cell r="I32"/>
          <cell r="J32" t="str">
            <v>)</v>
          </cell>
          <cell r="K32">
            <v>0</v>
          </cell>
          <cell r="M32"/>
          <cell r="N32" t="str">
            <v>～</v>
          </cell>
          <cell r="O32"/>
          <cell r="Q32"/>
          <cell r="R32" t="str">
            <v>～</v>
          </cell>
          <cell r="S32"/>
          <cell r="U32">
            <v>0</v>
          </cell>
        </row>
        <row r="33">
          <cell r="C33" t="str">
            <v>-</v>
          </cell>
          <cell r="D33" t="str">
            <v>：</v>
          </cell>
          <cell r="E33"/>
          <cell r="F33" t="str">
            <v>～</v>
          </cell>
          <cell r="G33"/>
          <cell r="H33" t="str">
            <v>（</v>
          </cell>
          <cell r="I33"/>
          <cell r="J33" t="str">
            <v>)</v>
          </cell>
          <cell r="K33"/>
          <cell r="M33"/>
          <cell r="N33" t="str">
            <v>～</v>
          </cell>
          <cell r="O33"/>
          <cell r="Q33"/>
          <cell r="R33" t="str">
            <v>～</v>
          </cell>
          <cell r="S33"/>
          <cell r="U33"/>
        </row>
        <row r="34">
          <cell r="C34" t="str">
            <v>-</v>
          </cell>
          <cell r="D34" t="str">
            <v>：</v>
          </cell>
          <cell r="E34"/>
          <cell r="F34" t="str">
            <v>～</v>
          </cell>
          <cell r="G34"/>
          <cell r="H34" t="str">
            <v>（</v>
          </cell>
          <cell r="I34"/>
          <cell r="J34" t="str">
            <v>)</v>
          </cell>
          <cell r="K34"/>
          <cell r="M34"/>
          <cell r="N34" t="str">
            <v>～</v>
          </cell>
          <cell r="O34"/>
          <cell r="Q34"/>
          <cell r="R34" t="str">
            <v>～</v>
          </cell>
          <cell r="S34"/>
          <cell r="U34"/>
        </row>
        <row r="35">
          <cell r="C35" t="str">
            <v>-</v>
          </cell>
          <cell r="D35" t="str">
            <v>：</v>
          </cell>
          <cell r="E35"/>
          <cell r="F35" t="str">
            <v>～</v>
          </cell>
          <cell r="G35"/>
          <cell r="H35" t="str">
            <v>（</v>
          </cell>
          <cell r="I35"/>
          <cell r="J35" t="str">
            <v>)</v>
          </cell>
          <cell r="K35"/>
          <cell r="M35"/>
          <cell r="N35" t="str">
            <v>～</v>
          </cell>
          <cell r="O35"/>
          <cell r="Q35"/>
          <cell r="R35" t="str">
            <v>～</v>
          </cell>
          <cell r="S35"/>
          <cell r="U35"/>
        </row>
      </sheetData>
      <sheetData sheetId="5"/>
      <sheetData sheetId="6">
        <row r="12">
          <cell r="C12" t="str">
            <v>管理者</v>
          </cell>
          <cell r="D12" t="str">
            <v>生活相談員</v>
          </cell>
          <cell r="E12" t="str">
            <v>看護職員</v>
          </cell>
          <cell r="F12" t="str">
            <v>介護職員</v>
          </cell>
          <cell r="G12" t="str">
            <v>機能訓練指導員</v>
          </cell>
          <cell r="H12" t="str">
            <v>ー</v>
          </cell>
          <cell r="I12" t="str">
            <v>ー</v>
          </cell>
          <cell r="J12" t="str">
            <v>ー</v>
          </cell>
          <cell r="K12" t="str">
            <v>ー</v>
          </cell>
          <cell r="L12" t="str">
            <v>ー</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通所型サービス（1枚版）"/>
      <sheetName val="通所型サービス（100名）"/>
      <sheetName val="シフト記号表（勤務時間帯）"/>
      <sheetName val="記入方法"/>
      <sheetName val="プルダウン・リスト"/>
      <sheetName val="【記載例】通所型サービス"/>
      <sheetName val="【記載例】シフト記号表（勤務時間帯）"/>
    </sheetNames>
    <sheetDataSet>
      <sheetData sheetId="0"/>
      <sheetData sheetId="1"/>
      <sheetData sheetId="2">
        <row r="6">
          <cell r="C6" t="str">
            <v>a</v>
          </cell>
          <cell r="D6" t="str">
            <v>：</v>
          </cell>
          <cell r="E6">
            <v>0.375</v>
          </cell>
          <cell r="F6" t="str">
            <v>～</v>
          </cell>
          <cell r="G6">
            <v>0.75</v>
          </cell>
          <cell r="H6" t="str">
            <v>（</v>
          </cell>
          <cell r="I6">
            <v>4.1666666666666664E-2</v>
          </cell>
          <cell r="J6" t="str">
            <v>)</v>
          </cell>
          <cell r="K6">
            <v>8</v>
          </cell>
          <cell r="M6">
            <v>0.39583333333333331</v>
          </cell>
          <cell r="N6" t="str">
            <v>～</v>
          </cell>
          <cell r="O6">
            <v>0.6875</v>
          </cell>
          <cell r="Q6">
            <v>0.39583333333333331</v>
          </cell>
          <cell r="R6" t="str">
            <v>～</v>
          </cell>
          <cell r="S6">
            <v>0.6875</v>
          </cell>
          <cell r="U6">
            <v>7</v>
          </cell>
        </row>
        <row r="7">
          <cell r="C7" t="str">
            <v>b</v>
          </cell>
          <cell r="D7" t="str">
            <v>：</v>
          </cell>
          <cell r="E7"/>
          <cell r="F7" t="str">
            <v>～</v>
          </cell>
          <cell r="G7"/>
          <cell r="H7" t="str">
            <v>（</v>
          </cell>
          <cell r="I7">
            <v>0</v>
          </cell>
          <cell r="J7" t="str">
            <v>)</v>
          </cell>
          <cell r="K7">
            <v>0</v>
          </cell>
          <cell r="M7"/>
          <cell r="N7" t="str">
            <v>～</v>
          </cell>
          <cell r="O7"/>
          <cell r="Q7">
            <v>0</v>
          </cell>
          <cell r="R7" t="str">
            <v>～</v>
          </cell>
          <cell r="S7">
            <v>0</v>
          </cell>
          <cell r="U7">
            <v>0</v>
          </cell>
        </row>
        <row r="8">
          <cell r="C8" t="str">
            <v>c</v>
          </cell>
          <cell r="D8" t="str">
            <v>：</v>
          </cell>
          <cell r="E8"/>
          <cell r="F8" t="str">
            <v>～</v>
          </cell>
          <cell r="G8"/>
          <cell r="H8" t="str">
            <v>（</v>
          </cell>
          <cell r="I8">
            <v>0</v>
          </cell>
          <cell r="J8" t="str">
            <v>)</v>
          </cell>
          <cell r="K8">
            <v>0</v>
          </cell>
          <cell r="M8"/>
          <cell r="N8" t="str">
            <v>～</v>
          </cell>
          <cell r="O8"/>
          <cell r="Q8">
            <v>0</v>
          </cell>
          <cell r="R8" t="str">
            <v>～</v>
          </cell>
          <cell r="S8">
            <v>0</v>
          </cell>
          <cell r="U8">
            <v>0</v>
          </cell>
        </row>
        <row r="9">
          <cell r="C9" t="str">
            <v>d</v>
          </cell>
          <cell r="D9" t="str">
            <v>：</v>
          </cell>
          <cell r="E9"/>
          <cell r="F9" t="str">
            <v>～</v>
          </cell>
          <cell r="G9"/>
          <cell r="H9" t="str">
            <v>（</v>
          </cell>
          <cell r="I9">
            <v>0</v>
          </cell>
          <cell r="J9" t="str">
            <v>)</v>
          </cell>
          <cell r="K9">
            <v>0</v>
          </cell>
          <cell r="M9"/>
          <cell r="N9" t="str">
            <v>～</v>
          </cell>
          <cell r="O9"/>
          <cell r="Q9">
            <v>0</v>
          </cell>
          <cell r="R9" t="str">
            <v>～</v>
          </cell>
          <cell r="S9">
            <v>0</v>
          </cell>
          <cell r="U9">
            <v>0</v>
          </cell>
        </row>
        <row r="10">
          <cell r="C10" t="str">
            <v>e</v>
          </cell>
          <cell r="D10" t="str">
            <v>：</v>
          </cell>
          <cell r="E10"/>
          <cell r="F10" t="str">
            <v>～</v>
          </cell>
          <cell r="G10"/>
          <cell r="H10" t="str">
            <v>（</v>
          </cell>
          <cell r="I10">
            <v>0</v>
          </cell>
          <cell r="J10" t="str">
            <v>)</v>
          </cell>
          <cell r="K10">
            <v>0</v>
          </cell>
          <cell r="M10"/>
          <cell r="N10" t="str">
            <v>～</v>
          </cell>
          <cell r="O10"/>
          <cell r="Q10">
            <v>0</v>
          </cell>
          <cell r="R10" t="str">
            <v>～</v>
          </cell>
          <cell r="S10">
            <v>0</v>
          </cell>
          <cell r="U10">
            <v>0</v>
          </cell>
        </row>
        <row r="11">
          <cell r="C11" t="str">
            <v>f</v>
          </cell>
          <cell r="D11" t="str">
            <v>：</v>
          </cell>
          <cell r="E11"/>
          <cell r="F11" t="str">
            <v>～</v>
          </cell>
          <cell r="G11"/>
          <cell r="H11" t="str">
            <v>（</v>
          </cell>
          <cell r="I11">
            <v>0</v>
          </cell>
          <cell r="J11" t="str">
            <v>)</v>
          </cell>
          <cell r="K11">
            <v>0</v>
          </cell>
          <cell r="M11"/>
          <cell r="N11" t="str">
            <v>～</v>
          </cell>
          <cell r="O11"/>
          <cell r="Q11">
            <v>0</v>
          </cell>
          <cell r="R11" t="str">
            <v>～</v>
          </cell>
          <cell r="S11">
            <v>0</v>
          </cell>
          <cell r="U11">
            <v>0</v>
          </cell>
        </row>
        <row r="12">
          <cell r="C12" t="str">
            <v>g</v>
          </cell>
          <cell r="D12" t="str">
            <v>：</v>
          </cell>
          <cell r="E12"/>
          <cell r="F12" t="str">
            <v>～</v>
          </cell>
          <cell r="G12"/>
          <cell r="H12" t="str">
            <v>（</v>
          </cell>
          <cell r="I12">
            <v>0</v>
          </cell>
          <cell r="J12" t="str">
            <v>)</v>
          </cell>
          <cell r="K12">
            <v>0</v>
          </cell>
          <cell r="M12"/>
          <cell r="N12" t="str">
            <v>～</v>
          </cell>
          <cell r="O12"/>
          <cell r="Q12">
            <v>0</v>
          </cell>
          <cell r="R12" t="str">
            <v>～</v>
          </cell>
          <cell r="S12">
            <v>0</v>
          </cell>
          <cell r="U12">
            <v>0</v>
          </cell>
        </row>
        <row r="13">
          <cell r="C13" t="str">
            <v>h</v>
          </cell>
          <cell r="D13" t="str">
            <v>：</v>
          </cell>
          <cell r="E13"/>
          <cell r="F13" t="str">
            <v>～</v>
          </cell>
          <cell r="G13"/>
          <cell r="H13" t="str">
            <v>（</v>
          </cell>
          <cell r="I13">
            <v>0</v>
          </cell>
          <cell r="J13" t="str">
            <v>)</v>
          </cell>
          <cell r="K13">
            <v>0</v>
          </cell>
          <cell r="M13"/>
          <cell r="N13" t="str">
            <v>～</v>
          </cell>
          <cell r="O13"/>
          <cell r="Q13">
            <v>0</v>
          </cell>
          <cell r="R13" t="str">
            <v>～</v>
          </cell>
          <cell r="S13">
            <v>0</v>
          </cell>
          <cell r="U13">
            <v>0</v>
          </cell>
        </row>
        <row r="14">
          <cell r="C14" t="str">
            <v>i</v>
          </cell>
          <cell r="D14" t="str">
            <v>：</v>
          </cell>
          <cell r="E14"/>
          <cell r="F14" t="str">
            <v>～</v>
          </cell>
          <cell r="G14"/>
          <cell r="H14" t="str">
            <v>（</v>
          </cell>
          <cell r="I14">
            <v>0</v>
          </cell>
          <cell r="J14" t="str">
            <v>)</v>
          </cell>
          <cell r="K14">
            <v>0</v>
          </cell>
          <cell r="M14"/>
          <cell r="N14" t="str">
            <v>～</v>
          </cell>
          <cell r="O14"/>
          <cell r="Q14">
            <v>0</v>
          </cell>
          <cell r="R14" t="str">
            <v>～</v>
          </cell>
          <cell r="S14">
            <v>0</v>
          </cell>
          <cell r="U14">
            <v>0</v>
          </cell>
        </row>
        <row r="15">
          <cell r="C15" t="str">
            <v>j</v>
          </cell>
          <cell r="D15" t="str">
            <v>：</v>
          </cell>
          <cell r="E15"/>
          <cell r="F15" t="str">
            <v>～</v>
          </cell>
          <cell r="G15"/>
          <cell r="H15" t="str">
            <v>（</v>
          </cell>
          <cell r="I15">
            <v>0</v>
          </cell>
          <cell r="J15" t="str">
            <v>)</v>
          </cell>
          <cell r="K15">
            <v>0</v>
          </cell>
          <cell r="M15"/>
          <cell r="N15" t="str">
            <v>～</v>
          </cell>
          <cell r="O15"/>
          <cell r="Q15">
            <v>0</v>
          </cell>
          <cell r="R15" t="str">
            <v>～</v>
          </cell>
          <cell r="S15">
            <v>0</v>
          </cell>
          <cell r="U15">
            <v>0</v>
          </cell>
        </row>
        <row r="16">
          <cell r="C16" t="str">
            <v>k</v>
          </cell>
          <cell r="D16" t="str">
            <v>：</v>
          </cell>
          <cell r="E16"/>
          <cell r="F16" t="str">
            <v>～</v>
          </cell>
          <cell r="G16"/>
          <cell r="H16" t="str">
            <v>（</v>
          </cell>
          <cell r="I16">
            <v>0</v>
          </cell>
          <cell r="J16" t="str">
            <v>)</v>
          </cell>
          <cell r="K16">
            <v>0</v>
          </cell>
          <cell r="M16"/>
          <cell r="N16" t="str">
            <v>～</v>
          </cell>
          <cell r="O16"/>
          <cell r="Q16">
            <v>0</v>
          </cell>
          <cell r="R16" t="str">
            <v>～</v>
          </cell>
          <cell r="S16">
            <v>0</v>
          </cell>
          <cell r="U16">
            <v>0</v>
          </cell>
        </row>
        <row r="17">
          <cell r="C17" t="str">
            <v>l</v>
          </cell>
          <cell r="D17" t="str">
            <v>：</v>
          </cell>
          <cell r="E17"/>
          <cell r="F17" t="str">
            <v>～</v>
          </cell>
          <cell r="G17"/>
          <cell r="H17" t="str">
            <v>（</v>
          </cell>
          <cell r="I17">
            <v>0</v>
          </cell>
          <cell r="J17" t="str">
            <v>)</v>
          </cell>
          <cell r="K17">
            <v>0</v>
          </cell>
          <cell r="M17"/>
          <cell r="N17" t="str">
            <v>～</v>
          </cell>
          <cell r="O17"/>
          <cell r="Q17">
            <v>0</v>
          </cell>
          <cell r="R17" t="str">
            <v>～</v>
          </cell>
          <cell r="S17">
            <v>0</v>
          </cell>
          <cell r="U17">
            <v>0</v>
          </cell>
        </row>
        <row r="18">
          <cell r="C18" t="str">
            <v>m</v>
          </cell>
          <cell r="D18" t="str">
            <v>：</v>
          </cell>
          <cell r="E18"/>
          <cell r="F18" t="str">
            <v>～</v>
          </cell>
          <cell r="G18"/>
          <cell r="H18" t="str">
            <v>（</v>
          </cell>
          <cell r="I18">
            <v>0</v>
          </cell>
          <cell r="J18" t="str">
            <v>)</v>
          </cell>
          <cell r="K18">
            <v>0</v>
          </cell>
          <cell r="M18"/>
          <cell r="N18" t="str">
            <v>～</v>
          </cell>
          <cell r="O18"/>
          <cell r="Q18">
            <v>0</v>
          </cell>
          <cell r="R18" t="str">
            <v>～</v>
          </cell>
          <cell r="S18">
            <v>0</v>
          </cell>
          <cell r="U18">
            <v>0</v>
          </cell>
        </row>
        <row r="19">
          <cell r="C19" t="str">
            <v>n</v>
          </cell>
          <cell r="D19" t="str">
            <v>：</v>
          </cell>
          <cell r="E19"/>
          <cell r="F19" t="str">
            <v>～</v>
          </cell>
          <cell r="G19"/>
          <cell r="H19" t="str">
            <v>（</v>
          </cell>
          <cell r="I19">
            <v>0</v>
          </cell>
          <cell r="J19" t="str">
            <v>)</v>
          </cell>
          <cell r="K19">
            <v>0</v>
          </cell>
          <cell r="M19"/>
          <cell r="N19" t="str">
            <v>～</v>
          </cell>
          <cell r="O19"/>
          <cell r="Q19">
            <v>0</v>
          </cell>
          <cell r="R19" t="str">
            <v>～</v>
          </cell>
          <cell r="S19">
            <v>0</v>
          </cell>
          <cell r="U19">
            <v>0</v>
          </cell>
        </row>
        <row r="20">
          <cell r="C20" t="str">
            <v>o</v>
          </cell>
          <cell r="D20" t="str">
            <v>：</v>
          </cell>
          <cell r="E20"/>
          <cell r="F20" t="str">
            <v>～</v>
          </cell>
          <cell r="G20"/>
          <cell r="H20" t="str">
            <v>（</v>
          </cell>
          <cell r="I20">
            <v>0</v>
          </cell>
          <cell r="J20" t="str">
            <v>)</v>
          </cell>
          <cell r="K20">
            <v>0</v>
          </cell>
          <cell r="M20"/>
          <cell r="N20" t="str">
            <v>～</v>
          </cell>
          <cell r="O20"/>
          <cell r="Q20">
            <v>0</v>
          </cell>
          <cell r="R20" t="str">
            <v>～</v>
          </cell>
          <cell r="S20">
            <v>0</v>
          </cell>
          <cell r="U20">
            <v>0</v>
          </cell>
        </row>
        <row r="21">
          <cell r="C21" t="str">
            <v>p</v>
          </cell>
          <cell r="D21" t="str">
            <v>：</v>
          </cell>
          <cell r="E21"/>
          <cell r="F21" t="str">
            <v>～</v>
          </cell>
          <cell r="G21"/>
          <cell r="H21" t="str">
            <v>（</v>
          </cell>
          <cell r="I21">
            <v>0</v>
          </cell>
          <cell r="J21" t="str">
            <v>)</v>
          </cell>
          <cell r="K21">
            <v>0</v>
          </cell>
          <cell r="M21"/>
          <cell r="N21" t="str">
            <v>～</v>
          </cell>
          <cell r="O21"/>
          <cell r="Q21">
            <v>0</v>
          </cell>
          <cell r="R21" t="str">
            <v>～</v>
          </cell>
          <cell r="S21">
            <v>0</v>
          </cell>
          <cell r="U21">
            <v>0</v>
          </cell>
        </row>
        <row r="22">
          <cell r="C22" t="str">
            <v>q</v>
          </cell>
          <cell r="D22" t="str">
            <v>：</v>
          </cell>
          <cell r="E22"/>
          <cell r="F22" t="str">
            <v>～</v>
          </cell>
          <cell r="G22"/>
          <cell r="H22" t="str">
            <v>（</v>
          </cell>
          <cell r="I22">
            <v>0</v>
          </cell>
          <cell r="J22" t="str">
            <v>)</v>
          </cell>
          <cell r="K22">
            <v>0</v>
          </cell>
          <cell r="M22"/>
          <cell r="N22" t="str">
            <v>～</v>
          </cell>
          <cell r="O22"/>
          <cell r="Q22">
            <v>0</v>
          </cell>
          <cell r="R22" t="str">
            <v>～</v>
          </cell>
          <cell r="S22">
            <v>0</v>
          </cell>
          <cell r="U22">
            <v>0</v>
          </cell>
        </row>
        <row r="23">
          <cell r="C23" t="str">
            <v>r</v>
          </cell>
          <cell r="D23" t="str">
            <v>：</v>
          </cell>
          <cell r="E23"/>
          <cell r="F23" t="str">
            <v>～</v>
          </cell>
          <cell r="G23"/>
          <cell r="H23" t="str">
            <v>（</v>
          </cell>
          <cell r="I23">
            <v>0</v>
          </cell>
          <cell r="J23" t="str">
            <v>)</v>
          </cell>
          <cell r="K23">
            <v>0</v>
          </cell>
          <cell r="M23"/>
          <cell r="N23" t="str">
            <v>～</v>
          </cell>
          <cell r="O23"/>
          <cell r="Q23">
            <v>0</v>
          </cell>
          <cell r="R23" t="str">
            <v>～</v>
          </cell>
          <cell r="S23">
            <v>0</v>
          </cell>
          <cell r="U23">
            <v>0</v>
          </cell>
        </row>
        <row r="24">
          <cell r="C24" t="str">
            <v>s</v>
          </cell>
          <cell r="D24" t="str">
            <v>：</v>
          </cell>
          <cell r="E24"/>
          <cell r="F24" t="str">
            <v>～</v>
          </cell>
          <cell r="G24"/>
          <cell r="H24" t="str">
            <v>（</v>
          </cell>
          <cell r="I24">
            <v>0</v>
          </cell>
          <cell r="J24" t="str">
            <v>)</v>
          </cell>
          <cell r="K24">
            <v>0</v>
          </cell>
          <cell r="M24"/>
          <cell r="N24" t="str">
            <v>～</v>
          </cell>
          <cell r="O24"/>
          <cell r="Q24">
            <v>0</v>
          </cell>
          <cell r="R24" t="str">
            <v>～</v>
          </cell>
          <cell r="S24">
            <v>0</v>
          </cell>
          <cell r="U24">
            <v>0</v>
          </cell>
        </row>
        <row r="25">
          <cell r="C25" t="str">
            <v>t</v>
          </cell>
          <cell r="D25" t="str">
            <v>：</v>
          </cell>
          <cell r="E25"/>
          <cell r="F25" t="str">
            <v>～</v>
          </cell>
          <cell r="G25"/>
          <cell r="H25" t="str">
            <v>（</v>
          </cell>
          <cell r="I25">
            <v>0</v>
          </cell>
          <cell r="J25" t="str">
            <v>)</v>
          </cell>
          <cell r="K25">
            <v>0</v>
          </cell>
          <cell r="M25"/>
          <cell r="N25" t="str">
            <v>～</v>
          </cell>
          <cell r="O25"/>
          <cell r="Q25">
            <v>0</v>
          </cell>
          <cell r="R25" t="str">
            <v>～</v>
          </cell>
          <cell r="S25">
            <v>0</v>
          </cell>
          <cell r="U25">
            <v>0</v>
          </cell>
        </row>
        <row r="26">
          <cell r="C26" t="str">
            <v>u</v>
          </cell>
          <cell r="D26" t="str">
            <v>：</v>
          </cell>
          <cell r="E26"/>
          <cell r="F26" t="str">
            <v>～</v>
          </cell>
          <cell r="G26"/>
          <cell r="H26" t="str">
            <v>（</v>
          </cell>
          <cell r="I26"/>
          <cell r="J26" t="str">
            <v>)</v>
          </cell>
          <cell r="K26">
            <v>1</v>
          </cell>
          <cell r="M26"/>
          <cell r="N26" t="str">
            <v>～</v>
          </cell>
          <cell r="O26"/>
          <cell r="Q26"/>
          <cell r="R26" t="str">
            <v>～</v>
          </cell>
          <cell r="S26"/>
          <cell r="U26">
            <v>1</v>
          </cell>
        </row>
        <row r="27">
          <cell r="C27" t="str">
            <v>v</v>
          </cell>
          <cell r="D27" t="str">
            <v>：</v>
          </cell>
          <cell r="E27"/>
          <cell r="F27" t="str">
            <v>～</v>
          </cell>
          <cell r="G27"/>
          <cell r="H27" t="str">
            <v>（</v>
          </cell>
          <cell r="I27"/>
          <cell r="J27" t="str">
            <v>)</v>
          </cell>
          <cell r="K27">
            <v>2</v>
          </cell>
          <cell r="M27"/>
          <cell r="N27" t="str">
            <v>～</v>
          </cell>
          <cell r="O27"/>
          <cell r="Q27"/>
          <cell r="R27" t="str">
            <v>～</v>
          </cell>
          <cell r="S27"/>
          <cell r="U27">
            <v>2</v>
          </cell>
        </row>
        <row r="28">
          <cell r="C28" t="str">
            <v>w</v>
          </cell>
          <cell r="D28" t="str">
            <v>：</v>
          </cell>
          <cell r="E28"/>
          <cell r="F28" t="str">
            <v>～</v>
          </cell>
          <cell r="G28"/>
          <cell r="H28" t="str">
            <v>（</v>
          </cell>
          <cell r="I28"/>
          <cell r="J28" t="str">
            <v>)</v>
          </cell>
          <cell r="K28">
            <v>3</v>
          </cell>
          <cell r="M28"/>
          <cell r="N28" t="str">
            <v>～</v>
          </cell>
          <cell r="O28"/>
          <cell r="Q28"/>
          <cell r="R28" t="str">
            <v>～</v>
          </cell>
          <cell r="S28"/>
          <cell r="U28">
            <v>3</v>
          </cell>
        </row>
        <row r="29">
          <cell r="C29" t="str">
            <v>x</v>
          </cell>
          <cell r="D29" t="str">
            <v>：</v>
          </cell>
          <cell r="E29"/>
          <cell r="F29" t="str">
            <v>～</v>
          </cell>
          <cell r="G29"/>
          <cell r="H29" t="str">
            <v>（</v>
          </cell>
          <cell r="I29"/>
          <cell r="J29" t="str">
            <v>)</v>
          </cell>
          <cell r="K29">
            <v>4</v>
          </cell>
          <cell r="M29"/>
          <cell r="N29" t="str">
            <v>～</v>
          </cell>
          <cell r="O29"/>
          <cell r="Q29"/>
          <cell r="R29" t="str">
            <v>～</v>
          </cell>
          <cell r="S29"/>
          <cell r="U29">
            <v>4</v>
          </cell>
        </row>
        <row r="30">
          <cell r="C30" t="str">
            <v>y</v>
          </cell>
          <cell r="D30" t="str">
            <v>：</v>
          </cell>
          <cell r="E30"/>
          <cell r="F30" t="str">
            <v>～</v>
          </cell>
          <cell r="G30"/>
          <cell r="H30" t="str">
            <v>（</v>
          </cell>
          <cell r="I30"/>
          <cell r="J30" t="str">
            <v>)</v>
          </cell>
          <cell r="K30">
            <v>4</v>
          </cell>
          <cell r="M30"/>
          <cell r="N30" t="str">
            <v>～</v>
          </cell>
          <cell r="O30"/>
          <cell r="Q30"/>
          <cell r="R30" t="str">
            <v>～</v>
          </cell>
          <cell r="S30"/>
          <cell r="U30">
            <v>3</v>
          </cell>
        </row>
        <row r="31">
          <cell r="C31" t="str">
            <v>z</v>
          </cell>
          <cell r="D31" t="str">
            <v>：</v>
          </cell>
          <cell r="E31"/>
          <cell r="F31" t="str">
            <v>～</v>
          </cell>
          <cell r="G31"/>
          <cell r="H31" t="str">
            <v>（</v>
          </cell>
          <cell r="I31"/>
          <cell r="J31" t="str">
            <v>)</v>
          </cell>
          <cell r="K31">
            <v>5</v>
          </cell>
          <cell r="M31"/>
          <cell r="N31" t="str">
            <v>～</v>
          </cell>
          <cell r="O31"/>
          <cell r="Q31"/>
          <cell r="R31" t="str">
            <v>～</v>
          </cell>
          <cell r="S31"/>
          <cell r="U31">
            <v>5</v>
          </cell>
        </row>
        <row r="32">
          <cell r="C32" t="str">
            <v>休</v>
          </cell>
          <cell r="D32" t="str">
            <v>：</v>
          </cell>
          <cell r="E32"/>
          <cell r="F32" t="str">
            <v>～</v>
          </cell>
          <cell r="G32"/>
          <cell r="H32" t="str">
            <v>（</v>
          </cell>
          <cell r="I32"/>
          <cell r="J32" t="str">
            <v>)</v>
          </cell>
          <cell r="K32">
            <v>0</v>
          </cell>
          <cell r="M32"/>
          <cell r="N32" t="str">
            <v>～</v>
          </cell>
          <cell r="O32"/>
          <cell r="Q32"/>
          <cell r="R32" t="str">
            <v>～</v>
          </cell>
          <cell r="S32"/>
          <cell r="U32">
            <v>0</v>
          </cell>
        </row>
        <row r="33">
          <cell r="C33" t="str">
            <v>-</v>
          </cell>
          <cell r="D33" t="str">
            <v>：</v>
          </cell>
          <cell r="E33"/>
          <cell r="F33" t="str">
            <v>～</v>
          </cell>
          <cell r="G33"/>
          <cell r="H33" t="str">
            <v>（</v>
          </cell>
          <cell r="I33"/>
          <cell r="J33" t="str">
            <v>)</v>
          </cell>
          <cell r="K33"/>
          <cell r="M33"/>
          <cell r="N33" t="str">
            <v>～</v>
          </cell>
          <cell r="O33"/>
          <cell r="Q33"/>
          <cell r="R33" t="str">
            <v>～</v>
          </cell>
          <cell r="S33"/>
          <cell r="U33"/>
        </row>
        <row r="34">
          <cell r="C34" t="str">
            <v>-</v>
          </cell>
          <cell r="D34" t="str">
            <v>：</v>
          </cell>
          <cell r="E34"/>
          <cell r="F34" t="str">
            <v>～</v>
          </cell>
          <cell r="G34"/>
          <cell r="H34" t="str">
            <v>（</v>
          </cell>
          <cell r="I34"/>
          <cell r="J34" t="str">
            <v>)</v>
          </cell>
          <cell r="K34"/>
          <cell r="M34"/>
          <cell r="N34" t="str">
            <v>～</v>
          </cell>
          <cell r="O34"/>
          <cell r="Q34"/>
          <cell r="R34" t="str">
            <v>～</v>
          </cell>
          <cell r="S34"/>
          <cell r="U34"/>
        </row>
        <row r="35">
          <cell r="C35" t="str">
            <v>-</v>
          </cell>
          <cell r="D35" t="str">
            <v>：</v>
          </cell>
          <cell r="E35"/>
          <cell r="F35" t="str">
            <v>～</v>
          </cell>
          <cell r="G35"/>
          <cell r="H35" t="str">
            <v>（</v>
          </cell>
          <cell r="I35"/>
          <cell r="J35" t="str">
            <v>)</v>
          </cell>
          <cell r="K35"/>
          <cell r="M35"/>
          <cell r="N35" t="str">
            <v>～</v>
          </cell>
          <cell r="O35"/>
          <cell r="Q35"/>
          <cell r="R35" t="str">
            <v>～</v>
          </cell>
          <cell r="S35"/>
          <cell r="U35"/>
        </row>
      </sheetData>
      <sheetData sheetId="3"/>
      <sheetData sheetId="4">
        <row r="12">
          <cell r="C12" t="str">
            <v>管理者</v>
          </cell>
          <cell r="D12" t="str">
            <v>生活相談員</v>
          </cell>
          <cell r="E12" t="str">
            <v>看護職員</v>
          </cell>
          <cell r="F12" t="str">
            <v>介護職員</v>
          </cell>
          <cell r="G12" t="str">
            <v>機能訓練指導員</v>
          </cell>
          <cell r="H12" t="str">
            <v>ー</v>
          </cell>
          <cell r="I12" t="str">
            <v>ー</v>
          </cell>
          <cell r="J12" t="str">
            <v>ー</v>
          </cell>
          <cell r="K12" t="str">
            <v>ー</v>
          </cell>
          <cell r="L12" t="str">
            <v>ー</v>
          </cell>
        </row>
      </sheetData>
      <sheetData sheetId="5"/>
      <sheetData sheetId="6">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休</v>
          </cell>
        </row>
        <row r="33">
          <cell r="C33" t="str">
            <v>-</v>
          </cell>
        </row>
        <row r="34">
          <cell r="C34" t="str">
            <v>-</v>
          </cell>
        </row>
        <row r="35">
          <cell r="C35" t="str">
            <v>-</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特定施設入居者生活介護"/>
      <sheetName val="【記載例】シフト記号表（勤務時間帯）"/>
      <sheetName val="特定施設入居者生活介護"/>
      <sheetName val="シフト記号表"/>
      <sheetName val="記入方法"/>
      <sheetName val="プルダウン・リスト"/>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2"/>
      <sheetData sheetId="3">
        <row r="6">
          <cell r="C6" t="str">
            <v>a</v>
          </cell>
          <cell r="D6" t="str">
            <v>a</v>
          </cell>
          <cell r="E6" t="str">
            <v>：</v>
          </cell>
          <cell r="F6">
            <v>0.29166666666666669</v>
          </cell>
          <cell r="G6" t="str">
            <v>～</v>
          </cell>
          <cell r="H6">
            <v>0.66666666666666663</v>
          </cell>
          <cell r="I6" t="str">
            <v>（</v>
          </cell>
          <cell r="J6">
            <v>4.1666666666666664E-2</v>
          </cell>
          <cell r="K6" t="str">
            <v>）</v>
          </cell>
          <cell r="L6">
            <v>7.9999999999999982</v>
          </cell>
        </row>
        <row r="7">
          <cell r="C7" t="str">
            <v>b</v>
          </cell>
          <cell r="D7" t="str">
            <v>b</v>
          </cell>
          <cell r="E7" t="str">
            <v>：</v>
          </cell>
          <cell r="F7">
            <v>0.375</v>
          </cell>
          <cell r="G7" t="str">
            <v>～</v>
          </cell>
          <cell r="H7">
            <v>0.75</v>
          </cell>
          <cell r="I7" t="str">
            <v>（</v>
          </cell>
          <cell r="J7">
            <v>4.1666666666666664E-2</v>
          </cell>
          <cell r="K7" t="str">
            <v>）</v>
          </cell>
          <cell r="L7">
            <v>8</v>
          </cell>
        </row>
        <row r="8">
          <cell r="C8" t="str">
            <v>c</v>
          </cell>
          <cell r="D8" t="str">
            <v>c</v>
          </cell>
          <cell r="E8" t="str">
            <v>：</v>
          </cell>
          <cell r="F8">
            <v>0.41666666666666669</v>
          </cell>
          <cell r="G8" t="str">
            <v>～</v>
          </cell>
          <cell r="H8">
            <v>0.79166666666666663</v>
          </cell>
          <cell r="I8" t="str">
            <v>（</v>
          </cell>
          <cell r="J8">
            <v>4.1666666666666664E-2</v>
          </cell>
          <cell r="K8" t="str">
            <v>）</v>
          </cell>
          <cell r="L8">
            <v>7.9999999999999982</v>
          </cell>
        </row>
        <row r="9">
          <cell r="C9" t="str">
            <v>d</v>
          </cell>
          <cell r="D9" t="str">
            <v>d</v>
          </cell>
          <cell r="E9" t="str">
            <v>：</v>
          </cell>
          <cell r="F9">
            <v>0.5</v>
          </cell>
          <cell r="G9" t="str">
            <v>～</v>
          </cell>
          <cell r="H9">
            <v>0.875</v>
          </cell>
          <cell r="I9" t="str">
            <v>（</v>
          </cell>
          <cell r="J9">
            <v>4.1666666666666664E-2</v>
          </cell>
          <cell r="K9" t="str">
            <v>）</v>
          </cell>
          <cell r="L9">
            <v>8</v>
          </cell>
        </row>
        <row r="10">
          <cell r="C10" t="str">
            <v>e</v>
          </cell>
          <cell r="D10" t="str">
            <v>e</v>
          </cell>
          <cell r="E10" t="str">
            <v>：</v>
          </cell>
          <cell r="F10">
            <v>0.375</v>
          </cell>
          <cell r="G10" t="str">
            <v>～</v>
          </cell>
          <cell r="H10">
            <v>0.54166666666666663</v>
          </cell>
          <cell r="I10" t="str">
            <v>（</v>
          </cell>
          <cell r="J10">
            <v>0</v>
          </cell>
          <cell r="K10" t="str">
            <v>）</v>
          </cell>
          <cell r="L10">
            <v>3.9999999999999991</v>
          </cell>
        </row>
        <row r="11">
          <cell r="C11" t="str">
            <v>f</v>
          </cell>
          <cell r="D11" t="str">
            <v>f</v>
          </cell>
          <cell r="E11" t="str">
            <v>：</v>
          </cell>
          <cell r="F11">
            <v>0.54166666666666663</v>
          </cell>
          <cell r="G11" t="str">
            <v>～</v>
          </cell>
          <cell r="H11">
            <v>0.77083333333333337</v>
          </cell>
          <cell r="I11" t="str">
            <v>（</v>
          </cell>
          <cell r="J11">
            <v>0</v>
          </cell>
          <cell r="K11" t="str">
            <v>）</v>
          </cell>
          <cell r="L11">
            <v>5.5000000000000018</v>
          </cell>
        </row>
        <row r="12">
          <cell r="C12" t="str">
            <v>g</v>
          </cell>
          <cell r="D12" t="str">
            <v>g</v>
          </cell>
          <cell r="E12" t="str">
            <v>：</v>
          </cell>
          <cell r="F12">
            <v>0.58333333333333337</v>
          </cell>
          <cell r="G12" t="str">
            <v>～</v>
          </cell>
          <cell r="H12">
            <v>0.83333333333333337</v>
          </cell>
          <cell r="I12" t="str">
            <v>（</v>
          </cell>
          <cell r="J12">
            <v>0</v>
          </cell>
          <cell r="K12" t="str">
            <v>）</v>
          </cell>
          <cell r="L12">
            <v>6</v>
          </cell>
        </row>
        <row r="13">
          <cell r="C13" t="str">
            <v>h</v>
          </cell>
          <cell r="D13" t="str">
            <v>h</v>
          </cell>
          <cell r="E13" t="str">
            <v>：</v>
          </cell>
          <cell r="F13">
            <v>0.66666666666666663</v>
          </cell>
          <cell r="G13" t="str">
            <v>～</v>
          </cell>
          <cell r="H13">
            <v>0</v>
          </cell>
          <cell r="I13" t="str">
            <v>（</v>
          </cell>
          <cell r="J13">
            <v>2.0833333333333332E-2</v>
          </cell>
          <cell r="K13" t="str">
            <v>）</v>
          </cell>
          <cell r="L13">
            <v>7.5000000000000018</v>
          </cell>
        </row>
        <row r="14">
          <cell r="C14" t="str">
            <v>i</v>
          </cell>
          <cell r="D14" t="str">
            <v>i</v>
          </cell>
          <cell r="E14" t="str">
            <v>：</v>
          </cell>
          <cell r="F14">
            <v>0</v>
          </cell>
          <cell r="G14" t="str">
            <v>～</v>
          </cell>
          <cell r="H14">
            <v>0.375</v>
          </cell>
          <cell r="I14" t="str">
            <v>（</v>
          </cell>
          <cell r="J14">
            <v>2.0833333333333332E-2</v>
          </cell>
          <cell r="K14" t="str">
            <v>）</v>
          </cell>
          <cell r="L14">
            <v>8.5</v>
          </cell>
        </row>
        <row r="15">
          <cell r="C15" t="str">
            <v>j</v>
          </cell>
          <cell r="D15" t="str">
            <v>j</v>
          </cell>
          <cell r="E15" t="str">
            <v>：</v>
          </cell>
          <cell r="F15"/>
          <cell r="G15" t="str">
            <v>～</v>
          </cell>
          <cell r="H15"/>
          <cell r="I15" t="str">
            <v>（</v>
          </cell>
          <cell r="J15">
            <v>0</v>
          </cell>
          <cell r="K15" t="str">
            <v>）</v>
          </cell>
          <cell r="L15" t="str">
            <v/>
          </cell>
        </row>
        <row r="16">
          <cell r="C16" t="str">
            <v>k</v>
          </cell>
          <cell r="D16" t="str">
            <v>k</v>
          </cell>
          <cell r="E16" t="str">
            <v>：</v>
          </cell>
          <cell r="F16"/>
          <cell r="G16" t="str">
            <v>～</v>
          </cell>
          <cell r="H16"/>
          <cell r="I16" t="str">
            <v>（</v>
          </cell>
          <cell r="J16">
            <v>0</v>
          </cell>
          <cell r="K16" t="str">
            <v>）</v>
          </cell>
          <cell r="L16" t="str">
            <v/>
          </cell>
        </row>
        <row r="17">
          <cell r="C17" t="str">
            <v>l</v>
          </cell>
          <cell r="D17" t="str">
            <v>l</v>
          </cell>
          <cell r="E17" t="str">
            <v>：</v>
          </cell>
          <cell r="F17"/>
          <cell r="G17" t="str">
            <v>～</v>
          </cell>
          <cell r="H17"/>
          <cell r="I17" t="str">
            <v>（</v>
          </cell>
          <cell r="J17">
            <v>0</v>
          </cell>
          <cell r="K17" t="str">
            <v>）</v>
          </cell>
          <cell r="L17" t="str">
            <v/>
          </cell>
        </row>
        <row r="18">
          <cell r="C18" t="str">
            <v>m</v>
          </cell>
          <cell r="D18" t="str">
            <v>m</v>
          </cell>
          <cell r="E18" t="str">
            <v>：</v>
          </cell>
          <cell r="F18"/>
          <cell r="G18" t="str">
            <v>～</v>
          </cell>
          <cell r="H18"/>
          <cell r="I18" t="str">
            <v>（</v>
          </cell>
          <cell r="J18">
            <v>0</v>
          </cell>
          <cell r="K18" t="str">
            <v>）</v>
          </cell>
          <cell r="L18" t="str">
            <v/>
          </cell>
        </row>
        <row r="19">
          <cell r="C19" t="str">
            <v>n</v>
          </cell>
          <cell r="D19" t="str">
            <v>n</v>
          </cell>
          <cell r="E19" t="str">
            <v>：</v>
          </cell>
          <cell r="F19"/>
          <cell r="G19" t="str">
            <v>～</v>
          </cell>
          <cell r="H19"/>
          <cell r="I19" t="str">
            <v>（</v>
          </cell>
          <cell r="J19">
            <v>0</v>
          </cell>
          <cell r="K19" t="str">
            <v>）</v>
          </cell>
          <cell r="L19" t="str">
            <v/>
          </cell>
        </row>
        <row r="20">
          <cell r="C20" t="str">
            <v>o</v>
          </cell>
          <cell r="D20" t="str">
            <v>o</v>
          </cell>
          <cell r="E20" t="str">
            <v>：</v>
          </cell>
          <cell r="F20"/>
          <cell r="G20" t="str">
            <v>～</v>
          </cell>
          <cell r="H20"/>
          <cell r="I20" t="str">
            <v>（</v>
          </cell>
          <cell r="J20">
            <v>0</v>
          </cell>
          <cell r="K20" t="str">
            <v>）</v>
          </cell>
          <cell r="L20" t="str">
            <v/>
          </cell>
        </row>
        <row r="21">
          <cell r="C21" t="str">
            <v>p</v>
          </cell>
          <cell r="D21" t="str">
            <v>p</v>
          </cell>
          <cell r="E21" t="str">
            <v>：</v>
          </cell>
          <cell r="F21"/>
          <cell r="G21" t="str">
            <v>～</v>
          </cell>
          <cell r="H21"/>
          <cell r="I21" t="str">
            <v>（</v>
          </cell>
          <cell r="J21">
            <v>0</v>
          </cell>
          <cell r="K21" t="str">
            <v>）</v>
          </cell>
          <cell r="L21" t="str">
            <v/>
          </cell>
        </row>
        <row r="22">
          <cell r="C22" t="str">
            <v>q</v>
          </cell>
          <cell r="D22" t="str">
            <v>q</v>
          </cell>
          <cell r="E22" t="str">
            <v>：</v>
          </cell>
          <cell r="F22"/>
          <cell r="G22" t="str">
            <v>～</v>
          </cell>
          <cell r="H22"/>
          <cell r="I22" t="str">
            <v>（</v>
          </cell>
          <cell r="J22">
            <v>0</v>
          </cell>
          <cell r="K22" t="str">
            <v>）</v>
          </cell>
          <cell r="L22" t="str">
            <v/>
          </cell>
        </row>
        <row r="23">
          <cell r="C23" t="str">
            <v>r</v>
          </cell>
          <cell r="D23" t="str">
            <v>r</v>
          </cell>
          <cell r="E23" t="str">
            <v>：</v>
          </cell>
          <cell r="F23"/>
          <cell r="G23" t="str">
            <v>～</v>
          </cell>
          <cell r="H23"/>
          <cell r="I23" t="str">
            <v>（</v>
          </cell>
          <cell r="J23"/>
          <cell r="K23" t="str">
            <v>）</v>
          </cell>
          <cell r="L23">
            <v>1</v>
          </cell>
        </row>
        <row r="24">
          <cell r="C24" t="str">
            <v>s</v>
          </cell>
          <cell r="D24" t="str">
            <v>s</v>
          </cell>
          <cell r="E24" t="str">
            <v>：</v>
          </cell>
          <cell r="F24"/>
          <cell r="G24" t="str">
            <v>～</v>
          </cell>
          <cell r="H24"/>
          <cell r="I24" t="str">
            <v>（</v>
          </cell>
          <cell r="J24"/>
          <cell r="K24" t="str">
            <v>）</v>
          </cell>
          <cell r="L24">
            <v>2</v>
          </cell>
        </row>
        <row r="25">
          <cell r="C25" t="str">
            <v>t</v>
          </cell>
          <cell r="D25" t="str">
            <v>t</v>
          </cell>
          <cell r="E25" t="str">
            <v>：</v>
          </cell>
          <cell r="F25"/>
          <cell r="G25" t="str">
            <v>～</v>
          </cell>
          <cell r="H25"/>
          <cell r="I25" t="str">
            <v>（</v>
          </cell>
          <cell r="J25"/>
          <cell r="K25" t="str">
            <v>）</v>
          </cell>
          <cell r="L25">
            <v>3</v>
          </cell>
        </row>
        <row r="26">
          <cell r="C26" t="str">
            <v>u</v>
          </cell>
          <cell r="D26" t="str">
            <v>u</v>
          </cell>
          <cell r="E26" t="str">
            <v>：</v>
          </cell>
          <cell r="F26"/>
          <cell r="G26" t="str">
            <v>～</v>
          </cell>
          <cell r="H26"/>
          <cell r="I26" t="str">
            <v>（</v>
          </cell>
          <cell r="J26"/>
          <cell r="K26" t="str">
            <v>）</v>
          </cell>
          <cell r="L26">
            <v>4</v>
          </cell>
        </row>
        <row r="27">
          <cell r="C27" t="str">
            <v>v</v>
          </cell>
          <cell r="D27" t="str">
            <v>v</v>
          </cell>
          <cell r="E27" t="str">
            <v>：</v>
          </cell>
          <cell r="F27"/>
          <cell r="G27" t="str">
            <v>～</v>
          </cell>
          <cell r="H27"/>
          <cell r="I27" t="str">
            <v>（</v>
          </cell>
          <cell r="J27"/>
          <cell r="K27" t="str">
            <v>）</v>
          </cell>
          <cell r="L27">
            <v>5</v>
          </cell>
        </row>
        <row r="28">
          <cell r="C28" t="str">
            <v>w</v>
          </cell>
          <cell r="D28" t="str">
            <v>w</v>
          </cell>
          <cell r="E28" t="str">
            <v>：</v>
          </cell>
          <cell r="F28"/>
          <cell r="G28" t="str">
            <v>～</v>
          </cell>
          <cell r="H28"/>
          <cell r="I28" t="str">
            <v>（</v>
          </cell>
          <cell r="J28"/>
          <cell r="K28" t="str">
            <v>）</v>
          </cell>
          <cell r="L28">
            <v>6</v>
          </cell>
        </row>
        <row r="29">
          <cell r="C29" t="str">
            <v>x</v>
          </cell>
          <cell r="D29" t="str">
            <v>x</v>
          </cell>
          <cell r="E29" t="str">
            <v>：</v>
          </cell>
          <cell r="F29"/>
          <cell r="G29" t="str">
            <v>～</v>
          </cell>
          <cell r="H29"/>
          <cell r="I29" t="str">
            <v>（</v>
          </cell>
          <cell r="J29"/>
          <cell r="K29" t="str">
            <v>）</v>
          </cell>
          <cell r="L29">
            <v>7</v>
          </cell>
        </row>
        <row r="30">
          <cell r="C30" t="str">
            <v>y</v>
          </cell>
          <cell r="D30" t="str">
            <v>y</v>
          </cell>
          <cell r="E30" t="str">
            <v>：</v>
          </cell>
          <cell r="F30"/>
          <cell r="G30" t="str">
            <v>～</v>
          </cell>
          <cell r="H30"/>
          <cell r="I30" t="str">
            <v>（</v>
          </cell>
          <cell r="J30"/>
          <cell r="K30" t="str">
            <v>）</v>
          </cell>
          <cell r="L30">
            <v>8</v>
          </cell>
        </row>
        <row r="31">
          <cell r="C31" t="str">
            <v>z</v>
          </cell>
          <cell r="D31" t="str">
            <v>z</v>
          </cell>
          <cell r="E31" t="str">
            <v>：</v>
          </cell>
          <cell r="F31"/>
          <cell r="G31" t="str">
            <v>～</v>
          </cell>
          <cell r="H31"/>
          <cell r="I31" t="str">
            <v>（</v>
          </cell>
          <cell r="J31"/>
          <cell r="K31" t="str">
            <v>）</v>
          </cell>
          <cell r="L31">
            <v>1</v>
          </cell>
        </row>
        <row r="32">
          <cell r="C32" t="str">
            <v>x</v>
          </cell>
          <cell r="D32" t="str">
            <v>x</v>
          </cell>
          <cell r="E32" t="str">
            <v>：</v>
          </cell>
          <cell r="F32"/>
          <cell r="G32" t="str">
            <v>～</v>
          </cell>
          <cell r="H32"/>
          <cell r="I32" t="str">
            <v>（</v>
          </cell>
          <cell r="J32"/>
          <cell r="K32" t="str">
            <v>）</v>
          </cell>
          <cell r="L32">
            <v>2</v>
          </cell>
        </row>
        <row r="33">
          <cell r="C33" t="str">
            <v>aa</v>
          </cell>
          <cell r="D33" t="str">
            <v>aa</v>
          </cell>
          <cell r="E33" t="str">
            <v>：</v>
          </cell>
          <cell r="F33"/>
          <cell r="G33" t="str">
            <v>～</v>
          </cell>
          <cell r="H33"/>
          <cell r="I33" t="str">
            <v>（</v>
          </cell>
          <cell r="J33"/>
          <cell r="K33" t="str">
            <v>）</v>
          </cell>
          <cell r="L33">
            <v>3</v>
          </cell>
        </row>
        <row r="34">
          <cell r="C34" t="str">
            <v>ab</v>
          </cell>
          <cell r="D34" t="str">
            <v>ab</v>
          </cell>
          <cell r="E34" t="str">
            <v>：</v>
          </cell>
          <cell r="F34"/>
          <cell r="G34" t="str">
            <v>～</v>
          </cell>
          <cell r="H34"/>
          <cell r="I34" t="str">
            <v>（</v>
          </cell>
          <cell r="J34"/>
          <cell r="K34" t="str">
            <v>）</v>
          </cell>
          <cell r="L34">
            <v>4</v>
          </cell>
        </row>
        <row r="35">
          <cell r="C35" t="str">
            <v>ac</v>
          </cell>
          <cell r="D35" t="str">
            <v>ac</v>
          </cell>
          <cell r="E35" t="str">
            <v>：</v>
          </cell>
          <cell r="F35"/>
          <cell r="G35" t="str">
            <v>～</v>
          </cell>
          <cell r="H35"/>
          <cell r="I35" t="str">
            <v>（</v>
          </cell>
          <cell r="J35"/>
          <cell r="K35" t="str">
            <v>）</v>
          </cell>
          <cell r="L35">
            <v>5</v>
          </cell>
        </row>
        <row r="36">
          <cell r="C36" t="str">
            <v>ad</v>
          </cell>
          <cell r="D36" t="str">
            <v>ad</v>
          </cell>
          <cell r="E36" t="str">
            <v>：</v>
          </cell>
          <cell r="F36"/>
          <cell r="G36" t="str">
            <v>～</v>
          </cell>
          <cell r="H36"/>
          <cell r="I36" t="str">
            <v>（</v>
          </cell>
          <cell r="J36"/>
          <cell r="K36" t="str">
            <v>）</v>
          </cell>
          <cell r="L36">
            <v>6</v>
          </cell>
        </row>
        <row r="37">
          <cell r="C37" t="str">
            <v>ae</v>
          </cell>
          <cell r="D37" t="str">
            <v>ae</v>
          </cell>
          <cell r="E37" t="str">
            <v>：</v>
          </cell>
          <cell r="F37"/>
          <cell r="G37" t="str">
            <v>～</v>
          </cell>
          <cell r="H37"/>
          <cell r="I37" t="str">
            <v>（</v>
          </cell>
          <cell r="J37"/>
          <cell r="K37" t="str">
            <v>）</v>
          </cell>
          <cell r="L37">
            <v>7</v>
          </cell>
        </row>
        <row r="38">
          <cell r="C38" t="str">
            <v>af</v>
          </cell>
          <cell r="D38" t="str">
            <v>af</v>
          </cell>
          <cell r="E38" t="str">
            <v>：</v>
          </cell>
          <cell r="F38"/>
          <cell r="G38" t="str">
            <v>～</v>
          </cell>
          <cell r="H38"/>
          <cell r="I38" t="str">
            <v>（</v>
          </cell>
          <cell r="J38"/>
          <cell r="K38" t="str">
            <v>）</v>
          </cell>
          <cell r="L38">
            <v>8</v>
          </cell>
        </row>
        <row r="39">
          <cell r="C39" t="str">
            <v>ag</v>
          </cell>
          <cell r="D39"/>
          <cell r="E39" t="str">
            <v>：</v>
          </cell>
          <cell r="F39">
            <v>0.29166666666666669</v>
          </cell>
          <cell r="G39" t="str">
            <v>～</v>
          </cell>
          <cell r="H39">
            <v>0.39583333333333331</v>
          </cell>
          <cell r="I39" t="str">
            <v>（</v>
          </cell>
          <cell r="J39">
            <v>0</v>
          </cell>
          <cell r="K39" t="str">
            <v>）</v>
          </cell>
          <cell r="L39">
            <v>2.4999999999999991</v>
          </cell>
        </row>
        <row r="40">
          <cell r="C40" t="str">
            <v>-</v>
          </cell>
          <cell r="D40"/>
          <cell r="E40" t="str">
            <v>：</v>
          </cell>
          <cell r="F40">
            <v>0.6875</v>
          </cell>
          <cell r="G40" t="str">
            <v>～</v>
          </cell>
          <cell r="H40">
            <v>0.83333333333333337</v>
          </cell>
          <cell r="I40" t="str">
            <v>（</v>
          </cell>
          <cell r="J40">
            <v>0</v>
          </cell>
          <cell r="K40" t="str">
            <v>）</v>
          </cell>
          <cell r="L40">
            <v>3.5000000000000009</v>
          </cell>
        </row>
        <row r="41">
          <cell r="C41" t="str">
            <v>-</v>
          </cell>
          <cell r="D41" t="str">
            <v>ag</v>
          </cell>
          <cell r="E41" t="str">
            <v>：</v>
          </cell>
          <cell r="F41" t="str">
            <v>-</v>
          </cell>
          <cell r="G41" t="str">
            <v>～</v>
          </cell>
          <cell r="H41" t="str">
            <v>-</v>
          </cell>
          <cell r="I41" t="str">
            <v>（</v>
          </cell>
          <cell r="J41" t="str">
            <v>-</v>
          </cell>
          <cell r="K41" t="str">
            <v>）</v>
          </cell>
          <cell r="L41">
            <v>6</v>
          </cell>
        </row>
        <row r="42">
          <cell r="C42" t="str">
            <v>ah</v>
          </cell>
          <cell r="D42"/>
          <cell r="E42" t="str">
            <v>：</v>
          </cell>
          <cell r="F42"/>
          <cell r="G42" t="str">
            <v>～</v>
          </cell>
          <cell r="H42"/>
          <cell r="I42" t="str">
            <v>（</v>
          </cell>
          <cell r="J42">
            <v>0</v>
          </cell>
          <cell r="K42" t="str">
            <v>）</v>
          </cell>
          <cell r="L42" t="str">
            <v/>
          </cell>
        </row>
        <row r="43">
          <cell r="C43" t="str">
            <v>-</v>
          </cell>
          <cell r="D43"/>
          <cell r="E43" t="str">
            <v>：</v>
          </cell>
          <cell r="F43"/>
          <cell r="G43" t="str">
            <v>～</v>
          </cell>
          <cell r="H43"/>
          <cell r="I43" t="str">
            <v>（</v>
          </cell>
          <cell r="J43">
            <v>0</v>
          </cell>
          <cell r="K43" t="str">
            <v>）</v>
          </cell>
          <cell r="L43" t="str">
            <v/>
          </cell>
        </row>
        <row r="44">
          <cell r="C44" t="str">
            <v>-</v>
          </cell>
          <cell r="D44" t="str">
            <v>ah</v>
          </cell>
          <cell r="E44" t="str">
            <v>：</v>
          </cell>
          <cell r="F44" t="str">
            <v>-</v>
          </cell>
          <cell r="G44" t="str">
            <v>～</v>
          </cell>
          <cell r="H44" t="str">
            <v>-</v>
          </cell>
          <cell r="I44" t="str">
            <v>（</v>
          </cell>
          <cell r="J44" t="str">
            <v>-</v>
          </cell>
          <cell r="K44" t="str">
            <v>）</v>
          </cell>
          <cell r="L44" t="str">
            <v/>
          </cell>
        </row>
        <row r="45">
          <cell r="C45" t="str">
            <v>ai</v>
          </cell>
          <cell r="D45"/>
          <cell r="E45" t="str">
            <v>：</v>
          </cell>
          <cell r="F45"/>
          <cell r="G45" t="str">
            <v>～</v>
          </cell>
          <cell r="H45"/>
          <cell r="I45" t="str">
            <v>（</v>
          </cell>
          <cell r="J45">
            <v>0</v>
          </cell>
          <cell r="K45" t="str">
            <v>）</v>
          </cell>
          <cell r="L45" t="str">
            <v/>
          </cell>
        </row>
        <row r="46">
          <cell r="C46" t="str">
            <v>-</v>
          </cell>
          <cell r="D46"/>
          <cell r="E46" t="str">
            <v>：</v>
          </cell>
          <cell r="F46"/>
          <cell r="G46" t="str">
            <v>～</v>
          </cell>
          <cell r="H46"/>
          <cell r="I46" t="str">
            <v>（</v>
          </cell>
          <cell r="J46">
            <v>0</v>
          </cell>
          <cell r="K46" t="str">
            <v>）</v>
          </cell>
          <cell r="L46" t="str">
            <v/>
          </cell>
        </row>
        <row r="47">
          <cell r="C47" t="str">
            <v>-</v>
          </cell>
          <cell r="D47" t="str">
            <v>ai</v>
          </cell>
          <cell r="E47" t="str">
            <v>：</v>
          </cell>
          <cell r="F47" t="str">
            <v>-</v>
          </cell>
          <cell r="G47" t="str">
            <v>～</v>
          </cell>
          <cell r="H47" t="str">
            <v>-</v>
          </cell>
          <cell r="I47" t="str">
            <v>（</v>
          </cell>
          <cell r="J47" t="str">
            <v>-</v>
          </cell>
          <cell r="K47" t="str">
            <v>）</v>
          </cell>
          <cell r="L47" t="str">
            <v/>
          </cell>
        </row>
      </sheetData>
      <sheetData sheetId="4"/>
      <sheetData sheetId="5">
        <row r="21">
          <cell r="C21" t="str">
            <v>管理者</v>
          </cell>
          <cell r="D21" t="str">
            <v>生活相談員</v>
          </cell>
          <cell r="E21" t="str">
            <v>看護職員</v>
          </cell>
          <cell r="F21" t="str">
            <v>介護職員</v>
          </cell>
          <cell r="G21" t="str">
            <v>機能訓練指導員</v>
          </cell>
          <cell r="H21" t="str">
            <v>計画作成担当者</v>
          </cell>
          <cell r="I21" t="str">
            <v>ー</v>
          </cell>
          <cell r="J21" t="str">
            <v>ー</v>
          </cell>
          <cell r="K21" t="str">
            <v>ー</v>
          </cell>
          <cell r="L21" t="str">
            <v>ー</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記載例】（ユニット型）"/>
      <sheetName val="【記載例】シフト記号表（勤務時間帯）"/>
      <sheetName val="（従来型）"/>
      <sheetName val="（ユニット型）"/>
      <sheetName val="シフト記号表（従来型・ユニット型共通）"/>
      <sheetName val="（従来型）記入方法"/>
      <sheetName val="（ユニット型）記入方法"/>
      <sheetName val="プルダウン・リスト（従来型・ユニット型共通）"/>
    </sheetNames>
    <sheetDataSet>
      <sheetData sheetId="0"/>
      <sheetData sheetId="1">
        <row r="6">
          <cell r="C6" t="str">
            <v>a</v>
          </cell>
        </row>
        <row r="7">
          <cell r="C7" t="str">
            <v>b</v>
          </cell>
        </row>
        <row r="8">
          <cell r="C8" t="str">
            <v>c</v>
          </cell>
        </row>
        <row r="9">
          <cell r="C9" t="str">
            <v>d</v>
          </cell>
        </row>
        <row r="10">
          <cell r="C10" t="str">
            <v>e</v>
          </cell>
        </row>
        <row r="11">
          <cell r="C11" t="str">
            <v>f</v>
          </cell>
        </row>
        <row r="12">
          <cell r="C12" t="str">
            <v>g</v>
          </cell>
        </row>
        <row r="13">
          <cell r="C13" t="str">
            <v>h</v>
          </cell>
        </row>
        <row r="14">
          <cell r="C14" t="str">
            <v>i</v>
          </cell>
        </row>
        <row r="15">
          <cell r="C15" t="str">
            <v>j</v>
          </cell>
        </row>
        <row r="16">
          <cell r="C16" t="str">
            <v>k</v>
          </cell>
        </row>
        <row r="17">
          <cell r="C17" t="str">
            <v>l</v>
          </cell>
        </row>
        <row r="18">
          <cell r="C18" t="str">
            <v>m</v>
          </cell>
        </row>
        <row r="19">
          <cell r="C19" t="str">
            <v>n</v>
          </cell>
        </row>
        <row r="20">
          <cell r="C20" t="str">
            <v>o</v>
          </cell>
        </row>
        <row r="21">
          <cell r="C21" t="str">
            <v>p</v>
          </cell>
        </row>
        <row r="22">
          <cell r="C22" t="str">
            <v>q</v>
          </cell>
        </row>
        <row r="23">
          <cell r="C23" t="str">
            <v>r</v>
          </cell>
        </row>
        <row r="24">
          <cell r="C24" t="str">
            <v>s</v>
          </cell>
        </row>
        <row r="25">
          <cell r="C25" t="str">
            <v>t</v>
          </cell>
        </row>
        <row r="26">
          <cell r="C26" t="str">
            <v>u</v>
          </cell>
        </row>
        <row r="27">
          <cell r="C27" t="str">
            <v>v</v>
          </cell>
        </row>
        <row r="28">
          <cell r="C28" t="str">
            <v>w</v>
          </cell>
        </row>
        <row r="29">
          <cell r="C29" t="str">
            <v>x</v>
          </cell>
        </row>
        <row r="30">
          <cell r="C30" t="str">
            <v>y</v>
          </cell>
        </row>
        <row r="31">
          <cell r="C31" t="str">
            <v>z</v>
          </cell>
        </row>
        <row r="32">
          <cell r="C32" t="str">
            <v>x</v>
          </cell>
        </row>
        <row r="33">
          <cell r="C33" t="str">
            <v>aa</v>
          </cell>
        </row>
        <row r="34">
          <cell r="C34" t="str">
            <v>ab</v>
          </cell>
        </row>
        <row r="35">
          <cell r="C35" t="str">
            <v>ac</v>
          </cell>
        </row>
        <row r="36">
          <cell r="C36" t="str">
            <v>ad</v>
          </cell>
        </row>
        <row r="37">
          <cell r="C37" t="str">
            <v>ae</v>
          </cell>
        </row>
        <row r="38">
          <cell r="C38" t="str">
            <v>af</v>
          </cell>
        </row>
        <row r="39">
          <cell r="C39" t="str">
            <v>ag</v>
          </cell>
        </row>
        <row r="40">
          <cell r="C40" t="str">
            <v>-</v>
          </cell>
        </row>
        <row r="41">
          <cell r="C41" t="str">
            <v>-</v>
          </cell>
        </row>
        <row r="42">
          <cell r="C42" t="str">
            <v>ah</v>
          </cell>
        </row>
        <row r="43">
          <cell r="C43" t="str">
            <v>-</v>
          </cell>
        </row>
        <row r="44">
          <cell r="C44" t="str">
            <v>-</v>
          </cell>
        </row>
        <row r="45">
          <cell r="C45" t="str">
            <v>ai</v>
          </cell>
        </row>
        <row r="46">
          <cell r="C46" t="str">
            <v>-</v>
          </cell>
        </row>
        <row r="47">
          <cell r="C47" t="str">
            <v>-</v>
          </cell>
        </row>
      </sheetData>
      <sheetData sheetId="2"/>
      <sheetData sheetId="3"/>
      <sheetData sheetId="4">
        <row r="6">
          <cell r="C6" t="str">
            <v>a</v>
          </cell>
          <cell r="D6" t="str">
            <v>a</v>
          </cell>
          <cell r="E6" t="str">
            <v>：</v>
          </cell>
          <cell r="F6">
            <v>0.29166666666666669</v>
          </cell>
          <cell r="G6" t="str">
            <v>～</v>
          </cell>
          <cell r="H6">
            <v>0.66666666666666663</v>
          </cell>
          <cell r="I6" t="str">
            <v>（</v>
          </cell>
          <cell r="J6">
            <v>4.1666666666666664E-2</v>
          </cell>
          <cell r="K6" t="str">
            <v>）</v>
          </cell>
          <cell r="L6">
            <v>7.9999999999999982</v>
          </cell>
        </row>
        <row r="7">
          <cell r="C7" t="str">
            <v>b</v>
          </cell>
          <cell r="D7" t="str">
            <v>b</v>
          </cell>
          <cell r="E7" t="str">
            <v>：</v>
          </cell>
          <cell r="F7">
            <v>0.375</v>
          </cell>
          <cell r="G7" t="str">
            <v>～</v>
          </cell>
          <cell r="H7">
            <v>0.75</v>
          </cell>
          <cell r="I7" t="str">
            <v>（</v>
          </cell>
          <cell r="J7">
            <v>4.1666666666666664E-2</v>
          </cell>
          <cell r="K7" t="str">
            <v>）</v>
          </cell>
          <cell r="L7">
            <v>8</v>
          </cell>
        </row>
        <row r="8">
          <cell r="C8" t="str">
            <v>c</v>
          </cell>
          <cell r="D8" t="str">
            <v>c</v>
          </cell>
          <cell r="E8" t="str">
            <v>：</v>
          </cell>
          <cell r="F8">
            <v>0.41666666666666669</v>
          </cell>
          <cell r="G8" t="str">
            <v>～</v>
          </cell>
          <cell r="H8">
            <v>0.79166666666666663</v>
          </cell>
          <cell r="I8" t="str">
            <v>（</v>
          </cell>
          <cell r="J8">
            <v>4.1666666666666664E-2</v>
          </cell>
          <cell r="K8" t="str">
            <v>）</v>
          </cell>
          <cell r="L8">
            <v>7.9999999999999982</v>
          </cell>
        </row>
        <row r="9">
          <cell r="C9" t="str">
            <v>d</v>
          </cell>
          <cell r="D9" t="str">
            <v>d</v>
          </cell>
          <cell r="E9" t="str">
            <v>：</v>
          </cell>
          <cell r="F9">
            <v>0.5</v>
          </cell>
          <cell r="G9" t="str">
            <v>～</v>
          </cell>
          <cell r="H9">
            <v>0.875</v>
          </cell>
          <cell r="I9" t="str">
            <v>（</v>
          </cell>
          <cell r="J9">
            <v>4.1666666666666664E-2</v>
          </cell>
          <cell r="K9" t="str">
            <v>）</v>
          </cell>
          <cell r="L9">
            <v>8</v>
          </cell>
        </row>
        <row r="10">
          <cell r="C10" t="str">
            <v>e</v>
          </cell>
          <cell r="D10" t="str">
            <v>e</v>
          </cell>
          <cell r="E10" t="str">
            <v>：</v>
          </cell>
          <cell r="F10">
            <v>0.375</v>
          </cell>
          <cell r="G10" t="str">
            <v>～</v>
          </cell>
          <cell r="H10">
            <v>0.54166666666666663</v>
          </cell>
          <cell r="I10" t="str">
            <v>（</v>
          </cell>
          <cell r="J10">
            <v>0</v>
          </cell>
          <cell r="K10" t="str">
            <v>）</v>
          </cell>
          <cell r="L10">
            <v>3.9999999999999991</v>
          </cell>
        </row>
        <row r="11">
          <cell r="C11" t="str">
            <v>f</v>
          </cell>
          <cell r="D11" t="str">
            <v>f</v>
          </cell>
          <cell r="E11" t="str">
            <v>：</v>
          </cell>
          <cell r="F11">
            <v>0.54166666666666663</v>
          </cell>
          <cell r="G11" t="str">
            <v>～</v>
          </cell>
          <cell r="H11">
            <v>0.77083333333333337</v>
          </cell>
          <cell r="I11" t="str">
            <v>（</v>
          </cell>
          <cell r="J11">
            <v>0</v>
          </cell>
          <cell r="K11" t="str">
            <v>）</v>
          </cell>
          <cell r="L11">
            <v>5.5000000000000018</v>
          </cell>
        </row>
        <row r="12">
          <cell r="C12" t="str">
            <v>g</v>
          </cell>
          <cell r="D12" t="str">
            <v>g</v>
          </cell>
          <cell r="E12" t="str">
            <v>：</v>
          </cell>
          <cell r="F12">
            <v>0.58333333333333337</v>
          </cell>
          <cell r="G12" t="str">
            <v>～</v>
          </cell>
          <cell r="H12">
            <v>0.83333333333333337</v>
          </cell>
          <cell r="I12" t="str">
            <v>（</v>
          </cell>
          <cell r="J12">
            <v>0</v>
          </cell>
          <cell r="K12" t="str">
            <v>）</v>
          </cell>
          <cell r="L12">
            <v>6</v>
          </cell>
        </row>
        <row r="13">
          <cell r="C13" t="str">
            <v>h</v>
          </cell>
          <cell r="D13" t="str">
            <v>h</v>
          </cell>
          <cell r="E13" t="str">
            <v>：</v>
          </cell>
          <cell r="F13">
            <v>0.66666666666666663</v>
          </cell>
          <cell r="G13" t="str">
            <v>～</v>
          </cell>
          <cell r="H13">
            <v>0</v>
          </cell>
          <cell r="I13" t="str">
            <v>（</v>
          </cell>
          <cell r="J13">
            <v>2.0833333333333332E-2</v>
          </cell>
          <cell r="K13" t="str">
            <v>）</v>
          </cell>
          <cell r="L13">
            <v>7.5000000000000018</v>
          </cell>
        </row>
        <row r="14">
          <cell r="C14" t="str">
            <v>i</v>
          </cell>
          <cell r="D14" t="str">
            <v>i</v>
          </cell>
          <cell r="E14" t="str">
            <v>：</v>
          </cell>
          <cell r="F14">
            <v>0</v>
          </cell>
          <cell r="G14" t="str">
            <v>～</v>
          </cell>
          <cell r="H14">
            <v>0.375</v>
          </cell>
          <cell r="I14" t="str">
            <v>（</v>
          </cell>
          <cell r="J14">
            <v>2.0833333333333332E-2</v>
          </cell>
          <cell r="K14" t="str">
            <v>）</v>
          </cell>
          <cell r="L14">
            <v>8.5</v>
          </cell>
        </row>
        <row r="15">
          <cell r="C15" t="str">
            <v>j</v>
          </cell>
          <cell r="D15" t="str">
            <v>j</v>
          </cell>
          <cell r="E15" t="str">
            <v>：</v>
          </cell>
          <cell r="F15"/>
          <cell r="G15" t="str">
            <v>～</v>
          </cell>
          <cell r="H15"/>
          <cell r="I15" t="str">
            <v>（</v>
          </cell>
          <cell r="J15">
            <v>0</v>
          </cell>
          <cell r="K15" t="str">
            <v>）</v>
          </cell>
          <cell r="L15" t="str">
            <v/>
          </cell>
        </row>
        <row r="16">
          <cell r="C16" t="str">
            <v>k</v>
          </cell>
          <cell r="D16" t="str">
            <v>k</v>
          </cell>
          <cell r="E16" t="str">
            <v>：</v>
          </cell>
          <cell r="F16"/>
          <cell r="G16" t="str">
            <v>～</v>
          </cell>
          <cell r="H16"/>
          <cell r="I16" t="str">
            <v>（</v>
          </cell>
          <cell r="J16">
            <v>0</v>
          </cell>
          <cell r="K16" t="str">
            <v>）</v>
          </cell>
          <cell r="L16" t="str">
            <v/>
          </cell>
        </row>
        <row r="17">
          <cell r="C17" t="str">
            <v>l</v>
          </cell>
          <cell r="D17" t="str">
            <v>l</v>
          </cell>
          <cell r="E17" t="str">
            <v>：</v>
          </cell>
          <cell r="F17"/>
          <cell r="G17" t="str">
            <v>～</v>
          </cell>
          <cell r="H17"/>
          <cell r="I17" t="str">
            <v>（</v>
          </cell>
          <cell r="J17">
            <v>0</v>
          </cell>
          <cell r="K17" t="str">
            <v>）</v>
          </cell>
          <cell r="L17" t="str">
            <v/>
          </cell>
        </row>
        <row r="18">
          <cell r="C18" t="str">
            <v>m</v>
          </cell>
          <cell r="D18" t="str">
            <v>m</v>
          </cell>
          <cell r="E18" t="str">
            <v>：</v>
          </cell>
          <cell r="F18"/>
          <cell r="G18" t="str">
            <v>～</v>
          </cell>
          <cell r="H18"/>
          <cell r="I18" t="str">
            <v>（</v>
          </cell>
          <cell r="J18">
            <v>0</v>
          </cell>
          <cell r="K18" t="str">
            <v>）</v>
          </cell>
          <cell r="L18" t="str">
            <v/>
          </cell>
        </row>
        <row r="19">
          <cell r="C19" t="str">
            <v>n</v>
          </cell>
          <cell r="D19" t="str">
            <v>n</v>
          </cell>
          <cell r="E19" t="str">
            <v>：</v>
          </cell>
          <cell r="F19"/>
          <cell r="G19" t="str">
            <v>～</v>
          </cell>
          <cell r="H19"/>
          <cell r="I19" t="str">
            <v>（</v>
          </cell>
          <cell r="J19">
            <v>0</v>
          </cell>
          <cell r="K19" t="str">
            <v>）</v>
          </cell>
          <cell r="L19" t="str">
            <v/>
          </cell>
        </row>
        <row r="20">
          <cell r="C20" t="str">
            <v>o</v>
          </cell>
          <cell r="D20" t="str">
            <v>o</v>
          </cell>
          <cell r="E20" t="str">
            <v>：</v>
          </cell>
          <cell r="F20"/>
          <cell r="G20" t="str">
            <v>～</v>
          </cell>
          <cell r="H20"/>
          <cell r="I20" t="str">
            <v>（</v>
          </cell>
          <cell r="J20">
            <v>0</v>
          </cell>
          <cell r="K20" t="str">
            <v>）</v>
          </cell>
          <cell r="L20" t="str">
            <v/>
          </cell>
        </row>
        <row r="21">
          <cell r="C21" t="str">
            <v>p</v>
          </cell>
          <cell r="D21" t="str">
            <v>p</v>
          </cell>
          <cell r="E21" t="str">
            <v>：</v>
          </cell>
          <cell r="F21"/>
          <cell r="G21" t="str">
            <v>～</v>
          </cell>
          <cell r="H21"/>
          <cell r="I21" t="str">
            <v>（</v>
          </cell>
          <cell r="J21">
            <v>0</v>
          </cell>
          <cell r="K21" t="str">
            <v>）</v>
          </cell>
          <cell r="L21" t="str">
            <v/>
          </cell>
        </row>
        <row r="22">
          <cell r="C22" t="str">
            <v>q</v>
          </cell>
          <cell r="D22" t="str">
            <v>q</v>
          </cell>
          <cell r="E22" t="str">
            <v>：</v>
          </cell>
          <cell r="F22"/>
          <cell r="G22" t="str">
            <v>～</v>
          </cell>
          <cell r="H22"/>
          <cell r="I22" t="str">
            <v>（</v>
          </cell>
          <cell r="J22">
            <v>0</v>
          </cell>
          <cell r="K22" t="str">
            <v>）</v>
          </cell>
          <cell r="L22" t="str">
            <v/>
          </cell>
        </row>
        <row r="23">
          <cell r="C23" t="str">
            <v>r</v>
          </cell>
          <cell r="D23" t="str">
            <v>r</v>
          </cell>
          <cell r="E23" t="str">
            <v>：</v>
          </cell>
          <cell r="F23"/>
          <cell r="G23" t="str">
            <v>～</v>
          </cell>
          <cell r="H23"/>
          <cell r="I23" t="str">
            <v>（</v>
          </cell>
          <cell r="J23"/>
          <cell r="K23" t="str">
            <v>）</v>
          </cell>
          <cell r="L23">
            <v>1</v>
          </cell>
        </row>
        <row r="24">
          <cell r="C24" t="str">
            <v>s</v>
          </cell>
          <cell r="D24" t="str">
            <v>s</v>
          </cell>
          <cell r="E24" t="str">
            <v>：</v>
          </cell>
          <cell r="F24"/>
          <cell r="G24" t="str">
            <v>～</v>
          </cell>
          <cell r="H24"/>
          <cell r="I24" t="str">
            <v>（</v>
          </cell>
          <cell r="J24"/>
          <cell r="K24" t="str">
            <v>）</v>
          </cell>
          <cell r="L24">
            <v>2</v>
          </cell>
        </row>
        <row r="25">
          <cell r="C25" t="str">
            <v>t</v>
          </cell>
          <cell r="D25" t="str">
            <v>t</v>
          </cell>
          <cell r="E25" t="str">
            <v>：</v>
          </cell>
          <cell r="F25"/>
          <cell r="G25" t="str">
            <v>～</v>
          </cell>
          <cell r="H25"/>
          <cell r="I25" t="str">
            <v>（</v>
          </cell>
          <cell r="J25"/>
          <cell r="K25" t="str">
            <v>）</v>
          </cell>
          <cell r="L25">
            <v>3</v>
          </cell>
        </row>
        <row r="26">
          <cell r="C26" t="str">
            <v>u</v>
          </cell>
          <cell r="D26" t="str">
            <v>u</v>
          </cell>
          <cell r="E26" t="str">
            <v>：</v>
          </cell>
          <cell r="F26"/>
          <cell r="G26" t="str">
            <v>～</v>
          </cell>
          <cell r="H26"/>
          <cell r="I26" t="str">
            <v>（</v>
          </cell>
          <cell r="J26"/>
          <cell r="K26" t="str">
            <v>）</v>
          </cell>
          <cell r="L26">
            <v>4</v>
          </cell>
        </row>
        <row r="27">
          <cell r="C27" t="str">
            <v>v</v>
          </cell>
          <cell r="D27" t="str">
            <v>v</v>
          </cell>
          <cell r="E27" t="str">
            <v>：</v>
          </cell>
          <cell r="F27"/>
          <cell r="G27" t="str">
            <v>～</v>
          </cell>
          <cell r="H27"/>
          <cell r="I27" t="str">
            <v>（</v>
          </cell>
          <cell r="J27"/>
          <cell r="K27" t="str">
            <v>）</v>
          </cell>
          <cell r="L27">
            <v>5</v>
          </cell>
        </row>
        <row r="28">
          <cell r="C28" t="str">
            <v>w</v>
          </cell>
          <cell r="D28" t="str">
            <v>w</v>
          </cell>
          <cell r="E28" t="str">
            <v>：</v>
          </cell>
          <cell r="F28"/>
          <cell r="G28" t="str">
            <v>～</v>
          </cell>
          <cell r="H28"/>
          <cell r="I28" t="str">
            <v>（</v>
          </cell>
          <cell r="J28"/>
          <cell r="K28" t="str">
            <v>）</v>
          </cell>
          <cell r="L28">
            <v>6</v>
          </cell>
        </row>
        <row r="29">
          <cell r="C29" t="str">
            <v>x</v>
          </cell>
          <cell r="D29" t="str">
            <v>x</v>
          </cell>
          <cell r="E29" t="str">
            <v>：</v>
          </cell>
          <cell r="F29"/>
          <cell r="G29" t="str">
            <v>～</v>
          </cell>
          <cell r="H29"/>
          <cell r="I29" t="str">
            <v>（</v>
          </cell>
          <cell r="J29"/>
          <cell r="K29" t="str">
            <v>）</v>
          </cell>
          <cell r="L29">
            <v>7</v>
          </cell>
        </row>
        <row r="30">
          <cell r="C30" t="str">
            <v>y</v>
          </cell>
          <cell r="D30" t="str">
            <v>y</v>
          </cell>
          <cell r="E30" t="str">
            <v>：</v>
          </cell>
          <cell r="F30"/>
          <cell r="G30" t="str">
            <v>～</v>
          </cell>
          <cell r="H30"/>
          <cell r="I30" t="str">
            <v>（</v>
          </cell>
          <cell r="J30"/>
          <cell r="K30" t="str">
            <v>）</v>
          </cell>
          <cell r="L30">
            <v>8</v>
          </cell>
        </row>
        <row r="31">
          <cell r="C31" t="str">
            <v>z</v>
          </cell>
          <cell r="D31" t="str">
            <v>z</v>
          </cell>
          <cell r="E31" t="str">
            <v>：</v>
          </cell>
          <cell r="F31"/>
          <cell r="G31" t="str">
            <v>～</v>
          </cell>
          <cell r="H31"/>
          <cell r="I31" t="str">
            <v>（</v>
          </cell>
          <cell r="J31"/>
          <cell r="K31" t="str">
            <v>）</v>
          </cell>
          <cell r="L31">
            <v>1</v>
          </cell>
        </row>
        <row r="32">
          <cell r="C32" t="str">
            <v>x</v>
          </cell>
          <cell r="D32" t="str">
            <v>x</v>
          </cell>
          <cell r="E32" t="str">
            <v>：</v>
          </cell>
          <cell r="F32"/>
          <cell r="G32" t="str">
            <v>～</v>
          </cell>
          <cell r="H32"/>
          <cell r="I32" t="str">
            <v>（</v>
          </cell>
          <cell r="J32"/>
          <cell r="K32" t="str">
            <v>）</v>
          </cell>
          <cell r="L32">
            <v>2</v>
          </cell>
        </row>
        <row r="33">
          <cell r="C33" t="str">
            <v>aa</v>
          </cell>
          <cell r="D33" t="str">
            <v>aa</v>
          </cell>
          <cell r="E33" t="str">
            <v>：</v>
          </cell>
          <cell r="F33"/>
          <cell r="G33" t="str">
            <v>～</v>
          </cell>
          <cell r="H33"/>
          <cell r="I33" t="str">
            <v>（</v>
          </cell>
          <cell r="J33"/>
          <cell r="K33" t="str">
            <v>）</v>
          </cell>
          <cell r="L33">
            <v>3</v>
          </cell>
        </row>
        <row r="34">
          <cell r="C34" t="str">
            <v>ab</v>
          </cell>
          <cell r="D34" t="str">
            <v>ab</v>
          </cell>
          <cell r="E34" t="str">
            <v>：</v>
          </cell>
          <cell r="F34"/>
          <cell r="G34" t="str">
            <v>～</v>
          </cell>
          <cell r="H34"/>
          <cell r="I34" t="str">
            <v>（</v>
          </cell>
          <cell r="J34"/>
          <cell r="K34" t="str">
            <v>）</v>
          </cell>
          <cell r="L34">
            <v>4</v>
          </cell>
        </row>
        <row r="35">
          <cell r="C35" t="str">
            <v>ac</v>
          </cell>
          <cell r="D35" t="str">
            <v>ac</v>
          </cell>
          <cell r="E35" t="str">
            <v>：</v>
          </cell>
          <cell r="F35"/>
          <cell r="G35" t="str">
            <v>～</v>
          </cell>
          <cell r="H35"/>
          <cell r="I35" t="str">
            <v>（</v>
          </cell>
          <cell r="J35"/>
          <cell r="K35" t="str">
            <v>）</v>
          </cell>
          <cell r="L35">
            <v>5</v>
          </cell>
        </row>
        <row r="36">
          <cell r="C36" t="str">
            <v>ad</v>
          </cell>
          <cell r="D36" t="str">
            <v>ad</v>
          </cell>
          <cell r="E36" t="str">
            <v>：</v>
          </cell>
          <cell r="F36"/>
          <cell r="G36" t="str">
            <v>～</v>
          </cell>
          <cell r="H36"/>
          <cell r="I36" t="str">
            <v>（</v>
          </cell>
          <cell r="J36"/>
          <cell r="K36" t="str">
            <v>）</v>
          </cell>
          <cell r="L36">
            <v>6</v>
          </cell>
        </row>
        <row r="37">
          <cell r="C37" t="str">
            <v>ae</v>
          </cell>
          <cell r="D37" t="str">
            <v>ae</v>
          </cell>
          <cell r="E37" t="str">
            <v>：</v>
          </cell>
          <cell r="F37"/>
          <cell r="G37" t="str">
            <v>～</v>
          </cell>
          <cell r="H37"/>
          <cell r="I37" t="str">
            <v>（</v>
          </cell>
          <cell r="J37"/>
          <cell r="K37" t="str">
            <v>）</v>
          </cell>
          <cell r="L37">
            <v>7</v>
          </cell>
        </row>
        <row r="38">
          <cell r="C38" t="str">
            <v>af</v>
          </cell>
          <cell r="D38" t="str">
            <v>af</v>
          </cell>
          <cell r="E38" t="str">
            <v>：</v>
          </cell>
          <cell r="F38"/>
          <cell r="G38" t="str">
            <v>～</v>
          </cell>
          <cell r="H38"/>
          <cell r="I38" t="str">
            <v>（</v>
          </cell>
          <cell r="J38"/>
          <cell r="K38" t="str">
            <v>）</v>
          </cell>
          <cell r="L38">
            <v>8</v>
          </cell>
        </row>
        <row r="39">
          <cell r="C39" t="str">
            <v>ag</v>
          </cell>
          <cell r="D39"/>
          <cell r="E39" t="str">
            <v>：</v>
          </cell>
          <cell r="F39">
            <v>0.29166666666666669</v>
          </cell>
          <cell r="G39" t="str">
            <v>～</v>
          </cell>
          <cell r="H39">
            <v>0.39583333333333331</v>
          </cell>
          <cell r="I39" t="str">
            <v>（</v>
          </cell>
          <cell r="J39">
            <v>0</v>
          </cell>
          <cell r="K39" t="str">
            <v>）</v>
          </cell>
          <cell r="L39">
            <v>2.4999999999999991</v>
          </cell>
        </row>
        <row r="40">
          <cell r="C40" t="str">
            <v>-</v>
          </cell>
          <cell r="D40"/>
          <cell r="E40" t="str">
            <v>：</v>
          </cell>
          <cell r="F40">
            <v>0.6875</v>
          </cell>
          <cell r="G40" t="str">
            <v>～</v>
          </cell>
          <cell r="H40">
            <v>0.83333333333333337</v>
          </cell>
          <cell r="I40" t="str">
            <v>（</v>
          </cell>
          <cell r="J40">
            <v>0</v>
          </cell>
          <cell r="K40" t="str">
            <v>）</v>
          </cell>
          <cell r="L40">
            <v>3.5000000000000009</v>
          </cell>
        </row>
        <row r="41">
          <cell r="C41" t="str">
            <v>-</v>
          </cell>
          <cell r="D41" t="str">
            <v>ag</v>
          </cell>
          <cell r="E41" t="str">
            <v>：</v>
          </cell>
          <cell r="F41" t="str">
            <v>-</v>
          </cell>
          <cell r="G41" t="str">
            <v>～</v>
          </cell>
          <cell r="H41" t="str">
            <v>-</v>
          </cell>
          <cell r="I41" t="str">
            <v>（</v>
          </cell>
          <cell r="J41" t="str">
            <v>-</v>
          </cell>
          <cell r="K41" t="str">
            <v>）</v>
          </cell>
          <cell r="L41">
            <v>6</v>
          </cell>
        </row>
        <row r="42">
          <cell r="C42" t="str">
            <v>ah</v>
          </cell>
          <cell r="D42"/>
          <cell r="E42" t="str">
            <v>：</v>
          </cell>
          <cell r="F42"/>
          <cell r="G42" t="str">
            <v>～</v>
          </cell>
          <cell r="H42"/>
          <cell r="I42" t="str">
            <v>（</v>
          </cell>
          <cell r="J42">
            <v>0</v>
          </cell>
          <cell r="K42" t="str">
            <v>）</v>
          </cell>
          <cell r="L42" t="str">
            <v/>
          </cell>
        </row>
        <row r="43">
          <cell r="C43" t="str">
            <v>-</v>
          </cell>
          <cell r="D43"/>
          <cell r="E43" t="str">
            <v>：</v>
          </cell>
          <cell r="F43"/>
          <cell r="G43" t="str">
            <v>～</v>
          </cell>
          <cell r="H43"/>
          <cell r="I43" t="str">
            <v>（</v>
          </cell>
          <cell r="J43">
            <v>0</v>
          </cell>
          <cell r="K43" t="str">
            <v>）</v>
          </cell>
          <cell r="L43" t="str">
            <v/>
          </cell>
        </row>
        <row r="44">
          <cell r="C44" t="str">
            <v>-</v>
          </cell>
          <cell r="D44" t="str">
            <v>ah</v>
          </cell>
          <cell r="E44" t="str">
            <v>：</v>
          </cell>
          <cell r="F44" t="str">
            <v>-</v>
          </cell>
          <cell r="G44" t="str">
            <v>～</v>
          </cell>
          <cell r="H44" t="str">
            <v>-</v>
          </cell>
          <cell r="I44" t="str">
            <v>（</v>
          </cell>
          <cell r="J44" t="str">
            <v>-</v>
          </cell>
          <cell r="K44" t="str">
            <v>）</v>
          </cell>
          <cell r="L44" t="str">
            <v/>
          </cell>
        </row>
        <row r="45">
          <cell r="C45" t="str">
            <v>ai</v>
          </cell>
          <cell r="D45"/>
          <cell r="E45" t="str">
            <v>：</v>
          </cell>
          <cell r="F45"/>
          <cell r="G45" t="str">
            <v>～</v>
          </cell>
          <cell r="H45"/>
          <cell r="I45" t="str">
            <v>（</v>
          </cell>
          <cell r="J45">
            <v>0</v>
          </cell>
          <cell r="K45" t="str">
            <v>）</v>
          </cell>
          <cell r="L45" t="str">
            <v/>
          </cell>
        </row>
        <row r="46">
          <cell r="C46" t="str">
            <v>-</v>
          </cell>
          <cell r="D46"/>
          <cell r="E46" t="str">
            <v>：</v>
          </cell>
          <cell r="F46"/>
          <cell r="G46" t="str">
            <v>～</v>
          </cell>
          <cell r="H46"/>
          <cell r="I46" t="str">
            <v>（</v>
          </cell>
          <cell r="J46">
            <v>0</v>
          </cell>
          <cell r="K46" t="str">
            <v>）</v>
          </cell>
          <cell r="L46" t="str">
            <v/>
          </cell>
        </row>
        <row r="47">
          <cell r="C47" t="str">
            <v>-</v>
          </cell>
          <cell r="D47" t="str">
            <v>ai</v>
          </cell>
          <cell r="E47" t="str">
            <v>：</v>
          </cell>
          <cell r="F47" t="str">
            <v>-</v>
          </cell>
          <cell r="G47" t="str">
            <v>～</v>
          </cell>
          <cell r="H47" t="str">
            <v>-</v>
          </cell>
          <cell r="I47" t="str">
            <v>（</v>
          </cell>
          <cell r="J47" t="str">
            <v>-</v>
          </cell>
          <cell r="K47" t="str">
            <v>）</v>
          </cell>
          <cell r="L47" t="str">
            <v/>
          </cell>
        </row>
      </sheetData>
      <sheetData sheetId="5"/>
      <sheetData sheetId="6"/>
      <sheetData sheetId="7">
        <row r="21">
          <cell r="C21" t="str">
            <v>管理者</v>
          </cell>
          <cell r="D21" t="str">
            <v>医師</v>
          </cell>
          <cell r="E21" t="str">
            <v>生活相談員</v>
          </cell>
          <cell r="F21" t="str">
            <v>看護職員</v>
          </cell>
          <cell r="G21" t="str">
            <v>介護職員</v>
          </cell>
          <cell r="H21" t="str">
            <v>栄養士</v>
          </cell>
          <cell r="I21" t="str">
            <v>機能訓練指導員</v>
          </cell>
          <cell r="J21" t="str">
            <v>介護支援専門員</v>
          </cell>
          <cell r="K21" t="str">
            <v>ー</v>
          </cell>
          <cell r="L21" t="str">
            <v>ー</v>
          </cell>
        </row>
      </sheetData>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2.xml"/><Relationship Id="rId1" Type="http://schemas.openxmlformats.org/officeDocument/2006/relationships/printerSettings" Target="../printerSettings/printerSettings2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5.xml"/><Relationship Id="rId1" Type="http://schemas.openxmlformats.org/officeDocument/2006/relationships/printerSettings" Target="../printerSettings/printerSettings26.bin"/><Relationship Id="rId6" Type="http://schemas.openxmlformats.org/officeDocument/2006/relationships/ctrlProp" Target="../ctrlProps/ctrlProp7.xml"/><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27.xml.rels><?xml version="1.0" encoding="UTF-8" standalone="yes"?>
<Relationships xmlns="http://schemas.openxmlformats.org/package/2006/relationships"><Relationship Id="rId8" Type="http://schemas.openxmlformats.org/officeDocument/2006/relationships/ctrlProp" Target="../ctrlProps/ctrlProp12.xml"/><Relationship Id="rId3" Type="http://schemas.openxmlformats.org/officeDocument/2006/relationships/vmlDrawing" Target="../drawings/vmlDrawing4.vml"/><Relationship Id="rId7" Type="http://schemas.openxmlformats.org/officeDocument/2006/relationships/ctrlProp" Target="../ctrlProps/ctrlProp11.xml"/><Relationship Id="rId2" Type="http://schemas.openxmlformats.org/officeDocument/2006/relationships/drawing" Target="../drawings/drawing26.xml"/><Relationship Id="rId1" Type="http://schemas.openxmlformats.org/officeDocument/2006/relationships/printerSettings" Target="../printerSettings/printerSettings27.bin"/><Relationship Id="rId6" Type="http://schemas.openxmlformats.org/officeDocument/2006/relationships/ctrlProp" Target="../ctrlProps/ctrlProp10.xml"/><Relationship Id="rId5" Type="http://schemas.openxmlformats.org/officeDocument/2006/relationships/ctrlProp" Target="../ctrlProps/ctrlProp9.xml"/><Relationship Id="rId4" Type="http://schemas.openxmlformats.org/officeDocument/2006/relationships/ctrlProp" Target="../ctrlProps/ctrlProp8.xml"/><Relationship Id="rId9" Type="http://schemas.openxmlformats.org/officeDocument/2006/relationships/ctrlProp" Target="../ctrlProps/ctrlProp13.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7.xml"/><Relationship Id="rId1" Type="http://schemas.openxmlformats.org/officeDocument/2006/relationships/printerSettings" Target="../printerSettings/printerSettings28.bin"/><Relationship Id="rId6" Type="http://schemas.openxmlformats.org/officeDocument/2006/relationships/ctrlProp" Target="../ctrlProps/ctrlProp16.xml"/><Relationship Id="rId5" Type="http://schemas.openxmlformats.org/officeDocument/2006/relationships/ctrlProp" Target="../ctrlProps/ctrlProp15.xml"/><Relationship Id="rId4" Type="http://schemas.openxmlformats.org/officeDocument/2006/relationships/ctrlProp" Target="../ctrlProps/ctrlProp14.xml"/></Relationships>
</file>

<file path=xl/worksheets/_rels/sheet29.xml.rels><?xml version="1.0" encoding="UTF-8" standalone="yes"?>
<Relationships xmlns="http://schemas.openxmlformats.org/package/2006/relationships"><Relationship Id="rId8" Type="http://schemas.openxmlformats.org/officeDocument/2006/relationships/ctrlProp" Target="../ctrlProps/ctrlProp21.xml"/><Relationship Id="rId3" Type="http://schemas.openxmlformats.org/officeDocument/2006/relationships/vmlDrawing" Target="../drawings/vmlDrawing6.vml"/><Relationship Id="rId7" Type="http://schemas.openxmlformats.org/officeDocument/2006/relationships/ctrlProp" Target="../ctrlProps/ctrlProp20.xml"/><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ctrlProp" Target="../ctrlProps/ctrlProp19.xml"/><Relationship Id="rId5" Type="http://schemas.openxmlformats.org/officeDocument/2006/relationships/ctrlProp" Target="../ctrlProps/ctrlProp18.xml"/><Relationship Id="rId4" Type="http://schemas.openxmlformats.org/officeDocument/2006/relationships/ctrlProp" Target="../ctrlProps/ctrlProp17.xml"/><Relationship Id="rId9" Type="http://schemas.openxmlformats.org/officeDocument/2006/relationships/ctrlProp" Target="../ctrlProps/ctrlProp2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ctrlProp" Target="../ctrlProps/ctrlProp27.xml"/><Relationship Id="rId13" Type="http://schemas.openxmlformats.org/officeDocument/2006/relationships/ctrlProp" Target="../ctrlProps/ctrlProp32.xml"/><Relationship Id="rId18" Type="http://schemas.openxmlformats.org/officeDocument/2006/relationships/ctrlProp" Target="../ctrlProps/ctrlProp37.xml"/><Relationship Id="rId3" Type="http://schemas.openxmlformats.org/officeDocument/2006/relationships/vmlDrawing" Target="../drawings/vmlDrawing7.vml"/><Relationship Id="rId21" Type="http://schemas.openxmlformats.org/officeDocument/2006/relationships/ctrlProp" Target="../ctrlProps/ctrlProp40.xml"/><Relationship Id="rId7" Type="http://schemas.openxmlformats.org/officeDocument/2006/relationships/ctrlProp" Target="../ctrlProps/ctrlProp26.xml"/><Relationship Id="rId12" Type="http://schemas.openxmlformats.org/officeDocument/2006/relationships/ctrlProp" Target="../ctrlProps/ctrlProp31.xml"/><Relationship Id="rId17" Type="http://schemas.openxmlformats.org/officeDocument/2006/relationships/ctrlProp" Target="../ctrlProps/ctrlProp36.xml"/><Relationship Id="rId2" Type="http://schemas.openxmlformats.org/officeDocument/2006/relationships/drawing" Target="../drawings/drawing29.xml"/><Relationship Id="rId16" Type="http://schemas.openxmlformats.org/officeDocument/2006/relationships/ctrlProp" Target="../ctrlProps/ctrlProp35.xml"/><Relationship Id="rId20" Type="http://schemas.openxmlformats.org/officeDocument/2006/relationships/ctrlProp" Target="../ctrlProps/ctrlProp39.xml"/><Relationship Id="rId1" Type="http://schemas.openxmlformats.org/officeDocument/2006/relationships/printerSettings" Target="../printerSettings/printerSettings30.bin"/><Relationship Id="rId6" Type="http://schemas.openxmlformats.org/officeDocument/2006/relationships/ctrlProp" Target="../ctrlProps/ctrlProp25.xml"/><Relationship Id="rId11" Type="http://schemas.openxmlformats.org/officeDocument/2006/relationships/ctrlProp" Target="../ctrlProps/ctrlProp30.xml"/><Relationship Id="rId5" Type="http://schemas.openxmlformats.org/officeDocument/2006/relationships/ctrlProp" Target="../ctrlProps/ctrlProp24.xml"/><Relationship Id="rId15" Type="http://schemas.openxmlformats.org/officeDocument/2006/relationships/ctrlProp" Target="../ctrlProps/ctrlProp34.xml"/><Relationship Id="rId10" Type="http://schemas.openxmlformats.org/officeDocument/2006/relationships/ctrlProp" Target="../ctrlProps/ctrlProp29.xml"/><Relationship Id="rId19" Type="http://schemas.openxmlformats.org/officeDocument/2006/relationships/ctrlProp" Target="../ctrlProps/ctrlProp38.xml"/><Relationship Id="rId4" Type="http://schemas.openxmlformats.org/officeDocument/2006/relationships/ctrlProp" Target="../ctrlProps/ctrlProp23.xml"/><Relationship Id="rId9" Type="http://schemas.openxmlformats.org/officeDocument/2006/relationships/ctrlProp" Target="../ctrlProps/ctrlProp28.xml"/><Relationship Id="rId14" Type="http://schemas.openxmlformats.org/officeDocument/2006/relationships/ctrlProp" Target="../ctrlProps/ctrlProp33.xml"/></Relationships>
</file>

<file path=xl/worksheets/_rels/sheet31.xml.rels><?xml version="1.0" encoding="UTF-8" standalone="yes"?>
<Relationships xmlns="http://schemas.openxmlformats.org/package/2006/relationships"><Relationship Id="rId8" Type="http://schemas.openxmlformats.org/officeDocument/2006/relationships/ctrlProp" Target="../ctrlProps/ctrlProp45.xml"/><Relationship Id="rId13" Type="http://schemas.openxmlformats.org/officeDocument/2006/relationships/ctrlProp" Target="../ctrlProps/ctrlProp50.xml"/><Relationship Id="rId3" Type="http://schemas.openxmlformats.org/officeDocument/2006/relationships/vmlDrawing" Target="../drawings/vmlDrawing8.vml"/><Relationship Id="rId7" Type="http://schemas.openxmlformats.org/officeDocument/2006/relationships/ctrlProp" Target="../ctrlProps/ctrlProp44.xml"/><Relationship Id="rId12" Type="http://schemas.openxmlformats.org/officeDocument/2006/relationships/ctrlProp" Target="../ctrlProps/ctrlProp49.xml"/><Relationship Id="rId2" Type="http://schemas.openxmlformats.org/officeDocument/2006/relationships/drawing" Target="../drawings/drawing30.xml"/><Relationship Id="rId1" Type="http://schemas.openxmlformats.org/officeDocument/2006/relationships/printerSettings" Target="../printerSettings/printerSettings31.bin"/><Relationship Id="rId6" Type="http://schemas.openxmlformats.org/officeDocument/2006/relationships/ctrlProp" Target="../ctrlProps/ctrlProp43.xml"/><Relationship Id="rId11" Type="http://schemas.openxmlformats.org/officeDocument/2006/relationships/ctrlProp" Target="../ctrlProps/ctrlProp48.xml"/><Relationship Id="rId5" Type="http://schemas.openxmlformats.org/officeDocument/2006/relationships/ctrlProp" Target="../ctrlProps/ctrlProp42.xml"/><Relationship Id="rId10" Type="http://schemas.openxmlformats.org/officeDocument/2006/relationships/ctrlProp" Target="../ctrlProps/ctrlProp47.xml"/><Relationship Id="rId4" Type="http://schemas.openxmlformats.org/officeDocument/2006/relationships/ctrlProp" Target="../ctrlProps/ctrlProp41.xml"/><Relationship Id="rId9" Type="http://schemas.openxmlformats.org/officeDocument/2006/relationships/ctrlProp" Target="../ctrlProps/ctrlProp46.xml"/><Relationship Id="rId14" Type="http://schemas.openxmlformats.org/officeDocument/2006/relationships/ctrlProp" Target="../ctrlProps/ctrlProp51.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63.xml"/><Relationship Id="rId1" Type="http://schemas.openxmlformats.org/officeDocument/2006/relationships/printerSettings" Target="../printerSettings/printerSettings64.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P131"/>
  <sheetViews>
    <sheetView tabSelected="1" view="pageBreakPreview" zoomScale="70" zoomScaleNormal="85" zoomScaleSheetLayoutView="70" workbookViewId="0">
      <selection activeCell="A5" sqref="A5:P5"/>
    </sheetView>
  </sheetViews>
  <sheetFormatPr defaultRowHeight="24" x14ac:dyDescent="0.15"/>
  <cols>
    <col min="1" max="1" width="6.25" style="2" customWidth="1"/>
    <col min="2" max="2" width="9" style="2"/>
    <col min="3" max="3" width="9" style="2" customWidth="1"/>
    <col min="4" max="5" width="9" style="2"/>
    <col min="6" max="6" width="4.25" style="2" customWidth="1"/>
    <col min="7" max="15" width="9" style="2"/>
    <col min="16" max="16" width="9" style="2" customWidth="1"/>
    <col min="17" max="18" width="9" style="1"/>
  </cols>
  <sheetData>
    <row r="1" spans="1:27" ht="28.5" x14ac:dyDescent="0.15">
      <c r="A1" s="1025" t="s">
        <v>1332</v>
      </c>
      <c r="B1" s="1025"/>
      <c r="C1" s="1025"/>
      <c r="D1" s="1025"/>
      <c r="E1" s="1025"/>
      <c r="F1" s="1025"/>
      <c r="G1" s="1025"/>
      <c r="H1" s="1025"/>
      <c r="I1" s="1025"/>
      <c r="J1" s="1025"/>
      <c r="K1" s="1025"/>
      <c r="L1" s="1025"/>
      <c r="M1" s="1025"/>
      <c r="N1" s="1025"/>
      <c r="O1" s="1025"/>
      <c r="P1" s="1025"/>
    </row>
    <row r="2" spans="1:27" ht="15.75" customHeight="1" x14ac:dyDescent="0.15">
      <c r="A2" s="1026" t="s">
        <v>1333</v>
      </c>
      <c r="B2" s="1027"/>
      <c r="C2" s="1027"/>
      <c r="D2" s="1027"/>
      <c r="E2" s="1027"/>
      <c r="F2" s="1027"/>
      <c r="G2" s="1027"/>
      <c r="H2" s="1027"/>
      <c r="I2" s="1027"/>
      <c r="J2" s="1027"/>
      <c r="K2" s="1027"/>
      <c r="L2" s="1027"/>
      <c r="M2" s="1027"/>
      <c r="N2" s="1027"/>
      <c r="O2" s="1027"/>
      <c r="P2" s="1027"/>
      <c r="Q2" s="1027"/>
      <c r="R2" s="1027"/>
    </row>
    <row r="3" spans="1:27" ht="15.75" customHeight="1" x14ac:dyDescent="0.15">
      <c r="A3" s="1027"/>
      <c r="B3" s="1027"/>
      <c r="C3" s="1027"/>
      <c r="D3" s="1027"/>
      <c r="E3" s="1027"/>
      <c r="F3" s="1027"/>
      <c r="G3" s="1027"/>
      <c r="H3" s="1027"/>
      <c r="I3" s="1027"/>
      <c r="J3" s="1027"/>
      <c r="K3" s="1027"/>
      <c r="L3" s="1027"/>
      <c r="M3" s="1027"/>
      <c r="N3" s="1027"/>
      <c r="O3" s="1027"/>
      <c r="P3" s="1027"/>
      <c r="Q3" s="1027"/>
      <c r="R3" s="1027"/>
    </row>
    <row r="4" spans="1:27" ht="15.75" customHeight="1" x14ac:dyDescent="0.15">
      <c r="A4" s="1027"/>
      <c r="B4" s="1027"/>
      <c r="C4" s="1027"/>
      <c r="D4" s="1027"/>
      <c r="E4" s="1027"/>
      <c r="F4" s="1027"/>
      <c r="G4" s="1027"/>
      <c r="H4" s="1027"/>
      <c r="I4" s="1027"/>
      <c r="J4" s="1027"/>
      <c r="K4" s="1027"/>
      <c r="L4" s="1027"/>
      <c r="M4" s="1027"/>
      <c r="N4" s="1027"/>
      <c r="O4" s="1027"/>
      <c r="P4" s="1027"/>
      <c r="Q4" s="1027"/>
      <c r="R4" s="1027"/>
    </row>
    <row r="5" spans="1:27" ht="105.75" customHeight="1" x14ac:dyDescent="0.15">
      <c r="A5" s="1028" t="s">
        <v>8</v>
      </c>
      <c r="B5" s="1028"/>
      <c r="C5" s="1028"/>
      <c r="D5" s="1028"/>
      <c r="E5" s="1028"/>
      <c r="F5" s="1028"/>
      <c r="G5" s="1028"/>
      <c r="H5" s="1028"/>
      <c r="I5" s="1028"/>
      <c r="J5" s="1028"/>
      <c r="K5" s="1028"/>
      <c r="L5" s="1028"/>
      <c r="M5" s="1028"/>
      <c r="N5" s="1028"/>
      <c r="O5" s="1028"/>
      <c r="P5" s="1028"/>
    </row>
    <row r="6" spans="1:27" ht="18" customHeight="1" x14ac:dyDescent="0.15">
      <c r="A6" s="1023" t="s">
        <v>1205</v>
      </c>
      <c r="B6" s="1023"/>
      <c r="C6" s="1023"/>
      <c r="D6" s="1023"/>
      <c r="E6" s="1023"/>
      <c r="F6" s="1023"/>
      <c r="G6" s="1023"/>
      <c r="H6" s="1023"/>
      <c r="I6" s="1023"/>
      <c r="J6" s="1023"/>
      <c r="K6" s="1023"/>
      <c r="L6" s="1023"/>
      <c r="M6" s="1023"/>
      <c r="N6" s="1023"/>
      <c r="O6" s="1023"/>
      <c r="P6" s="1023"/>
      <c r="Q6" s="1023"/>
      <c r="R6" s="1023"/>
      <c r="S6" s="1023"/>
      <c r="T6" s="1023"/>
      <c r="U6" s="1023"/>
      <c r="V6" s="1023"/>
      <c r="W6" s="1023"/>
      <c r="X6" s="1023"/>
      <c r="Y6" s="1023"/>
      <c r="Z6" s="1023"/>
      <c r="AA6" s="1023"/>
    </row>
    <row r="7" spans="1:27" ht="18" customHeight="1" x14ac:dyDescent="0.15">
      <c r="A7" s="1023"/>
      <c r="B7" s="1023"/>
      <c r="C7" s="1023"/>
      <c r="D7" s="1023"/>
      <c r="E7" s="1023"/>
      <c r="F7" s="1023"/>
      <c r="G7" s="1023"/>
      <c r="H7" s="1023"/>
      <c r="I7" s="1023"/>
      <c r="J7" s="1023"/>
      <c r="K7" s="1023"/>
      <c r="L7" s="1023"/>
      <c r="M7" s="1023"/>
      <c r="N7" s="1023"/>
      <c r="O7" s="1023"/>
      <c r="P7" s="1023"/>
      <c r="Q7" s="1023"/>
      <c r="R7" s="1023"/>
      <c r="S7" s="1023"/>
      <c r="T7" s="1023"/>
      <c r="U7" s="1023"/>
      <c r="V7" s="1023"/>
      <c r="W7" s="1023"/>
      <c r="X7" s="1023"/>
      <c r="Y7" s="1023"/>
      <c r="Z7" s="1023"/>
      <c r="AA7" s="1023"/>
    </row>
    <row r="8" spans="1:27" ht="18" customHeight="1" x14ac:dyDescent="0.15">
      <c r="A8" s="1023"/>
      <c r="B8" s="1023"/>
      <c r="C8" s="1023"/>
      <c r="D8" s="1023"/>
      <c r="E8" s="1023"/>
      <c r="F8" s="1023"/>
      <c r="G8" s="1023"/>
      <c r="H8" s="1023"/>
      <c r="I8" s="1023"/>
      <c r="J8" s="1023"/>
      <c r="K8" s="1023"/>
      <c r="L8" s="1023"/>
      <c r="M8" s="1023"/>
      <c r="N8" s="1023"/>
      <c r="O8" s="1023"/>
      <c r="P8" s="1023"/>
      <c r="Q8" s="1023"/>
      <c r="R8" s="1023"/>
      <c r="S8" s="1023"/>
      <c r="T8" s="1023"/>
      <c r="U8" s="1023"/>
      <c r="V8" s="1023"/>
      <c r="W8" s="1023"/>
      <c r="X8" s="1023"/>
      <c r="Y8" s="1023"/>
      <c r="Z8" s="1023"/>
      <c r="AA8" s="1023"/>
    </row>
    <row r="9" spans="1:27" ht="18.75" customHeight="1" x14ac:dyDescent="0.15">
      <c r="A9" s="1023"/>
      <c r="B9" s="1023"/>
      <c r="C9" s="1023"/>
      <c r="D9" s="1023"/>
      <c r="E9" s="1023"/>
      <c r="F9" s="1023"/>
      <c r="G9" s="1023"/>
      <c r="H9" s="1023"/>
      <c r="I9" s="1023"/>
      <c r="J9" s="1023"/>
      <c r="K9" s="1023"/>
      <c r="L9" s="1023"/>
      <c r="M9" s="1023"/>
      <c r="N9" s="1023"/>
      <c r="O9" s="1023"/>
      <c r="P9" s="1023"/>
      <c r="Q9" s="1023"/>
      <c r="R9" s="1023"/>
      <c r="S9" s="1023"/>
      <c r="T9" s="1023"/>
      <c r="U9" s="1023"/>
      <c r="V9" s="1023"/>
      <c r="W9" s="1023"/>
      <c r="X9" s="1023"/>
      <c r="Y9" s="1023"/>
      <c r="Z9" s="1023"/>
      <c r="AA9" s="1023"/>
    </row>
    <row r="10" spans="1:27" ht="18" customHeight="1" x14ac:dyDescent="0.15">
      <c r="A10" s="1023"/>
      <c r="B10" s="1023"/>
      <c r="C10" s="1023"/>
      <c r="D10" s="1023"/>
      <c r="E10" s="1023"/>
      <c r="F10" s="1023"/>
      <c r="G10" s="1023"/>
      <c r="H10" s="1023"/>
      <c r="I10" s="1023"/>
      <c r="J10" s="1023"/>
      <c r="K10" s="1023"/>
      <c r="L10" s="1023"/>
      <c r="M10" s="1023"/>
      <c r="N10" s="1023"/>
      <c r="O10" s="1023"/>
      <c r="P10" s="1023"/>
      <c r="Q10" s="1023"/>
      <c r="R10" s="1023"/>
      <c r="S10" s="1023"/>
      <c r="T10" s="1023"/>
      <c r="U10" s="1023"/>
      <c r="V10" s="1023"/>
      <c r="W10" s="1023"/>
      <c r="X10" s="1023"/>
      <c r="Y10" s="1023"/>
      <c r="Z10" s="1023"/>
      <c r="AA10" s="1023"/>
    </row>
    <row r="11" spans="1:27" ht="18" customHeight="1" x14ac:dyDescent="0.15">
      <c r="A11" s="1023"/>
      <c r="B11" s="1023"/>
      <c r="C11" s="1023"/>
      <c r="D11" s="1023"/>
      <c r="E11" s="1023"/>
      <c r="F11" s="1023"/>
      <c r="G11" s="1023"/>
      <c r="H11" s="1023"/>
      <c r="I11" s="1023"/>
      <c r="J11" s="1023"/>
      <c r="K11" s="1023"/>
      <c r="L11" s="1023"/>
      <c r="M11" s="1023"/>
      <c r="N11" s="1023"/>
      <c r="O11" s="1023"/>
      <c r="P11" s="1023"/>
      <c r="Q11" s="1023"/>
      <c r="R11" s="1023"/>
      <c r="S11" s="1023"/>
      <c r="T11" s="1023"/>
      <c r="U11" s="1023"/>
      <c r="V11" s="1023"/>
      <c r="W11" s="1023"/>
      <c r="X11" s="1023"/>
      <c r="Y11" s="1023"/>
      <c r="Z11" s="1023"/>
      <c r="AA11" s="1023"/>
    </row>
    <row r="12" spans="1:27" ht="18" customHeight="1" x14ac:dyDescent="0.15">
      <c r="A12" s="1023"/>
      <c r="B12" s="1023"/>
      <c r="C12" s="1023"/>
      <c r="D12" s="1023"/>
      <c r="E12" s="1023"/>
      <c r="F12" s="1023"/>
      <c r="G12" s="1023"/>
      <c r="H12" s="1023"/>
      <c r="I12" s="1023"/>
      <c r="J12" s="1023"/>
      <c r="K12" s="1023"/>
      <c r="L12" s="1023"/>
      <c r="M12" s="1023"/>
      <c r="N12" s="1023"/>
      <c r="O12" s="1023"/>
      <c r="P12" s="1023"/>
      <c r="Q12" s="1023"/>
      <c r="R12" s="1023"/>
      <c r="S12" s="1023"/>
      <c r="T12" s="1023"/>
      <c r="U12" s="1023"/>
      <c r="V12" s="1023"/>
      <c r="W12" s="1023"/>
      <c r="X12" s="1023"/>
      <c r="Y12" s="1023"/>
      <c r="Z12" s="1023"/>
      <c r="AA12" s="1023"/>
    </row>
    <row r="13" spans="1:27" ht="18" customHeight="1" x14ac:dyDescent="0.15">
      <c r="A13" s="1023"/>
      <c r="B13" s="1023"/>
      <c r="C13" s="1023"/>
      <c r="D13" s="1023"/>
      <c r="E13" s="1023"/>
      <c r="F13" s="1023"/>
      <c r="G13" s="1023"/>
      <c r="H13" s="1023"/>
      <c r="I13" s="1023"/>
      <c r="J13" s="1023"/>
      <c r="K13" s="1023"/>
      <c r="L13" s="1023"/>
      <c r="M13" s="1023"/>
      <c r="N13" s="1023"/>
      <c r="O13" s="1023"/>
      <c r="P13" s="1023"/>
      <c r="Q13" s="1023"/>
      <c r="R13" s="1023"/>
      <c r="S13" s="1023"/>
      <c r="T13" s="1023"/>
      <c r="U13" s="1023"/>
      <c r="V13" s="1023"/>
      <c r="W13" s="1023"/>
      <c r="X13" s="1023"/>
      <c r="Y13" s="1023"/>
      <c r="Z13" s="1023"/>
      <c r="AA13" s="1023"/>
    </row>
    <row r="14" spans="1:27" ht="18" customHeight="1" x14ac:dyDescent="0.15">
      <c r="A14" s="1023"/>
      <c r="B14" s="1023"/>
      <c r="C14" s="1023"/>
      <c r="D14" s="1023"/>
      <c r="E14" s="1023"/>
      <c r="F14" s="1023"/>
      <c r="G14" s="1023"/>
      <c r="H14" s="1023"/>
      <c r="I14" s="1023"/>
      <c r="J14" s="1023"/>
      <c r="K14" s="1023"/>
      <c r="L14" s="1023"/>
      <c r="M14" s="1023"/>
      <c r="N14" s="1023"/>
      <c r="O14" s="1023"/>
      <c r="P14" s="1023"/>
      <c r="Q14" s="1023"/>
      <c r="R14" s="1023"/>
      <c r="S14" s="1023"/>
      <c r="T14" s="1023"/>
      <c r="U14" s="1023"/>
      <c r="V14" s="1023"/>
      <c r="W14" s="1023"/>
      <c r="X14" s="1023"/>
      <c r="Y14" s="1023"/>
      <c r="Z14" s="1023"/>
      <c r="AA14" s="1023"/>
    </row>
    <row r="15" spans="1:27" ht="18" customHeight="1" x14ac:dyDescent="0.15">
      <c r="A15" s="1023"/>
      <c r="B15" s="1023"/>
      <c r="C15" s="1023"/>
      <c r="D15" s="1023"/>
      <c r="E15" s="1023"/>
      <c r="F15" s="1023"/>
      <c r="G15" s="1023"/>
      <c r="H15" s="1023"/>
      <c r="I15" s="1023"/>
      <c r="J15" s="1023"/>
      <c r="K15" s="1023"/>
      <c r="L15" s="1023"/>
      <c r="M15" s="1023"/>
      <c r="N15" s="1023"/>
      <c r="O15" s="1023"/>
      <c r="P15" s="1023"/>
      <c r="Q15" s="1023"/>
      <c r="R15" s="1023"/>
      <c r="S15" s="1023"/>
      <c r="T15" s="1023"/>
      <c r="U15" s="1023"/>
      <c r="V15" s="1023"/>
      <c r="W15" s="1023"/>
      <c r="X15" s="1023"/>
      <c r="Y15" s="1023"/>
      <c r="Z15" s="1023"/>
      <c r="AA15" s="1023"/>
    </row>
    <row r="16" spans="1:27" ht="18" customHeight="1" x14ac:dyDescent="0.15">
      <c r="A16" s="1023"/>
      <c r="B16" s="1023"/>
      <c r="C16" s="1023"/>
      <c r="D16" s="1023"/>
      <c r="E16" s="1023"/>
      <c r="F16" s="1023"/>
      <c r="G16" s="1023"/>
      <c r="H16" s="1023"/>
      <c r="I16" s="1023"/>
      <c r="J16" s="1023"/>
      <c r="K16" s="1023"/>
      <c r="L16" s="1023"/>
      <c r="M16" s="1023"/>
      <c r="N16" s="1023"/>
      <c r="O16" s="1023"/>
      <c r="P16" s="1023"/>
      <c r="Q16" s="1023"/>
      <c r="R16" s="1023"/>
      <c r="S16" s="1023"/>
      <c r="T16" s="1023"/>
      <c r="U16" s="1023"/>
      <c r="V16" s="1023"/>
      <c r="W16" s="1023"/>
      <c r="X16" s="1023"/>
      <c r="Y16" s="1023"/>
      <c r="Z16" s="1023"/>
      <c r="AA16" s="1023"/>
    </row>
    <row r="17" spans="1:27" ht="18" customHeight="1" x14ac:dyDescent="0.15">
      <c r="A17" s="1023"/>
      <c r="B17" s="1023"/>
      <c r="C17" s="1023"/>
      <c r="D17" s="1023"/>
      <c r="E17" s="1023"/>
      <c r="F17" s="1023"/>
      <c r="G17" s="1023"/>
      <c r="H17" s="1023"/>
      <c r="I17" s="1023"/>
      <c r="J17" s="1023"/>
      <c r="K17" s="1023"/>
      <c r="L17" s="1023"/>
      <c r="M17" s="1023"/>
      <c r="N17" s="1023"/>
      <c r="O17" s="1023"/>
      <c r="P17" s="1023"/>
      <c r="Q17" s="1023"/>
      <c r="R17" s="1023"/>
      <c r="S17" s="1023"/>
      <c r="T17" s="1023"/>
      <c r="U17" s="1023"/>
      <c r="V17" s="1023"/>
      <c r="W17" s="1023"/>
      <c r="X17" s="1023"/>
      <c r="Y17" s="1023"/>
      <c r="Z17" s="1023"/>
      <c r="AA17" s="1023"/>
    </row>
    <row r="18" spans="1:27" ht="18" customHeight="1" x14ac:dyDescent="0.15">
      <c r="A18" s="1023"/>
      <c r="B18" s="1023"/>
      <c r="C18" s="1023"/>
      <c r="D18" s="1023"/>
      <c r="E18" s="1023"/>
      <c r="F18" s="1023"/>
      <c r="G18" s="1023"/>
      <c r="H18" s="1023"/>
      <c r="I18" s="1023"/>
      <c r="J18" s="1023"/>
      <c r="K18" s="1023"/>
      <c r="L18" s="1023"/>
      <c r="M18" s="1023"/>
      <c r="N18" s="1023"/>
      <c r="O18" s="1023"/>
      <c r="P18" s="1023"/>
      <c r="Q18" s="1023"/>
      <c r="R18" s="1023"/>
      <c r="S18" s="1023"/>
      <c r="T18" s="1023"/>
      <c r="U18" s="1023"/>
      <c r="V18" s="1023"/>
      <c r="W18" s="1023"/>
      <c r="X18" s="1023"/>
      <c r="Y18" s="1023"/>
      <c r="Z18" s="1023"/>
      <c r="AA18" s="1023"/>
    </row>
    <row r="19" spans="1:27" ht="18" customHeight="1" x14ac:dyDescent="0.15">
      <c r="A19" s="1023"/>
      <c r="B19" s="1023"/>
      <c r="C19" s="1023"/>
      <c r="D19" s="1023"/>
      <c r="E19" s="1023"/>
      <c r="F19" s="1023"/>
      <c r="G19" s="1023"/>
      <c r="H19" s="1023"/>
      <c r="I19" s="1023"/>
      <c r="J19" s="1023"/>
      <c r="K19" s="1023"/>
      <c r="L19" s="1023"/>
      <c r="M19" s="1023"/>
      <c r="N19" s="1023"/>
      <c r="O19" s="1023"/>
      <c r="P19" s="1023"/>
      <c r="Q19" s="1023"/>
      <c r="R19" s="1023"/>
      <c r="S19" s="1023"/>
      <c r="T19" s="1023"/>
      <c r="U19" s="1023"/>
      <c r="V19" s="1023"/>
      <c r="W19" s="1023"/>
      <c r="X19" s="1023"/>
      <c r="Y19" s="1023"/>
      <c r="Z19" s="1023"/>
      <c r="AA19" s="1023"/>
    </row>
    <row r="20" spans="1:27" ht="18" customHeight="1" x14ac:dyDescent="0.15">
      <c r="A20" s="1023"/>
      <c r="B20" s="1023"/>
      <c r="C20" s="1023"/>
      <c r="D20" s="1023"/>
      <c r="E20" s="1023"/>
      <c r="F20" s="1023"/>
      <c r="G20" s="1023"/>
      <c r="H20" s="1023"/>
      <c r="I20" s="1023"/>
      <c r="J20" s="1023"/>
      <c r="K20" s="1023"/>
      <c r="L20" s="1023"/>
      <c r="M20" s="1023"/>
      <c r="N20" s="1023"/>
      <c r="O20" s="1023"/>
      <c r="P20" s="1023"/>
      <c r="Q20" s="1023"/>
      <c r="R20" s="1023"/>
      <c r="S20" s="1023"/>
      <c r="T20" s="1023"/>
      <c r="U20" s="1023"/>
      <c r="V20" s="1023"/>
      <c r="W20" s="1023"/>
      <c r="X20" s="1023"/>
      <c r="Y20" s="1023"/>
      <c r="Z20" s="1023"/>
      <c r="AA20" s="1023"/>
    </row>
    <row r="21" spans="1:27" ht="18" customHeight="1" x14ac:dyDescent="0.15">
      <c r="A21" s="1023"/>
      <c r="B21" s="1023"/>
      <c r="C21" s="1023"/>
      <c r="D21" s="1023"/>
      <c r="E21" s="1023"/>
      <c r="F21" s="1023"/>
      <c r="G21" s="1023"/>
      <c r="H21" s="1023"/>
      <c r="I21" s="1023"/>
      <c r="J21" s="1023"/>
      <c r="K21" s="1023"/>
      <c r="L21" s="1023"/>
      <c r="M21" s="1023"/>
      <c r="N21" s="1023"/>
      <c r="O21" s="1023"/>
      <c r="P21" s="1023"/>
      <c r="Q21" s="1023"/>
      <c r="R21" s="1023"/>
      <c r="S21" s="1023"/>
      <c r="T21" s="1023"/>
      <c r="U21" s="1023"/>
      <c r="V21" s="1023"/>
      <c r="W21" s="1023"/>
      <c r="X21" s="1023"/>
      <c r="Y21" s="1023"/>
      <c r="Z21" s="1023"/>
      <c r="AA21" s="1023"/>
    </row>
    <row r="22" spans="1:27" ht="18" customHeight="1" x14ac:dyDescent="0.15">
      <c r="A22" s="1023"/>
      <c r="B22" s="1023"/>
      <c r="C22" s="1023"/>
      <c r="D22" s="1023"/>
      <c r="E22" s="1023"/>
      <c r="F22" s="1023"/>
      <c r="G22" s="1023"/>
      <c r="H22" s="1023"/>
      <c r="I22" s="1023"/>
      <c r="J22" s="1023"/>
      <c r="K22" s="1023"/>
      <c r="L22" s="1023"/>
      <c r="M22" s="1023"/>
      <c r="N22" s="1023"/>
      <c r="O22" s="1023"/>
      <c r="P22" s="1023"/>
      <c r="Q22" s="1023"/>
      <c r="R22" s="1023"/>
      <c r="S22" s="1023"/>
      <c r="T22" s="1023"/>
      <c r="U22" s="1023"/>
      <c r="V22" s="1023"/>
      <c r="W22" s="1023"/>
      <c r="X22" s="1023"/>
      <c r="Y22" s="1023"/>
      <c r="Z22" s="1023"/>
      <c r="AA22" s="1023"/>
    </row>
    <row r="23" spans="1:27" ht="18" customHeight="1" x14ac:dyDescent="0.15">
      <c r="A23" s="1023"/>
      <c r="B23" s="1023"/>
      <c r="C23" s="1023"/>
      <c r="D23" s="1023"/>
      <c r="E23" s="1023"/>
      <c r="F23" s="1023"/>
      <c r="G23" s="1023"/>
      <c r="H23" s="1023"/>
      <c r="I23" s="1023"/>
      <c r="J23" s="1023"/>
      <c r="K23" s="1023"/>
      <c r="L23" s="1023"/>
      <c r="M23" s="1023"/>
      <c r="N23" s="1023"/>
      <c r="O23" s="1023"/>
      <c r="P23" s="1023"/>
      <c r="Q23" s="1023"/>
      <c r="R23" s="1023"/>
      <c r="S23" s="1023"/>
      <c r="T23" s="1023"/>
      <c r="U23" s="1023"/>
      <c r="V23" s="1023"/>
      <c r="W23" s="1023"/>
      <c r="X23" s="1023"/>
      <c r="Y23" s="1023"/>
      <c r="Z23" s="1023"/>
      <c r="AA23" s="1023"/>
    </row>
    <row r="24" spans="1:27" ht="18" customHeight="1" x14ac:dyDescent="0.15">
      <c r="A24" s="1023"/>
      <c r="B24" s="1023"/>
      <c r="C24" s="1023"/>
      <c r="D24" s="1023"/>
      <c r="E24" s="1023"/>
      <c r="F24" s="1023"/>
      <c r="G24" s="1023"/>
      <c r="H24" s="1023"/>
      <c r="I24" s="1023"/>
      <c r="J24" s="1023"/>
      <c r="K24" s="1023"/>
      <c r="L24" s="1023"/>
      <c r="M24" s="1023"/>
      <c r="N24" s="1023"/>
      <c r="O24" s="1023"/>
      <c r="P24" s="1023"/>
      <c r="Q24" s="1023"/>
      <c r="R24" s="1023"/>
      <c r="S24" s="1023"/>
      <c r="T24" s="1023"/>
      <c r="U24" s="1023"/>
      <c r="V24" s="1023"/>
      <c r="W24" s="1023"/>
      <c r="X24" s="1023"/>
      <c r="Y24" s="1023"/>
      <c r="Z24" s="1023"/>
      <c r="AA24" s="1023"/>
    </row>
    <row r="25" spans="1:27" ht="18" customHeight="1" x14ac:dyDescent="0.15">
      <c r="A25" s="1023"/>
      <c r="B25" s="1023"/>
      <c r="C25" s="1023"/>
      <c r="D25" s="1023"/>
      <c r="E25" s="1023"/>
      <c r="F25" s="1023"/>
      <c r="G25" s="1023"/>
      <c r="H25" s="1023"/>
      <c r="I25" s="1023"/>
      <c r="J25" s="1023"/>
      <c r="K25" s="1023"/>
      <c r="L25" s="1023"/>
      <c r="M25" s="1023"/>
      <c r="N25" s="1023"/>
      <c r="O25" s="1023"/>
      <c r="P25" s="1023"/>
      <c r="Q25" s="1023"/>
      <c r="R25" s="1023"/>
      <c r="S25" s="1023"/>
      <c r="T25" s="1023"/>
      <c r="U25" s="1023"/>
      <c r="V25" s="1023"/>
      <c r="W25" s="1023"/>
      <c r="X25" s="1023"/>
      <c r="Y25" s="1023"/>
      <c r="Z25" s="1023"/>
      <c r="AA25" s="1023"/>
    </row>
    <row r="26" spans="1:27" ht="18" customHeight="1" x14ac:dyDescent="0.15">
      <c r="A26" s="1023"/>
      <c r="B26" s="1023"/>
      <c r="C26" s="1023"/>
      <c r="D26" s="1023"/>
      <c r="E26" s="1023"/>
      <c r="F26" s="1023"/>
      <c r="G26" s="1023"/>
      <c r="H26" s="1023"/>
      <c r="I26" s="1023"/>
      <c r="J26" s="1023"/>
      <c r="K26" s="1023"/>
      <c r="L26" s="1023"/>
      <c r="M26" s="1023"/>
      <c r="N26" s="1023"/>
      <c r="O26" s="1023"/>
      <c r="P26" s="1023"/>
      <c r="Q26" s="1023"/>
      <c r="R26" s="1023"/>
      <c r="S26" s="1023"/>
      <c r="T26" s="1023"/>
      <c r="U26" s="1023"/>
      <c r="V26" s="1023"/>
      <c r="W26" s="1023"/>
      <c r="X26" s="1023"/>
      <c r="Y26" s="1023"/>
      <c r="Z26" s="1023"/>
      <c r="AA26" s="1023"/>
    </row>
    <row r="27" spans="1:27" ht="18" customHeight="1" x14ac:dyDescent="0.15">
      <c r="A27" s="1023"/>
      <c r="B27" s="1023"/>
      <c r="C27" s="1023"/>
      <c r="D27" s="1023"/>
      <c r="E27" s="1023"/>
      <c r="F27" s="1023"/>
      <c r="G27" s="1023"/>
      <c r="H27" s="1023"/>
      <c r="I27" s="1023"/>
      <c r="J27" s="1023"/>
      <c r="K27" s="1023"/>
      <c r="L27" s="1023"/>
      <c r="M27" s="1023"/>
      <c r="N27" s="1023"/>
      <c r="O27" s="1023"/>
      <c r="P27" s="1023"/>
      <c r="Q27" s="1023"/>
      <c r="R27" s="1023"/>
      <c r="S27" s="1023"/>
      <c r="T27" s="1023"/>
      <c r="U27" s="1023"/>
      <c r="V27" s="1023"/>
      <c r="W27" s="1023"/>
      <c r="X27" s="1023"/>
      <c r="Y27" s="1023"/>
      <c r="Z27" s="1023"/>
      <c r="AA27" s="1023"/>
    </row>
    <row r="28" spans="1:27" ht="18" customHeight="1" x14ac:dyDescent="0.15">
      <c r="A28" s="1023"/>
      <c r="B28" s="1023"/>
      <c r="C28" s="1023"/>
      <c r="D28" s="1023"/>
      <c r="E28" s="1023"/>
      <c r="F28" s="1023"/>
      <c r="G28" s="1023"/>
      <c r="H28" s="1023"/>
      <c r="I28" s="1023"/>
      <c r="J28" s="1023"/>
      <c r="K28" s="1023"/>
      <c r="L28" s="1023"/>
      <c r="M28" s="1023"/>
      <c r="N28" s="1023"/>
      <c r="O28" s="1023"/>
      <c r="P28" s="1023"/>
      <c r="Q28" s="1023"/>
      <c r="R28" s="1023"/>
      <c r="S28" s="1023"/>
      <c r="T28" s="1023"/>
      <c r="U28" s="1023"/>
      <c r="V28" s="1023"/>
      <c r="W28" s="1023"/>
      <c r="X28" s="1023"/>
      <c r="Y28" s="1023"/>
      <c r="Z28" s="1023"/>
      <c r="AA28" s="1023"/>
    </row>
    <row r="29" spans="1:27" ht="18" customHeight="1" x14ac:dyDescent="0.15">
      <c r="A29" s="1023"/>
      <c r="B29" s="1023"/>
      <c r="C29" s="1023"/>
      <c r="D29" s="1023"/>
      <c r="E29" s="1023"/>
      <c r="F29" s="1023"/>
      <c r="G29" s="1023"/>
      <c r="H29" s="1023"/>
      <c r="I29" s="1023"/>
      <c r="J29" s="1023"/>
      <c r="K29" s="1023"/>
      <c r="L29" s="1023"/>
      <c r="M29" s="1023"/>
      <c r="N29" s="1023"/>
      <c r="O29" s="1023"/>
      <c r="P29" s="1023"/>
      <c r="Q29" s="1023"/>
      <c r="R29" s="1023"/>
      <c r="S29" s="1023"/>
      <c r="T29" s="1023"/>
      <c r="U29" s="1023"/>
      <c r="V29" s="1023"/>
      <c r="W29" s="1023"/>
      <c r="X29" s="1023"/>
      <c r="Y29" s="1023"/>
      <c r="Z29" s="1023"/>
      <c r="AA29" s="1023"/>
    </row>
    <row r="30" spans="1:27" ht="18" customHeight="1" x14ac:dyDescent="0.15">
      <c r="A30" s="1023"/>
      <c r="B30" s="1023"/>
      <c r="C30" s="1023"/>
      <c r="D30" s="1023"/>
      <c r="E30" s="1023"/>
      <c r="F30" s="1023"/>
      <c r="G30" s="1023"/>
      <c r="H30" s="1023"/>
      <c r="I30" s="1023"/>
      <c r="J30" s="1023"/>
      <c r="K30" s="1023"/>
      <c r="L30" s="1023"/>
      <c r="M30" s="1023"/>
      <c r="N30" s="1023"/>
      <c r="O30" s="1023"/>
      <c r="P30" s="1023"/>
      <c r="Q30" s="1023"/>
      <c r="R30" s="1023"/>
      <c r="S30" s="1023"/>
      <c r="T30" s="1023"/>
      <c r="U30" s="1023"/>
      <c r="V30" s="1023"/>
      <c r="W30" s="1023"/>
      <c r="X30" s="1023"/>
      <c r="Y30" s="1023"/>
      <c r="Z30" s="1023"/>
      <c r="AA30" s="1023"/>
    </row>
    <row r="31" spans="1:27" ht="18" customHeight="1" x14ac:dyDescent="0.15">
      <c r="A31" s="1023"/>
      <c r="B31" s="1023"/>
      <c r="C31" s="1023"/>
      <c r="D31" s="1023"/>
      <c r="E31" s="1023"/>
      <c r="F31" s="1023"/>
      <c r="G31" s="1023"/>
      <c r="H31" s="1023"/>
      <c r="I31" s="1023"/>
      <c r="J31" s="1023"/>
      <c r="K31" s="1023"/>
      <c r="L31" s="1023"/>
      <c r="M31" s="1023"/>
      <c r="N31" s="1023"/>
      <c r="O31" s="1023"/>
      <c r="P31" s="1023"/>
      <c r="Q31" s="1023"/>
      <c r="R31" s="1023"/>
      <c r="S31" s="1023"/>
      <c r="T31" s="1023"/>
      <c r="U31" s="1023"/>
      <c r="V31" s="1023"/>
      <c r="W31" s="1023"/>
      <c r="X31" s="1023"/>
      <c r="Y31" s="1023"/>
      <c r="Z31" s="1023"/>
      <c r="AA31" s="1023"/>
    </row>
    <row r="32" spans="1:27" ht="18" customHeight="1" x14ac:dyDescent="0.15">
      <c r="A32" s="1023"/>
      <c r="B32" s="1023"/>
      <c r="C32" s="1023"/>
      <c r="D32" s="1023"/>
      <c r="E32" s="1023"/>
      <c r="F32" s="1023"/>
      <c r="G32" s="1023"/>
      <c r="H32" s="1023"/>
      <c r="I32" s="1023"/>
      <c r="J32" s="1023"/>
      <c r="K32" s="1023"/>
      <c r="L32" s="1023"/>
      <c r="M32" s="1023"/>
      <c r="N32" s="1023"/>
      <c r="O32" s="1023"/>
      <c r="P32" s="1023"/>
      <c r="Q32" s="1023"/>
      <c r="R32" s="1023"/>
      <c r="S32" s="1023"/>
      <c r="T32" s="1023"/>
      <c r="U32" s="1023"/>
      <c r="V32" s="1023"/>
      <c r="W32" s="1023"/>
      <c r="X32" s="1023"/>
      <c r="Y32" s="1023"/>
      <c r="Z32" s="1023"/>
      <c r="AA32" s="1023"/>
    </row>
    <row r="33" spans="1:27" ht="18" customHeight="1" x14ac:dyDescent="0.15">
      <c r="A33" s="1023"/>
      <c r="B33" s="1023"/>
      <c r="C33" s="1023"/>
      <c r="D33" s="1023"/>
      <c r="E33" s="1023"/>
      <c r="F33" s="1023"/>
      <c r="G33" s="1023"/>
      <c r="H33" s="1023"/>
      <c r="I33" s="1023"/>
      <c r="J33" s="1023"/>
      <c r="K33" s="1023"/>
      <c r="L33" s="1023"/>
      <c r="M33" s="1023"/>
      <c r="N33" s="1023"/>
      <c r="O33" s="1023"/>
      <c r="P33" s="1023"/>
      <c r="Q33" s="1023"/>
      <c r="R33" s="1023"/>
      <c r="S33" s="1023"/>
      <c r="T33" s="1023"/>
      <c r="U33" s="1023"/>
      <c r="V33" s="1023"/>
      <c r="W33" s="1023"/>
      <c r="X33" s="1023"/>
      <c r="Y33" s="1023"/>
      <c r="Z33" s="1023"/>
      <c r="AA33" s="1023"/>
    </row>
    <row r="34" spans="1:27" ht="18" customHeight="1" x14ac:dyDescent="0.15">
      <c r="A34" s="1023"/>
      <c r="B34" s="1023"/>
      <c r="C34" s="1023"/>
      <c r="D34" s="1023"/>
      <c r="E34" s="1023"/>
      <c r="F34" s="1023"/>
      <c r="G34" s="1023"/>
      <c r="H34" s="1023"/>
      <c r="I34" s="1023"/>
      <c r="J34" s="1023"/>
      <c r="K34" s="1023"/>
      <c r="L34" s="1023"/>
      <c r="M34" s="1023"/>
      <c r="N34" s="1023"/>
      <c r="O34" s="1023"/>
      <c r="P34" s="1023"/>
      <c r="Q34" s="1023"/>
      <c r="R34" s="1023"/>
      <c r="S34" s="1023"/>
      <c r="T34" s="1023"/>
      <c r="U34" s="1023"/>
      <c r="V34" s="1023"/>
      <c r="W34" s="1023"/>
      <c r="X34" s="1023"/>
      <c r="Y34" s="1023"/>
      <c r="Z34" s="1023"/>
      <c r="AA34" s="1023"/>
    </row>
    <row r="35" spans="1:27" ht="18" customHeight="1" x14ac:dyDescent="0.15">
      <c r="A35" s="1023"/>
      <c r="B35" s="1023"/>
      <c r="C35" s="1023"/>
      <c r="D35" s="1023"/>
      <c r="E35" s="1023"/>
      <c r="F35" s="1023"/>
      <c r="G35" s="1023"/>
      <c r="H35" s="1023"/>
      <c r="I35" s="1023"/>
      <c r="J35" s="1023"/>
      <c r="K35" s="1023"/>
      <c r="L35" s="1023"/>
      <c r="M35" s="1023"/>
      <c r="N35" s="1023"/>
      <c r="O35" s="1023"/>
      <c r="P35" s="1023"/>
      <c r="Q35" s="1023"/>
      <c r="R35" s="1023"/>
      <c r="S35" s="1023"/>
      <c r="T35" s="1023"/>
      <c r="U35" s="1023"/>
      <c r="V35" s="1023"/>
      <c r="W35" s="1023"/>
      <c r="X35" s="1023"/>
      <c r="Y35" s="1023"/>
      <c r="Z35" s="1023"/>
      <c r="AA35" s="1023"/>
    </row>
    <row r="36" spans="1:27" ht="18" customHeight="1" x14ac:dyDescent="0.15">
      <c r="A36" s="1023"/>
      <c r="B36" s="1023"/>
      <c r="C36" s="1023"/>
      <c r="D36" s="1023"/>
      <c r="E36" s="1023"/>
      <c r="F36" s="1023"/>
      <c r="G36" s="1023"/>
      <c r="H36" s="1023"/>
      <c r="I36" s="1023"/>
      <c r="J36" s="1023"/>
      <c r="K36" s="1023"/>
      <c r="L36" s="1023"/>
      <c r="M36" s="1023"/>
      <c r="N36" s="1023"/>
      <c r="O36" s="1023"/>
      <c r="P36" s="1023"/>
      <c r="Q36" s="1023"/>
      <c r="R36" s="1023"/>
      <c r="S36" s="1023"/>
      <c r="T36" s="1023"/>
      <c r="U36" s="1023"/>
      <c r="V36" s="1023"/>
      <c r="W36" s="1023"/>
      <c r="X36" s="1023"/>
      <c r="Y36" s="1023"/>
      <c r="Z36" s="1023"/>
      <c r="AA36" s="1023"/>
    </row>
    <row r="37" spans="1:27" ht="18" customHeight="1" x14ac:dyDescent="0.15">
      <c r="A37" s="1023"/>
      <c r="B37" s="1023"/>
      <c r="C37" s="1023"/>
      <c r="D37" s="1023"/>
      <c r="E37" s="1023"/>
      <c r="F37" s="1023"/>
      <c r="G37" s="1023"/>
      <c r="H37" s="1023"/>
      <c r="I37" s="1023"/>
      <c r="J37" s="1023"/>
      <c r="K37" s="1023"/>
      <c r="L37" s="1023"/>
      <c r="M37" s="1023"/>
      <c r="N37" s="1023"/>
      <c r="O37" s="1023"/>
      <c r="P37" s="1023"/>
      <c r="Q37" s="1023"/>
      <c r="R37" s="1023"/>
      <c r="S37" s="1023"/>
      <c r="T37" s="1023"/>
      <c r="U37" s="1023"/>
      <c r="V37" s="1023"/>
      <c r="W37" s="1023"/>
      <c r="X37" s="1023"/>
      <c r="Y37" s="1023"/>
      <c r="Z37" s="1023"/>
      <c r="AA37" s="1023"/>
    </row>
    <row r="38" spans="1:27" ht="18" customHeight="1" x14ac:dyDescent="0.15">
      <c r="A38" s="1023"/>
      <c r="B38" s="1023"/>
      <c r="C38" s="1023"/>
      <c r="D38" s="1023"/>
      <c r="E38" s="1023"/>
      <c r="F38" s="1023"/>
      <c r="G38" s="1023"/>
      <c r="H38" s="1023"/>
      <c r="I38" s="1023"/>
      <c r="J38" s="1023"/>
      <c r="K38" s="1023"/>
      <c r="L38" s="1023"/>
      <c r="M38" s="1023"/>
      <c r="N38" s="1023"/>
      <c r="O38" s="1023"/>
      <c r="P38" s="1023"/>
      <c r="Q38" s="1023"/>
      <c r="R38" s="1023"/>
      <c r="S38" s="1023"/>
      <c r="T38" s="1023"/>
      <c r="U38" s="1023"/>
      <c r="V38" s="1023"/>
      <c r="W38" s="1023"/>
      <c r="X38" s="1023"/>
      <c r="Y38" s="1023"/>
      <c r="Z38" s="1023"/>
      <c r="AA38" s="1023"/>
    </row>
    <row r="39" spans="1:27" ht="18" customHeight="1" x14ac:dyDescent="0.15">
      <c r="A39" s="1023"/>
      <c r="B39" s="1023"/>
      <c r="C39" s="1023"/>
      <c r="D39" s="1023"/>
      <c r="E39" s="1023"/>
      <c r="F39" s="1023"/>
      <c r="G39" s="1023"/>
      <c r="H39" s="1023"/>
      <c r="I39" s="1023"/>
      <c r="J39" s="1023"/>
      <c r="K39" s="1023"/>
      <c r="L39" s="1023"/>
      <c r="M39" s="1023"/>
      <c r="N39" s="1023"/>
      <c r="O39" s="1023"/>
      <c r="P39" s="1023"/>
      <c r="Q39" s="1023"/>
      <c r="R39" s="1023"/>
      <c r="S39" s="1023"/>
      <c r="T39" s="1023"/>
      <c r="U39" s="1023"/>
      <c r="V39" s="1023"/>
      <c r="W39" s="1023"/>
      <c r="X39" s="1023"/>
      <c r="Y39" s="1023"/>
      <c r="Z39" s="1023"/>
      <c r="AA39" s="1023"/>
    </row>
    <row r="40" spans="1:27" ht="18" customHeight="1" x14ac:dyDescent="0.15">
      <c r="A40" s="1023"/>
      <c r="B40" s="1023"/>
      <c r="C40" s="1023"/>
      <c r="D40" s="1023"/>
      <c r="E40" s="1023"/>
      <c r="F40" s="1023"/>
      <c r="G40" s="1023"/>
      <c r="H40" s="1023"/>
      <c r="I40" s="1023"/>
      <c r="J40" s="1023"/>
      <c r="K40" s="1023"/>
      <c r="L40" s="1023"/>
      <c r="M40" s="1023"/>
      <c r="N40" s="1023"/>
      <c r="O40" s="1023"/>
      <c r="P40" s="1023"/>
      <c r="Q40" s="1023"/>
      <c r="R40" s="1023"/>
      <c r="S40" s="1023"/>
      <c r="T40" s="1023"/>
      <c r="U40" s="1023"/>
      <c r="V40" s="1023"/>
      <c r="W40" s="1023"/>
      <c r="X40" s="1023"/>
      <c r="Y40" s="1023"/>
      <c r="Z40" s="1023"/>
      <c r="AA40" s="1023"/>
    </row>
    <row r="41" spans="1:27" ht="56.25" customHeight="1" x14ac:dyDescent="0.15">
      <c r="A41" s="1024" t="s">
        <v>1208</v>
      </c>
      <c r="B41" s="1024"/>
      <c r="C41" s="1024"/>
      <c r="D41" s="1024"/>
      <c r="E41" s="1024"/>
      <c r="F41" s="1024"/>
      <c r="G41" s="1024"/>
      <c r="H41" s="1024"/>
      <c r="I41" s="1024"/>
      <c r="J41" s="1024"/>
      <c r="K41" s="1024"/>
      <c r="L41" s="1024"/>
      <c r="M41" s="1024"/>
      <c r="N41" s="1024"/>
      <c r="O41" s="1024"/>
      <c r="P41" s="1024"/>
      <c r="Q41" s="1024"/>
      <c r="R41" s="1024"/>
      <c r="S41" s="1024"/>
      <c r="T41" s="1024"/>
      <c r="U41" s="1024"/>
      <c r="V41" s="1024"/>
      <c r="W41" s="1024"/>
      <c r="X41" s="1024"/>
      <c r="Y41" s="1024"/>
      <c r="Z41" s="1024"/>
      <c r="AA41" s="1024"/>
    </row>
    <row r="42" spans="1:27" ht="56.25" customHeight="1" x14ac:dyDescent="0.15">
      <c r="A42" s="1024"/>
      <c r="B42" s="1024"/>
      <c r="C42" s="1024"/>
      <c r="D42" s="1024"/>
      <c r="E42" s="1024"/>
      <c r="F42" s="1024"/>
      <c r="G42" s="1024"/>
      <c r="H42" s="1024"/>
      <c r="I42" s="1024"/>
      <c r="J42" s="1024"/>
      <c r="K42" s="1024"/>
      <c r="L42" s="1024"/>
      <c r="M42" s="1024"/>
      <c r="N42" s="1024"/>
      <c r="O42" s="1024"/>
      <c r="P42" s="1024"/>
      <c r="Q42" s="1024"/>
      <c r="R42" s="1024"/>
      <c r="S42" s="1024"/>
      <c r="T42" s="1024"/>
      <c r="U42" s="1024"/>
      <c r="V42" s="1024"/>
      <c r="W42" s="1024"/>
      <c r="X42" s="1024"/>
      <c r="Y42" s="1024"/>
      <c r="Z42" s="1024"/>
      <c r="AA42" s="1024"/>
    </row>
    <row r="43" spans="1:27" ht="56.25" customHeight="1" x14ac:dyDescent="0.15">
      <c r="A43" s="1024"/>
      <c r="B43" s="1024"/>
      <c r="C43" s="1024"/>
      <c r="D43" s="1024"/>
      <c r="E43" s="1024"/>
      <c r="F43" s="1024"/>
      <c r="G43" s="1024"/>
      <c r="H43" s="1024"/>
      <c r="I43" s="1024"/>
      <c r="J43" s="1024"/>
      <c r="K43" s="1024"/>
      <c r="L43" s="1024"/>
      <c r="M43" s="1024"/>
      <c r="N43" s="1024"/>
      <c r="O43" s="1024"/>
      <c r="P43" s="1024"/>
      <c r="Q43" s="1024"/>
      <c r="R43" s="1024"/>
      <c r="S43" s="1024"/>
      <c r="T43" s="1024"/>
      <c r="U43" s="1024"/>
      <c r="V43" s="1024"/>
      <c r="W43" s="1024"/>
      <c r="X43" s="1024"/>
      <c r="Y43" s="1024"/>
      <c r="Z43" s="1024"/>
      <c r="AA43" s="1024"/>
    </row>
    <row r="44" spans="1:27" ht="56.25" customHeight="1" x14ac:dyDescent="0.15">
      <c r="A44" s="1024"/>
      <c r="B44" s="1024"/>
      <c r="C44" s="1024"/>
      <c r="D44" s="1024"/>
      <c r="E44" s="1024"/>
      <c r="F44" s="1024"/>
      <c r="G44" s="1024"/>
      <c r="H44" s="1024"/>
      <c r="I44" s="1024"/>
      <c r="J44" s="1024"/>
      <c r="K44" s="1024"/>
      <c r="L44" s="1024"/>
      <c r="M44" s="1024"/>
      <c r="N44" s="1024"/>
      <c r="O44" s="1024"/>
      <c r="P44" s="1024"/>
      <c r="Q44" s="1024"/>
      <c r="R44" s="1024"/>
      <c r="S44" s="1024"/>
      <c r="T44" s="1024"/>
      <c r="U44" s="1024"/>
      <c r="V44" s="1024"/>
      <c r="W44" s="1024"/>
      <c r="X44" s="1024"/>
      <c r="Y44" s="1024"/>
      <c r="Z44" s="1024"/>
      <c r="AA44" s="1024"/>
    </row>
    <row r="45" spans="1:27" ht="56.25" customHeight="1" x14ac:dyDescent="0.15">
      <c r="A45" s="1024"/>
      <c r="B45" s="1024"/>
      <c r="C45" s="1024"/>
      <c r="D45" s="1024"/>
      <c r="E45" s="1024"/>
      <c r="F45" s="1024"/>
      <c r="G45" s="1024"/>
      <c r="H45" s="1024"/>
      <c r="I45" s="1024"/>
      <c r="J45" s="1024"/>
      <c r="K45" s="1024"/>
      <c r="L45" s="1024"/>
      <c r="M45" s="1024"/>
      <c r="N45" s="1024"/>
      <c r="O45" s="1024"/>
      <c r="P45" s="1024"/>
      <c r="Q45" s="1024"/>
      <c r="R45" s="1024"/>
      <c r="S45" s="1024"/>
      <c r="T45" s="1024"/>
      <c r="U45" s="1024"/>
      <c r="V45" s="1024"/>
      <c r="W45" s="1024"/>
      <c r="X45" s="1024"/>
      <c r="Y45" s="1024"/>
      <c r="Z45" s="1024"/>
      <c r="AA45" s="1024"/>
    </row>
    <row r="46" spans="1:27" ht="56.25" customHeight="1" x14ac:dyDescent="0.15">
      <c r="A46" s="1024"/>
      <c r="B46" s="1024"/>
      <c r="C46" s="1024"/>
      <c r="D46" s="1024"/>
      <c r="E46" s="1024"/>
      <c r="F46" s="1024"/>
      <c r="G46" s="1024"/>
      <c r="H46" s="1024"/>
      <c r="I46" s="1024"/>
      <c r="J46" s="1024"/>
      <c r="K46" s="1024"/>
      <c r="L46" s="1024"/>
      <c r="M46" s="1024"/>
      <c r="N46" s="1024"/>
      <c r="O46" s="1024"/>
      <c r="P46" s="1024"/>
      <c r="Q46" s="1024"/>
      <c r="R46" s="1024"/>
      <c r="S46" s="1024"/>
      <c r="T46" s="1024"/>
      <c r="U46" s="1024"/>
      <c r="V46" s="1024"/>
      <c r="W46" s="1024"/>
      <c r="X46" s="1024"/>
      <c r="Y46" s="1024"/>
      <c r="Z46" s="1024"/>
      <c r="AA46" s="1024"/>
    </row>
    <row r="47" spans="1:27" ht="56.25" customHeight="1" x14ac:dyDescent="0.15">
      <c r="A47" s="1024"/>
      <c r="B47" s="1024"/>
      <c r="C47" s="1024"/>
      <c r="D47" s="1024"/>
      <c r="E47" s="1024"/>
      <c r="F47" s="1024"/>
      <c r="G47" s="1024"/>
      <c r="H47" s="1024"/>
      <c r="I47" s="1024"/>
      <c r="J47" s="1024"/>
      <c r="K47" s="1024"/>
      <c r="L47" s="1024"/>
      <c r="M47" s="1024"/>
      <c r="N47" s="1024"/>
      <c r="O47" s="1024"/>
      <c r="P47" s="1024"/>
      <c r="Q47" s="1024"/>
      <c r="R47" s="1024"/>
      <c r="S47" s="1024"/>
      <c r="T47" s="1024"/>
      <c r="U47" s="1024"/>
      <c r="V47" s="1024"/>
      <c r="W47" s="1024"/>
      <c r="X47" s="1024"/>
      <c r="Y47" s="1024"/>
      <c r="Z47" s="1024"/>
      <c r="AA47" s="1024"/>
    </row>
    <row r="48" spans="1:27" ht="56.25" customHeight="1" x14ac:dyDescent="0.15">
      <c r="A48" s="1024"/>
      <c r="B48" s="1024"/>
      <c r="C48" s="1024"/>
      <c r="D48" s="1024"/>
      <c r="E48" s="1024"/>
      <c r="F48" s="1024"/>
      <c r="G48" s="1024"/>
      <c r="H48" s="1024"/>
      <c r="I48" s="1024"/>
      <c r="J48" s="1024"/>
      <c r="K48" s="1024"/>
      <c r="L48" s="1024"/>
      <c r="M48" s="1024"/>
      <c r="N48" s="1024"/>
      <c r="O48" s="1024"/>
      <c r="P48" s="1024"/>
      <c r="Q48" s="1024"/>
      <c r="R48" s="1024"/>
      <c r="S48" s="1024"/>
      <c r="T48" s="1024"/>
      <c r="U48" s="1024"/>
      <c r="V48" s="1024"/>
      <c r="W48" s="1024"/>
      <c r="X48" s="1024"/>
      <c r="Y48" s="1024"/>
      <c r="Z48" s="1024"/>
      <c r="AA48" s="1024"/>
    </row>
    <row r="49" spans="1:42" ht="56.25" customHeight="1" x14ac:dyDescent="0.15">
      <c r="A49" s="1024"/>
      <c r="B49" s="1024"/>
      <c r="C49" s="1024"/>
      <c r="D49" s="1024"/>
      <c r="E49" s="1024"/>
      <c r="F49" s="1024"/>
      <c r="G49" s="1024"/>
      <c r="H49" s="1024"/>
      <c r="I49" s="1024"/>
      <c r="J49" s="1024"/>
      <c r="K49" s="1024"/>
      <c r="L49" s="1024"/>
      <c r="M49" s="1024"/>
      <c r="N49" s="1024"/>
      <c r="O49" s="1024"/>
      <c r="P49" s="1024"/>
      <c r="Q49" s="1024"/>
      <c r="R49" s="1024"/>
      <c r="S49" s="1024"/>
      <c r="T49" s="1024"/>
      <c r="U49" s="1024"/>
      <c r="V49" s="1024"/>
      <c r="W49" s="1024"/>
      <c r="X49" s="1024"/>
      <c r="Y49" s="1024"/>
      <c r="Z49" s="1024"/>
      <c r="AA49" s="1024"/>
    </row>
    <row r="50" spans="1:42" ht="56.25" customHeight="1" x14ac:dyDescent="0.15">
      <c r="A50" s="1024"/>
      <c r="B50" s="1024"/>
      <c r="C50" s="1024"/>
      <c r="D50" s="1024"/>
      <c r="E50" s="1024"/>
      <c r="F50" s="1024"/>
      <c r="G50" s="1024"/>
      <c r="H50" s="1024"/>
      <c r="I50" s="1024"/>
      <c r="J50" s="1024"/>
      <c r="K50" s="1024"/>
      <c r="L50" s="1024"/>
      <c r="M50" s="1024"/>
      <c r="N50" s="1024"/>
      <c r="O50" s="1024"/>
      <c r="P50" s="1024"/>
      <c r="Q50" s="1024"/>
      <c r="R50" s="1024"/>
      <c r="S50" s="1024"/>
      <c r="T50" s="1024"/>
      <c r="U50" s="1024"/>
      <c r="V50" s="1024"/>
      <c r="W50" s="1024"/>
      <c r="X50" s="1024"/>
      <c r="Y50" s="1024"/>
      <c r="Z50" s="1024"/>
      <c r="AA50" s="1024"/>
    </row>
    <row r="51" spans="1:42" ht="56.25" customHeight="1" x14ac:dyDescent="0.15">
      <c r="A51" s="1024"/>
      <c r="B51" s="1024"/>
      <c r="C51" s="1024"/>
      <c r="D51" s="1024"/>
      <c r="E51" s="1024"/>
      <c r="F51" s="1024"/>
      <c r="G51" s="1024"/>
      <c r="H51" s="1024"/>
      <c r="I51" s="1024"/>
      <c r="J51" s="1024"/>
      <c r="K51" s="1024"/>
      <c r="L51" s="1024"/>
      <c r="M51" s="1024"/>
      <c r="N51" s="1024"/>
      <c r="O51" s="1024"/>
      <c r="P51" s="1024"/>
      <c r="Q51" s="1024"/>
      <c r="R51" s="1024"/>
      <c r="S51" s="1024"/>
      <c r="T51" s="1024"/>
      <c r="U51" s="1024"/>
      <c r="V51" s="1024"/>
      <c r="W51" s="1024"/>
      <c r="X51" s="1024"/>
      <c r="Y51" s="1024"/>
      <c r="Z51" s="1024"/>
      <c r="AA51" s="1024"/>
    </row>
    <row r="52" spans="1:42" ht="56.25" customHeight="1" x14ac:dyDescent="0.15">
      <c r="A52" s="1024"/>
      <c r="B52" s="1024"/>
      <c r="C52" s="1024"/>
      <c r="D52" s="1024"/>
      <c r="E52" s="1024"/>
      <c r="F52" s="1024"/>
      <c r="G52" s="1024"/>
      <c r="H52" s="1024"/>
      <c r="I52" s="1024"/>
      <c r="J52" s="1024"/>
      <c r="K52" s="1024"/>
      <c r="L52" s="1024"/>
      <c r="M52" s="1024"/>
      <c r="N52" s="1024"/>
      <c r="O52" s="1024"/>
      <c r="P52" s="1024"/>
      <c r="Q52" s="1024"/>
      <c r="R52" s="1024"/>
      <c r="S52" s="1024"/>
      <c r="T52" s="1024"/>
      <c r="U52" s="1024"/>
      <c r="V52" s="1024"/>
      <c r="W52" s="1024"/>
      <c r="X52" s="1024"/>
      <c r="Y52" s="1024"/>
      <c r="Z52" s="1024"/>
      <c r="AA52" s="1024"/>
    </row>
    <row r="53" spans="1:42" ht="13.5" customHeight="1" x14ac:dyDescent="0.15">
      <c r="A53" s="1024"/>
      <c r="B53" s="1024"/>
      <c r="C53" s="1024"/>
      <c r="D53" s="1024"/>
      <c r="E53" s="1024"/>
      <c r="F53" s="1024"/>
      <c r="G53" s="1024"/>
      <c r="H53" s="1024"/>
      <c r="I53" s="1024"/>
      <c r="J53" s="1024"/>
      <c r="K53" s="1024"/>
      <c r="L53" s="1024"/>
      <c r="M53" s="1024"/>
      <c r="N53" s="1024"/>
      <c r="O53" s="1024"/>
      <c r="P53" s="1024"/>
      <c r="Q53" s="1024"/>
      <c r="R53" s="1024"/>
      <c r="S53" s="1024"/>
      <c r="T53" s="1024"/>
      <c r="U53" s="1024"/>
      <c r="V53" s="1024"/>
      <c r="W53" s="1024"/>
      <c r="X53" s="1024"/>
      <c r="Y53" s="1024"/>
      <c r="Z53" s="1024"/>
      <c r="AA53" s="1024"/>
    </row>
    <row r="54" spans="1:42" ht="13.5" customHeight="1" x14ac:dyDescent="0.15">
      <c r="A54" s="1024"/>
      <c r="B54" s="1024"/>
      <c r="C54" s="1024"/>
      <c r="D54" s="1024"/>
      <c r="E54" s="1024"/>
      <c r="F54" s="1024"/>
      <c r="G54" s="1024"/>
      <c r="H54" s="1024"/>
      <c r="I54" s="1024"/>
      <c r="J54" s="1024"/>
      <c r="K54" s="1024"/>
      <c r="L54" s="1024"/>
      <c r="M54" s="1024"/>
      <c r="N54" s="1024"/>
      <c r="O54" s="1024"/>
      <c r="P54" s="1024"/>
      <c r="Q54" s="1024"/>
      <c r="R54" s="1024"/>
      <c r="S54" s="1024"/>
      <c r="T54" s="1024"/>
      <c r="U54" s="1024"/>
      <c r="V54" s="1024"/>
      <c r="W54" s="1024"/>
      <c r="X54" s="1024"/>
      <c r="Y54" s="1024"/>
      <c r="Z54" s="1024"/>
      <c r="AA54" s="1024"/>
    </row>
    <row r="55" spans="1:42" ht="13.5" customHeight="1" x14ac:dyDescent="0.15">
      <c r="A55" s="1024"/>
      <c r="B55" s="1024"/>
      <c r="C55" s="1024"/>
      <c r="D55" s="1024"/>
      <c r="E55" s="1024"/>
      <c r="F55" s="1024"/>
      <c r="G55" s="1024"/>
      <c r="H55" s="1024"/>
      <c r="I55" s="1024"/>
      <c r="J55" s="1024"/>
      <c r="K55" s="1024"/>
      <c r="L55" s="1024"/>
      <c r="M55" s="1024"/>
      <c r="N55" s="1024"/>
      <c r="O55" s="1024"/>
      <c r="P55" s="1024"/>
      <c r="Q55" s="1024"/>
      <c r="R55" s="1024"/>
      <c r="S55" s="1024"/>
      <c r="T55" s="1024"/>
      <c r="U55" s="1024"/>
      <c r="V55" s="1024"/>
      <c r="W55" s="1024"/>
      <c r="X55" s="1024"/>
      <c r="Y55" s="1024"/>
      <c r="Z55" s="1024"/>
      <c r="AA55" s="1024"/>
      <c r="AP55" t="s">
        <v>967</v>
      </c>
    </row>
    <row r="56" spans="1:42" ht="13.5" customHeight="1" x14ac:dyDescent="0.15">
      <c r="A56" s="1024"/>
      <c r="B56" s="1024"/>
      <c r="C56" s="1024"/>
      <c r="D56" s="1024"/>
      <c r="E56" s="1024"/>
      <c r="F56" s="1024"/>
      <c r="G56" s="1024"/>
      <c r="H56" s="1024"/>
      <c r="I56" s="1024"/>
      <c r="J56" s="1024"/>
      <c r="K56" s="1024"/>
      <c r="L56" s="1024"/>
      <c r="M56" s="1024"/>
      <c r="N56" s="1024"/>
      <c r="O56" s="1024"/>
      <c r="P56" s="1024"/>
      <c r="Q56" s="1024"/>
      <c r="R56" s="1024"/>
      <c r="S56" s="1024"/>
      <c r="T56" s="1024"/>
      <c r="U56" s="1024"/>
      <c r="V56" s="1024"/>
      <c r="W56" s="1024"/>
      <c r="X56" s="1024"/>
      <c r="Y56" s="1024"/>
      <c r="Z56" s="1024"/>
      <c r="AA56" s="1024"/>
    </row>
    <row r="57" spans="1:42" ht="13.5" customHeight="1" x14ac:dyDescent="0.15">
      <c r="A57" s="1024"/>
      <c r="B57" s="1024"/>
      <c r="C57" s="1024"/>
      <c r="D57" s="1024"/>
      <c r="E57" s="1024"/>
      <c r="F57" s="1024"/>
      <c r="G57" s="1024"/>
      <c r="H57" s="1024"/>
      <c r="I57" s="1024"/>
      <c r="J57" s="1024"/>
      <c r="K57" s="1024"/>
      <c r="L57" s="1024"/>
      <c r="M57" s="1024"/>
      <c r="N57" s="1024"/>
      <c r="O57" s="1024"/>
      <c r="P57" s="1024"/>
      <c r="Q57" s="1024"/>
      <c r="R57" s="1024"/>
      <c r="S57" s="1024"/>
      <c r="T57" s="1024"/>
      <c r="U57" s="1024"/>
      <c r="V57" s="1024"/>
      <c r="W57" s="1024"/>
      <c r="X57" s="1024"/>
      <c r="Y57" s="1024"/>
      <c r="Z57" s="1024"/>
      <c r="AA57" s="1024"/>
    </row>
    <row r="58" spans="1:42" ht="13.5" customHeight="1" x14ac:dyDescent="0.15">
      <c r="A58" s="1024"/>
      <c r="B58" s="1024"/>
      <c r="C58" s="1024"/>
      <c r="D58" s="1024"/>
      <c r="E58" s="1024"/>
      <c r="F58" s="1024"/>
      <c r="G58" s="1024"/>
      <c r="H58" s="1024"/>
      <c r="I58" s="1024"/>
      <c r="J58" s="1024"/>
      <c r="K58" s="1024"/>
      <c r="L58" s="1024"/>
      <c r="M58" s="1024"/>
      <c r="N58" s="1024"/>
      <c r="O58" s="1024"/>
      <c r="P58" s="1024"/>
      <c r="Q58" s="1024"/>
      <c r="R58" s="1024"/>
      <c r="S58" s="1024"/>
      <c r="T58" s="1024"/>
      <c r="U58" s="1024"/>
      <c r="V58" s="1024"/>
      <c r="W58" s="1024"/>
      <c r="X58" s="1024"/>
      <c r="Y58" s="1024"/>
      <c r="Z58" s="1024"/>
      <c r="AA58" s="1024"/>
    </row>
    <row r="59" spans="1:42" ht="24" customHeight="1" x14ac:dyDescent="0.15">
      <c r="A59" s="1024"/>
      <c r="B59" s="1024"/>
      <c r="C59" s="1024"/>
      <c r="D59" s="1024"/>
      <c r="E59" s="1024"/>
      <c r="F59" s="1024"/>
      <c r="G59" s="1024"/>
      <c r="H59" s="1024"/>
      <c r="I59" s="1024"/>
      <c r="J59" s="1024"/>
      <c r="K59" s="1024"/>
      <c r="L59" s="1024"/>
      <c r="M59" s="1024"/>
      <c r="N59" s="1024"/>
      <c r="O59" s="1024"/>
      <c r="P59" s="1024"/>
      <c r="Q59" s="1024"/>
      <c r="R59" s="1024"/>
      <c r="S59" s="1024"/>
      <c r="T59" s="1024"/>
      <c r="U59" s="1024"/>
      <c r="V59" s="1024"/>
      <c r="W59" s="1024"/>
      <c r="X59" s="1024"/>
      <c r="Y59" s="1024"/>
      <c r="Z59" s="1024"/>
      <c r="AA59" s="1024"/>
    </row>
    <row r="60" spans="1:42" ht="24" customHeight="1" x14ac:dyDescent="0.15">
      <c r="A60" s="1024"/>
      <c r="B60" s="1024"/>
      <c r="C60" s="1024"/>
      <c r="D60" s="1024"/>
      <c r="E60" s="1024"/>
      <c r="F60" s="1024"/>
      <c r="G60" s="1024"/>
      <c r="H60" s="1024"/>
      <c r="I60" s="1024"/>
      <c r="J60" s="1024"/>
      <c r="K60" s="1024"/>
      <c r="L60" s="1024"/>
      <c r="M60" s="1024"/>
      <c r="N60" s="1024"/>
      <c r="O60" s="1024"/>
      <c r="P60" s="1024"/>
      <c r="Q60" s="1024"/>
      <c r="R60" s="1024"/>
      <c r="S60" s="1024"/>
      <c r="T60" s="1024"/>
      <c r="U60" s="1024"/>
      <c r="V60" s="1024"/>
      <c r="W60" s="1024"/>
      <c r="X60" s="1024"/>
      <c r="Y60" s="1024"/>
      <c r="Z60" s="1024"/>
      <c r="AA60" s="1024"/>
    </row>
    <row r="61" spans="1:42" ht="24" customHeight="1" x14ac:dyDescent="0.15">
      <c r="A61" s="1024"/>
      <c r="B61" s="1024"/>
      <c r="C61" s="1024"/>
      <c r="D61" s="1024"/>
      <c r="E61" s="1024"/>
      <c r="F61" s="1024"/>
      <c r="G61" s="1024"/>
      <c r="H61" s="1024"/>
      <c r="I61" s="1024"/>
      <c r="J61" s="1024"/>
      <c r="K61" s="1024"/>
      <c r="L61" s="1024"/>
      <c r="M61" s="1024"/>
      <c r="N61" s="1024"/>
      <c r="O61" s="1024"/>
      <c r="P61" s="1024"/>
      <c r="Q61" s="1024"/>
      <c r="R61" s="1024"/>
      <c r="S61" s="1024"/>
      <c r="T61" s="1024"/>
      <c r="U61" s="1024"/>
      <c r="V61" s="1024"/>
      <c r="W61" s="1024"/>
      <c r="X61" s="1024"/>
      <c r="Y61" s="1024"/>
      <c r="Z61" s="1024"/>
      <c r="AA61" s="1024"/>
    </row>
    <row r="62" spans="1:42" ht="24" customHeight="1" x14ac:dyDescent="0.15">
      <c r="A62" s="1024"/>
      <c r="B62" s="1024"/>
      <c r="C62" s="1024"/>
      <c r="D62" s="1024"/>
      <c r="E62" s="1024"/>
      <c r="F62" s="1024"/>
      <c r="G62" s="1024"/>
      <c r="H62" s="1024"/>
      <c r="I62" s="1024"/>
      <c r="J62" s="1024"/>
      <c r="K62" s="1024"/>
      <c r="L62" s="1024"/>
      <c r="M62" s="1024"/>
      <c r="N62" s="1024"/>
      <c r="O62" s="1024"/>
      <c r="P62" s="1024"/>
      <c r="Q62" s="1024"/>
      <c r="R62" s="1024"/>
      <c r="S62" s="1024"/>
      <c r="T62" s="1024"/>
      <c r="U62" s="1024"/>
      <c r="V62" s="1024"/>
      <c r="W62" s="1024"/>
      <c r="X62" s="1024"/>
      <c r="Y62" s="1024"/>
      <c r="Z62" s="1024"/>
      <c r="AA62" s="1024"/>
    </row>
    <row r="63" spans="1:42" ht="24" customHeight="1" x14ac:dyDescent="0.15">
      <c r="A63" s="1024"/>
      <c r="B63" s="1024"/>
      <c r="C63" s="1024"/>
      <c r="D63" s="1024"/>
      <c r="E63" s="1024"/>
      <c r="F63" s="1024"/>
      <c r="G63" s="1024"/>
      <c r="H63" s="1024"/>
      <c r="I63" s="1024"/>
      <c r="J63" s="1024"/>
      <c r="K63" s="1024"/>
      <c r="L63" s="1024"/>
      <c r="M63" s="1024"/>
      <c r="N63" s="1024"/>
      <c r="O63" s="1024"/>
      <c r="P63" s="1024"/>
      <c r="Q63" s="1024"/>
      <c r="R63" s="1024"/>
      <c r="S63" s="1024"/>
      <c r="T63" s="1024"/>
      <c r="U63" s="1024"/>
      <c r="V63" s="1024"/>
      <c r="W63" s="1024"/>
      <c r="X63" s="1024"/>
      <c r="Y63" s="1024"/>
      <c r="Z63" s="1024"/>
      <c r="AA63" s="1024"/>
    </row>
    <row r="64" spans="1:42" ht="24" customHeight="1" x14ac:dyDescent="0.15">
      <c r="A64" s="1024"/>
      <c r="B64" s="1024"/>
      <c r="C64" s="1024"/>
      <c r="D64" s="1024"/>
      <c r="E64" s="1024"/>
      <c r="F64" s="1024"/>
      <c r="G64" s="1024"/>
      <c r="H64" s="1024"/>
      <c r="I64" s="1024"/>
      <c r="J64" s="1024"/>
      <c r="K64" s="1024"/>
      <c r="L64" s="1024"/>
      <c r="M64" s="1024"/>
      <c r="N64" s="1024"/>
      <c r="O64" s="1024"/>
      <c r="P64" s="1024"/>
      <c r="Q64" s="1024"/>
      <c r="R64" s="1024"/>
      <c r="S64" s="1024"/>
      <c r="T64" s="1024"/>
      <c r="U64" s="1024"/>
      <c r="V64" s="1024"/>
      <c r="W64" s="1024"/>
      <c r="X64" s="1024"/>
      <c r="Y64" s="1024"/>
      <c r="Z64" s="1024"/>
      <c r="AA64" s="1024"/>
    </row>
    <row r="65" spans="1:28" ht="34.5" customHeight="1" x14ac:dyDescent="0.15">
      <c r="A65" s="1024"/>
      <c r="B65" s="1024"/>
      <c r="C65" s="1024"/>
      <c r="D65" s="1024"/>
      <c r="E65" s="1024"/>
      <c r="F65" s="1024"/>
      <c r="G65" s="1024"/>
      <c r="H65" s="1024"/>
      <c r="I65" s="1024"/>
      <c r="J65" s="1024"/>
      <c r="K65" s="1024"/>
      <c r="L65" s="1024"/>
      <c r="M65" s="1024"/>
      <c r="N65" s="1024"/>
      <c r="O65" s="1024"/>
      <c r="P65" s="1024"/>
      <c r="Q65" s="1024"/>
      <c r="R65" s="1024"/>
      <c r="S65" s="1024"/>
      <c r="T65" s="1024"/>
      <c r="U65" s="1024"/>
      <c r="V65" s="1024"/>
      <c r="W65" s="1024"/>
      <c r="X65" s="1024"/>
      <c r="Y65" s="1024"/>
      <c r="Z65" s="1024"/>
      <c r="AA65" s="1024"/>
    </row>
    <row r="66" spans="1:28" ht="50.25" customHeight="1" x14ac:dyDescent="0.15">
      <c r="A66" s="1024" t="s">
        <v>1207</v>
      </c>
      <c r="B66" s="1024"/>
      <c r="C66" s="1024"/>
      <c r="D66" s="1024"/>
      <c r="E66" s="1024"/>
      <c r="F66" s="1024"/>
      <c r="G66" s="1024"/>
      <c r="H66" s="1024"/>
      <c r="I66" s="1024"/>
      <c r="J66" s="1024"/>
      <c r="K66" s="1024"/>
      <c r="L66" s="1024"/>
      <c r="M66" s="1024"/>
      <c r="N66" s="1024"/>
      <c r="O66" s="1024"/>
      <c r="P66" s="1024"/>
      <c r="Q66" s="1024"/>
      <c r="R66" s="1024"/>
      <c r="S66" s="1024"/>
      <c r="T66" s="1024"/>
      <c r="U66" s="1024"/>
      <c r="V66" s="1024"/>
      <c r="W66" s="1024"/>
      <c r="X66" s="1024"/>
      <c r="Y66" s="1024"/>
      <c r="Z66" s="1024"/>
      <c r="AA66" s="1024"/>
      <c r="AB66" s="1024"/>
    </row>
    <row r="67" spans="1:28" ht="24" customHeight="1" x14ac:dyDescent="0.15">
      <c r="A67" s="1024"/>
      <c r="B67" s="1024"/>
      <c r="C67" s="1024"/>
      <c r="D67" s="1024"/>
      <c r="E67" s="1024"/>
      <c r="F67" s="1024"/>
      <c r="G67" s="1024"/>
      <c r="H67" s="1024"/>
      <c r="I67" s="1024"/>
      <c r="J67" s="1024"/>
      <c r="K67" s="1024"/>
      <c r="L67" s="1024"/>
      <c r="M67" s="1024"/>
      <c r="N67" s="1024"/>
      <c r="O67" s="1024"/>
      <c r="P67" s="1024"/>
      <c r="Q67" s="1024"/>
      <c r="R67" s="1024"/>
      <c r="S67" s="1024"/>
      <c r="T67" s="1024"/>
      <c r="U67" s="1024"/>
      <c r="V67" s="1024"/>
      <c r="W67" s="1024"/>
      <c r="X67" s="1024"/>
      <c r="Y67" s="1024"/>
      <c r="Z67" s="1024"/>
      <c r="AA67" s="1024"/>
      <c r="AB67" s="1024"/>
    </row>
    <row r="68" spans="1:28" ht="24" customHeight="1" x14ac:dyDescent="0.15">
      <c r="A68" s="1024"/>
      <c r="B68" s="1024"/>
      <c r="C68" s="1024"/>
      <c r="D68" s="1024"/>
      <c r="E68" s="1024"/>
      <c r="F68" s="1024"/>
      <c r="G68" s="1024"/>
      <c r="H68" s="1024"/>
      <c r="I68" s="1024"/>
      <c r="J68" s="1024"/>
      <c r="K68" s="1024"/>
      <c r="L68" s="1024"/>
      <c r="M68" s="1024"/>
      <c r="N68" s="1024"/>
      <c r="O68" s="1024"/>
      <c r="P68" s="1024"/>
      <c r="Q68" s="1024"/>
      <c r="R68" s="1024"/>
      <c r="S68" s="1024"/>
      <c r="T68" s="1024"/>
      <c r="U68" s="1024"/>
      <c r="V68" s="1024"/>
      <c r="W68" s="1024"/>
      <c r="X68" s="1024"/>
      <c r="Y68" s="1024"/>
      <c r="Z68" s="1024"/>
      <c r="AA68" s="1024"/>
      <c r="AB68" s="1024"/>
    </row>
    <row r="69" spans="1:28" ht="24" customHeight="1" x14ac:dyDescent="0.15">
      <c r="A69" s="1024"/>
      <c r="B69" s="1024"/>
      <c r="C69" s="1024"/>
      <c r="D69" s="1024"/>
      <c r="E69" s="1024"/>
      <c r="F69" s="1024"/>
      <c r="G69" s="1024"/>
      <c r="H69" s="1024"/>
      <c r="I69" s="1024"/>
      <c r="J69" s="1024"/>
      <c r="K69" s="1024"/>
      <c r="L69" s="1024"/>
      <c r="M69" s="1024"/>
      <c r="N69" s="1024"/>
      <c r="O69" s="1024"/>
      <c r="P69" s="1024"/>
      <c r="Q69" s="1024"/>
      <c r="R69" s="1024"/>
      <c r="S69" s="1024"/>
      <c r="T69" s="1024"/>
      <c r="U69" s="1024"/>
      <c r="V69" s="1024"/>
      <c r="W69" s="1024"/>
      <c r="X69" s="1024"/>
      <c r="Y69" s="1024"/>
      <c r="Z69" s="1024"/>
      <c r="AA69" s="1024"/>
      <c r="AB69" s="1024"/>
    </row>
    <row r="70" spans="1:28" ht="24" customHeight="1" x14ac:dyDescent="0.15">
      <c r="A70" s="1024"/>
      <c r="B70" s="1024"/>
      <c r="C70" s="1024"/>
      <c r="D70" s="1024"/>
      <c r="E70" s="1024"/>
      <c r="F70" s="1024"/>
      <c r="G70" s="1024"/>
      <c r="H70" s="1024"/>
      <c r="I70" s="1024"/>
      <c r="J70" s="1024"/>
      <c r="K70" s="1024"/>
      <c r="L70" s="1024"/>
      <c r="M70" s="1024"/>
      <c r="N70" s="1024"/>
      <c r="O70" s="1024"/>
      <c r="P70" s="1024"/>
      <c r="Q70" s="1024"/>
      <c r="R70" s="1024"/>
      <c r="S70" s="1024"/>
      <c r="T70" s="1024"/>
      <c r="U70" s="1024"/>
      <c r="V70" s="1024"/>
      <c r="W70" s="1024"/>
      <c r="X70" s="1024"/>
      <c r="Y70" s="1024"/>
      <c r="Z70" s="1024"/>
      <c r="AA70" s="1024"/>
      <c r="AB70" s="1024"/>
    </row>
    <row r="71" spans="1:28" ht="24" customHeight="1" x14ac:dyDescent="0.15">
      <c r="A71" s="1024"/>
      <c r="B71" s="1024"/>
      <c r="C71" s="1024"/>
      <c r="D71" s="1024"/>
      <c r="E71" s="1024"/>
      <c r="F71" s="1024"/>
      <c r="G71" s="1024"/>
      <c r="H71" s="1024"/>
      <c r="I71" s="1024"/>
      <c r="J71" s="1024"/>
      <c r="K71" s="1024"/>
      <c r="L71" s="1024"/>
      <c r="M71" s="1024"/>
      <c r="N71" s="1024"/>
      <c r="O71" s="1024"/>
      <c r="P71" s="1024"/>
      <c r="Q71" s="1024"/>
      <c r="R71" s="1024"/>
      <c r="S71" s="1024"/>
      <c r="T71" s="1024"/>
      <c r="U71" s="1024"/>
      <c r="V71" s="1024"/>
      <c r="W71" s="1024"/>
      <c r="X71" s="1024"/>
      <c r="Y71" s="1024"/>
      <c r="Z71" s="1024"/>
      <c r="AA71" s="1024"/>
      <c r="AB71" s="1024"/>
    </row>
    <row r="72" spans="1:28" ht="24" customHeight="1" x14ac:dyDescent="0.15">
      <c r="A72" s="1024"/>
      <c r="B72" s="1024"/>
      <c r="C72" s="1024"/>
      <c r="D72" s="1024"/>
      <c r="E72" s="1024"/>
      <c r="F72" s="1024"/>
      <c r="G72" s="1024"/>
      <c r="H72" s="1024"/>
      <c r="I72" s="1024"/>
      <c r="J72" s="1024"/>
      <c r="K72" s="1024"/>
      <c r="L72" s="1024"/>
      <c r="M72" s="1024"/>
      <c r="N72" s="1024"/>
      <c r="O72" s="1024"/>
      <c r="P72" s="1024"/>
      <c r="Q72" s="1024"/>
      <c r="R72" s="1024"/>
      <c r="S72" s="1024"/>
      <c r="T72" s="1024"/>
      <c r="U72" s="1024"/>
      <c r="V72" s="1024"/>
      <c r="W72" s="1024"/>
      <c r="X72" s="1024"/>
      <c r="Y72" s="1024"/>
      <c r="Z72" s="1024"/>
      <c r="AA72" s="1024"/>
      <c r="AB72" s="1024"/>
    </row>
    <row r="73" spans="1:28" ht="24" customHeight="1" x14ac:dyDescent="0.15">
      <c r="A73" s="1024"/>
      <c r="B73" s="1024"/>
      <c r="C73" s="1024"/>
      <c r="D73" s="1024"/>
      <c r="E73" s="1024"/>
      <c r="F73" s="1024"/>
      <c r="G73" s="1024"/>
      <c r="H73" s="1024"/>
      <c r="I73" s="1024"/>
      <c r="J73" s="1024"/>
      <c r="K73" s="1024"/>
      <c r="L73" s="1024"/>
      <c r="M73" s="1024"/>
      <c r="N73" s="1024"/>
      <c r="O73" s="1024"/>
      <c r="P73" s="1024"/>
      <c r="Q73" s="1024"/>
      <c r="R73" s="1024"/>
      <c r="S73" s="1024"/>
      <c r="T73" s="1024"/>
      <c r="U73" s="1024"/>
      <c r="V73" s="1024"/>
      <c r="W73" s="1024"/>
      <c r="X73" s="1024"/>
      <c r="Y73" s="1024"/>
      <c r="Z73" s="1024"/>
      <c r="AA73" s="1024"/>
      <c r="AB73" s="1024"/>
    </row>
    <row r="74" spans="1:28" ht="24" customHeight="1" x14ac:dyDescent="0.15">
      <c r="A74" s="1024"/>
      <c r="B74" s="1024"/>
      <c r="C74" s="1024"/>
      <c r="D74" s="1024"/>
      <c r="E74" s="1024"/>
      <c r="F74" s="1024"/>
      <c r="G74" s="1024"/>
      <c r="H74" s="1024"/>
      <c r="I74" s="1024"/>
      <c r="J74" s="1024"/>
      <c r="K74" s="1024"/>
      <c r="L74" s="1024"/>
      <c r="M74" s="1024"/>
      <c r="N74" s="1024"/>
      <c r="O74" s="1024"/>
      <c r="P74" s="1024"/>
      <c r="Q74" s="1024"/>
      <c r="R74" s="1024"/>
      <c r="S74" s="1024"/>
      <c r="T74" s="1024"/>
      <c r="U74" s="1024"/>
      <c r="V74" s="1024"/>
      <c r="W74" s="1024"/>
      <c r="X74" s="1024"/>
      <c r="Y74" s="1024"/>
      <c r="Z74" s="1024"/>
      <c r="AA74" s="1024"/>
      <c r="AB74" s="1024"/>
    </row>
    <row r="75" spans="1:28" ht="24" customHeight="1" x14ac:dyDescent="0.15">
      <c r="A75" s="1024"/>
      <c r="B75" s="1024"/>
      <c r="C75" s="1024"/>
      <c r="D75" s="1024"/>
      <c r="E75" s="1024"/>
      <c r="F75" s="1024"/>
      <c r="G75" s="1024"/>
      <c r="H75" s="1024"/>
      <c r="I75" s="1024"/>
      <c r="J75" s="1024"/>
      <c r="K75" s="1024"/>
      <c r="L75" s="1024"/>
      <c r="M75" s="1024"/>
      <c r="N75" s="1024"/>
      <c r="O75" s="1024"/>
      <c r="P75" s="1024"/>
      <c r="Q75" s="1024"/>
      <c r="R75" s="1024"/>
      <c r="S75" s="1024"/>
      <c r="T75" s="1024"/>
      <c r="U75" s="1024"/>
      <c r="V75" s="1024"/>
      <c r="W75" s="1024"/>
      <c r="X75" s="1024"/>
      <c r="Y75" s="1024"/>
      <c r="Z75" s="1024"/>
      <c r="AA75" s="1024"/>
      <c r="AB75" s="1024"/>
    </row>
    <row r="76" spans="1:28" ht="24" customHeight="1" x14ac:dyDescent="0.15">
      <c r="A76" s="1024"/>
      <c r="B76" s="1024"/>
      <c r="C76" s="1024"/>
      <c r="D76" s="1024"/>
      <c r="E76" s="1024"/>
      <c r="F76" s="1024"/>
      <c r="G76" s="1024"/>
      <c r="H76" s="1024"/>
      <c r="I76" s="1024"/>
      <c r="J76" s="1024"/>
      <c r="K76" s="1024"/>
      <c r="L76" s="1024"/>
      <c r="M76" s="1024"/>
      <c r="N76" s="1024"/>
      <c r="O76" s="1024"/>
      <c r="P76" s="1024"/>
      <c r="Q76" s="1024"/>
      <c r="R76" s="1024"/>
      <c r="S76" s="1024"/>
      <c r="T76" s="1024"/>
      <c r="U76" s="1024"/>
      <c r="V76" s="1024"/>
      <c r="W76" s="1024"/>
      <c r="X76" s="1024"/>
      <c r="Y76" s="1024"/>
      <c r="Z76" s="1024"/>
      <c r="AA76" s="1024"/>
      <c r="AB76" s="1024"/>
    </row>
    <row r="77" spans="1:28" ht="24" customHeight="1" x14ac:dyDescent="0.15">
      <c r="A77" s="1024"/>
      <c r="B77" s="1024"/>
      <c r="C77" s="1024"/>
      <c r="D77" s="1024"/>
      <c r="E77" s="1024"/>
      <c r="F77" s="1024"/>
      <c r="G77" s="1024"/>
      <c r="H77" s="1024"/>
      <c r="I77" s="1024"/>
      <c r="J77" s="1024"/>
      <c r="K77" s="1024"/>
      <c r="L77" s="1024"/>
      <c r="M77" s="1024"/>
      <c r="N77" s="1024"/>
      <c r="O77" s="1024"/>
      <c r="P77" s="1024"/>
      <c r="Q77" s="1024"/>
      <c r="R77" s="1024"/>
      <c r="S77" s="1024"/>
      <c r="T77" s="1024"/>
      <c r="U77" s="1024"/>
      <c r="V77" s="1024"/>
      <c r="W77" s="1024"/>
      <c r="X77" s="1024"/>
      <c r="Y77" s="1024"/>
      <c r="Z77" s="1024"/>
      <c r="AA77" s="1024"/>
      <c r="AB77" s="1024"/>
    </row>
    <row r="78" spans="1:28" ht="24" customHeight="1" x14ac:dyDescent="0.15">
      <c r="A78" s="1024"/>
      <c r="B78" s="1024"/>
      <c r="C78" s="1024"/>
      <c r="D78" s="1024"/>
      <c r="E78" s="1024"/>
      <c r="F78" s="1024"/>
      <c r="G78" s="1024"/>
      <c r="H78" s="1024"/>
      <c r="I78" s="1024"/>
      <c r="J78" s="1024"/>
      <c r="K78" s="1024"/>
      <c r="L78" s="1024"/>
      <c r="M78" s="1024"/>
      <c r="N78" s="1024"/>
      <c r="O78" s="1024"/>
      <c r="P78" s="1024"/>
      <c r="Q78" s="1024"/>
      <c r="R78" s="1024"/>
      <c r="S78" s="1024"/>
      <c r="T78" s="1024"/>
      <c r="U78" s="1024"/>
      <c r="V78" s="1024"/>
      <c r="W78" s="1024"/>
      <c r="X78" s="1024"/>
      <c r="Y78" s="1024"/>
      <c r="Z78" s="1024"/>
      <c r="AA78" s="1024"/>
      <c r="AB78" s="1024"/>
    </row>
    <row r="79" spans="1:28" ht="24" customHeight="1" x14ac:dyDescent="0.15">
      <c r="A79" s="1024"/>
      <c r="B79" s="1024"/>
      <c r="C79" s="1024"/>
      <c r="D79" s="1024"/>
      <c r="E79" s="1024"/>
      <c r="F79" s="1024"/>
      <c r="G79" s="1024"/>
      <c r="H79" s="1024"/>
      <c r="I79" s="1024"/>
      <c r="J79" s="1024"/>
      <c r="K79" s="1024"/>
      <c r="L79" s="1024"/>
      <c r="M79" s="1024"/>
      <c r="N79" s="1024"/>
      <c r="O79" s="1024"/>
      <c r="P79" s="1024"/>
      <c r="Q79" s="1024"/>
      <c r="R79" s="1024"/>
      <c r="S79" s="1024"/>
      <c r="T79" s="1024"/>
      <c r="U79" s="1024"/>
      <c r="V79" s="1024"/>
      <c r="W79" s="1024"/>
      <c r="X79" s="1024"/>
      <c r="Y79" s="1024"/>
      <c r="Z79" s="1024"/>
      <c r="AA79" s="1024"/>
      <c r="AB79" s="1024"/>
    </row>
    <row r="80" spans="1:28" ht="24" customHeight="1" x14ac:dyDescent="0.15">
      <c r="A80" s="1024"/>
      <c r="B80" s="1024"/>
      <c r="C80" s="1024"/>
      <c r="D80" s="1024"/>
      <c r="E80" s="1024"/>
      <c r="F80" s="1024"/>
      <c r="G80" s="1024"/>
      <c r="H80" s="1024"/>
      <c r="I80" s="1024"/>
      <c r="J80" s="1024"/>
      <c r="K80" s="1024"/>
      <c r="L80" s="1024"/>
      <c r="M80" s="1024"/>
      <c r="N80" s="1024"/>
      <c r="O80" s="1024"/>
      <c r="P80" s="1024"/>
      <c r="Q80" s="1024"/>
      <c r="R80" s="1024"/>
      <c r="S80" s="1024"/>
      <c r="T80" s="1024"/>
      <c r="U80" s="1024"/>
      <c r="V80" s="1024"/>
      <c r="W80" s="1024"/>
      <c r="X80" s="1024"/>
      <c r="Y80" s="1024"/>
      <c r="Z80" s="1024"/>
      <c r="AA80" s="1024"/>
      <c r="AB80" s="1024"/>
    </row>
    <row r="81" spans="1:28" ht="24" customHeight="1" x14ac:dyDescent="0.15">
      <c r="A81" s="1024"/>
      <c r="B81" s="1024"/>
      <c r="C81" s="1024"/>
      <c r="D81" s="1024"/>
      <c r="E81" s="1024"/>
      <c r="F81" s="1024"/>
      <c r="G81" s="1024"/>
      <c r="H81" s="1024"/>
      <c r="I81" s="1024"/>
      <c r="J81" s="1024"/>
      <c r="K81" s="1024"/>
      <c r="L81" s="1024"/>
      <c r="M81" s="1024"/>
      <c r="N81" s="1024"/>
      <c r="O81" s="1024"/>
      <c r="P81" s="1024"/>
      <c r="Q81" s="1024"/>
      <c r="R81" s="1024"/>
      <c r="S81" s="1024"/>
      <c r="T81" s="1024"/>
      <c r="U81" s="1024"/>
      <c r="V81" s="1024"/>
      <c r="W81" s="1024"/>
      <c r="X81" s="1024"/>
      <c r="Y81" s="1024"/>
      <c r="Z81" s="1024"/>
      <c r="AA81" s="1024"/>
      <c r="AB81" s="1024"/>
    </row>
    <row r="82" spans="1:28" ht="24" customHeight="1" x14ac:dyDescent="0.15">
      <c r="A82" s="1024"/>
      <c r="B82" s="1024"/>
      <c r="C82" s="1024"/>
      <c r="D82" s="1024"/>
      <c r="E82" s="1024"/>
      <c r="F82" s="1024"/>
      <c r="G82" s="1024"/>
      <c r="H82" s="1024"/>
      <c r="I82" s="1024"/>
      <c r="J82" s="1024"/>
      <c r="K82" s="1024"/>
      <c r="L82" s="1024"/>
      <c r="M82" s="1024"/>
      <c r="N82" s="1024"/>
      <c r="O82" s="1024"/>
      <c r="P82" s="1024"/>
      <c r="Q82" s="1024"/>
      <c r="R82" s="1024"/>
      <c r="S82" s="1024"/>
      <c r="T82" s="1024"/>
      <c r="U82" s="1024"/>
      <c r="V82" s="1024"/>
      <c r="W82" s="1024"/>
      <c r="X82" s="1024"/>
      <c r="Y82" s="1024"/>
      <c r="Z82" s="1024"/>
      <c r="AA82" s="1024"/>
      <c r="AB82" s="1024"/>
    </row>
    <row r="83" spans="1:28" ht="24" customHeight="1" x14ac:dyDescent="0.15">
      <c r="A83" s="1024"/>
      <c r="B83" s="1024"/>
      <c r="C83" s="1024"/>
      <c r="D83" s="1024"/>
      <c r="E83" s="1024"/>
      <c r="F83" s="1024"/>
      <c r="G83" s="1024"/>
      <c r="H83" s="1024"/>
      <c r="I83" s="1024"/>
      <c r="J83" s="1024"/>
      <c r="K83" s="1024"/>
      <c r="L83" s="1024"/>
      <c r="M83" s="1024"/>
      <c r="N83" s="1024"/>
      <c r="O83" s="1024"/>
      <c r="P83" s="1024"/>
      <c r="Q83" s="1024"/>
      <c r="R83" s="1024"/>
      <c r="S83" s="1024"/>
      <c r="T83" s="1024"/>
      <c r="U83" s="1024"/>
      <c r="V83" s="1024"/>
      <c r="W83" s="1024"/>
      <c r="X83" s="1024"/>
      <c r="Y83" s="1024"/>
      <c r="Z83" s="1024"/>
      <c r="AA83" s="1024"/>
      <c r="AB83" s="1024"/>
    </row>
    <row r="84" spans="1:28" ht="24" customHeight="1" x14ac:dyDescent="0.15">
      <c r="A84" s="1024"/>
      <c r="B84" s="1024"/>
      <c r="C84" s="1024"/>
      <c r="D84" s="1024"/>
      <c r="E84" s="1024"/>
      <c r="F84" s="1024"/>
      <c r="G84" s="1024"/>
      <c r="H84" s="1024"/>
      <c r="I84" s="1024"/>
      <c r="J84" s="1024"/>
      <c r="K84" s="1024"/>
      <c r="L84" s="1024"/>
      <c r="M84" s="1024"/>
      <c r="N84" s="1024"/>
      <c r="O84" s="1024"/>
      <c r="P84" s="1024"/>
      <c r="Q84" s="1024"/>
      <c r="R84" s="1024"/>
      <c r="S84" s="1024"/>
      <c r="T84" s="1024"/>
      <c r="U84" s="1024"/>
      <c r="V84" s="1024"/>
      <c r="W84" s="1024"/>
      <c r="X84" s="1024"/>
      <c r="Y84" s="1024"/>
      <c r="Z84" s="1024"/>
      <c r="AA84" s="1024"/>
      <c r="AB84" s="1024"/>
    </row>
    <row r="85" spans="1:28" ht="24" customHeight="1" x14ac:dyDescent="0.15">
      <c r="A85" s="1024"/>
      <c r="B85" s="1024"/>
      <c r="C85" s="1024"/>
      <c r="D85" s="1024"/>
      <c r="E85" s="1024"/>
      <c r="F85" s="1024"/>
      <c r="G85" s="1024"/>
      <c r="H85" s="1024"/>
      <c r="I85" s="1024"/>
      <c r="J85" s="1024"/>
      <c r="K85" s="1024"/>
      <c r="L85" s="1024"/>
      <c r="M85" s="1024"/>
      <c r="N85" s="1024"/>
      <c r="O85" s="1024"/>
      <c r="P85" s="1024"/>
      <c r="Q85" s="1024"/>
      <c r="R85" s="1024"/>
      <c r="S85" s="1024"/>
      <c r="T85" s="1024"/>
      <c r="U85" s="1024"/>
      <c r="V85" s="1024"/>
      <c r="W85" s="1024"/>
      <c r="X85" s="1024"/>
      <c r="Y85" s="1024"/>
      <c r="Z85" s="1024"/>
      <c r="AA85" s="1024"/>
      <c r="AB85" s="1024"/>
    </row>
    <row r="86" spans="1:28" ht="24" customHeight="1" x14ac:dyDescent="0.15">
      <c r="A86" s="1024"/>
      <c r="B86" s="1024"/>
      <c r="C86" s="1024"/>
      <c r="D86" s="1024"/>
      <c r="E86" s="1024"/>
      <c r="F86" s="1024"/>
      <c r="G86" s="1024"/>
      <c r="H86" s="1024"/>
      <c r="I86" s="1024"/>
      <c r="J86" s="1024"/>
      <c r="K86" s="1024"/>
      <c r="L86" s="1024"/>
      <c r="M86" s="1024"/>
      <c r="N86" s="1024"/>
      <c r="O86" s="1024"/>
      <c r="P86" s="1024"/>
      <c r="Q86" s="1024"/>
      <c r="R86" s="1024"/>
      <c r="S86" s="1024"/>
      <c r="T86" s="1024"/>
      <c r="U86" s="1024"/>
      <c r="V86" s="1024"/>
      <c r="W86" s="1024"/>
      <c r="X86" s="1024"/>
      <c r="Y86" s="1024"/>
      <c r="Z86" s="1024"/>
      <c r="AA86" s="1024"/>
      <c r="AB86" s="1024"/>
    </row>
    <row r="87" spans="1:28" ht="24" customHeight="1" x14ac:dyDescent="0.15">
      <c r="A87" s="1024"/>
      <c r="B87" s="1024"/>
      <c r="C87" s="1024"/>
      <c r="D87" s="1024"/>
      <c r="E87" s="1024"/>
      <c r="F87" s="1024"/>
      <c r="G87" s="1024"/>
      <c r="H87" s="1024"/>
      <c r="I87" s="1024"/>
      <c r="J87" s="1024"/>
      <c r="K87" s="1024"/>
      <c r="L87" s="1024"/>
      <c r="M87" s="1024"/>
      <c r="N87" s="1024"/>
      <c r="O87" s="1024"/>
      <c r="P87" s="1024"/>
      <c r="Q87" s="1024"/>
      <c r="R87" s="1024"/>
      <c r="S87" s="1024"/>
      <c r="T87" s="1024"/>
      <c r="U87" s="1024"/>
      <c r="V87" s="1024"/>
      <c r="W87" s="1024"/>
      <c r="X87" s="1024"/>
      <c r="Y87" s="1024"/>
      <c r="Z87" s="1024"/>
      <c r="AA87" s="1024"/>
      <c r="AB87" s="1024"/>
    </row>
    <row r="88" spans="1:28" ht="24" customHeight="1" x14ac:dyDescent="0.15">
      <c r="A88" s="1024"/>
      <c r="B88" s="1024"/>
      <c r="C88" s="1024"/>
      <c r="D88" s="1024"/>
      <c r="E88" s="1024"/>
      <c r="F88" s="1024"/>
      <c r="G88" s="1024"/>
      <c r="H88" s="1024"/>
      <c r="I88" s="1024"/>
      <c r="J88" s="1024"/>
      <c r="K88" s="1024"/>
      <c r="L88" s="1024"/>
      <c r="M88" s="1024"/>
      <c r="N88" s="1024"/>
      <c r="O88" s="1024"/>
      <c r="P88" s="1024"/>
      <c r="Q88" s="1024"/>
      <c r="R88" s="1024"/>
      <c r="S88" s="1024"/>
      <c r="T88" s="1024"/>
      <c r="U88" s="1024"/>
      <c r="V88" s="1024"/>
      <c r="W88" s="1024"/>
      <c r="X88" s="1024"/>
      <c r="Y88" s="1024"/>
      <c r="Z88" s="1024"/>
      <c r="AA88" s="1024"/>
      <c r="AB88" s="1024"/>
    </row>
    <row r="89" spans="1:28" ht="24" customHeight="1" x14ac:dyDescent="0.15">
      <c r="A89" s="1024"/>
      <c r="B89" s="1024"/>
      <c r="C89" s="1024"/>
      <c r="D89" s="1024"/>
      <c r="E89" s="1024"/>
      <c r="F89" s="1024"/>
      <c r="G89" s="1024"/>
      <c r="H89" s="1024"/>
      <c r="I89" s="1024"/>
      <c r="J89" s="1024"/>
      <c r="K89" s="1024"/>
      <c r="L89" s="1024"/>
      <c r="M89" s="1024"/>
      <c r="N89" s="1024"/>
      <c r="O89" s="1024"/>
      <c r="P89" s="1024"/>
      <c r="Q89" s="1024"/>
      <c r="R89" s="1024"/>
      <c r="S89" s="1024"/>
      <c r="T89" s="1024"/>
      <c r="U89" s="1024"/>
      <c r="V89" s="1024"/>
      <c r="W89" s="1024"/>
      <c r="X89" s="1024"/>
      <c r="Y89" s="1024"/>
      <c r="Z89" s="1024"/>
      <c r="AA89" s="1024"/>
      <c r="AB89" s="1024"/>
    </row>
    <row r="90" spans="1:28" ht="24" customHeight="1" x14ac:dyDescent="0.15">
      <c r="A90" s="1024"/>
      <c r="B90" s="1024"/>
      <c r="C90" s="1024"/>
      <c r="D90" s="1024"/>
      <c r="E90" s="1024"/>
      <c r="F90" s="1024"/>
      <c r="G90" s="1024"/>
      <c r="H90" s="1024"/>
      <c r="I90" s="1024"/>
      <c r="J90" s="1024"/>
      <c r="K90" s="1024"/>
      <c r="L90" s="1024"/>
      <c r="M90" s="1024"/>
      <c r="N90" s="1024"/>
      <c r="O90" s="1024"/>
      <c r="P90" s="1024"/>
      <c r="Q90" s="1024"/>
      <c r="R90" s="1024"/>
      <c r="S90" s="1024"/>
      <c r="T90" s="1024"/>
      <c r="U90" s="1024"/>
      <c r="V90" s="1024"/>
      <c r="W90" s="1024"/>
      <c r="X90" s="1024"/>
      <c r="Y90" s="1024"/>
      <c r="Z90" s="1024"/>
      <c r="AA90" s="1024"/>
      <c r="AB90" s="1024"/>
    </row>
    <row r="91" spans="1:28" ht="24" customHeight="1" x14ac:dyDescent="0.15">
      <c r="A91" s="1024"/>
      <c r="B91" s="1024"/>
      <c r="C91" s="1024"/>
      <c r="D91" s="1024"/>
      <c r="E91" s="1024"/>
      <c r="F91" s="1024"/>
      <c r="G91" s="1024"/>
      <c r="H91" s="1024"/>
      <c r="I91" s="1024"/>
      <c r="J91" s="1024"/>
      <c r="K91" s="1024"/>
      <c r="L91" s="1024"/>
      <c r="M91" s="1024"/>
      <c r="N91" s="1024"/>
      <c r="O91" s="1024"/>
      <c r="P91" s="1024"/>
      <c r="Q91" s="1024"/>
      <c r="R91" s="1024"/>
      <c r="S91" s="1024"/>
      <c r="T91" s="1024"/>
      <c r="U91" s="1024"/>
      <c r="V91" s="1024"/>
      <c r="W91" s="1024"/>
      <c r="X91" s="1024"/>
      <c r="Y91" s="1024"/>
      <c r="Z91" s="1024"/>
      <c r="AA91" s="1024"/>
      <c r="AB91" s="1024"/>
    </row>
    <row r="92" spans="1:28" ht="24" customHeight="1" x14ac:dyDescent="0.15">
      <c r="A92" s="1024"/>
      <c r="B92" s="1024"/>
      <c r="C92" s="1024"/>
      <c r="D92" s="1024"/>
      <c r="E92" s="1024"/>
      <c r="F92" s="1024"/>
      <c r="G92" s="1024"/>
      <c r="H92" s="1024"/>
      <c r="I92" s="1024"/>
      <c r="J92" s="1024"/>
      <c r="K92" s="1024"/>
      <c r="L92" s="1024"/>
      <c r="M92" s="1024"/>
      <c r="N92" s="1024"/>
      <c r="O92" s="1024"/>
      <c r="P92" s="1024"/>
      <c r="Q92" s="1024"/>
      <c r="R92" s="1024"/>
      <c r="S92" s="1024"/>
      <c r="T92" s="1024"/>
      <c r="U92" s="1024"/>
      <c r="V92" s="1024"/>
      <c r="W92" s="1024"/>
      <c r="X92" s="1024"/>
      <c r="Y92" s="1024"/>
      <c r="Z92" s="1024"/>
      <c r="AA92" s="1024"/>
      <c r="AB92" s="1024"/>
    </row>
    <row r="93" spans="1:28" ht="24" customHeight="1" x14ac:dyDescent="0.15">
      <c r="A93" s="1024"/>
      <c r="B93" s="1024"/>
      <c r="C93" s="1024"/>
      <c r="D93" s="1024"/>
      <c r="E93" s="1024"/>
      <c r="F93" s="1024"/>
      <c r="G93" s="1024"/>
      <c r="H93" s="1024"/>
      <c r="I93" s="1024"/>
      <c r="J93" s="1024"/>
      <c r="K93" s="1024"/>
      <c r="L93" s="1024"/>
      <c r="M93" s="1024"/>
      <c r="N93" s="1024"/>
      <c r="O93" s="1024"/>
      <c r="P93" s="1024"/>
      <c r="Q93" s="1024"/>
      <c r="R93" s="1024"/>
      <c r="S93" s="1024"/>
      <c r="T93" s="1024"/>
      <c r="U93" s="1024"/>
      <c r="V93" s="1024"/>
      <c r="W93" s="1024"/>
      <c r="X93" s="1024"/>
      <c r="Y93" s="1024"/>
      <c r="Z93" s="1024"/>
      <c r="AA93" s="1024"/>
      <c r="AB93" s="1024"/>
    </row>
    <row r="94" spans="1:28" ht="24" customHeight="1" x14ac:dyDescent="0.15">
      <c r="A94" s="1024"/>
      <c r="B94" s="1024"/>
      <c r="C94" s="1024"/>
      <c r="D94" s="1024"/>
      <c r="E94" s="1024"/>
      <c r="F94" s="1024"/>
      <c r="G94" s="1024"/>
      <c r="H94" s="1024"/>
      <c r="I94" s="1024"/>
      <c r="J94" s="1024"/>
      <c r="K94" s="1024"/>
      <c r="L94" s="1024"/>
      <c r="M94" s="1024"/>
      <c r="N94" s="1024"/>
      <c r="O94" s="1024"/>
      <c r="P94" s="1024"/>
      <c r="Q94" s="1024"/>
      <c r="R94" s="1024"/>
      <c r="S94" s="1024"/>
      <c r="T94" s="1024"/>
      <c r="U94" s="1024"/>
      <c r="V94" s="1024"/>
      <c r="W94" s="1024"/>
      <c r="X94" s="1024"/>
      <c r="Y94" s="1024"/>
      <c r="Z94" s="1024"/>
      <c r="AA94" s="1024"/>
      <c r="AB94" s="1024"/>
    </row>
    <row r="95" spans="1:28" ht="24" customHeight="1" x14ac:dyDescent="0.15">
      <c r="A95" s="1024"/>
      <c r="B95" s="1024"/>
      <c r="C95" s="1024"/>
      <c r="D95" s="1024"/>
      <c r="E95" s="1024"/>
      <c r="F95" s="1024"/>
      <c r="G95" s="1024"/>
      <c r="H95" s="1024"/>
      <c r="I95" s="1024"/>
      <c r="J95" s="1024"/>
      <c r="K95" s="1024"/>
      <c r="L95" s="1024"/>
      <c r="M95" s="1024"/>
      <c r="N95" s="1024"/>
      <c r="O95" s="1024"/>
      <c r="P95" s="1024"/>
      <c r="Q95" s="1024"/>
      <c r="R95" s="1024"/>
      <c r="S95" s="1024"/>
      <c r="T95" s="1024"/>
      <c r="U95" s="1024"/>
      <c r="V95" s="1024"/>
      <c r="W95" s="1024"/>
      <c r="X95" s="1024"/>
      <c r="Y95" s="1024"/>
      <c r="Z95" s="1024"/>
      <c r="AA95" s="1024"/>
      <c r="AB95" s="1024"/>
    </row>
    <row r="96" spans="1:28" ht="24" customHeight="1" x14ac:dyDescent="0.15">
      <c r="A96" s="1024"/>
      <c r="B96" s="1024"/>
      <c r="C96" s="1024"/>
      <c r="D96" s="1024"/>
      <c r="E96" s="1024"/>
      <c r="F96" s="1024"/>
      <c r="G96" s="1024"/>
      <c r="H96" s="1024"/>
      <c r="I96" s="1024"/>
      <c r="J96" s="1024"/>
      <c r="K96" s="1024"/>
      <c r="L96" s="1024"/>
      <c r="M96" s="1024"/>
      <c r="N96" s="1024"/>
      <c r="O96" s="1024"/>
      <c r="P96" s="1024"/>
      <c r="Q96" s="1024"/>
      <c r="R96" s="1024"/>
      <c r="S96" s="1024"/>
      <c r="T96" s="1024"/>
      <c r="U96" s="1024"/>
      <c r="V96" s="1024"/>
      <c r="W96" s="1024"/>
      <c r="X96" s="1024"/>
      <c r="Y96" s="1024"/>
      <c r="Z96" s="1024"/>
      <c r="AA96" s="1024"/>
      <c r="AB96" s="1024"/>
    </row>
    <row r="97" spans="1:27" ht="40.5" customHeight="1" x14ac:dyDescent="0.15">
      <c r="A97" s="1023" t="s">
        <v>1206</v>
      </c>
      <c r="B97" s="1023"/>
      <c r="C97" s="1023"/>
      <c r="D97" s="1023"/>
      <c r="E97" s="1023"/>
      <c r="F97" s="1023"/>
      <c r="G97" s="1023"/>
      <c r="H97" s="1023"/>
      <c r="I97" s="1023"/>
      <c r="J97" s="1023"/>
      <c r="K97" s="1023"/>
      <c r="L97" s="1023"/>
      <c r="M97" s="1023"/>
      <c r="N97" s="1023"/>
      <c r="O97" s="1023"/>
      <c r="P97" s="1023"/>
      <c r="Q97" s="1023"/>
      <c r="R97" s="1023"/>
      <c r="S97" s="1023"/>
      <c r="T97" s="1023"/>
      <c r="U97" s="1023"/>
      <c r="V97" s="1023"/>
      <c r="W97" s="1023"/>
      <c r="X97" s="1023"/>
      <c r="Y97" s="1023"/>
      <c r="Z97" s="1023"/>
      <c r="AA97" s="1023"/>
    </row>
    <row r="98" spans="1:27" ht="13.5" x14ac:dyDescent="0.15">
      <c r="A98" s="1023"/>
      <c r="B98" s="1023"/>
      <c r="C98" s="1023"/>
      <c r="D98" s="1023"/>
      <c r="E98" s="1023"/>
      <c r="F98" s="1023"/>
      <c r="G98" s="1023"/>
      <c r="H98" s="1023"/>
      <c r="I98" s="1023"/>
      <c r="J98" s="1023"/>
      <c r="K98" s="1023"/>
      <c r="L98" s="1023"/>
      <c r="M98" s="1023"/>
      <c r="N98" s="1023"/>
      <c r="O98" s="1023"/>
      <c r="P98" s="1023"/>
      <c r="Q98" s="1023"/>
      <c r="R98" s="1023"/>
      <c r="S98" s="1023"/>
      <c r="T98" s="1023"/>
      <c r="U98" s="1023"/>
      <c r="V98" s="1023"/>
      <c r="W98" s="1023"/>
      <c r="X98" s="1023"/>
      <c r="Y98" s="1023"/>
      <c r="Z98" s="1023"/>
      <c r="AA98" s="1023"/>
    </row>
    <row r="99" spans="1:27" ht="13.5" x14ac:dyDescent="0.15">
      <c r="A99" s="1023"/>
      <c r="B99" s="1023"/>
      <c r="C99" s="1023"/>
      <c r="D99" s="1023"/>
      <c r="E99" s="1023"/>
      <c r="F99" s="1023"/>
      <c r="G99" s="1023"/>
      <c r="H99" s="1023"/>
      <c r="I99" s="1023"/>
      <c r="J99" s="1023"/>
      <c r="K99" s="1023"/>
      <c r="L99" s="1023"/>
      <c r="M99" s="1023"/>
      <c r="N99" s="1023"/>
      <c r="O99" s="1023"/>
      <c r="P99" s="1023"/>
      <c r="Q99" s="1023"/>
      <c r="R99" s="1023"/>
      <c r="S99" s="1023"/>
      <c r="T99" s="1023"/>
      <c r="U99" s="1023"/>
      <c r="V99" s="1023"/>
      <c r="W99" s="1023"/>
      <c r="X99" s="1023"/>
      <c r="Y99" s="1023"/>
      <c r="Z99" s="1023"/>
      <c r="AA99" s="1023"/>
    </row>
    <row r="100" spans="1:27" ht="16.5" customHeight="1" x14ac:dyDescent="0.15">
      <c r="A100" s="1023"/>
      <c r="B100" s="1023"/>
      <c r="C100" s="1023"/>
      <c r="D100" s="1023"/>
      <c r="E100" s="1023"/>
      <c r="F100" s="1023"/>
      <c r="G100" s="1023"/>
      <c r="H100" s="1023"/>
      <c r="I100" s="1023"/>
      <c r="J100" s="1023"/>
      <c r="K100" s="1023"/>
      <c r="L100" s="1023"/>
      <c r="M100" s="1023"/>
      <c r="N100" s="1023"/>
      <c r="O100" s="1023"/>
      <c r="P100" s="1023"/>
      <c r="Q100" s="1023"/>
      <c r="R100" s="1023"/>
      <c r="S100" s="1023"/>
      <c r="T100" s="1023"/>
      <c r="U100" s="1023"/>
      <c r="V100" s="1023"/>
      <c r="W100" s="1023"/>
      <c r="X100" s="1023"/>
      <c r="Y100" s="1023"/>
      <c r="Z100" s="1023"/>
      <c r="AA100" s="1023"/>
    </row>
    <row r="101" spans="1:27" ht="16.5" customHeight="1" x14ac:dyDescent="0.15">
      <c r="A101" s="1023"/>
      <c r="B101" s="1023"/>
      <c r="C101" s="1023"/>
      <c r="D101" s="1023"/>
      <c r="E101" s="1023"/>
      <c r="F101" s="1023"/>
      <c r="G101" s="1023"/>
      <c r="H101" s="1023"/>
      <c r="I101" s="1023"/>
      <c r="J101" s="1023"/>
      <c r="K101" s="1023"/>
      <c r="L101" s="1023"/>
      <c r="M101" s="1023"/>
      <c r="N101" s="1023"/>
      <c r="O101" s="1023"/>
      <c r="P101" s="1023"/>
      <c r="Q101" s="1023"/>
      <c r="R101" s="1023"/>
      <c r="S101" s="1023"/>
      <c r="T101" s="1023"/>
      <c r="U101" s="1023"/>
      <c r="V101" s="1023"/>
      <c r="W101" s="1023"/>
      <c r="X101" s="1023"/>
      <c r="Y101" s="1023"/>
      <c r="Z101" s="1023"/>
      <c r="AA101" s="1023"/>
    </row>
    <row r="102" spans="1:27" ht="16.5" customHeight="1" x14ac:dyDescent="0.15">
      <c r="A102" s="1023"/>
      <c r="B102" s="1023"/>
      <c r="C102" s="1023"/>
      <c r="D102" s="1023"/>
      <c r="E102" s="1023"/>
      <c r="F102" s="1023"/>
      <c r="G102" s="1023"/>
      <c r="H102" s="1023"/>
      <c r="I102" s="1023"/>
      <c r="J102" s="1023"/>
      <c r="K102" s="1023"/>
      <c r="L102" s="1023"/>
      <c r="M102" s="1023"/>
      <c r="N102" s="1023"/>
      <c r="O102" s="1023"/>
      <c r="P102" s="1023"/>
      <c r="Q102" s="1023"/>
      <c r="R102" s="1023"/>
      <c r="S102" s="1023"/>
      <c r="T102" s="1023"/>
      <c r="U102" s="1023"/>
      <c r="V102" s="1023"/>
      <c r="W102" s="1023"/>
      <c r="X102" s="1023"/>
      <c r="Y102" s="1023"/>
      <c r="Z102" s="1023"/>
      <c r="AA102" s="1023"/>
    </row>
    <row r="103" spans="1:27" ht="16.5" customHeight="1" x14ac:dyDescent="0.15">
      <c r="A103" s="1023"/>
      <c r="B103" s="1023"/>
      <c r="C103" s="1023"/>
      <c r="D103" s="1023"/>
      <c r="E103" s="1023"/>
      <c r="F103" s="1023"/>
      <c r="G103" s="1023"/>
      <c r="H103" s="1023"/>
      <c r="I103" s="1023"/>
      <c r="J103" s="1023"/>
      <c r="K103" s="1023"/>
      <c r="L103" s="1023"/>
      <c r="M103" s="1023"/>
      <c r="N103" s="1023"/>
      <c r="O103" s="1023"/>
      <c r="P103" s="1023"/>
      <c r="Q103" s="1023"/>
      <c r="R103" s="1023"/>
      <c r="S103" s="1023"/>
      <c r="T103" s="1023"/>
      <c r="U103" s="1023"/>
      <c r="V103" s="1023"/>
      <c r="W103" s="1023"/>
      <c r="X103" s="1023"/>
      <c r="Y103" s="1023"/>
      <c r="Z103" s="1023"/>
      <c r="AA103" s="1023"/>
    </row>
    <row r="104" spans="1:27" ht="16.5" customHeight="1" x14ac:dyDescent="0.15">
      <c r="A104" s="1023"/>
      <c r="B104" s="1023"/>
      <c r="C104" s="1023"/>
      <c r="D104" s="1023"/>
      <c r="E104" s="1023"/>
      <c r="F104" s="1023"/>
      <c r="G104" s="1023"/>
      <c r="H104" s="1023"/>
      <c r="I104" s="1023"/>
      <c r="J104" s="1023"/>
      <c r="K104" s="1023"/>
      <c r="L104" s="1023"/>
      <c r="M104" s="1023"/>
      <c r="N104" s="1023"/>
      <c r="O104" s="1023"/>
      <c r="P104" s="1023"/>
      <c r="Q104" s="1023"/>
      <c r="R104" s="1023"/>
      <c r="S104" s="1023"/>
      <c r="T104" s="1023"/>
      <c r="U104" s="1023"/>
      <c r="V104" s="1023"/>
      <c r="W104" s="1023"/>
      <c r="X104" s="1023"/>
      <c r="Y104" s="1023"/>
      <c r="Z104" s="1023"/>
      <c r="AA104" s="1023"/>
    </row>
    <row r="105" spans="1:27" ht="16.5" customHeight="1" x14ac:dyDescent="0.15">
      <c r="A105" s="1023"/>
      <c r="B105" s="1023"/>
      <c r="C105" s="1023"/>
      <c r="D105" s="1023"/>
      <c r="E105" s="1023"/>
      <c r="F105" s="1023"/>
      <c r="G105" s="1023"/>
      <c r="H105" s="1023"/>
      <c r="I105" s="1023"/>
      <c r="J105" s="1023"/>
      <c r="K105" s="1023"/>
      <c r="L105" s="1023"/>
      <c r="M105" s="1023"/>
      <c r="N105" s="1023"/>
      <c r="O105" s="1023"/>
      <c r="P105" s="1023"/>
      <c r="Q105" s="1023"/>
      <c r="R105" s="1023"/>
      <c r="S105" s="1023"/>
      <c r="T105" s="1023"/>
      <c r="U105" s="1023"/>
      <c r="V105" s="1023"/>
      <c r="W105" s="1023"/>
      <c r="X105" s="1023"/>
      <c r="Y105" s="1023"/>
      <c r="Z105" s="1023"/>
      <c r="AA105" s="1023"/>
    </row>
    <row r="106" spans="1:27" ht="16.5" customHeight="1" x14ac:dyDescent="0.15">
      <c r="A106" s="1023"/>
      <c r="B106" s="1023"/>
      <c r="C106" s="1023"/>
      <c r="D106" s="1023"/>
      <c r="E106" s="1023"/>
      <c r="F106" s="1023"/>
      <c r="G106" s="1023"/>
      <c r="H106" s="1023"/>
      <c r="I106" s="1023"/>
      <c r="J106" s="1023"/>
      <c r="K106" s="1023"/>
      <c r="L106" s="1023"/>
      <c r="M106" s="1023"/>
      <c r="N106" s="1023"/>
      <c r="O106" s="1023"/>
      <c r="P106" s="1023"/>
      <c r="Q106" s="1023"/>
      <c r="R106" s="1023"/>
      <c r="S106" s="1023"/>
      <c r="T106" s="1023"/>
      <c r="U106" s="1023"/>
      <c r="V106" s="1023"/>
      <c r="W106" s="1023"/>
      <c r="X106" s="1023"/>
      <c r="Y106" s="1023"/>
      <c r="Z106" s="1023"/>
      <c r="AA106" s="1023"/>
    </row>
    <row r="107" spans="1:27" ht="16.5" customHeight="1" x14ac:dyDescent="0.15">
      <c r="A107" s="1023"/>
      <c r="B107" s="1023"/>
      <c r="C107" s="1023"/>
      <c r="D107" s="1023"/>
      <c r="E107" s="1023"/>
      <c r="F107" s="1023"/>
      <c r="G107" s="1023"/>
      <c r="H107" s="1023"/>
      <c r="I107" s="1023"/>
      <c r="J107" s="1023"/>
      <c r="K107" s="1023"/>
      <c r="L107" s="1023"/>
      <c r="M107" s="1023"/>
      <c r="N107" s="1023"/>
      <c r="O107" s="1023"/>
      <c r="P107" s="1023"/>
      <c r="Q107" s="1023"/>
      <c r="R107" s="1023"/>
      <c r="S107" s="1023"/>
      <c r="T107" s="1023"/>
      <c r="U107" s="1023"/>
      <c r="V107" s="1023"/>
      <c r="W107" s="1023"/>
      <c r="X107" s="1023"/>
      <c r="Y107" s="1023"/>
      <c r="Z107" s="1023"/>
      <c r="AA107" s="1023"/>
    </row>
    <row r="108" spans="1:27" ht="16.5" customHeight="1" x14ac:dyDescent="0.15">
      <c r="A108" s="1023"/>
      <c r="B108" s="1023"/>
      <c r="C108" s="1023"/>
      <c r="D108" s="1023"/>
      <c r="E108" s="1023"/>
      <c r="F108" s="1023"/>
      <c r="G108" s="1023"/>
      <c r="H108" s="1023"/>
      <c r="I108" s="1023"/>
      <c r="J108" s="1023"/>
      <c r="K108" s="1023"/>
      <c r="L108" s="1023"/>
      <c r="M108" s="1023"/>
      <c r="N108" s="1023"/>
      <c r="O108" s="1023"/>
      <c r="P108" s="1023"/>
      <c r="Q108" s="1023"/>
      <c r="R108" s="1023"/>
      <c r="S108" s="1023"/>
      <c r="T108" s="1023"/>
      <c r="U108" s="1023"/>
      <c r="V108" s="1023"/>
      <c r="W108" s="1023"/>
      <c r="X108" s="1023"/>
      <c r="Y108" s="1023"/>
      <c r="Z108" s="1023"/>
      <c r="AA108" s="1023"/>
    </row>
    <row r="109" spans="1:27" ht="16.5" customHeight="1" x14ac:dyDescent="0.15">
      <c r="A109" s="1023"/>
      <c r="B109" s="1023"/>
      <c r="C109" s="1023"/>
      <c r="D109" s="1023"/>
      <c r="E109" s="1023"/>
      <c r="F109" s="1023"/>
      <c r="G109" s="1023"/>
      <c r="H109" s="1023"/>
      <c r="I109" s="1023"/>
      <c r="J109" s="1023"/>
      <c r="K109" s="1023"/>
      <c r="L109" s="1023"/>
      <c r="M109" s="1023"/>
      <c r="N109" s="1023"/>
      <c r="O109" s="1023"/>
      <c r="P109" s="1023"/>
      <c r="Q109" s="1023"/>
      <c r="R109" s="1023"/>
      <c r="S109" s="1023"/>
      <c r="T109" s="1023"/>
      <c r="U109" s="1023"/>
      <c r="V109" s="1023"/>
      <c r="W109" s="1023"/>
      <c r="X109" s="1023"/>
      <c r="Y109" s="1023"/>
      <c r="Z109" s="1023"/>
      <c r="AA109" s="1023"/>
    </row>
    <row r="110" spans="1:27" ht="16.5" customHeight="1" x14ac:dyDescent="0.15">
      <c r="A110" s="1023"/>
      <c r="B110" s="1023"/>
      <c r="C110" s="1023"/>
      <c r="D110" s="1023"/>
      <c r="E110" s="1023"/>
      <c r="F110" s="1023"/>
      <c r="G110" s="1023"/>
      <c r="H110" s="1023"/>
      <c r="I110" s="1023"/>
      <c r="J110" s="1023"/>
      <c r="K110" s="1023"/>
      <c r="L110" s="1023"/>
      <c r="M110" s="1023"/>
      <c r="N110" s="1023"/>
      <c r="O110" s="1023"/>
      <c r="P110" s="1023"/>
      <c r="Q110" s="1023"/>
      <c r="R110" s="1023"/>
      <c r="S110" s="1023"/>
      <c r="T110" s="1023"/>
      <c r="U110" s="1023"/>
      <c r="V110" s="1023"/>
      <c r="W110" s="1023"/>
      <c r="X110" s="1023"/>
      <c r="Y110" s="1023"/>
      <c r="Z110" s="1023"/>
      <c r="AA110" s="1023"/>
    </row>
    <row r="111" spans="1:27" ht="16.5" customHeight="1" x14ac:dyDescent="0.15">
      <c r="A111" s="1023"/>
      <c r="B111" s="1023"/>
      <c r="C111" s="1023"/>
      <c r="D111" s="1023"/>
      <c r="E111" s="1023"/>
      <c r="F111" s="1023"/>
      <c r="G111" s="1023"/>
      <c r="H111" s="1023"/>
      <c r="I111" s="1023"/>
      <c r="J111" s="1023"/>
      <c r="K111" s="1023"/>
      <c r="L111" s="1023"/>
      <c r="M111" s="1023"/>
      <c r="N111" s="1023"/>
      <c r="O111" s="1023"/>
      <c r="P111" s="1023"/>
      <c r="Q111" s="1023"/>
      <c r="R111" s="1023"/>
      <c r="S111" s="1023"/>
      <c r="T111" s="1023"/>
      <c r="U111" s="1023"/>
      <c r="V111" s="1023"/>
      <c r="W111" s="1023"/>
      <c r="X111" s="1023"/>
      <c r="Y111" s="1023"/>
      <c r="Z111" s="1023"/>
      <c r="AA111" s="1023"/>
    </row>
    <row r="112" spans="1:27" ht="16.5" customHeight="1" x14ac:dyDescent="0.15">
      <c r="A112" s="1023"/>
      <c r="B112" s="1023"/>
      <c r="C112" s="1023"/>
      <c r="D112" s="1023"/>
      <c r="E112" s="1023"/>
      <c r="F112" s="1023"/>
      <c r="G112" s="1023"/>
      <c r="H112" s="1023"/>
      <c r="I112" s="1023"/>
      <c r="J112" s="1023"/>
      <c r="K112" s="1023"/>
      <c r="L112" s="1023"/>
      <c r="M112" s="1023"/>
      <c r="N112" s="1023"/>
      <c r="O112" s="1023"/>
      <c r="P112" s="1023"/>
      <c r="Q112" s="1023"/>
      <c r="R112" s="1023"/>
      <c r="S112" s="1023"/>
      <c r="T112" s="1023"/>
      <c r="U112" s="1023"/>
      <c r="V112" s="1023"/>
      <c r="W112" s="1023"/>
      <c r="X112" s="1023"/>
      <c r="Y112" s="1023"/>
      <c r="Z112" s="1023"/>
      <c r="AA112" s="1023"/>
    </row>
    <row r="113" spans="1:27" ht="16.5" customHeight="1" x14ac:dyDescent="0.15">
      <c r="A113" s="1023"/>
      <c r="B113" s="1023"/>
      <c r="C113" s="1023"/>
      <c r="D113" s="1023"/>
      <c r="E113" s="1023"/>
      <c r="F113" s="1023"/>
      <c r="G113" s="1023"/>
      <c r="H113" s="1023"/>
      <c r="I113" s="1023"/>
      <c r="J113" s="1023"/>
      <c r="K113" s="1023"/>
      <c r="L113" s="1023"/>
      <c r="M113" s="1023"/>
      <c r="N113" s="1023"/>
      <c r="O113" s="1023"/>
      <c r="P113" s="1023"/>
      <c r="Q113" s="1023"/>
      <c r="R113" s="1023"/>
      <c r="S113" s="1023"/>
      <c r="T113" s="1023"/>
      <c r="U113" s="1023"/>
      <c r="V113" s="1023"/>
      <c r="W113" s="1023"/>
      <c r="X113" s="1023"/>
      <c r="Y113" s="1023"/>
      <c r="Z113" s="1023"/>
      <c r="AA113" s="1023"/>
    </row>
    <row r="114" spans="1:27" ht="16.5" customHeight="1" x14ac:dyDescent="0.15">
      <c r="A114" s="1023"/>
      <c r="B114" s="1023"/>
      <c r="C114" s="1023"/>
      <c r="D114" s="1023"/>
      <c r="E114" s="1023"/>
      <c r="F114" s="1023"/>
      <c r="G114" s="1023"/>
      <c r="H114" s="1023"/>
      <c r="I114" s="1023"/>
      <c r="J114" s="1023"/>
      <c r="K114" s="1023"/>
      <c r="L114" s="1023"/>
      <c r="M114" s="1023"/>
      <c r="N114" s="1023"/>
      <c r="O114" s="1023"/>
      <c r="P114" s="1023"/>
      <c r="Q114" s="1023"/>
      <c r="R114" s="1023"/>
      <c r="S114" s="1023"/>
      <c r="T114" s="1023"/>
      <c r="U114" s="1023"/>
      <c r="V114" s="1023"/>
      <c r="W114" s="1023"/>
      <c r="X114" s="1023"/>
      <c r="Y114" s="1023"/>
      <c r="Z114" s="1023"/>
      <c r="AA114" s="1023"/>
    </row>
    <row r="115" spans="1:27" ht="16.5" customHeight="1" x14ac:dyDescent="0.15">
      <c r="A115" s="1023"/>
      <c r="B115" s="1023"/>
      <c r="C115" s="1023"/>
      <c r="D115" s="1023"/>
      <c r="E115" s="1023"/>
      <c r="F115" s="1023"/>
      <c r="G115" s="1023"/>
      <c r="H115" s="1023"/>
      <c r="I115" s="1023"/>
      <c r="J115" s="1023"/>
      <c r="K115" s="1023"/>
      <c r="L115" s="1023"/>
      <c r="M115" s="1023"/>
      <c r="N115" s="1023"/>
      <c r="O115" s="1023"/>
      <c r="P115" s="1023"/>
      <c r="Q115" s="1023"/>
      <c r="R115" s="1023"/>
      <c r="S115" s="1023"/>
      <c r="T115" s="1023"/>
      <c r="U115" s="1023"/>
      <c r="V115" s="1023"/>
      <c r="W115" s="1023"/>
      <c r="X115" s="1023"/>
      <c r="Y115" s="1023"/>
      <c r="Z115" s="1023"/>
      <c r="AA115" s="1023"/>
    </row>
    <row r="116" spans="1:27" ht="16.5" customHeight="1" x14ac:dyDescent="0.15">
      <c r="A116" s="1023"/>
      <c r="B116" s="1023"/>
      <c r="C116" s="1023"/>
      <c r="D116" s="1023"/>
      <c r="E116" s="1023"/>
      <c r="F116" s="1023"/>
      <c r="G116" s="1023"/>
      <c r="H116" s="1023"/>
      <c r="I116" s="1023"/>
      <c r="J116" s="1023"/>
      <c r="K116" s="1023"/>
      <c r="L116" s="1023"/>
      <c r="M116" s="1023"/>
      <c r="N116" s="1023"/>
      <c r="O116" s="1023"/>
      <c r="P116" s="1023"/>
      <c r="Q116" s="1023"/>
      <c r="R116" s="1023"/>
      <c r="S116" s="1023"/>
      <c r="T116" s="1023"/>
      <c r="U116" s="1023"/>
      <c r="V116" s="1023"/>
      <c r="W116" s="1023"/>
      <c r="X116" s="1023"/>
      <c r="Y116" s="1023"/>
      <c r="Z116" s="1023"/>
      <c r="AA116" s="1023"/>
    </row>
    <row r="117" spans="1:27" ht="16.5" customHeight="1" x14ac:dyDescent="0.15">
      <c r="A117" s="1023"/>
      <c r="B117" s="1023"/>
      <c r="C117" s="1023"/>
      <c r="D117" s="1023"/>
      <c r="E117" s="1023"/>
      <c r="F117" s="1023"/>
      <c r="G117" s="1023"/>
      <c r="H117" s="1023"/>
      <c r="I117" s="1023"/>
      <c r="J117" s="1023"/>
      <c r="K117" s="1023"/>
      <c r="L117" s="1023"/>
      <c r="M117" s="1023"/>
      <c r="N117" s="1023"/>
      <c r="O117" s="1023"/>
      <c r="P117" s="1023"/>
      <c r="Q117" s="1023"/>
      <c r="R117" s="1023"/>
      <c r="S117" s="1023"/>
      <c r="T117" s="1023"/>
      <c r="U117" s="1023"/>
      <c r="V117" s="1023"/>
      <c r="W117" s="1023"/>
      <c r="X117" s="1023"/>
      <c r="Y117" s="1023"/>
      <c r="Z117" s="1023"/>
      <c r="AA117" s="1023"/>
    </row>
    <row r="118" spans="1:27" ht="16.5" customHeight="1" x14ac:dyDescent="0.15">
      <c r="A118" s="1023"/>
      <c r="B118" s="1023"/>
      <c r="C118" s="1023"/>
      <c r="D118" s="1023"/>
      <c r="E118" s="1023"/>
      <c r="F118" s="1023"/>
      <c r="G118" s="1023"/>
      <c r="H118" s="1023"/>
      <c r="I118" s="1023"/>
      <c r="J118" s="1023"/>
      <c r="K118" s="1023"/>
      <c r="L118" s="1023"/>
      <c r="M118" s="1023"/>
      <c r="N118" s="1023"/>
      <c r="O118" s="1023"/>
      <c r="P118" s="1023"/>
      <c r="Q118" s="1023"/>
      <c r="R118" s="1023"/>
      <c r="S118" s="1023"/>
      <c r="T118" s="1023"/>
      <c r="U118" s="1023"/>
      <c r="V118" s="1023"/>
      <c r="W118" s="1023"/>
      <c r="X118" s="1023"/>
      <c r="Y118" s="1023"/>
      <c r="Z118" s="1023"/>
      <c r="AA118" s="1023"/>
    </row>
    <row r="119" spans="1:27" ht="16.5" customHeight="1" x14ac:dyDescent="0.15">
      <c r="A119" s="1023"/>
      <c r="B119" s="1023"/>
      <c r="C119" s="1023"/>
      <c r="D119" s="1023"/>
      <c r="E119" s="1023"/>
      <c r="F119" s="1023"/>
      <c r="G119" s="1023"/>
      <c r="H119" s="1023"/>
      <c r="I119" s="1023"/>
      <c r="J119" s="1023"/>
      <c r="K119" s="1023"/>
      <c r="L119" s="1023"/>
      <c r="M119" s="1023"/>
      <c r="N119" s="1023"/>
      <c r="O119" s="1023"/>
      <c r="P119" s="1023"/>
      <c r="Q119" s="1023"/>
      <c r="R119" s="1023"/>
      <c r="S119" s="1023"/>
      <c r="T119" s="1023"/>
      <c r="U119" s="1023"/>
      <c r="V119" s="1023"/>
      <c r="W119" s="1023"/>
      <c r="X119" s="1023"/>
      <c r="Y119" s="1023"/>
      <c r="Z119" s="1023"/>
      <c r="AA119" s="1023"/>
    </row>
    <row r="120" spans="1:27" ht="16.5" customHeight="1" x14ac:dyDescent="0.15">
      <c r="A120" s="1023"/>
      <c r="B120" s="1023"/>
      <c r="C120" s="1023"/>
      <c r="D120" s="1023"/>
      <c r="E120" s="1023"/>
      <c r="F120" s="1023"/>
      <c r="G120" s="1023"/>
      <c r="H120" s="1023"/>
      <c r="I120" s="1023"/>
      <c r="J120" s="1023"/>
      <c r="K120" s="1023"/>
      <c r="L120" s="1023"/>
      <c r="M120" s="1023"/>
      <c r="N120" s="1023"/>
      <c r="O120" s="1023"/>
      <c r="P120" s="1023"/>
      <c r="Q120" s="1023"/>
      <c r="R120" s="1023"/>
      <c r="S120" s="1023"/>
      <c r="T120" s="1023"/>
      <c r="U120" s="1023"/>
      <c r="V120" s="1023"/>
      <c r="W120" s="1023"/>
      <c r="X120" s="1023"/>
      <c r="Y120" s="1023"/>
      <c r="Z120" s="1023"/>
      <c r="AA120" s="1023"/>
    </row>
    <row r="121" spans="1:27" ht="16.5" customHeight="1" x14ac:dyDescent="0.15">
      <c r="A121" s="1023"/>
      <c r="B121" s="1023"/>
      <c r="C121" s="1023"/>
      <c r="D121" s="1023"/>
      <c r="E121" s="1023"/>
      <c r="F121" s="1023"/>
      <c r="G121" s="1023"/>
      <c r="H121" s="1023"/>
      <c r="I121" s="1023"/>
      <c r="J121" s="1023"/>
      <c r="K121" s="1023"/>
      <c r="L121" s="1023"/>
      <c r="M121" s="1023"/>
      <c r="N121" s="1023"/>
      <c r="O121" s="1023"/>
      <c r="P121" s="1023"/>
      <c r="Q121" s="1023"/>
      <c r="R121" s="1023"/>
      <c r="S121" s="1023"/>
      <c r="T121" s="1023"/>
      <c r="U121" s="1023"/>
      <c r="V121" s="1023"/>
      <c r="W121" s="1023"/>
      <c r="X121" s="1023"/>
      <c r="Y121" s="1023"/>
      <c r="Z121" s="1023"/>
      <c r="AA121" s="1023"/>
    </row>
    <row r="122" spans="1:27" ht="16.5" customHeight="1" x14ac:dyDescent="0.15">
      <c r="A122" s="1023"/>
      <c r="B122" s="1023"/>
      <c r="C122" s="1023"/>
      <c r="D122" s="1023"/>
      <c r="E122" s="1023"/>
      <c r="F122" s="1023"/>
      <c r="G122" s="1023"/>
      <c r="H122" s="1023"/>
      <c r="I122" s="1023"/>
      <c r="J122" s="1023"/>
      <c r="K122" s="1023"/>
      <c r="L122" s="1023"/>
      <c r="M122" s="1023"/>
      <c r="N122" s="1023"/>
      <c r="O122" s="1023"/>
      <c r="P122" s="1023"/>
      <c r="Q122" s="1023"/>
      <c r="R122" s="1023"/>
      <c r="S122" s="1023"/>
      <c r="T122" s="1023"/>
      <c r="U122" s="1023"/>
      <c r="V122" s="1023"/>
      <c r="W122" s="1023"/>
      <c r="X122" s="1023"/>
      <c r="Y122" s="1023"/>
      <c r="Z122" s="1023"/>
      <c r="AA122" s="1023"/>
    </row>
    <row r="123" spans="1:27" ht="16.5" customHeight="1" x14ac:dyDescent="0.15">
      <c r="A123" s="1023"/>
      <c r="B123" s="1023"/>
      <c r="C123" s="1023"/>
      <c r="D123" s="1023"/>
      <c r="E123" s="1023"/>
      <c r="F123" s="1023"/>
      <c r="G123" s="1023"/>
      <c r="H123" s="1023"/>
      <c r="I123" s="1023"/>
      <c r="J123" s="1023"/>
      <c r="K123" s="1023"/>
      <c r="L123" s="1023"/>
      <c r="M123" s="1023"/>
      <c r="N123" s="1023"/>
      <c r="O123" s="1023"/>
      <c r="P123" s="1023"/>
      <c r="Q123" s="1023"/>
      <c r="R123" s="1023"/>
      <c r="S123" s="1023"/>
      <c r="T123" s="1023"/>
      <c r="U123" s="1023"/>
      <c r="V123" s="1023"/>
      <c r="W123" s="1023"/>
      <c r="X123" s="1023"/>
      <c r="Y123" s="1023"/>
      <c r="Z123" s="1023"/>
      <c r="AA123" s="1023"/>
    </row>
    <row r="124" spans="1:27" ht="16.5" customHeight="1" x14ac:dyDescent="0.15">
      <c r="A124" s="1023"/>
      <c r="B124" s="1023"/>
      <c r="C124" s="1023"/>
      <c r="D124" s="1023"/>
      <c r="E124" s="1023"/>
      <c r="F124" s="1023"/>
      <c r="G124" s="1023"/>
      <c r="H124" s="1023"/>
      <c r="I124" s="1023"/>
      <c r="J124" s="1023"/>
      <c r="K124" s="1023"/>
      <c r="L124" s="1023"/>
      <c r="M124" s="1023"/>
      <c r="N124" s="1023"/>
      <c r="O124" s="1023"/>
      <c r="P124" s="1023"/>
      <c r="Q124" s="1023"/>
      <c r="R124" s="1023"/>
      <c r="S124" s="1023"/>
      <c r="T124" s="1023"/>
      <c r="U124" s="1023"/>
      <c r="V124" s="1023"/>
      <c r="W124" s="1023"/>
      <c r="X124" s="1023"/>
      <c r="Y124" s="1023"/>
      <c r="Z124" s="1023"/>
      <c r="AA124" s="1023"/>
    </row>
    <row r="125" spans="1:27" ht="16.5" customHeight="1" x14ac:dyDescent="0.15">
      <c r="A125" s="1023"/>
      <c r="B125" s="1023"/>
      <c r="C125" s="1023"/>
      <c r="D125" s="1023"/>
      <c r="E125" s="1023"/>
      <c r="F125" s="1023"/>
      <c r="G125" s="1023"/>
      <c r="H125" s="1023"/>
      <c r="I125" s="1023"/>
      <c r="J125" s="1023"/>
      <c r="K125" s="1023"/>
      <c r="L125" s="1023"/>
      <c r="M125" s="1023"/>
      <c r="N125" s="1023"/>
      <c r="O125" s="1023"/>
      <c r="P125" s="1023"/>
      <c r="Q125" s="1023"/>
      <c r="R125" s="1023"/>
      <c r="S125" s="1023"/>
      <c r="T125" s="1023"/>
      <c r="U125" s="1023"/>
      <c r="V125" s="1023"/>
      <c r="W125" s="1023"/>
      <c r="X125" s="1023"/>
      <c r="Y125" s="1023"/>
      <c r="Z125" s="1023"/>
      <c r="AA125" s="1023"/>
    </row>
    <row r="126" spans="1:27" ht="16.5" customHeight="1" x14ac:dyDescent="0.15">
      <c r="A126" s="1023"/>
      <c r="B126" s="1023"/>
      <c r="C126" s="1023"/>
      <c r="D126" s="1023"/>
      <c r="E126" s="1023"/>
      <c r="F126" s="1023"/>
      <c r="G126" s="1023"/>
      <c r="H126" s="1023"/>
      <c r="I126" s="1023"/>
      <c r="J126" s="1023"/>
      <c r="K126" s="1023"/>
      <c r="L126" s="1023"/>
      <c r="M126" s="1023"/>
      <c r="N126" s="1023"/>
      <c r="O126" s="1023"/>
      <c r="P126" s="1023"/>
      <c r="Q126" s="1023"/>
      <c r="R126" s="1023"/>
      <c r="S126" s="1023"/>
      <c r="T126" s="1023"/>
      <c r="U126" s="1023"/>
      <c r="V126" s="1023"/>
      <c r="W126" s="1023"/>
      <c r="X126" s="1023"/>
      <c r="Y126" s="1023"/>
      <c r="Z126" s="1023"/>
      <c r="AA126" s="1023"/>
    </row>
    <row r="127" spans="1:27" ht="16.5" customHeight="1" x14ac:dyDescent="0.15">
      <c r="A127" s="1023"/>
      <c r="B127" s="1023"/>
      <c r="C127" s="1023"/>
      <c r="D127" s="1023"/>
      <c r="E127" s="1023"/>
      <c r="F127" s="1023"/>
      <c r="G127" s="1023"/>
      <c r="H127" s="1023"/>
      <c r="I127" s="1023"/>
      <c r="J127" s="1023"/>
      <c r="K127" s="1023"/>
      <c r="L127" s="1023"/>
      <c r="M127" s="1023"/>
      <c r="N127" s="1023"/>
      <c r="O127" s="1023"/>
      <c r="P127" s="1023"/>
      <c r="Q127" s="1023"/>
      <c r="R127" s="1023"/>
      <c r="S127" s="1023"/>
      <c r="T127" s="1023"/>
      <c r="U127" s="1023"/>
      <c r="V127" s="1023"/>
      <c r="W127" s="1023"/>
      <c r="X127" s="1023"/>
      <c r="Y127" s="1023"/>
      <c r="Z127" s="1023"/>
      <c r="AA127" s="1023"/>
    </row>
    <row r="128" spans="1:27" ht="16.5" customHeight="1" x14ac:dyDescent="0.15">
      <c r="A128" s="1023"/>
      <c r="B128" s="1023"/>
      <c r="C128" s="1023"/>
      <c r="D128" s="1023"/>
      <c r="E128" s="1023"/>
      <c r="F128" s="1023"/>
      <c r="G128" s="1023"/>
      <c r="H128" s="1023"/>
      <c r="I128" s="1023"/>
      <c r="J128" s="1023"/>
      <c r="K128" s="1023"/>
      <c r="L128" s="1023"/>
      <c r="M128" s="1023"/>
      <c r="N128" s="1023"/>
      <c r="O128" s="1023"/>
      <c r="P128" s="1023"/>
      <c r="Q128" s="1023"/>
      <c r="R128" s="1023"/>
      <c r="S128" s="1023"/>
      <c r="T128" s="1023"/>
      <c r="U128" s="1023"/>
      <c r="V128" s="1023"/>
      <c r="W128" s="1023"/>
      <c r="X128" s="1023"/>
      <c r="Y128" s="1023"/>
      <c r="Z128" s="1023"/>
      <c r="AA128" s="1023"/>
    </row>
    <row r="129" spans="1:27" ht="16.5" customHeight="1" x14ac:dyDescent="0.15">
      <c r="A129" s="1023"/>
      <c r="B129" s="1023"/>
      <c r="C129" s="1023"/>
      <c r="D129" s="1023"/>
      <c r="E129" s="1023"/>
      <c r="F129" s="1023"/>
      <c r="G129" s="1023"/>
      <c r="H129" s="1023"/>
      <c r="I129" s="1023"/>
      <c r="J129" s="1023"/>
      <c r="K129" s="1023"/>
      <c r="L129" s="1023"/>
      <c r="M129" s="1023"/>
      <c r="N129" s="1023"/>
      <c r="O129" s="1023"/>
      <c r="P129" s="1023"/>
      <c r="Q129" s="1023"/>
      <c r="R129" s="1023"/>
      <c r="S129" s="1023"/>
      <c r="T129" s="1023"/>
      <c r="U129" s="1023"/>
      <c r="V129" s="1023"/>
      <c r="W129" s="1023"/>
      <c r="X129" s="1023"/>
      <c r="Y129" s="1023"/>
      <c r="Z129" s="1023"/>
      <c r="AA129" s="1023"/>
    </row>
    <row r="130" spans="1:27" ht="16.5" customHeight="1" x14ac:dyDescent="0.15">
      <c r="A130" s="1023"/>
      <c r="B130" s="1023"/>
      <c r="C130" s="1023"/>
      <c r="D130" s="1023"/>
      <c r="E130" s="1023"/>
      <c r="F130" s="1023"/>
      <c r="G130" s="1023"/>
      <c r="H130" s="1023"/>
      <c r="I130" s="1023"/>
      <c r="J130" s="1023"/>
      <c r="K130" s="1023"/>
      <c r="L130" s="1023"/>
      <c r="M130" s="1023"/>
      <c r="N130" s="1023"/>
      <c r="O130" s="1023"/>
      <c r="P130" s="1023"/>
      <c r="Q130" s="1023"/>
      <c r="R130" s="1023"/>
      <c r="S130" s="1023"/>
      <c r="T130" s="1023"/>
      <c r="U130" s="1023"/>
      <c r="V130" s="1023"/>
      <c r="W130" s="1023"/>
      <c r="X130" s="1023"/>
      <c r="Y130" s="1023"/>
      <c r="Z130" s="1023"/>
      <c r="AA130" s="1023"/>
    </row>
    <row r="131" spans="1:27" ht="16.5" customHeight="1" x14ac:dyDescent="0.15">
      <c r="A131" s="1023"/>
      <c r="B131" s="1023"/>
      <c r="C131" s="1023"/>
      <c r="D131" s="1023"/>
      <c r="E131" s="1023"/>
      <c r="F131" s="1023"/>
      <c r="G131" s="1023"/>
      <c r="H131" s="1023"/>
      <c r="I131" s="1023"/>
      <c r="J131" s="1023"/>
      <c r="K131" s="1023"/>
      <c r="L131" s="1023"/>
      <c r="M131" s="1023"/>
      <c r="N131" s="1023"/>
      <c r="O131" s="1023"/>
      <c r="P131" s="1023"/>
      <c r="Q131" s="1023"/>
      <c r="R131" s="1023"/>
      <c r="S131" s="1023"/>
      <c r="T131" s="1023"/>
      <c r="U131" s="1023"/>
      <c r="V131" s="1023"/>
      <c r="W131" s="1023"/>
      <c r="X131" s="1023"/>
      <c r="Y131" s="1023"/>
      <c r="Z131" s="1023"/>
      <c r="AA131" s="1023"/>
    </row>
  </sheetData>
  <customSheetViews>
    <customSheetView guid="{54AFCB6C-2F91-4C6C-A34B-7FAD0F7E4BE3}" scale="90">
      <selection sqref="A1:P1"/>
      <pageMargins left="0.7" right="0.7" top="0.75" bottom="0.75" header="0.3" footer="0.3"/>
      <pageSetup paperSize="9" orientation="portrait" r:id="rId1"/>
    </customSheetView>
  </customSheetViews>
  <mergeCells count="7">
    <mergeCell ref="A97:AA131"/>
    <mergeCell ref="A66:AB96"/>
    <mergeCell ref="A1:P1"/>
    <mergeCell ref="A2:R4"/>
    <mergeCell ref="A5:P5"/>
    <mergeCell ref="A6:AA40"/>
    <mergeCell ref="A41:AA65"/>
  </mergeCells>
  <phoneticPr fontId="1"/>
  <pageMargins left="0.7" right="0.7" top="0.75" bottom="0.75" header="0.3" footer="0.3"/>
  <pageSetup paperSize="8" scale="38"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C5F1FF-C329-4454-A1F3-44AAA083CC06}">
  <sheetPr>
    <tabColor rgb="FFFFFF00"/>
  </sheetPr>
  <dimension ref="A1:L21"/>
  <sheetViews>
    <sheetView view="pageBreakPreview" topLeftCell="A3" zoomScale="60" zoomScaleNormal="100" workbookViewId="0">
      <selection activeCell="W22" sqref="W22"/>
    </sheetView>
  </sheetViews>
  <sheetFormatPr defaultRowHeight="13.5" x14ac:dyDescent="0.15"/>
  <cols>
    <col min="1" max="1" width="19.625" customWidth="1"/>
    <col min="2" max="12" width="5.625" customWidth="1"/>
  </cols>
  <sheetData>
    <row r="1" spans="1:12" ht="14.25" x14ac:dyDescent="0.15">
      <c r="A1" s="74" t="s">
        <v>179</v>
      </c>
      <c r="B1" s="74"/>
      <c r="C1" s="74"/>
      <c r="D1" s="74"/>
      <c r="E1" s="74"/>
      <c r="F1" s="74"/>
      <c r="G1" s="74"/>
      <c r="H1" s="74"/>
      <c r="I1" s="74"/>
      <c r="J1" s="74"/>
      <c r="K1" s="74"/>
      <c r="L1" s="74"/>
    </row>
    <row r="2" spans="1:12" ht="14.25" x14ac:dyDescent="0.15">
      <c r="A2" s="74"/>
      <c r="B2" s="74"/>
      <c r="C2" s="74"/>
      <c r="D2" s="74"/>
      <c r="E2" s="74"/>
      <c r="F2" s="74"/>
      <c r="G2" s="74"/>
      <c r="H2" s="74"/>
      <c r="I2" s="74"/>
      <c r="J2" s="74"/>
      <c r="K2" s="74"/>
      <c r="L2" s="74"/>
    </row>
    <row r="3" spans="1:12" ht="14.25" x14ac:dyDescent="0.15">
      <c r="A3" s="74"/>
      <c r="B3" s="74"/>
      <c r="C3" s="74"/>
      <c r="D3" s="74"/>
      <c r="E3" s="74" t="s">
        <v>180</v>
      </c>
      <c r="F3" s="74"/>
      <c r="G3" s="74"/>
      <c r="H3" s="74"/>
      <c r="I3" s="74"/>
      <c r="J3" s="74"/>
      <c r="K3" s="74"/>
      <c r="L3" s="74"/>
    </row>
    <row r="4" spans="1:12" ht="14.25" x14ac:dyDescent="0.15">
      <c r="A4" s="74"/>
      <c r="B4" s="74"/>
      <c r="C4" s="74"/>
      <c r="D4" s="74"/>
      <c r="E4" s="74"/>
      <c r="F4" s="74"/>
      <c r="G4" s="74"/>
      <c r="I4" s="74" t="s">
        <v>181</v>
      </c>
      <c r="J4" s="74"/>
      <c r="K4" s="74"/>
      <c r="L4" s="74"/>
    </row>
    <row r="5" spans="1:12" ht="14.25" x14ac:dyDescent="0.15">
      <c r="A5" s="74"/>
      <c r="B5" s="74"/>
      <c r="C5" s="74"/>
      <c r="D5" s="74"/>
      <c r="E5" s="74"/>
      <c r="F5" s="74"/>
      <c r="G5" s="74"/>
      <c r="H5" s="74"/>
      <c r="I5" s="74"/>
      <c r="J5" s="74"/>
      <c r="K5" s="74"/>
      <c r="L5" s="74"/>
    </row>
    <row r="6" spans="1:12" ht="14.25" x14ac:dyDescent="0.15">
      <c r="A6" s="74" t="s">
        <v>182</v>
      </c>
      <c r="B6" s="74"/>
      <c r="C6" s="74"/>
      <c r="D6" s="74"/>
      <c r="E6" s="74"/>
      <c r="F6" s="74"/>
      <c r="G6" s="74"/>
      <c r="H6" s="74"/>
      <c r="I6" s="74"/>
      <c r="J6" s="74"/>
      <c r="K6" s="74"/>
      <c r="L6" s="74"/>
    </row>
    <row r="7" spans="1:12" ht="14.25" x14ac:dyDescent="0.15">
      <c r="A7" s="74"/>
      <c r="B7" s="74"/>
      <c r="C7" s="74"/>
      <c r="D7" s="74"/>
      <c r="E7" s="74"/>
      <c r="F7" s="74"/>
      <c r="G7" s="74"/>
      <c r="H7" s="74"/>
      <c r="I7" s="74"/>
      <c r="J7" s="74"/>
      <c r="K7" s="74"/>
      <c r="L7" s="74"/>
    </row>
    <row r="8" spans="1:12" ht="14.25" x14ac:dyDescent="0.15">
      <c r="A8" s="74"/>
      <c r="B8" s="74"/>
      <c r="C8" s="74"/>
      <c r="D8" s="74" t="s">
        <v>183</v>
      </c>
      <c r="F8" s="74"/>
      <c r="G8" s="74"/>
      <c r="H8" s="74"/>
      <c r="I8" s="74"/>
      <c r="J8" s="74"/>
      <c r="K8" s="74"/>
      <c r="L8" s="74"/>
    </row>
    <row r="9" spans="1:12" ht="14.25" x14ac:dyDescent="0.15">
      <c r="A9" s="74"/>
      <c r="B9" s="74"/>
      <c r="C9" s="74"/>
      <c r="D9" s="74" t="s">
        <v>184</v>
      </c>
      <c r="F9" s="74"/>
      <c r="G9" s="74"/>
      <c r="H9" s="74"/>
      <c r="I9" s="74"/>
      <c r="J9" s="74"/>
      <c r="K9" s="74"/>
      <c r="L9" s="74"/>
    </row>
    <row r="10" spans="1:12" ht="14.25" x14ac:dyDescent="0.15">
      <c r="A10" s="74"/>
      <c r="B10" s="74"/>
      <c r="C10" s="74"/>
      <c r="D10" s="74" t="s">
        <v>185</v>
      </c>
      <c r="F10" s="74"/>
      <c r="G10" s="74"/>
      <c r="H10" s="74"/>
      <c r="I10" s="74"/>
      <c r="J10" s="74"/>
      <c r="K10" s="74"/>
      <c r="L10" s="74"/>
    </row>
    <row r="11" spans="1:12" ht="14.25" x14ac:dyDescent="0.15">
      <c r="A11" s="74"/>
      <c r="B11" s="74"/>
      <c r="C11" s="74"/>
      <c r="D11" s="74"/>
      <c r="E11" s="74"/>
      <c r="F11" s="74"/>
      <c r="G11" s="74"/>
      <c r="H11" s="74"/>
      <c r="I11" s="74"/>
      <c r="J11" s="74"/>
      <c r="K11" s="74"/>
      <c r="L11" s="74"/>
    </row>
    <row r="12" spans="1:12" ht="14.25" x14ac:dyDescent="0.15">
      <c r="A12" s="74" t="s">
        <v>186</v>
      </c>
      <c r="B12" s="74"/>
      <c r="C12" s="74"/>
      <c r="D12" s="74"/>
      <c r="E12" s="74"/>
      <c r="F12" s="74"/>
      <c r="G12" s="74"/>
      <c r="H12" s="74"/>
      <c r="I12" s="74"/>
      <c r="J12" s="74"/>
      <c r="K12" s="74"/>
      <c r="L12" s="74"/>
    </row>
    <row r="13" spans="1:12" ht="14.25" x14ac:dyDescent="0.15">
      <c r="A13" s="75" t="s">
        <v>187</v>
      </c>
      <c r="B13" s="75"/>
      <c r="C13" s="75"/>
      <c r="D13" s="75"/>
      <c r="E13" s="75"/>
      <c r="F13" s="75"/>
      <c r="G13" s="75"/>
      <c r="H13" s="75"/>
      <c r="I13" s="75"/>
      <c r="J13" s="75"/>
      <c r="K13" s="75"/>
      <c r="L13" s="75"/>
    </row>
    <row r="14" spans="1:12" ht="14.25" x14ac:dyDescent="0.15">
      <c r="A14" s="75" t="s">
        <v>188</v>
      </c>
      <c r="B14" s="1127"/>
      <c r="C14" s="1127"/>
      <c r="D14" s="1127"/>
      <c r="E14" s="1127"/>
      <c r="F14" s="1127"/>
      <c r="G14" s="1127"/>
      <c r="H14" s="1127"/>
      <c r="I14" s="1127"/>
      <c r="J14" s="1127"/>
      <c r="K14" s="1127"/>
      <c r="L14" s="1127"/>
    </row>
    <row r="15" spans="1:12" ht="14.25" x14ac:dyDescent="0.15">
      <c r="A15" s="76" t="s">
        <v>189</v>
      </c>
      <c r="B15" s="1127"/>
      <c r="C15" s="1127"/>
      <c r="D15" s="1127"/>
      <c r="E15" s="1127"/>
      <c r="F15" s="1127"/>
      <c r="G15" s="1127"/>
      <c r="H15" s="1127"/>
      <c r="I15" s="1127"/>
      <c r="J15" s="1127"/>
      <c r="K15" s="1127"/>
      <c r="L15" s="1127"/>
    </row>
    <row r="16" spans="1:12" ht="14.25" x14ac:dyDescent="0.15">
      <c r="A16" s="76" t="s">
        <v>190</v>
      </c>
      <c r="B16" s="1127" t="s">
        <v>191</v>
      </c>
      <c r="C16" s="1127"/>
      <c r="D16" s="1127"/>
      <c r="E16" s="1127"/>
      <c r="F16" s="1127"/>
      <c r="G16" s="1127"/>
      <c r="H16" s="1127"/>
      <c r="I16" s="1127"/>
      <c r="J16" s="1127"/>
      <c r="K16" s="1127"/>
      <c r="L16" s="1127"/>
    </row>
    <row r="17" spans="1:12" ht="14.25" x14ac:dyDescent="0.15">
      <c r="A17" s="75" t="s">
        <v>192</v>
      </c>
      <c r="B17" s="1127"/>
      <c r="C17" s="1127"/>
      <c r="D17" s="1127"/>
      <c r="E17" s="1127"/>
      <c r="F17" s="1127"/>
      <c r="G17" s="1127"/>
      <c r="H17" s="1127"/>
      <c r="I17" s="1127"/>
      <c r="J17" s="1127"/>
      <c r="K17" s="1127"/>
      <c r="L17" s="1127"/>
    </row>
    <row r="18" spans="1:12" x14ac:dyDescent="0.15">
      <c r="A18" s="1115" t="s">
        <v>193</v>
      </c>
      <c r="B18" s="1114"/>
      <c r="C18" s="1114"/>
      <c r="D18" s="1114"/>
      <c r="E18" s="1114"/>
      <c r="F18" s="1114"/>
      <c r="G18" s="1114"/>
      <c r="H18" s="1114"/>
      <c r="I18" s="1114"/>
      <c r="J18" s="1114"/>
      <c r="K18" s="1114"/>
      <c r="L18" s="1114"/>
    </row>
    <row r="19" spans="1:12" x14ac:dyDescent="0.15">
      <c r="A19" s="1116"/>
      <c r="B19" s="1114"/>
      <c r="C19" s="1114"/>
      <c r="D19" s="1114"/>
      <c r="E19" s="1114"/>
      <c r="F19" s="1114"/>
      <c r="G19" s="1114"/>
      <c r="H19" s="1114"/>
      <c r="I19" s="1114"/>
      <c r="J19" s="1114"/>
      <c r="K19" s="1114"/>
      <c r="L19" s="1114"/>
    </row>
    <row r="20" spans="1:12" ht="14.25" x14ac:dyDescent="0.15">
      <c r="A20" s="74" t="s">
        <v>194</v>
      </c>
      <c r="B20" s="74"/>
      <c r="C20" s="74"/>
      <c r="D20" s="74"/>
      <c r="E20" s="74"/>
      <c r="F20" s="74"/>
      <c r="G20" s="74"/>
      <c r="H20" s="74"/>
      <c r="I20" s="74"/>
      <c r="J20" s="74"/>
      <c r="K20" s="74"/>
      <c r="L20" s="74"/>
    </row>
    <row r="21" spans="1:12" ht="14.25" x14ac:dyDescent="0.15">
      <c r="A21" s="74" t="s">
        <v>195</v>
      </c>
      <c r="B21" s="74"/>
      <c r="C21" s="74"/>
      <c r="D21" s="74"/>
      <c r="E21" s="74"/>
      <c r="F21" s="74"/>
      <c r="G21" s="74"/>
      <c r="H21" s="74"/>
      <c r="I21" s="74"/>
      <c r="J21" s="74"/>
      <c r="K21" s="74"/>
      <c r="L21" s="74"/>
    </row>
  </sheetData>
  <mergeCells count="6">
    <mergeCell ref="B14:L14"/>
    <mergeCell ref="B15:L15"/>
    <mergeCell ref="B16:L16"/>
    <mergeCell ref="B17:L17"/>
    <mergeCell ref="A18:A19"/>
    <mergeCell ref="B18:L19"/>
  </mergeCells>
  <phoneticPr fontId="1"/>
  <pageMargins left="0.7" right="0.7" top="0.75" bottom="0.75" header="0.3" footer="0.3"/>
  <pageSetup paperSize="9" scale="98" fitToHeight="0" orientation="portrait" r:id="rId1"/>
  <colBreaks count="1" manualBreakCount="1">
    <brk id="12"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AF058B-0E8E-4FDB-9177-41CA1A96113E}">
  <sheetPr>
    <tabColor rgb="FFFFFF00"/>
  </sheetPr>
  <dimension ref="A1:R39"/>
  <sheetViews>
    <sheetView view="pageBreakPreview" topLeftCell="A13" zoomScale="60" zoomScaleNormal="100" workbookViewId="0"/>
  </sheetViews>
  <sheetFormatPr defaultRowHeight="13.5" x14ac:dyDescent="0.15"/>
  <cols>
    <col min="1" max="1" width="5.625" customWidth="1"/>
    <col min="2" max="2" width="17.625" customWidth="1"/>
    <col min="3" max="13" width="3.625" customWidth="1"/>
    <col min="14" max="14" width="4.625" customWidth="1"/>
    <col min="15" max="15" width="9.5" customWidth="1"/>
  </cols>
  <sheetData>
    <row r="1" spans="1:15" ht="17.100000000000001" customHeight="1" x14ac:dyDescent="0.15">
      <c r="A1" s="74" t="s">
        <v>658</v>
      </c>
      <c r="B1" s="74"/>
      <c r="C1" s="74"/>
      <c r="D1" s="74"/>
      <c r="E1" s="74"/>
      <c r="F1" s="74"/>
      <c r="G1" s="74"/>
      <c r="H1" s="74"/>
      <c r="I1" s="74"/>
      <c r="J1" s="74"/>
      <c r="K1" s="74"/>
      <c r="L1" s="74"/>
      <c r="M1" s="74"/>
      <c r="N1" s="74"/>
      <c r="O1" s="74"/>
    </row>
    <row r="2" spans="1:15" ht="17.100000000000001" customHeight="1" x14ac:dyDescent="0.15">
      <c r="A2" s="74"/>
      <c r="B2" s="74"/>
      <c r="C2" s="74"/>
      <c r="D2" s="74"/>
      <c r="E2" s="74"/>
      <c r="F2" s="74"/>
      <c r="G2" s="74"/>
      <c r="H2" s="74"/>
      <c r="I2" s="74"/>
      <c r="J2" s="74"/>
      <c r="K2" s="74"/>
      <c r="L2" s="74"/>
      <c r="M2" s="74"/>
      <c r="N2" s="74"/>
      <c r="O2" s="74"/>
    </row>
    <row r="3" spans="1:15" ht="17.100000000000001" customHeight="1" x14ac:dyDescent="0.15">
      <c r="A3" s="74"/>
      <c r="B3" s="74"/>
      <c r="C3" s="74"/>
      <c r="D3" s="74"/>
      <c r="E3" s="74" t="s">
        <v>197</v>
      </c>
      <c r="F3" s="74"/>
      <c r="G3" s="74"/>
      <c r="H3" s="74"/>
      <c r="I3" s="74"/>
      <c r="K3" s="74"/>
      <c r="L3" s="74"/>
      <c r="M3" s="74"/>
      <c r="N3" s="74"/>
      <c r="O3" s="74"/>
    </row>
    <row r="4" spans="1:15" ht="17.100000000000001" customHeight="1" x14ac:dyDescent="0.15">
      <c r="A4" s="74"/>
      <c r="B4" s="74"/>
      <c r="C4" s="74"/>
      <c r="D4" s="74"/>
      <c r="E4" s="74"/>
      <c r="F4" s="74"/>
      <c r="G4" s="74"/>
      <c r="H4" s="74"/>
      <c r="I4" s="74"/>
      <c r="J4" s="74"/>
      <c r="K4" s="74"/>
      <c r="L4" s="74"/>
      <c r="M4" s="74"/>
      <c r="N4" s="74"/>
      <c r="O4" s="74"/>
    </row>
    <row r="5" spans="1:15" ht="17.100000000000001" customHeight="1" x14ac:dyDescent="0.15">
      <c r="A5" s="74"/>
      <c r="B5" s="74"/>
      <c r="C5" s="74"/>
      <c r="D5" s="74"/>
      <c r="E5" s="74"/>
      <c r="F5" s="74"/>
      <c r="G5" s="74"/>
      <c r="H5" s="74"/>
      <c r="J5" s="74"/>
      <c r="K5" s="74"/>
      <c r="M5" s="77" t="s">
        <v>181</v>
      </c>
      <c r="O5" s="74"/>
    </row>
    <row r="6" spans="1:15" ht="17.100000000000001" customHeight="1" x14ac:dyDescent="0.15">
      <c r="A6" s="74"/>
      <c r="B6" s="74"/>
      <c r="C6" s="74"/>
      <c r="D6" s="74"/>
      <c r="E6" s="74"/>
      <c r="F6" s="74"/>
      <c r="G6" s="74"/>
      <c r="H6" s="74"/>
      <c r="I6" s="74"/>
      <c r="J6" s="74"/>
      <c r="K6" s="74"/>
      <c r="L6" s="74"/>
      <c r="M6" s="74"/>
      <c r="N6" s="74"/>
      <c r="O6" s="74"/>
    </row>
    <row r="7" spans="1:15" ht="17.100000000000001" customHeight="1" x14ac:dyDescent="0.15">
      <c r="A7" s="74" t="s">
        <v>25</v>
      </c>
      <c r="B7" s="74"/>
      <c r="C7" s="74"/>
      <c r="D7" s="74"/>
      <c r="E7" s="74"/>
      <c r="F7" s="74"/>
      <c r="G7" s="74"/>
      <c r="H7" s="74"/>
      <c r="I7" s="74"/>
      <c r="J7" s="74"/>
      <c r="K7" s="74"/>
      <c r="L7" s="74"/>
      <c r="M7" s="74"/>
      <c r="N7" s="74"/>
      <c r="O7" s="74"/>
    </row>
    <row r="8" spans="1:15" ht="17.100000000000001" customHeight="1" x14ac:dyDescent="0.15">
      <c r="A8" s="74"/>
      <c r="B8" s="74"/>
      <c r="C8" s="74"/>
      <c r="D8" s="74"/>
      <c r="E8" s="74"/>
      <c r="F8" s="74"/>
      <c r="G8" s="74"/>
      <c r="H8" s="74"/>
      <c r="I8" s="74"/>
      <c r="J8" s="74"/>
      <c r="K8" s="74"/>
      <c r="L8" s="74"/>
      <c r="M8" s="74"/>
      <c r="N8" s="74"/>
      <c r="O8" s="74"/>
    </row>
    <row r="9" spans="1:15" ht="17.100000000000001" customHeight="1" x14ac:dyDescent="0.15">
      <c r="A9" s="74"/>
      <c r="B9" s="74"/>
      <c r="C9" s="74"/>
      <c r="D9" s="74"/>
      <c r="E9" s="74"/>
      <c r="F9" s="74"/>
      <c r="H9" s="77" t="s">
        <v>26</v>
      </c>
      <c r="M9" s="74"/>
      <c r="N9" s="74"/>
      <c r="O9" s="74"/>
    </row>
    <row r="10" spans="1:15" ht="17.100000000000001" customHeight="1" x14ac:dyDescent="0.15">
      <c r="A10" s="74"/>
      <c r="B10" s="74"/>
      <c r="C10" s="74"/>
      <c r="D10" s="74"/>
      <c r="E10" s="74" t="s">
        <v>198</v>
      </c>
      <c r="F10" s="74"/>
      <c r="H10" s="77" t="s">
        <v>199</v>
      </c>
      <c r="M10" s="74"/>
      <c r="N10" s="74"/>
      <c r="O10" s="74"/>
    </row>
    <row r="11" spans="1:15" ht="17.100000000000001" customHeight="1" x14ac:dyDescent="0.15">
      <c r="A11" s="74"/>
      <c r="B11" s="74"/>
      <c r="C11" s="74"/>
      <c r="D11" s="74"/>
      <c r="E11" s="74"/>
      <c r="F11" s="74"/>
      <c r="H11" s="77" t="s">
        <v>200</v>
      </c>
      <c r="M11" s="74"/>
      <c r="N11" s="74"/>
      <c r="O11" s="74"/>
    </row>
    <row r="12" spans="1:15" ht="17.100000000000001" customHeight="1" x14ac:dyDescent="0.15">
      <c r="A12" s="74"/>
      <c r="B12" s="74"/>
      <c r="C12" s="74"/>
      <c r="D12" s="74"/>
      <c r="E12" s="74"/>
      <c r="F12" s="74"/>
      <c r="G12" s="74"/>
      <c r="H12" s="74"/>
      <c r="I12" s="74"/>
      <c r="J12" s="74"/>
      <c r="K12" s="74"/>
      <c r="L12" s="74"/>
      <c r="M12" s="74"/>
      <c r="N12" s="74"/>
      <c r="O12" s="74"/>
    </row>
    <row r="13" spans="1:15" ht="17.100000000000001" customHeight="1" x14ac:dyDescent="0.15">
      <c r="A13" s="74" t="s">
        <v>851</v>
      </c>
      <c r="B13" s="74"/>
      <c r="C13" s="74"/>
      <c r="D13" s="74"/>
      <c r="E13" s="74"/>
      <c r="F13" s="74"/>
      <c r="G13" s="74"/>
      <c r="H13" s="74"/>
      <c r="I13" s="74"/>
      <c r="J13" s="74"/>
      <c r="K13" s="74"/>
      <c r="L13" s="74"/>
      <c r="M13" s="74"/>
      <c r="N13" s="74"/>
      <c r="O13" s="74"/>
    </row>
    <row r="14" spans="1:15" ht="17.100000000000001" customHeight="1" x14ac:dyDescent="0.15">
      <c r="A14" s="74" t="s">
        <v>852</v>
      </c>
      <c r="B14" s="74"/>
      <c r="C14" s="74"/>
      <c r="D14" s="74"/>
      <c r="E14" s="74"/>
      <c r="F14" s="74"/>
      <c r="G14" s="74"/>
      <c r="H14" s="74"/>
      <c r="I14" s="74"/>
      <c r="J14" s="74"/>
      <c r="K14" s="74"/>
      <c r="L14" s="74"/>
      <c r="M14" s="74"/>
      <c r="N14" s="74"/>
      <c r="O14" s="74"/>
    </row>
    <row r="15" spans="1:15" ht="17.100000000000001" customHeight="1" x14ac:dyDescent="0.15">
      <c r="A15" s="1113" t="s">
        <v>660</v>
      </c>
      <c r="B15" s="376" t="s">
        <v>202</v>
      </c>
      <c r="C15" s="1114"/>
      <c r="D15" s="1114"/>
      <c r="E15" s="1114"/>
      <c r="F15" s="1114"/>
      <c r="G15" s="1114"/>
      <c r="H15" s="1114"/>
      <c r="I15" s="1114"/>
      <c r="J15" s="1114"/>
      <c r="K15" s="1114"/>
      <c r="L15" s="1114"/>
      <c r="M15" s="1114"/>
      <c r="N15" s="1114"/>
      <c r="O15" s="1114"/>
    </row>
    <row r="16" spans="1:15" ht="17.100000000000001" customHeight="1" x14ac:dyDescent="0.15">
      <c r="A16" s="1113"/>
      <c r="B16" s="376" t="s">
        <v>203</v>
      </c>
      <c r="C16" s="1114"/>
      <c r="D16" s="1114"/>
      <c r="E16" s="1114"/>
      <c r="F16" s="1114"/>
      <c r="G16" s="1114"/>
      <c r="H16" s="1114"/>
      <c r="I16" s="1114"/>
      <c r="J16" s="1114"/>
      <c r="K16" s="1114"/>
      <c r="L16" s="1114"/>
      <c r="M16" s="1114"/>
      <c r="N16" s="1114"/>
      <c r="O16" s="1114"/>
    </row>
    <row r="17" spans="1:18" ht="17.100000000000001" customHeight="1" x14ac:dyDescent="0.15">
      <c r="A17" s="1113"/>
      <c r="B17" s="1115" t="s">
        <v>204</v>
      </c>
      <c r="C17" s="1117" t="s">
        <v>205</v>
      </c>
      <c r="D17" s="1117"/>
      <c r="E17" s="1117"/>
      <c r="F17" s="1117"/>
      <c r="G17" s="1117"/>
      <c r="H17" s="1117"/>
      <c r="I17" s="1117"/>
      <c r="J17" s="1117"/>
      <c r="K17" s="1117"/>
      <c r="L17" s="1117"/>
      <c r="M17" s="1117"/>
      <c r="N17" s="1117"/>
      <c r="O17" s="1117"/>
      <c r="R17" s="78"/>
    </row>
    <row r="18" spans="1:18" ht="17.100000000000001" customHeight="1" x14ac:dyDescent="0.15">
      <c r="A18" s="1113"/>
      <c r="B18" s="1116"/>
      <c r="C18" s="1117"/>
      <c r="D18" s="1117"/>
      <c r="E18" s="1117"/>
      <c r="F18" s="1117"/>
      <c r="G18" s="1117"/>
      <c r="H18" s="1117"/>
      <c r="I18" s="1117"/>
      <c r="J18" s="1117"/>
      <c r="K18" s="1117"/>
      <c r="L18" s="1117"/>
      <c r="M18" s="1117"/>
      <c r="N18" s="1117"/>
      <c r="O18" s="1117"/>
      <c r="R18" s="77"/>
    </row>
    <row r="19" spans="1:18" ht="17.100000000000001" customHeight="1" x14ac:dyDescent="0.15">
      <c r="A19" s="1113"/>
      <c r="B19" s="1115" t="s">
        <v>206</v>
      </c>
      <c r="C19" s="1117"/>
      <c r="D19" s="1117"/>
      <c r="E19" s="1117"/>
      <c r="F19" s="1117"/>
      <c r="G19" s="1117"/>
      <c r="H19" s="1117"/>
      <c r="I19" s="1117"/>
      <c r="J19" s="1117"/>
      <c r="K19" s="1117"/>
      <c r="L19" s="1117"/>
      <c r="M19" s="1117"/>
      <c r="N19" s="1117"/>
      <c r="O19" s="1117"/>
      <c r="R19" s="77"/>
    </row>
    <row r="20" spans="1:18" ht="17.100000000000001" customHeight="1" x14ac:dyDescent="0.15">
      <c r="A20" s="1113"/>
      <c r="B20" s="1116"/>
      <c r="C20" s="1117"/>
      <c r="D20" s="1117"/>
      <c r="E20" s="1117"/>
      <c r="F20" s="1117"/>
      <c r="G20" s="1117"/>
      <c r="H20" s="1117"/>
      <c r="I20" s="1117"/>
      <c r="J20" s="1117"/>
      <c r="K20" s="1117"/>
      <c r="L20" s="1117"/>
      <c r="M20" s="1117"/>
      <c r="N20" s="1117"/>
      <c r="O20" s="1117"/>
    </row>
    <row r="21" spans="1:18" ht="17.100000000000001" customHeight="1" x14ac:dyDescent="0.15">
      <c r="A21" s="1113"/>
      <c r="B21" s="1116" t="s">
        <v>4</v>
      </c>
      <c r="C21" s="1114" t="s">
        <v>207</v>
      </c>
      <c r="D21" s="1114"/>
      <c r="E21" s="1114"/>
      <c r="F21" s="1114"/>
      <c r="G21" s="1114"/>
      <c r="H21" s="1114"/>
      <c r="I21" s="1114"/>
      <c r="J21" s="1114"/>
      <c r="K21" s="1114"/>
      <c r="L21" s="1114"/>
      <c r="M21" s="1114"/>
      <c r="N21" s="1114"/>
      <c r="O21" s="1114"/>
      <c r="R21" s="77"/>
    </row>
    <row r="22" spans="1:18" ht="17.100000000000001" customHeight="1" x14ac:dyDescent="0.15">
      <c r="A22" s="1113"/>
      <c r="B22" s="1116"/>
      <c r="C22" s="1114"/>
      <c r="D22" s="1114"/>
      <c r="E22" s="1114"/>
      <c r="F22" s="1114"/>
      <c r="G22" s="1114"/>
      <c r="H22" s="1114"/>
      <c r="I22" s="1114"/>
      <c r="J22" s="1114"/>
      <c r="K22" s="1114"/>
      <c r="L22" s="1114"/>
      <c r="M22" s="1114"/>
      <c r="N22" s="1114"/>
      <c r="O22" s="1114"/>
    </row>
    <row r="23" spans="1:18" ht="17.100000000000001" customHeight="1" x14ac:dyDescent="0.15">
      <c r="A23" s="1113" t="s">
        <v>661</v>
      </c>
      <c r="B23" s="376" t="s">
        <v>202</v>
      </c>
      <c r="C23" s="1114"/>
      <c r="D23" s="1114"/>
      <c r="E23" s="1114"/>
      <c r="F23" s="1114"/>
      <c r="G23" s="1114"/>
      <c r="H23" s="1114"/>
      <c r="I23" s="1114"/>
      <c r="J23" s="1114"/>
      <c r="K23" s="1114"/>
      <c r="L23" s="1114"/>
      <c r="M23" s="1114"/>
      <c r="N23" s="1114"/>
      <c r="O23" s="1114"/>
    </row>
    <row r="24" spans="1:18" ht="17.100000000000001" customHeight="1" x14ac:dyDescent="0.15">
      <c r="A24" s="1113"/>
      <c r="B24" s="376" t="s">
        <v>203</v>
      </c>
      <c r="C24" s="1114"/>
      <c r="D24" s="1114"/>
      <c r="E24" s="1114"/>
      <c r="F24" s="1114"/>
      <c r="G24" s="1114"/>
      <c r="H24" s="1114"/>
      <c r="I24" s="1114"/>
      <c r="J24" s="1114"/>
      <c r="K24" s="1114"/>
      <c r="L24" s="1114"/>
      <c r="M24" s="1114"/>
      <c r="N24" s="1114"/>
      <c r="O24" s="1114"/>
    </row>
    <row r="25" spans="1:18" ht="17.100000000000001" customHeight="1" x14ac:dyDescent="0.15">
      <c r="A25" s="1113"/>
      <c r="B25" s="1116" t="s">
        <v>26</v>
      </c>
      <c r="C25" s="1114" t="s">
        <v>207</v>
      </c>
      <c r="D25" s="1114"/>
      <c r="E25" s="1114"/>
      <c r="F25" s="1114"/>
      <c r="G25" s="1114"/>
      <c r="H25" s="1114"/>
      <c r="I25" s="1114"/>
      <c r="J25" s="1114"/>
      <c r="K25" s="1114"/>
      <c r="L25" s="1114"/>
      <c r="M25" s="1114"/>
      <c r="N25" s="1114"/>
      <c r="O25" s="1114"/>
    </row>
    <row r="26" spans="1:18" ht="17.100000000000001" customHeight="1" x14ac:dyDescent="0.15">
      <c r="A26" s="1113"/>
      <c r="B26" s="1116"/>
      <c r="C26" s="1114"/>
      <c r="D26" s="1114"/>
      <c r="E26" s="1114"/>
      <c r="F26" s="1114"/>
      <c r="G26" s="1114"/>
      <c r="H26" s="1114"/>
      <c r="I26" s="1114"/>
      <c r="J26" s="1114"/>
      <c r="K26" s="1114"/>
      <c r="L26" s="1114"/>
      <c r="M26" s="1114"/>
      <c r="N26" s="1114"/>
      <c r="O26" s="1114"/>
    </row>
    <row r="27" spans="1:18" ht="17.100000000000001" customHeight="1" x14ac:dyDescent="0.15">
      <c r="A27" s="1113"/>
      <c r="B27" s="1115" t="s">
        <v>209</v>
      </c>
      <c r="C27" s="1117"/>
      <c r="D27" s="1117"/>
      <c r="E27" s="1117"/>
      <c r="F27" s="1117"/>
      <c r="G27" s="1117"/>
      <c r="H27" s="1117"/>
      <c r="I27" s="1117"/>
      <c r="J27" s="1117"/>
      <c r="K27" s="1117"/>
      <c r="L27" s="1117"/>
      <c r="M27" s="1117"/>
      <c r="N27" s="1117"/>
      <c r="O27" s="1117"/>
    </row>
    <row r="28" spans="1:18" ht="17.100000000000001" customHeight="1" x14ac:dyDescent="0.15">
      <c r="A28" s="1113"/>
      <c r="B28" s="1116"/>
      <c r="C28" s="1117"/>
      <c r="D28" s="1117"/>
      <c r="E28" s="1117"/>
      <c r="F28" s="1117"/>
      <c r="G28" s="1117"/>
      <c r="H28" s="1117"/>
      <c r="I28" s="1117"/>
      <c r="J28" s="1117"/>
      <c r="K28" s="1117"/>
      <c r="L28" s="1117"/>
      <c r="M28" s="1117"/>
      <c r="N28" s="1117"/>
      <c r="O28" s="1117"/>
    </row>
    <row r="29" spans="1:18" ht="17.100000000000001" customHeight="1" x14ac:dyDescent="0.15">
      <c r="A29" s="1113"/>
      <c r="B29" s="1116" t="s">
        <v>210</v>
      </c>
      <c r="C29" s="1114" t="s">
        <v>207</v>
      </c>
      <c r="D29" s="1114"/>
      <c r="E29" s="1114"/>
      <c r="F29" s="1114"/>
      <c r="G29" s="1114"/>
      <c r="H29" s="1114"/>
      <c r="I29" s="1114"/>
      <c r="J29" s="1114"/>
      <c r="K29" s="1114"/>
      <c r="L29" s="1114"/>
      <c r="M29" s="1114"/>
      <c r="N29" s="1114"/>
      <c r="O29" s="1114"/>
    </row>
    <row r="30" spans="1:18" ht="17.100000000000001" customHeight="1" x14ac:dyDescent="0.15">
      <c r="A30" s="1113"/>
      <c r="B30" s="1116"/>
      <c r="C30" s="1114"/>
      <c r="D30" s="1114"/>
      <c r="E30" s="1114"/>
      <c r="F30" s="1114"/>
      <c r="G30" s="1114"/>
      <c r="H30" s="1114"/>
      <c r="I30" s="1114"/>
      <c r="J30" s="1114"/>
      <c r="K30" s="1114"/>
      <c r="L30" s="1114"/>
      <c r="M30" s="1114"/>
      <c r="N30" s="1114"/>
      <c r="O30" s="1114"/>
    </row>
    <row r="31" spans="1:18" ht="17.100000000000001" customHeight="1" x14ac:dyDescent="0.15">
      <c r="A31" s="1113"/>
      <c r="B31" s="376" t="s">
        <v>189</v>
      </c>
      <c r="C31" s="1114"/>
      <c r="D31" s="1114"/>
      <c r="E31" s="1114"/>
      <c r="F31" s="1114"/>
      <c r="G31" s="1114"/>
      <c r="H31" s="1114"/>
      <c r="I31" s="1114"/>
      <c r="J31" s="1114"/>
      <c r="K31" s="1114"/>
      <c r="L31" s="1114"/>
      <c r="M31" s="1114"/>
      <c r="N31" s="1114"/>
      <c r="O31" s="1114"/>
    </row>
    <row r="32" spans="1:18" ht="17.100000000000001" customHeight="1" x14ac:dyDescent="0.15">
      <c r="A32" s="1113"/>
      <c r="B32" s="376" t="s">
        <v>659</v>
      </c>
      <c r="C32" s="1128"/>
      <c r="D32" s="1129"/>
      <c r="E32" s="1129"/>
      <c r="F32" s="1129"/>
      <c r="G32" s="1129"/>
      <c r="H32" s="1129"/>
      <c r="I32" s="1129"/>
      <c r="J32" s="1129"/>
      <c r="K32" s="1129"/>
      <c r="L32" s="1129"/>
      <c r="M32" s="1129"/>
      <c r="N32" s="1129"/>
      <c r="O32" s="1130"/>
    </row>
    <row r="33" spans="1:15" ht="17.100000000000001" customHeight="1" x14ac:dyDescent="0.15">
      <c r="A33" s="1115" t="s">
        <v>212</v>
      </c>
      <c r="B33" s="1116"/>
      <c r="C33" s="1116" t="s">
        <v>181</v>
      </c>
      <c r="D33" s="1116"/>
      <c r="E33" s="1116"/>
      <c r="F33" s="1116"/>
      <c r="G33" s="1116"/>
      <c r="H33" s="1116"/>
      <c r="I33" s="1116"/>
      <c r="J33" s="1116"/>
      <c r="K33" s="1116"/>
      <c r="L33" s="1116"/>
      <c r="M33" s="1116"/>
      <c r="N33" s="1115" t="s">
        <v>213</v>
      </c>
      <c r="O33" s="1116"/>
    </row>
    <row r="34" spans="1:15" ht="17.100000000000001" customHeight="1" x14ac:dyDescent="0.15">
      <c r="A34" s="1116"/>
      <c r="B34" s="1116"/>
      <c r="C34" s="1116"/>
      <c r="D34" s="1116"/>
      <c r="E34" s="1116"/>
      <c r="F34" s="1116"/>
      <c r="G34" s="1116"/>
      <c r="H34" s="1116"/>
      <c r="I34" s="1116"/>
      <c r="J34" s="1116"/>
      <c r="K34" s="1116"/>
      <c r="L34" s="1116"/>
      <c r="M34" s="1116"/>
      <c r="N34" s="1116"/>
      <c r="O34" s="1116"/>
    </row>
    <row r="35" spans="1:15" ht="17.100000000000001" customHeight="1" x14ac:dyDescent="0.15">
      <c r="A35" s="1116" t="s">
        <v>214</v>
      </c>
      <c r="B35" s="1116"/>
      <c r="C35" s="376"/>
      <c r="D35" s="376"/>
      <c r="E35" s="376"/>
      <c r="F35" s="376"/>
      <c r="G35" s="376"/>
      <c r="H35" s="376"/>
      <c r="I35" s="79"/>
      <c r="J35" s="79"/>
      <c r="K35" s="79"/>
      <c r="L35" s="79"/>
      <c r="M35" s="79"/>
      <c r="N35" s="1115" t="s">
        <v>215</v>
      </c>
      <c r="O35" s="1116"/>
    </row>
    <row r="36" spans="1:15" ht="17.100000000000001" customHeight="1" x14ac:dyDescent="0.15">
      <c r="A36" s="1115" t="s">
        <v>216</v>
      </c>
      <c r="B36" s="1116"/>
      <c r="C36" s="1116" t="s">
        <v>181</v>
      </c>
      <c r="D36" s="1116"/>
      <c r="E36" s="1116"/>
      <c r="F36" s="1116"/>
      <c r="G36" s="1116"/>
      <c r="H36" s="1116"/>
      <c r="I36" s="1116"/>
      <c r="J36" s="1116"/>
      <c r="K36" s="1116"/>
      <c r="L36" s="1116"/>
      <c r="M36" s="1116"/>
      <c r="N36" s="1116"/>
      <c r="O36" s="1116"/>
    </row>
    <row r="37" spans="1:15" ht="17.100000000000001" customHeight="1" x14ac:dyDescent="0.15">
      <c r="A37" s="1116"/>
      <c r="B37" s="1116"/>
      <c r="C37" s="1116"/>
      <c r="D37" s="1116"/>
      <c r="E37" s="1116"/>
      <c r="F37" s="1116"/>
      <c r="G37" s="1116"/>
      <c r="H37" s="1116"/>
      <c r="I37" s="1116"/>
      <c r="J37" s="1116"/>
      <c r="K37" s="1116"/>
      <c r="L37" s="1116"/>
      <c r="M37" s="1116"/>
      <c r="N37" s="1116"/>
      <c r="O37" s="1116"/>
    </row>
    <row r="38" spans="1:15" ht="17.100000000000001" customHeight="1" x14ac:dyDescent="0.15">
      <c r="A38" s="74" t="s">
        <v>150</v>
      </c>
    </row>
    <row r="39" spans="1:15" ht="17.100000000000001" customHeight="1" x14ac:dyDescent="0.15">
      <c r="A39" s="74" t="s">
        <v>217</v>
      </c>
    </row>
  </sheetData>
  <mergeCells count="27">
    <mergeCell ref="A15:A22"/>
    <mergeCell ref="C15:O15"/>
    <mergeCell ref="C16:O16"/>
    <mergeCell ref="B17:B18"/>
    <mergeCell ref="C17:O18"/>
    <mergeCell ref="B19:B20"/>
    <mergeCell ref="C19:O20"/>
    <mergeCell ref="B21:B22"/>
    <mergeCell ref="C21:O22"/>
    <mergeCell ref="C32:O32"/>
    <mergeCell ref="A23:A32"/>
    <mergeCell ref="C23:O23"/>
    <mergeCell ref="C24:O24"/>
    <mergeCell ref="B25:B26"/>
    <mergeCell ref="C25:O26"/>
    <mergeCell ref="B27:B28"/>
    <mergeCell ref="C27:O28"/>
    <mergeCell ref="B29:B30"/>
    <mergeCell ref="C29:O30"/>
    <mergeCell ref="C31:O31"/>
    <mergeCell ref="A33:B34"/>
    <mergeCell ref="C33:M34"/>
    <mergeCell ref="N33:O34"/>
    <mergeCell ref="A35:B35"/>
    <mergeCell ref="N35:O37"/>
    <mergeCell ref="A36:B37"/>
    <mergeCell ref="C36:M37"/>
  </mergeCells>
  <phoneticPr fontId="1"/>
  <pageMargins left="0.86614173228346458" right="0.86614173228346458" top="1.299212598425197" bottom="1.299212598425197" header="0.31496062992125984" footer="0.31496062992125984"/>
  <pageSetup paperSize="9" scale="9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0926D-2C2D-4659-9D1B-7502F8E4D9C7}">
  <sheetPr>
    <tabColor rgb="FFFFFF00"/>
    <pageSetUpPr fitToPage="1"/>
  </sheetPr>
  <dimension ref="A1:L51"/>
  <sheetViews>
    <sheetView view="pageBreakPreview" topLeftCell="A25" zoomScale="60" zoomScaleNormal="100" workbookViewId="0">
      <selection activeCell="Y50" sqref="Y50"/>
    </sheetView>
  </sheetViews>
  <sheetFormatPr defaultRowHeight="13.5" x14ac:dyDescent="0.15"/>
  <cols>
    <col min="1" max="1" width="5.625" customWidth="1"/>
    <col min="2" max="2" width="12.375" customWidth="1"/>
    <col min="3" max="12" width="5.125" customWidth="1"/>
    <col min="13" max="13" width="5.625" customWidth="1"/>
  </cols>
  <sheetData>
    <row r="1" spans="1:12" ht="15.95" customHeight="1" x14ac:dyDescent="0.15">
      <c r="A1" s="74" t="s">
        <v>578</v>
      </c>
      <c r="B1" s="74"/>
      <c r="C1" s="74"/>
      <c r="D1" s="74"/>
      <c r="E1" s="74"/>
      <c r="F1" s="74"/>
      <c r="G1" s="74"/>
      <c r="H1" s="74"/>
      <c r="I1" s="74"/>
      <c r="J1" s="74"/>
      <c r="K1" s="74"/>
      <c r="L1" s="74"/>
    </row>
    <row r="2" spans="1:12" ht="15.95" customHeight="1" x14ac:dyDescent="0.15">
      <c r="A2" s="74"/>
      <c r="B2" s="74"/>
      <c r="C2" s="74"/>
      <c r="D2" s="74"/>
      <c r="E2" s="74"/>
      <c r="F2" s="74"/>
      <c r="G2" s="74"/>
      <c r="H2" s="74"/>
      <c r="I2" s="74"/>
      <c r="J2" s="74"/>
      <c r="K2" s="74"/>
      <c r="L2" s="74"/>
    </row>
    <row r="3" spans="1:12" ht="15.95" customHeight="1" x14ac:dyDescent="0.15">
      <c r="A3" s="74"/>
      <c r="B3" s="74"/>
      <c r="C3" s="74"/>
      <c r="D3" s="74"/>
      <c r="E3" s="74" t="s">
        <v>619</v>
      </c>
      <c r="F3" s="74"/>
      <c r="G3" s="74"/>
      <c r="H3" s="74"/>
      <c r="I3" s="74"/>
      <c r="J3" s="74"/>
      <c r="K3" s="74"/>
      <c r="L3" s="74"/>
    </row>
    <row r="4" spans="1:12" ht="15.95" customHeight="1" x14ac:dyDescent="0.15">
      <c r="A4" s="74"/>
      <c r="B4" s="74"/>
      <c r="C4" s="74"/>
      <c r="D4" s="74"/>
      <c r="E4" s="74"/>
      <c r="F4" s="74"/>
      <c r="G4" s="74"/>
      <c r="H4" s="74"/>
      <c r="I4" s="74"/>
      <c r="J4" s="74"/>
      <c r="K4" s="74"/>
      <c r="L4" s="74"/>
    </row>
    <row r="5" spans="1:12" ht="15.95" customHeight="1" x14ac:dyDescent="0.15">
      <c r="A5" s="74"/>
      <c r="B5" s="74"/>
      <c r="C5" s="74"/>
      <c r="D5" s="74"/>
      <c r="E5" s="74"/>
      <c r="F5" s="74"/>
      <c r="G5" s="74"/>
      <c r="H5" s="74"/>
      <c r="J5" s="74" t="s">
        <v>580</v>
      </c>
      <c r="K5" s="74"/>
      <c r="L5" s="74"/>
    </row>
    <row r="6" spans="1:12" ht="15.95" customHeight="1" x14ac:dyDescent="0.15">
      <c r="A6" s="74"/>
      <c r="B6" s="74"/>
      <c r="C6" s="74"/>
      <c r="D6" s="74"/>
      <c r="E6" s="74"/>
      <c r="F6" s="74"/>
      <c r="G6" s="74"/>
      <c r="H6" s="74"/>
      <c r="I6" s="74"/>
      <c r="J6" s="74"/>
      <c r="K6" s="74"/>
      <c r="L6" s="74"/>
    </row>
    <row r="7" spans="1:12" ht="15.95" customHeight="1" x14ac:dyDescent="0.15">
      <c r="A7" s="74" t="s">
        <v>182</v>
      </c>
      <c r="B7" s="74"/>
      <c r="C7" s="74"/>
      <c r="D7" s="74"/>
      <c r="E7" s="74"/>
      <c r="F7" s="74"/>
      <c r="G7" s="74"/>
      <c r="H7" s="74"/>
      <c r="I7" s="74"/>
      <c r="J7" s="74"/>
      <c r="K7" s="74"/>
      <c r="L7" s="74"/>
    </row>
    <row r="8" spans="1:12" ht="15.95" customHeight="1" x14ac:dyDescent="0.15">
      <c r="A8" s="74"/>
      <c r="B8" s="74"/>
      <c r="C8" s="74"/>
      <c r="D8" s="74"/>
      <c r="E8" s="74"/>
      <c r="F8" s="74"/>
      <c r="G8" s="74"/>
      <c r="H8" s="74"/>
      <c r="I8" s="74"/>
      <c r="J8" s="74"/>
      <c r="K8" s="74"/>
      <c r="L8" s="74"/>
    </row>
    <row r="9" spans="1:12" ht="15.95" customHeight="1" x14ac:dyDescent="0.15">
      <c r="A9" s="74"/>
      <c r="B9" s="74"/>
      <c r="C9" s="74"/>
      <c r="D9" s="74"/>
      <c r="E9" s="74" t="s">
        <v>581</v>
      </c>
      <c r="F9" s="74"/>
      <c r="G9" s="74"/>
      <c r="H9" s="374" t="s">
        <v>620</v>
      </c>
      <c r="I9" s="74"/>
      <c r="J9" s="74"/>
      <c r="K9" s="74"/>
      <c r="L9" s="74"/>
    </row>
    <row r="10" spans="1:12" ht="15.95" customHeight="1" x14ac:dyDescent="0.15">
      <c r="A10" s="74"/>
      <c r="B10" s="74"/>
      <c r="C10" s="74"/>
      <c r="D10" s="74"/>
      <c r="E10" s="74" t="s">
        <v>582</v>
      </c>
      <c r="F10" s="74"/>
      <c r="G10" s="74"/>
      <c r="H10" s="374" t="s">
        <v>621</v>
      </c>
      <c r="I10" s="74"/>
      <c r="J10" s="74"/>
      <c r="K10" s="74"/>
      <c r="L10" s="74"/>
    </row>
    <row r="11" spans="1:12" ht="15.95" customHeight="1" x14ac:dyDescent="0.15">
      <c r="A11" s="74"/>
      <c r="B11" s="74"/>
      <c r="C11" s="74"/>
      <c r="D11" s="74"/>
      <c r="E11" s="74" t="s">
        <v>583</v>
      </c>
      <c r="F11" s="74"/>
      <c r="G11" s="74"/>
      <c r="H11" s="74"/>
      <c r="I11" s="374" t="s">
        <v>622</v>
      </c>
      <c r="J11" s="74"/>
      <c r="K11" s="74"/>
      <c r="L11" s="74"/>
    </row>
    <row r="12" spans="1:12" ht="15.95" customHeight="1" x14ac:dyDescent="0.15">
      <c r="A12" s="74"/>
      <c r="B12" s="74"/>
      <c r="C12" s="74"/>
      <c r="D12" s="74"/>
      <c r="E12" s="74"/>
      <c r="F12" s="74"/>
      <c r="G12" s="74"/>
      <c r="H12" s="74"/>
      <c r="I12" s="74"/>
      <c r="J12" s="74"/>
      <c r="K12" s="74"/>
      <c r="L12" s="74"/>
    </row>
    <row r="13" spans="1:12" ht="15.95" customHeight="1" x14ac:dyDescent="0.15">
      <c r="A13" s="74" t="s">
        <v>584</v>
      </c>
      <c r="B13" s="74"/>
      <c r="C13" s="74"/>
      <c r="D13" s="74"/>
      <c r="E13" s="74"/>
      <c r="F13" s="74"/>
      <c r="G13" s="74"/>
      <c r="H13" s="74"/>
      <c r="I13" s="74"/>
      <c r="J13" s="74"/>
      <c r="K13" s="74"/>
      <c r="L13" s="74"/>
    </row>
    <row r="14" spans="1:12" ht="15.95" customHeight="1" x14ac:dyDescent="0.15">
      <c r="A14" s="1116" t="s">
        <v>187</v>
      </c>
      <c r="B14" s="1116"/>
      <c r="C14" s="375">
        <v>1</v>
      </c>
      <c r="D14" s="375">
        <v>1</v>
      </c>
      <c r="E14" s="375">
        <v>1</v>
      </c>
      <c r="F14" s="375">
        <v>1</v>
      </c>
      <c r="G14" s="375">
        <v>1</v>
      </c>
      <c r="H14" s="375">
        <v>1</v>
      </c>
      <c r="I14" s="375">
        <v>1</v>
      </c>
      <c r="J14" s="375">
        <v>1</v>
      </c>
      <c r="K14" s="375">
        <v>1</v>
      </c>
      <c r="L14" s="375">
        <v>1</v>
      </c>
    </row>
    <row r="15" spans="1:12" ht="15.95" customHeight="1" x14ac:dyDescent="0.15">
      <c r="A15" s="1115" t="s">
        <v>585</v>
      </c>
      <c r="B15" s="1115"/>
      <c r="C15" s="1133" t="s">
        <v>623</v>
      </c>
      <c r="D15" s="1127"/>
      <c r="E15" s="1127"/>
      <c r="F15" s="1127"/>
      <c r="G15" s="1127"/>
      <c r="H15" s="1127"/>
      <c r="I15" s="1127"/>
      <c r="J15" s="1127"/>
      <c r="K15" s="1127"/>
      <c r="L15" s="1127"/>
    </row>
    <row r="16" spans="1:12" ht="15.95" customHeight="1" x14ac:dyDescent="0.15">
      <c r="A16" s="1116" t="s">
        <v>189</v>
      </c>
      <c r="B16" s="1116"/>
      <c r="C16" s="1133" t="s">
        <v>624</v>
      </c>
      <c r="D16" s="1133"/>
      <c r="E16" s="1133"/>
      <c r="F16" s="1133"/>
      <c r="G16" s="1133"/>
      <c r="H16" s="1133"/>
      <c r="I16" s="1133"/>
      <c r="J16" s="1133"/>
      <c r="K16" s="1133"/>
      <c r="L16" s="1133"/>
    </row>
    <row r="17" spans="1:12" ht="15.95" customHeight="1" x14ac:dyDescent="0.15">
      <c r="A17" s="1115" t="s">
        <v>586</v>
      </c>
      <c r="B17" s="1115"/>
      <c r="C17" s="1115"/>
      <c r="D17" s="1115"/>
      <c r="E17" s="1115"/>
      <c r="F17" s="1115"/>
      <c r="G17" s="1116" t="s">
        <v>587</v>
      </c>
      <c r="H17" s="1116"/>
      <c r="I17" s="1116"/>
      <c r="J17" s="1116"/>
      <c r="K17" s="1116"/>
      <c r="L17" s="1116"/>
    </row>
    <row r="18" spans="1:12" ht="15.95" customHeight="1" x14ac:dyDescent="0.15">
      <c r="A18" s="234">
        <v>1</v>
      </c>
      <c r="B18" s="1117" t="s">
        <v>588</v>
      </c>
      <c r="C18" s="1117"/>
      <c r="D18" s="1117"/>
      <c r="E18" s="1117"/>
      <c r="F18" s="1117"/>
      <c r="G18" s="1132" t="s">
        <v>625</v>
      </c>
      <c r="H18" s="1114"/>
      <c r="I18" s="1114"/>
      <c r="J18" s="1114"/>
      <c r="K18" s="1114"/>
      <c r="L18" s="1114"/>
    </row>
    <row r="19" spans="1:12" ht="15.95" customHeight="1" x14ac:dyDescent="0.15">
      <c r="A19" s="1116">
        <v>2</v>
      </c>
      <c r="B19" s="1117" t="s">
        <v>589</v>
      </c>
      <c r="C19" s="1114"/>
      <c r="D19" s="1114"/>
      <c r="E19" s="1114"/>
      <c r="F19" s="1114"/>
      <c r="G19" s="1114"/>
      <c r="H19" s="1114"/>
      <c r="I19" s="1114"/>
      <c r="J19" s="1114"/>
      <c r="K19" s="1114"/>
      <c r="L19" s="1114"/>
    </row>
    <row r="20" spans="1:12" ht="15.95" customHeight="1" x14ac:dyDescent="0.15">
      <c r="A20" s="1116"/>
      <c r="B20" s="1114"/>
      <c r="C20" s="1114"/>
      <c r="D20" s="1114"/>
      <c r="E20" s="1114"/>
      <c r="F20" s="1114"/>
      <c r="G20" s="1114"/>
      <c r="H20" s="1114"/>
      <c r="I20" s="1114"/>
      <c r="J20" s="1114"/>
      <c r="K20" s="1114"/>
      <c r="L20" s="1114"/>
    </row>
    <row r="21" spans="1:12" ht="15.95" customHeight="1" x14ac:dyDescent="0.15">
      <c r="A21" s="1116">
        <v>3</v>
      </c>
      <c r="B21" s="1117" t="s">
        <v>590</v>
      </c>
      <c r="C21" s="1114"/>
      <c r="D21" s="1114"/>
      <c r="E21" s="1114"/>
      <c r="F21" s="1114"/>
      <c r="G21" s="1114"/>
      <c r="H21" s="1114"/>
      <c r="I21" s="1114"/>
      <c r="J21" s="1114"/>
      <c r="K21" s="1114"/>
      <c r="L21" s="1114"/>
    </row>
    <row r="22" spans="1:12" ht="15.95" customHeight="1" x14ac:dyDescent="0.15">
      <c r="A22" s="1116"/>
      <c r="B22" s="1114"/>
      <c r="C22" s="1114"/>
      <c r="D22" s="1114"/>
      <c r="E22" s="1114"/>
      <c r="F22" s="1114"/>
      <c r="G22" s="1114"/>
      <c r="H22" s="1114"/>
      <c r="I22" s="1114"/>
      <c r="J22" s="1114"/>
      <c r="K22" s="1114"/>
      <c r="L22" s="1114"/>
    </row>
    <row r="23" spans="1:12" ht="15.95" customHeight="1" x14ac:dyDescent="0.15">
      <c r="A23" s="1116">
        <v>4</v>
      </c>
      <c r="B23" s="1117" t="s">
        <v>591</v>
      </c>
      <c r="C23" s="1114"/>
      <c r="D23" s="1114"/>
      <c r="E23" s="1114"/>
      <c r="F23" s="1114"/>
      <c r="G23" s="1114"/>
      <c r="H23" s="1114"/>
      <c r="I23" s="1114"/>
      <c r="J23" s="1114"/>
      <c r="K23" s="1114"/>
      <c r="L23" s="1114"/>
    </row>
    <row r="24" spans="1:12" ht="15.95" customHeight="1" x14ac:dyDescent="0.15">
      <c r="A24" s="1116"/>
      <c r="B24" s="1114"/>
      <c r="C24" s="1114"/>
      <c r="D24" s="1114"/>
      <c r="E24" s="1114"/>
      <c r="F24" s="1114"/>
      <c r="G24" s="1114"/>
      <c r="H24" s="1114"/>
      <c r="I24" s="1114"/>
      <c r="J24" s="1114"/>
      <c r="K24" s="1114"/>
      <c r="L24" s="1114"/>
    </row>
    <row r="25" spans="1:12" ht="15.95" customHeight="1" x14ac:dyDescent="0.15">
      <c r="A25" s="1116"/>
      <c r="B25" s="1114"/>
      <c r="C25" s="1114"/>
      <c r="D25" s="1114"/>
      <c r="E25" s="1114"/>
      <c r="F25" s="1114"/>
      <c r="G25" s="1114"/>
      <c r="H25" s="1114"/>
      <c r="I25" s="1114"/>
      <c r="J25" s="1114"/>
      <c r="K25" s="1114"/>
      <c r="L25" s="1114"/>
    </row>
    <row r="26" spans="1:12" ht="15.95" customHeight="1" x14ac:dyDescent="0.15">
      <c r="A26" s="1116">
        <v>5</v>
      </c>
      <c r="B26" s="1117" t="s">
        <v>592</v>
      </c>
      <c r="C26" s="1117"/>
      <c r="D26" s="1117"/>
      <c r="E26" s="1117"/>
      <c r="F26" s="1117"/>
      <c r="G26" s="1114"/>
      <c r="H26" s="1114"/>
      <c r="I26" s="1114"/>
      <c r="J26" s="1114"/>
      <c r="K26" s="1114"/>
      <c r="L26" s="1114"/>
    </row>
    <row r="27" spans="1:12" ht="15.95" customHeight="1" x14ac:dyDescent="0.15">
      <c r="A27" s="1116"/>
      <c r="B27" s="1117"/>
      <c r="C27" s="1117"/>
      <c r="D27" s="1117"/>
      <c r="E27" s="1117"/>
      <c r="F27" s="1117"/>
      <c r="G27" s="1114"/>
      <c r="H27" s="1114"/>
      <c r="I27" s="1114"/>
      <c r="J27" s="1114"/>
      <c r="K27" s="1114"/>
      <c r="L27" s="1114"/>
    </row>
    <row r="28" spans="1:12" ht="15.95" customHeight="1" x14ac:dyDescent="0.15">
      <c r="A28" s="1116"/>
      <c r="B28" s="1117"/>
      <c r="C28" s="1117"/>
      <c r="D28" s="1117"/>
      <c r="E28" s="1117"/>
      <c r="F28" s="1117"/>
      <c r="G28" s="1114"/>
      <c r="H28" s="1114"/>
      <c r="I28" s="1114"/>
      <c r="J28" s="1114"/>
      <c r="K28" s="1114"/>
      <c r="L28" s="1114"/>
    </row>
    <row r="29" spans="1:12" ht="15.95" customHeight="1" x14ac:dyDescent="0.15">
      <c r="A29" s="234">
        <v>6</v>
      </c>
      <c r="B29" s="1114" t="s">
        <v>593</v>
      </c>
      <c r="C29" s="1114"/>
      <c r="D29" s="1114"/>
      <c r="E29" s="1114"/>
      <c r="F29" s="1114"/>
      <c r="G29" s="1114"/>
      <c r="H29" s="1114"/>
      <c r="I29" s="1114"/>
      <c r="J29" s="1114"/>
      <c r="K29" s="1114"/>
      <c r="L29" s="1114"/>
    </row>
    <row r="30" spans="1:12" ht="15.95" customHeight="1" x14ac:dyDescent="0.15">
      <c r="A30" s="1116">
        <v>7</v>
      </c>
      <c r="B30" s="1117" t="s">
        <v>594</v>
      </c>
      <c r="C30" s="1114"/>
      <c r="D30" s="1114"/>
      <c r="E30" s="1114"/>
      <c r="F30" s="1114"/>
      <c r="G30" s="1114"/>
      <c r="H30" s="1114"/>
      <c r="I30" s="1114"/>
      <c r="J30" s="1114"/>
      <c r="K30" s="1114"/>
      <c r="L30" s="1114"/>
    </row>
    <row r="31" spans="1:12" ht="15.95" customHeight="1" x14ac:dyDescent="0.15">
      <c r="A31" s="1116"/>
      <c r="B31" s="1114"/>
      <c r="C31" s="1114"/>
      <c r="D31" s="1114"/>
      <c r="E31" s="1114"/>
      <c r="F31" s="1114"/>
      <c r="G31" s="1114"/>
      <c r="H31" s="1114"/>
      <c r="I31" s="1114"/>
      <c r="J31" s="1114"/>
      <c r="K31" s="1114"/>
      <c r="L31" s="1114"/>
    </row>
    <row r="32" spans="1:12" ht="15.95" customHeight="1" x14ac:dyDescent="0.15">
      <c r="A32" s="1116">
        <v>8</v>
      </c>
      <c r="B32" s="1117" t="s">
        <v>595</v>
      </c>
      <c r="C32" s="1114"/>
      <c r="D32" s="1114"/>
      <c r="E32" s="1114"/>
      <c r="F32" s="1114"/>
      <c r="G32" s="1114"/>
      <c r="H32" s="1114"/>
      <c r="I32" s="1114"/>
      <c r="J32" s="1114"/>
      <c r="K32" s="1114"/>
      <c r="L32" s="1114"/>
    </row>
    <row r="33" spans="1:12" ht="15.95" customHeight="1" x14ac:dyDescent="0.15">
      <c r="A33" s="1116"/>
      <c r="B33" s="1114"/>
      <c r="C33" s="1114"/>
      <c r="D33" s="1114"/>
      <c r="E33" s="1114"/>
      <c r="F33" s="1114"/>
      <c r="G33" s="1114"/>
      <c r="H33" s="1114"/>
      <c r="I33" s="1114"/>
      <c r="J33" s="1114"/>
      <c r="K33" s="1114"/>
      <c r="L33" s="1114"/>
    </row>
    <row r="34" spans="1:12" ht="15.95" customHeight="1" x14ac:dyDescent="0.15">
      <c r="A34" s="234">
        <v>9</v>
      </c>
      <c r="B34" s="1114" t="s">
        <v>596</v>
      </c>
      <c r="C34" s="1114"/>
      <c r="D34" s="1114"/>
      <c r="E34" s="1114"/>
      <c r="F34" s="1114"/>
      <c r="G34" s="1114"/>
      <c r="H34" s="1114"/>
      <c r="I34" s="1114"/>
      <c r="J34" s="1114"/>
      <c r="K34" s="1114"/>
      <c r="L34" s="1114"/>
    </row>
    <row r="35" spans="1:12" ht="15.95" customHeight="1" x14ac:dyDescent="0.15">
      <c r="A35" s="1116">
        <v>10</v>
      </c>
      <c r="B35" s="1117" t="s">
        <v>597</v>
      </c>
      <c r="C35" s="1114"/>
      <c r="D35" s="1114"/>
      <c r="E35" s="1114"/>
      <c r="F35" s="1114"/>
      <c r="G35" s="1114"/>
      <c r="H35" s="1114"/>
      <c r="I35" s="1114"/>
      <c r="J35" s="1114"/>
      <c r="K35" s="1114"/>
      <c r="L35" s="1114"/>
    </row>
    <row r="36" spans="1:12" ht="15.95" customHeight="1" x14ac:dyDescent="0.15">
      <c r="A36" s="1116"/>
      <c r="B36" s="1114"/>
      <c r="C36" s="1114"/>
      <c r="D36" s="1114"/>
      <c r="E36" s="1114"/>
      <c r="F36" s="1114"/>
      <c r="G36" s="1114"/>
      <c r="H36" s="1114"/>
      <c r="I36" s="1114"/>
      <c r="J36" s="1114"/>
      <c r="K36" s="1114"/>
      <c r="L36" s="1114"/>
    </row>
    <row r="37" spans="1:12" ht="15.95" customHeight="1" x14ac:dyDescent="0.15">
      <c r="A37" s="1116">
        <v>11</v>
      </c>
      <c r="B37" s="1117" t="s">
        <v>598</v>
      </c>
      <c r="C37" s="1114"/>
      <c r="D37" s="1114"/>
      <c r="E37" s="1114"/>
      <c r="F37" s="1114"/>
      <c r="G37" s="1114"/>
      <c r="H37" s="1114"/>
      <c r="I37" s="1114"/>
      <c r="J37" s="1114"/>
      <c r="K37" s="1114"/>
      <c r="L37" s="1114"/>
    </row>
    <row r="38" spans="1:12" ht="15.95" customHeight="1" x14ac:dyDescent="0.15">
      <c r="A38" s="1116"/>
      <c r="B38" s="1114"/>
      <c r="C38" s="1114"/>
      <c r="D38" s="1114"/>
      <c r="E38" s="1114"/>
      <c r="F38" s="1114"/>
      <c r="G38" s="1114"/>
      <c r="H38" s="1114"/>
      <c r="I38" s="1114"/>
      <c r="J38" s="1114"/>
      <c r="K38" s="1114"/>
      <c r="L38" s="1114"/>
    </row>
    <row r="39" spans="1:12" ht="15.95" customHeight="1" x14ac:dyDescent="0.15">
      <c r="A39" s="1116"/>
      <c r="B39" s="1114"/>
      <c r="C39" s="1114"/>
      <c r="D39" s="1114"/>
      <c r="E39" s="1114"/>
      <c r="F39" s="1114"/>
      <c r="G39" s="1114"/>
      <c r="H39" s="1114"/>
      <c r="I39" s="1114"/>
      <c r="J39" s="1114"/>
      <c r="K39" s="1114"/>
      <c r="L39" s="1114"/>
    </row>
    <row r="40" spans="1:12" ht="15.95" customHeight="1" x14ac:dyDescent="0.15">
      <c r="A40" s="1116"/>
      <c r="B40" s="1114"/>
      <c r="C40" s="1114"/>
      <c r="D40" s="1114"/>
      <c r="E40" s="1114"/>
      <c r="F40" s="1114"/>
      <c r="G40" s="1114"/>
      <c r="H40" s="1114"/>
      <c r="I40" s="1114"/>
      <c r="J40" s="1114"/>
      <c r="K40" s="1114"/>
      <c r="L40" s="1114"/>
    </row>
    <row r="41" spans="1:12" ht="15.95" customHeight="1" x14ac:dyDescent="0.15">
      <c r="A41" s="1116">
        <v>12</v>
      </c>
      <c r="B41" s="1117" t="s">
        <v>599</v>
      </c>
      <c r="C41" s="1114"/>
      <c r="D41" s="1114"/>
      <c r="E41" s="1114"/>
      <c r="F41" s="1114"/>
      <c r="G41" s="1114"/>
      <c r="H41" s="1114"/>
      <c r="I41" s="1114"/>
      <c r="J41" s="1114"/>
      <c r="K41" s="1114"/>
      <c r="L41" s="1114"/>
    </row>
    <row r="42" spans="1:12" ht="15.95" customHeight="1" x14ac:dyDescent="0.15">
      <c r="A42" s="1116"/>
      <c r="B42" s="1114"/>
      <c r="C42" s="1114"/>
      <c r="D42" s="1114"/>
      <c r="E42" s="1114"/>
      <c r="F42" s="1114"/>
      <c r="G42" s="1114"/>
      <c r="H42" s="1114"/>
      <c r="I42" s="1114"/>
      <c r="J42" s="1114"/>
      <c r="K42" s="1114"/>
      <c r="L42" s="1114"/>
    </row>
    <row r="43" spans="1:12" ht="15.95" customHeight="1" x14ac:dyDescent="0.15">
      <c r="A43" s="1116"/>
      <c r="B43" s="1114"/>
      <c r="C43" s="1114"/>
      <c r="D43" s="1114"/>
      <c r="E43" s="1114"/>
      <c r="F43" s="1114"/>
      <c r="G43" s="1114"/>
      <c r="H43" s="1114"/>
      <c r="I43" s="1114"/>
      <c r="J43" s="1114"/>
      <c r="K43" s="1114"/>
      <c r="L43" s="1114"/>
    </row>
    <row r="44" spans="1:12" ht="15.95" customHeight="1" x14ac:dyDescent="0.15">
      <c r="A44" s="1116">
        <v>13</v>
      </c>
      <c r="B44" s="1117" t="s">
        <v>600</v>
      </c>
      <c r="C44" s="1114"/>
      <c r="D44" s="1114"/>
      <c r="E44" s="1114"/>
      <c r="F44" s="1114"/>
      <c r="G44" s="1114"/>
      <c r="H44" s="1114"/>
      <c r="I44" s="1114"/>
      <c r="J44" s="1114"/>
      <c r="K44" s="1114"/>
      <c r="L44" s="1114"/>
    </row>
    <row r="45" spans="1:12" ht="15.95" customHeight="1" x14ac:dyDescent="0.15">
      <c r="A45" s="1116"/>
      <c r="B45" s="1114"/>
      <c r="C45" s="1114"/>
      <c r="D45" s="1114"/>
      <c r="E45" s="1114"/>
      <c r="F45" s="1114"/>
      <c r="G45" s="1114"/>
      <c r="H45" s="1114"/>
      <c r="I45" s="1114"/>
      <c r="J45" s="1114"/>
      <c r="K45" s="1114"/>
      <c r="L45" s="1114"/>
    </row>
    <row r="46" spans="1:12" ht="15.95" customHeight="1" x14ac:dyDescent="0.15">
      <c r="A46" s="234">
        <v>14</v>
      </c>
      <c r="B46" s="1114" t="s">
        <v>601</v>
      </c>
      <c r="C46" s="1114"/>
      <c r="D46" s="1114"/>
      <c r="E46" s="1114"/>
      <c r="F46" s="1114"/>
      <c r="G46" s="1114"/>
      <c r="H46" s="1114"/>
      <c r="I46" s="1114"/>
      <c r="J46" s="1114"/>
      <c r="K46" s="1114"/>
      <c r="L46" s="1114"/>
    </row>
    <row r="47" spans="1:12" ht="15.95" customHeight="1" x14ac:dyDescent="0.15">
      <c r="A47" s="1116" t="s">
        <v>602</v>
      </c>
      <c r="B47" s="1116"/>
      <c r="C47" s="1116"/>
      <c r="D47" s="1116"/>
      <c r="E47" s="1116"/>
      <c r="F47" s="1116"/>
      <c r="G47" s="1131" t="s">
        <v>626</v>
      </c>
      <c r="H47" s="1116"/>
      <c r="I47" s="1116"/>
      <c r="J47" s="1116"/>
      <c r="K47" s="1116"/>
      <c r="L47" s="1116"/>
    </row>
    <row r="48" spans="1:12" ht="15.95" customHeight="1" x14ac:dyDescent="0.15">
      <c r="A48" s="74" t="s">
        <v>194</v>
      </c>
      <c r="B48" s="74"/>
      <c r="C48" s="74"/>
    </row>
    <row r="49" spans="1:3" ht="15.95" customHeight="1" x14ac:dyDescent="0.15">
      <c r="A49" s="74" t="s">
        <v>603</v>
      </c>
      <c r="B49" s="74"/>
      <c r="C49" s="74"/>
    </row>
    <row r="50" spans="1:3" ht="15.95" customHeight="1" x14ac:dyDescent="0.15">
      <c r="A50" s="74" t="s">
        <v>604</v>
      </c>
      <c r="B50" s="74"/>
      <c r="C50" s="74"/>
    </row>
    <row r="51" spans="1:3" ht="14.25" x14ac:dyDescent="0.15">
      <c r="A51" s="74"/>
      <c r="B51" s="74"/>
      <c r="C51" s="74"/>
    </row>
  </sheetData>
  <mergeCells count="34">
    <mergeCell ref="A17:F17"/>
    <mergeCell ref="G17:L17"/>
    <mergeCell ref="A14:B14"/>
    <mergeCell ref="A15:B15"/>
    <mergeCell ref="C15:L15"/>
    <mergeCell ref="A16:B16"/>
    <mergeCell ref="C16:L16"/>
    <mergeCell ref="B34:F34"/>
    <mergeCell ref="B18:F18"/>
    <mergeCell ref="G18:L46"/>
    <mergeCell ref="A19:A20"/>
    <mergeCell ref="B19:F20"/>
    <mergeCell ref="A21:A22"/>
    <mergeCell ref="B21:F22"/>
    <mergeCell ref="A23:A25"/>
    <mergeCell ref="B23:F25"/>
    <mergeCell ref="A26:A28"/>
    <mergeCell ref="B26:F28"/>
    <mergeCell ref="B29:F29"/>
    <mergeCell ref="A30:A31"/>
    <mergeCell ref="B30:F31"/>
    <mergeCell ref="A32:A33"/>
    <mergeCell ref="B32:F33"/>
    <mergeCell ref="A35:A36"/>
    <mergeCell ref="B35:F36"/>
    <mergeCell ref="A37:A40"/>
    <mergeCell ref="B37:F40"/>
    <mergeCell ref="A41:A43"/>
    <mergeCell ref="B41:F43"/>
    <mergeCell ref="A44:A45"/>
    <mergeCell ref="B44:F45"/>
    <mergeCell ref="B46:F46"/>
    <mergeCell ref="A47:F47"/>
    <mergeCell ref="G47:L47"/>
  </mergeCells>
  <phoneticPr fontId="1"/>
  <pageMargins left="0.25" right="0.25" top="0.75" bottom="0.75" header="0.3" footer="0.3"/>
  <pageSetup paperSize="9" scale="91" orientation="portrait" r:id="rId1"/>
  <rowBreaks count="1" manualBreakCount="1">
    <brk id="40" max="16"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593111-114F-4871-B73A-2D66C8B5AC83}">
  <dimension ref="A1:G26"/>
  <sheetViews>
    <sheetView view="pageBreakPreview" topLeftCell="A13" zoomScaleNormal="100" zoomScaleSheetLayoutView="100" workbookViewId="0">
      <selection sqref="A1:G1"/>
    </sheetView>
  </sheetViews>
  <sheetFormatPr defaultRowHeight="12" x14ac:dyDescent="0.15"/>
  <cols>
    <col min="1" max="1" width="2.875" style="116" customWidth="1"/>
    <col min="2" max="2" width="17.625" style="116" customWidth="1"/>
    <col min="3" max="3" width="26.875" style="116" customWidth="1"/>
    <col min="4" max="4" width="8" style="116" customWidth="1"/>
    <col min="5" max="6" width="6.75" style="116" customWidth="1"/>
    <col min="7" max="7" width="17.875" style="116" customWidth="1"/>
    <col min="8" max="255" width="9" style="116"/>
    <col min="256" max="256" width="2.875" style="116" customWidth="1"/>
    <col min="257" max="257" width="17.625" style="116" customWidth="1"/>
    <col min="258" max="258" width="26.875" style="116" customWidth="1"/>
    <col min="259" max="259" width="6.25" style="116" customWidth="1"/>
    <col min="260" max="262" width="4.75" style="116" customWidth="1"/>
    <col min="263" max="263" width="17.875" style="116" customWidth="1"/>
    <col min="264" max="511" width="9" style="116"/>
    <col min="512" max="512" width="2.875" style="116" customWidth="1"/>
    <col min="513" max="513" width="17.625" style="116" customWidth="1"/>
    <col min="514" max="514" width="26.875" style="116" customWidth="1"/>
    <col min="515" max="515" width="6.25" style="116" customWidth="1"/>
    <col min="516" max="518" width="4.75" style="116" customWidth="1"/>
    <col min="519" max="519" width="17.875" style="116" customWidth="1"/>
    <col min="520" max="767" width="9" style="116"/>
    <col min="768" max="768" width="2.875" style="116" customWidth="1"/>
    <col min="769" max="769" width="17.625" style="116" customWidth="1"/>
    <col min="770" max="770" width="26.875" style="116" customWidth="1"/>
    <col min="771" max="771" width="6.25" style="116" customWidth="1"/>
    <col min="772" max="774" width="4.75" style="116" customWidth="1"/>
    <col min="775" max="775" width="17.875" style="116" customWidth="1"/>
    <col min="776" max="1023" width="9" style="116"/>
    <col min="1024" max="1024" width="2.875" style="116" customWidth="1"/>
    <col min="1025" max="1025" width="17.625" style="116" customWidth="1"/>
    <col min="1026" max="1026" width="26.875" style="116" customWidth="1"/>
    <col min="1027" max="1027" width="6.25" style="116" customWidth="1"/>
    <col min="1028" max="1030" width="4.75" style="116" customWidth="1"/>
    <col min="1031" max="1031" width="17.875" style="116" customWidth="1"/>
    <col min="1032" max="1279" width="9" style="116"/>
    <col min="1280" max="1280" width="2.875" style="116" customWidth="1"/>
    <col min="1281" max="1281" width="17.625" style="116" customWidth="1"/>
    <col min="1282" max="1282" width="26.875" style="116" customWidth="1"/>
    <col min="1283" max="1283" width="6.25" style="116" customWidth="1"/>
    <col min="1284" max="1286" width="4.75" style="116" customWidth="1"/>
    <col min="1287" max="1287" width="17.875" style="116" customWidth="1"/>
    <col min="1288" max="1535" width="9" style="116"/>
    <col min="1536" max="1536" width="2.875" style="116" customWidth="1"/>
    <col min="1537" max="1537" width="17.625" style="116" customWidth="1"/>
    <col min="1538" max="1538" width="26.875" style="116" customWidth="1"/>
    <col min="1539" max="1539" width="6.25" style="116" customWidth="1"/>
    <col min="1540" max="1542" width="4.75" style="116" customWidth="1"/>
    <col min="1543" max="1543" width="17.875" style="116" customWidth="1"/>
    <col min="1544" max="1791" width="9" style="116"/>
    <col min="1792" max="1792" width="2.875" style="116" customWidth="1"/>
    <col min="1793" max="1793" width="17.625" style="116" customWidth="1"/>
    <col min="1794" max="1794" width="26.875" style="116" customWidth="1"/>
    <col min="1795" max="1795" width="6.25" style="116" customWidth="1"/>
    <col min="1796" max="1798" width="4.75" style="116" customWidth="1"/>
    <col min="1799" max="1799" width="17.875" style="116" customWidth="1"/>
    <col min="1800" max="2047" width="9" style="116"/>
    <col min="2048" max="2048" width="2.875" style="116" customWidth="1"/>
    <col min="2049" max="2049" width="17.625" style="116" customWidth="1"/>
    <col min="2050" max="2050" width="26.875" style="116" customWidth="1"/>
    <col min="2051" max="2051" width="6.25" style="116" customWidth="1"/>
    <col min="2052" max="2054" width="4.75" style="116" customWidth="1"/>
    <col min="2055" max="2055" width="17.875" style="116" customWidth="1"/>
    <col min="2056" max="2303" width="9" style="116"/>
    <col min="2304" max="2304" width="2.875" style="116" customWidth="1"/>
    <col min="2305" max="2305" width="17.625" style="116" customWidth="1"/>
    <col min="2306" max="2306" width="26.875" style="116" customWidth="1"/>
    <col min="2307" max="2307" width="6.25" style="116" customWidth="1"/>
    <col min="2308" max="2310" width="4.75" style="116" customWidth="1"/>
    <col min="2311" max="2311" width="17.875" style="116" customWidth="1"/>
    <col min="2312" max="2559" width="9" style="116"/>
    <col min="2560" max="2560" width="2.875" style="116" customWidth="1"/>
    <col min="2561" max="2561" width="17.625" style="116" customWidth="1"/>
    <col min="2562" max="2562" width="26.875" style="116" customWidth="1"/>
    <col min="2563" max="2563" width="6.25" style="116" customWidth="1"/>
    <col min="2564" max="2566" width="4.75" style="116" customWidth="1"/>
    <col min="2567" max="2567" width="17.875" style="116" customWidth="1"/>
    <col min="2568" max="2815" width="9" style="116"/>
    <col min="2816" max="2816" width="2.875" style="116" customWidth="1"/>
    <col min="2817" max="2817" width="17.625" style="116" customWidth="1"/>
    <col min="2818" max="2818" width="26.875" style="116" customWidth="1"/>
    <col min="2819" max="2819" width="6.25" style="116" customWidth="1"/>
    <col min="2820" max="2822" width="4.75" style="116" customWidth="1"/>
    <col min="2823" max="2823" width="17.875" style="116" customWidth="1"/>
    <col min="2824" max="3071" width="9" style="116"/>
    <col min="3072" max="3072" width="2.875" style="116" customWidth="1"/>
    <col min="3073" max="3073" width="17.625" style="116" customWidth="1"/>
    <col min="3074" max="3074" width="26.875" style="116" customWidth="1"/>
    <col min="3075" max="3075" width="6.25" style="116" customWidth="1"/>
    <col min="3076" max="3078" width="4.75" style="116" customWidth="1"/>
    <col min="3079" max="3079" width="17.875" style="116" customWidth="1"/>
    <col min="3080" max="3327" width="9" style="116"/>
    <col min="3328" max="3328" width="2.875" style="116" customWidth="1"/>
    <col min="3329" max="3329" width="17.625" style="116" customWidth="1"/>
    <col min="3330" max="3330" width="26.875" style="116" customWidth="1"/>
    <col min="3331" max="3331" width="6.25" style="116" customWidth="1"/>
    <col min="3332" max="3334" width="4.75" style="116" customWidth="1"/>
    <col min="3335" max="3335" width="17.875" style="116" customWidth="1"/>
    <col min="3336" max="3583" width="9" style="116"/>
    <col min="3584" max="3584" width="2.875" style="116" customWidth="1"/>
    <col min="3585" max="3585" width="17.625" style="116" customWidth="1"/>
    <col min="3586" max="3586" width="26.875" style="116" customWidth="1"/>
    <col min="3587" max="3587" width="6.25" style="116" customWidth="1"/>
    <col min="3588" max="3590" width="4.75" style="116" customWidth="1"/>
    <col min="3591" max="3591" width="17.875" style="116" customWidth="1"/>
    <col min="3592" max="3839" width="9" style="116"/>
    <col min="3840" max="3840" width="2.875" style="116" customWidth="1"/>
    <col min="3841" max="3841" width="17.625" style="116" customWidth="1"/>
    <col min="3842" max="3842" width="26.875" style="116" customWidth="1"/>
    <col min="3843" max="3843" width="6.25" style="116" customWidth="1"/>
    <col min="3844" max="3846" width="4.75" style="116" customWidth="1"/>
    <col min="3847" max="3847" width="17.875" style="116" customWidth="1"/>
    <col min="3848" max="4095" width="9" style="116"/>
    <col min="4096" max="4096" width="2.875" style="116" customWidth="1"/>
    <col min="4097" max="4097" width="17.625" style="116" customWidth="1"/>
    <col min="4098" max="4098" width="26.875" style="116" customWidth="1"/>
    <col min="4099" max="4099" width="6.25" style="116" customWidth="1"/>
    <col min="4100" max="4102" width="4.75" style="116" customWidth="1"/>
    <col min="4103" max="4103" width="17.875" style="116" customWidth="1"/>
    <col min="4104" max="4351" width="9" style="116"/>
    <col min="4352" max="4352" width="2.875" style="116" customWidth="1"/>
    <col min="4353" max="4353" width="17.625" style="116" customWidth="1"/>
    <col min="4354" max="4354" width="26.875" style="116" customWidth="1"/>
    <col min="4355" max="4355" width="6.25" style="116" customWidth="1"/>
    <col min="4356" max="4358" width="4.75" style="116" customWidth="1"/>
    <col min="4359" max="4359" width="17.875" style="116" customWidth="1"/>
    <col min="4360" max="4607" width="9" style="116"/>
    <col min="4608" max="4608" width="2.875" style="116" customWidth="1"/>
    <col min="4609" max="4609" width="17.625" style="116" customWidth="1"/>
    <col min="4610" max="4610" width="26.875" style="116" customWidth="1"/>
    <col min="4611" max="4611" width="6.25" style="116" customWidth="1"/>
    <col min="4612" max="4614" width="4.75" style="116" customWidth="1"/>
    <col min="4615" max="4615" width="17.875" style="116" customWidth="1"/>
    <col min="4616" max="4863" width="9" style="116"/>
    <col min="4864" max="4864" width="2.875" style="116" customWidth="1"/>
    <col min="4865" max="4865" width="17.625" style="116" customWidth="1"/>
    <col min="4866" max="4866" width="26.875" style="116" customWidth="1"/>
    <col min="4867" max="4867" width="6.25" style="116" customWidth="1"/>
    <col min="4868" max="4870" width="4.75" style="116" customWidth="1"/>
    <col min="4871" max="4871" width="17.875" style="116" customWidth="1"/>
    <col min="4872" max="5119" width="9" style="116"/>
    <col min="5120" max="5120" width="2.875" style="116" customWidth="1"/>
    <col min="5121" max="5121" width="17.625" style="116" customWidth="1"/>
    <col min="5122" max="5122" width="26.875" style="116" customWidth="1"/>
    <col min="5123" max="5123" width="6.25" style="116" customWidth="1"/>
    <col min="5124" max="5126" width="4.75" style="116" customWidth="1"/>
    <col min="5127" max="5127" width="17.875" style="116" customWidth="1"/>
    <col min="5128" max="5375" width="9" style="116"/>
    <col min="5376" max="5376" width="2.875" style="116" customWidth="1"/>
    <col min="5377" max="5377" width="17.625" style="116" customWidth="1"/>
    <col min="5378" max="5378" width="26.875" style="116" customWidth="1"/>
    <col min="5379" max="5379" width="6.25" style="116" customWidth="1"/>
    <col min="5380" max="5382" width="4.75" style="116" customWidth="1"/>
    <col min="5383" max="5383" width="17.875" style="116" customWidth="1"/>
    <col min="5384" max="5631" width="9" style="116"/>
    <col min="5632" max="5632" width="2.875" style="116" customWidth="1"/>
    <col min="5633" max="5633" width="17.625" style="116" customWidth="1"/>
    <col min="5634" max="5634" width="26.875" style="116" customWidth="1"/>
    <col min="5635" max="5635" width="6.25" style="116" customWidth="1"/>
    <col min="5636" max="5638" width="4.75" style="116" customWidth="1"/>
    <col min="5639" max="5639" width="17.875" style="116" customWidth="1"/>
    <col min="5640" max="5887" width="9" style="116"/>
    <col min="5888" max="5888" width="2.875" style="116" customWidth="1"/>
    <col min="5889" max="5889" width="17.625" style="116" customWidth="1"/>
    <col min="5890" max="5890" width="26.875" style="116" customWidth="1"/>
    <col min="5891" max="5891" width="6.25" style="116" customWidth="1"/>
    <col min="5892" max="5894" width="4.75" style="116" customWidth="1"/>
    <col min="5895" max="5895" width="17.875" style="116" customWidth="1"/>
    <col min="5896" max="6143" width="9" style="116"/>
    <col min="6144" max="6144" width="2.875" style="116" customWidth="1"/>
    <col min="6145" max="6145" width="17.625" style="116" customWidth="1"/>
    <col min="6146" max="6146" width="26.875" style="116" customWidth="1"/>
    <col min="6147" max="6147" width="6.25" style="116" customWidth="1"/>
    <col min="6148" max="6150" width="4.75" style="116" customWidth="1"/>
    <col min="6151" max="6151" width="17.875" style="116" customWidth="1"/>
    <col min="6152" max="6399" width="9" style="116"/>
    <col min="6400" max="6400" width="2.875" style="116" customWidth="1"/>
    <col min="6401" max="6401" width="17.625" style="116" customWidth="1"/>
    <col min="6402" max="6402" width="26.875" style="116" customWidth="1"/>
    <col min="6403" max="6403" width="6.25" style="116" customWidth="1"/>
    <col min="6404" max="6406" width="4.75" style="116" customWidth="1"/>
    <col min="6407" max="6407" width="17.875" style="116" customWidth="1"/>
    <col min="6408" max="6655" width="9" style="116"/>
    <col min="6656" max="6656" width="2.875" style="116" customWidth="1"/>
    <col min="6657" max="6657" width="17.625" style="116" customWidth="1"/>
    <col min="6658" max="6658" width="26.875" style="116" customWidth="1"/>
    <col min="6659" max="6659" width="6.25" style="116" customWidth="1"/>
    <col min="6660" max="6662" width="4.75" style="116" customWidth="1"/>
    <col min="6663" max="6663" width="17.875" style="116" customWidth="1"/>
    <col min="6664" max="6911" width="9" style="116"/>
    <col min="6912" max="6912" width="2.875" style="116" customWidth="1"/>
    <col min="6913" max="6913" width="17.625" style="116" customWidth="1"/>
    <col min="6914" max="6914" width="26.875" style="116" customWidth="1"/>
    <col min="6915" max="6915" width="6.25" style="116" customWidth="1"/>
    <col min="6916" max="6918" width="4.75" style="116" customWidth="1"/>
    <col min="6919" max="6919" width="17.875" style="116" customWidth="1"/>
    <col min="6920" max="7167" width="9" style="116"/>
    <col min="7168" max="7168" width="2.875" style="116" customWidth="1"/>
    <col min="7169" max="7169" width="17.625" style="116" customWidth="1"/>
    <col min="7170" max="7170" width="26.875" style="116" customWidth="1"/>
    <col min="7171" max="7171" width="6.25" style="116" customWidth="1"/>
    <col min="7172" max="7174" width="4.75" style="116" customWidth="1"/>
    <col min="7175" max="7175" width="17.875" style="116" customWidth="1"/>
    <col min="7176" max="7423" width="9" style="116"/>
    <col min="7424" max="7424" width="2.875" style="116" customWidth="1"/>
    <col min="7425" max="7425" width="17.625" style="116" customWidth="1"/>
    <col min="7426" max="7426" width="26.875" style="116" customWidth="1"/>
    <col min="7427" max="7427" width="6.25" style="116" customWidth="1"/>
    <col min="7428" max="7430" width="4.75" style="116" customWidth="1"/>
    <col min="7431" max="7431" width="17.875" style="116" customWidth="1"/>
    <col min="7432" max="7679" width="9" style="116"/>
    <col min="7680" max="7680" width="2.875" style="116" customWidth="1"/>
    <col min="7681" max="7681" width="17.625" style="116" customWidth="1"/>
    <col min="7682" max="7682" width="26.875" style="116" customWidth="1"/>
    <col min="7683" max="7683" width="6.25" style="116" customWidth="1"/>
    <col min="7684" max="7686" width="4.75" style="116" customWidth="1"/>
    <col min="7687" max="7687" width="17.875" style="116" customWidth="1"/>
    <col min="7688" max="7935" width="9" style="116"/>
    <col min="7936" max="7936" width="2.875" style="116" customWidth="1"/>
    <col min="7937" max="7937" width="17.625" style="116" customWidth="1"/>
    <col min="7938" max="7938" width="26.875" style="116" customWidth="1"/>
    <col min="7939" max="7939" width="6.25" style="116" customWidth="1"/>
    <col min="7940" max="7942" width="4.75" style="116" customWidth="1"/>
    <col min="7943" max="7943" width="17.875" style="116" customWidth="1"/>
    <col min="7944" max="8191" width="9" style="116"/>
    <col min="8192" max="8192" width="2.875" style="116" customWidth="1"/>
    <col min="8193" max="8193" width="17.625" style="116" customWidth="1"/>
    <col min="8194" max="8194" width="26.875" style="116" customWidth="1"/>
    <col min="8195" max="8195" width="6.25" style="116" customWidth="1"/>
    <col min="8196" max="8198" width="4.75" style="116" customWidth="1"/>
    <col min="8199" max="8199" width="17.875" style="116" customWidth="1"/>
    <col min="8200" max="8447" width="9" style="116"/>
    <col min="8448" max="8448" width="2.875" style="116" customWidth="1"/>
    <col min="8449" max="8449" width="17.625" style="116" customWidth="1"/>
    <col min="8450" max="8450" width="26.875" style="116" customWidth="1"/>
    <col min="8451" max="8451" width="6.25" style="116" customWidth="1"/>
    <col min="8452" max="8454" width="4.75" style="116" customWidth="1"/>
    <col min="8455" max="8455" width="17.875" style="116" customWidth="1"/>
    <col min="8456" max="8703" width="9" style="116"/>
    <col min="8704" max="8704" width="2.875" style="116" customWidth="1"/>
    <col min="8705" max="8705" width="17.625" style="116" customWidth="1"/>
    <col min="8706" max="8706" width="26.875" style="116" customWidth="1"/>
    <col min="8707" max="8707" width="6.25" style="116" customWidth="1"/>
    <col min="8708" max="8710" width="4.75" style="116" customWidth="1"/>
    <col min="8711" max="8711" width="17.875" style="116" customWidth="1"/>
    <col min="8712" max="8959" width="9" style="116"/>
    <col min="8960" max="8960" width="2.875" style="116" customWidth="1"/>
    <col min="8961" max="8961" width="17.625" style="116" customWidth="1"/>
    <col min="8962" max="8962" width="26.875" style="116" customWidth="1"/>
    <col min="8963" max="8963" width="6.25" style="116" customWidth="1"/>
    <col min="8964" max="8966" width="4.75" style="116" customWidth="1"/>
    <col min="8967" max="8967" width="17.875" style="116" customWidth="1"/>
    <col min="8968" max="9215" width="9" style="116"/>
    <col min="9216" max="9216" width="2.875" style="116" customWidth="1"/>
    <col min="9217" max="9217" width="17.625" style="116" customWidth="1"/>
    <col min="9218" max="9218" width="26.875" style="116" customWidth="1"/>
    <col min="9219" max="9219" width="6.25" style="116" customWidth="1"/>
    <col min="9220" max="9222" width="4.75" style="116" customWidth="1"/>
    <col min="9223" max="9223" width="17.875" style="116" customWidth="1"/>
    <col min="9224" max="9471" width="9" style="116"/>
    <col min="9472" max="9472" width="2.875" style="116" customWidth="1"/>
    <col min="9473" max="9473" width="17.625" style="116" customWidth="1"/>
    <col min="9474" max="9474" width="26.875" style="116" customWidth="1"/>
    <col min="9475" max="9475" width="6.25" style="116" customWidth="1"/>
    <col min="9476" max="9478" width="4.75" style="116" customWidth="1"/>
    <col min="9479" max="9479" width="17.875" style="116" customWidth="1"/>
    <col min="9480" max="9727" width="9" style="116"/>
    <col min="9728" max="9728" width="2.875" style="116" customWidth="1"/>
    <col min="9729" max="9729" width="17.625" style="116" customWidth="1"/>
    <col min="9730" max="9730" width="26.875" style="116" customWidth="1"/>
    <col min="9731" max="9731" width="6.25" style="116" customWidth="1"/>
    <col min="9732" max="9734" width="4.75" style="116" customWidth="1"/>
    <col min="9735" max="9735" width="17.875" style="116" customWidth="1"/>
    <col min="9736" max="9983" width="9" style="116"/>
    <col min="9984" max="9984" width="2.875" style="116" customWidth="1"/>
    <col min="9985" max="9985" width="17.625" style="116" customWidth="1"/>
    <col min="9986" max="9986" width="26.875" style="116" customWidth="1"/>
    <col min="9987" max="9987" width="6.25" style="116" customWidth="1"/>
    <col min="9988" max="9990" width="4.75" style="116" customWidth="1"/>
    <col min="9991" max="9991" width="17.875" style="116" customWidth="1"/>
    <col min="9992" max="10239" width="9" style="116"/>
    <col min="10240" max="10240" width="2.875" style="116" customWidth="1"/>
    <col min="10241" max="10241" width="17.625" style="116" customWidth="1"/>
    <col min="10242" max="10242" width="26.875" style="116" customWidth="1"/>
    <col min="10243" max="10243" width="6.25" style="116" customWidth="1"/>
    <col min="10244" max="10246" width="4.75" style="116" customWidth="1"/>
    <col min="10247" max="10247" width="17.875" style="116" customWidth="1"/>
    <col min="10248" max="10495" width="9" style="116"/>
    <col min="10496" max="10496" width="2.875" style="116" customWidth="1"/>
    <col min="10497" max="10497" width="17.625" style="116" customWidth="1"/>
    <col min="10498" max="10498" width="26.875" style="116" customWidth="1"/>
    <col min="10499" max="10499" width="6.25" style="116" customWidth="1"/>
    <col min="10500" max="10502" width="4.75" style="116" customWidth="1"/>
    <col min="10503" max="10503" width="17.875" style="116" customWidth="1"/>
    <col min="10504" max="10751" width="9" style="116"/>
    <col min="10752" max="10752" width="2.875" style="116" customWidth="1"/>
    <col min="10753" max="10753" width="17.625" style="116" customWidth="1"/>
    <col min="10754" max="10754" width="26.875" style="116" customWidth="1"/>
    <col min="10755" max="10755" width="6.25" style="116" customWidth="1"/>
    <col min="10756" max="10758" width="4.75" style="116" customWidth="1"/>
    <col min="10759" max="10759" width="17.875" style="116" customWidth="1"/>
    <col min="10760" max="11007" width="9" style="116"/>
    <col min="11008" max="11008" width="2.875" style="116" customWidth="1"/>
    <col min="11009" max="11009" width="17.625" style="116" customWidth="1"/>
    <col min="11010" max="11010" width="26.875" style="116" customWidth="1"/>
    <col min="11011" max="11011" width="6.25" style="116" customWidth="1"/>
    <col min="11012" max="11014" width="4.75" style="116" customWidth="1"/>
    <col min="11015" max="11015" width="17.875" style="116" customWidth="1"/>
    <col min="11016" max="11263" width="9" style="116"/>
    <col min="11264" max="11264" width="2.875" style="116" customWidth="1"/>
    <col min="11265" max="11265" width="17.625" style="116" customWidth="1"/>
    <col min="11266" max="11266" width="26.875" style="116" customWidth="1"/>
    <col min="11267" max="11267" width="6.25" style="116" customWidth="1"/>
    <col min="11268" max="11270" width="4.75" style="116" customWidth="1"/>
    <col min="11271" max="11271" width="17.875" style="116" customWidth="1"/>
    <col min="11272" max="11519" width="9" style="116"/>
    <col min="11520" max="11520" width="2.875" style="116" customWidth="1"/>
    <col min="11521" max="11521" width="17.625" style="116" customWidth="1"/>
    <col min="11522" max="11522" width="26.875" style="116" customWidth="1"/>
    <col min="11523" max="11523" width="6.25" style="116" customWidth="1"/>
    <col min="11524" max="11526" width="4.75" style="116" customWidth="1"/>
    <col min="11527" max="11527" width="17.875" style="116" customWidth="1"/>
    <col min="11528" max="11775" width="9" style="116"/>
    <col min="11776" max="11776" width="2.875" style="116" customWidth="1"/>
    <col min="11777" max="11777" width="17.625" style="116" customWidth="1"/>
    <col min="11778" max="11778" width="26.875" style="116" customWidth="1"/>
    <col min="11779" max="11779" width="6.25" style="116" customWidth="1"/>
    <col min="11780" max="11782" width="4.75" style="116" customWidth="1"/>
    <col min="11783" max="11783" width="17.875" style="116" customWidth="1"/>
    <col min="11784" max="12031" width="9" style="116"/>
    <col min="12032" max="12032" width="2.875" style="116" customWidth="1"/>
    <col min="12033" max="12033" width="17.625" style="116" customWidth="1"/>
    <col min="12034" max="12034" width="26.875" style="116" customWidth="1"/>
    <col min="12035" max="12035" width="6.25" style="116" customWidth="1"/>
    <col min="12036" max="12038" width="4.75" style="116" customWidth="1"/>
    <col min="12039" max="12039" width="17.875" style="116" customWidth="1"/>
    <col min="12040" max="12287" width="9" style="116"/>
    <col min="12288" max="12288" width="2.875" style="116" customWidth="1"/>
    <col min="12289" max="12289" width="17.625" style="116" customWidth="1"/>
    <col min="12290" max="12290" width="26.875" style="116" customWidth="1"/>
    <col min="12291" max="12291" width="6.25" style="116" customWidth="1"/>
    <col min="12292" max="12294" width="4.75" style="116" customWidth="1"/>
    <col min="12295" max="12295" width="17.875" style="116" customWidth="1"/>
    <col min="12296" max="12543" width="9" style="116"/>
    <col min="12544" max="12544" width="2.875" style="116" customWidth="1"/>
    <col min="12545" max="12545" width="17.625" style="116" customWidth="1"/>
    <col min="12546" max="12546" width="26.875" style="116" customWidth="1"/>
    <col min="12547" max="12547" width="6.25" style="116" customWidth="1"/>
    <col min="12548" max="12550" width="4.75" style="116" customWidth="1"/>
    <col min="12551" max="12551" width="17.875" style="116" customWidth="1"/>
    <col min="12552" max="12799" width="9" style="116"/>
    <col min="12800" max="12800" width="2.875" style="116" customWidth="1"/>
    <col min="12801" max="12801" width="17.625" style="116" customWidth="1"/>
    <col min="12802" max="12802" width="26.875" style="116" customWidth="1"/>
    <col min="12803" max="12803" width="6.25" style="116" customWidth="1"/>
    <col min="12804" max="12806" width="4.75" style="116" customWidth="1"/>
    <col min="12807" max="12807" width="17.875" style="116" customWidth="1"/>
    <col min="12808" max="13055" width="9" style="116"/>
    <col min="13056" max="13056" width="2.875" style="116" customWidth="1"/>
    <col min="13057" max="13057" width="17.625" style="116" customWidth="1"/>
    <col min="13058" max="13058" width="26.875" style="116" customWidth="1"/>
    <col min="13059" max="13059" width="6.25" style="116" customWidth="1"/>
    <col min="13060" max="13062" width="4.75" style="116" customWidth="1"/>
    <col min="13063" max="13063" width="17.875" style="116" customWidth="1"/>
    <col min="13064" max="13311" width="9" style="116"/>
    <col min="13312" max="13312" width="2.875" style="116" customWidth="1"/>
    <col min="13313" max="13313" width="17.625" style="116" customWidth="1"/>
    <col min="13314" max="13314" width="26.875" style="116" customWidth="1"/>
    <col min="13315" max="13315" width="6.25" style="116" customWidth="1"/>
    <col min="13316" max="13318" width="4.75" style="116" customWidth="1"/>
    <col min="13319" max="13319" width="17.875" style="116" customWidth="1"/>
    <col min="13320" max="13567" width="9" style="116"/>
    <col min="13568" max="13568" width="2.875" style="116" customWidth="1"/>
    <col min="13569" max="13569" width="17.625" style="116" customWidth="1"/>
    <col min="13570" max="13570" width="26.875" style="116" customWidth="1"/>
    <col min="13571" max="13571" width="6.25" style="116" customWidth="1"/>
    <col min="13572" max="13574" width="4.75" style="116" customWidth="1"/>
    <col min="13575" max="13575" width="17.875" style="116" customWidth="1"/>
    <col min="13576" max="13823" width="9" style="116"/>
    <col min="13824" max="13824" width="2.875" style="116" customWidth="1"/>
    <col min="13825" max="13825" width="17.625" style="116" customWidth="1"/>
    <col min="13826" max="13826" width="26.875" style="116" customWidth="1"/>
    <col min="13827" max="13827" width="6.25" style="116" customWidth="1"/>
    <col min="13828" max="13830" width="4.75" style="116" customWidth="1"/>
    <col min="13831" max="13831" width="17.875" style="116" customWidth="1"/>
    <col min="13832" max="14079" width="9" style="116"/>
    <col min="14080" max="14080" width="2.875" style="116" customWidth="1"/>
    <col min="14081" max="14081" width="17.625" style="116" customWidth="1"/>
    <col min="14082" max="14082" width="26.875" style="116" customWidth="1"/>
    <col min="14083" max="14083" width="6.25" style="116" customWidth="1"/>
    <col min="14084" max="14086" width="4.75" style="116" customWidth="1"/>
    <col min="14087" max="14087" width="17.875" style="116" customWidth="1"/>
    <col min="14088" max="14335" width="9" style="116"/>
    <col min="14336" max="14336" width="2.875" style="116" customWidth="1"/>
    <col min="14337" max="14337" width="17.625" style="116" customWidth="1"/>
    <col min="14338" max="14338" width="26.875" style="116" customWidth="1"/>
    <col min="14339" max="14339" width="6.25" style="116" customWidth="1"/>
    <col min="14340" max="14342" width="4.75" style="116" customWidth="1"/>
    <col min="14343" max="14343" width="17.875" style="116" customWidth="1"/>
    <col min="14344" max="14591" width="9" style="116"/>
    <col min="14592" max="14592" width="2.875" style="116" customWidth="1"/>
    <col min="14593" max="14593" width="17.625" style="116" customWidth="1"/>
    <col min="14594" max="14594" width="26.875" style="116" customWidth="1"/>
    <col min="14595" max="14595" width="6.25" style="116" customWidth="1"/>
    <col min="14596" max="14598" width="4.75" style="116" customWidth="1"/>
    <col min="14599" max="14599" width="17.875" style="116" customWidth="1"/>
    <col min="14600" max="14847" width="9" style="116"/>
    <col min="14848" max="14848" width="2.875" style="116" customWidth="1"/>
    <col min="14849" max="14849" width="17.625" style="116" customWidth="1"/>
    <col min="14850" max="14850" width="26.875" style="116" customWidth="1"/>
    <col min="14851" max="14851" width="6.25" style="116" customWidth="1"/>
    <col min="14852" max="14854" width="4.75" style="116" customWidth="1"/>
    <col min="14855" max="14855" width="17.875" style="116" customWidth="1"/>
    <col min="14856" max="15103" width="9" style="116"/>
    <col min="15104" max="15104" width="2.875" style="116" customWidth="1"/>
    <col min="15105" max="15105" width="17.625" style="116" customWidth="1"/>
    <col min="15106" max="15106" width="26.875" style="116" customWidth="1"/>
    <col min="15107" max="15107" width="6.25" style="116" customWidth="1"/>
    <col min="15108" max="15110" width="4.75" style="116" customWidth="1"/>
    <col min="15111" max="15111" width="17.875" style="116" customWidth="1"/>
    <col min="15112" max="15359" width="9" style="116"/>
    <col min="15360" max="15360" width="2.875" style="116" customWidth="1"/>
    <col min="15361" max="15361" width="17.625" style="116" customWidth="1"/>
    <col min="15362" max="15362" width="26.875" style="116" customWidth="1"/>
    <col min="15363" max="15363" width="6.25" style="116" customWidth="1"/>
    <col min="15364" max="15366" width="4.75" style="116" customWidth="1"/>
    <col min="15367" max="15367" width="17.875" style="116" customWidth="1"/>
    <col min="15368" max="15615" width="9" style="116"/>
    <col min="15616" max="15616" width="2.875" style="116" customWidth="1"/>
    <col min="15617" max="15617" width="17.625" style="116" customWidth="1"/>
    <col min="15618" max="15618" width="26.875" style="116" customWidth="1"/>
    <col min="15619" max="15619" width="6.25" style="116" customWidth="1"/>
    <col min="15620" max="15622" width="4.75" style="116" customWidth="1"/>
    <col min="15623" max="15623" width="17.875" style="116" customWidth="1"/>
    <col min="15624" max="15871" width="9" style="116"/>
    <col min="15872" max="15872" width="2.875" style="116" customWidth="1"/>
    <col min="15873" max="15873" width="17.625" style="116" customWidth="1"/>
    <col min="15874" max="15874" width="26.875" style="116" customWidth="1"/>
    <col min="15875" max="15875" width="6.25" style="116" customWidth="1"/>
    <col min="15876" max="15878" width="4.75" style="116" customWidth="1"/>
    <col min="15879" max="15879" width="17.875" style="116" customWidth="1"/>
    <col min="15880" max="16127" width="9" style="116"/>
    <col min="16128" max="16128" width="2.875" style="116" customWidth="1"/>
    <col min="16129" max="16129" width="17.625" style="116" customWidth="1"/>
    <col min="16130" max="16130" width="26.875" style="116" customWidth="1"/>
    <col min="16131" max="16131" width="6.25" style="116" customWidth="1"/>
    <col min="16132" max="16134" width="4.75" style="116" customWidth="1"/>
    <col min="16135" max="16135" width="17.875" style="116" customWidth="1"/>
    <col min="16136" max="16384" width="9" style="116"/>
  </cols>
  <sheetData>
    <row r="1" spans="1:7" ht="26.25" customHeight="1" thickBot="1" x14ac:dyDescent="0.2">
      <c r="A1" s="1156" t="s">
        <v>560</v>
      </c>
      <c r="B1" s="1156"/>
      <c r="C1" s="1156"/>
      <c r="D1" s="1156"/>
      <c r="E1" s="1156"/>
      <c r="F1" s="1156"/>
      <c r="G1" s="1156"/>
    </row>
    <row r="2" spans="1:7" s="121" customFormat="1" ht="18.600000000000001" customHeight="1" x14ac:dyDescent="0.15">
      <c r="A2" s="1157" t="s">
        <v>219</v>
      </c>
      <c r="B2" s="1158"/>
      <c r="C2" s="1159"/>
      <c r="D2" s="1160"/>
      <c r="E2" s="1160"/>
      <c r="F2" s="1160"/>
      <c r="G2" s="1161"/>
    </row>
    <row r="3" spans="1:7" s="121" customFormat="1" ht="18.600000000000001" customHeight="1" x14ac:dyDescent="0.15">
      <c r="A3" s="1162" t="s">
        <v>0</v>
      </c>
      <c r="B3" s="1163"/>
      <c r="C3" s="1164"/>
      <c r="D3" s="1165"/>
      <c r="E3" s="1165"/>
      <c r="F3" s="1165"/>
      <c r="G3" s="1166"/>
    </row>
    <row r="4" spans="1:7" s="121" customFormat="1" ht="18.600000000000001" customHeight="1" thickBot="1" x14ac:dyDescent="0.2">
      <c r="A4" s="1150" t="s">
        <v>220</v>
      </c>
      <c r="B4" s="1151"/>
      <c r="C4" s="235"/>
      <c r="D4" s="1152" t="s">
        <v>221</v>
      </c>
      <c r="E4" s="1153"/>
      <c r="F4" s="1154"/>
      <c r="G4" s="1155"/>
    </row>
    <row r="5" spans="1:7" s="121" customFormat="1" ht="3.6" customHeight="1" thickBot="1" x14ac:dyDescent="0.2"/>
    <row r="6" spans="1:7" s="121" customFormat="1" ht="28.5" x14ac:dyDescent="0.15">
      <c r="A6" s="1049" t="s">
        <v>222</v>
      </c>
      <c r="B6" s="1050"/>
      <c r="C6" s="1050"/>
      <c r="D6" s="1053" t="s">
        <v>223</v>
      </c>
      <c r="E6" s="125" t="s">
        <v>224</v>
      </c>
      <c r="F6" s="125" t="s">
        <v>225</v>
      </c>
      <c r="G6" s="1140" t="s">
        <v>371</v>
      </c>
    </row>
    <row r="7" spans="1:7" s="121" customFormat="1" ht="19.149999999999999" customHeight="1" thickBot="1" x14ac:dyDescent="0.2">
      <c r="A7" s="1051"/>
      <c r="B7" s="1052"/>
      <c r="C7" s="1052"/>
      <c r="D7" s="1054"/>
      <c r="E7" s="187" t="s">
        <v>227</v>
      </c>
      <c r="F7" s="188" t="s">
        <v>227</v>
      </c>
      <c r="G7" s="1141"/>
    </row>
    <row r="8" spans="1:7" s="121" customFormat="1" ht="32.25" thickTop="1" x14ac:dyDescent="0.15">
      <c r="A8" s="1142" t="s">
        <v>228</v>
      </c>
      <c r="B8" s="1144" t="s">
        <v>229</v>
      </c>
      <c r="C8" s="1145"/>
      <c r="D8" s="189" t="s">
        <v>1085</v>
      </c>
      <c r="E8" s="190"/>
      <c r="F8" s="191"/>
      <c r="G8" s="192"/>
    </row>
    <row r="9" spans="1:7" s="121" customFormat="1" ht="21.75" thickBot="1" x14ac:dyDescent="0.2">
      <c r="A9" s="1143"/>
      <c r="B9" s="1146" t="s">
        <v>231</v>
      </c>
      <c r="C9" s="1147"/>
      <c r="D9" s="213" t="s">
        <v>1077</v>
      </c>
      <c r="E9" s="194"/>
      <c r="F9" s="195"/>
      <c r="G9" s="196"/>
    </row>
    <row r="10" spans="1:7" s="121" customFormat="1" ht="24.95" customHeight="1" x14ac:dyDescent="0.15">
      <c r="A10" s="197">
        <f t="shared" ref="A10:A22" si="0">ROW()-9</f>
        <v>1</v>
      </c>
      <c r="B10" s="1148" t="s">
        <v>233</v>
      </c>
      <c r="C10" s="1149"/>
      <c r="D10" s="198"/>
      <c r="E10" s="199"/>
      <c r="F10" s="200"/>
      <c r="G10" s="201"/>
    </row>
    <row r="11" spans="1:7" s="121" customFormat="1" ht="24.95" customHeight="1" x14ac:dyDescent="0.15">
      <c r="A11" s="202">
        <f t="shared" si="0"/>
        <v>2</v>
      </c>
      <c r="B11" s="1134" t="s">
        <v>234</v>
      </c>
      <c r="C11" s="1135"/>
      <c r="D11" s="203" t="s">
        <v>1019</v>
      </c>
      <c r="E11" s="204"/>
      <c r="F11" s="205"/>
      <c r="G11" s="206"/>
    </row>
    <row r="12" spans="1:7" s="121" customFormat="1" ht="24.95" customHeight="1" x14ac:dyDescent="0.15">
      <c r="A12" s="202">
        <f t="shared" si="0"/>
        <v>3</v>
      </c>
      <c r="B12" s="1134" t="s">
        <v>373</v>
      </c>
      <c r="C12" s="1135"/>
      <c r="D12" s="203"/>
      <c r="E12" s="204"/>
      <c r="F12" s="205"/>
      <c r="G12" s="206"/>
    </row>
    <row r="13" spans="1:7" s="121" customFormat="1" ht="24.95" customHeight="1" x14ac:dyDescent="0.15">
      <c r="A13" s="202">
        <f t="shared" si="0"/>
        <v>4</v>
      </c>
      <c r="B13" s="1134" t="s">
        <v>236</v>
      </c>
      <c r="C13" s="1135"/>
      <c r="D13" s="203" t="s">
        <v>1004</v>
      </c>
      <c r="E13" s="204"/>
      <c r="F13" s="205"/>
      <c r="G13" s="206"/>
    </row>
    <row r="14" spans="1:7" s="121" customFormat="1" ht="24.95" customHeight="1" x14ac:dyDescent="0.15">
      <c r="A14" s="202">
        <f t="shared" si="0"/>
        <v>5</v>
      </c>
      <c r="B14" s="1136" t="s">
        <v>374</v>
      </c>
      <c r="C14" s="1137"/>
      <c r="D14" s="203" t="s">
        <v>1016</v>
      </c>
      <c r="E14" s="204"/>
      <c r="F14" s="205"/>
      <c r="G14" s="206"/>
    </row>
    <row r="15" spans="1:7" s="121" customFormat="1" ht="24.95" customHeight="1" x14ac:dyDescent="0.15">
      <c r="A15" s="202">
        <f t="shared" si="0"/>
        <v>6</v>
      </c>
      <c r="B15" s="1134" t="s">
        <v>23</v>
      </c>
      <c r="C15" s="1135"/>
      <c r="D15" s="203"/>
      <c r="E15" s="204"/>
      <c r="F15" s="205"/>
      <c r="G15" s="206"/>
    </row>
    <row r="16" spans="1:7" s="121" customFormat="1" ht="24.95" customHeight="1" x14ac:dyDescent="0.15">
      <c r="A16" s="202">
        <f t="shared" si="0"/>
        <v>7</v>
      </c>
      <c r="B16" s="1134" t="s">
        <v>237</v>
      </c>
      <c r="C16" s="1135"/>
      <c r="D16" s="203" t="s">
        <v>1005</v>
      </c>
      <c r="E16" s="204"/>
      <c r="F16" s="205"/>
      <c r="G16" s="206"/>
    </row>
    <row r="17" spans="1:7" s="121" customFormat="1" ht="24.95" customHeight="1" x14ac:dyDescent="0.15">
      <c r="A17" s="202">
        <f t="shared" si="0"/>
        <v>8</v>
      </c>
      <c r="B17" s="1134" t="s">
        <v>572</v>
      </c>
      <c r="C17" s="1135"/>
      <c r="D17" s="203" t="s">
        <v>1020</v>
      </c>
      <c r="E17" s="204"/>
      <c r="F17" s="205"/>
      <c r="G17" s="206"/>
    </row>
    <row r="18" spans="1:7" s="121" customFormat="1" ht="24.95" customHeight="1" x14ac:dyDescent="0.15">
      <c r="A18" s="202">
        <f t="shared" si="0"/>
        <v>9</v>
      </c>
      <c r="B18" s="1136" t="s">
        <v>558</v>
      </c>
      <c r="C18" s="1137"/>
      <c r="D18" s="203" t="s">
        <v>1006</v>
      </c>
      <c r="E18" s="204"/>
      <c r="F18" s="205"/>
      <c r="G18" s="206"/>
    </row>
    <row r="19" spans="1:7" s="121" customFormat="1" ht="24.95" customHeight="1" x14ac:dyDescent="0.15">
      <c r="A19" s="202">
        <f t="shared" si="0"/>
        <v>10</v>
      </c>
      <c r="B19" s="1134" t="s">
        <v>375</v>
      </c>
      <c r="C19" s="1135"/>
      <c r="D19" s="203" t="s">
        <v>575</v>
      </c>
      <c r="E19" s="204"/>
      <c r="F19" s="205"/>
      <c r="G19" s="207"/>
    </row>
    <row r="20" spans="1:7" s="121" customFormat="1" ht="24.95" customHeight="1" x14ac:dyDescent="0.15">
      <c r="A20" s="202">
        <f t="shared" si="0"/>
        <v>11</v>
      </c>
      <c r="B20" s="1134" t="s">
        <v>241</v>
      </c>
      <c r="C20" s="1135"/>
      <c r="D20" s="203" t="s">
        <v>377</v>
      </c>
      <c r="E20" s="204"/>
      <c r="F20" s="205"/>
      <c r="G20" s="207"/>
    </row>
    <row r="21" spans="1:7" s="121" customFormat="1" ht="24.95" customHeight="1" x14ac:dyDescent="0.15">
      <c r="A21" s="202">
        <f t="shared" si="0"/>
        <v>12</v>
      </c>
      <c r="B21" s="1138" t="s">
        <v>243</v>
      </c>
      <c r="C21" s="1139"/>
      <c r="D21" s="203" t="s">
        <v>378</v>
      </c>
      <c r="E21" s="204"/>
      <c r="F21" s="205"/>
      <c r="G21" s="208" t="s">
        <v>379</v>
      </c>
    </row>
    <row r="22" spans="1:7" s="121" customFormat="1" ht="24" customHeight="1" thickBot="1" x14ac:dyDescent="0.2">
      <c r="A22" s="202">
        <f t="shared" si="0"/>
        <v>13</v>
      </c>
      <c r="B22" s="1062" t="s">
        <v>246</v>
      </c>
      <c r="C22" s="1062"/>
      <c r="D22" s="210"/>
      <c r="E22" s="194"/>
      <c r="F22" s="195"/>
      <c r="G22" s="211" t="s">
        <v>247</v>
      </c>
    </row>
    <row r="23" spans="1:7" ht="124.5" customHeight="1" thickBot="1" x14ac:dyDescent="0.2">
      <c r="A23" s="122" t="s">
        <v>15</v>
      </c>
      <c r="B23" s="1064" t="s">
        <v>1083</v>
      </c>
      <c r="C23" s="1065"/>
      <c r="D23" s="1065"/>
      <c r="E23" s="1065"/>
      <c r="F23" s="1065"/>
      <c r="G23" s="1066"/>
    </row>
    <row r="24" spans="1:7" s="80" customFormat="1" ht="91.5" customHeight="1" thickBot="1" x14ac:dyDescent="0.2">
      <c r="A24" s="1067" t="s">
        <v>248</v>
      </c>
      <c r="B24" s="1068"/>
      <c r="C24" s="1068"/>
      <c r="D24" s="1068"/>
      <c r="E24" s="1068"/>
      <c r="F24" s="1068"/>
      <c r="G24" s="1069"/>
    </row>
    <row r="25" spans="1:7" ht="24.95" customHeight="1" x14ac:dyDescent="0.15">
      <c r="A25" s="212"/>
      <c r="B25" s="212"/>
      <c r="C25" s="212"/>
      <c r="D25" s="212"/>
      <c r="E25" s="212"/>
      <c r="F25" s="212"/>
      <c r="G25" s="212"/>
    </row>
    <row r="26" spans="1:7" ht="24.95" customHeight="1" x14ac:dyDescent="0.15">
      <c r="A26" s="212"/>
      <c r="B26" s="212"/>
      <c r="C26" s="212"/>
      <c r="D26" s="212"/>
      <c r="E26" s="212"/>
      <c r="F26" s="212"/>
      <c r="G26" s="212"/>
    </row>
  </sheetData>
  <mergeCells count="29">
    <mergeCell ref="A4:B4"/>
    <mergeCell ref="D4:E4"/>
    <mergeCell ref="F4:G4"/>
    <mergeCell ref="A1:G1"/>
    <mergeCell ref="A2:B2"/>
    <mergeCell ref="C2:G2"/>
    <mergeCell ref="A3:B3"/>
    <mergeCell ref="C3:G3"/>
    <mergeCell ref="B15:C15"/>
    <mergeCell ref="A6:C7"/>
    <mergeCell ref="D6:D7"/>
    <mergeCell ref="G6:G7"/>
    <mergeCell ref="A8:A9"/>
    <mergeCell ref="B8:C8"/>
    <mergeCell ref="B9:C9"/>
    <mergeCell ref="B10:C10"/>
    <mergeCell ref="B11:C11"/>
    <mergeCell ref="B12:C12"/>
    <mergeCell ref="B13:C13"/>
    <mergeCell ref="B14:C14"/>
    <mergeCell ref="B22:C22"/>
    <mergeCell ref="B23:G23"/>
    <mergeCell ref="A24:G24"/>
    <mergeCell ref="B16:C16"/>
    <mergeCell ref="B17:C17"/>
    <mergeCell ref="B18:C18"/>
    <mergeCell ref="B19:C19"/>
    <mergeCell ref="B20:C20"/>
    <mergeCell ref="B21:C21"/>
  </mergeCells>
  <phoneticPr fontId="1"/>
  <dataValidations count="2">
    <dataValidation imeMode="disabled" allowBlank="1" showInputMessage="1" showErrorMessage="1" sqref="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JA65541:JC65541 SW65541:SY65541 ACS65541:ACU65541 AMO65541:AMQ65541 AWK65541:AWM65541 BGG65541:BGI65541 BQC65541:BQE65541 BZY65541:CAA65541 CJU65541:CJW65541 CTQ65541:CTS65541 DDM65541:DDO65541 DNI65541:DNK65541 DXE65541:DXG65541 EHA65541:EHC65541 EQW65541:EQY65541 FAS65541:FAU65541 FKO65541:FKQ65541 FUK65541:FUM65541 GEG65541:GEI65541 GOC65541:GOE65541 GXY65541:GYA65541 HHU65541:HHW65541 HRQ65541:HRS65541 IBM65541:IBO65541 ILI65541:ILK65541 IVE65541:IVG65541 JFA65541:JFC65541 JOW65541:JOY65541 JYS65541:JYU65541 KIO65541:KIQ65541 KSK65541:KSM65541 LCG65541:LCI65541 LMC65541:LME65541 LVY65541:LWA65541 MFU65541:MFW65541 MPQ65541:MPS65541 MZM65541:MZO65541 NJI65541:NJK65541 NTE65541:NTG65541 ODA65541:ODC65541 OMW65541:OMY65541 OWS65541:OWU65541 PGO65541:PGQ65541 PQK65541:PQM65541 QAG65541:QAI65541 QKC65541:QKE65541 QTY65541:QUA65541 RDU65541:RDW65541 RNQ65541:RNS65541 RXM65541:RXO65541 SHI65541:SHK65541 SRE65541:SRG65541 TBA65541:TBC65541 TKW65541:TKY65541 TUS65541:TUU65541 UEO65541:UEQ65541 UOK65541:UOM65541 UYG65541:UYI65541 VIC65541:VIE65541 VRY65541:VSA65541 WBU65541:WBW65541 WLQ65541:WLS65541 WVM65541:WVO65541 JA131077:JC131077 SW131077:SY131077 ACS131077:ACU131077 AMO131077:AMQ131077 AWK131077:AWM131077 BGG131077:BGI131077 BQC131077:BQE131077 BZY131077:CAA131077 CJU131077:CJW131077 CTQ131077:CTS131077 DDM131077:DDO131077 DNI131077:DNK131077 DXE131077:DXG131077 EHA131077:EHC131077 EQW131077:EQY131077 FAS131077:FAU131077 FKO131077:FKQ131077 FUK131077:FUM131077 GEG131077:GEI131077 GOC131077:GOE131077 GXY131077:GYA131077 HHU131077:HHW131077 HRQ131077:HRS131077 IBM131077:IBO131077 ILI131077:ILK131077 IVE131077:IVG131077 JFA131077:JFC131077 JOW131077:JOY131077 JYS131077:JYU131077 KIO131077:KIQ131077 KSK131077:KSM131077 LCG131077:LCI131077 LMC131077:LME131077 LVY131077:LWA131077 MFU131077:MFW131077 MPQ131077:MPS131077 MZM131077:MZO131077 NJI131077:NJK131077 NTE131077:NTG131077 ODA131077:ODC131077 OMW131077:OMY131077 OWS131077:OWU131077 PGO131077:PGQ131077 PQK131077:PQM131077 QAG131077:QAI131077 QKC131077:QKE131077 QTY131077:QUA131077 RDU131077:RDW131077 RNQ131077:RNS131077 RXM131077:RXO131077 SHI131077:SHK131077 SRE131077:SRG131077 TBA131077:TBC131077 TKW131077:TKY131077 TUS131077:TUU131077 UEO131077:UEQ131077 UOK131077:UOM131077 UYG131077:UYI131077 VIC131077:VIE131077 VRY131077:VSA131077 WBU131077:WBW131077 WLQ131077:WLS131077 WVM131077:WVO131077 JA196613:JC196613 SW196613:SY196613 ACS196613:ACU196613 AMO196613:AMQ196613 AWK196613:AWM196613 BGG196613:BGI196613 BQC196613:BQE196613 BZY196613:CAA196613 CJU196613:CJW196613 CTQ196613:CTS196613 DDM196613:DDO196613 DNI196613:DNK196613 DXE196613:DXG196613 EHA196613:EHC196613 EQW196613:EQY196613 FAS196613:FAU196613 FKO196613:FKQ196613 FUK196613:FUM196613 GEG196613:GEI196613 GOC196613:GOE196613 GXY196613:GYA196613 HHU196613:HHW196613 HRQ196613:HRS196613 IBM196613:IBO196613 ILI196613:ILK196613 IVE196613:IVG196613 JFA196613:JFC196613 JOW196613:JOY196613 JYS196613:JYU196613 KIO196613:KIQ196613 KSK196613:KSM196613 LCG196613:LCI196613 LMC196613:LME196613 LVY196613:LWA196613 MFU196613:MFW196613 MPQ196613:MPS196613 MZM196613:MZO196613 NJI196613:NJK196613 NTE196613:NTG196613 ODA196613:ODC196613 OMW196613:OMY196613 OWS196613:OWU196613 PGO196613:PGQ196613 PQK196613:PQM196613 QAG196613:QAI196613 QKC196613:QKE196613 QTY196613:QUA196613 RDU196613:RDW196613 RNQ196613:RNS196613 RXM196613:RXO196613 SHI196613:SHK196613 SRE196613:SRG196613 TBA196613:TBC196613 TKW196613:TKY196613 TUS196613:TUU196613 UEO196613:UEQ196613 UOK196613:UOM196613 UYG196613:UYI196613 VIC196613:VIE196613 VRY196613:VSA196613 WBU196613:WBW196613 WLQ196613:WLS196613 WVM196613:WVO196613 JA262149:JC262149 SW262149:SY262149 ACS262149:ACU262149 AMO262149:AMQ262149 AWK262149:AWM262149 BGG262149:BGI262149 BQC262149:BQE262149 BZY262149:CAA262149 CJU262149:CJW262149 CTQ262149:CTS262149 DDM262149:DDO262149 DNI262149:DNK262149 DXE262149:DXG262149 EHA262149:EHC262149 EQW262149:EQY262149 FAS262149:FAU262149 FKO262149:FKQ262149 FUK262149:FUM262149 GEG262149:GEI262149 GOC262149:GOE262149 GXY262149:GYA262149 HHU262149:HHW262149 HRQ262149:HRS262149 IBM262149:IBO262149 ILI262149:ILK262149 IVE262149:IVG262149 JFA262149:JFC262149 JOW262149:JOY262149 JYS262149:JYU262149 KIO262149:KIQ262149 KSK262149:KSM262149 LCG262149:LCI262149 LMC262149:LME262149 LVY262149:LWA262149 MFU262149:MFW262149 MPQ262149:MPS262149 MZM262149:MZO262149 NJI262149:NJK262149 NTE262149:NTG262149 ODA262149:ODC262149 OMW262149:OMY262149 OWS262149:OWU262149 PGO262149:PGQ262149 PQK262149:PQM262149 QAG262149:QAI262149 QKC262149:QKE262149 QTY262149:QUA262149 RDU262149:RDW262149 RNQ262149:RNS262149 RXM262149:RXO262149 SHI262149:SHK262149 SRE262149:SRG262149 TBA262149:TBC262149 TKW262149:TKY262149 TUS262149:TUU262149 UEO262149:UEQ262149 UOK262149:UOM262149 UYG262149:UYI262149 VIC262149:VIE262149 VRY262149:VSA262149 WBU262149:WBW262149 WLQ262149:WLS262149 WVM262149:WVO262149 JA327685:JC327685 SW327685:SY327685 ACS327685:ACU327685 AMO327685:AMQ327685 AWK327685:AWM327685 BGG327685:BGI327685 BQC327685:BQE327685 BZY327685:CAA327685 CJU327685:CJW327685 CTQ327685:CTS327685 DDM327685:DDO327685 DNI327685:DNK327685 DXE327685:DXG327685 EHA327685:EHC327685 EQW327685:EQY327685 FAS327685:FAU327685 FKO327685:FKQ327685 FUK327685:FUM327685 GEG327685:GEI327685 GOC327685:GOE327685 GXY327685:GYA327685 HHU327685:HHW327685 HRQ327685:HRS327685 IBM327685:IBO327685 ILI327685:ILK327685 IVE327685:IVG327685 JFA327685:JFC327685 JOW327685:JOY327685 JYS327685:JYU327685 KIO327685:KIQ327685 KSK327685:KSM327685 LCG327685:LCI327685 LMC327685:LME327685 LVY327685:LWA327685 MFU327685:MFW327685 MPQ327685:MPS327685 MZM327685:MZO327685 NJI327685:NJK327685 NTE327685:NTG327685 ODA327685:ODC327685 OMW327685:OMY327685 OWS327685:OWU327685 PGO327685:PGQ327685 PQK327685:PQM327685 QAG327685:QAI327685 QKC327685:QKE327685 QTY327685:QUA327685 RDU327685:RDW327685 RNQ327685:RNS327685 RXM327685:RXO327685 SHI327685:SHK327685 SRE327685:SRG327685 TBA327685:TBC327685 TKW327685:TKY327685 TUS327685:TUU327685 UEO327685:UEQ327685 UOK327685:UOM327685 UYG327685:UYI327685 VIC327685:VIE327685 VRY327685:VSA327685 WBU327685:WBW327685 WLQ327685:WLS327685 WVM327685:WVO327685 JA393221:JC393221 SW393221:SY393221 ACS393221:ACU393221 AMO393221:AMQ393221 AWK393221:AWM393221 BGG393221:BGI393221 BQC393221:BQE393221 BZY393221:CAA393221 CJU393221:CJW393221 CTQ393221:CTS393221 DDM393221:DDO393221 DNI393221:DNK393221 DXE393221:DXG393221 EHA393221:EHC393221 EQW393221:EQY393221 FAS393221:FAU393221 FKO393221:FKQ393221 FUK393221:FUM393221 GEG393221:GEI393221 GOC393221:GOE393221 GXY393221:GYA393221 HHU393221:HHW393221 HRQ393221:HRS393221 IBM393221:IBO393221 ILI393221:ILK393221 IVE393221:IVG393221 JFA393221:JFC393221 JOW393221:JOY393221 JYS393221:JYU393221 KIO393221:KIQ393221 KSK393221:KSM393221 LCG393221:LCI393221 LMC393221:LME393221 LVY393221:LWA393221 MFU393221:MFW393221 MPQ393221:MPS393221 MZM393221:MZO393221 NJI393221:NJK393221 NTE393221:NTG393221 ODA393221:ODC393221 OMW393221:OMY393221 OWS393221:OWU393221 PGO393221:PGQ393221 PQK393221:PQM393221 QAG393221:QAI393221 QKC393221:QKE393221 QTY393221:QUA393221 RDU393221:RDW393221 RNQ393221:RNS393221 RXM393221:RXO393221 SHI393221:SHK393221 SRE393221:SRG393221 TBA393221:TBC393221 TKW393221:TKY393221 TUS393221:TUU393221 UEO393221:UEQ393221 UOK393221:UOM393221 UYG393221:UYI393221 VIC393221:VIE393221 VRY393221:VSA393221 WBU393221:WBW393221 WLQ393221:WLS393221 WVM393221:WVO393221 JA458757:JC458757 SW458757:SY458757 ACS458757:ACU458757 AMO458757:AMQ458757 AWK458757:AWM458757 BGG458757:BGI458757 BQC458757:BQE458757 BZY458757:CAA458757 CJU458757:CJW458757 CTQ458757:CTS458757 DDM458757:DDO458757 DNI458757:DNK458757 DXE458757:DXG458757 EHA458757:EHC458757 EQW458757:EQY458757 FAS458757:FAU458757 FKO458757:FKQ458757 FUK458757:FUM458757 GEG458757:GEI458757 GOC458757:GOE458757 GXY458757:GYA458757 HHU458757:HHW458757 HRQ458757:HRS458757 IBM458757:IBO458757 ILI458757:ILK458757 IVE458757:IVG458757 JFA458757:JFC458757 JOW458757:JOY458757 JYS458757:JYU458757 KIO458757:KIQ458757 KSK458757:KSM458757 LCG458757:LCI458757 LMC458757:LME458757 LVY458757:LWA458757 MFU458757:MFW458757 MPQ458757:MPS458757 MZM458757:MZO458757 NJI458757:NJK458757 NTE458757:NTG458757 ODA458757:ODC458757 OMW458757:OMY458757 OWS458757:OWU458757 PGO458757:PGQ458757 PQK458757:PQM458757 QAG458757:QAI458757 QKC458757:QKE458757 QTY458757:QUA458757 RDU458757:RDW458757 RNQ458757:RNS458757 RXM458757:RXO458757 SHI458757:SHK458757 SRE458757:SRG458757 TBA458757:TBC458757 TKW458757:TKY458757 TUS458757:TUU458757 UEO458757:UEQ458757 UOK458757:UOM458757 UYG458757:UYI458757 VIC458757:VIE458757 VRY458757:VSA458757 WBU458757:WBW458757 WLQ458757:WLS458757 WVM458757:WVO458757 JA524293:JC524293 SW524293:SY524293 ACS524293:ACU524293 AMO524293:AMQ524293 AWK524293:AWM524293 BGG524293:BGI524293 BQC524293:BQE524293 BZY524293:CAA524293 CJU524293:CJW524293 CTQ524293:CTS524293 DDM524293:DDO524293 DNI524293:DNK524293 DXE524293:DXG524293 EHA524293:EHC524293 EQW524293:EQY524293 FAS524293:FAU524293 FKO524293:FKQ524293 FUK524293:FUM524293 GEG524293:GEI524293 GOC524293:GOE524293 GXY524293:GYA524293 HHU524293:HHW524293 HRQ524293:HRS524293 IBM524293:IBO524293 ILI524293:ILK524293 IVE524293:IVG524293 JFA524293:JFC524293 JOW524293:JOY524293 JYS524293:JYU524293 KIO524293:KIQ524293 KSK524293:KSM524293 LCG524293:LCI524293 LMC524293:LME524293 LVY524293:LWA524293 MFU524293:MFW524293 MPQ524293:MPS524293 MZM524293:MZO524293 NJI524293:NJK524293 NTE524293:NTG524293 ODA524293:ODC524293 OMW524293:OMY524293 OWS524293:OWU524293 PGO524293:PGQ524293 PQK524293:PQM524293 QAG524293:QAI524293 QKC524293:QKE524293 QTY524293:QUA524293 RDU524293:RDW524293 RNQ524293:RNS524293 RXM524293:RXO524293 SHI524293:SHK524293 SRE524293:SRG524293 TBA524293:TBC524293 TKW524293:TKY524293 TUS524293:TUU524293 UEO524293:UEQ524293 UOK524293:UOM524293 UYG524293:UYI524293 VIC524293:VIE524293 VRY524293:VSA524293 WBU524293:WBW524293 WLQ524293:WLS524293 WVM524293:WVO524293 JA589829:JC589829 SW589829:SY589829 ACS589829:ACU589829 AMO589829:AMQ589829 AWK589829:AWM589829 BGG589829:BGI589829 BQC589829:BQE589829 BZY589829:CAA589829 CJU589829:CJW589829 CTQ589829:CTS589829 DDM589829:DDO589829 DNI589829:DNK589829 DXE589829:DXG589829 EHA589829:EHC589829 EQW589829:EQY589829 FAS589829:FAU589829 FKO589829:FKQ589829 FUK589829:FUM589829 GEG589829:GEI589829 GOC589829:GOE589829 GXY589829:GYA589829 HHU589829:HHW589829 HRQ589829:HRS589829 IBM589829:IBO589829 ILI589829:ILK589829 IVE589829:IVG589829 JFA589829:JFC589829 JOW589829:JOY589829 JYS589829:JYU589829 KIO589829:KIQ589829 KSK589829:KSM589829 LCG589829:LCI589829 LMC589829:LME589829 LVY589829:LWA589829 MFU589829:MFW589829 MPQ589829:MPS589829 MZM589829:MZO589829 NJI589829:NJK589829 NTE589829:NTG589829 ODA589829:ODC589829 OMW589829:OMY589829 OWS589829:OWU589829 PGO589829:PGQ589829 PQK589829:PQM589829 QAG589829:QAI589829 QKC589829:QKE589829 QTY589829:QUA589829 RDU589829:RDW589829 RNQ589829:RNS589829 RXM589829:RXO589829 SHI589829:SHK589829 SRE589829:SRG589829 TBA589829:TBC589829 TKW589829:TKY589829 TUS589829:TUU589829 UEO589829:UEQ589829 UOK589829:UOM589829 UYG589829:UYI589829 VIC589829:VIE589829 VRY589829:VSA589829 WBU589829:WBW589829 WLQ589829:WLS589829 WVM589829:WVO589829 JA655365:JC655365 SW655365:SY655365 ACS655365:ACU655365 AMO655365:AMQ655365 AWK655365:AWM655365 BGG655365:BGI655365 BQC655365:BQE655365 BZY655365:CAA655365 CJU655365:CJW655365 CTQ655365:CTS655365 DDM655365:DDO655365 DNI655365:DNK655365 DXE655365:DXG655365 EHA655365:EHC655365 EQW655365:EQY655365 FAS655365:FAU655365 FKO655365:FKQ655365 FUK655365:FUM655365 GEG655365:GEI655365 GOC655365:GOE655365 GXY655365:GYA655365 HHU655365:HHW655365 HRQ655365:HRS655365 IBM655365:IBO655365 ILI655365:ILK655365 IVE655365:IVG655365 JFA655365:JFC655365 JOW655365:JOY655365 JYS655365:JYU655365 KIO655365:KIQ655365 KSK655365:KSM655365 LCG655365:LCI655365 LMC655365:LME655365 LVY655365:LWA655365 MFU655365:MFW655365 MPQ655365:MPS655365 MZM655365:MZO655365 NJI655365:NJK655365 NTE655365:NTG655365 ODA655365:ODC655365 OMW655365:OMY655365 OWS655365:OWU655365 PGO655365:PGQ655365 PQK655365:PQM655365 QAG655365:QAI655365 QKC655365:QKE655365 QTY655365:QUA655365 RDU655365:RDW655365 RNQ655365:RNS655365 RXM655365:RXO655365 SHI655365:SHK655365 SRE655365:SRG655365 TBA655365:TBC655365 TKW655365:TKY655365 TUS655365:TUU655365 UEO655365:UEQ655365 UOK655365:UOM655365 UYG655365:UYI655365 VIC655365:VIE655365 VRY655365:VSA655365 WBU655365:WBW655365 WLQ655365:WLS655365 WVM655365:WVO655365 JA720901:JC720901 SW720901:SY720901 ACS720901:ACU720901 AMO720901:AMQ720901 AWK720901:AWM720901 BGG720901:BGI720901 BQC720901:BQE720901 BZY720901:CAA720901 CJU720901:CJW720901 CTQ720901:CTS720901 DDM720901:DDO720901 DNI720901:DNK720901 DXE720901:DXG720901 EHA720901:EHC720901 EQW720901:EQY720901 FAS720901:FAU720901 FKO720901:FKQ720901 FUK720901:FUM720901 GEG720901:GEI720901 GOC720901:GOE720901 GXY720901:GYA720901 HHU720901:HHW720901 HRQ720901:HRS720901 IBM720901:IBO720901 ILI720901:ILK720901 IVE720901:IVG720901 JFA720901:JFC720901 JOW720901:JOY720901 JYS720901:JYU720901 KIO720901:KIQ720901 KSK720901:KSM720901 LCG720901:LCI720901 LMC720901:LME720901 LVY720901:LWA720901 MFU720901:MFW720901 MPQ720901:MPS720901 MZM720901:MZO720901 NJI720901:NJK720901 NTE720901:NTG720901 ODA720901:ODC720901 OMW720901:OMY720901 OWS720901:OWU720901 PGO720901:PGQ720901 PQK720901:PQM720901 QAG720901:QAI720901 QKC720901:QKE720901 QTY720901:QUA720901 RDU720901:RDW720901 RNQ720901:RNS720901 RXM720901:RXO720901 SHI720901:SHK720901 SRE720901:SRG720901 TBA720901:TBC720901 TKW720901:TKY720901 TUS720901:TUU720901 UEO720901:UEQ720901 UOK720901:UOM720901 UYG720901:UYI720901 VIC720901:VIE720901 VRY720901:VSA720901 WBU720901:WBW720901 WLQ720901:WLS720901 WVM720901:WVO720901 JA786437:JC786437 SW786437:SY786437 ACS786437:ACU786437 AMO786437:AMQ786437 AWK786437:AWM786437 BGG786437:BGI786437 BQC786437:BQE786437 BZY786437:CAA786437 CJU786437:CJW786437 CTQ786437:CTS786437 DDM786437:DDO786437 DNI786437:DNK786437 DXE786437:DXG786437 EHA786437:EHC786437 EQW786437:EQY786437 FAS786437:FAU786437 FKO786437:FKQ786437 FUK786437:FUM786437 GEG786437:GEI786437 GOC786437:GOE786437 GXY786437:GYA786437 HHU786437:HHW786437 HRQ786437:HRS786437 IBM786437:IBO786437 ILI786437:ILK786437 IVE786437:IVG786437 JFA786437:JFC786437 JOW786437:JOY786437 JYS786437:JYU786437 KIO786437:KIQ786437 KSK786437:KSM786437 LCG786437:LCI786437 LMC786437:LME786437 LVY786437:LWA786437 MFU786437:MFW786437 MPQ786437:MPS786437 MZM786437:MZO786437 NJI786437:NJK786437 NTE786437:NTG786437 ODA786437:ODC786437 OMW786437:OMY786437 OWS786437:OWU786437 PGO786437:PGQ786437 PQK786437:PQM786437 QAG786437:QAI786437 QKC786437:QKE786437 QTY786437:QUA786437 RDU786437:RDW786437 RNQ786437:RNS786437 RXM786437:RXO786437 SHI786437:SHK786437 SRE786437:SRG786437 TBA786437:TBC786437 TKW786437:TKY786437 TUS786437:TUU786437 UEO786437:UEQ786437 UOK786437:UOM786437 UYG786437:UYI786437 VIC786437:VIE786437 VRY786437:VSA786437 WBU786437:WBW786437 WLQ786437:WLS786437 WVM786437:WVO786437 JA851973:JC851973 SW851973:SY851973 ACS851973:ACU851973 AMO851973:AMQ851973 AWK851973:AWM851973 BGG851973:BGI851973 BQC851973:BQE851973 BZY851973:CAA851973 CJU851973:CJW851973 CTQ851973:CTS851973 DDM851973:DDO851973 DNI851973:DNK851973 DXE851973:DXG851973 EHA851973:EHC851973 EQW851973:EQY851973 FAS851973:FAU851973 FKO851973:FKQ851973 FUK851973:FUM851973 GEG851973:GEI851973 GOC851973:GOE851973 GXY851973:GYA851973 HHU851973:HHW851973 HRQ851973:HRS851973 IBM851973:IBO851973 ILI851973:ILK851973 IVE851973:IVG851973 JFA851973:JFC851973 JOW851973:JOY851973 JYS851973:JYU851973 KIO851973:KIQ851973 KSK851973:KSM851973 LCG851973:LCI851973 LMC851973:LME851973 LVY851973:LWA851973 MFU851973:MFW851973 MPQ851973:MPS851973 MZM851973:MZO851973 NJI851973:NJK851973 NTE851973:NTG851973 ODA851973:ODC851973 OMW851973:OMY851973 OWS851973:OWU851973 PGO851973:PGQ851973 PQK851973:PQM851973 QAG851973:QAI851973 QKC851973:QKE851973 QTY851973:QUA851973 RDU851973:RDW851973 RNQ851973:RNS851973 RXM851973:RXO851973 SHI851973:SHK851973 SRE851973:SRG851973 TBA851973:TBC851973 TKW851973:TKY851973 TUS851973:TUU851973 UEO851973:UEQ851973 UOK851973:UOM851973 UYG851973:UYI851973 VIC851973:VIE851973 VRY851973:VSA851973 WBU851973:WBW851973 WLQ851973:WLS851973 WVM851973:WVO851973 JA917509:JC917509 SW917509:SY917509 ACS917509:ACU917509 AMO917509:AMQ917509 AWK917509:AWM917509 BGG917509:BGI917509 BQC917509:BQE917509 BZY917509:CAA917509 CJU917509:CJW917509 CTQ917509:CTS917509 DDM917509:DDO917509 DNI917509:DNK917509 DXE917509:DXG917509 EHA917509:EHC917509 EQW917509:EQY917509 FAS917509:FAU917509 FKO917509:FKQ917509 FUK917509:FUM917509 GEG917509:GEI917509 GOC917509:GOE917509 GXY917509:GYA917509 HHU917509:HHW917509 HRQ917509:HRS917509 IBM917509:IBO917509 ILI917509:ILK917509 IVE917509:IVG917509 JFA917509:JFC917509 JOW917509:JOY917509 JYS917509:JYU917509 KIO917509:KIQ917509 KSK917509:KSM917509 LCG917509:LCI917509 LMC917509:LME917509 LVY917509:LWA917509 MFU917509:MFW917509 MPQ917509:MPS917509 MZM917509:MZO917509 NJI917509:NJK917509 NTE917509:NTG917509 ODA917509:ODC917509 OMW917509:OMY917509 OWS917509:OWU917509 PGO917509:PGQ917509 PQK917509:PQM917509 QAG917509:QAI917509 QKC917509:QKE917509 QTY917509:QUA917509 RDU917509:RDW917509 RNQ917509:RNS917509 RXM917509:RXO917509 SHI917509:SHK917509 SRE917509:SRG917509 TBA917509:TBC917509 TKW917509:TKY917509 TUS917509:TUU917509 UEO917509:UEQ917509 UOK917509:UOM917509 UYG917509:UYI917509 VIC917509:VIE917509 VRY917509:VSA917509 WBU917509:WBW917509 WLQ917509:WLS917509 WVM917509:WVO917509 JA983045:JC983045 SW983045:SY983045 ACS983045:ACU983045 AMO983045:AMQ983045 AWK983045:AWM983045 BGG983045:BGI983045 BQC983045:BQE983045 BZY983045:CAA983045 CJU983045:CJW983045 CTQ983045:CTS983045 DDM983045:DDO983045 DNI983045:DNK983045 DXE983045:DXG983045 EHA983045:EHC983045 EQW983045:EQY983045 FAS983045:FAU983045 FKO983045:FKQ983045 FUK983045:FUM983045 GEG983045:GEI983045 GOC983045:GOE983045 GXY983045:GYA983045 HHU983045:HHW983045 HRQ983045:HRS983045 IBM983045:IBO983045 ILI983045:ILK983045 IVE983045:IVG983045 JFA983045:JFC983045 JOW983045:JOY983045 JYS983045:JYU983045 KIO983045:KIQ983045 KSK983045:KSM983045 LCG983045:LCI983045 LMC983045:LME983045 LVY983045:LWA983045 MFU983045:MFW983045 MPQ983045:MPS983045 MZM983045:MZO983045 NJI983045:NJK983045 NTE983045:NTG983045 ODA983045:ODC983045 OMW983045:OMY983045 OWS983045:OWU983045 PGO983045:PGQ983045 PQK983045:PQM983045 QAG983045:QAI983045 QKC983045:QKE983045 QTY983045:QUA983045 RDU983045:RDW983045 RNQ983045:RNS983045 RXM983045:RXO983045 SHI983045:SHK983045 SRE983045:SRG983045 TBA983045:TBC983045 TKW983045:TKY983045 TUS983045:TUU983045 UEO983045:UEQ983045 UOK983045:UOM983045 UYG983045:UYI983045 VIC983045:VIE983045 VRY983045:VSA983045 WBU983045:WBW983045 WLQ983045:WLS983045 WVM983045:WVO983045 F983045:G983045 F917509:G917509 F851973:G851973 F786437:G786437 F720901:G720901 F655365:G655365 F589829:G589829 F524293:G524293 F458757:G458757 F393221:G393221 F327685:G327685 F262149:G262149 F196613:G196613 F131077:G131077 F65541:G65541 F4:G4" xr:uid="{5A00B1B7-6A17-4BD0-A5B7-780D4BAA6A0A}"/>
    <dataValidation imeMode="hiragana" allowBlank="1" showInputMessage="1" showErrorMessage="1" sqref="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C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C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C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C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C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C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C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C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C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C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C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C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C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C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IX2:JC3 ST2:SY3 ACP2:ACU3 AML2:AMQ3 AWH2:AWM3 BGD2:BGI3 BPZ2:BQE3 BZV2:CAA3 CJR2:CJW3 CTN2:CTS3 DDJ2:DDO3 DNF2:DNK3 DXB2:DXG3 EGX2:EHC3 EQT2:EQY3 FAP2:FAU3 FKL2:FKQ3 FUH2:FUM3 GED2:GEI3 GNZ2:GOE3 GXV2:GYA3 HHR2:HHW3 HRN2:HRS3 IBJ2:IBO3 ILF2:ILK3 IVB2:IVG3 JEX2:JFC3 JOT2:JOY3 JYP2:JYU3 KIL2:KIQ3 KSH2:KSM3 LCD2:LCI3 LLZ2:LME3 LVV2:LWA3 MFR2:MFW3 MPN2:MPS3 MZJ2:MZO3 NJF2:NJK3 NTB2:NTG3 OCX2:ODC3 OMT2:OMY3 OWP2:OWU3 PGL2:PGQ3 PQH2:PQM3 QAD2:QAI3 QJZ2:QKE3 QTV2:QUA3 RDR2:RDW3 RNN2:RNS3 RXJ2:RXO3 SHF2:SHK3 SRB2:SRG3 TAX2:TBC3 TKT2:TKY3 TUP2:TUU3 UEL2:UEQ3 UOH2:UOM3 UYD2:UYI3 VHZ2:VIE3 VRV2:VSA3 WBR2:WBW3 WLN2:WLS3 WVJ2:WVO3 IX65539:JC65540 ST65539:SY65540 ACP65539:ACU65540 AML65539:AMQ65540 AWH65539:AWM65540 BGD65539:BGI65540 BPZ65539:BQE65540 BZV65539:CAA65540 CJR65539:CJW65540 CTN65539:CTS65540 DDJ65539:DDO65540 DNF65539:DNK65540 DXB65539:DXG65540 EGX65539:EHC65540 EQT65539:EQY65540 FAP65539:FAU65540 FKL65539:FKQ65540 FUH65539:FUM65540 GED65539:GEI65540 GNZ65539:GOE65540 GXV65539:GYA65540 HHR65539:HHW65540 HRN65539:HRS65540 IBJ65539:IBO65540 ILF65539:ILK65540 IVB65539:IVG65540 JEX65539:JFC65540 JOT65539:JOY65540 JYP65539:JYU65540 KIL65539:KIQ65540 KSH65539:KSM65540 LCD65539:LCI65540 LLZ65539:LME65540 LVV65539:LWA65540 MFR65539:MFW65540 MPN65539:MPS65540 MZJ65539:MZO65540 NJF65539:NJK65540 NTB65539:NTG65540 OCX65539:ODC65540 OMT65539:OMY65540 OWP65539:OWU65540 PGL65539:PGQ65540 PQH65539:PQM65540 QAD65539:QAI65540 QJZ65539:QKE65540 QTV65539:QUA65540 RDR65539:RDW65540 RNN65539:RNS65540 RXJ65539:RXO65540 SHF65539:SHK65540 SRB65539:SRG65540 TAX65539:TBC65540 TKT65539:TKY65540 TUP65539:TUU65540 UEL65539:UEQ65540 UOH65539:UOM65540 UYD65539:UYI65540 VHZ65539:VIE65540 VRV65539:VSA65540 WBR65539:WBW65540 WLN65539:WLS65540 WVJ65539:WVO65540 IX131075:JC131076 ST131075:SY131076 ACP131075:ACU131076 AML131075:AMQ131076 AWH131075:AWM131076 BGD131075:BGI131076 BPZ131075:BQE131076 BZV131075:CAA131076 CJR131075:CJW131076 CTN131075:CTS131076 DDJ131075:DDO131076 DNF131075:DNK131076 DXB131075:DXG131076 EGX131075:EHC131076 EQT131075:EQY131076 FAP131075:FAU131076 FKL131075:FKQ131076 FUH131075:FUM131076 GED131075:GEI131076 GNZ131075:GOE131076 GXV131075:GYA131076 HHR131075:HHW131076 HRN131075:HRS131076 IBJ131075:IBO131076 ILF131075:ILK131076 IVB131075:IVG131076 JEX131075:JFC131076 JOT131075:JOY131076 JYP131075:JYU131076 KIL131075:KIQ131076 KSH131075:KSM131076 LCD131075:LCI131076 LLZ131075:LME131076 LVV131075:LWA131076 MFR131075:MFW131076 MPN131075:MPS131076 MZJ131075:MZO131076 NJF131075:NJK131076 NTB131075:NTG131076 OCX131075:ODC131076 OMT131075:OMY131076 OWP131075:OWU131076 PGL131075:PGQ131076 PQH131075:PQM131076 QAD131075:QAI131076 QJZ131075:QKE131076 QTV131075:QUA131076 RDR131075:RDW131076 RNN131075:RNS131076 RXJ131075:RXO131076 SHF131075:SHK131076 SRB131075:SRG131076 TAX131075:TBC131076 TKT131075:TKY131076 TUP131075:TUU131076 UEL131075:UEQ131076 UOH131075:UOM131076 UYD131075:UYI131076 VHZ131075:VIE131076 VRV131075:VSA131076 WBR131075:WBW131076 WLN131075:WLS131076 WVJ131075:WVO131076 IX196611:JC196612 ST196611:SY196612 ACP196611:ACU196612 AML196611:AMQ196612 AWH196611:AWM196612 BGD196611:BGI196612 BPZ196611:BQE196612 BZV196611:CAA196612 CJR196611:CJW196612 CTN196611:CTS196612 DDJ196611:DDO196612 DNF196611:DNK196612 DXB196611:DXG196612 EGX196611:EHC196612 EQT196611:EQY196612 FAP196611:FAU196612 FKL196611:FKQ196612 FUH196611:FUM196612 GED196611:GEI196612 GNZ196611:GOE196612 GXV196611:GYA196612 HHR196611:HHW196612 HRN196611:HRS196612 IBJ196611:IBO196612 ILF196611:ILK196612 IVB196611:IVG196612 JEX196611:JFC196612 JOT196611:JOY196612 JYP196611:JYU196612 KIL196611:KIQ196612 KSH196611:KSM196612 LCD196611:LCI196612 LLZ196611:LME196612 LVV196611:LWA196612 MFR196611:MFW196612 MPN196611:MPS196612 MZJ196611:MZO196612 NJF196611:NJK196612 NTB196611:NTG196612 OCX196611:ODC196612 OMT196611:OMY196612 OWP196611:OWU196612 PGL196611:PGQ196612 PQH196611:PQM196612 QAD196611:QAI196612 QJZ196611:QKE196612 QTV196611:QUA196612 RDR196611:RDW196612 RNN196611:RNS196612 RXJ196611:RXO196612 SHF196611:SHK196612 SRB196611:SRG196612 TAX196611:TBC196612 TKT196611:TKY196612 TUP196611:TUU196612 UEL196611:UEQ196612 UOH196611:UOM196612 UYD196611:UYI196612 VHZ196611:VIE196612 VRV196611:VSA196612 WBR196611:WBW196612 WLN196611:WLS196612 WVJ196611:WVO196612 IX262147:JC262148 ST262147:SY262148 ACP262147:ACU262148 AML262147:AMQ262148 AWH262147:AWM262148 BGD262147:BGI262148 BPZ262147:BQE262148 BZV262147:CAA262148 CJR262147:CJW262148 CTN262147:CTS262148 DDJ262147:DDO262148 DNF262147:DNK262148 DXB262147:DXG262148 EGX262147:EHC262148 EQT262147:EQY262148 FAP262147:FAU262148 FKL262147:FKQ262148 FUH262147:FUM262148 GED262147:GEI262148 GNZ262147:GOE262148 GXV262147:GYA262148 HHR262147:HHW262148 HRN262147:HRS262148 IBJ262147:IBO262148 ILF262147:ILK262148 IVB262147:IVG262148 JEX262147:JFC262148 JOT262147:JOY262148 JYP262147:JYU262148 KIL262147:KIQ262148 KSH262147:KSM262148 LCD262147:LCI262148 LLZ262147:LME262148 LVV262147:LWA262148 MFR262147:MFW262148 MPN262147:MPS262148 MZJ262147:MZO262148 NJF262147:NJK262148 NTB262147:NTG262148 OCX262147:ODC262148 OMT262147:OMY262148 OWP262147:OWU262148 PGL262147:PGQ262148 PQH262147:PQM262148 QAD262147:QAI262148 QJZ262147:QKE262148 QTV262147:QUA262148 RDR262147:RDW262148 RNN262147:RNS262148 RXJ262147:RXO262148 SHF262147:SHK262148 SRB262147:SRG262148 TAX262147:TBC262148 TKT262147:TKY262148 TUP262147:TUU262148 UEL262147:UEQ262148 UOH262147:UOM262148 UYD262147:UYI262148 VHZ262147:VIE262148 VRV262147:VSA262148 WBR262147:WBW262148 WLN262147:WLS262148 WVJ262147:WVO262148 IX327683:JC327684 ST327683:SY327684 ACP327683:ACU327684 AML327683:AMQ327684 AWH327683:AWM327684 BGD327683:BGI327684 BPZ327683:BQE327684 BZV327683:CAA327684 CJR327683:CJW327684 CTN327683:CTS327684 DDJ327683:DDO327684 DNF327683:DNK327684 DXB327683:DXG327684 EGX327683:EHC327684 EQT327683:EQY327684 FAP327683:FAU327684 FKL327683:FKQ327684 FUH327683:FUM327684 GED327683:GEI327684 GNZ327683:GOE327684 GXV327683:GYA327684 HHR327683:HHW327684 HRN327683:HRS327684 IBJ327683:IBO327684 ILF327683:ILK327684 IVB327683:IVG327684 JEX327683:JFC327684 JOT327683:JOY327684 JYP327683:JYU327684 KIL327683:KIQ327684 KSH327683:KSM327684 LCD327683:LCI327684 LLZ327683:LME327684 LVV327683:LWA327684 MFR327683:MFW327684 MPN327683:MPS327684 MZJ327683:MZO327684 NJF327683:NJK327684 NTB327683:NTG327684 OCX327683:ODC327684 OMT327683:OMY327684 OWP327683:OWU327684 PGL327683:PGQ327684 PQH327683:PQM327684 QAD327683:QAI327684 QJZ327683:QKE327684 QTV327683:QUA327684 RDR327683:RDW327684 RNN327683:RNS327684 RXJ327683:RXO327684 SHF327683:SHK327684 SRB327683:SRG327684 TAX327683:TBC327684 TKT327683:TKY327684 TUP327683:TUU327684 UEL327683:UEQ327684 UOH327683:UOM327684 UYD327683:UYI327684 VHZ327683:VIE327684 VRV327683:VSA327684 WBR327683:WBW327684 WLN327683:WLS327684 WVJ327683:WVO327684 IX393219:JC393220 ST393219:SY393220 ACP393219:ACU393220 AML393219:AMQ393220 AWH393219:AWM393220 BGD393219:BGI393220 BPZ393219:BQE393220 BZV393219:CAA393220 CJR393219:CJW393220 CTN393219:CTS393220 DDJ393219:DDO393220 DNF393219:DNK393220 DXB393219:DXG393220 EGX393219:EHC393220 EQT393219:EQY393220 FAP393219:FAU393220 FKL393219:FKQ393220 FUH393219:FUM393220 GED393219:GEI393220 GNZ393219:GOE393220 GXV393219:GYA393220 HHR393219:HHW393220 HRN393219:HRS393220 IBJ393219:IBO393220 ILF393219:ILK393220 IVB393219:IVG393220 JEX393219:JFC393220 JOT393219:JOY393220 JYP393219:JYU393220 KIL393219:KIQ393220 KSH393219:KSM393220 LCD393219:LCI393220 LLZ393219:LME393220 LVV393219:LWA393220 MFR393219:MFW393220 MPN393219:MPS393220 MZJ393219:MZO393220 NJF393219:NJK393220 NTB393219:NTG393220 OCX393219:ODC393220 OMT393219:OMY393220 OWP393219:OWU393220 PGL393219:PGQ393220 PQH393219:PQM393220 QAD393219:QAI393220 QJZ393219:QKE393220 QTV393219:QUA393220 RDR393219:RDW393220 RNN393219:RNS393220 RXJ393219:RXO393220 SHF393219:SHK393220 SRB393219:SRG393220 TAX393219:TBC393220 TKT393219:TKY393220 TUP393219:TUU393220 UEL393219:UEQ393220 UOH393219:UOM393220 UYD393219:UYI393220 VHZ393219:VIE393220 VRV393219:VSA393220 WBR393219:WBW393220 WLN393219:WLS393220 WVJ393219:WVO393220 IX458755:JC458756 ST458755:SY458756 ACP458755:ACU458756 AML458755:AMQ458756 AWH458755:AWM458756 BGD458755:BGI458756 BPZ458755:BQE458756 BZV458755:CAA458756 CJR458755:CJW458756 CTN458755:CTS458756 DDJ458755:DDO458756 DNF458755:DNK458756 DXB458755:DXG458756 EGX458755:EHC458756 EQT458755:EQY458756 FAP458755:FAU458756 FKL458755:FKQ458756 FUH458755:FUM458756 GED458755:GEI458756 GNZ458755:GOE458756 GXV458755:GYA458756 HHR458755:HHW458756 HRN458755:HRS458756 IBJ458755:IBO458756 ILF458755:ILK458756 IVB458755:IVG458756 JEX458755:JFC458756 JOT458755:JOY458756 JYP458755:JYU458756 KIL458755:KIQ458756 KSH458755:KSM458756 LCD458755:LCI458756 LLZ458755:LME458756 LVV458755:LWA458756 MFR458755:MFW458756 MPN458755:MPS458756 MZJ458755:MZO458756 NJF458755:NJK458756 NTB458755:NTG458756 OCX458755:ODC458756 OMT458755:OMY458756 OWP458755:OWU458756 PGL458755:PGQ458756 PQH458755:PQM458756 QAD458755:QAI458756 QJZ458755:QKE458756 QTV458755:QUA458756 RDR458755:RDW458756 RNN458755:RNS458756 RXJ458755:RXO458756 SHF458755:SHK458756 SRB458755:SRG458756 TAX458755:TBC458756 TKT458755:TKY458756 TUP458755:TUU458756 UEL458755:UEQ458756 UOH458755:UOM458756 UYD458755:UYI458756 VHZ458755:VIE458756 VRV458755:VSA458756 WBR458755:WBW458756 WLN458755:WLS458756 WVJ458755:WVO458756 IX524291:JC524292 ST524291:SY524292 ACP524291:ACU524292 AML524291:AMQ524292 AWH524291:AWM524292 BGD524291:BGI524292 BPZ524291:BQE524292 BZV524291:CAA524292 CJR524291:CJW524292 CTN524291:CTS524292 DDJ524291:DDO524292 DNF524291:DNK524292 DXB524291:DXG524292 EGX524291:EHC524292 EQT524291:EQY524292 FAP524291:FAU524292 FKL524291:FKQ524292 FUH524291:FUM524292 GED524291:GEI524292 GNZ524291:GOE524292 GXV524291:GYA524292 HHR524291:HHW524292 HRN524291:HRS524292 IBJ524291:IBO524292 ILF524291:ILK524292 IVB524291:IVG524292 JEX524291:JFC524292 JOT524291:JOY524292 JYP524291:JYU524292 KIL524291:KIQ524292 KSH524291:KSM524292 LCD524291:LCI524292 LLZ524291:LME524292 LVV524291:LWA524292 MFR524291:MFW524292 MPN524291:MPS524292 MZJ524291:MZO524292 NJF524291:NJK524292 NTB524291:NTG524292 OCX524291:ODC524292 OMT524291:OMY524292 OWP524291:OWU524292 PGL524291:PGQ524292 PQH524291:PQM524292 QAD524291:QAI524292 QJZ524291:QKE524292 QTV524291:QUA524292 RDR524291:RDW524292 RNN524291:RNS524292 RXJ524291:RXO524292 SHF524291:SHK524292 SRB524291:SRG524292 TAX524291:TBC524292 TKT524291:TKY524292 TUP524291:TUU524292 UEL524291:UEQ524292 UOH524291:UOM524292 UYD524291:UYI524292 VHZ524291:VIE524292 VRV524291:VSA524292 WBR524291:WBW524292 WLN524291:WLS524292 WVJ524291:WVO524292 IX589827:JC589828 ST589827:SY589828 ACP589827:ACU589828 AML589827:AMQ589828 AWH589827:AWM589828 BGD589827:BGI589828 BPZ589827:BQE589828 BZV589827:CAA589828 CJR589827:CJW589828 CTN589827:CTS589828 DDJ589827:DDO589828 DNF589827:DNK589828 DXB589827:DXG589828 EGX589827:EHC589828 EQT589827:EQY589828 FAP589827:FAU589828 FKL589827:FKQ589828 FUH589827:FUM589828 GED589827:GEI589828 GNZ589827:GOE589828 GXV589827:GYA589828 HHR589827:HHW589828 HRN589827:HRS589828 IBJ589827:IBO589828 ILF589827:ILK589828 IVB589827:IVG589828 JEX589827:JFC589828 JOT589827:JOY589828 JYP589827:JYU589828 KIL589827:KIQ589828 KSH589827:KSM589828 LCD589827:LCI589828 LLZ589827:LME589828 LVV589827:LWA589828 MFR589827:MFW589828 MPN589827:MPS589828 MZJ589827:MZO589828 NJF589827:NJK589828 NTB589827:NTG589828 OCX589827:ODC589828 OMT589827:OMY589828 OWP589827:OWU589828 PGL589827:PGQ589828 PQH589827:PQM589828 QAD589827:QAI589828 QJZ589827:QKE589828 QTV589827:QUA589828 RDR589827:RDW589828 RNN589827:RNS589828 RXJ589827:RXO589828 SHF589827:SHK589828 SRB589827:SRG589828 TAX589827:TBC589828 TKT589827:TKY589828 TUP589827:TUU589828 UEL589827:UEQ589828 UOH589827:UOM589828 UYD589827:UYI589828 VHZ589827:VIE589828 VRV589827:VSA589828 WBR589827:WBW589828 WLN589827:WLS589828 WVJ589827:WVO589828 IX655363:JC655364 ST655363:SY655364 ACP655363:ACU655364 AML655363:AMQ655364 AWH655363:AWM655364 BGD655363:BGI655364 BPZ655363:BQE655364 BZV655363:CAA655364 CJR655363:CJW655364 CTN655363:CTS655364 DDJ655363:DDO655364 DNF655363:DNK655364 DXB655363:DXG655364 EGX655363:EHC655364 EQT655363:EQY655364 FAP655363:FAU655364 FKL655363:FKQ655364 FUH655363:FUM655364 GED655363:GEI655364 GNZ655363:GOE655364 GXV655363:GYA655364 HHR655363:HHW655364 HRN655363:HRS655364 IBJ655363:IBO655364 ILF655363:ILK655364 IVB655363:IVG655364 JEX655363:JFC655364 JOT655363:JOY655364 JYP655363:JYU655364 KIL655363:KIQ655364 KSH655363:KSM655364 LCD655363:LCI655364 LLZ655363:LME655364 LVV655363:LWA655364 MFR655363:MFW655364 MPN655363:MPS655364 MZJ655363:MZO655364 NJF655363:NJK655364 NTB655363:NTG655364 OCX655363:ODC655364 OMT655363:OMY655364 OWP655363:OWU655364 PGL655363:PGQ655364 PQH655363:PQM655364 QAD655363:QAI655364 QJZ655363:QKE655364 QTV655363:QUA655364 RDR655363:RDW655364 RNN655363:RNS655364 RXJ655363:RXO655364 SHF655363:SHK655364 SRB655363:SRG655364 TAX655363:TBC655364 TKT655363:TKY655364 TUP655363:TUU655364 UEL655363:UEQ655364 UOH655363:UOM655364 UYD655363:UYI655364 VHZ655363:VIE655364 VRV655363:VSA655364 WBR655363:WBW655364 WLN655363:WLS655364 WVJ655363:WVO655364 IX720899:JC720900 ST720899:SY720900 ACP720899:ACU720900 AML720899:AMQ720900 AWH720899:AWM720900 BGD720899:BGI720900 BPZ720899:BQE720900 BZV720899:CAA720900 CJR720899:CJW720900 CTN720899:CTS720900 DDJ720899:DDO720900 DNF720899:DNK720900 DXB720899:DXG720900 EGX720899:EHC720900 EQT720899:EQY720900 FAP720899:FAU720900 FKL720899:FKQ720900 FUH720899:FUM720900 GED720899:GEI720900 GNZ720899:GOE720900 GXV720899:GYA720900 HHR720899:HHW720900 HRN720899:HRS720900 IBJ720899:IBO720900 ILF720899:ILK720900 IVB720899:IVG720900 JEX720899:JFC720900 JOT720899:JOY720900 JYP720899:JYU720900 KIL720899:KIQ720900 KSH720899:KSM720900 LCD720899:LCI720900 LLZ720899:LME720900 LVV720899:LWA720900 MFR720899:MFW720900 MPN720899:MPS720900 MZJ720899:MZO720900 NJF720899:NJK720900 NTB720899:NTG720900 OCX720899:ODC720900 OMT720899:OMY720900 OWP720899:OWU720900 PGL720899:PGQ720900 PQH720899:PQM720900 QAD720899:QAI720900 QJZ720899:QKE720900 QTV720899:QUA720900 RDR720899:RDW720900 RNN720899:RNS720900 RXJ720899:RXO720900 SHF720899:SHK720900 SRB720899:SRG720900 TAX720899:TBC720900 TKT720899:TKY720900 TUP720899:TUU720900 UEL720899:UEQ720900 UOH720899:UOM720900 UYD720899:UYI720900 VHZ720899:VIE720900 VRV720899:VSA720900 WBR720899:WBW720900 WLN720899:WLS720900 WVJ720899:WVO720900 IX786435:JC786436 ST786435:SY786436 ACP786435:ACU786436 AML786435:AMQ786436 AWH786435:AWM786436 BGD786435:BGI786436 BPZ786435:BQE786436 BZV786435:CAA786436 CJR786435:CJW786436 CTN786435:CTS786436 DDJ786435:DDO786436 DNF786435:DNK786436 DXB786435:DXG786436 EGX786435:EHC786436 EQT786435:EQY786436 FAP786435:FAU786436 FKL786435:FKQ786436 FUH786435:FUM786436 GED786435:GEI786436 GNZ786435:GOE786436 GXV786435:GYA786436 HHR786435:HHW786436 HRN786435:HRS786436 IBJ786435:IBO786436 ILF786435:ILK786436 IVB786435:IVG786436 JEX786435:JFC786436 JOT786435:JOY786436 JYP786435:JYU786436 KIL786435:KIQ786436 KSH786435:KSM786436 LCD786435:LCI786436 LLZ786435:LME786436 LVV786435:LWA786436 MFR786435:MFW786436 MPN786435:MPS786436 MZJ786435:MZO786436 NJF786435:NJK786436 NTB786435:NTG786436 OCX786435:ODC786436 OMT786435:OMY786436 OWP786435:OWU786436 PGL786435:PGQ786436 PQH786435:PQM786436 QAD786435:QAI786436 QJZ786435:QKE786436 QTV786435:QUA786436 RDR786435:RDW786436 RNN786435:RNS786436 RXJ786435:RXO786436 SHF786435:SHK786436 SRB786435:SRG786436 TAX786435:TBC786436 TKT786435:TKY786436 TUP786435:TUU786436 UEL786435:UEQ786436 UOH786435:UOM786436 UYD786435:UYI786436 VHZ786435:VIE786436 VRV786435:VSA786436 WBR786435:WBW786436 WLN786435:WLS786436 WVJ786435:WVO786436 IX851971:JC851972 ST851971:SY851972 ACP851971:ACU851972 AML851971:AMQ851972 AWH851971:AWM851972 BGD851971:BGI851972 BPZ851971:BQE851972 BZV851971:CAA851972 CJR851971:CJW851972 CTN851971:CTS851972 DDJ851971:DDO851972 DNF851971:DNK851972 DXB851971:DXG851972 EGX851971:EHC851972 EQT851971:EQY851972 FAP851971:FAU851972 FKL851971:FKQ851972 FUH851971:FUM851972 GED851971:GEI851972 GNZ851971:GOE851972 GXV851971:GYA851972 HHR851971:HHW851972 HRN851971:HRS851972 IBJ851971:IBO851972 ILF851971:ILK851972 IVB851971:IVG851972 JEX851971:JFC851972 JOT851971:JOY851972 JYP851971:JYU851972 KIL851971:KIQ851972 KSH851971:KSM851972 LCD851971:LCI851972 LLZ851971:LME851972 LVV851971:LWA851972 MFR851971:MFW851972 MPN851971:MPS851972 MZJ851971:MZO851972 NJF851971:NJK851972 NTB851971:NTG851972 OCX851971:ODC851972 OMT851971:OMY851972 OWP851971:OWU851972 PGL851971:PGQ851972 PQH851971:PQM851972 QAD851971:QAI851972 QJZ851971:QKE851972 QTV851971:QUA851972 RDR851971:RDW851972 RNN851971:RNS851972 RXJ851971:RXO851972 SHF851971:SHK851972 SRB851971:SRG851972 TAX851971:TBC851972 TKT851971:TKY851972 TUP851971:TUU851972 UEL851971:UEQ851972 UOH851971:UOM851972 UYD851971:UYI851972 VHZ851971:VIE851972 VRV851971:VSA851972 WBR851971:WBW851972 WLN851971:WLS851972 WVJ851971:WVO851972 IX917507:JC917508 ST917507:SY917508 ACP917507:ACU917508 AML917507:AMQ917508 AWH917507:AWM917508 BGD917507:BGI917508 BPZ917507:BQE917508 BZV917507:CAA917508 CJR917507:CJW917508 CTN917507:CTS917508 DDJ917507:DDO917508 DNF917507:DNK917508 DXB917507:DXG917508 EGX917507:EHC917508 EQT917507:EQY917508 FAP917507:FAU917508 FKL917507:FKQ917508 FUH917507:FUM917508 GED917507:GEI917508 GNZ917507:GOE917508 GXV917507:GYA917508 HHR917507:HHW917508 HRN917507:HRS917508 IBJ917507:IBO917508 ILF917507:ILK917508 IVB917507:IVG917508 JEX917507:JFC917508 JOT917507:JOY917508 JYP917507:JYU917508 KIL917507:KIQ917508 KSH917507:KSM917508 LCD917507:LCI917508 LLZ917507:LME917508 LVV917507:LWA917508 MFR917507:MFW917508 MPN917507:MPS917508 MZJ917507:MZO917508 NJF917507:NJK917508 NTB917507:NTG917508 OCX917507:ODC917508 OMT917507:OMY917508 OWP917507:OWU917508 PGL917507:PGQ917508 PQH917507:PQM917508 QAD917507:QAI917508 QJZ917507:QKE917508 QTV917507:QUA917508 RDR917507:RDW917508 RNN917507:RNS917508 RXJ917507:RXO917508 SHF917507:SHK917508 SRB917507:SRG917508 TAX917507:TBC917508 TKT917507:TKY917508 TUP917507:TUU917508 UEL917507:UEQ917508 UOH917507:UOM917508 UYD917507:UYI917508 VHZ917507:VIE917508 VRV917507:VSA917508 WBR917507:WBW917508 WLN917507:WLS917508 WVJ917507:WVO917508 IX983043:JC983044 ST983043:SY983044 ACP983043:ACU983044 AML983043:AMQ983044 AWH983043:AWM983044 BGD983043:BGI983044 BPZ983043:BQE983044 BZV983043:CAA983044 CJR983043:CJW983044 CTN983043:CTS983044 DDJ983043:DDO983044 DNF983043:DNK983044 DXB983043:DXG983044 EGX983043:EHC983044 EQT983043:EQY983044 FAP983043:FAU983044 FKL983043:FKQ983044 FUH983043:FUM983044 GED983043:GEI983044 GNZ983043:GOE983044 GXV983043:GYA983044 HHR983043:HHW983044 HRN983043:HRS983044 IBJ983043:IBO983044 ILF983043:ILK983044 IVB983043:IVG983044 JEX983043:JFC983044 JOT983043:JOY983044 JYP983043:JYU983044 KIL983043:KIQ983044 KSH983043:KSM983044 LCD983043:LCI983044 LLZ983043:LME983044 LVV983043:LWA983044 MFR983043:MFW983044 MPN983043:MPS983044 MZJ983043:MZO983044 NJF983043:NJK983044 NTB983043:NTG983044 OCX983043:ODC983044 OMT983043:OMY983044 OWP983043:OWU983044 PGL983043:PGQ983044 PQH983043:PQM983044 QAD983043:QAI983044 QJZ983043:QKE983044 QTV983043:QUA983044 RDR983043:RDW983044 RNN983043:RNS983044 RXJ983043:RXO983044 SHF983043:SHK983044 SRB983043:SRG983044 TAX983043:TBC983044 TKT983043:TKY983044 TUP983043:TUU983044 UEL983043:UEQ983044 UOH983043:UOM983044 UYD983043:UYI983044 VHZ983043:VIE983044 VRV983043:VSA983044 WBR983043:WBW983044 WLN983043:WLS983044 WVJ983043:WVO983044 C983043:G983044 C917507:G917508 C851971:G851972 C786435:G786436 C720899:G720900 C655363:G655364 C589827:G589828 C524291:G524292 C458755:G458756 C393219:G393220 C327683:G327684 C262147:G262148 C196611:G196612 C131075:G131076 C65539:G65540 C2:G3" xr:uid="{5DFA9584-B4E4-4318-9F39-13E4BC68DF64}"/>
  </dataValidations>
  <pageMargins left="0.98425196850393704" right="0.39370078740157483" top="0.78740157480314965" bottom="0.59055118110236227" header="0.51181102362204722" footer="0.51181102362204722"/>
  <pageSetup paperSize="9" scale="95"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1ACB90-94B9-494D-BCEE-E6F049970062}">
  <dimension ref="A1:G26"/>
  <sheetViews>
    <sheetView view="pageBreakPreview" topLeftCell="A16" zoomScale="130" zoomScaleNormal="100" zoomScaleSheetLayoutView="130" workbookViewId="0">
      <selection sqref="A1:G1"/>
    </sheetView>
  </sheetViews>
  <sheetFormatPr defaultRowHeight="12" x14ac:dyDescent="0.15"/>
  <cols>
    <col min="1" max="1" width="2.875" style="116" customWidth="1"/>
    <col min="2" max="2" width="17.625" style="116" customWidth="1"/>
    <col min="3" max="3" width="26.875" style="116" customWidth="1"/>
    <col min="4" max="4" width="6.25" style="116" customWidth="1"/>
    <col min="5" max="6" width="6.75" style="116" customWidth="1"/>
    <col min="7" max="7" width="17.875" style="116" customWidth="1"/>
    <col min="8" max="255" width="9" style="116"/>
    <col min="256" max="256" width="2.875" style="116" customWidth="1"/>
    <col min="257" max="257" width="17.625" style="116" customWidth="1"/>
    <col min="258" max="258" width="26.875" style="116" customWidth="1"/>
    <col min="259" max="259" width="6.25" style="116" customWidth="1"/>
    <col min="260" max="262" width="4.75" style="116" customWidth="1"/>
    <col min="263" max="263" width="17.875" style="116" customWidth="1"/>
    <col min="264" max="511" width="9" style="116"/>
    <col min="512" max="512" width="2.875" style="116" customWidth="1"/>
    <col min="513" max="513" width="17.625" style="116" customWidth="1"/>
    <col min="514" max="514" width="26.875" style="116" customWidth="1"/>
    <col min="515" max="515" width="6.25" style="116" customWidth="1"/>
    <col min="516" max="518" width="4.75" style="116" customWidth="1"/>
    <col min="519" max="519" width="17.875" style="116" customWidth="1"/>
    <col min="520" max="767" width="9" style="116"/>
    <col min="768" max="768" width="2.875" style="116" customWidth="1"/>
    <col min="769" max="769" width="17.625" style="116" customWidth="1"/>
    <col min="770" max="770" width="26.875" style="116" customWidth="1"/>
    <col min="771" max="771" width="6.25" style="116" customWidth="1"/>
    <col min="772" max="774" width="4.75" style="116" customWidth="1"/>
    <col min="775" max="775" width="17.875" style="116" customWidth="1"/>
    <col min="776" max="1023" width="9" style="116"/>
    <col min="1024" max="1024" width="2.875" style="116" customWidth="1"/>
    <col min="1025" max="1025" width="17.625" style="116" customWidth="1"/>
    <col min="1026" max="1026" width="26.875" style="116" customWidth="1"/>
    <col min="1027" max="1027" width="6.25" style="116" customWidth="1"/>
    <col min="1028" max="1030" width="4.75" style="116" customWidth="1"/>
    <col min="1031" max="1031" width="17.875" style="116" customWidth="1"/>
    <col min="1032" max="1279" width="9" style="116"/>
    <col min="1280" max="1280" width="2.875" style="116" customWidth="1"/>
    <col min="1281" max="1281" width="17.625" style="116" customWidth="1"/>
    <col min="1282" max="1282" width="26.875" style="116" customWidth="1"/>
    <col min="1283" max="1283" width="6.25" style="116" customWidth="1"/>
    <col min="1284" max="1286" width="4.75" style="116" customWidth="1"/>
    <col min="1287" max="1287" width="17.875" style="116" customWidth="1"/>
    <col min="1288" max="1535" width="9" style="116"/>
    <col min="1536" max="1536" width="2.875" style="116" customWidth="1"/>
    <col min="1537" max="1537" width="17.625" style="116" customWidth="1"/>
    <col min="1538" max="1538" width="26.875" style="116" customWidth="1"/>
    <col min="1539" max="1539" width="6.25" style="116" customWidth="1"/>
    <col min="1540" max="1542" width="4.75" style="116" customWidth="1"/>
    <col min="1543" max="1543" width="17.875" style="116" customWidth="1"/>
    <col min="1544" max="1791" width="9" style="116"/>
    <col min="1792" max="1792" width="2.875" style="116" customWidth="1"/>
    <col min="1793" max="1793" width="17.625" style="116" customWidth="1"/>
    <col min="1794" max="1794" width="26.875" style="116" customWidth="1"/>
    <col min="1795" max="1795" width="6.25" style="116" customWidth="1"/>
    <col min="1796" max="1798" width="4.75" style="116" customWidth="1"/>
    <col min="1799" max="1799" width="17.875" style="116" customWidth="1"/>
    <col min="1800" max="2047" width="9" style="116"/>
    <col min="2048" max="2048" width="2.875" style="116" customWidth="1"/>
    <col min="2049" max="2049" width="17.625" style="116" customWidth="1"/>
    <col min="2050" max="2050" width="26.875" style="116" customWidth="1"/>
    <col min="2051" max="2051" width="6.25" style="116" customWidth="1"/>
    <col min="2052" max="2054" width="4.75" style="116" customWidth="1"/>
    <col min="2055" max="2055" width="17.875" style="116" customWidth="1"/>
    <col min="2056" max="2303" width="9" style="116"/>
    <col min="2304" max="2304" width="2.875" style="116" customWidth="1"/>
    <col min="2305" max="2305" width="17.625" style="116" customWidth="1"/>
    <col min="2306" max="2306" width="26.875" style="116" customWidth="1"/>
    <col min="2307" max="2307" width="6.25" style="116" customWidth="1"/>
    <col min="2308" max="2310" width="4.75" style="116" customWidth="1"/>
    <col min="2311" max="2311" width="17.875" style="116" customWidth="1"/>
    <col min="2312" max="2559" width="9" style="116"/>
    <col min="2560" max="2560" width="2.875" style="116" customWidth="1"/>
    <col min="2561" max="2561" width="17.625" style="116" customWidth="1"/>
    <col min="2562" max="2562" width="26.875" style="116" customWidth="1"/>
    <col min="2563" max="2563" width="6.25" style="116" customWidth="1"/>
    <col min="2564" max="2566" width="4.75" style="116" customWidth="1"/>
    <col min="2567" max="2567" width="17.875" style="116" customWidth="1"/>
    <col min="2568" max="2815" width="9" style="116"/>
    <col min="2816" max="2816" width="2.875" style="116" customWidth="1"/>
    <col min="2817" max="2817" width="17.625" style="116" customWidth="1"/>
    <col min="2818" max="2818" width="26.875" style="116" customWidth="1"/>
    <col min="2819" max="2819" width="6.25" style="116" customWidth="1"/>
    <col min="2820" max="2822" width="4.75" style="116" customWidth="1"/>
    <col min="2823" max="2823" width="17.875" style="116" customWidth="1"/>
    <col min="2824" max="3071" width="9" style="116"/>
    <col min="3072" max="3072" width="2.875" style="116" customWidth="1"/>
    <col min="3073" max="3073" width="17.625" style="116" customWidth="1"/>
    <col min="3074" max="3074" width="26.875" style="116" customWidth="1"/>
    <col min="3075" max="3075" width="6.25" style="116" customWidth="1"/>
    <col min="3076" max="3078" width="4.75" style="116" customWidth="1"/>
    <col min="3079" max="3079" width="17.875" style="116" customWidth="1"/>
    <col min="3080" max="3327" width="9" style="116"/>
    <col min="3328" max="3328" width="2.875" style="116" customWidth="1"/>
    <col min="3329" max="3329" width="17.625" style="116" customWidth="1"/>
    <col min="3330" max="3330" width="26.875" style="116" customWidth="1"/>
    <col min="3331" max="3331" width="6.25" style="116" customWidth="1"/>
    <col min="3332" max="3334" width="4.75" style="116" customWidth="1"/>
    <col min="3335" max="3335" width="17.875" style="116" customWidth="1"/>
    <col min="3336" max="3583" width="9" style="116"/>
    <col min="3584" max="3584" width="2.875" style="116" customWidth="1"/>
    <col min="3585" max="3585" width="17.625" style="116" customWidth="1"/>
    <col min="3586" max="3586" width="26.875" style="116" customWidth="1"/>
    <col min="3587" max="3587" width="6.25" style="116" customWidth="1"/>
    <col min="3588" max="3590" width="4.75" style="116" customWidth="1"/>
    <col min="3591" max="3591" width="17.875" style="116" customWidth="1"/>
    <col min="3592" max="3839" width="9" style="116"/>
    <col min="3840" max="3840" width="2.875" style="116" customWidth="1"/>
    <col min="3841" max="3841" width="17.625" style="116" customWidth="1"/>
    <col min="3842" max="3842" width="26.875" style="116" customWidth="1"/>
    <col min="3843" max="3843" width="6.25" style="116" customWidth="1"/>
    <col min="3844" max="3846" width="4.75" style="116" customWidth="1"/>
    <col min="3847" max="3847" width="17.875" style="116" customWidth="1"/>
    <col min="3848" max="4095" width="9" style="116"/>
    <col min="4096" max="4096" width="2.875" style="116" customWidth="1"/>
    <col min="4097" max="4097" width="17.625" style="116" customWidth="1"/>
    <col min="4098" max="4098" width="26.875" style="116" customWidth="1"/>
    <col min="4099" max="4099" width="6.25" style="116" customWidth="1"/>
    <col min="4100" max="4102" width="4.75" style="116" customWidth="1"/>
    <col min="4103" max="4103" width="17.875" style="116" customWidth="1"/>
    <col min="4104" max="4351" width="9" style="116"/>
    <col min="4352" max="4352" width="2.875" style="116" customWidth="1"/>
    <col min="4353" max="4353" width="17.625" style="116" customWidth="1"/>
    <col min="4354" max="4354" width="26.875" style="116" customWidth="1"/>
    <col min="4355" max="4355" width="6.25" style="116" customWidth="1"/>
    <col min="4356" max="4358" width="4.75" style="116" customWidth="1"/>
    <col min="4359" max="4359" width="17.875" style="116" customWidth="1"/>
    <col min="4360" max="4607" width="9" style="116"/>
    <col min="4608" max="4608" width="2.875" style="116" customWidth="1"/>
    <col min="4609" max="4609" width="17.625" style="116" customWidth="1"/>
    <col min="4610" max="4610" width="26.875" style="116" customWidth="1"/>
    <col min="4611" max="4611" width="6.25" style="116" customWidth="1"/>
    <col min="4612" max="4614" width="4.75" style="116" customWidth="1"/>
    <col min="4615" max="4615" width="17.875" style="116" customWidth="1"/>
    <col min="4616" max="4863" width="9" style="116"/>
    <col min="4864" max="4864" width="2.875" style="116" customWidth="1"/>
    <col min="4865" max="4865" width="17.625" style="116" customWidth="1"/>
    <col min="4866" max="4866" width="26.875" style="116" customWidth="1"/>
    <col min="4867" max="4867" width="6.25" style="116" customWidth="1"/>
    <col min="4868" max="4870" width="4.75" style="116" customWidth="1"/>
    <col min="4871" max="4871" width="17.875" style="116" customWidth="1"/>
    <col min="4872" max="5119" width="9" style="116"/>
    <col min="5120" max="5120" width="2.875" style="116" customWidth="1"/>
    <col min="5121" max="5121" width="17.625" style="116" customWidth="1"/>
    <col min="5122" max="5122" width="26.875" style="116" customWidth="1"/>
    <col min="5123" max="5123" width="6.25" style="116" customWidth="1"/>
    <col min="5124" max="5126" width="4.75" style="116" customWidth="1"/>
    <col min="5127" max="5127" width="17.875" style="116" customWidth="1"/>
    <col min="5128" max="5375" width="9" style="116"/>
    <col min="5376" max="5376" width="2.875" style="116" customWidth="1"/>
    <col min="5377" max="5377" width="17.625" style="116" customWidth="1"/>
    <col min="5378" max="5378" width="26.875" style="116" customWidth="1"/>
    <col min="5379" max="5379" width="6.25" style="116" customWidth="1"/>
    <col min="5380" max="5382" width="4.75" style="116" customWidth="1"/>
    <col min="5383" max="5383" width="17.875" style="116" customWidth="1"/>
    <col min="5384" max="5631" width="9" style="116"/>
    <col min="5632" max="5632" width="2.875" style="116" customWidth="1"/>
    <col min="5633" max="5633" width="17.625" style="116" customWidth="1"/>
    <col min="5634" max="5634" width="26.875" style="116" customWidth="1"/>
    <col min="5635" max="5635" width="6.25" style="116" customWidth="1"/>
    <col min="5636" max="5638" width="4.75" style="116" customWidth="1"/>
    <col min="5639" max="5639" width="17.875" style="116" customWidth="1"/>
    <col min="5640" max="5887" width="9" style="116"/>
    <col min="5888" max="5888" width="2.875" style="116" customWidth="1"/>
    <col min="5889" max="5889" width="17.625" style="116" customWidth="1"/>
    <col min="5890" max="5890" width="26.875" style="116" customWidth="1"/>
    <col min="5891" max="5891" width="6.25" style="116" customWidth="1"/>
    <col min="5892" max="5894" width="4.75" style="116" customWidth="1"/>
    <col min="5895" max="5895" width="17.875" style="116" customWidth="1"/>
    <col min="5896" max="6143" width="9" style="116"/>
    <col min="6144" max="6144" width="2.875" style="116" customWidth="1"/>
    <col min="6145" max="6145" width="17.625" style="116" customWidth="1"/>
    <col min="6146" max="6146" width="26.875" style="116" customWidth="1"/>
    <col min="6147" max="6147" width="6.25" style="116" customWidth="1"/>
    <col min="6148" max="6150" width="4.75" style="116" customWidth="1"/>
    <col min="6151" max="6151" width="17.875" style="116" customWidth="1"/>
    <col min="6152" max="6399" width="9" style="116"/>
    <col min="6400" max="6400" width="2.875" style="116" customWidth="1"/>
    <col min="6401" max="6401" width="17.625" style="116" customWidth="1"/>
    <col min="6402" max="6402" width="26.875" style="116" customWidth="1"/>
    <col min="6403" max="6403" width="6.25" style="116" customWidth="1"/>
    <col min="6404" max="6406" width="4.75" style="116" customWidth="1"/>
    <col min="6407" max="6407" width="17.875" style="116" customWidth="1"/>
    <col min="6408" max="6655" width="9" style="116"/>
    <col min="6656" max="6656" width="2.875" style="116" customWidth="1"/>
    <col min="6657" max="6657" width="17.625" style="116" customWidth="1"/>
    <col min="6658" max="6658" width="26.875" style="116" customWidth="1"/>
    <col min="6659" max="6659" width="6.25" style="116" customWidth="1"/>
    <col min="6660" max="6662" width="4.75" style="116" customWidth="1"/>
    <col min="6663" max="6663" width="17.875" style="116" customWidth="1"/>
    <col min="6664" max="6911" width="9" style="116"/>
    <col min="6912" max="6912" width="2.875" style="116" customWidth="1"/>
    <col min="6913" max="6913" width="17.625" style="116" customWidth="1"/>
    <col min="6914" max="6914" width="26.875" style="116" customWidth="1"/>
    <col min="6915" max="6915" width="6.25" style="116" customWidth="1"/>
    <col min="6916" max="6918" width="4.75" style="116" customWidth="1"/>
    <col min="6919" max="6919" width="17.875" style="116" customWidth="1"/>
    <col min="6920" max="7167" width="9" style="116"/>
    <col min="7168" max="7168" width="2.875" style="116" customWidth="1"/>
    <col min="7169" max="7169" width="17.625" style="116" customWidth="1"/>
    <col min="7170" max="7170" width="26.875" style="116" customWidth="1"/>
    <col min="7171" max="7171" width="6.25" style="116" customWidth="1"/>
    <col min="7172" max="7174" width="4.75" style="116" customWidth="1"/>
    <col min="7175" max="7175" width="17.875" style="116" customWidth="1"/>
    <col min="7176" max="7423" width="9" style="116"/>
    <col min="7424" max="7424" width="2.875" style="116" customWidth="1"/>
    <col min="7425" max="7425" width="17.625" style="116" customWidth="1"/>
    <col min="7426" max="7426" width="26.875" style="116" customWidth="1"/>
    <col min="7427" max="7427" width="6.25" style="116" customWidth="1"/>
    <col min="7428" max="7430" width="4.75" style="116" customWidth="1"/>
    <col min="7431" max="7431" width="17.875" style="116" customWidth="1"/>
    <col min="7432" max="7679" width="9" style="116"/>
    <col min="7680" max="7680" width="2.875" style="116" customWidth="1"/>
    <col min="7681" max="7681" width="17.625" style="116" customWidth="1"/>
    <col min="7682" max="7682" width="26.875" style="116" customWidth="1"/>
    <col min="7683" max="7683" width="6.25" style="116" customWidth="1"/>
    <col min="7684" max="7686" width="4.75" style="116" customWidth="1"/>
    <col min="7687" max="7687" width="17.875" style="116" customWidth="1"/>
    <col min="7688" max="7935" width="9" style="116"/>
    <col min="7936" max="7936" width="2.875" style="116" customWidth="1"/>
    <col min="7937" max="7937" width="17.625" style="116" customWidth="1"/>
    <col min="7938" max="7938" width="26.875" style="116" customWidth="1"/>
    <col min="7939" max="7939" width="6.25" style="116" customWidth="1"/>
    <col min="7940" max="7942" width="4.75" style="116" customWidth="1"/>
    <col min="7943" max="7943" width="17.875" style="116" customWidth="1"/>
    <col min="7944" max="8191" width="9" style="116"/>
    <col min="8192" max="8192" width="2.875" style="116" customWidth="1"/>
    <col min="8193" max="8193" width="17.625" style="116" customWidth="1"/>
    <col min="8194" max="8194" width="26.875" style="116" customWidth="1"/>
    <col min="8195" max="8195" width="6.25" style="116" customWidth="1"/>
    <col min="8196" max="8198" width="4.75" style="116" customWidth="1"/>
    <col min="8199" max="8199" width="17.875" style="116" customWidth="1"/>
    <col min="8200" max="8447" width="9" style="116"/>
    <col min="8448" max="8448" width="2.875" style="116" customWidth="1"/>
    <col min="8449" max="8449" width="17.625" style="116" customWidth="1"/>
    <col min="8450" max="8450" width="26.875" style="116" customWidth="1"/>
    <col min="8451" max="8451" width="6.25" style="116" customWidth="1"/>
    <col min="8452" max="8454" width="4.75" style="116" customWidth="1"/>
    <col min="8455" max="8455" width="17.875" style="116" customWidth="1"/>
    <col min="8456" max="8703" width="9" style="116"/>
    <col min="8704" max="8704" width="2.875" style="116" customWidth="1"/>
    <col min="8705" max="8705" width="17.625" style="116" customWidth="1"/>
    <col min="8706" max="8706" width="26.875" style="116" customWidth="1"/>
    <col min="8707" max="8707" width="6.25" style="116" customWidth="1"/>
    <col min="8708" max="8710" width="4.75" style="116" customWidth="1"/>
    <col min="8711" max="8711" width="17.875" style="116" customWidth="1"/>
    <col min="8712" max="8959" width="9" style="116"/>
    <col min="8960" max="8960" width="2.875" style="116" customWidth="1"/>
    <col min="8961" max="8961" width="17.625" style="116" customWidth="1"/>
    <col min="8962" max="8962" width="26.875" style="116" customWidth="1"/>
    <col min="8963" max="8963" width="6.25" style="116" customWidth="1"/>
    <col min="8964" max="8966" width="4.75" style="116" customWidth="1"/>
    <col min="8967" max="8967" width="17.875" style="116" customWidth="1"/>
    <col min="8968" max="9215" width="9" style="116"/>
    <col min="9216" max="9216" width="2.875" style="116" customWidth="1"/>
    <col min="9217" max="9217" width="17.625" style="116" customWidth="1"/>
    <col min="9218" max="9218" width="26.875" style="116" customWidth="1"/>
    <col min="9219" max="9219" width="6.25" style="116" customWidth="1"/>
    <col min="9220" max="9222" width="4.75" style="116" customWidth="1"/>
    <col min="9223" max="9223" width="17.875" style="116" customWidth="1"/>
    <col min="9224" max="9471" width="9" style="116"/>
    <col min="9472" max="9472" width="2.875" style="116" customWidth="1"/>
    <col min="9473" max="9473" width="17.625" style="116" customWidth="1"/>
    <col min="9474" max="9474" width="26.875" style="116" customWidth="1"/>
    <col min="9475" max="9475" width="6.25" style="116" customWidth="1"/>
    <col min="9476" max="9478" width="4.75" style="116" customWidth="1"/>
    <col min="9479" max="9479" width="17.875" style="116" customWidth="1"/>
    <col min="9480" max="9727" width="9" style="116"/>
    <col min="9728" max="9728" width="2.875" style="116" customWidth="1"/>
    <col min="9729" max="9729" width="17.625" style="116" customWidth="1"/>
    <col min="9730" max="9730" width="26.875" style="116" customWidth="1"/>
    <col min="9731" max="9731" width="6.25" style="116" customWidth="1"/>
    <col min="9732" max="9734" width="4.75" style="116" customWidth="1"/>
    <col min="9735" max="9735" width="17.875" style="116" customWidth="1"/>
    <col min="9736" max="9983" width="9" style="116"/>
    <col min="9984" max="9984" width="2.875" style="116" customWidth="1"/>
    <col min="9985" max="9985" width="17.625" style="116" customWidth="1"/>
    <col min="9986" max="9986" width="26.875" style="116" customWidth="1"/>
    <col min="9987" max="9987" width="6.25" style="116" customWidth="1"/>
    <col min="9988" max="9990" width="4.75" style="116" customWidth="1"/>
    <col min="9991" max="9991" width="17.875" style="116" customWidth="1"/>
    <col min="9992" max="10239" width="9" style="116"/>
    <col min="10240" max="10240" width="2.875" style="116" customWidth="1"/>
    <col min="10241" max="10241" width="17.625" style="116" customWidth="1"/>
    <col min="10242" max="10242" width="26.875" style="116" customWidth="1"/>
    <col min="10243" max="10243" width="6.25" style="116" customWidth="1"/>
    <col min="10244" max="10246" width="4.75" style="116" customWidth="1"/>
    <col min="10247" max="10247" width="17.875" style="116" customWidth="1"/>
    <col min="10248" max="10495" width="9" style="116"/>
    <col min="10496" max="10496" width="2.875" style="116" customWidth="1"/>
    <col min="10497" max="10497" width="17.625" style="116" customWidth="1"/>
    <col min="10498" max="10498" width="26.875" style="116" customWidth="1"/>
    <col min="10499" max="10499" width="6.25" style="116" customWidth="1"/>
    <col min="10500" max="10502" width="4.75" style="116" customWidth="1"/>
    <col min="10503" max="10503" width="17.875" style="116" customWidth="1"/>
    <col min="10504" max="10751" width="9" style="116"/>
    <col min="10752" max="10752" width="2.875" style="116" customWidth="1"/>
    <col min="10753" max="10753" width="17.625" style="116" customWidth="1"/>
    <col min="10754" max="10754" width="26.875" style="116" customWidth="1"/>
    <col min="10755" max="10755" width="6.25" style="116" customWidth="1"/>
    <col min="10756" max="10758" width="4.75" style="116" customWidth="1"/>
    <col min="10759" max="10759" width="17.875" style="116" customWidth="1"/>
    <col min="10760" max="11007" width="9" style="116"/>
    <col min="11008" max="11008" width="2.875" style="116" customWidth="1"/>
    <col min="11009" max="11009" width="17.625" style="116" customWidth="1"/>
    <col min="11010" max="11010" width="26.875" style="116" customWidth="1"/>
    <col min="11011" max="11011" width="6.25" style="116" customWidth="1"/>
    <col min="11012" max="11014" width="4.75" style="116" customWidth="1"/>
    <col min="11015" max="11015" width="17.875" style="116" customWidth="1"/>
    <col min="11016" max="11263" width="9" style="116"/>
    <col min="11264" max="11264" width="2.875" style="116" customWidth="1"/>
    <col min="11265" max="11265" width="17.625" style="116" customWidth="1"/>
    <col min="11266" max="11266" width="26.875" style="116" customWidth="1"/>
    <col min="11267" max="11267" width="6.25" style="116" customWidth="1"/>
    <col min="11268" max="11270" width="4.75" style="116" customWidth="1"/>
    <col min="11271" max="11271" width="17.875" style="116" customWidth="1"/>
    <col min="11272" max="11519" width="9" style="116"/>
    <col min="11520" max="11520" width="2.875" style="116" customWidth="1"/>
    <col min="11521" max="11521" width="17.625" style="116" customWidth="1"/>
    <col min="11522" max="11522" width="26.875" style="116" customWidth="1"/>
    <col min="11523" max="11523" width="6.25" style="116" customWidth="1"/>
    <col min="11524" max="11526" width="4.75" style="116" customWidth="1"/>
    <col min="11527" max="11527" width="17.875" style="116" customWidth="1"/>
    <col min="11528" max="11775" width="9" style="116"/>
    <col min="11776" max="11776" width="2.875" style="116" customWidth="1"/>
    <col min="11777" max="11777" width="17.625" style="116" customWidth="1"/>
    <col min="11778" max="11778" width="26.875" style="116" customWidth="1"/>
    <col min="11779" max="11779" width="6.25" style="116" customWidth="1"/>
    <col min="11780" max="11782" width="4.75" style="116" customWidth="1"/>
    <col min="11783" max="11783" width="17.875" style="116" customWidth="1"/>
    <col min="11784" max="12031" width="9" style="116"/>
    <col min="12032" max="12032" width="2.875" style="116" customWidth="1"/>
    <col min="12033" max="12033" width="17.625" style="116" customWidth="1"/>
    <col min="12034" max="12034" width="26.875" style="116" customWidth="1"/>
    <col min="12035" max="12035" width="6.25" style="116" customWidth="1"/>
    <col min="12036" max="12038" width="4.75" style="116" customWidth="1"/>
    <col min="12039" max="12039" width="17.875" style="116" customWidth="1"/>
    <col min="12040" max="12287" width="9" style="116"/>
    <col min="12288" max="12288" width="2.875" style="116" customWidth="1"/>
    <col min="12289" max="12289" width="17.625" style="116" customWidth="1"/>
    <col min="12290" max="12290" width="26.875" style="116" customWidth="1"/>
    <col min="12291" max="12291" width="6.25" style="116" customWidth="1"/>
    <col min="12292" max="12294" width="4.75" style="116" customWidth="1"/>
    <col min="12295" max="12295" width="17.875" style="116" customWidth="1"/>
    <col min="12296" max="12543" width="9" style="116"/>
    <col min="12544" max="12544" width="2.875" style="116" customWidth="1"/>
    <col min="12545" max="12545" width="17.625" style="116" customWidth="1"/>
    <col min="12546" max="12546" width="26.875" style="116" customWidth="1"/>
    <col min="12547" max="12547" width="6.25" style="116" customWidth="1"/>
    <col min="12548" max="12550" width="4.75" style="116" customWidth="1"/>
    <col min="12551" max="12551" width="17.875" style="116" customWidth="1"/>
    <col min="12552" max="12799" width="9" style="116"/>
    <col min="12800" max="12800" width="2.875" style="116" customWidth="1"/>
    <col min="12801" max="12801" width="17.625" style="116" customWidth="1"/>
    <col min="12802" max="12802" width="26.875" style="116" customWidth="1"/>
    <col min="12803" max="12803" width="6.25" style="116" customWidth="1"/>
    <col min="12804" max="12806" width="4.75" style="116" customWidth="1"/>
    <col min="12807" max="12807" width="17.875" style="116" customWidth="1"/>
    <col min="12808" max="13055" width="9" style="116"/>
    <col min="13056" max="13056" width="2.875" style="116" customWidth="1"/>
    <col min="13057" max="13057" width="17.625" style="116" customWidth="1"/>
    <col min="13058" max="13058" width="26.875" style="116" customWidth="1"/>
    <col min="13059" max="13059" width="6.25" style="116" customWidth="1"/>
    <col min="13060" max="13062" width="4.75" style="116" customWidth="1"/>
    <col min="13063" max="13063" width="17.875" style="116" customWidth="1"/>
    <col min="13064" max="13311" width="9" style="116"/>
    <col min="13312" max="13312" width="2.875" style="116" customWidth="1"/>
    <col min="13313" max="13313" width="17.625" style="116" customWidth="1"/>
    <col min="13314" max="13314" width="26.875" style="116" customWidth="1"/>
    <col min="13315" max="13315" width="6.25" style="116" customWidth="1"/>
    <col min="13316" max="13318" width="4.75" style="116" customWidth="1"/>
    <col min="13319" max="13319" width="17.875" style="116" customWidth="1"/>
    <col min="13320" max="13567" width="9" style="116"/>
    <col min="13568" max="13568" width="2.875" style="116" customWidth="1"/>
    <col min="13569" max="13569" width="17.625" style="116" customWidth="1"/>
    <col min="13570" max="13570" width="26.875" style="116" customWidth="1"/>
    <col min="13571" max="13571" width="6.25" style="116" customWidth="1"/>
    <col min="13572" max="13574" width="4.75" style="116" customWidth="1"/>
    <col min="13575" max="13575" width="17.875" style="116" customWidth="1"/>
    <col min="13576" max="13823" width="9" style="116"/>
    <col min="13824" max="13824" width="2.875" style="116" customWidth="1"/>
    <col min="13825" max="13825" width="17.625" style="116" customWidth="1"/>
    <col min="13826" max="13826" width="26.875" style="116" customWidth="1"/>
    <col min="13827" max="13827" width="6.25" style="116" customWidth="1"/>
    <col min="13828" max="13830" width="4.75" style="116" customWidth="1"/>
    <col min="13831" max="13831" width="17.875" style="116" customWidth="1"/>
    <col min="13832" max="14079" width="9" style="116"/>
    <col min="14080" max="14080" width="2.875" style="116" customWidth="1"/>
    <col min="14081" max="14081" width="17.625" style="116" customWidth="1"/>
    <col min="14082" max="14082" width="26.875" style="116" customWidth="1"/>
    <col min="14083" max="14083" width="6.25" style="116" customWidth="1"/>
    <col min="14084" max="14086" width="4.75" style="116" customWidth="1"/>
    <col min="14087" max="14087" width="17.875" style="116" customWidth="1"/>
    <col min="14088" max="14335" width="9" style="116"/>
    <col min="14336" max="14336" width="2.875" style="116" customWidth="1"/>
    <col min="14337" max="14337" width="17.625" style="116" customWidth="1"/>
    <col min="14338" max="14338" width="26.875" style="116" customWidth="1"/>
    <col min="14339" max="14339" width="6.25" style="116" customWidth="1"/>
    <col min="14340" max="14342" width="4.75" style="116" customWidth="1"/>
    <col min="14343" max="14343" width="17.875" style="116" customWidth="1"/>
    <col min="14344" max="14591" width="9" style="116"/>
    <col min="14592" max="14592" width="2.875" style="116" customWidth="1"/>
    <col min="14593" max="14593" width="17.625" style="116" customWidth="1"/>
    <col min="14594" max="14594" width="26.875" style="116" customWidth="1"/>
    <col min="14595" max="14595" width="6.25" style="116" customWidth="1"/>
    <col min="14596" max="14598" width="4.75" style="116" customWidth="1"/>
    <col min="14599" max="14599" width="17.875" style="116" customWidth="1"/>
    <col min="14600" max="14847" width="9" style="116"/>
    <col min="14848" max="14848" width="2.875" style="116" customWidth="1"/>
    <col min="14849" max="14849" width="17.625" style="116" customWidth="1"/>
    <col min="14850" max="14850" width="26.875" style="116" customWidth="1"/>
    <col min="14851" max="14851" width="6.25" style="116" customWidth="1"/>
    <col min="14852" max="14854" width="4.75" style="116" customWidth="1"/>
    <col min="14855" max="14855" width="17.875" style="116" customWidth="1"/>
    <col min="14856" max="15103" width="9" style="116"/>
    <col min="15104" max="15104" width="2.875" style="116" customWidth="1"/>
    <col min="15105" max="15105" width="17.625" style="116" customWidth="1"/>
    <col min="15106" max="15106" width="26.875" style="116" customWidth="1"/>
    <col min="15107" max="15107" width="6.25" style="116" customWidth="1"/>
    <col min="15108" max="15110" width="4.75" style="116" customWidth="1"/>
    <col min="15111" max="15111" width="17.875" style="116" customWidth="1"/>
    <col min="15112" max="15359" width="9" style="116"/>
    <col min="15360" max="15360" width="2.875" style="116" customWidth="1"/>
    <col min="15361" max="15361" width="17.625" style="116" customWidth="1"/>
    <col min="15362" max="15362" width="26.875" style="116" customWidth="1"/>
    <col min="15363" max="15363" width="6.25" style="116" customWidth="1"/>
    <col min="15364" max="15366" width="4.75" style="116" customWidth="1"/>
    <col min="15367" max="15367" width="17.875" style="116" customWidth="1"/>
    <col min="15368" max="15615" width="9" style="116"/>
    <col min="15616" max="15616" width="2.875" style="116" customWidth="1"/>
    <col min="15617" max="15617" width="17.625" style="116" customWidth="1"/>
    <col min="15618" max="15618" width="26.875" style="116" customWidth="1"/>
    <col min="15619" max="15619" width="6.25" style="116" customWidth="1"/>
    <col min="15620" max="15622" width="4.75" style="116" customWidth="1"/>
    <col min="15623" max="15623" width="17.875" style="116" customWidth="1"/>
    <col min="15624" max="15871" width="9" style="116"/>
    <col min="15872" max="15872" width="2.875" style="116" customWidth="1"/>
    <col min="15873" max="15873" width="17.625" style="116" customWidth="1"/>
    <col min="15874" max="15874" width="26.875" style="116" customWidth="1"/>
    <col min="15875" max="15875" width="6.25" style="116" customWidth="1"/>
    <col min="15876" max="15878" width="4.75" style="116" customWidth="1"/>
    <col min="15879" max="15879" width="17.875" style="116" customWidth="1"/>
    <col min="15880" max="16127" width="9" style="116"/>
    <col min="16128" max="16128" width="2.875" style="116" customWidth="1"/>
    <col min="16129" max="16129" width="17.625" style="116" customWidth="1"/>
    <col min="16130" max="16130" width="26.875" style="116" customWidth="1"/>
    <col min="16131" max="16131" width="6.25" style="116" customWidth="1"/>
    <col min="16132" max="16134" width="4.75" style="116" customWidth="1"/>
    <col min="16135" max="16135" width="17.875" style="116" customWidth="1"/>
    <col min="16136" max="16384" width="9" style="116"/>
  </cols>
  <sheetData>
    <row r="1" spans="1:7" ht="25.5" customHeight="1" thickBot="1" x14ac:dyDescent="0.2">
      <c r="A1" s="1156" t="s">
        <v>370</v>
      </c>
      <c r="B1" s="1156"/>
      <c r="C1" s="1156"/>
      <c r="D1" s="1156"/>
      <c r="E1" s="1156"/>
      <c r="F1" s="1156"/>
      <c r="G1" s="1156"/>
    </row>
    <row r="2" spans="1:7" s="121" customFormat="1" ht="18.600000000000001" customHeight="1" x14ac:dyDescent="0.15">
      <c r="A2" s="1157" t="s">
        <v>219</v>
      </c>
      <c r="B2" s="1158"/>
      <c r="C2" s="1159"/>
      <c r="D2" s="1160"/>
      <c r="E2" s="1160"/>
      <c r="F2" s="1160"/>
      <c r="G2" s="1161"/>
    </row>
    <row r="3" spans="1:7" s="121" customFormat="1" ht="18.600000000000001" customHeight="1" x14ac:dyDescent="0.15">
      <c r="A3" s="1162" t="s">
        <v>0</v>
      </c>
      <c r="B3" s="1163"/>
      <c r="C3" s="1164"/>
      <c r="D3" s="1165"/>
      <c r="E3" s="1165"/>
      <c r="F3" s="1165"/>
      <c r="G3" s="1166"/>
    </row>
    <row r="4" spans="1:7" s="121" customFormat="1" ht="18.600000000000001" customHeight="1" thickBot="1" x14ac:dyDescent="0.2">
      <c r="A4" s="1150" t="s">
        <v>220</v>
      </c>
      <c r="B4" s="1151"/>
      <c r="C4" s="186"/>
      <c r="D4" s="1152" t="s">
        <v>221</v>
      </c>
      <c r="E4" s="1153"/>
      <c r="F4" s="1154"/>
      <c r="G4" s="1155"/>
    </row>
    <row r="5" spans="1:7" s="121" customFormat="1" ht="3.6" customHeight="1" thickBot="1" x14ac:dyDescent="0.2"/>
    <row r="6" spans="1:7" s="121" customFormat="1" ht="28.5" x14ac:dyDescent="0.15">
      <c r="A6" s="1049" t="s">
        <v>222</v>
      </c>
      <c r="B6" s="1050"/>
      <c r="C6" s="1050"/>
      <c r="D6" s="1053" t="s">
        <v>223</v>
      </c>
      <c r="E6" s="125" t="s">
        <v>224</v>
      </c>
      <c r="F6" s="125" t="s">
        <v>225</v>
      </c>
      <c r="G6" s="1140" t="s">
        <v>371</v>
      </c>
    </row>
    <row r="7" spans="1:7" s="121" customFormat="1" ht="19.149999999999999" customHeight="1" thickBot="1" x14ac:dyDescent="0.2">
      <c r="A7" s="1051"/>
      <c r="B7" s="1052"/>
      <c r="C7" s="1052"/>
      <c r="D7" s="1054"/>
      <c r="E7" s="187" t="s">
        <v>227</v>
      </c>
      <c r="F7" s="188" t="s">
        <v>227</v>
      </c>
      <c r="G7" s="1141"/>
    </row>
    <row r="8" spans="1:7" s="121" customFormat="1" ht="19.5" thickTop="1" thickBot="1" x14ac:dyDescent="0.2">
      <c r="A8" s="1142" t="s">
        <v>228</v>
      </c>
      <c r="B8" s="1144" t="s">
        <v>229</v>
      </c>
      <c r="C8" s="1145"/>
      <c r="D8" s="193" t="s">
        <v>1085</v>
      </c>
      <c r="E8" s="190"/>
      <c r="F8" s="191"/>
      <c r="G8" s="192"/>
    </row>
    <row r="9" spans="1:7" s="121" customFormat="1" ht="24.95" customHeight="1" thickBot="1" x14ac:dyDescent="0.2">
      <c r="A9" s="1143"/>
      <c r="B9" s="1146" t="s">
        <v>231</v>
      </c>
      <c r="C9" s="1147"/>
      <c r="D9" s="193" t="s">
        <v>553</v>
      </c>
      <c r="E9" s="194"/>
      <c r="F9" s="195"/>
      <c r="G9" s="196"/>
    </row>
    <row r="10" spans="1:7" s="121" customFormat="1" ht="24.95" customHeight="1" x14ac:dyDescent="0.15">
      <c r="A10" s="197">
        <f t="shared" ref="A10:A22" si="0">ROW()-9</f>
        <v>1</v>
      </c>
      <c r="B10" s="1148" t="s">
        <v>233</v>
      </c>
      <c r="C10" s="1149"/>
      <c r="D10" s="198"/>
      <c r="E10" s="199"/>
      <c r="F10" s="200"/>
      <c r="G10" s="201"/>
    </row>
    <row r="11" spans="1:7" s="121" customFormat="1" ht="24.95" customHeight="1" x14ac:dyDescent="0.15">
      <c r="A11" s="202">
        <f t="shared" si="0"/>
        <v>2</v>
      </c>
      <c r="B11" s="1134" t="s">
        <v>234</v>
      </c>
      <c r="C11" s="1135"/>
      <c r="D11" s="203" t="s">
        <v>1007</v>
      </c>
      <c r="E11" s="204"/>
      <c r="F11" s="205"/>
      <c r="G11" s="206"/>
    </row>
    <row r="12" spans="1:7" s="121" customFormat="1" ht="24.95" customHeight="1" x14ac:dyDescent="0.15">
      <c r="A12" s="202">
        <f t="shared" si="0"/>
        <v>3</v>
      </c>
      <c r="B12" s="1134" t="s">
        <v>373</v>
      </c>
      <c r="C12" s="1135"/>
      <c r="D12" s="203"/>
      <c r="E12" s="204"/>
      <c r="F12" s="205"/>
      <c r="G12" s="206"/>
    </row>
    <row r="13" spans="1:7" s="121" customFormat="1" ht="24.95" customHeight="1" x14ac:dyDescent="0.15">
      <c r="A13" s="202">
        <f t="shared" si="0"/>
        <v>4</v>
      </c>
      <c r="B13" s="1134" t="s">
        <v>236</v>
      </c>
      <c r="C13" s="1135"/>
      <c r="D13" s="203" t="s">
        <v>1004</v>
      </c>
      <c r="E13" s="204"/>
      <c r="F13" s="205"/>
      <c r="G13" s="206"/>
    </row>
    <row r="14" spans="1:7" s="121" customFormat="1" ht="24.95" customHeight="1" x14ac:dyDescent="0.15">
      <c r="A14" s="202">
        <f t="shared" si="0"/>
        <v>5</v>
      </c>
      <c r="B14" s="1136" t="s">
        <v>374</v>
      </c>
      <c r="C14" s="1137"/>
      <c r="D14" s="203" t="s">
        <v>1016</v>
      </c>
      <c r="E14" s="204"/>
      <c r="F14" s="205"/>
      <c r="G14" s="206"/>
    </row>
    <row r="15" spans="1:7" s="121" customFormat="1" ht="24.95" customHeight="1" x14ac:dyDescent="0.15">
      <c r="A15" s="202">
        <f t="shared" si="0"/>
        <v>6</v>
      </c>
      <c r="B15" s="1134" t="s">
        <v>23</v>
      </c>
      <c r="C15" s="1135"/>
      <c r="D15" s="203"/>
      <c r="E15" s="204"/>
      <c r="F15" s="205"/>
      <c r="G15" s="206"/>
    </row>
    <row r="16" spans="1:7" s="121" customFormat="1" ht="24.95" customHeight="1" x14ac:dyDescent="0.15">
      <c r="A16" s="202">
        <f t="shared" si="0"/>
        <v>7</v>
      </c>
      <c r="B16" s="1134" t="s">
        <v>237</v>
      </c>
      <c r="C16" s="1135"/>
      <c r="D16" s="203" t="s">
        <v>1005</v>
      </c>
      <c r="E16" s="204"/>
      <c r="F16" s="205"/>
      <c r="G16" s="206"/>
    </row>
    <row r="17" spans="1:7" s="121" customFormat="1" ht="24.95" customHeight="1" x14ac:dyDescent="0.15">
      <c r="A17" s="202">
        <f t="shared" si="0"/>
        <v>8</v>
      </c>
      <c r="B17" s="1134" t="s">
        <v>573</v>
      </c>
      <c r="C17" s="1135"/>
      <c r="D17" s="203" t="s">
        <v>1021</v>
      </c>
      <c r="E17" s="204"/>
      <c r="F17" s="205"/>
      <c r="G17" s="206"/>
    </row>
    <row r="18" spans="1:7" s="121" customFormat="1" ht="24.95" customHeight="1" x14ac:dyDescent="0.15">
      <c r="A18" s="202">
        <f t="shared" si="0"/>
        <v>9</v>
      </c>
      <c r="B18" s="1136" t="s">
        <v>558</v>
      </c>
      <c r="C18" s="1137"/>
      <c r="D18" s="203" t="s">
        <v>1006</v>
      </c>
      <c r="E18" s="204"/>
      <c r="F18" s="205"/>
      <c r="G18" s="206"/>
    </row>
    <row r="19" spans="1:7" s="121" customFormat="1" ht="24.95" customHeight="1" x14ac:dyDescent="0.15">
      <c r="A19" s="202">
        <f t="shared" si="0"/>
        <v>10</v>
      </c>
      <c r="B19" s="1134" t="s">
        <v>375</v>
      </c>
      <c r="C19" s="1135"/>
      <c r="D19" s="203" t="s">
        <v>376</v>
      </c>
      <c r="E19" s="204"/>
      <c r="F19" s="205"/>
      <c r="G19" s="207"/>
    </row>
    <row r="20" spans="1:7" s="121" customFormat="1" ht="24.95" customHeight="1" x14ac:dyDescent="0.15">
      <c r="A20" s="202">
        <f t="shared" si="0"/>
        <v>11</v>
      </c>
      <c r="B20" s="1134" t="s">
        <v>241</v>
      </c>
      <c r="C20" s="1135"/>
      <c r="D20" s="203" t="s">
        <v>377</v>
      </c>
      <c r="E20" s="204"/>
      <c r="F20" s="205"/>
      <c r="G20" s="207"/>
    </row>
    <row r="21" spans="1:7" s="121" customFormat="1" ht="24.95" customHeight="1" x14ac:dyDescent="0.15">
      <c r="A21" s="202">
        <f t="shared" si="0"/>
        <v>12</v>
      </c>
      <c r="B21" s="1138" t="s">
        <v>243</v>
      </c>
      <c r="C21" s="1139"/>
      <c r="D21" s="203" t="s">
        <v>378</v>
      </c>
      <c r="E21" s="204"/>
      <c r="F21" s="205"/>
      <c r="G21" s="208" t="s">
        <v>379</v>
      </c>
    </row>
    <row r="22" spans="1:7" s="121" customFormat="1" ht="28.15" customHeight="1" thickBot="1" x14ac:dyDescent="0.2">
      <c r="A22" s="209">
        <f t="shared" si="0"/>
        <v>13</v>
      </c>
      <c r="B22" s="1062" t="s">
        <v>246</v>
      </c>
      <c r="C22" s="1062"/>
      <c r="D22" s="210"/>
      <c r="E22" s="194"/>
      <c r="F22" s="195"/>
      <c r="G22" s="211" t="s">
        <v>247</v>
      </c>
    </row>
    <row r="23" spans="1:7" ht="124.5" customHeight="1" thickBot="1" x14ac:dyDescent="0.2">
      <c r="A23" s="122" t="s">
        <v>15</v>
      </c>
      <c r="B23" s="1064" t="s">
        <v>1083</v>
      </c>
      <c r="C23" s="1065"/>
      <c r="D23" s="1065"/>
      <c r="E23" s="1065"/>
      <c r="F23" s="1065"/>
      <c r="G23" s="1066"/>
    </row>
    <row r="24" spans="1:7" s="80" customFormat="1" ht="91.5" customHeight="1" thickBot="1" x14ac:dyDescent="0.2">
      <c r="A24" s="1067" t="s">
        <v>248</v>
      </c>
      <c r="B24" s="1068"/>
      <c r="C24" s="1068"/>
      <c r="D24" s="1068"/>
      <c r="E24" s="1068"/>
      <c r="F24" s="1068"/>
      <c r="G24" s="1069"/>
    </row>
    <row r="25" spans="1:7" ht="24.95" customHeight="1" x14ac:dyDescent="0.15">
      <c r="A25" s="212"/>
      <c r="B25" s="212"/>
      <c r="C25" s="212"/>
      <c r="D25" s="212"/>
      <c r="E25" s="212"/>
      <c r="F25" s="212"/>
      <c r="G25" s="212"/>
    </row>
    <row r="26" spans="1:7" ht="24.95" customHeight="1" x14ac:dyDescent="0.15">
      <c r="A26" s="212"/>
      <c r="B26" s="212"/>
      <c r="C26" s="212"/>
      <c r="D26" s="212"/>
      <c r="E26" s="212"/>
      <c r="F26" s="212"/>
      <c r="G26" s="212"/>
    </row>
  </sheetData>
  <mergeCells count="29">
    <mergeCell ref="B22:C22"/>
    <mergeCell ref="B23:G23"/>
    <mergeCell ref="A24:G24"/>
    <mergeCell ref="B15:C15"/>
    <mergeCell ref="B16:C16"/>
    <mergeCell ref="B17:C17"/>
    <mergeCell ref="B19:C19"/>
    <mergeCell ref="B20:C20"/>
    <mergeCell ref="B21:C21"/>
    <mergeCell ref="B18:C18"/>
    <mergeCell ref="B14:C14"/>
    <mergeCell ref="A6:C7"/>
    <mergeCell ref="D6:D7"/>
    <mergeCell ref="G6:G7"/>
    <mergeCell ref="A8:A9"/>
    <mergeCell ref="B8:C8"/>
    <mergeCell ref="B9:C9"/>
    <mergeCell ref="B10:C10"/>
    <mergeCell ref="B11:C11"/>
    <mergeCell ref="B12:C12"/>
    <mergeCell ref="B13:C13"/>
    <mergeCell ref="A4:B4"/>
    <mergeCell ref="D4:E4"/>
    <mergeCell ref="F4:G4"/>
    <mergeCell ref="A1:G1"/>
    <mergeCell ref="A2:B2"/>
    <mergeCell ref="C2:G2"/>
    <mergeCell ref="A3:B3"/>
    <mergeCell ref="C3:G3"/>
  </mergeCells>
  <phoneticPr fontId="1"/>
  <dataValidations count="2">
    <dataValidation imeMode="hiragana" allowBlank="1" showInputMessage="1" showErrorMessage="1" sqref="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C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C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C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C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C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C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C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C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C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C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C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C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C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C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IX2:JC3 ST2:SY3 ACP2:ACU3 AML2:AMQ3 AWH2:AWM3 BGD2:BGI3 BPZ2:BQE3 BZV2:CAA3 CJR2:CJW3 CTN2:CTS3 DDJ2:DDO3 DNF2:DNK3 DXB2:DXG3 EGX2:EHC3 EQT2:EQY3 FAP2:FAU3 FKL2:FKQ3 FUH2:FUM3 GED2:GEI3 GNZ2:GOE3 GXV2:GYA3 HHR2:HHW3 HRN2:HRS3 IBJ2:IBO3 ILF2:ILK3 IVB2:IVG3 JEX2:JFC3 JOT2:JOY3 JYP2:JYU3 KIL2:KIQ3 KSH2:KSM3 LCD2:LCI3 LLZ2:LME3 LVV2:LWA3 MFR2:MFW3 MPN2:MPS3 MZJ2:MZO3 NJF2:NJK3 NTB2:NTG3 OCX2:ODC3 OMT2:OMY3 OWP2:OWU3 PGL2:PGQ3 PQH2:PQM3 QAD2:QAI3 QJZ2:QKE3 QTV2:QUA3 RDR2:RDW3 RNN2:RNS3 RXJ2:RXO3 SHF2:SHK3 SRB2:SRG3 TAX2:TBC3 TKT2:TKY3 TUP2:TUU3 UEL2:UEQ3 UOH2:UOM3 UYD2:UYI3 VHZ2:VIE3 VRV2:VSA3 WBR2:WBW3 WLN2:WLS3 WVJ2:WVO3 IX65538:JC65539 ST65538:SY65539 ACP65538:ACU65539 AML65538:AMQ65539 AWH65538:AWM65539 BGD65538:BGI65539 BPZ65538:BQE65539 BZV65538:CAA65539 CJR65538:CJW65539 CTN65538:CTS65539 DDJ65538:DDO65539 DNF65538:DNK65539 DXB65538:DXG65539 EGX65538:EHC65539 EQT65538:EQY65539 FAP65538:FAU65539 FKL65538:FKQ65539 FUH65538:FUM65539 GED65538:GEI65539 GNZ65538:GOE65539 GXV65538:GYA65539 HHR65538:HHW65539 HRN65538:HRS65539 IBJ65538:IBO65539 ILF65538:ILK65539 IVB65538:IVG65539 JEX65538:JFC65539 JOT65538:JOY65539 JYP65538:JYU65539 KIL65538:KIQ65539 KSH65538:KSM65539 LCD65538:LCI65539 LLZ65538:LME65539 LVV65538:LWA65539 MFR65538:MFW65539 MPN65538:MPS65539 MZJ65538:MZO65539 NJF65538:NJK65539 NTB65538:NTG65539 OCX65538:ODC65539 OMT65538:OMY65539 OWP65538:OWU65539 PGL65538:PGQ65539 PQH65538:PQM65539 QAD65538:QAI65539 QJZ65538:QKE65539 QTV65538:QUA65539 RDR65538:RDW65539 RNN65538:RNS65539 RXJ65538:RXO65539 SHF65538:SHK65539 SRB65538:SRG65539 TAX65538:TBC65539 TKT65538:TKY65539 TUP65538:TUU65539 UEL65538:UEQ65539 UOH65538:UOM65539 UYD65538:UYI65539 VHZ65538:VIE65539 VRV65538:VSA65539 WBR65538:WBW65539 WLN65538:WLS65539 WVJ65538:WVO65539 IX131074:JC131075 ST131074:SY131075 ACP131074:ACU131075 AML131074:AMQ131075 AWH131074:AWM131075 BGD131074:BGI131075 BPZ131074:BQE131075 BZV131074:CAA131075 CJR131074:CJW131075 CTN131074:CTS131075 DDJ131074:DDO131075 DNF131074:DNK131075 DXB131074:DXG131075 EGX131074:EHC131075 EQT131074:EQY131075 FAP131074:FAU131075 FKL131074:FKQ131075 FUH131074:FUM131075 GED131074:GEI131075 GNZ131074:GOE131075 GXV131074:GYA131075 HHR131074:HHW131075 HRN131074:HRS131075 IBJ131074:IBO131075 ILF131074:ILK131075 IVB131074:IVG131075 JEX131074:JFC131075 JOT131074:JOY131075 JYP131074:JYU131075 KIL131074:KIQ131075 KSH131074:KSM131075 LCD131074:LCI131075 LLZ131074:LME131075 LVV131074:LWA131075 MFR131074:MFW131075 MPN131074:MPS131075 MZJ131074:MZO131075 NJF131074:NJK131075 NTB131074:NTG131075 OCX131074:ODC131075 OMT131074:OMY131075 OWP131074:OWU131075 PGL131074:PGQ131075 PQH131074:PQM131075 QAD131074:QAI131075 QJZ131074:QKE131075 QTV131074:QUA131075 RDR131074:RDW131075 RNN131074:RNS131075 RXJ131074:RXO131075 SHF131074:SHK131075 SRB131074:SRG131075 TAX131074:TBC131075 TKT131074:TKY131075 TUP131074:TUU131075 UEL131074:UEQ131075 UOH131074:UOM131075 UYD131074:UYI131075 VHZ131074:VIE131075 VRV131074:VSA131075 WBR131074:WBW131075 WLN131074:WLS131075 WVJ131074:WVO131075 IX196610:JC196611 ST196610:SY196611 ACP196610:ACU196611 AML196610:AMQ196611 AWH196610:AWM196611 BGD196610:BGI196611 BPZ196610:BQE196611 BZV196610:CAA196611 CJR196610:CJW196611 CTN196610:CTS196611 DDJ196610:DDO196611 DNF196610:DNK196611 DXB196610:DXG196611 EGX196610:EHC196611 EQT196610:EQY196611 FAP196610:FAU196611 FKL196610:FKQ196611 FUH196610:FUM196611 GED196610:GEI196611 GNZ196610:GOE196611 GXV196610:GYA196611 HHR196610:HHW196611 HRN196610:HRS196611 IBJ196610:IBO196611 ILF196610:ILK196611 IVB196610:IVG196611 JEX196610:JFC196611 JOT196610:JOY196611 JYP196610:JYU196611 KIL196610:KIQ196611 KSH196610:KSM196611 LCD196610:LCI196611 LLZ196610:LME196611 LVV196610:LWA196611 MFR196610:MFW196611 MPN196610:MPS196611 MZJ196610:MZO196611 NJF196610:NJK196611 NTB196610:NTG196611 OCX196610:ODC196611 OMT196610:OMY196611 OWP196610:OWU196611 PGL196610:PGQ196611 PQH196610:PQM196611 QAD196610:QAI196611 QJZ196610:QKE196611 QTV196610:QUA196611 RDR196610:RDW196611 RNN196610:RNS196611 RXJ196610:RXO196611 SHF196610:SHK196611 SRB196610:SRG196611 TAX196610:TBC196611 TKT196610:TKY196611 TUP196610:TUU196611 UEL196610:UEQ196611 UOH196610:UOM196611 UYD196610:UYI196611 VHZ196610:VIE196611 VRV196610:VSA196611 WBR196610:WBW196611 WLN196610:WLS196611 WVJ196610:WVO196611 IX262146:JC262147 ST262146:SY262147 ACP262146:ACU262147 AML262146:AMQ262147 AWH262146:AWM262147 BGD262146:BGI262147 BPZ262146:BQE262147 BZV262146:CAA262147 CJR262146:CJW262147 CTN262146:CTS262147 DDJ262146:DDO262147 DNF262146:DNK262147 DXB262146:DXG262147 EGX262146:EHC262147 EQT262146:EQY262147 FAP262146:FAU262147 FKL262146:FKQ262147 FUH262146:FUM262147 GED262146:GEI262147 GNZ262146:GOE262147 GXV262146:GYA262147 HHR262146:HHW262147 HRN262146:HRS262147 IBJ262146:IBO262147 ILF262146:ILK262147 IVB262146:IVG262147 JEX262146:JFC262147 JOT262146:JOY262147 JYP262146:JYU262147 KIL262146:KIQ262147 KSH262146:KSM262147 LCD262146:LCI262147 LLZ262146:LME262147 LVV262146:LWA262147 MFR262146:MFW262147 MPN262146:MPS262147 MZJ262146:MZO262147 NJF262146:NJK262147 NTB262146:NTG262147 OCX262146:ODC262147 OMT262146:OMY262147 OWP262146:OWU262147 PGL262146:PGQ262147 PQH262146:PQM262147 QAD262146:QAI262147 QJZ262146:QKE262147 QTV262146:QUA262147 RDR262146:RDW262147 RNN262146:RNS262147 RXJ262146:RXO262147 SHF262146:SHK262147 SRB262146:SRG262147 TAX262146:TBC262147 TKT262146:TKY262147 TUP262146:TUU262147 UEL262146:UEQ262147 UOH262146:UOM262147 UYD262146:UYI262147 VHZ262146:VIE262147 VRV262146:VSA262147 WBR262146:WBW262147 WLN262146:WLS262147 WVJ262146:WVO262147 IX327682:JC327683 ST327682:SY327683 ACP327682:ACU327683 AML327682:AMQ327683 AWH327682:AWM327683 BGD327682:BGI327683 BPZ327682:BQE327683 BZV327682:CAA327683 CJR327682:CJW327683 CTN327682:CTS327683 DDJ327682:DDO327683 DNF327682:DNK327683 DXB327682:DXG327683 EGX327682:EHC327683 EQT327682:EQY327683 FAP327682:FAU327683 FKL327682:FKQ327683 FUH327682:FUM327683 GED327682:GEI327683 GNZ327682:GOE327683 GXV327682:GYA327683 HHR327682:HHW327683 HRN327682:HRS327683 IBJ327682:IBO327683 ILF327682:ILK327683 IVB327682:IVG327683 JEX327682:JFC327683 JOT327682:JOY327683 JYP327682:JYU327683 KIL327682:KIQ327683 KSH327682:KSM327683 LCD327682:LCI327683 LLZ327682:LME327683 LVV327682:LWA327683 MFR327682:MFW327683 MPN327682:MPS327683 MZJ327682:MZO327683 NJF327682:NJK327683 NTB327682:NTG327683 OCX327682:ODC327683 OMT327682:OMY327683 OWP327682:OWU327683 PGL327682:PGQ327683 PQH327682:PQM327683 QAD327682:QAI327683 QJZ327682:QKE327683 QTV327682:QUA327683 RDR327682:RDW327683 RNN327682:RNS327683 RXJ327682:RXO327683 SHF327682:SHK327683 SRB327682:SRG327683 TAX327682:TBC327683 TKT327682:TKY327683 TUP327682:TUU327683 UEL327682:UEQ327683 UOH327682:UOM327683 UYD327682:UYI327683 VHZ327682:VIE327683 VRV327682:VSA327683 WBR327682:WBW327683 WLN327682:WLS327683 WVJ327682:WVO327683 IX393218:JC393219 ST393218:SY393219 ACP393218:ACU393219 AML393218:AMQ393219 AWH393218:AWM393219 BGD393218:BGI393219 BPZ393218:BQE393219 BZV393218:CAA393219 CJR393218:CJW393219 CTN393218:CTS393219 DDJ393218:DDO393219 DNF393218:DNK393219 DXB393218:DXG393219 EGX393218:EHC393219 EQT393218:EQY393219 FAP393218:FAU393219 FKL393218:FKQ393219 FUH393218:FUM393219 GED393218:GEI393219 GNZ393218:GOE393219 GXV393218:GYA393219 HHR393218:HHW393219 HRN393218:HRS393219 IBJ393218:IBO393219 ILF393218:ILK393219 IVB393218:IVG393219 JEX393218:JFC393219 JOT393218:JOY393219 JYP393218:JYU393219 KIL393218:KIQ393219 KSH393218:KSM393219 LCD393218:LCI393219 LLZ393218:LME393219 LVV393218:LWA393219 MFR393218:MFW393219 MPN393218:MPS393219 MZJ393218:MZO393219 NJF393218:NJK393219 NTB393218:NTG393219 OCX393218:ODC393219 OMT393218:OMY393219 OWP393218:OWU393219 PGL393218:PGQ393219 PQH393218:PQM393219 QAD393218:QAI393219 QJZ393218:QKE393219 QTV393218:QUA393219 RDR393218:RDW393219 RNN393218:RNS393219 RXJ393218:RXO393219 SHF393218:SHK393219 SRB393218:SRG393219 TAX393218:TBC393219 TKT393218:TKY393219 TUP393218:TUU393219 UEL393218:UEQ393219 UOH393218:UOM393219 UYD393218:UYI393219 VHZ393218:VIE393219 VRV393218:VSA393219 WBR393218:WBW393219 WLN393218:WLS393219 WVJ393218:WVO393219 IX458754:JC458755 ST458754:SY458755 ACP458754:ACU458755 AML458754:AMQ458755 AWH458754:AWM458755 BGD458754:BGI458755 BPZ458754:BQE458755 BZV458754:CAA458755 CJR458754:CJW458755 CTN458754:CTS458755 DDJ458754:DDO458755 DNF458754:DNK458755 DXB458754:DXG458755 EGX458754:EHC458755 EQT458754:EQY458755 FAP458754:FAU458755 FKL458754:FKQ458755 FUH458754:FUM458755 GED458754:GEI458755 GNZ458754:GOE458755 GXV458754:GYA458755 HHR458754:HHW458755 HRN458754:HRS458755 IBJ458754:IBO458755 ILF458754:ILK458755 IVB458754:IVG458755 JEX458754:JFC458755 JOT458754:JOY458755 JYP458754:JYU458755 KIL458754:KIQ458755 KSH458754:KSM458755 LCD458754:LCI458755 LLZ458754:LME458755 LVV458754:LWA458755 MFR458754:MFW458755 MPN458754:MPS458755 MZJ458754:MZO458755 NJF458754:NJK458755 NTB458754:NTG458755 OCX458754:ODC458755 OMT458754:OMY458755 OWP458754:OWU458755 PGL458754:PGQ458755 PQH458754:PQM458755 QAD458754:QAI458755 QJZ458754:QKE458755 QTV458754:QUA458755 RDR458754:RDW458755 RNN458754:RNS458755 RXJ458754:RXO458755 SHF458754:SHK458755 SRB458754:SRG458755 TAX458754:TBC458755 TKT458754:TKY458755 TUP458754:TUU458755 UEL458754:UEQ458755 UOH458754:UOM458755 UYD458754:UYI458755 VHZ458754:VIE458755 VRV458754:VSA458755 WBR458754:WBW458755 WLN458754:WLS458755 WVJ458754:WVO458755 IX524290:JC524291 ST524290:SY524291 ACP524290:ACU524291 AML524290:AMQ524291 AWH524290:AWM524291 BGD524290:BGI524291 BPZ524290:BQE524291 BZV524290:CAA524291 CJR524290:CJW524291 CTN524290:CTS524291 DDJ524290:DDO524291 DNF524290:DNK524291 DXB524290:DXG524291 EGX524290:EHC524291 EQT524290:EQY524291 FAP524290:FAU524291 FKL524290:FKQ524291 FUH524290:FUM524291 GED524290:GEI524291 GNZ524290:GOE524291 GXV524290:GYA524291 HHR524290:HHW524291 HRN524290:HRS524291 IBJ524290:IBO524291 ILF524290:ILK524291 IVB524290:IVG524291 JEX524290:JFC524291 JOT524290:JOY524291 JYP524290:JYU524291 KIL524290:KIQ524291 KSH524290:KSM524291 LCD524290:LCI524291 LLZ524290:LME524291 LVV524290:LWA524291 MFR524290:MFW524291 MPN524290:MPS524291 MZJ524290:MZO524291 NJF524290:NJK524291 NTB524290:NTG524291 OCX524290:ODC524291 OMT524290:OMY524291 OWP524290:OWU524291 PGL524290:PGQ524291 PQH524290:PQM524291 QAD524290:QAI524291 QJZ524290:QKE524291 QTV524290:QUA524291 RDR524290:RDW524291 RNN524290:RNS524291 RXJ524290:RXO524291 SHF524290:SHK524291 SRB524290:SRG524291 TAX524290:TBC524291 TKT524290:TKY524291 TUP524290:TUU524291 UEL524290:UEQ524291 UOH524290:UOM524291 UYD524290:UYI524291 VHZ524290:VIE524291 VRV524290:VSA524291 WBR524290:WBW524291 WLN524290:WLS524291 WVJ524290:WVO524291 IX589826:JC589827 ST589826:SY589827 ACP589826:ACU589827 AML589826:AMQ589827 AWH589826:AWM589827 BGD589826:BGI589827 BPZ589826:BQE589827 BZV589826:CAA589827 CJR589826:CJW589827 CTN589826:CTS589827 DDJ589826:DDO589827 DNF589826:DNK589827 DXB589826:DXG589827 EGX589826:EHC589827 EQT589826:EQY589827 FAP589826:FAU589827 FKL589826:FKQ589827 FUH589826:FUM589827 GED589826:GEI589827 GNZ589826:GOE589827 GXV589826:GYA589827 HHR589826:HHW589827 HRN589826:HRS589827 IBJ589826:IBO589827 ILF589826:ILK589827 IVB589826:IVG589827 JEX589826:JFC589827 JOT589826:JOY589827 JYP589826:JYU589827 KIL589826:KIQ589827 KSH589826:KSM589827 LCD589826:LCI589827 LLZ589826:LME589827 LVV589826:LWA589827 MFR589826:MFW589827 MPN589826:MPS589827 MZJ589826:MZO589827 NJF589826:NJK589827 NTB589826:NTG589827 OCX589826:ODC589827 OMT589826:OMY589827 OWP589826:OWU589827 PGL589826:PGQ589827 PQH589826:PQM589827 QAD589826:QAI589827 QJZ589826:QKE589827 QTV589826:QUA589827 RDR589826:RDW589827 RNN589826:RNS589827 RXJ589826:RXO589827 SHF589826:SHK589827 SRB589826:SRG589827 TAX589826:TBC589827 TKT589826:TKY589827 TUP589826:TUU589827 UEL589826:UEQ589827 UOH589826:UOM589827 UYD589826:UYI589827 VHZ589826:VIE589827 VRV589826:VSA589827 WBR589826:WBW589827 WLN589826:WLS589827 WVJ589826:WVO589827 IX655362:JC655363 ST655362:SY655363 ACP655362:ACU655363 AML655362:AMQ655363 AWH655362:AWM655363 BGD655362:BGI655363 BPZ655362:BQE655363 BZV655362:CAA655363 CJR655362:CJW655363 CTN655362:CTS655363 DDJ655362:DDO655363 DNF655362:DNK655363 DXB655362:DXG655363 EGX655362:EHC655363 EQT655362:EQY655363 FAP655362:FAU655363 FKL655362:FKQ655363 FUH655362:FUM655363 GED655362:GEI655363 GNZ655362:GOE655363 GXV655362:GYA655363 HHR655362:HHW655363 HRN655362:HRS655363 IBJ655362:IBO655363 ILF655362:ILK655363 IVB655362:IVG655363 JEX655362:JFC655363 JOT655362:JOY655363 JYP655362:JYU655363 KIL655362:KIQ655363 KSH655362:KSM655363 LCD655362:LCI655363 LLZ655362:LME655363 LVV655362:LWA655363 MFR655362:MFW655363 MPN655362:MPS655363 MZJ655362:MZO655363 NJF655362:NJK655363 NTB655362:NTG655363 OCX655362:ODC655363 OMT655362:OMY655363 OWP655362:OWU655363 PGL655362:PGQ655363 PQH655362:PQM655363 QAD655362:QAI655363 QJZ655362:QKE655363 QTV655362:QUA655363 RDR655362:RDW655363 RNN655362:RNS655363 RXJ655362:RXO655363 SHF655362:SHK655363 SRB655362:SRG655363 TAX655362:TBC655363 TKT655362:TKY655363 TUP655362:TUU655363 UEL655362:UEQ655363 UOH655362:UOM655363 UYD655362:UYI655363 VHZ655362:VIE655363 VRV655362:VSA655363 WBR655362:WBW655363 WLN655362:WLS655363 WVJ655362:WVO655363 IX720898:JC720899 ST720898:SY720899 ACP720898:ACU720899 AML720898:AMQ720899 AWH720898:AWM720899 BGD720898:BGI720899 BPZ720898:BQE720899 BZV720898:CAA720899 CJR720898:CJW720899 CTN720898:CTS720899 DDJ720898:DDO720899 DNF720898:DNK720899 DXB720898:DXG720899 EGX720898:EHC720899 EQT720898:EQY720899 FAP720898:FAU720899 FKL720898:FKQ720899 FUH720898:FUM720899 GED720898:GEI720899 GNZ720898:GOE720899 GXV720898:GYA720899 HHR720898:HHW720899 HRN720898:HRS720899 IBJ720898:IBO720899 ILF720898:ILK720899 IVB720898:IVG720899 JEX720898:JFC720899 JOT720898:JOY720899 JYP720898:JYU720899 KIL720898:KIQ720899 KSH720898:KSM720899 LCD720898:LCI720899 LLZ720898:LME720899 LVV720898:LWA720899 MFR720898:MFW720899 MPN720898:MPS720899 MZJ720898:MZO720899 NJF720898:NJK720899 NTB720898:NTG720899 OCX720898:ODC720899 OMT720898:OMY720899 OWP720898:OWU720899 PGL720898:PGQ720899 PQH720898:PQM720899 QAD720898:QAI720899 QJZ720898:QKE720899 QTV720898:QUA720899 RDR720898:RDW720899 RNN720898:RNS720899 RXJ720898:RXO720899 SHF720898:SHK720899 SRB720898:SRG720899 TAX720898:TBC720899 TKT720898:TKY720899 TUP720898:TUU720899 UEL720898:UEQ720899 UOH720898:UOM720899 UYD720898:UYI720899 VHZ720898:VIE720899 VRV720898:VSA720899 WBR720898:WBW720899 WLN720898:WLS720899 WVJ720898:WVO720899 IX786434:JC786435 ST786434:SY786435 ACP786434:ACU786435 AML786434:AMQ786435 AWH786434:AWM786435 BGD786434:BGI786435 BPZ786434:BQE786435 BZV786434:CAA786435 CJR786434:CJW786435 CTN786434:CTS786435 DDJ786434:DDO786435 DNF786434:DNK786435 DXB786434:DXG786435 EGX786434:EHC786435 EQT786434:EQY786435 FAP786434:FAU786435 FKL786434:FKQ786435 FUH786434:FUM786435 GED786434:GEI786435 GNZ786434:GOE786435 GXV786434:GYA786435 HHR786434:HHW786435 HRN786434:HRS786435 IBJ786434:IBO786435 ILF786434:ILK786435 IVB786434:IVG786435 JEX786434:JFC786435 JOT786434:JOY786435 JYP786434:JYU786435 KIL786434:KIQ786435 KSH786434:KSM786435 LCD786434:LCI786435 LLZ786434:LME786435 LVV786434:LWA786435 MFR786434:MFW786435 MPN786434:MPS786435 MZJ786434:MZO786435 NJF786434:NJK786435 NTB786434:NTG786435 OCX786434:ODC786435 OMT786434:OMY786435 OWP786434:OWU786435 PGL786434:PGQ786435 PQH786434:PQM786435 QAD786434:QAI786435 QJZ786434:QKE786435 QTV786434:QUA786435 RDR786434:RDW786435 RNN786434:RNS786435 RXJ786434:RXO786435 SHF786434:SHK786435 SRB786434:SRG786435 TAX786434:TBC786435 TKT786434:TKY786435 TUP786434:TUU786435 UEL786434:UEQ786435 UOH786434:UOM786435 UYD786434:UYI786435 VHZ786434:VIE786435 VRV786434:VSA786435 WBR786434:WBW786435 WLN786434:WLS786435 WVJ786434:WVO786435 IX851970:JC851971 ST851970:SY851971 ACP851970:ACU851971 AML851970:AMQ851971 AWH851970:AWM851971 BGD851970:BGI851971 BPZ851970:BQE851971 BZV851970:CAA851971 CJR851970:CJW851971 CTN851970:CTS851971 DDJ851970:DDO851971 DNF851970:DNK851971 DXB851970:DXG851971 EGX851970:EHC851971 EQT851970:EQY851971 FAP851970:FAU851971 FKL851970:FKQ851971 FUH851970:FUM851971 GED851970:GEI851971 GNZ851970:GOE851971 GXV851970:GYA851971 HHR851970:HHW851971 HRN851970:HRS851971 IBJ851970:IBO851971 ILF851970:ILK851971 IVB851970:IVG851971 JEX851970:JFC851971 JOT851970:JOY851971 JYP851970:JYU851971 KIL851970:KIQ851971 KSH851970:KSM851971 LCD851970:LCI851971 LLZ851970:LME851971 LVV851970:LWA851971 MFR851970:MFW851971 MPN851970:MPS851971 MZJ851970:MZO851971 NJF851970:NJK851971 NTB851970:NTG851971 OCX851970:ODC851971 OMT851970:OMY851971 OWP851970:OWU851971 PGL851970:PGQ851971 PQH851970:PQM851971 QAD851970:QAI851971 QJZ851970:QKE851971 QTV851970:QUA851971 RDR851970:RDW851971 RNN851970:RNS851971 RXJ851970:RXO851971 SHF851970:SHK851971 SRB851970:SRG851971 TAX851970:TBC851971 TKT851970:TKY851971 TUP851970:TUU851971 UEL851970:UEQ851971 UOH851970:UOM851971 UYD851970:UYI851971 VHZ851970:VIE851971 VRV851970:VSA851971 WBR851970:WBW851971 WLN851970:WLS851971 WVJ851970:WVO851971 IX917506:JC917507 ST917506:SY917507 ACP917506:ACU917507 AML917506:AMQ917507 AWH917506:AWM917507 BGD917506:BGI917507 BPZ917506:BQE917507 BZV917506:CAA917507 CJR917506:CJW917507 CTN917506:CTS917507 DDJ917506:DDO917507 DNF917506:DNK917507 DXB917506:DXG917507 EGX917506:EHC917507 EQT917506:EQY917507 FAP917506:FAU917507 FKL917506:FKQ917507 FUH917506:FUM917507 GED917506:GEI917507 GNZ917506:GOE917507 GXV917506:GYA917507 HHR917506:HHW917507 HRN917506:HRS917507 IBJ917506:IBO917507 ILF917506:ILK917507 IVB917506:IVG917507 JEX917506:JFC917507 JOT917506:JOY917507 JYP917506:JYU917507 KIL917506:KIQ917507 KSH917506:KSM917507 LCD917506:LCI917507 LLZ917506:LME917507 LVV917506:LWA917507 MFR917506:MFW917507 MPN917506:MPS917507 MZJ917506:MZO917507 NJF917506:NJK917507 NTB917506:NTG917507 OCX917506:ODC917507 OMT917506:OMY917507 OWP917506:OWU917507 PGL917506:PGQ917507 PQH917506:PQM917507 QAD917506:QAI917507 QJZ917506:QKE917507 QTV917506:QUA917507 RDR917506:RDW917507 RNN917506:RNS917507 RXJ917506:RXO917507 SHF917506:SHK917507 SRB917506:SRG917507 TAX917506:TBC917507 TKT917506:TKY917507 TUP917506:TUU917507 UEL917506:UEQ917507 UOH917506:UOM917507 UYD917506:UYI917507 VHZ917506:VIE917507 VRV917506:VSA917507 WBR917506:WBW917507 WLN917506:WLS917507 WVJ917506:WVO917507 IX983042:JC983043 ST983042:SY983043 ACP983042:ACU983043 AML983042:AMQ983043 AWH983042:AWM983043 BGD983042:BGI983043 BPZ983042:BQE983043 BZV983042:CAA983043 CJR983042:CJW983043 CTN983042:CTS983043 DDJ983042:DDO983043 DNF983042:DNK983043 DXB983042:DXG983043 EGX983042:EHC983043 EQT983042:EQY983043 FAP983042:FAU983043 FKL983042:FKQ983043 FUH983042:FUM983043 GED983042:GEI983043 GNZ983042:GOE983043 GXV983042:GYA983043 HHR983042:HHW983043 HRN983042:HRS983043 IBJ983042:IBO983043 ILF983042:ILK983043 IVB983042:IVG983043 JEX983042:JFC983043 JOT983042:JOY983043 JYP983042:JYU983043 KIL983042:KIQ983043 KSH983042:KSM983043 LCD983042:LCI983043 LLZ983042:LME983043 LVV983042:LWA983043 MFR983042:MFW983043 MPN983042:MPS983043 MZJ983042:MZO983043 NJF983042:NJK983043 NTB983042:NTG983043 OCX983042:ODC983043 OMT983042:OMY983043 OWP983042:OWU983043 PGL983042:PGQ983043 PQH983042:PQM983043 QAD983042:QAI983043 QJZ983042:QKE983043 QTV983042:QUA983043 RDR983042:RDW983043 RNN983042:RNS983043 RXJ983042:RXO983043 SHF983042:SHK983043 SRB983042:SRG983043 TAX983042:TBC983043 TKT983042:TKY983043 TUP983042:TUU983043 UEL983042:UEQ983043 UOH983042:UOM983043 UYD983042:UYI983043 VHZ983042:VIE983043 VRV983042:VSA983043 WBR983042:WBW983043 WLN983042:WLS983043 WVJ983042:WVO983043 C983042:G983043 C917506:G917507 C851970:G851971 C786434:G786435 C720898:G720899 C655362:G655363 C589826:G589827 C524290:G524291 C458754:G458755 C393218:G393219 C327682:G327683 C262146:G262147 C196610:G196611 C131074:G131075 C65538:G65539 C2:G3" xr:uid="{9CDECAE4-2D0E-4496-89A3-C85C27F76102}"/>
    <dataValidation imeMode="disabled" allowBlank="1" showInputMessage="1" showErrorMessage="1" sqref="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JA65540:JC65540 SW65540:SY65540 ACS65540:ACU65540 AMO65540:AMQ65540 AWK65540:AWM65540 BGG65540:BGI65540 BQC65540:BQE65540 BZY65540:CAA65540 CJU65540:CJW65540 CTQ65540:CTS65540 DDM65540:DDO65540 DNI65540:DNK65540 DXE65540:DXG65540 EHA65540:EHC65540 EQW65540:EQY65540 FAS65540:FAU65540 FKO65540:FKQ65540 FUK65540:FUM65540 GEG65540:GEI65540 GOC65540:GOE65540 GXY65540:GYA65540 HHU65540:HHW65540 HRQ65540:HRS65540 IBM65540:IBO65540 ILI65540:ILK65540 IVE65540:IVG65540 JFA65540:JFC65540 JOW65540:JOY65540 JYS65540:JYU65540 KIO65540:KIQ65540 KSK65540:KSM65540 LCG65540:LCI65540 LMC65540:LME65540 LVY65540:LWA65540 MFU65540:MFW65540 MPQ65540:MPS65540 MZM65540:MZO65540 NJI65540:NJK65540 NTE65540:NTG65540 ODA65540:ODC65540 OMW65540:OMY65540 OWS65540:OWU65540 PGO65540:PGQ65540 PQK65540:PQM65540 QAG65540:QAI65540 QKC65540:QKE65540 QTY65540:QUA65540 RDU65540:RDW65540 RNQ65540:RNS65540 RXM65540:RXO65540 SHI65540:SHK65540 SRE65540:SRG65540 TBA65540:TBC65540 TKW65540:TKY65540 TUS65540:TUU65540 UEO65540:UEQ65540 UOK65540:UOM65540 UYG65540:UYI65540 VIC65540:VIE65540 VRY65540:VSA65540 WBU65540:WBW65540 WLQ65540:WLS65540 WVM65540:WVO65540 JA131076:JC131076 SW131076:SY131076 ACS131076:ACU131076 AMO131076:AMQ131076 AWK131076:AWM131076 BGG131076:BGI131076 BQC131076:BQE131076 BZY131076:CAA131076 CJU131076:CJW131076 CTQ131076:CTS131076 DDM131076:DDO131076 DNI131076:DNK131076 DXE131076:DXG131076 EHA131076:EHC131076 EQW131076:EQY131076 FAS131076:FAU131076 FKO131076:FKQ131076 FUK131076:FUM131076 GEG131076:GEI131076 GOC131076:GOE131076 GXY131076:GYA131076 HHU131076:HHW131076 HRQ131076:HRS131076 IBM131076:IBO131076 ILI131076:ILK131076 IVE131076:IVG131076 JFA131076:JFC131076 JOW131076:JOY131076 JYS131076:JYU131076 KIO131076:KIQ131076 KSK131076:KSM131076 LCG131076:LCI131076 LMC131076:LME131076 LVY131076:LWA131076 MFU131076:MFW131076 MPQ131076:MPS131076 MZM131076:MZO131076 NJI131076:NJK131076 NTE131076:NTG131076 ODA131076:ODC131076 OMW131076:OMY131076 OWS131076:OWU131076 PGO131076:PGQ131076 PQK131076:PQM131076 QAG131076:QAI131076 QKC131076:QKE131076 QTY131076:QUA131076 RDU131076:RDW131076 RNQ131076:RNS131076 RXM131076:RXO131076 SHI131076:SHK131076 SRE131076:SRG131076 TBA131076:TBC131076 TKW131076:TKY131076 TUS131076:TUU131076 UEO131076:UEQ131076 UOK131076:UOM131076 UYG131076:UYI131076 VIC131076:VIE131076 VRY131076:VSA131076 WBU131076:WBW131076 WLQ131076:WLS131076 WVM131076:WVO131076 JA196612:JC196612 SW196612:SY196612 ACS196612:ACU196612 AMO196612:AMQ196612 AWK196612:AWM196612 BGG196612:BGI196612 BQC196612:BQE196612 BZY196612:CAA196612 CJU196612:CJW196612 CTQ196612:CTS196612 DDM196612:DDO196612 DNI196612:DNK196612 DXE196612:DXG196612 EHA196612:EHC196612 EQW196612:EQY196612 FAS196612:FAU196612 FKO196612:FKQ196612 FUK196612:FUM196612 GEG196612:GEI196612 GOC196612:GOE196612 GXY196612:GYA196612 HHU196612:HHW196612 HRQ196612:HRS196612 IBM196612:IBO196612 ILI196612:ILK196612 IVE196612:IVG196612 JFA196612:JFC196612 JOW196612:JOY196612 JYS196612:JYU196612 KIO196612:KIQ196612 KSK196612:KSM196612 LCG196612:LCI196612 LMC196612:LME196612 LVY196612:LWA196612 MFU196612:MFW196612 MPQ196612:MPS196612 MZM196612:MZO196612 NJI196612:NJK196612 NTE196612:NTG196612 ODA196612:ODC196612 OMW196612:OMY196612 OWS196612:OWU196612 PGO196612:PGQ196612 PQK196612:PQM196612 QAG196612:QAI196612 QKC196612:QKE196612 QTY196612:QUA196612 RDU196612:RDW196612 RNQ196612:RNS196612 RXM196612:RXO196612 SHI196612:SHK196612 SRE196612:SRG196612 TBA196612:TBC196612 TKW196612:TKY196612 TUS196612:TUU196612 UEO196612:UEQ196612 UOK196612:UOM196612 UYG196612:UYI196612 VIC196612:VIE196612 VRY196612:VSA196612 WBU196612:WBW196612 WLQ196612:WLS196612 WVM196612:WVO196612 JA262148:JC262148 SW262148:SY262148 ACS262148:ACU262148 AMO262148:AMQ262148 AWK262148:AWM262148 BGG262148:BGI262148 BQC262148:BQE262148 BZY262148:CAA262148 CJU262148:CJW262148 CTQ262148:CTS262148 DDM262148:DDO262148 DNI262148:DNK262148 DXE262148:DXG262148 EHA262148:EHC262148 EQW262148:EQY262148 FAS262148:FAU262148 FKO262148:FKQ262148 FUK262148:FUM262148 GEG262148:GEI262148 GOC262148:GOE262148 GXY262148:GYA262148 HHU262148:HHW262148 HRQ262148:HRS262148 IBM262148:IBO262148 ILI262148:ILK262148 IVE262148:IVG262148 JFA262148:JFC262148 JOW262148:JOY262148 JYS262148:JYU262148 KIO262148:KIQ262148 KSK262148:KSM262148 LCG262148:LCI262148 LMC262148:LME262148 LVY262148:LWA262148 MFU262148:MFW262148 MPQ262148:MPS262148 MZM262148:MZO262148 NJI262148:NJK262148 NTE262148:NTG262148 ODA262148:ODC262148 OMW262148:OMY262148 OWS262148:OWU262148 PGO262148:PGQ262148 PQK262148:PQM262148 QAG262148:QAI262148 QKC262148:QKE262148 QTY262148:QUA262148 RDU262148:RDW262148 RNQ262148:RNS262148 RXM262148:RXO262148 SHI262148:SHK262148 SRE262148:SRG262148 TBA262148:TBC262148 TKW262148:TKY262148 TUS262148:TUU262148 UEO262148:UEQ262148 UOK262148:UOM262148 UYG262148:UYI262148 VIC262148:VIE262148 VRY262148:VSA262148 WBU262148:WBW262148 WLQ262148:WLS262148 WVM262148:WVO262148 JA327684:JC327684 SW327684:SY327684 ACS327684:ACU327684 AMO327684:AMQ327684 AWK327684:AWM327684 BGG327684:BGI327684 BQC327684:BQE327684 BZY327684:CAA327684 CJU327684:CJW327684 CTQ327684:CTS327684 DDM327684:DDO327684 DNI327684:DNK327684 DXE327684:DXG327684 EHA327684:EHC327684 EQW327684:EQY327684 FAS327684:FAU327684 FKO327684:FKQ327684 FUK327684:FUM327684 GEG327684:GEI327684 GOC327684:GOE327684 GXY327684:GYA327684 HHU327684:HHW327684 HRQ327684:HRS327684 IBM327684:IBO327684 ILI327684:ILK327684 IVE327684:IVG327684 JFA327684:JFC327684 JOW327684:JOY327684 JYS327684:JYU327684 KIO327684:KIQ327684 KSK327684:KSM327684 LCG327684:LCI327684 LMC327684:LME327684 LVY327684:LWA327684 MFU327684:MFW327684 MPQ327684:MPS327684 MZM327684:MZO327684 NJI327684:NJK327684 NTE327684:NTG327684 ODA327684:ODC327684 OMW327684:OMY327684 OWS327684:OWU327684 PGO327684:PGQ327684 PQK327684:PQM327684 QAG327684:QAI327684 QKC327684:QKE327684 QTY327684:QUA327684 RDU327684:RDW327684 RNQ327684:RNS327684 RXM327684:RXO327684 SHI327684:SHK327684 SRE327684:SRG327684 TBA327684:TBC327684 TKW327684:TKY327684 TUS327684:TUU327684 UEO327684:UEQ327684 UOK327684:UOM327684 UYG327684:UYI327684 VIC327684:VIE327684 VRY327684:VSA327684 WBU327684:WBW327684 WLQ327684:WLS327684 WVM327684:WVO327684 JA393220:JC393220 SW393220:SY393220 ACS393220:ACU393220 AMO393220:AMQ393220 AWK393220:AWM393220 BGG393220:BGI393220 BQC393220:BQE393220 BZY393220:CAA393220 CJU393220:CJW393220 CTQ393220:CTS393220 DDM393220:DDO393220 DNI393220:DNK393220 DXE393220:DXG393220 EHA393220:EHC393220 EQW393220:EQY393220 FAS393220:FAU393220 FKO393220:FKQ393220 FUK393220:FUM393220 GEG393220:GEI393220 GOC393220:GOE393220 GXY393220:GYA393220 HHU393220:HHW393220 HRQ393220:HRS393220 IBM393220:IBO393220 ILI393220:ILK393220 IVE393220:IVG393220 JFA393220:JFC393220 JOW393220:JOY393220 JYS393220:JYU393220 KIO393220:KIQ393220 KSK393220:KSM393220 LCG393220:LCI393220 LMC393220:LME393220 LVY393220:LWA393220 MFU393220:MFW393220 MPQ393220:MPS393220 MZM393220:MZO393220 NJI393220:NJK393220 NTE393220:NTG393220 ODA393220:ODC393220 OMW393220:OMY393220 OWS393220:OWU393220 PGO393220:PGQ393220 PQK393220:PQM393220 QAG393220:QAI393220 QKC393220:QKE393220 QTY393220:QUA393220 RDU393220:RDW393220 RNQ393220:RNS393220 RXM393220:RXO393220 SHI393220:SHK393220 SRE393220:SRG393220 TBA393220:TBC393220 TKW393220:TKY393220 TUS393220:TUU393220 UEO393220:UEQ393220 UOK393220:UOM393220 UYG393220:UYI393220 VIC393220:VIE393220 VRY393220:VSA393220 WBU393220:WBW393220 WLQ393220:WLS393220 WVM393220:WVO393220 JA458756:JC458756 SW458756:SY458756 ACS458756:ACU458756 AMO458756:AMQ458756 AWK458756:AWM458756 BGG458756:BGI458756 BQC458756:BQE458756 BZY458756:CAA458756 CJU458756:CJW458756 CTQ458756:CTS458756 DDM458756:DDO458756 DNI458756:DNK458756 DXE458756:DXG458756 EHA458756:EHC458756 EQW458756:EQY458756 FAS458756:FAU458756 FKO458756:FKQ458756 FUK458756:FUM458756 GEG458756:GEI458756 GOC458756:GOE458756 GXY458756:GYA458756 HHU458756:HHW458756 HRQ458756:HRS458756 IBM458756:IBO458756 ILI458756:ILK458756 IVE458756:IVG458756 JFA458756:JFC458756 JOW458756:JOY458756 JYS458756:JYU458756 KIO458756:KIQ458756 KSK458756:KSM458756 LCG458756:LCI458756 LMC458756:LME458756 LVY458756:LWA458756 MFU458756:MFW458756 MPQ458756:MPS458756 MZM458756:MZO458756 NJI458756:NJK458756 NTE458756:NTG458756 ODA458756:ODC458756 OMW458756:OMY458756 OWS458756:OWU458756 PGO458756:PGQ458756 PQK458756:PQM458756 QAG458756:QAI458756 QKC458756:QKE458756 QTY458756:QUA458756 RDU458756:RDW458756 RNQ458756:RNS458756 RXM458756:RXO458756 SHI458756:SHK458756 SRE458756:SRG458756 TBA458756:TBC458756 TKW458756:TKY458756 TUS458756:TUU458756 UEO458756:UEQ458756 UOK458756:UOM458756 UYG458756:UYI458756 VIC458756:VIE458756 VRY458756:VSA458756 WBU458756:WBW458756 WLQ458756:WLS458756 WVM458756:WVO458756 JA524292:JC524292 SW524292:SY524292 ACS524292:ACU524292 AMO524292:AMQ524292 AWK524292:AWM524292 BGG524292:BGI524292 BQC524292:BQE524292 BZY524292:CAA524292 CJU524292:CJW524292 CTQ524292:CTS524292 DDM524292:DDO524292 DNI524292:DNK524292 DXE524292:DXG524292 EHA524292:EHC524292 EQW524292:EQY524292 FAS524292:FAU524292 FKO524292:FKQ524292 FUK524292:FUM524292 GEG524292:GEI524292 GOC524292:GOE524292 GXY524292:GYA524292 HHU524292:HHW524292 HRQ524292:HRS524292 IBM524292:IBO524292 ILI524292:ILK524292 IVE524292:IVG524292 JFA524292:JFC524292 JOW524292:JOY524292 JYS524292:JYU524292 KIO524292:KIQ524292 KSK524292:KSM524292 LCG524292:LCI524292 LMC524292:LME524292 LVY524292:LWA524292 MFU524292:MFW524292 MPQ524292:MPS524292 MZM524292:MZO524292 NJI524292:NJK524292 NTE524292:NTG524292 ODA524292:ODC524292 OMW524292:OMY524292 OWS524292:OWU524292 PGO524292:PGQ524292 PQK524292:PQM524292 QAG524292:QAI524292 QKC524292:QKE524292 QTY524292:QUA524292 RDU524292:RDW524292 RNQ524292:RNS524292 RXM524292:RXO524292 SHI524292:SHK524292 SRE524292:SRG524292 TBA524292:TBC524292 TKW524292:TKY524292 TUS524292:TUU524292 UEO524292:UEQ524292 UOK524292:UOM524292 UYG524292:UYI524292 VIC524292:VIE524292 VRY524292:VSA524292 WBU524292:WBW524292 WLQ524292:WLS524292 WVM524292:WVO524292 JA589828:JC589828 SW589828:SY589828 ACS589828:ACU589828 AMO589828:AMQ589828 AWK589828:AWM589828 BGG589828:BGI589828 BQC589828:BQE589828 BZY589828:CAA589828 CJU589828:CJW589828 CTQ589828:CTS589828 DDM589828:DDO589828 DNI589828:DNK589828 DXE589828:DXG589828 EHA589828:EHC589828 EQW589828:EQY589828 FAS589828:FAU589828 FKO589828:FKQ589828 FUK589828:FUM589828 GEG589828:GEI589828 GOC589828:GOE589828 GXY589828:GYA589828 HHU589828:HHW589828 HRQ589828:HRS589828 IBM589828:IBO589828 ILI589828:ILK589828 IVE589828:IVG589828 JFA589828:JFC589828 JOW589828:JOY589828 JYS589828:JYU589828 KIO589828:KIQ589828 KSK589828:KSM589828 LCG589828:LCI589828 LMC589828:LME589828 LVY589828:LWA589828 MFU589828:MFW589828 MPQ589828:MPS589828 MZM589828:MZO589828 NJI589828:NJK589828 NTE589828:NTG589828 ODA589828:ODC589828 OMW589828:OMY589828 OWS589828:OWU589828 PGO589828:PGQ589828 PQK589828:PQM589828 QAG589828:QAI589828 QKC589828:QKE589828 QTY589828:QUA589828 RDU589828:RDW589828 RNQ589828:RNS589828 RXM589828:RXO589828 SHI589828:SHK589828 SRE589828:SRG589828 TBA589828:TBC589828 TKW589828:TKY589828 TUS589828:TUU589828 UEO589828:UEQ589828 UOK589828:UOM589828 UYG589828:UYI589828 VIC589828:VIE589828 VRY589828:VSA589828 WBU589828:WBW589828 WLQ589828:WLS589828 WVM589828:WVO589828 JA655364:JC655364 SW655364:SY655364 ACS655364:ACU655364 AMO655364:AMQ655364 AWK655364:AWM655364 BGG655364:BGI655364 BQC655364:BQE655364 BZY655364:CAA655364 CJU655364:CJW655364 CTQ655364:CTS655364 DDM655364:DDO655364 DNI655364:DNK655364 DXE655364:DXG655364 EHA655364:EHC655364 EQW655364:EQY655364 FAS655364:FAU655364 FKO655364:FKQ655364 FUK655364:FUM655364 GEG655364:GEI655364 GOC655364:GOE655364 GXY655364:GYA655364 HHU655364:HHW655364 HRQ655364:HRS655364 IBM655364:IBO655364 ILI655364:ILK655364 IVE655364:IVG655364 JFA655364:JFC655364 JOW655364:JOY655364 JYS655364:JYU655364 KIO655364:KIQ655364 KSK655364:KSM655364 LCG655364:LCI655364 LMC655364:LME655364 LVY655364:LWA655364 MFU655364:MFW655364 MPQ655364:MPS655364 MZM655364:MZO655364 NJI655364:NJK655364 NTE655364:NTG655364 ODA655364:ODC655364 OMW655364:OMY655364 OWS655364:OWU655364 PGO655364:PGQ655364 PQK655364:PQM655364 QAG655364:QAI655364 QKC655364:QKE655364 QTY655364:QUA655364 RDU655364:RDW655364 RNQ655364:RNS655364 RXM655364:RXO655364 SHI655364:SHK655364 SRE655364:SRG655364 TBA655364:TBC655364 TKW655364:TKY655364 TUS655364:TUU655364 UEO655364:UEQ655364 UOK655364:UOM655364 UYG655364:UYI655364 VIC655364:VIE655364 VRY655364:VSA655364 WBU655364:WBW655364 WLQ655364:WLS655364 WVM655364:WVO655364 JA720900:JC720900 SW720900:SY720900 ACS720900:ACU720900 AMO720900:AMQ720900 AWK720900:AWM720900 BGG720900:BGI720900 BQC720900:BQE720900 BZY720900:CAA720900 CJU720900:CJW720900 CTQ720900:CTS720900 DDM720900:DDO720900 DNI720900:DNK720900 DXE720900:DXG720900 EHA720900:EHC720900 EQW720900:EQY720900 FAS720900:FAU720900 FKO720900:FKQ720900 FUK720900:FUM720900 GEG720900:GEI720900 GOC720900:GOE720900 GXY720900:GYA720900 HHU720900:HHW720900 HRQ720900:HRS720900 IBM720900:IBO720900 ILI720900:ILK720900 IVE720900:IVG720900 JFA720900:JFC720900 JOW720900:JOY720900 JYS720900:JYU720900 KIO720900:KIQ720900 KSK720900:KSM720900 LCG720900:LCI720900 LMC720900:LME720900 LVY720900:LWA720900 MFU720900:MFW720900 MPQ720900:MPS720900 MZM720900:MZO720900 NJI720900:NJK720900 NTE720900:NTG720900 ODA720900:ODC720900 OMW720900:OMY720900 OWS720900:OWU720900 PGO720900:PGQ720900 PQK720900:PQM720900 QAG720900:QAI720900 QKC720900:QKE720900 QTY720900:QUA720900 RDU720900:RDW720900 RNQ720900:RNS720900 RXM720900:RXO720900 SHI720900:SHK720900 SRE720900:SRG720900 TBA720900:TBC720900 TKW720900:TKY720900 TUS720900:TUU720900 UEO720900:UEQ720900 UOK720900:UOM720900 UYG720900:UYI720900 VIC720900:VIE720900 VRY720900:VSA720900 WBU720900:WBW720900 WLQ720900:WLS720900 WVM720900:WVO720900 JA786436:JC786436 SW786436:SY786436 ACS786436:ACU786436 AMO786436:AMQ786436 AWK786436:AWM786436 BGG786436:BGI786436 BQC786436:BQE786436 BZY786436:CAA786436 CJU786436:CJW786436 CTQ786436:CTS786436 DDM786436:DDO786436 DNI786436:DNK786436 DXE786436:DXG786436 EHA786436:EHC786436 EQW786436:EQY786436 FAS786436:FAU786436 FKO786436:FKQ786436 FUK786436:FUM786436 GEG786436:GEI786436 GOC786436:GOE786436 GXY786436:GYA786436 HHU786436:HHW786436 HRQ786436:HRS786436 IBM786436:IBO786436 ILI786436:ILK786436 IVE786436:IVG786436 JFA786436:JFC786436 JOW786436:JOY786436 JYS786436:JYU786436 KIO786436:KIQ786436 KSK786436:KSM786436 LCG786436:LCI786436 LMC786436:LME786436 LVY786436:LWA786436 MFU786436:MFW786436 MPQ786436:MPS786436 MZM786436:MZO786436 NJI786436:NJK786436 NTE786436:NTG786436 ODA786436:ODC786436 OMW786436:OMY786436 OWS786436:OWU786436 PGO786436:PGQ786436 PQK786436:PQM786436 QAG786436:QAI786436 QKC786436:QKE786436 QTY786436:QUA786436 RDU786436:RDW786436 RNQ786436:RNS786436 RXM786436:RXO786436 SHI786436:SHK786436 SRE786436:SRG786436 TBA786436:TBC786436 TKW786436:TKY786436 TUS786436:TUU786436 UEO786436:UEQ786436 UOK786436:UOM786436 UYG786436:UYI786436 VIC786436:VIE786436 VRY786436:VSA786436 WBU786436:WBW786436 WLQ786436:WLS786436 WVM786436:WVO786436 JA851972:JC851972 SW851972:SY851972 ACS851972:ACU851972 AMO851972:AMQ851972 AWK851972:AWM851972 BGG851972:BGI851972 BQC851972:BQE851972 BZY851972:CAA851972 CJU851972:CJW851972 CTQ851972:CTS851972 DDM851972:DDO851972 DNI851972:DNK851972 DXE851972:DXG851972 EHA851972:EHC851972 EQW851972:EQY851972 FAS851972:FAU851972 FKO851972:FKQ851972 FUK851972:FUM851972 GEG851972:GEI851972 GOC851972:GOE851972 GXY851972:GYA851972 HHU851972:HHW851972 HRQ851972:HRS851972 IBM851972:IBO851972 ILI851972:ILK851972 IVE851972:IVG851972 JFA851972:JFC851972 JOW851972:JOY851972 JYS851972:JYU851972 KIO851972:KIQ851972 KSK851972:KSM851972 LCG851972:LCI851972 LMC851972:LME851972 LVY851972:LWA851972 MFU851972:MFW851972 MPQ851972:MPS851972 MZM851972:MZO851972 NJI851972:NJK851972 NTE851972:NTG851972 ODA851972:ODC851972 OMW851972:OMY851972 OWS851972:OWU851972 PGO851972:PGQ851972 PQK851972:PQM851972 QAG851972:QAI851972 QKC851972:QKE851972 QTY851972:QUA851972 RDU851972:RDW851972 RNQ851972:RNS851972 RXM851972:RXO851972 SHI851972:SHK851972 SRE851972:SRG851972 TBA851972:TBC851972 TKW851972:TKY851972 TUS851972:TUU851972 UEO851972:UEQ851972 UOK851972:UOM851972 UYG851972:UYI851972 VIC851972:VIE851972 VRY851972:VSA851972 WBU851972:WBW851972 WLQ851972:WLS851972 WVM851972:WVO851972 JA917508:JC917508 SW917508:SY917508 ACS917508:ACU917508 AMO917508:AMQ917508 AWK917508:AWM917508 BGG917508:BGI917508 BQC917508:BQE917508 BZY917508:CAA917508 CJU917508:CJW917508 CTQ917508:CTS917508 DDM917508:DDO917508 DNI917508:DNK917508 DXE917508:DXG917508 EHA917508:EHC917508 EQW917508:EQY917508 FAS917508:FAU917508 FKO917508:FKQ917508 FUK917508:FUM917508 GEG917508:GEI917508 GOC917508:GOE917508 GXY917508:GYA917508 HHU917508:HHW917508 HRQ917508:HRS917508 IBM917508:IBO917508 ILI917508:ILK917508 IVE917508:IVG917508 JFA917508:JFC917508 JOW917508:JOY917508 JYS917508:JYU917508 KIO917508:KIQ917508 KSK917508:KSM917508 LCG917508:LCI917508 LMC917508:LME917508 LVY917508:LWA917508 MFU917508:MFW917508 MPQ917508:MPS917508 MZM917508:MZO917508 NJI917508:NJK917508 NTE917508:NTG917508 ODA917508:ODC917508 OMW917508:OMY917508 OWS917508:OWU917508 PGO917508:PGQ917508 PQK917508:PQM917508 QAG917508:QAI917508 QKC917508:QKE917508 QTY917508:QUA917508 RDU917508:RDW917508 RNQ917508:RNS917508 RXM917508:RXO917508 SHI917508:SHK917508 SRE917508:SRG917508 TBA917508:TBC917508 TKW917508:TKY917508 TUS917508:TUU917508 UEO917508:UEQ917508 UOK917508:UOM917508 UYG917508:UYI917508 VIC917508:VIE917508 VRY917508:VSA917508 WBU917508:WBW917508 WLQ917508:WLS917508 WVM917508:WVO917508 JA983044:JC983044 SW983044:SY983044 ACS983044:ACU983044 AMO983044:AMQ983044 AWK983044:AWM983044 BGG983044:BGI983044 BQC983044:BQE983044 BZY983044:CAA983044 CJU983044:CJW983044 CTQ983044:CTS983044 DDM983044:DDO983044 DNI983044:DNK983044 DXE983044:DXG983044 EHA983044:EHC983044 EQW983044:EQY983044 FAS983044:FAU983044 FKO983044:FKQ983044 FUK983044:FUM983044 GEG983044:GEI983044 GOC983044:GOE983044 GXY983044:GYA983044 HHU983044:HHW983044 HRQ983044:HRS983044 IBM983044:IBO983044 ILI983044:ILK983044 IVE983044:IVG983044 JFA983044:JFC983044 JOW983044:JOY983044 JYS983044:JYU983044 KIO983044:KIQ983044 KSK983044:KSM983044 LCG983044:LCI983044 LMC983044:LME983044 LVY983044:LWA983044 MFU983044:MFW983044 MPQ983044:MPS983044 MZM983044:MZO983044 NJI983044:NJK983044 NTE983044:NTG983044 ODA983044:ODC983044 OMW983044:OMY983044 OWS983044:OWU983044 PGO983044:PGQ983044 PQK983044:PQM983044 QAG983044:QAI983044 QKC983044:QKE983044 QTY983044:QUA983044 RDU983044:RDW983044 RNQ983044:RNS983044 RXM983044:RXO983044 SHI983044:SHK983044 SRE983044:SRG983044 TBA983044:TBC983044 TKW983044:TKY983044 TUS983044:TUU983044 UEO983044:UEQ983044 UOK983044:UOM983044 UYG983044:UYI983044 VIC983044:VIE983044 VRY983044:VSA983044 WBU983044:WBW983044 WLQ983044:WLS983044 WVM983044:WVO983044 F983044:G983044 F917508:G917508 F851972:G851972 F786436:G786436 F720900:G720900 F655364:G655364 F589828:G589828 F524292:G524292 F458756:G458756 F393220:G393220 F327684:G327684 F262148:G262148 F196612:G196612 F131076:G131076 F65540:G65540 F4:G4" xr:uid="{C27E1FCE-761D-46FF-9634-F144E9B15545}"/>
  </dataValidations>
  <pageMargins left="0.98425196850393704" right="0.39370078740157483" top="0.78740157480314965" bottom="0.59055118110236227" header="0.51181102362204722" footer="0.51181102362204722"/>
  <pageSetup paperSize="9" scale="92"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90645C-C4F5-4781-A787-3C4FCC20D80F}">
  <dimension ref="A1:G30"/>
  <sheetViews>
    <sheetView view="pageBreakPreview" topLeftCell="A16" zoomScaleNormal="100" zoomScaleSheetLayoutView="100" workbookViewId="0">
      <selection sqref="A1:G1"/>
    </sheetView>
  </sheetViews>
  <sheetFormatPr defaultRowHeight="12" x14ac:dyDescent="0.15"/>
  <cols>
    <col min="1" max="1" width="2.875" style="116" customWidth="1"/>
    <col min="2" max="2" width="17.625" style="116" customWidth="1"/>
    <col min="3" max="3" width="26.875" style="116" customWidth="1"/>
    <col min="4" max="4" width="6.25" style="116" customWidth="1"/>
    <col min="5" max="6" width="7.25" style="116" customWidth="1"/>
    <col min="7" max="7" width="17.875" style="116" customWidth="1"/>
    <col min="8" max="255" width="9" style="116"/>
    <col min="256" max="256" width="2.875" style="116" customWidth="1"/>
    <col min="257" max="257" width="17.625" style="116" customWidth="1"/>
    <col min="258" max="258" width="26.875" style="116" customWidth="1"/>
    <col min="259" max="259" width="6.25" style="116" customWidth="1"/>
    <col min="260" max="262" width="4.75" style="116" customWidth="1"/>
    <col min="263" max="263" width="17.875" style="116" customWidth="1"/>
    <col min="264" max="511" width="9" style="116"/>
    <col min="512" max="512" width="2.875" style="116" customWidth="1"/>
    <col min="513" max="513" width="17.625" style="116" customWidth="1"/>
    <col min="514" max="514" width="26.875" style="116" customWidth="1"/>
    <col min="515" max="515" width="6.25" style="116" customWidth="1"/>
    <col min="516" max="518" width="4.75" style="116" customWidth="1"/>
    <col min="519" max="519" width="17.875" style="116" customWidth="1"/>
    <col min="520" max="767" width="9" style="116"/>
    <col min="768" max="768" width="2.875" style="116" customWidth="1"/>
    <col min="769" max="769" width="17.625" style="116" customWidth="1"/>
    <col min="770" max="770" width="26.875" style="116" customWidth="1"/>
    <col min="771" max="771" width="6.25" style="116" customWidth="1"/>
    <col min="772" max="774" width="4.75" style="116" customWidth="1"/>
    <col min="775" max="775" width="17.875" style="116" customWidth="1"/>
    <col min="776" max="1023" width="9" style="116"/>
    <col min="1024" max="1024" width="2.875" style="116" customWidth="1"/>
    <col min="1025" max="1025" width="17.625" style="116" customWidth="1"/>
    <col min="1026" max="1026" width="26.875" style="116" customWidth="1"/>
    <col min="1027" max="1027" width="6.25" style="116" customWidth="1"/>
    <col min="1028" max="1030" width="4.75" style="116" customWidth="1"/>
    <col min="1031" max="1031" width="17.875" style="116" customWidth="1"/>
    <col min="1032" max="1279" width="9" style="116"/>
    <col min="1280" max="1280" width="2.875" style="116" customWidth="1"/>
    <col min="1281" max="1281" width="17.625" style="116" customWidth="1"/>
    <col min="1282" max="1282" width="26.875" style="116" customWidth="1"/>
    <col min="1283" max="1283" width="6.25" style="116" customWidth="1"/>
    <col min="1284" max="1286" width="4.75" style="116" customWidth="1"/>
    <col min="1287" max="1287" width="17.875" style="116" customWidth="1"/>
    <col min="1288" max="1535" width="9" style="116"/>
    <col min="1536" max="1536" width="2.875" style="116" customWidth="1"/>
    <col min="1537" max="1537" width="17.625" style="116" customWidth="1"/>
    <col min="1538" max="1538" width="26.875" style="116" customWidth="1"/>
    <col min="1539" max="1539" width="6.25" style="116" customWidth="1"/>
    <col min="1540" max="1542" width="4.75" style="116" customWidth="1"/>
    <col min="1543" max="1543" width="17.875" style="116" customWidth="1"/>
    <col min="1544" max="1791" width="9" style="116"/>
    <col min="1792" max="1792" width="2.875" style="116" customWidth="1"/>
    <col min="1793" max="1793" width="17.625" style="116" customWidth="1"/>
    <col min="1794" max="1794" width="26.875" style="116" customWidth="1"/>
    <col min="1795" max="1795" width="6.25" style="116" customWidth="1"/>
    <col min="1796" max="1798" width="4.75" style="116" customWidth="1"/>
    <col min="1799" max="1799" width="17.875" style="116" customWidth="1"/>
    <col min="1800" max="2047" width="9" style="116"/>
    <col min="2048" max="2048" width="2.875" style="116" customWidth="1"/>
    <col min="2049" max="2049" width="17.625" style="116" customWidth="1"/>
    <col min="2050" max="2050" width="26.875" style="116" customWidth="1"/>
    <col min="2051" max="2051" width="6.25" style="116" customWidth="1"/>
    <col min="2052" max="2054" width="4.75" style="116" customWidth="1"/>
    <col min="2055" max="2055" width="17.875" style="116" customWidth="1"/>
    <col min="2056" max="2303" width="9" style="116"/>
    <col min="2304" max="2304" width="2.875" style="116" customWidth="1"/>
    <col min="2305" max="2305" width="17.625" style="116" customWidth="1"/>
    <col min="2306" max="2306" width="26.875" style="116" customWidth="1"/>
    <col min="2307" max="2307" width="6.25" style="116" customWidth="1"/>
    <col min="2308" max="2310" width="4.75" style="116" customWidth="1"/>
    <col min="2311" max="2311" width="17.875" style="116" customWidth="1"/>
    <col min="2312" max="2559" width="9" style="116"/>
    <col min="2560" max="2560" width="2.875" style="116" customWidth="1"/>
    <col min="2561" max="2561" width="17.625" style="116" customWidth="1"/>
    <col min="2562" max="2562" width="26.875" style="116" customWidth="1"/>
    <col min="2563" max="2563" width="6.25" style="116" customWidth="1"/>
    <col min="2564" max="2566" width="4.75" style="116" customWidth="1"/>
    <col min="2567" max="2567" width="17.875" style="116" customWidth="1"/>
    <col min="2568" max="2815" width="9" style="116"/>
    <col min="2816" max="2816" width="2.875" style="116" customWidth="1"/>
    <col min="2817" max="2817" width="17.625" style="116" customWidth="1"/>
    <col min="2818" max="2818" width="26.875" style="116" customWidth="1"/>
    <col min="2819" max="2819" width="6.25" style="116" customWidth="1"/>
    <col min="2820" max="2822" width="4.75" style="116" customWidth="1"/>
    <col min="2823" max="2823" width="17.875" style="116" customWidth="1"/>
    <col min="2824" max="3071" width="9" style="116"/>
    <col min="3072" max="3072" width="2.875" style="116" customWidth="1"/>
    <col min="3073" max="3073" width="17.625" style="116" customWidth="1"/>
    <col min="3074" max="3074" width="26.875" style="116" customWidth="1"/>
    <col min="3075" max="3075" width="6.25" style="116" customWidth="1"/>
    <col min="3076" max="3078" width="4.75" style="116" customWidth="1"/>
    <col min="3079" max="3079" width="17.875" style="116" customWidth="1"/>
    <col min="3080" max="3327" width="9" style="116"/>
    <col min="3328" max="3328" width="2.875" style="116" customWidth="1"/>
    <col min="3329" max="3329" width="17.625" style="116" customWidth="1"/>
    <col min="3330" max="3330" width="26.875" style="116" customWidth="1"/>
    <col min="3331" max="3331" width="6.25" style="116" customWidth="1"/>
    <col min="3332" max="3334" width="4.75" style="116" customWidth="1"/>
    <col min="3335" max="3335" width="17.875" style="116" customWidth="1"/>
    <col min="3336" max="3583" width="9" style="116"/>
    <col min="3584" max="3584" width="2.875" style="116" customWidth="1"/>
    <col min="3585" max="3585" width="17.625" style="116" customWidth="1"/>
    <col min="3586" max="3586" width="26.875" style="116" customWidth="1"/>
    <col min="3587" max="3587" width="6.25" style="116" customWidth="1"/>
    <col min="3588" max="3590" width="4.75" style="116" customWidth="1"/>
    <col min="3591" max="3591" width="17.875" style="116" customWidth="1"/>
    <col min="3592" max="3839" width="9" style="116"/>
    <col min="3840" max="3840" width="2.875" style="116" customWidth="1"/>
    <col min="3841" max="3841" width="17.625" style="116" customWidth="1"/>
    <col min="3842" max="3842" width="26.875" style="116" customWidth="1"/>
    <col min="3843" max="3843" width="6.25" style="116" customWidth="1"/>
    <col min="3844" max="3846" width="4.75" style="116" customWidth="1"/>
    <col min="3847" max="3847" width="17.875" style="116" customWidth="1"/>
    <col min="3848" max="4095" width="9" style="116"/>
    <col min="4096" max="4096" width="2.875" style="116" customWidth="1"/>
    <col min="4097" max="4097" width="17.625" style="116" customWidth="1"/>
    <col min="4098" max="4098" width="26.875" style="116" customWidth="1"/>
    <col min="4099" max="4099" width="6.25" style="116" customWidth="1"/>
    <col min="4100" max="4102" width="4.75" style="116" customWidth="1"/>
    <col min="4103" max="4103" width="17.875" style="116" customWidth="1"/>
    <col min="4104" max="4351" width="9" style="116"/>
    <col min="4352" max="4352" width="2.875" style="116" customWidth="1"/>
    <col min="4353" max="4353" width="17.625" style="116" customWidth="1"/>
    <col min="4354" max="4354" width="26.875" style="116" customWidth="1"/>
    <col min="4355" max="4355" width="6.25" style="116" customWidth="1"/>
    <col min="4356" max="4358" width="4.75" style="116" customWidth="1"/>
    <col min="4359" max="4359" width="17.875" style="116" customWidth="1"/>
    <col min="4360" max="4607" width="9" style="116"/>
    <col min="4608" max="4608" width="2.875" style="116" customWidth="1"/>
    <col min="4609" max="4609" width="17.625" style="116" customWidth="1"/>
    <col min="4610" max="4610" width="26.875" style="116" customWidth="1"/>
    <col min="4611" max="4611" width="6.25" style="116" customWidth="1"/>
    <col min="4612" max="4614" width="4.75" style="116" customWidth="1"/>
    <col min="4615" max="4615" width="17.875" style="116" customWidth="1"/>
    <col min="4616" max="4863" width="9" style="116"/>
    <col min="4864" max="4864" width="2.875" style="116" customWidth="1"/>
    <col min="4865" max="4865" width="17.625" style="116" customWidth="1"/>
    <col min="4866" max="4866" width="26.875" style="116" customWidth="1"/>
    <col min="4867" max="4867" width="6.25" style="116" customWidth="1"/>
    <col min="4868" max="4870" width="4.75" style="116" customWidth="1"/>
    <col min="4871" max="4871" width="17.875" style="116" customWidth="1"/>
    <col min="4872" max="5119" width="9" style="116"/>
    <col min="5120" max="5120" width="2.875" style="116" customWidth="1"/>
    <col min="5121" max="5121" width="17.625" style="116" customWidth="1"/>
    <col min="5122" max="5122" width="26.875" style="116" customWidth="1"/>
    <col min="5123" max="5123" width="6.25" style="116" customWidth="1"/>
    <col min="5124" max="5126" width="4.75" style="116" customWidth="1"/>
    <col min="5127" max="5127" width="17.875" style="116" customWidth="1"/>
    <col min="5128" max="5375" width="9" style="116"/>
    <col min="5376" max="5376" width="2.875" style="116" customWidth="1"/>
    <col min="5377" max="5377" width="17.625" style="116" customWidth="1"/>
    <col min="5378" max="5378" width="26.875" style="116" customWidth="1"/>
    <col min="5379" max="5379" width="6.25" style="116" customWidth="1"/>
    <col min="5380" max="5382" width="4.75" style="116" customWidth="1"/>
    <col min="5383" max="5383" width="17.875" style="116" customWidth="1"/>
    <col min="5384" max="5631" width="9" style="116"/>
    <col min="5632" max="5632" width="2.875" style="116" customWidth="1"/>
    <col min="5633" max="5633" width="17.625" style="116" customWidth="1"/>
    <col min="5634" max="5634" width="26.875" style="116" customWidth="1"/>
    <col min="5635" max="5635" width="6.25" style="116" customWidth="1"/>
    <col min="5636" max="5638" width="4.75" style="116" customWidth="1"/>
    <col min="5639" max="5639" width="17.875" style="116" customWidth="1"/>
    <col min="5640" max="5887" width="9" style="116"/>
    <col min="5888" max="5888" width="2.875" style="116" customWidth="1"/>
    <col min="5889" max="5889" width="17.625" style="116" customWidth="1"/>
    <col min="5890" max="5890" width="26.875" style="116" customWidth="1"/>
    <col min="5891" max="5891" width="6.25" style="116" customWidth="1"/>
    <col min="5892" max="5894" width="4.75" style="116" customWidth="1"/>
    <col min="5895" max="5895" width="17.875" style="116" customWidth="1"/>
    <col min="5896" max="6143" width="9" style="116"/>
    <col min="6144" max="6144" width="2.875" style="116" customWidth="1"/>
    <col min="6145" max="6145" width="17.625" style="116" customWidth="1"/>
    <col min="6146" max="6146" width="26.875" style="116" customWidth="1"/>
    <col min="6147" max="6147" width="6.25" style="116" customWidth="1"/>
    <col min="6148" max="6150" width="4.75" style="116" customWidth="1"/>
    <col min="6151" max="6151" width="17.875" style="116" customWidth="1"/>
    <col min="6152" max="6399" width="9" style="116"/>
    <col min="6400" max="6400" width="2.875" style="116" customWidth="1"/>
    <col min="6401" max="6401" width="17.625" style="116" customWidth="1"/>
    <col min="6402" max="6402" width="26.875" style="116" customWidth="1"/>
    <col min="6403" max="6403" width="6.25" style="116" customWidth="1"/>
    <col min="6404" max="6406" width="4.75" style="116" customWidth="1"/>
    <col min="6407" max="6407" width="17.875" style="116" customWidth="1"/>
    <col min="6408" max="6655" width="9" style="116"/>
    <col min="6656" max="6656" width="2.875" style="116" customWidth="1"/>
    <col min="6657" max="6657" width="17.625" style="116" customWidth="1"/>
    <col min="6658" max="6658" width="26.875" style="116" customWidth="1"/>
    <col min="6659" max="6659" width="6.25" style="116" customWidth="1"/>
    <col min="6660" max="6662" width="4.75" style="116" customWidth="1"/>
    <col min="6663" max="6663" width="17.875" style="116" customWidth="1"/>
    <col min="6664" max="6911" width="9" style="116"/>
    <col min="6912" max="6912" width="2.875" style="116" customWidth="1"/>
    <col min="6913" max="6913" width="17.625" style="116" customWidth="1"/>
    <col min="6914" max="6914" width="26.875" style="116" customWidth="1"/>
    <col min="6915" max="6915" width="6.25" style="116" customWidth="1"/>
    <col min="6916" max="6918" width="4.75" style="116" customWidth="1"/>
    <col min="6919" max="6919" width="17.875" style="116" customWidth="1"/>
    <col min="6920" max="7167" width="9" style="116"/>
    <col min="7168" max="7168" width="2.875" style="116" customWidth="1"/>
    <col min="7169" max="7169" width="17.625" style="116" customWidth="1"/>
    <col min="7170" max="7170" width="26.875" style="116" customWidth="1"/>
    <col min="7171" max="7171" width="6.25" style="116" customWidth="1"/>
    <col min="7172" max="7174" width="4.75" style="116" customWidth="1"/>
    <col min="7175" max="7175" width="17.875" style="116" customWidth="1"/>
    <col min="7176" max="7423" width="9" style="116"/>
    <col min="7424" max="7424" width="2.875" style="116" customWidth="1"/>
    <col min="7425" max="7425" width="17.625" style="116" customWidth="1"/>
    <col min="7426" max="7426" width="26.875" style="116" customWidth="1"/>
    <col min="7427" max="7427" width="6.25" style="116" customWidth="1"/>
    <col min="7428" max="7430" width="4.75" style="116" customWidth="1"/>
    <col min="7431" max="7431" width="17.875" style="116" customWidth="1"/>
    <col min="7432" max="7679" width="9" style="116"/>
    <col min="7680" max="7680" width="2.875" style="116" customWidth="1"/>
    <col min="7681" max="7681" width="17.625" style="116" customWidth="1"/>
    <col min="7682" max="7682" width="26.875" style="116" customWidth="1"/>
    <col min="7683" max="7683" width="6.25" style="116" customWidth="1"/>
    <col min="7684" max="7686" width="4.75" style="116" customWidth="1"/>
    <col min="7687" max="7687" width="17.875" style="116" customWidth="1"/>
    <col min="7688" max="7935" width="9" style="116"/>
    <col min="7936" max="7936" width="2.875" style="116" customWidth="1"/>
    <col min="7937" max="7937" width="17.625" style="116" customWidth="1"/>
    <col min="7938" max="7938" width="26.875" style="116" customWidth="1"/>
    <col min="7939" max="7939" width="6.25" style="116" customWidth="1"/>
    <col min="7940" max="7942" width="4.75" style="116" customWidth="1"/>
    <col min="7943" max="7943" width="17.875" style="116" customWidth="1"/>
    <col min="7944" max="8191" width="9" style="116"/>
    <col min="8192" max="8192" width="2.875" style="116" customWidth="1"/>
    <col min="8193" max="8193" width="17.625" style="116" customWidth="1"/>
    <col min="8194" max="8194" width="26.875" style="116" customWidth="1"/>
    <col min="8195" max="8195" width="6.25" style="116" customWidth="1"/>
    <col min="8196" max="8198" width="4.75" style="116" customWidth="1"/>
    <col min="8199" max="8199" width="17.875" style="116" customWidth="1"/>
    <col min="8200" max="8447" width="9" style="116"/>
    <col min="8448" max="8448" width="2.875" style="116" customWidth="1"/>
    <col min="8449" max="8449" width="17.625" style="116" customWidth="1"/>
    <col min="8450" max="8450" width="26.875" style="116" customWidth="1"/>
    <col min="8451" max="8451" width="6.25" style="116" customWidth="1"/>
    <col min="8452" max="8454" width="4.75" style="116" customWidth="1"/>
    <col min="8455" max="8455" width="17.875" style="116" customWidth="1"/>
    <col min="8456" max="8703" width="9" style="116"/>
    <col min="8704" max="8704" width="2.875" style="116" customWidth="1"/>
    <col min="8705" max="8705" width="17.625" style="116" customWidth="1"/>
    <col min="8706" max="8706" width="26.875" style="116" customWidth="1"/>
    <col min="8707" max="8707" width="6.25" style="116" customWidth="1"/>
    <col min="8708" max="8710" width="4.75" style="116" customWidth="1"/>
    <col min="8711" max="8711" width="17.875" style="116" customWidth="1"/>
    <col min="8712" max="8959" width="9" style="116"/>
    <col min="8960" max="8960" width="2.875" style="116" customWidth="1"/>
    <col min="8961" max="8961" width="17.625" style="116" customWidth="1"/>
    <col min="8962" max="8962" width="26.875" style="116" customWidth="1"/>
    <col min="8963" max="8963" width="6.25" style="116" customWidth="1"/>
    <col min="8964" max="8966" width="4.75" style="116" customWidth="1"/>
    <col min="8967" max="8967" width="17.875" style="116" customWidth="1"/>
    <col min="8968" max="9215" width="9" style="116"/>
    <col min="9216" max="9216" width="2.875" style="116" customWidth="1"/>
    <col min="9217" max="9217" width="17.625" style="116" customWidth="1"/>
    <col min="9218" max="9218" width="26.875" style="116" customWidth="1"/>
    <col min="9219" max="9219" width="6.25" style="116" customWidth="1"/>
    <col min="9220" max="9222" width="4.75" style="116" customWidth="1"/>
    <col min="9223" max="9223" width="17.875" style="116" customWidth="1"/>
    <col min="9224" max="9471" width="9" style="116"/>
    <col min="9472" max="9472" width="2.875" style="116" customWidth="1"/>
    <col min="9473" max="9473" width="17.625" style="116" customWidth="1"/>
    <col min="9474" max="9474" width="26.875" style="116" customWidth="1"/>
    <col min="9475" max="9475" width="6.25" style="116" customWidth="1"/>
    <col min="9476" max="9478" width="4.75" style="116" customWidth="1"/>
    <col min="9479" max="9479" width="17.875" style="116" customWidth="1"/>
    <col min="9480" max="9727" width="9" style="116"/>
    <col min="9728" max="9728" width="2.875" style="116" customWidth="1"/>
    <col min="9729" max="9729" width="17.625" style="116" customWidth="1"/>
    <col min="9730" max="9730" width="26.875" style="116" customWidth="1"/>
    <col min="9731" max="9731" width="6.25" style="116" customWidth="1"/>
    <col min="9732" max="9734" width="4.75" style="116" customWidth="1"/>
    <col min="9735" max="9735" width="17.875" style="116" customWidth="1"/>
    <col min="9736" max="9983" width="9" style="116"/>
    <col min="9984" max="9984" width="2.875" style="116" customWidth="1"/>
    <col min="9985" max="9985" width="17.625" style="116" customWidth="1"/>
    <col min="9986" max="9986" width="26.875" style="116" customWidth="1"/>
    <col min="9987" max="9987" width="6.25" style="116" customWidth="1"/>
    <col min="9988" max="9990" width="4.75" style="116" customWidth="1"/>
    <col min="9991" max="9991" width="17.875" style="116" customWidth="1"/>
    <col min="9992" max="10239" width="9" style="116"/>
    <col min="10240" max="10240" width="2.875" style="116" customWidth="1"/>
    <col min="10241" max="10241" width="17.625" style="116" customWidth="1"/>
    <col min="10242" max="10242" width="26.875" style="116" customWidth="1"/>
    <col min="10243" max="10243" width="6.25" style="116" customWidth="1"/>
    <col min="10244" max="10246" width="4.75" style="116" customWidth="1"/>
    <col min="10247" max="10247" width="17.875" style="116" customWidth="1"/>
    <col min="10248" max="10495" width="9" style="116"/>
    <col min="10496" max="10496" width="2.875" style="116" customWidth="1"/>
    <col min="10497" max="10497" width="17.625" style="116" customWidth="1"/>
    <col min="10498" max="10498" width="26.875" style="116" customWidth="1"/>
    <col min="10499" max="10499" width="6.25" style="116" customWidth="1"/>
    <col min="10500" max="10502" width="4.75" style="116" customWidth="1"/>
    <col min="10503" max="10503" width="17.875" style="116" customWidth="1"/>
    <col min="10504" max="10751" width="9" style="116"/>
    <col min="10752" max="10752" width="2.875" style="116" customWidth="1"/>
    <col min="10753" max="10753" width="17.625" style="116" customWidth="1"/>
    <col min="10754" max="10754" width="26.875" style="116" customWidth="1"/>
    <col min="10755" max="10755" width="6.25" style="116" customWidth="1"/>
    <col min="10756" max="10758" width="4.75" style="116" customWidth="1"/>
    <col min="10759" max="10759" width="17.875" style="116" customWidth="1"/>
    <col min="10760" max="11007" width="9" style="116"/>
    <col min="11008" max="11008" width="2.875" style="116" customWidth="1"/>
    <col min="11009" max="11009" width="17.625" style="116" customWidth="1"/>
    <col min="11010" max="11010" width="26.875" style="116" customWidth="1"/>
    <col min="11011" max="11011" width="6.25" style="116" customWidth="1"/>
    <col min="11012" max="11014" width="4.75" style="116" customWidth="1"/>
    <col min="11015" max="11015" width="17.875" style="116" customWidth="1"/>
    <col min="11016" max="11263" width="9" style="116"/>
    <col min="11264" max="11264" width="2.875" style="116" customWidth="1"/>
    <col min="11265" max="11265" width="17.625" style="116" customWidth="1"/>
    <col min="11266" max="11266" width="26.875" style="116" customWidth="1"/>
    <col min="11267" max="11267" width="6.25" style="116" customWidth="1"/>
    <col min="11268" max="11270" width="4.75" style="116" customWidth="1"/>
    <col min="11271" max="11271" width="17.875" style="116" customWidth="1"/>
    <col min="11272" max="11519" width="9" style="116"/>
    <col min="11520" max="11520" width="2.875" style="116" customWidth="1"/>
    <col min="11521" max="11521" width="17.625" style="116" customWidth="1"/>
    <col min="11522" max="11522" width="26.875" style="116" customWidth="1"/>
    <col min="11523" max="11523" width="6.25" style="116" customWidth="1"/>
    <col min="11524" max="11526" width="4.75" style="116" customWidth="1"/>
    <col min="11527" max="11527" width="17.875" style="116" customWidth="1"/>
    <col min="11528" max="11775" width="9" style="116"/>
    <col min="11776" max="11776" width="2.875" style="116" customWidth="1"/>
    <col min="11777" max="11777" width="17.625" style="116" customWidth="1"/>
    <col min="11778" max="11778" width="26.875" style="116" customWidth="1"/>
    <col min="11779" max="11779" width="6.25" style="116" customWidth="1"/>
    <col min="11780" max="11782" width="4.75" style="116" customWidth="1"/>
    <col min="11783" max="11783" width="17.875" style="116" customWidth="1"/>
    <col min="11784" max="12031" width="9" style="116"/>
    <col min="12032" max="12032" width="2.875" style="116" customWidth="1"/>
    <col min="12033" max="12033" width="17.625" style="116" customWidth="1"/>
    <col min="12034" max="12034" width="26.875" style="116" customWidth="1"/>
    <col min="12035" max="12035" width="6.25" style="116" customWidth="1"/>
    <col min="12036" max="12038" width="4.75" style="116" customWidth="1"/>
    <col min="12039" max="12039" width="17.875" style="116" customWidth="1"/>
    <col min="12040" max="12287" width="9" style="116"/>
    <col min="12288" max="12288" width="2.875" style="116" customWidth="1"/>
    <col min="12289" max="12289" width="17.625" style="116" customWidth="1"/>
    <col min="12290" max="12290" width="26.875" style="116" customWidth="1"/>
    <col min="12291" max="12291" width="6.25" style="116" customWidth="1"/>
    <col min="12292" max="12294" width="4.75" style="116" customWidth="1"/>
    <col min="12295" max="12295" width="17.875" style="116" customWidth="1"/>
    <col min="12296" max="12543" width="9" style="116"/>
    <col min="12544" max="12544" width="2.875" style="116" customWidth="1"/>
    <col min="12545" max="12545" width="17.625" style="116" customWidth="1"/>
    <col min="12546" max="12546" width="26.875" style="116" customWidth="1"/>
    <col min="12547" max="12547" width="6.25" style="116" customWidth="1"/>
    <col min="12548" max="12550" width="4.75" style="116" customWidth="1"/>
    <col min="12551" max="12551" width="17.875" style="116" customWidth="1"/>
    <col min="12552" max="12799" width="9" style="116"/>
    <col min="12800" max="12800" width="2.875" style="116" customWidth="1"/>
    <col min="12801" max="12801" width="17.625" style="116" customWidth="1"/>
    <col min="12802" max="12802" width="26.875" style="116" customWidth="1"/>
    <col min="12803" max="12803" width="6.25" style="116" customWidth="1"/>
    <col min="12804" max="12806" width="4.75" style="116" customWidth="1"/>
    <col min="12807" max="12807" width="17.875" style="116" customWidth="1"/>
    <col min="12808" max="13055" width="9" style="116"/>
    <col min="13056" max="13056" width="2.875" style="116" customWidth="1"/>
    <col min="13057" max="13057" width="17.625" style="116" customWidth="1"/>
    <col min="13058" max="13058" width="26.875" style="116" customWidth="1"/>
    <col min="13059" max="13059" width="6.25" style="116" customWidth="1"/>
    <col min="13060" max="13062" width="4.75" style="116" customWidth="1"/>
    <col min="13063" max="13063" width="17.875" style="116" customWidth="1"/>
    <col min="13064" max="13311" width="9" style="116"/>
    <col min="13312" max="13312" width="2.875" style="116" customWidth="1"/>
    <col min="13313" max="13313" width="17.625" style="116" customWidth="1"/>
    <col min="13314" max="13314" width="26.875" style="116" customWidth="1"/>
    <col min="13315" max="13315" width="6.25" style="116" customWidth="1"/>
    <col min="13316" max="13318" width="4.75" style="116" customWidth="1"/>
    <col min="13319" max="13319" width="17.875" style="116" customWidth="1"/>
    <col min="13320" max="13567" width="9" style="116"/>
    <col min="13568" max="13568" width="2.875" style="116" customWidth="1"/>
    <col min="13569" max="13569" width="17.625" style="116" customWidth="1"/>
    <col min="13570" max="13570" width="26.875" style="116" customWidth="1"/>
    <col min="13571" max="13571" width="6.25" style="116" customWidth="1"/>
    <col min="13572" max="13574" width="4.75" style="116" customWidth="1"/>
    <col min="13575" max="13575" width="17.875" style="116" customWidth="1"/>
    <col min="13576" max="13823" width="9" style="116"/>
    <col min="13824" max="13824" width="2.875" style="116" customWidth="1"/>
    <col min="13825" max="13825" width="17.625" style="116" customWidth="1"/>
    <col min="13826" max="13826" width="26.875" style="116" customWidth="1"/>
    <col min="13827" max="13827" width="6.25" style="116" customWidth="1"/>
    <col min="13828" max="13830" width="4.75" style="116" customWidth="1"/>
    <col min="13831" max="13831" width="17.875" style="116" customWidth="1"/>
    <col min="13832" max="14079" width="9" style="116"/>
    <col min="14080" max="14080" width="2.875" style="116" customWidth="1"/>
    <col min="14081" max="14081" width="17.625" style="116" customWidth="1"/>
    <col min="14082" max="14082" width="26.875" style="116" customWidth="1"/>
    <col min="14083" max="14083" width="6.25" style="116" customWidth="1"/>
    <col min="14084" max="14086" width="4.75" style="116" customWidth="1"/>
    <col min="14087" max="14087" width="17.875" style="116" customWidth="1"/>
    <col min="14088" max="14335" width="9" style="116"/>
    <col min="14336" max="14336" width="2.875" style="116" customWidth="1"/>
    <col min="14337" max="14337" width="17.625" style="116" customWidth="1"/>
    <col min="14338" max="14338" width="26.875" style="116" customWidth="1"/>
    <col min="14339" max="14339" width="6.25" style="116" customWidth="1"/>
    <col min="14340" max="14342" width="4.75" style="116" customWidth="1"/>
    <col min="14343" max="14343" width="17.875" style="116" customWidth="1"/>
    <col min="14344" max="14591" width="9" style="116"/>
    <col min="14592" max="14592" width="2.875" style="116" customWidth="1"/>
    <col min="14593" max="14593" width="17.625" style="116" customWidth="1"/>
    <col min="14594" max="14594" width="26.875" style="116" customWidth="1"/>
    <col min="14595" max="14595" width="6.25" style="116" customWidth="1"/>
    <col min="14596" max="14598" width="4.75" style="116" customWidth="1"/>
    <col min="14599" max="14599" width="17.875" style="116" customWidth="1"/>
    <col min="14600" max="14847" width="9" style="116"/>
    <col min="14848" max="14848" width="2.875" style="116" customWidth="1"/>
    <col min="14849" max="14849" width="17.625" style="116" customWidth="1"/>
    <col min="14850" max="14850" width="26.875" style="116" customWidth="1"/>
    <col min="14851" max="14851" width="6.25" style="116" customWidth="1"/>
    <col min="14852" max="14854" width="4.75" style="116" customWidth="1"/>
    <col min="14855" max="14855" width="17.875" style="116" customWidth="1"/>
    <col min="14856" max="15103" width="9" style="116"/>
    <col min="15104" max="15104" width="2.875" style="116" customWidth="1"/>
    <col min="15105" max="15105" width="17.625" style="116" customWidth="1"/>
    <col min="15106" max="15106" width="26.875" style="116" customWidth="1"/>
    <col min="15107" max="15107" width="6.25" style="116" customWidth="1"/>
    <col min="15108" max="15110" width="4.75" style="116" customWidth="1"/>
    <col min="15111" max="15111" width="17.875" style="116" customWidth="1"/>
    <col min="15112" max="15359" width="9" style="116"/>
    <col min="15360" max="15360" width="2.875" style="116" customWidth="1"/>
    <col min="15361" max="15361" width="17.625" style="116" customWidth="1"/>
    <col min="15362" max="15362" width="26.875" style="116" customWidth="1"/>
    <col min="15363" max="15363" width="6.25" style="116" customWidth="1"/>
    <col min="15364" max="15366" width="4.75" style="116" customWidth="1"/>
    <col min="15367" max="15367" width="17.875" style="116" customWidth="1"/>
    <col min="15368" max="15615" width="9" style="116"/>
    <col min="15616" max="15616" width="2.875" style="116" customWidth="1"/>
    <col min="15617" max="15617" width="17.625" style="116" customWidth="1"/>
    <col min="15618" max="15618" width="26.875" style="116" customWidth="1"/>
    <col min="15619" max="15619" width="6.25" style="116" customWidth="1"/>
    <col min="15620" max="15622" width="4.75" style="116" customWidth="1"/>
    <col min="15623" max="15623" width="17.875" style="116" customWidth="1"/>
    <col min="15624" max="15871" width="9" style="116"/>
    <col min="15872" max="15872" width="2.875" style="116" customWidth="1"/>
    <col min="15873" max="15873" width="17.625" style="116" customWidth="1"/>
    <col min="15874" max="15874" width="26.875" style="116" customWidth="1"/>
    <col min="15875" max="15875" width="6.25" style="116" customWidth="1"/>
    <col min="15876" max="15878" width="4.75" style="116" customWidth="1"/>
    <col min="15879" max="15879" width="17.875" style="116" customWidth="1"/>
    <col min="15880" max="16127" width="9" style="116"/>
    <col min="16128" max="16128" width="2.875" style="116" customWidth="1"/>
    <col min="16129" max="16129" width="17.625" style="116" customWidth="1"/>
    <col min="16130" max="16130" width="26.875" style="116" customWidth="1"/>
    <col min="16131" max="16131" width="6.25" style="116" customWidth="1"/>
    <col min="16132" max="16134" width="4.75" style="116" customWidth="1"/>
    <col min="16135" max="16135" width="17.875" style="116" customWidth="1"/>
    <col min="16136" max="16384" width="9" style="116"/>
  </cols>
  <sheetData>
    <row r="1" spans="1:7" ht="24" customHeight="1" thickBot="1" x14ac:dyDescent="0.2">
      <c r="A1" s="1156" t="s">
        <v>380</v>
      </c>
      <c r="B1" s="1156"/>
      <c r="C1" s="1156"/>
      <c r="D1" s="1156"/>
      <c r="E1" s="1156"/>
      <c r="F1" s="1156"/>
      <c r="G1" s="1156"/>
    </row>
    <row r="2" spans="1:7" s="121" customFormat="1" ht="18.600000000000001" customHeight="1" x14ac:dyDescent="0.15">
      <c r="A2" s="1157" t="s">
        <v>219</v>
      </c>
      <c r="B2" s="1158"/>
      <c r="C2" s="1159"/>
      <c r="D2" s="1160"/>
      <c r="E2" s="1160"/>
      <c r="F2" s="1160"/>
      <c r="G2" s="1161"/>
    </row>
    <row r="3" spans="1:7" s="121" customFormat="1" ht="18.600000000000001" customHeight="1" x14ac:dyDescent="0.15">
      <c r="A3" s="1162" t="s">
        <v>0</v>
      </c>
      <c r="B3" s="1163"/>
      <c r="C3" s="1164"/>
      <c r="D3" s="1165"/>
      <c r="E3" s="1165"/>
      <c r="F3" s="1165"/>
      <c r="G3" s="1166"/>
    </row>
    <row r="4" spans="1:7" s="121" customFormat="1" ht="18.600000000000001" customHeight="1" thickBot="1" x14ac:dyDescent="0.2">
      <c r="A4" s="1150" t="s">
        <v>220</v>
      </c>
      <c r="B4" s="1151"/>
      <c r="C4" s="186"/>
      <c r="D4" s="1152" t="s">
        <v>221</v>
      </c>
      <c r="E4" s="1153"/>
      <c r="F4" s="1154"/>
      <c r="G4" s="1155"/>
    </row>
    <row r="5" spans="1:7" s="121" customFormat="1" ht="3.6" customHeight="1" thickBot="1" x14ac:dyDescent="0.2"/>
    <row r="6" spans="1:7" s="121" customFormat="1" ht="28.5" x14ac:dyDescent="0.15">
      <c r="A6" s="1049" t="s">
        <v>222</v>
      </c>
      <c r="B6" s="1050"/>
      <c r="C6" s="1050"/>
      <c r="D6" s="1053" t="s">
        <v>223</v>
      </c>
      <c r="E6" s="125" t="s">
        <v>224</v>
      </c>
      <c r="F6" s="125" t="s">
        <v>225</v>
      </c>
      <c r="G6" s="1140" t="s">
        <v>371</v>
      </c>
    </row>
    <row r="7" spans="1:7" s="121" customFormat="1" ht="15.6" customHeight="1" thickBot="1" x14ac:dyDescent="0.2">
      <c r="A7" s="1051"/>
      <c r="B7" s="1052"/>
      <c r="C7" s="1052"/>
      <c r="D7" s="1054"/>
      <c r="E7" s="187" t="s">
        <v>227</v>
      </c>
      <c r="F7" s="188" t="s">
        <v>227</v>
      </c>
      <c r="G7" s="1141"/>
    </row>
    <row r="8" spans="1:7" s="121" customFormat="1" ht="24.95" customHeight="1" thickTop="1" thickBot="1" x14ac:dyDescent="0.2">
      <c r="A8" s="1142" t="s">
        <v>228</v>
      </c>
      <c r="B8" s="1144" t="s">
        <v>229</v>
      </c>
      <c r="C8" s="1145"/>
      <c r="D8" s="193" t="s">
        <v>1085</v>
      </c>
      <c r="E8" s="190"/>
      <c r="F8" s="191"/>
      <c r="G8" s="192"/>
    </row>
    <row r="9" spans="1:7" s="121" customFormat="1" ht="24.95" customHeight="1" thickBot="1" x14ac:dyDescent="0.2">
      <c r="A9" s="1143"/>
      <c r="B9" s="1146" t="s">
        <v>231</v>
      </c>
      <c r="C9" s="1147"/>
      <c r="D9" s="213" t="s">
        <v>554</v>
      </c>
      <c r="E9" s="194"/>
      <c r="F9" s="195"/>
      <c r="G9" s="196"/>
    </row>
    <row r="10" spans="1:7" s="121" customFormat="1" ht="24.95" customHeight="1" x14ac:dyDescent="0.15">
      <c r="A10" s="197">
        <f t="shared" ref="A10:A26" si="0">ROW()-9</f>
        <v>1</v>
      </c>
      <c r="B10" s="1148" t="s">
        <v>233</v>
      </c>
      <c r="C10" s="1149"/>
      <c r="D10" s="198"/>
      <c r="E10" s="199"/>
      <c r="F10" s="200"/>
      <c r="G10" s="201"/>
    </row>
    <row r="11" spans="1:7" s="121" customFormat="1" ht="24.95" customHeight="1" x14ac:dyDescent="0.15">
      <c r="A11" s="202">
        <f t="shared" si="0"/>
        <v>2</v>
      </c>
      <c r="B11" s="1134" t="s">
        <v>234</v>
      </c>
      <c r="C11" s="1135"/>
      <c r="D11" s="203" t="s">
        <v>1018</v>
      </c>
      <c r="E11" s="204"/>
      <c r="F11" s="205"/>
      <c r="G11" s="206"/>
    </row>
    <row r="12" spans="1:7" s="121" customFormat="1" ht="24.95" customHeight="1" x14ac:dyDescent="0.15">
      <c r="A12" s="202">
        <f t="shared" si="0"/>
        <v>3</v>
      </c>
      <c r="B12" s="1134" t="s">
        <v>372</v>
      </c>
      <c r="C12" s="1135"/>
      <c r="D12" s="203" t="s">
        <v>1014</v>
      </c>
      <c r="E12" s="204"/>
      <c r="F12" s="205"/>
      <c r="G12" s="206"/>
    </row>
    <row r="13" spans="1:7" s="121" customFormat="1" ht="24.95" customHeight="1" x14ac:dyDescent="0.15">
      <c r="A13" s="202">
        <f t="shared" si="0"/>
        <v>4</v>
      </c>
      <c r="B13" s="1134" t="s">
        <v>373</v>
      </c>
      <c r="C13" s="1135"/>
      <c r="D13" s="203"/>
      <c r="E13" s="204"/>
      <c r="F13" s="205"/>
      <c r="G13" s="206"/>
    </row>
    <row r="14" spans="1:7" s="121" customFormat="1" ht="24.95" customHeight="1" x14ac:dyDescent="0.15">
      <c r="A14" s="202">
        <f t="shared" si="0"/>
        <v>5</v>
      </c>
      <c r="B14" s="1134" t="s">
        <v>236</v>
      </c>
      <c r="C14" s="1135"/>
      <c r="D14" s="203" t="s">
        <v>1004</v>
      </c>
      <c r="E14" s="204"/>
      <c r="F14" s="205"/>
      <c r="G14" s="206"/>
    </row>
    <row r="15" spans="1:7" s="121" customFormat="1" ht="24.95" customHeight="1" x14ac:dyDescent="0.15">
      <c r="A15" s="202">
        <f t="shared" si="0"/>
        <v>6</v>
      </c>
      <c r="B15" s="1136" t="s">
        <v>374</v>
      </c>
      <c r="C15" s="1137"/>
      <c r="D15" s="203" t="s">
        <v>1017</v>
      </c>
      <c r="E15" s="204"/>
      <c r="F15" s="205"/>
      <c r="G15" s="206"/>
    </row>
    <row r="16" spans="1:7" s="121" customFormat="1" ht="24.95" customHeight="1" x14ac:dyDescent="0.15">
      <c r="A16" s="202">
        <f t="shared" si="0"/>
        <v>7</v>
      </c>
      <c r="B16" s="1134" t="s">
        <v>23</v>
      </c>
      <c r="C16" s="1135"/>
      <c r="D16" s="203"/>
      <c r="E16" s="204"/>
      <c r="F16" s="205"/>
      <c r="G16" s="206"/>
    </row>
    <row r="17" spans="1:7" s="121" customFormat="1" ht="24.95" customHeight="1" x14ac:dyDescent="0.15">
      <c r="A17" s="202">
        <f t="shared" si="0"/>
        <v>8</v>
      </c>
      <c r="B17" s="1134" t="s">
        <v>237</v>
      </c>
      <c r="C17" s="1135"/>
      <c r="D17" s="203" t="s">
        <v>1005</v>
      </c>
      <c r="E17" s="204"/>
      <c r="F17" s="205"/>
      <c r="G17" s="206"/>
    </row>
    <row r="18" spans="1:7" s="121" customFormat="1" ht="24.95" customHeight="1" x14ac:dyDescent="0.15">
      <c r="A18" s="202">
        <f t="shared" si="0"/>
        <v>9</v>
      </c>
      <c r="B18" s="1134" t="s">
        <v>381</v>
      </c>
      <c r="C18" s="1135"/>
      <c r="D18" s="203"/>
      <c r="E18" s="204"/>
      <c r="F18" s="205"/>
      <c r="G18" s="206"/>
    </row>
    <row r="19" spans="1:7" s="121" customFormat="1" ht="24.95" customHeight="1" x14ac:dyDescent="0.15">
      <c r="A19" s="202">
        <f t="shared" si="0"/>
        <v>10</v>
      </c>
      <c r="B19" s="1134" t="s">
        <v>382</v>
      </c>
      <c r="C19" s="1135"/>
      <c r="D19" s="203"/>
      <c r="E19" s="204"/>
      <c r="F19" s="205"/>
      <c r="G19" s="206"/>
    </row>
    <row r="20" spans="1:7" s="121" customFormat="1" ht="24.95" customHeight="1" x14ac:dyDescent="0.15">
      <c r="A20" s="202">
        <f t="shared" si="0"/>
        <v>11</v>
      </c>
      <c r="B20" s="1134" t="s">
        <v>574</v>
      </c>
      <c r="C20" s="1135"/>
      <c r="D20" s="203" t="s">
        <v>1021</v>
      </c>
      <c r="E20" s="204"/>
      <c r="F20" s="205"/>
      <c r="G20" s="206"/>
    </row>
    <row r="21" spans="1:7" s="121" customFormat="1" ht="31.5" x14ac:dyDescent="0.15">
      <c r="A21" s="202">
        <f t="shared" si="0"/>
        <v>12</v>
      </c>
      <c r="B21" s="1134" t="s">
        <v>383</v>
      </c>
      <c r="C21" s="1135"/>
      <c r="D21" s="203" t="s">
        <v>1030</v>
      </c>
      <c r="E21" s="204"/>
      <c r="F21" s="205"/>
      <c r="G21" s="206"/>
    </row>
    <row r="22" spans="1:7" s="121" customFormat="1" ht="24.95" customHeight="1" x14ac:dyDescent="0.15">
      <c r="A22" s="202">
        <f t="shared" si="0"/>
        <v>13</v>
      </c>
      <c r="B22" s="1134" t="s">
        <v>559</v>
      </c>
      <c r="C22" s="1135"/>
      <c r="D22" s="203" t="s">
        <v>1008</v>
      </c>
      <c r="E22" s="204"/>
      <c r="F22" s="205"/>
      <c r="G22" s="206"/>
    </row>
    <row r="23" spans="1:7" s="121" customFormat="1" ht="24.95" customHeight="1" x14ac:dyDescent="0.15">
      <c r="A23" s="202">
        <f t="shared" si="0"/>
        <v>14</v>
      </c>
      <c r="B23" s="1134" t="s">
        <v>375</v>
      </c>
      <c r="C23" s="1135"/>
      <c r="D23" s="203" t="s">
        <v>576</v>
      </c>
      <c r="E23" s="204"/>
      <c r="F23" s="205"/>
      <c r="G23" s="207"/>
    </row>
    <row r="24" spans="1:7" s="121" customFormat="1" ht="24.95" customHeight="1" x14ac:dyDescent="0.15">
      <c r="A24" s="202">
        <f t="shared" si="0"/>
        <v>15</v>
      </c>
      <c r="B24" s="1134" t="s">
        <v>241</v>
      </c>
      <c r="C24" s="1135"/>
      <c r="D24" s="203" t="s">
        <v>377</v>
      </c>
      <c r="E24" s="204"/>
      <c r="F24" s="205"/>
      <c r="G24" s="207"/>
    </row>
    <row r="25" spans="1:7" s="121" customFormat="1" ht="24.95" customHeight="1" x14ac:dyDescent="0.15">
      <c r="A25" s="202">
        <f t="shared" si="0"/>
        <v>16</v>
      </c>
      <c r="B25" s="1138" t="s">
        <v>243</v>
      </c>
      <c r="C25" s="1139"/>
      <c r="D25" s="203" t="s">
        <v>378</v>
      </c>
      <c r="E25" s="204"/>
      <c r="F25" s="205"/>
      <c r="G25" s="208" t="s">
        <v>379</v>
      </c>
    </row>
    <row r="26" spans="1:7" s="121" customFormat="1" ht="28.15" customHeight="1" thickBot="1" x14ac:dyDescent="0.2">
      <c r="A26" s="209">
        <f t="shared" si="0"/>
        <v>17</v>
      </c>
      <c r="B26" s="1062" t="s">
        <v>246</v>
      </c>
      <c r="C26" s="1062"/>
      <c r="D26" s="210"/>
      <c r="E26" s="194"/>
      <c r="F26" s="195"/>
      <c r="G26" s="211" t="s">
        <v>247</v>
      </c>
    </row>
    <row r="27" spans="1:7" ht="124.5" customHeight="1" thickBot="1" x14ac:dyDescent="0.2">
      <c r="A27" s="122" t="s">
        <v>15</v>
      </c>
      <c r="B27" s="1064" t="s">
        <v>1083</v>
      </c>
      <c r="C27" s="1065"/>
      <c r="D27" s="1065"/>
      <c r="E27" s="1065"/>
      <c r="F27" s="1065"/>
      <c r="G27" s="1066"/>
    </row>
    <row r="28" spans="1:7" s="80" customFormat="1" ht="91.5" customHeight="1" thickBot="1" x14ac:dyDescent="0.2">
      <c r="A28" s="1067" t="s">
        <v>248</v>
      </c>
      <c r="B28" s="1068"/>
      <c r="C28" s="1068"/>
      <c r="D28" s="1068"/>
      <c r="E28" s="1068"/>
      <c r="F28" s="1068"/>
      <c r="G28" s="1069"/>
    </row>
    <row r="29" spans="1:7" ht="24.95" customHeight="1" x14ac:dyDescent="0.15">
      <c r="A29" s="212"/>
      <c r="B29" s="212"/>
      <c r="C29" s="212"/>
      <c r="D29" s="212"/>
      <c r="E29" s="212"/>
      <c r="F29" s="212"/>
      <c r="G29" s="212"/>
    </row>
    <row r="30" spans="1:7" ht="24.95" customHeight="1" x14ac:dyDescent="0.15">
      <c r="A30" s="212"/>
      <c r="B30" s="212"/>
      <c r="C30" s="212"/>
      <c r="D30" s="212"/>
      <c r="E30" s="212"/>
      <c r="F30" s="212"/>
      <c r="G30" s="212"/>
    </row>
  </sheetData>
  <mergeCells count="33">
    <mergeCell ref="A28:G28"/>
    <mergeCell ref="B22:C22"/>
    <mergeCell ref="B23:C23"/>
    <mergeCell ref="B24:C24"/>
    <mergeCell ref="B25:C25"/>
    <mergeCell ref="B26:C26"/>
    <mergeCell ref="B27:G27"/>
    <mergeCell ref="B21:C21"/>
    <mergeCell ref="B10:C10"/>
    <mergeCell ref="B11:C11"/>
    <mergeCell ref="B12:C12"/>
    <mergeCell ref="B13:C13"/>
    <mergeCell ref="B14:C14"/>
    <mergeCell ref="B15:C15"/>
    <mergeCell ref="B16:C16"/>
    <mergeCell ref="B17:C17"/>
    <mergeCell ref="B18:C18"/>
    <mergeCell ref="B19:C19"/>
    <mergeCell ref="B20:C20"/>
    <mergeCell ref="A6:C7"/>
    <mergeCell ref="D6:D7"/>
    <mergeCell ref="G6:G7"/>
    <mergeCell ref="A8:A9"/>
    <mergeCell ref="B8:C8"/>
    <mergeCell ref="B9:C9"/>
    <mergeCell ref="A4:B4"/>
    <mergeCell ref="D4:E4"/>
    <mergeCell ref="F4:G4"/>
    <mergeCell ref="A1:G1"/>
    <mergeCell ref="A2:B2"/>
    <mergeCell ref="C2:G2"/>
    <mergeCell ref="A3:B3"/>
    <mergeCell ref="C3:G3"/>
  </mergeCells>
  <phoneticPr fontId="1"/>
  <dataValidations count="2">
    <dataValidation imeMode="hiragana" allowBlank="1" showInputMessage="1" showErrorMessage="1" sqref="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C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C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C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C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C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C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C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C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C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C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C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C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C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C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IX2:JC3 ST2:SY3 ACP2:ACU3 AML2:AMQ3 AWH2:AWM3 BGD2:BGI3 BPZ2:BQE3 BZV2:CAA3 CJR2:CJW3 CTN2:CTS3 DDJ2:DDO3 DNF2:DNK3 DXB2:DXG3 EGX2:EHC3 EQT2:EQY3 FAP2:FAU3 FKL2:FKQ3 FUH2:FUM3 GED2:GEI3 GNZ2:GOE3 GXV2:GYA3 HHR2:HHW3 HRN2:HRS3 IBJ2:IBO3 ILF2:ILK3 IVB2:IVG3 JEX2:JFC3 JOT2:JOY3 JYP2:JYU3 KIL2:KIQ3 KSH2:KSM3 LCD2:LCI3 LLZ2:LME3 LVV2:LWA3 MFR2:MFW3 MPN2:MPS3 MZJ2:MZO3 NJF2:NJK3 NTB2:NTG3 OCX2:ODC3 OMT2:OMY3 OWP2:OWU3 PGL2:PGQ3 PQH2:PQM3 QAD2:QAI3 QJZ2:QKE3 QTV2:QUA3 RDR2:RDW3 RNN2:RNS3 RXJ2:RXO3 SHF2:SHK3 SRB2:SRG3 TAX2:TBC3 TKT2:TKY3 TUP2:TUU3 UEL2:UEQ3 UOH2:UOM3 UYD2:UYI3 VHZ2:VIE3 VRV2:VSA3 WBR2:WBW3 WLN2:WLS3 WVJ2:WVO3 IX65538:JC65539 ST65538:SY65539 ACP65538:ACU65539 AML65538:AMQ65539 AWH65538:AWM65539 BGD65538:BGI65539 BPZ65538:BQE65539 BZV65538:CAA65539 CJR65538:CJW65539 CTN65538:CTS65539 DDJ65538:DDO65539 DNF65538:DNK65539 DXB65538:DXG65539 EGX65538:EHC65539 EQT65538:EQY65539 FAP65538:FAU65539 FKL65538:FKQ65539 FUH65538:FUM65539 GED65538:GEI65539 GNZ65538:GOE65539 GXV65538:GYA65539 HHR65538:HHW65539 HRN65538:HRS65539 IBJ65538:IBO65539 ILF65538:ILK65539 IVB65538:IVG65539 JEX65538:JFC65539 JOT65538:JOY65539 JYP65538:JYU65539 KIL65538:KIQ65539 KSH65538:KSM65539 LCD65538:LCI65539 LLZ65538:LME65539 LVV65538:LWA65539 MFR65538:MFW65539 MPN65538:MPS65539 MZJ65538:MZO65539 NJF65538:NJK65539 NTB65538:NTG65539 OCX65538:ODC65539 OMT65538:OMY65539 OWP65538:OWU65539 PGL65538:PGQ65539 PQH65538:PQM65539 QAD65538:QAI65539 QJZ65538:QKE65539 QTV65538:QUA65539 RDR65538:RDW65539 RNN65538:RNS65539 RXJ65538:RXO65539 SHF65538:SHK65539 SRB65538:SRG65539 TAX65538:TBC65539 TKT65538:TKY65539 TUP65538:TUU65539 UEL65538:UEQ65539 UOH65538:UOM65539 UYD65538:UYI65539 VHZ65538:VIE65539 VRV65538:VSA65539 WBR65538:WBW65539 WLN65538:WLS65539 WVJ65538:WVO65539 IX131074:JC131075 ST131074:SY131075 ACP131074:ACU131075 AML131074:AMQ131075 AWH131074:AWM131075 BGD131074:BGI131075 BPZ131074:BQE131075 BZV131074:CAA131075 CJR131074:CJW131075 CTN131074:CTS131075 DDJ131074:DDO131075 DNF131074:DNK131075 DXB131074:DXG131075 EGX131074:EHC131075 EQT131074:EQY131075 FAP131074:FAU131075 FKL131074:FKQ131075 FUH131074:FUM131075 GED131074:GEI131075 GNZ131074:GOE131075 GXV131074:GYA131075 HHR131074:HHW131075 HRN131074:HRS131075 IBJ131074:IBO131075 ILF131074:ILK131075 IVB131074:IVG131075 JEX131074:JFC131075 JOT131074:JOY131075 JYP131074:JYU131075 KIL131074:KIQ131075 KSH131074:KSM131075 LCD131074:LCI131075 LLZ131074:LME131075 LVV131074:LWA131075 MFR131074:MFW131075 MPN131074:MPS131075 MZJ131074:MZO131075 NJF131074:NJK131075 NTB131074:NTG131075 OCX131074:ODC131075 OMT131074:OMY131075 OWP131074:OWU131075 PGL131074:PGQ131075 PQH131074:PQM131075 QAD131074:QAI131075 QJZ131074:QKE131075 QTV131074:QUA131075 RDR131074:RDW131075 RNN131074:RNS131075 RXJ131074:RXO131075 SHF131074:SHK131075 SRB131074:SRG131075 TAX131074:TBC131075 TKT131074:TKY131075 TUP131074:TUU131075 UEL131074:UEQ131075 UOH131074:UOM131075 UYD131074:UYI131075 VHZ131074:VIE131075 VRV131074:VSA131075 WBR131074:WBW131075 WLN131074:WLS131075 WVJ131074:WVO131075 IX196610:JC196611 ST196610:SY196611 ACP196610:ACU196611 AML196610:AMQ196611 AWH196610:AWM196611 BGD196610:BGI196611 BPZ196610:BQE196611 BZV196610:CAA196611 CJR196610:CJW196611 CTN196610:CTS196611 DDJ196610:DDO196611 DNF196610:DNK196611 DXB196610:DXG196611 EGX196610:EHC196611 EQT196610:EQY196611 FAP196610:FAU196611 FKL196610:FKQ196611 FUH196610:FUM196611 GED196610:GEI196611 GNZ196610:GOE196611 GXV196610:GYA196611 HHR196610:HHW196611 HRN196610:HRS196611 IBJ196610:IBO196611 ILF196610:ILK196611 IVB196610:IVG196611 JEX196610:JFC196611 JOT196610:JOY196611 JYP196610:JYU196611 KIL196610:KIQ196611 KSH196610:KSM196611 LCD196610:LCI196611 LLZ196610:LME196611 LVV196610:LWA196611 MFR196610:MFW196611 MPN196610:MPS196611 MZJ196610:MZO196611 NJF196610:NJK196611 NTB196610:NTG196611 OCX196610:ODC196611 OMT196610:OMY196611 OWP196610:OWU196611 PGL196610:PGQ196611 PQH196610:PQM196611 QAD196610:QAI196611 QJZ196610:QKE196611 QTV196610:QUA196611 RDR196610:RDW196611 RNN196610:RNS196611 RXJ196610:RXO196611 SHF196610:SHK196611 SRB196610:SRG196611 TAX196610:TBC196611 TKT196610:TKY196611 TUP196610:TUU196611 UEL196610:UEQ196611 UOH196610:UOM196611 UYD196610:UYI196611 VHZ196610:VIE196611 VRV196610:VSA196611 WBR196610:WBW196611 WLN196610:WLS196611 WVJ196610:WVO196611 IX262146:JC262147 ST262146:SY262147 ACP262146:ACU262147 AML262146:AMQ262147 AWH262146:AWM262147 BGD262146:BGI262147 BPZ262146:BQE262147 BZV262146:CAA262147 CJR262146:CJW262147 CTN262146:CTS262147 DDJ262146:DDO262147 DNF262146:DNK262147 DXB262146:DXG262147 EGX262146:EHC262147 EQT262146:EQY262147 FAP262146:FAU262147 FKL262146:FKQ262147 FUH262146:FUM262147 GED262146:GEI262147 GNZ262146:GOE262147 GXV262146:GYA262147 HHR262146:HHW262147 HRN262146:HRS262147 IBJ262146:IBO262147 ILF262146:ILK262147 IVB262146:IVG262147 JEX262146:JFC262147 JOT262146:JOY262147 JYP262146:JYU262147 KIL262146:KIQ262147 KSH262146:KSM262147 LCD262146:LCI262147 LLZ262146:LME262147 LVV262146:LWA262147 MFR262146:MFW262147 MPN262146:MPS262147 MZJ262146:MZO262147 NJF262146:NJK262147 NTB262146:NTG262147 OCX262146:ODC262147 OMT262146:OMY262147 OWP262146:OWU262147 PGL262146:PGQ262147 PQH262146:PQM262147 QAD262146:QAI262147 QJZ262146:QKE262147 QTV262146:QUA262147 RDR262146:RDW262147 RNN262146:RNS262147 RXJ262146:RXO262147 SHF262146:SHK262147 SRB262146:SRG262147 TAX262146:TBC262147 TKT262146:TKY262147 TUP262146:TUU262147 UEL262146:UEQ262147 UOH262146:UOM262147 UYD262146:UYI262147 VHZ262146:VIE262147 VRV262146:VSA262147 WBR262146:WBW262147 WLN262146:WLS262147 WVJ262146:WVO262147 IX327682:JC327683 ST327682:SY327683 ACP327682:ACU327683 AML327682:AMQ327683 AWH327682:AWM327683 BGD327682:BGI327683 BPZ327682:BQE327683 BZV327682:CAA327683 CJR327682:CJW327683 CTN327682:CTS327683 DDJ327682:DDO327683 DNF327682:DNK327683 DXB327682:DXG327683 EGX327682:EHC327683 EQT327682:EQY327683 FAP327682:FAU327683 FKL327682:FKQ327683 FUH327682:FUM327683 GED327682:GEI327683 GNZ327682:GOE327683 GXV327682:GYA327683 HHR327682:HHW327683 HRN327682:HRS327683 IBJ327682:IBO327683 ILF327682:ILK327683 IVB327682:IVG327683 JEX327682:JFC327683 JOT327682:JOY327683 JYP327682:JYU327683 KIL327682:KIQ327683 KSH327682:KSM327683 LCD327682:LCI327683 LLZ327682:LME327683 LVV327682:LWA327683 MFR327682:MFW327683 MPN327682:MPS327683 MZJ327682:MZO327683 NJF327682:NJK327683 NTB327682:NTG327683 OCX327682:ODC327683 OMT327682:OMY327683 OWP327682:OWU327683 PGL327682:PGQ327683 PQH327682:PQM327683 QAD327682:QAI327683 QJZ327682:QKE327683 QTV327682:QUA327683 RDR327682:RDW327683 RNN327682:RNS327683 RXJ327682:RXO327683 SHF327682:SHK327683 SRB327682:SRG327683 TAX327682:TBC327683 TKT327682:TKY327683 TUP327682:TUU327683 UEL327682:UEQ327683 UOH327682:UOM327683 UYD327682:UYI327683 VHZ327682:VIE327683 VRV327682:VSA327683 WBR327682:WBW327683 WLN327682:WLS327683 WVJ327682:WVO327683 IX393218:JC393219 ST393218:SY393219 ACP393218:ACU393219 AML393218:AMQ393219 AWH393218:AWM393219 BGD393218:BGI393219 BPZ393218:BQE393219 BZV393218:CAA393219 CJR393218:CJW393219 CTN393218:CTS393219 DDJ393218:DDO393219 DNF393218:DNK393219 DXB393218:DXG393219 EGX393218:EHC393219 EQT393218:EQY393219 FAP393218:FAU393219 FKL393218:FKQ393219 FUH393218:FUM393219 GED393218:GEI393219 GNZ393218:GOE393219 GXV393218:GYA393219 HHR393218:HHW393219 HRN393218:HRS393219 IBJ393218:IBO393219 ILF393218:ILK393219 IVB393218:IVG393219 JEX393218:JFC393219 JOT393218:JOY393219 JYP393218:JYU393219 KIL393218:KIQ393219 KSH393218:KSM393219 LCD393218:LCI393219 LLZ393218:LME393219 LVV393218:LWA393219 MFR393218:MFW393219 MPN393218:MPS393219 MZJ393218:MZO393219 NJF393218:NJK393219 NTB393218:NTG393219 OCX393218:ODC393219 OMT393218:OMY393219 OWP393218:OWU393219 PGL393218:PGQ393219 PQH393218:PQM393219 QAD393218:QAI393219 QJZ393218:QKE393219 QTV393218:QUA393219 RDR393218:RDW393219 RNN393218:RNS393219 RXJ393218:RXO393219 SHF393218:SHK393219 SRB393218:SRG393219 TAX393218:TBC393219 TKT393218:TKY393219 TUP393218:TUU393219 UEL393218:UEQ393219 UOH393218:UOM393219 UYD393218:UYI393219 VHZ393218:VIE393219 VRV393218:VSA393219 WBR393218:WBW393219 WLN393218:WLS393219 WVJ393218:WVO393219 IX458754:JC458755 ST458754:SY458755 ACP458754:ACU458755 AML458754:AMQ458755 AWH458754:AWM458755 BGD458754:BGI458755 BPZ458754:BQE458755 BZV458754:CAA458755 CJR458754:CJW458755 CTN458754:CTS458755 DDJ458754:DDO458755 DNF458754:DNK458755 DXB458754:DXG458755 EGX458754:EHC458755 EQT458754:EQY458755 FAP458754:FAU458755 FKL458754:FKQ458755 FUH458754:FUM458755 GED458754:GEI458755 GNZ458754:GOE458755 GXV458754:GYA458755 HHR458754:HHW458755 HRN458754:HRS458755 IBJ458754:IBO458755 ILF458754:ILK458755 IVB458754:IVG458755 JEX458754:JFC458755 JOT458754:JOY458755 JYP458754:JYU458755 KIL458754:KIQ458755 KSH458754:KSM458755 LCD458754:LCI458755 LLZ458754:LME458755 LVV458754:LWA458755 MFR458754:MFW458755 MPN458754:MPS458755 MZJ458754:MZO458755 NJF458754:NJK458755 NTB458754:NTG458755 OCX458754:ODC458755 OMT458754:OMY458755 OWP458754:OWU458755 PGL458754:PGQ458755 PQH458754:PQM458755 QAD458754:QAI458755 QJZ458754:QKE458755 QTV458754:QUA458755 RDR458754:RDW458755 RNN458754:RNS458755 RXJ458754:RXO458755 SHF458754:SHK458755 SRB458754:SRG458755 TAX458754:TBC458755 TKT458754:TKY458755 TUP458754:TUU458755 UEL458754:UEQ458755 UOH458754:UOM458755 UYD458754:UYI458755 VHZ458754:VIE458755 VRV458754:VSA458755 WBR458754:WBW458755 WLN458754:WLS458755 WVJ458754:WVO458755 IX524290:JC524291 ST524290:SY524291 ACP524290:ACU524291 AML524290:AMQ524291 AWH524290:AWM524291 BGD524290:BGI524291 BPZ524290:BQE524291 BZV524290:CAA524291 CJR524290:CJW524291 CTN524290:CTS524291 DDJ524290:DDO524291 DNF524290:DNK524291 DXB524290:DXG524291 EGX524290:EHC524291 EQT524290:EQY524291 FAP524290:FAU524291 FKL524290:FKQ524291 FUH524290:FUM524291 GED524290:GEI524291 GNZ524290:GOE524291 GXV524290:GYA524291 HHR524290:HHW524291 HRN524290:HRS524291 IBJ524290:IBO524291 ILF524290:ILK524291 IVB524290:IVG524291 JEX524290:JFC524291 JOT524290:JOY524291 JYP524290:JYU524291 KIL524290:KIQ524291 KSH524290:KSM524291 LCD524290:LCI524291 LLZ524290:LME524291 LVV524290:LWA524291 MFR524290:MFW524291 MPN524290:MPS524291 MZJ524290:MZO524291 NJF524290:NJK524291 NTB524290:NTG524291 OCX524290:ODC524291 OMT524290:OMY524291 OWP524290:OWU524291 PGL524290:PGQ524291 PQH524290:PQM524291 QAD524290:QAI524291 QJZ524290:QKE524291 QTV524290:QUA524291 RDR524290:RDW524291 RNN524290:RNS524291 RXJ524290:RXO524291 SHF524290:SHK524291 SRB524290:SRG524291 TAX524290:TBC524291 TKT524290:TKY524291 TUP524290:TUU524291 UEL524290:UEQ524291 UOH524290:UOM524291 UYD524290:UYI524291 VHZ524290:VIE524291 VRV524290:VSA524291 WBR524290:WBW524291 WLN524290:WLS524291 WVJ524290:WVO524291 IX589826:JC589827 ST589826:SY589827 ACP589826:ACU589827 AML589826:AMQ589827 AWH589826:AWM589827 BGD589826:BGI589827 BPZ589826:BQE589827 BZV589826:CAA589827 CJR589826:CJW589827 CTN589826:CTS589827 DDJ589826:DDO589827 DNF589826:DNK589827 DXB589826:DXG589827 EGX589826:EHC589827 EQT589826:EQY589827 FAP589826:FAU589827 FKL589826:FKQ589827 FUH589826:FUM589827 GED589826:GEI589827 GNZ589826:GOE589827 GXV589826:GYA589827 HHR589826:HHW589827 HRN589826:HRS589827 IBJ589826:IBO589827 ILF589826:ILK589827 IVB589826:IVG589827 JEX589826:JFC589827 JOT589826:JOY589827 JYP589826:JYU589827 KIL589826:KIQ589827 KSH589826:KSM589827 LCD589826:LCI589827 LLZ589826:LME589827 LVV589826:LWA589827 MFR589826:MFW589827 MPN589826:MPS589827 MZJ589826:MZO589827 NJF589826:NJK589827 NTB589826:NTG589827 OCX589826:ODC589827 OMT589826:OMY589827 OWP589826:OWU589827 PGL589826:PGQ589827 PQH589826:PQM589827 QAD589826:QAI589827 QJZ589826:QKE589827 QTV589826:QUA589827 RDR589826:RDW589827 RNN589826:RNS589827 RXJ589826:RXO589827 SHF589826:SHK589827 SRB589826:SRG589827 TAX589826:TBC589827 TKT589826:TKY589827 TUP589826:TUU589827 UEL589826:UEQ589827 UOH589826:UOM589827 UYD589826:UYI589827 VHZ589826:VIE589827 VRV589826:VSA589827 WBR589826:WBW589827 WLN589826:WLS589827 WVJ589826:WVO589827 IX655362:JC655363 ST655362:SY655363 ACP655362:ACU655363 AML655362:AMQ655363 AWH655362:AWM655363 BGD655362:BGI655363 BPZ655362:BQE655363 BZV655362:CAA655363 CJR655362:CJW655363 CTN655362:CTS655363 DDJ655362:DDO655363 DNF655362:DNK655363 DXB655362:DXG655363 EGX655362:EHC655363 EQT655362:EQY655363 FAP655362:FAU655363 FKL655362:FKQ655363 FUH655362:FUM655363 GED655362:GEI655363 GNZ655362:GOE655363 GXV655362:GYA655363 HHR655362:HHW655363 HRN655362:HRS655363 IBJ655362:IBO655363 ILF655362:ILK655363 IVB655362:IVG655363 JEX655362:JFC655363 JOT655362:JOY655363 JYP655362:JYU655363 KIL655362:KIQ655363 KSH655362:KSM655363 LCD655362:LCI655363 LLZ655362:LME655363 LVV655362:LWA655363 MFR655362:MFW655363 MPN655362:MPS655363 MZJ655362:MZO655363 NJF655362:NJK655363 NTB655362:NTG655363 OCX655362:ODC655363 OMT655362:OMY655363 OWP655362:OWU655363 PGL655362:PGQ655363 PQH655362:PQM655363 QAD655362:QAI655363 QJZ655362:QKE655363 QTV655362:QUA655363 RDR655362:RDW655363 RNN655362:RNS655363 RXJ655362:RXO655363 SHF655362:SHK655363 SRB655362:SRG655363 TAX655362:TBC655363 TKT655362:TKY655363 TUP655362:TUU655363 UEL655362:UEQ655363 UOH655362:UOM655363 UYD655362:UYI655363 VHZ655362:VIE655363 VRV655362:VSA655363 WBR655362:WBW655363 WLN655362:WLS655363 WVJ655362:WVO655363 IX720898:JC720899 ST720898:SY720899 ACP720898:ACU720899 AML720898:AMQ720899 AWH720898:AWM720899 BGD720898:BGI720899 BPZ720898:BQE720899 BZV720898:CAA720899 CJR720898:CJW720899 CTN720898:CTS720899 DDJ720898:DDO720899 DNF720898:DNK720899 DXB720898:DXG720899 EGX720898:EHC720899 EQT720898:EQY720899 FAP720898:FAU720899 FKL720898:FKQ720899 FUH720898:FUM720899 GED720898:GEI720899 GNZ720898:GOE720899 GXV720898:GYA720899 HHR720898:HHW720899 HRN720898:HRS720899 IBJ720898:IBO720899 ILF720898:ILK720899 IVB720898:IVG720899 JEX720898:JFC720899 JOT720898:JOY720899 JYP720898:JYU720899 KIL720898:KIQ720899 KSH720898:KSM720899 LCD720898:LCI720899 LLZ720898:LME720899 LVV720898:LWA720899 MFR720898:MFW720899 MPN720898:MPS720899 MZJ720898:MZO720899 NJF720898:NJK720899 NTB720898:NTG720899 OCX720898:ODC720899 OMT720898:OMY720899 OWP720898:OWU720899 PGL720898:PGQ720899 PQH720898:PQM720899 QAD720898:QAI720899 QJZ720898:QKE720899 QTV720898:QUA720899 RDR720898:RDW720899 RNN720898:RNS720899 RXJ720898:RXO720899 SHF720898:SHK720899 SRB720898:SRG720899 TAX720898:TBC720899 TKT720898:TKY720899 TUP720898:TUU720899 UEL720898:UEQ720899 UOH720898:UOM720899 UYD720898:UYI720899 VHZ720898:VIE720899 VRV720898:VSA720899 WBR720898:WBW720899 WLN720898:WLS720899 WVJ720898:WVO720899 IX786434:JC786435 ST786434:SY786435 ACP786434:ACU786435 AML786434:AMQ786435 AWH786434:AWM786435 BGD786434:BGI786435 BPZ786434:BQE786435 BZV786434:CAA786435 CJR786434:CJW786435 CTN786434:CTS786435 DDJ786434:DDO786435 DNF786434:DNK786435 DXB786434:DXG786435 EGX786434:EHC786435 EQT786434:EQY786435 FAP786434:FAU786435 FKL786434:FKQ786435 FUH786434:FUM786435 GED786434:GEI786435 GNZ786434:GOE786435 GXV786434:GYA786435 HHR786434:HHW786435 HRN786434:HRS786435 IBJ786434:IBO786435 ILF786434:ILK786435 IVB786434:IVG786435 JEX786434:JFC786435 JOT786434:JOY786435 JYP786434:JYU786435 KIL786434:KIQ786435 KSH786434:KSM786435 LCD786434:LCI786435 LLZ786434:LME786435 LVV786434:LWA786435 MFR786434:MFW786435 MPN786434:MPS786435 MZJ786434:MZO786435 NJF786434:NJK786435 NTB786434:NTG786435 OCX786434:ODC786435 OMT786434:OMY786435 OWP786434:OWU786435 PGL786434:PGQ786435 PQH786434:PQM786435 QAD786434:QAI786435 QJZ786434:QKE786435 QTV786434:QUA786435 RDR786434:RDW786435 RNN786434:RNS786435 RXJ786434:RXO786435 SHF786434:SHK786435 SRB786434:SRG786435 TAX786434:TBC786435 TKT786434:TKY786435 TUP786434:TUU786435 UEL786434:UEQ786435 UOH786434:UOM786435 UYD786434:UYI786435 VHZ786434:VIE786435 VRV786434:VSA786435 WBR786434:WBW786435 WLN786434:WLS786435 WVJ786434:WVO786435 IX851970:JC851971 ST851970:SY851971 ACP851970:ACU851971 AML851970:AMQ851971 AWH851970:AWM851971 BGD851970:BGI851971 BPZ851970:BQE851971 BZV851970:CAA851971 CJR851970:CJW851971 CTN851970:CTS851971 DDJ851970:DDO851971 DNF851970:DNK851971 DXB851970:DXG851971 EGX851970:EHC851971 EQT851970:EQY851971 FAP851970:FAU851971 FKL851970:FKQ851971 FUH851970:FUM851971 GED851970:GEI851971 GNZ851970:GOE851971 GXV851970:GYA851971 HHR851970:HHW851971 HRN851970:HRS851971 IBJ851970:IBO851971 ILF851970:ILK851971 IVB851970:IVG851971 JEX851970:JFC851971 JOT851970:JOY851971 JYP851970:JYU851971 KIL851970:KIQ851971 KSH851970:KSM851971 LCD851970:LCI851971 LLZ851970:LME851971 LVV851970:LWA851971 MFR851970:MFW851971 MPN851970:MPS851971 MZJ851970:MZO851971 NJF851970:NJK851971 NTB851970:NTG851971 OCX851970:ODC851971 OMT851970:OMY851971 OWP851970:OWU851971 PGL851970:PGQ851971 PQH851970:PQM851971 QAD851970:QAI851971 QJZ851970:QKE851971 QTV851970:QUA851971 RDR851970:RDW851971 RNN851970:RNS851971 RXJ851970:RXO851971 SHF851970:SHK851971 SRB851970:SRG851971 TAX851970:TBC851971 TKT851970:TKY851971 TUP851970:TUU851971 UEL851970:UEQ851971 UOH851970:UOM851971 UYD851970:UYI851971 VHZ851970:VIE851971 VRV851970:VSA851971 WBR851970:WBW851971 WLN851970:WLS851971 WVJ851970:WVO851971 IX917506:JC917507 ST917506:SY917507 ACP917506:ACU917507 AML917506:AMQ917507 AWH917506:AWM917507 BGD917506:BGI917507 BPZ917506:BQE917507 BZV917506:CAA917507 CJR917506:CJW917507 CTN917506:CTS917507 DDJ917506:DDO917507 DNF917506:DNK917507 DXB917506:DXG917507 EGX917506:EHC917507 EQT917506:EQY917507 FAP917506:FAU917507 FKL917506:FKQ917507 FUH917506:FUM917507 GED917506:GEI917507 GNZ917506:GOE917507 GXV917506:GYA917507 HHR917506:HHW917507 HRN917506:HRS917507 IBJ917506:IBO917507 ILF917506:ILK917507 IVB917506:IVG917507 JEX917506:JFC917507 JOT917506:JOY917507 JYP917506:JYU917507 KIL917506:KIQ917507 KSH917506:KSM917507 LCD917506:LCI917507 LLZ917506:LME917507 LVV917506:LWA917507 MFR917506:MFW917507 MPN917506:MPS917507 MZJ917506:MZO917507 NJF917506:NJK917507 NTB917506:NTG917507 OCX917506:ODC917507 OMT917506:OMY917507 OWP917506:OWU917507 PGL917506:PGQ917507 PQH917506:PQM917507 QAD917506:QAI917507 QJZ917506:QKE917507 QTV917506:QUA917507 RDR917506:RDW917507 RNN917506:RNS917507 RXJ917506:RXO917507 SHF917506:SHK917507 SRB917506:SRG917507 TAX917506:TBC917507 TKT917506:TKY917507 TUP917506:TUU917507 UEL917506:UEQ917507 UOH917506:UOM917507 UYD917506:UYI917507 VHZ917506:VIE917507 VRV917506:VSA917507 WBR917506:WBW917507 WLN917506:WLS917507 WVJ917506:WVO917507 IX983042:JC983043 ST983042:SY983043 ACP983042:ACU983043 AML983042:AMQ983043 AWH983042:AWM983043 BGD983042:BGI983043 BPZ983042:BQE983043 BZV983042:CAA983043 CJR983042:CJW983043 CTN983042:CTS983043 DDJ983042:DDO983043 DNF983042:DNK983043 DXB983042:DXG983043 EGX983042:EHC983043 EQT983042:EQY983043 FAP983042:FAU983043 FKL983042:FKQ983043 FUH983042:FUM983043 GED983042:GEI983043 GNZ983042:GOE983043 GXV983042:GYA983043 HHR983042:HHW983043 HRN983042:HRS983043 IBJ983042:IBO983043 ILF983042:ILK983043 IVB983042:IVG983043 JEX983042:JFC983043 JOT983042:JOY983043 JYP983042:JYU983043 KIL983042:KIQ983043 KSH983042:KSM983043 LCD983042:LCI983043 LLZ983042:LME983043 LVV983042:LWA983043 MFR983042:MFW983043 MPN983042:MPS983043 MZJ983042:MZO983043 NJF983042:NJK983043 NTB983042:NTG983043 OCX983042:ODC983043 OMT983042:OMY983043 OWP983042:OWU983043 PGL983042:PGQ983043 PQH983042:PQM983043 QAD983042:QAI983043 QJZ983042:QKE983043 QTV983042:QUA983043 RDR983042:RDW983043 RNN983042:RNS983043 RXJ983042:RXO983043 SHF983042:SHK983043 SRB983042:SRG983043 TAX983042:TBC983043 TKT983042:TKY983043 TUP983042:TUU983043 UEL983042:UEQ983043 UOH983042:UOM983043 UYD983042:UYI983043 VHZ983042:VIE983043 VRV983042:VSA983043 WBR983042:WBW983043 WLN983042:WLS983043 WVJ983042:WVO983043 C983042:G983043 C917506:G917507 C851970:G851971 C786434:G786435 C720898:G720899 C655362:G655363 C589826:G589827 C524290:G524291 C458754:G458755 C393218:G393219 C327682:G327683 C262146:G262147 C196610:G196611 C131074:G131075 C65538:G65539 C2:G3" xr:uid="{0C158F22-38BF-4705-BF3F-A166136DB6E0}"/>
    <dataValidation imeMode="disabled" allowBlank="1" showInputMessage="1" showErrorMessage="1" sqref="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JA65540:JC65540 SW65540:SY65540 ACS65540:ACU65540 AMO65540:AMQ65540 AWK65540:AWM65540 BGG65540:BGI65540 BQC65540:BQE65540 BZY65540:CAA65540 CJU65540:CJW65540 CTQ65540:CTS65540 DDM65540:DDO65540 DNI65540:DNK65540 DXE65540:DXG65540 EHA65540:EHC65540 EQW65540:EQY65540 FAS65540:FAU65540 FKO65540:FKQ65540 FUK65540:FUM65540 GEG65540:GEI65540 GOC65540:GOE65540 GXY65540:GYA65540 HHU65540:HHW65540 HRQ65540:HRS65540 IBM65540:IBO65540 ILI65540:ILK65540 IVE65540:IVG65540 JFA65540:JFC65540 JOW65540:JOY65540 JYS65540:JYU65540 KIO65540:KIQ65540 KSK65540:KSM65540 LCG65540:LCI65540 LMC65540:LME65540 LVY65540:LWA65540 MFU65540:MFW65540 MPQ65540:MPS65540 MZM65540:MZO65540 NJI65540:NJK65540 NTE65540:NTG65540 ODA65540:ODC65540 OMW65540:OMY65540 OWS65540:OWU65540 PGO65540:PGQ65540 PQK65540:PQM65540 QAG65540:QAI65540 QKC65540:QKE65540 QTY65540:QUA65540 RDU65540:RDW65540 RNQ65540:RNS65540 RXM65540:RXO65540 SHI65540:SHK65540 SRE65540:SRG65540 TBA65540:TBC65540 TKW65540:TKY65540 TUS65540:TUU65540 UEO65540:UEQ65540 UOK65540:UOM65540 UYG65540:UYI65540 VIC65540:VIE65540 VRY65540:VSA65540 WBU65540:WBW65540 WLQ65540:WLS65540 WVM65540:WVO65540 JA131076:JC131076 SW131076:SY131076 ACS131076:ACU131076 AMO131076:AMQ131076 AWK131076:AWM131076 BGG131076:BGI131076 BQC131076:BQE131076 BZY131076:CAA131076 CJU131076:CJW131076 CTQ131076:CTS131076 DDM131076:DDO131076 DNI131076:DNK131076 DXE131076:DXG131076 EHA131076:EHC131076 EQW131076:EQY131076 FAS131076:FAU131076 FKO131076:FKQ131076 FUK131076:FUM131076 GEG131076:GEI131076 GOC131076:GOE131076 GXY131076:GYA131076 HHU131076:HHW131076 HRQ131076:HRS131076 IBM131076:IBO131076 ILI131076:ILK131076 IVE131076:IVG131076 JFA131076:JFC131076 JOW131076:JOY131076 JYS131076:JYU131076 KIO131076:KIQ131076 KSK131076:KSM131076 LCG131076:LCI131076 LMC131076:LME131076 LVY131076:LWA131076 MFU131076:MFW131076 MPQ131076:MPS131076 MZM131076:MZO131076 NJI131076:NJK131076 NTE131076:NTG131076 ODA131076:ODC131076 OMW131076:OMY131076 OWS131076:OWU131076 PGO131076:PGQ131076 PQK131076:PQM131076 QAG131076:QAI131076 QKC131076:QKE131076 QTY131076:QUA131076 RDU131076:RDW131076 RNQ131076:RNS131076 RXM131076:RXO131076 SHI131076:SHK131076 SRE131076:SRG131076 TBA131076:TBC131076 TKW131076:TKY131076 TUS131076:TUU131076 UEO131076:UEQ131076 UOK131076:UOM131076 UYG131076:UYI131076 VIC131076:VIE131076 VRY131076:VSA131076 WBU131076:WBW131076 WLQ131076:WLS131076 WVM131076:WVO131076 JA196612:JC196612 SW196612:SY196612 ACS196612:ACU196612 AMO196612:AMQ196612 AWK196612:AWM196612 BGG196612:BGI196612 BQC196612:BQE196612 BZY196612:CAA196612 CJU196612:CJW196612 CTQ196612:CTS196612 DDM196612:DDO196612 DNI196612:DNK196612 DXE196612:DXG196612 EHA196612:EHC196612 EQW196612:EQY196612 FAS196612:FAU196612 FKO196612:FKQ196612 FUK196612:FUM196612 GEG196612:GEI196612 GOC196612:GOE196612 GXY196612:GYA196612 HHU196612:HHW196612 HRQ196612:HRS196612 IBM196612:IBO196612 ILI196612:ILK196612 IVE196612:IVG196612 JFA196612:JFC196612 JOW196612:JOY196612 JYS196612:JYU196612 KIO196612:KIQ196612 KSK196612:KSM196612 LCG196612:LCI196612 LMC196612:LME196612 LVY196612:LWA196612 MFU196612:MFW196612 MPQ196612:MPS196612 MZM196612:MZO196612 NJI196612:NJK196612 NTE196612:NTG196612 ODA196612:ODC196612 OMW196612:OMY196612 OWS196612:OWU196612 PGO196612:PGQ196612 PQK196612:PQM196612 QAG196612:QAI196612 QKC196612:QKE196612 QTY196612:QUA196612 RDU196612:RDW196612 RNQ196612:RNS196612 RXM196612:RXO196612 SHI196612:SHK196612 SRE196612:SRG196612 TBA196612:TBC196612 TKW196612:TKY196612 TUS196612:TUU196612 UEO196612:UEQ196612 UOK196612:UOM196612 UYG196612:UYI196612 VIC196612:VIE196612 VRY196612:VSA196612 WBU196612:WBW196612 WLQ196612:WLS196612 WVM196612:WVO196612 JA262148:JC262148 SW262148:SY262148 ACS262148:ACU262148 AMO262148:AMQ262148 AWK262148:AWM262148 BGG262148:BGI262148 BQC262148:BQE262148 BZY262148:CAA262148 CJU262148:CJW262148 CTQ262148:CTS262148 DDM262148:DDO262148 DNI262148:DNK262148 DXE262148:DXG262148 EHA262148:EHC262148 EQW262148:EQY262148 FAS262148:FAU262148 FKO262148:FKQ262148 FUK262148:FUM262148 GEG262148:GEI262148 GOC262148:GOE262148 GXY262148:GYA262148 HHU262148:HHW262148 HRQ262148:HRS262148 IBM262148:IBO262148 ILI262148:ILK262148 IVE262148:IVG262148 JFA262148:JFC262148 JOW262148:JOY262148 JYS262148:JYU262148 KIO262148:KIQ262148 KSK262148:KSM262148 LCG262148:LCI262148 LMC262148:LME262148 LVY262148:LWA262148 MFU262148:MFW262148 MPQ262148:MPS262148 MZM262148:MZO262148 NJI262148:NJK262148 NTE262148:NTG262148 ODA262148:ODC262148 OMW262148:OMY262148 OWS262148:OWU262148 PGO262148:PGQ262148 PQK262148:PQM262148 QAG262148:QAI262148 QKC262148:QKE262148 QTY262148:QUA262148 RDU262148:RDW262148 RNQ262148:RNS262148 RXM262148:RXO262148 SHI262148:SHK262148 SRE262148:SRG262148 TBA262148:TBC262148 TKW262148:TKY262148 TUS262148:TUU262148 UEO262148:UEQ262148 UOK262148:UOM262148 UYG262148:UYI262148 VIC262148:VIE262148 VRY262148:VSA262148 WBU262148:WBW262148 WLQ262148:WLS262148 WVM262148:WVO262148 JA327684:JC327684 SW327684:SY327684 ACS327684:ACU327684 AMO327684:AMQ327684 AWK327684:AWM327684 BGG327684:BGI327684 BQC327684:BQE327684 BZY327684:CAA327684 CJU327684:CJW327684 CTQ327684:CTS327684 DDM327684:DDO327684 DNI327684:DNK327684 DXE327684:DXG327684 EHA327684:EHC327684 EQW327684:EQY327684 FAS327684:FAU327684 FKO327684:FKQ327684 FUK327684:FUM327684 GEG327684:GEI327684 GOC327684:GOE327684 GXY327684:GYA327684 HHU327684:HHW327684 HRQ327684:HRS327684 IBM327684:IBO327684 ILI327684:ILK327684 IVE327684:IVG327684 JFA327684:JFC327684 JOW327684:JOY327684 JYS327684:JYU327684 KIO327684:KIQ327684 KSK327684:KSM327684 LCG327684:LCI327684 LMC327684:LME327684 LVY327684:LWA327684 MFU327684:MFW327684 MPQ327684:MPS327684 MZM327684:MZO327684 NJI327684:NJK327684 NTE327684:NTG327684 ODA327684:ODC327684 OMW327684:OMY327684 OWS327684:OWU327684 PGO327684:PGQ327684 PQK327684:PQM327684 QAG327684:QAI327684 QKC327684:QKE327684 QTY327684:QUA327684 RDU327684:RDW327684 RNQ327684:RNS327684 RXM327684:RXO327684 SHI327684:SHK327684 SRE327684:SRG327684 TBA327684:TBC327684 TKW327684:TKY327684 TUS327684:TUU327684 UEO327684:UEQ327684 UOK327684:UOM327684 UYG327684:UYI327684 VIC327684:VIE327684 VRY327684:VSA327684 WBU327684:WBW327684 WLQ327684:WLS327684 WVM327684:WVO327684 JA393220:JC393220 SW393220:SY393220 ACS393220:ACU393220 AMO393220:AMQ393220 AWK393220:AWM393220 BGG393220:BGI393220 BQC393220:BQE393220 BZY393220:CAA393220 CJU393220:CJW393220 CTQ393220:CTS393220 DDM393220:DDO393220 DNI393220:DNK393220 DXE393220:DXG393220 EHA393220:EHC393220 EQW393220:EQY393220 FAS393220:FAU393220 FKO393220:FKQ393220 FUK393220:FUM393220 GEG393220:GEI393220 GOC393220:GOE393220 GXY393220:GYA393220 HHU393220:HHW393220 HRQ393220:HRS393220 IBM393220:IBO393220 ILI393220:ILK393220 IVE393220:IVG393220 JFA393220:JFC393220 JOW393220:JOY393220 JYS393220:JYU393220 KIO393220:KIQ393220 KSK393220:KSM393220 LCG393220:LCI393220 LMC393220:LME393220 LVY393220:LWA393220 MFU393220:MFW393220 MPQ393220:MPS393220 MZM393220:MZO393220 NJI393220:NJK393220 NTE393220:NTG393220 ODA393220:ODC393220 OMW393220:OMY393220 OWS393220:OWU393220 PGO393220:PGQ393220 PQK393220:PQM393220 QAG393220:QAI393220 QKC393220:QKE393220 QTY393220:QUA393220 RDU393220:RDW393220 RNQ393220:RNS393220 RXM393220:RXO393220 SHI393220:SHK393220 SRE393220:SRG393220 TBA393220:TBC393220 TKW393220:TKY393220 TUS393220:TUU393220 UEO393220:UEQ393220 UOK393220:UOM393220 UYG393220:UYI393220 VIC393220:VIE393220 VRY393220:VSA393220 WBU393220:WBW393220 WLQ393220:WLS393220 WVM393220:WVO393220 JA458756:JC458756 SW458756:SY458756 ACS458756:ACU458756 AMO458756:AMQ458756 AWK458756:AWM458756 BGG458756:BGI458756 BQC458756:BQE458756 BZY458756:CAA458756 CJU458756:CJW458756 CTQ458756:CTS458756 DDM458756:DDO458756 DNI458756:DNK458756 DXE458756:DXG458756 EHA458756:EHC458756 EQW458756:EQY458756 FAS458756:FAU458756 FKO458756:FKQ458756 FUK458756:FUM458756 GEG458756:GEI458756 GOC458756:GOE458756 GXY458756:GYA458756 HHU458756:HHW458756 HRQ458756:HRS458756 IBM458756:IBO458756 ILI458756:ILK458756 IVE458756:IVG458756 JFA458756:JFC458756 JOW458756:JOY458756 JYS458756:JYU458756 KIO458756:KIQ458756 KSK458756:KSM458756 LCG458756:LCI458756 LMC458756:LME458756 LVY458756:LWA458756 MFU458756:MFW458756 MPQ458756:MPS458756 MZM458756:MZO458756 NJI458756:NJK458756 NTE458756:NTG458756 ODA458756:ODC458756 OMW458756:OMY458756 OWS458756:OWU458756 PGO458756:PGQ458756 PQK458756:PQM458756 QAG458756:QAI458756 QKC458756:QKE458756 QTY458756:QUA458756 RDU458756:RDW458756 RNQ458756:RNS458756 RXM458756:RXO458756 SHI458756:SHK458756 SRE458756:SRG458756 TBA458756:TBC458756 TKW458756:TKY458756 TUS458756:TUU458756 UEO458756:UEQ458756 UOK458756:UOM458756 UYG458756:UYI458756 VIC458756:VIE458756 VRY458756:VSA458756 WBU458756:WBW458756 WLQ458756:WLS458756 WVM458756:WVO458756 JA524292:JC524292 SW524292:SY524292 ACS524292:ACU524292 AMO524292:AMQ524292 AWK524292:AWM524292 BGG524292:BGI524292 BQC524292:BQE524292 BZY524292:CAA524292 CJU524292:CJW524292 CTQ524292:CTS524292 DDM524292:DDO524292 DNI524292:DNK524292 DXE524292:DXG524292 EHA524292:EHC524292 EQW524292:EQY524292 FAS524292:FAU524292 FKO524292:FKQ524292 FUK524292:FUM524292 GEG524292:GEI524292 GOC524292:GOE524292 GXY524292:GYA524292 HHU524292:HHW524292 HRQ524292:HRS524292 IBM524292:IBO524292 ILI524292:ILK524292 IVE524292:IVG524292 JFA524292:JFC524292 JOW524292:JOY524292 JYS524292:JYU524292 KIO524292:KIQ524292 KSK524292:KSM524292 LCG524292:LCI524292 LMC524292:LME524292 LVY524292:LWA524292 MFU524292:MFW524292 MPQ524292:MPS524292 MZM524292:MZO524292 NJI524292:NJK524292 NTE524292:NTG524292 ODA524292:ODC524292 OMW524292:OMY524292 OWS524292:OWU524292 PGO524292:PGQ524292 PQK524292:PQM524292 QAG524292:QAI524292 QKC524292:QKE524292 QTY524292:QUA524292 RDU524292:RDW524292 RNQ524292:RNS524292 RXM524292:RXO524292 SHI524292:SHK524292 SRE524292:SRG524292 TBA524292:TBC524292 TKW524292:TKY524292 TUS524292:TUU524292 UEO524292:UEQ524292 UOK524292:UOM524292 UYG524292:UYI524292 VIC524292:VIE524292 VRY524292:VSA524292 WBU524292:WBW524292 WLQ524292:WLS524292 WVM524292:WVO524292 JA589828:JC589828 SW589828:SY589828 ACS589828:ACU589828 AMO589828:AMQ589828 AWK589828:AWM589828 BGG589828:BGI589828 BQC589828:BQE589828 BZY589828:CAA589828 CJU589828:CJW589828 CTQ589828:CTS589828 DDM589828:DDO589828 DNI589828:DNK589828 DXE589828:DXG589828 EHA589828:EHC589828 EQW589828:EQY589828 FAS589828:FAU589828 FKO589828:FKQ589828 FUK589828:FUM589828 GEG589828:GEI589828 GOC589828:GOE589828 GXY589828:GYA589828 HHU589828:HHW589828 HRQ589828:HRS589828 IBM589828:IBO589828 ILI589828:ILK589828 IVE589828:IVG589828 JFA589828:JFC589828 JOW589828:JOY589828 JYS589828:JYU589828 KIO589828:KIQ589828 KSK589828:KSM589828 LCG589828:LCI589828 LMC589828:LME589828 LVY589828:LWA589828 MFU589828:MFW589828 MPQ589828:MPS589828 MZM589828:MZO589828 NJI589828:NJK589828 NTE589828:NTG589828 ODA589828:ODC589828 OMW589828:OMY589828 OWS589828:OWU589828 PGO589828:PGQ589828 PQK589828:PQM589828 QAG589828:QAI589828 QKC589828:QKE589828 QTY589828:QUA589828 RDU589828:RDW589828 RNQ589828:RNS589828 RXM589828:RXO589828 SHI589828:SHK589828 SRE589828:SRG589828 TBA589828:TBC589828 TKW589828:TKY589828 TUS589828:TUU589828 UEO589828:UEQ589828 UOK589828:UOM589828 UYG589828:UYI589828 VIC589828:VIE589828 VRY589828:VSA589828 WBU589828:WBW589828 WLQ589828:WLS589828 WVM589828:WVO589828 JA655364:JC655364 SW655364:SY655364 ACS655364:ACU655364 AMO655364:AMQ655364 AWK655364:AWM655364 BGG655364:BGI655364 BQC655364:BQE655364 BZY655364:CAA655364 CJU655364:CJW655364 CTQ655364:CTS655364 DDM655364:DDO655364 DNI655364:DNK655364 DXE655364:DXG655364 EHA655364:EHC655364 EQW655364:EQY655364 FAS655364:FAU655364 FKO655364:FKQ655364 FUK655364:FUM655364 GEG655364:GEI655364 GOC655364:GOE655364 GXY655364:GYA655364 HHU655364:HHW655364 HRQ655364:HRS655364 IBM655364:IBO655364 ILI655364:ILK655364 IVE655364:IVG655364 JFA655364:JFC655364 JOW655364:JOY655364 JYS655364:JYU655364 KIO655364:KIQ655364 KSK655364:KSM655364 LCG655364:LCI655364 LMC655364:LME655364 LVY655364:LWA655364 MFU655364:MFW655364 MPQ655364:MPS655364 MZM655364:MZO655364 NJI655364:NJK655364 NTE655364:NTG655364 ODA655364:ODC655364 OMW655364:OMY655364 OWS655364:OWU655364 PGO655364:PGQ655364 PQK655364:PQM655364 QAG655364:QAI655364 QKC655364:QKE655364 QTY655364:QUA655364 RDU655364:RDW655364 RNQ655364:RNS655364 RXM655364:RXO655364 SHI655364:SHK655364 SRE655364:SRG655364 TBA655364:TBC655364 TKW655364:TKY655364 TUS655364:TUU655364 UEO655364:UEQ655364 UOK655364:UOM655364 UYG655364:UYI655364 VIC655364:VIE655364 VRY655364:VSA655364 WBU655364:WBW655364 WLQ655364:WLS655364 WVM655364:WVO655364 JA720900:JC720900 SW720900:SY720900 ACS720900:ACU720900 AMO720900:AMQ720900 AWK720900:AWM720900 BGG720900:BGI720900 BQC720900:BQE720900 BZY720900:CAA720900 CJU720900:CJW720900 CTQ720900:CTS720900 DDM720900:DDO720900 DNI720900:DNK720900 DXE720900:DXG720900 EHA720900:EHC720900 EQW720900:EQY720900 FAS720900:FAU720900 FKO720900:FKQ720900 FUK720900:FUM720900 GEG720900:GEI720900 GOC720900:GOE720900 GXY720900:GYA720900 HHU720900:HHW720900 HRQ720900:HRS720900 IBM720900:IBO720900 ILI720900:ILK720900 IVE720900:IVG720900 JFA720900:JFC720900 JOW720900:JOY720900 JYS720900:JYU720900 KIO720900:KIQ720900 KSK720900:KSM720900 LCG720900:LCI720900 LMC720900:LME720900 LVY720900:LWA720900 MFU720900:MFW720900 MPQ720900:MPS720900 MZM720900:MZO720900 NJI720900:NJK720900 NTE720900:NTG720900 ODA720900:ODC720900 OMW720900:OMY720900 OWS720900:OWU720900 PGO720900:PGQ720900 PQK720900:PQM720900 QAG720900:QAI720900 QKC720900:QKE720900 QTY720900:QUA720900 RDU720900:RDW720900 RNQ720900:RNS720900 RXM720900:RXO720900 SHI720900:SHK720900 SRE720900:SRG720900 TBA720900:TBC720900 TKW720900:TKY720900 TUS720900:TUU720900 UEO720900:UEQ720900 UOK720900:UOM720900 UYG720900:UYI720900 VIC720900:VIE720900 VRY720900:VSA720900 WBU720900:WBW720900 WLQ720900:WLS720900 WVM720900:WVO720900 JA786436:JC786436 SW786436:SY786436 ACS786436:ACU786436 AMO786436:AMQ786436 AWK786436:AWM786436 BGG786436:BGI786436 BQC786436:BQE786436 BZY786436:CAA786436 CJU786436:CJW786436 CTQ786436:CTS786436 DDM786436:DDO786436 DNI786436:DNK786436 DXE786436:DXG786436 EHA786436:EHC786436 EQW786436:EQY786436 FAS786436:FAU786436 FKO786436:FKQ786436 FUK786436:FUM786436 GEG786436:GEI786436 GOC786436:GOE786436 GXY786436:GYA786436 HHU786436:HHW786436 HRQ786436:HRS786436 IBM786436:IBO786436 ILI786436:ILK786436 IVE786436:IVG786436 JFA786436:JFC786436 JOW786436:JOY786436 JYS786436:JYU786436 KIO786436:KIQ786436 KSK786436:KSM786436 LCG786436:LCI786436 LMC786436:LME786436 LVY786436:LWA786436 MFU786436:MFW786436 MPQ786436:MPS786436 MZM786436:MZO786436 NJI786436:NJK786436 NTE786436:NTG786436 ODA786436:ODC786436 OMW786436:OMY786436 OWS786436:OWU786436 PGO786436:PGQ786436 PQK786436:PQM786436 QAG786436:QAI786436 QKC786436:QKE786436 QTY786436:QUA786436 RDU786436:RDW786436 RNQ786436:RNS786436 RXM786436:RXO786436 SHI786436:SHK786436 SRE786436:SRG786436 TBA786436:TBC786436 TKW786436:TKY786436 TUS786436:TUU786436 UEO786436:UEQ786436 UOK786436:UOM786436 UYG786436:UYI786436 VIC786436:VIE786436 VRY786436:VSA786436 WBU786436:WBW786436 WLQ786436:WLS786436 WVM786436:WVO786436 JA851972:JC851972 SW851972:SY851972 ACS851972:ACU851972 AMO851972:AMQ851972 AWK851972:AWM851972 BGG851972:BGI851972 BQC851972:BQE851972 BZY851972:CAA851972 CJU851972:CJW851972 CTQ851972:CTS851972 DDM851972:DDO851972 DNI851972:DNK851972 DXE851972:DXG851972 EHA851972:EHC851972 EQW851972:EQY851972 FAS851972:FAU851972 FKO851972:FKQ851972 FUK851972:FUM851972 GEG851972:GEI851972 GOC851972:GOE851972 GXY851972:GYA851972 HHU851972:HHW851972 HRQ851972:HRS851972 IBM851972:IBO851972 ILI851972:ILK851972 IVE851972:IVG851972 JFA851972:JFC851972 JOW851972:JOY851972 JYS851972:JYU851972 KIO851972:KIQ851972 KSK851972:KSM851972 LCG851972:LCI851972 LMC851972:LME851972 LVY851972:LWA851972 MFU851972:MFW851972 MPQ851972:MPS851972 MZM851972:MZO851972 NJI851972:NJK851972 NTE851972:NTG851972 ODA851972:ODC851972 OMW851972:OMY851972 OWS851972:OWU851972 PGO851972:PGQ851972 PQK851972:PQM851972 QAG851972:QAI851972 QKC851972:QKE851972 QTY851972:QUA851972 RDU851972:RDW851972 RNQ851972:RNS851972 RXM851972:RXO851972 SHI851972:SHK851972 SRE851972:SRG851972 TBA851972:TBC851972 TKW851972:TKY851972 TUS851972:TUU851972 UEO851972:UEQ851972 UOK851972:UOM851972 UYG851972:UYI851972 VIC851972:VIE851972 VRY851972:VSA851972 WBU851972:WBW851972 WLQ851972:WLS851972 WVM851972:WVO851972 JA917508:JC917508 SW917508:SY917508 ACS917508:ACU917508 AMO917508:AMQ917508 AWK917508:AWM917508 BGG917508:BGI917508 BQC917508:BQE917508 BZY917508:CAA917508 CJU917508:CJW917508 CTQ917508:CTS917508 DDM917508:DDO917508 DNI917508:DNK917508 DXE917508:DXG917508 EHA917508:EHC917508 EQW917508:EQY917508 FAS917508:FAU917508 FKO917508:FKQ917508 FUK917508:FUM917508 GEG917508:GEI917508 GOC917508:GOE917508 GXY917508:GYA917508 HHU917508:HHW917508 HRQ917508:HRS917508 IBM917508:IBO917508 ILI917508:ILK917508 IVE917508:IVG917508 JFA917508:JFC917508 JOW917508:JOY917508 JYS917508:JYU917508 KIO917508:KIQ917508 KSK917508:KSM917508 LCG917508:LCI917508 LMC917508:LME917508 LVY917508:LWA917508 MFU917508:MFW917508 MPQ917508:MPS917508 MZM917508:MZO917508 NJI917508:NJK917508 NTE917508:NTG917508 ODA917508:ODC917508 OMW917508:OMY917508 OWS917508:OWU917508 PGO917508:PGQ917508 PQK917508:PQM917508 QAG917508:QAI917508 QKC917508:QKE917508 QTY917508:QUA917508 RDU917508:RDW917508 RNQ917508:RNS917508 RXM917508:RXO917508 SHI917508:SHK917508 SRE917508:SRG917508 TBA917508:TBC917508 TKW917508:TKY917508 TUS917508:TUU917508 UEO917508:UEQ917508 UOK917508:UOM917508 UYG917508:UYI917508 VIC917508:VIE917508 VRY917508:VSA917508 WBU917508:WBW917508 WLQ917508:WLS917508 WVM917508:WVO917508 JA983044:JC983044 SW983044:SY983044 ACS983044:ACU983044 AMO983044:AMQ983044 AWK983044:AWM983044 BGG983044:BGI983044 BQC983044:BQE983044 BZY983044:CAA983044 CJU983044:CJW983044 CTQ983044:CTS983044 DDM983044:DDO983044 DNI983044:DNK983044 DXE983044:DXG983044 EHA983044:EHC983044 EQW983044:EQY983044 FAS983044:FAU983044 FKO983044:FKQ983044 FUK983044:FUM983044 GEG983044:GEI983044 GOC983044:GOE983044 GXY983044:GYA983044 HHU983044:HHW983044 HRQ983044:HRS983044 IBM983044:IBO983044 ILI983044:ILK983044 IVE983044:IVG983044 JFA983044:JFC983044 JOW983044:JOY983044 JYS983044:JYU983044 KIO983044:KIQ983044 KSK983044:KSM983044 LCG983044:LCI983044 LMC983044:LME983044 LVY983044:LWA983044 MFU983044:MFW983044 MPQ983044:MPS983044 MZM983044:MZO983044 NJI983044:NJK983044 NTE983044:NTG983044 ODA983044:ODC983044 OMW983044:OMY983044 OWS983044:OWU983044 PGO983044:PGQ983044 PQK983044:PQM983044 QAG983044:QAI983044 QKC983044:QKE983044 QTY983044:QUA983044 RDU983044:RDW983044 RNQ983044:RNS983044 RXM983044:RXO983044 SHI983044:SHK983044 SRE983044:SRG983044 TBA983044:TBC983044 TKW983044:TKY983044 TUS983044:TUU983044 UEO983044:UEQ983044 UOK983044:UOM983044 UYG983044:UYI983044 VIC983044:VIE983044 VRY983044:VSA983044 WBU983044:WBW983044 WLQ983044:WLS983044 WVM983044:WVO983044 F983044:G983044 F917508:G917508 F851972:G851972 F786436:G786436 F720900:G720900 F655364:G655364 F589828:G589828 F524292:G524292 F458756:G458756 F393220:G393220 F327684:G327684 F262148:G262148 F196612:G196612 F131076:G131076 F65540:G65540 F4:G4" xr:uid="{F2488F17-D579-407B-AFDF-F37B22C1AA4A}"/>
  </dataValidations>
  <pageMargins left="0.98425196850393704" right="0.39370078740157483" top="0.59055118110236227" bottom="0.39370078740157483" header="0.51181102362204722" footer="0.51181102362204722"/>
  <pageSetup paperSize="9" scale="9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A9EFD-6825-4C06-8893-12120CBFB29F}">
  <dimension ref="A1:G30"/>
  <sheetViews>
    <sheetView view="pageBreakPreview" topLeftCell="A22" zoomScaleNormal="100" zoomScaleSheetLayoutView="100" workbookViewId="0">
      <selection sqref="A1:G1"/>
    </sheetView>
  </sheetViews>
  <sheetFormatPr defaultRowHeight="12" x14ac:dyDescent="0.15"/>
  <cols>
    <col min="1" max="1" width="2.875" style="116" customWidth="1"/>
    <col min="2" max="2" width="17.625" style="116" customWidth="1"/>
    <col min="3" max="3" width="26.875" style="116" customWidth="1"/>
    <col min="4" max="4" width="6.25" style="116" customWidth="1"/>
    <col min="5" max="6" width="7" style="116" customWidth="1"/>
    <col min="7" max="7" width="17.875" style="116" customWidth="1"/>
    <col min="8" max="255" width="9" style="116"/>
    <col min="256" max="256" width="2.875" style="116" customWidth="1"/>
    <col min="257" max="257" width="17.625" style="116" customWidth="1"/>
    <col min="258" max="258" width="26.875" style="116" customWidth="1"/>
    <col min="259" max="259" width="6.25" style="116" customWidth="1"/>
    <col min="260" max="262" width="4.75" style="116" customWidth="1"/>
    <col min="263" max="263" width="17.875" style="116" customWidth="1"/>
    <col min="264" max="511" width="9" style="116"/>
    <col min="512" max="512" width="2.875" style="116" customWidth="1"/>
    <col min="513" max="513" width="17.625" style="116" customWidth="1"/>
    <col min="514" max="514" width="26.875" style="116" customWidth="1"/>
    <col min="515" max="515" width="6.25" style="116" customWidth="1"/>
    <col min="516" max="518" width="4.75" style="116" customWidth="1"/>
    <col min="519" max="519" width="17.875" style="116" customWidth="1"/>
    <col min="520" max="767" width="9" style="116"/>
    <col min="768" max="768" width="2.875" style="116" customWidth="1"/>
    <col min="769" max="769" width="17.625" style="116" customWidth="1"/>
    <col min="770" max="770" width="26.875" style="116" customWidth="1"/>
    <col min="771" max="771" width="6.25" style="116" customWidth="1"/>
    <col min="772" max="774" width="4.75" style="116" customWidth="1"/>
    <col min="775" max="775" width="17.875" style="116" customWidth="1"/>
    <col min="776" max="1023" width="9" style="116"/>
    <col min="1024" max="1024" width="2.875" style="116" customWidth="1"/>
    <col min="1025" max="1025" width="17.625" style="116" customWidth="1"/>
    <col min="1026" max="1026" width="26.875" style="116" customWidth="1"/>
    <col min="1027" max="1027" width="6.25" style="116" customWidth="1"/>
    <col min="1028" max="1030" width="4.75" style="116" customWidth="1"/>
    <col min="1031" max="1031" width="17.875" style="116" customWidth="1"/>
    <col min="1032" max="1279" width="9" style="116"/>
    <col min="1280" max="1280" width="2.875" style="116" customWidth="1"/>
    <col min="1281" max="1281" width="17.625" style="116" customWidth="1"/>
    <col min="1282" max="1282" width="26.875" style="116" customWidth="1"/>
    <col min="1283" max="1283" width="6.25" style="116" customWidth="1"/>
    <col min="1284" max="1286" width="4.75" style="116" customWidth="1"/>
    <col min="1287" max="1287" width="17.875" style="116" customWidth="1"/>
    <col min="1288" max="1535" width="9" style="116"/>
    <col min="1536" max="1536" width="2.875" style="116" customWidth="1"/>
    <col min="1537" max="1537" width="17.625" style="116" customWidth="1"/>
    <col min="1538" max="1538" width="26.875" style="116" customWidth="1"/>
    <col min="1539" max="1539" width="6.25" style="116" customWidth="1"/>
    <col min="1540" max="1542" width="4.75" style="116" customWidth="1"/>
    <col min="1543" max="1543" width="17.875" style="116" customWidth="1"/>
    <col min="1544" max="1791" width="9" style="116"/>
    <col min="1792" max="1792" width="2.875" style="116" customWidth="1"/>
    <col min="1793" max="1793" width="17.625" style="116" customWidth="1"/>
    <col min="1794" max="1794" width="26.875" style="116" customWidth="1"/>
    <col min="1795" max="1795" width="6.25" style="116" customWidth="1"/>
    <col min="1796" max="1798" width="4.75" style="116" customWidth="1"/>
    <col min="1799" max="1799" width="17.875" style="116" customWidth="1"/>
    <col min="1800" max="2047" width="9" style="116"/>
    <col min="2048" max="2048" width="2.875" style="116" customWidth="1"/>
    <col min="2049" max="2049" width="17.625" style="116" customWidth="1"/>
    <col min="2050" max="2050" width="26.875" style="116" customWidth="1"/>
    <col min="2051" max="2051" width="6.25" style="116" customWidth="1"/>
    <col min="2052" max="2054" width="4.75" style="116" customWidth="1"/>
    <col min="2055" max="2055" width="17.875" style="116" customWidth="1"/>
    <col min="2056" max="2303" width="9" style="116"/>
    <col min="2304" max="2304" width="2.875" style="116" customWidth="1"/>
    <col min="2305" max="2305" width="17.625" style="116" customWidth="1"/>
    <col min="2306" max="2306" width="26.875" style="116" customWidth="1"/>
    <col min="2307" max="2307" width="6.25" style="116" customWidth="1"/>
    <col min="2308" max="2310" width="4.75" style="116" customWidth="1"/>
    <col min="2311" max="2311" width="17.875" style="116" customWidth="1"/>
    <col min="2312" max="2559" width="9" style="116"/>
    <col min="2560" max="2560" width="2.875" style="116" customWidth="1"/>
    <col min="2561" max="2561" width="17.625" style="116" customWidth="1"/>
    <col min="2562" max="2562" width="26.875" style="116" customWidth="1"/>
    <col min="2563" max="2563" width="6.25" style="116" customWidth="1"/>
    <col min="2564" max="2566" width="4.75" style="116" customWidth="1"/>
    <col min="2567" max="2567" width="17.875" style="116" customWidth="1"/>
    <col min="2568" max="2815" width="9" style="116"/>
    <col min="2816" max="2816" width="2.875" style="116" customWidth="1"/>
    <col min="2817" max="2817" width="17.625" style="116" customWidth="1"/>
    <col min="2818" max="2818" width="26.875" style="116" customWidth="1"/>
    <col min="2819" max="2819" width="6.25" style="116" customWidth="1"/>
    <col min="2820" max="2822" width="4.75" style="116" customWidth="1"/>
    <col min="2823" max="2823" width="17.875" style="116" customWidth="1"/>
    <col min="2824" max="3071" width="9" style="116"/>
    <col min="3072" max="3072" width="2.875" style="116" customWidth="1"/>
    <col min="3073" max="3073" width="17.625" style="116" customWidth="1"/>
    <col min="3074" max="3074" width="26.875" style="116" customWidth="1"/>
    <col min="3075" max="3075" width="6.25" style="116" customWidth="1"/>
    <col min="3076" max="3078" width="4.75" style="116" customWidth="1"/>
    <col min="3079" max="3079" width="17.875" style="116" customWidth="1"/>
    <col min="3080" max="3327" width="9" style="116"/>
    <col min="3328" max="3328" width="2.875" style="116" customWidth="1"/>
    <col min="3329" max="3329" width="17.625" style="116" customWidth="1"/>
    <col min="3330" max="3330" width="26.875" style="116" customWidth="1"/>
    <col min="3331" max="3331" width="6.25" style="116" customWidth="1"/>
    <col min="3332" max="3334" width="4.75" style="116" customWidth="1"/>
    <col min="3335" max="3335" width="17.875" style="116" customWidth="1"/>
    <col min="3336" max="3583" width="9" style="116"/>
    <col min="3584" max="3584" width="2.875" style="116" customWidth="1"/>
    <col min="3585" max="3585" width="17.625" style="116" customWidth="1"/>
    <col min="3586" max="3586" width="26.875" style="116" customWidth="1"/>
    <col min="3587" max="3587" width="6.25" style="116" customWidth="1"/>
    <col min="3588" max="3590" width="4.75" style="116" customWidth="1"/>
    <col min="3591" max="3591" width="17.875" style="116" customWidth="1"/>
    <col min="3592" max="3839" width="9" style="116"/>
    <col min="3840" max="3840" width="2.875" style="116" customWidth="1"/>
    <col min="3841" max="3841" width="17.625" style="116" customWidth="1"/>
    <col min="3842" max="3842" width="26.875" style="116" customWidth="1"/>
    <col min="3843" max="3843" width="6.25" style="116" customWidth="1"/>
    <col min="3844" max="3846" width="4.75" style="116" customWidth="1"/>
    <col min="3847" max="3847" width="17.875" style="116" customWidth="1"/>
    <col min="3848" max="4095" width="9" style="116"/>
    <col min="4096" max="4096" width="2.875" style="116" customWidth="1"/>
    <col min="4097" max="4097" width="17.625" style="116" customWidth="1"/>
    <col min="4098" max="4098" width="26.875" style="116" customWidth="1"/>
    <col min="4099" max="4099" width="6.25" style="116" customWidth="1"/>
    <col min="4100" max="4102" width="4.75" style="116" customWidth="1"/>
    <col min="4103" max="4103" width="17.875" style="116" customWidth="1"/>
    <col min="4104" max="4351" width="9" style="116"/>
    <col min="4352" max="4352" width="2.875" style="116" customWidth="1"/>
    <col min="4353" max="4353" width="17.625" style="116" customWidth="1"/>
    <col min="4354" max="4354" width="26.875" style="116" customWidth="1"/>
    <col min="4355" max="4355" width="6.25" style="116" customWidth="1"/>
    <col min="4356" max="4358" width="4.75" style="116" customWidth="1"/>
    <col min="4359" max="4359" width="17.875" style="116" customWidth="1"/>
    <col min="4360" max="4607" width="9" style="116"/>
    <col min="4608" max="4608" width="2.875" style="116" customWidth="1"/>
    <col min="4609" max="4609" width="17.625" style="116" customWidth="1"/>
    <col min="4610" max="4610" width="26.875" style="116" customWidth="1"/>
    <col min="4611" max="4611" width="6.25" style="116" customWidth="1"/>
    <col min="4612" max="4614" width="4.75" style="116" customWidth="1"/>
    <col min="4615" max="4615" width="17.875" style="116" customWidth="1"/>
    <col min="4616" max="4863" width="9" style="116"/>
    <col min="4864" max="4864" width="2.875" style="116" customWidth="1"/>
    <col min="4865" max="4865" width="17.625" style="116" customWidth="1"/>
    <col min="4866" max="4866" width="26.875" style="116" customWidth="1"/>
    <col min="4867" max="4867" width="6.25" style="116" customWidth="1"/>
    <col min="4868" max="4870" width="4.75" style="116" customWidth="1"/>
    <col min="4871" max="4871" width="17.875" style="116" customWidth="1"/>
    <col min="4872" max="5119" width="9" style="116"/>
    <col min="5120" max="5120" width="2.875" style="116" customWidth="1"/>
    <col min="5121" max="5121" width="17.625" style="116" customWidth="1"/>
    <col min="5122" max="5122" width="26.875" style="116" customWidth="1"/>
    <col min="5123" max="5123" width="6.25" style="116" customWidth="1"/>
    <col min="5124" max="5126" width="4.75" style="116" customWidth="1"/>
    <col min="5127" max="5127" width="17.875" style="116" customWidth="1"/>
    <col min="5128" max="5375" width="9" style="116"/>
    <col min="5376" max="5376" width="2.875" style="116" customWidth="1"/>
    <col min="5377" max="5377" width="17.625" style="116" customWidth="1"/>
    <col min="5378" max="5378" width="26.875" style="116" customWidth="1"/>
    <col min="5379" max="5379" width="6.25" style="116" customWidth="1"/>
    <col min="5380" max="5382" width="4.75" style="116" customWidth="1"/>
    <col min="5383" max="5383" width="17.875" style="116" customWidth="1"/>
    <col min="5384" max="5631" width="9" style="116"/>
    <col min="5632" max="5632" width="2.875" style="116" customWidth="1"/>
    <col min="5633" max="5633" width="17.625" style="116" customWidth="1"/>
    <col min="5634" max="5634" width="26.875" style="116" customWidth="1"/>
    <col min="5635" max="5635" width="6.25" style="116" customWidth="1"/>
    <col min="5636" max="5638" width="4.75" style="116" customWidth="1"/>
    <col min="5639" max="5639" width="17.875" style="116" customWidth="1"/>
    <col min="5640" max="5887" width="9" style="116"/>
    <col min="5888" max="5888" width="2.875" style="116" customWidth="1"/>
    <col min="5889" max="5889" width="17.625" style="116" customWidth="1"/>
    <col min="5890" max="5890" width="26.875" style="116" customWidth="1"/>
    <col min="5891" max="5891" width="6.25" style="116" customWidth="1"/>
    <col min="5892" max="5894" width="4.75" style="116" customWidth="1"/>
    <col min="5895" max="5895" width="17.875" style="116" customWidth="1"/>
    <col min="5896" max="6143" width="9" style="116"/>
    <col min="6144" max="6144" width="2.875" style="116" customWidth="1"/>
    <col min="6145" max="6145" width="17.625" style="116" customWidth="1"/>
    <col min="6146" max="6146" width="26.875" style="116" customWidth="1"/>
    <col min="6147" max="6147" width="6.25" style="116" customWidth="1"/>
    <col min="6148" max="6150" width="4.75" style="116" customWidth="1"/>
    <col min="6151" max="6151" width="17.875" style="116" customWidth="1"/>
    <col min="6152" max="6399" width="9" style="116"/>
    <col min="6400" max="6400" width="2.875" style="116" customWidth="1"/>
    <col min="6401" max="6401" width="17.625" style="116" customWidth="1"/>
    <col min="6402" max="6402" width="26.875" style="116" customWidth="1"/>
    <col min="6403" max="6403" width="6.25" style="116" customWidth="1"/>
    <col min="6404" max="6406" width="4.75" style="116" customWidth="1"/>
    <col min="6407" max="6407" width="17.875" style="116" customWidth="1"/>
    <col min="6408" max="6655" width="9" style="116"/>
    <col min="6656" max="6656" width="2.875" style="116" customWidth="1"/>
    <col min="6657" max="6657" width="17.625" style="116" customWidth="1"/>
    <col min="6658" max="6658" width="26.875" style="116" customWidth="1"/>
    <col min="6659" max="6659" width="6.25" style="116" customWidth="1"/>
    <col min="6660" max="6662" width="4.75" style="116" customWidth="1"/>
    <col min="6663" max="6663" width="17.875" style="116" customWidth="1"/>
    <col min="6664" max="6911" width="9" style="116"/>
    <col min="6912" max="6912" width="2.875" style="116" customWidth="1"/>
    <col min="6913" max="6913" width="17.625" style="116" customWidth="1"/>
    <col min="6914" max="6914" width="26.875" style="116" customWidth="1"/>
    <col min="6915" max="6915" width="6.25" style="116" customWidth="1"/>
    <col min="6916" max="6918" width="4.75" style="116" customWidth="1"/>
    <col min="6919" max="6919" width="17.875" style="116" customWidth="1"/>
    <col min="6920" max="7167" width="9" style="116"/>
    <col min="7168" max="7168" width="2.875" style="116" customWidth="1"/>
    <col min="7169" max="7169" width="17.625" style="116" customWidth="1"/>
    <col min="7170" max="7170" width="26.875" style="116" customWidth="1"/>
    <col min="7171" max="7171" width="6.25" style="116" customWidth="1"/>
    <col min="7172" max="7174" width="4.75" style="116" customWidth="1"/>
    <col min="7175" max="7175" width="17.875" style="116" customWidth="1"/>
    <col min="7176" max="7423" width="9" style="116"/>
    <col min="7424" max="7424" width="2.875" style="116" customWidth="1"/>
    <col min="7425" max="7425" width="17.625" style="116" customWidth="1"/>
    <col min="7426" max="7426" width="26.875" style="116" customWidth="1"/>
    <col min="7427" max="7427" width="6.25" style="116" customWidth="1"/>
    <col min="7428" max="7430" width="4.75" style="116" customWidth="1"/>
    <col min="7431" max="7431" width="17.875" style="116" customWidth="1"/>
    <col min="7432" max="7679" width="9" style="116"/>
    <col min="7680" max="7680" width="2.875" style="116" customWidth="1"/>
    <col min="7681" max="7681" width="17.625" style="116" customWidth="1"/>
    <col min="7682" max="7682" width="26.875" style="116" customWidth="1"/>
    <col min="7683" max="7683" width="6.25" style="116" customWidth="1"/>
    <col min="7684" max="7686" width="4.75" style="116" customWidth="1"/>
    <col min="7687" max="7687" width="17.875" style="116" customWidth="1"/>
    <col min="7688" max="7935" width="9" style="116"/>
    <col min="7936" max="7936" width="2.875" style="116" customWidth="1"/>
    <col min="7937" max="7937" width="17.625" style="116" customWidth="1"/>
    <col min="7938" max="7938" width="26.875" style="116" customWidth="1"/>
    <col min="7939" max="7939" width="6.25" style="116" customWidth="1"/>
    <col min="7940" max="7942" width="4.75" style="116" customWidth="1"/>
    <col min="7943" max="7943" width="17.875" style="116" customWidth="1"/>
    <col min="7944" max="8191" width="9" style="116"/>
    <col min="8192" max="8192" width="2.875" style="116" customWidth="1"/>
    <col min="8193" max="8193" width="17.625" style="116" customWidth="1"/>
    <col min="8194" max="8194" width="26.875" style="116" customWidth="1"/>
    <col min="8195" max="8195" width="6.25" style="116" customWidth="1"/>
    <col min="8196" max="8198" width="4.75" style="116" customWidth="1"/>
    <col min="8199" max="8199" width="17.875" style="116" customWidth="1"/>
    <col min="8200" max="8447" width="9" style="116"/>
    <col min="8448" max="8448" width="2.875" style="116" customWidth="1"/>
    <col min="8449" max="8449" width="17.625" style="116" customWidth="1"/>
    <col min="8450" max="8450" width="26.875" style="116" customWidth="1"/>
    <col min="8451" max="8451" width="6.25" style="116" customWidth="1"/>
    <col min="8452" max="8454" width="4.75" style="116" customWidth="1"/>
    <col min="8455" max="8455" width="17.875" style="116" customWidth="1"/>
    <col min="8456" max="8703" width="9" style="116"/>
    <col min="8704" max="8704" width="2.875" style="116" customWidth="1"/>
    <col min="8705" max="8705" width="17.625" style="116" customWidth="1"/>
    <col min="8706" max="8706" width="26.875" style="116" customWidth="1"/>
    <col min="8707" max="8707" width="6.25" style="116" customWidth="1"/>
    <col min="8708" max="8710" width="4.75" style="116" customWidth="1"/>
    <col min="8711" max="8711" width="17.875" style="116" customWidth="1"/>
    <col min="8712" max="8959" width="9" style="116"/>
    <col min="8960" max="8960" width="2.875" style="116" customWidth="1"/>
    <col min="8961" max="8961" width="17.625" style="116" customWidth="1"/>
    <col min="8962" max="8962" width="26.875" style="116" customWidth="1"/>
    <col min="8963" max="8963" width="6.25" style="116" customWidth="1"/>
    <col min="8964" max="8966" width="4.75" style="116" customWidth="1"/>
    <col min="8967" max="8967" width="17.875" style="116" customWidth="1"/>
    <col min="8968" max="9215" width="9" style="116"/>
    <col min="9216" max="9216" width="2.875" style="116" customWidth="1"/>
    <col min="9217" max="9217" width="17.625" style="116" customWidth="1"/>
    <col min="9218" max="9218" width="26.875" style="116" customWidth="1"/>
    <col min="9219" max="9219" width="6.25" style="116" customWidth="1"/>
    <col min="9220" max="9222" width="4.75" style="116" customWidth="1"/>
    <col min="9223" max="9223" width="17.875" style="116" customWidth="1"/>
    <col min="9224" max="9471" width="9" style="116"/>
    <col min="9472" max="9472" width="2.875" style="116" customWidth="1"/>
    <col min="9473" max="9473" width="17.625" style="116" customWidth="1"/>
    <col min="9474" max="9474" width="26.875" style="116" customWidth="1"/>
    <col min="9475" max="9475" width="6.25" style="116" customWidth="1"/>
    <col min="9476" max="9478" width="4.75" style="116" customWidth="1"/>
    <col min="9479" max="9479" width="17.875" style="116" customWidth="1"/>
    <col min="9480" max="9727" width="9" style="116"/>
    <col min="9728" max="9728" width="2.875" style="116" customWidth="1"/>
    <col min="9729" max="9729" width="17.625" style="116" customWidth="1"/>
    <col min="9730" max="9730" width="26.875" style="116" customWidth="1"/>
    <col min="9731" max="9731" width="6.25" style="116" customWidth="1"/>
    <col min="9732" max="9734" width="4.75" style="116" customWidth="1"/>
    <col min="9735" max="9735" width="17.875" style="116" customWidth="1"/>
    <col min="9736" max="9983" width="9" style="116"/>
    <col min="9984" max="9984" width="2.875" style="116" customWidth="1"/>
    <col min="9985" max="9985" width="17.625" style="116" customWidth="1"/>
    <col min="9986" max="9986" width="26.875" style="116" customWidth="1"/>
    <col min="9987" max="9987" width="6.25" style="116" customWidth="1"/>
    <col min="9988" max="9990" width="4.75" style="116" customWidth="1"/>
    <col min="9991" max="9991" width="17.875" style="116" customWidth="1"/>
    <col min="9992" max="10239" width="9" style="116"/>
    <col min="10240" max="10240" width="2.875" style="116" customWidth="1"/>
    <col min="10241" max="10241" width="17.625" style="116" customWidth="1"/>
    <col min="10242" max="10242" width="26.875" style="116" customWidth="1"/>
    <col min="10243" max="10243" width="6.25" style="116" customWidth="1"/>
    <col min="10244" max="10246" width="4.75" style="116" customWidth="1"/>
    <col min="10247" max="10247" width="17.875" style="116" customWidth="1"/>
    <col min="10248" max="10495" width="9" style="116"/>
    <col min="10496" max="10496" width="2.875" style="116" customWidth="1"/>
    <col min="10497" max="10497" width="17.625" style="116" customWidth="1"/>
    <col min="10498" max="10498" width="26.875" style="116" customWidth="1"/>
    <col min="10499" max="10499" width="6.25" style="116" customWidth="1"/>
    <col min="10500" max="10502" width="4.75" style="116" customWidth="1"/>
    <col min="10503" max="10503" width="17.875" style="116" customWidth="1"/>
    <col min="10504" max="10751" width="9" style="116"/>
    <col min="10752" max="10752" width="2.875" style="116" customWidth="1"/>
    <col min="10753" max="10753" width="17.625" style="116" customWidth="1"/>
    <col min="10754" max="10754" width="26.875" style="116" customWidth="1"/>
    <col min="10755" max="10755" width="6.25" style="116" customWidth="1"/>
    <col min="10756" max="10758" width="4.75" style="116" customWidth="1"/>
    <col min="10759" max="10759" width="17.875" style="116" customWidth="1"/>
    <col min="10760" max="11007" width="9" style="116"/>
    <col min="11008" max="11008" width="2.875" style="116" customWidth="1"/>
    <col min="11009" max="11009" width="17.625" style="116" customWidth="1"/>
    <col min="11010" max="11010" width="26.875" style="116" customWidth="1"/>
    <col min="11011" max="11011" width="6.25" style="116" customWidth="1"/>
    <col min="11012" max="11014" width="4.75" style="116" customWidth="1"/>
    <col min="11015" max="11015" width="17.875" style="116" customWidth="1"/>
    <col min="11016" max="11263" width="9" style="116"/>
    <col min="11264" max="11264" width="2.875" style="116" customWidth="1"/>
    <col min="11265" max="11265" width="17.625" style="116" customWidth="1"/>
    <col min="11266" max="11266" width="26.875" style="116" customWidth="1"/>
    <col min="11267" max="11267" width="6.25" style="116" customWidth="1"/>
    <col min="11268" max="11270" width="4.75" style="116" customWidth="1"/>
    <col min="11271" max="11271" width="17.875" style="116" customWidth="1"/>
    <col min="11272" max="11519" width="9" style="116"/>
    <col min="11520" max="11520" width="2.875" style="116" customWidth="1"/>
    <col min="11521" max="11521" width="17.625" style="116" customWidth="1"/>
    <col min="11522" max="11522" width="26.875" style="116" customWidth="1"/>
    <col min="11523" max="11523" width="6.25" style="116" customWidth="1"/>
    <col min="11524" max="11526" width="4.75" style="116" customWidth="1"/>
    <col min="11527" max="11527" width="17.875" style="116" customWidth="1"/>
    <col min="11528" max="11775" width="9" style="116"/>
    <col min="11776" max="11776" width="2.875" style="116" customWidth="1"/>
    <col min="11777" max="11777" width="17.625" style="116" customWidth="1"/>
    <col min="11778" max="11778" width="26.875" style="116" customWidth="1"/>
    <col min="11779" max="11779" width="6.25" style="116" customWidth="1"/>
    <col min="11780" max="11782" width="4.75" style="116" customWidth="1"/>
    <col min="11783" max="11783" width="17.875" style="116" customWidth="1"/>
    <col min="11784" max="12031" width="9" style="116"/>
    <col min="12032" max="12032" width="2.875" style="116" customWidth="1"/>
    <col min="12033" max="12033" width="17.625" style="116" customWidth="1"/>
    <col min="12034" max="12034" width="26.875" style="116" customWidth="1"/>
    <col min="12035" max="12035" width="6.25" style="116" customWidth="1"/>
    <col min="12036" max="12038" width="4.75" style="116" customWidth="1"/>
    <col min="12039" max="12039" width="17.875" style="116" customWidth="1"/>
    <col min="12040" max="12287" width="9" style="116"/>
    <col min="12288" max="12288" width="2.875" style="116" customWidth="1"/>
    <col min="12289" max="12289" width="17.625" style="116" customWidth="1"/>
    <col min="12290" max="12290" width="26.875" style="116" customWidth="1"/>
    <col min="12291" max="12291" width="6.25" style="116" customWidth="1"/>
    <col min="12292" max="12294" width="4.75" style="116" customWidth="1"/>
    <col min="12295" max="12295" width="17.875" style="116" customWidth="1"/>
    <col min="12296" max="12543" width="9" style="116"/>
    <col min="12544" max="12544" width="2.875" style="116" customWidth="1"/>
    <col min="12545" max="12545" width="17.625" style="116" customWidth="1"/>
    <col min="12546" max="12546" width="26.875" style="116" customWidth="1"/>
    <col min="12547" max="12547" width="6.25" style="116" customWidth="1"/>
    <col min="12548" max="12550" width="4.75" style="116" customWidth="1"/>
    <col min="12551" max="12551" width="17.875" style="116" customWidth="1"/>
    <col min="12552" max="12799" width="9" style="116"/>
    <col min="12800" max="12800" width="2.875" style="116" customWidth="1"/>
    <col min="12801" max="12801" width="17.625" style="116" customWidth="1"/>
    <col min="12802" max="12802" width="26.875" style="116" customWidth="1"/>
    <col min="12803" max="12803" width="6.25" style="116" customWidth="1"/>
    <col min="12804" max="12806" width="4.75" style="116" customWidth="1"/>
    <col min="12807" max="12807" width="17.875" style="116" customWidth="1"/>
    <col min="12808" max="13055" width="9" style="116"/>
    <col min="13056" max="13056" width="2.875" style="116" customWidth="1"/>
    <col min="13057" max="13057" width="17.625" style="116" customWidth="1"/>
    <col min="13058" max="13058" width="26.875" style="116" customWidth="1"/>
    <col min="13059" max="13059" width="6.25" style="116" customWidth="1"/>
    <col min="13060" max="13062" width="4.75" style="116" customWidth="1"/>
    <col min="13063" max="13063" width="17.875" style="116" customWidth="1"/>
    <col min="13064" max="13311" width="9" style="116"/>
    <col min="13312" max="13312" width="2.875" style="116" customWidth="1"/>
    <col min="13313" max="13313" width="17.625" style="116" customWidth="1"/>
    <col min="13314" max="13314" width="26.875" style="116" customWidth="1"/>
    <col min="13315" max="13315" width="6.25" style="116" customWidth="1"/>
    <col min="13316" max="13318" width="4.75" style="116" customWidth="1"/>
    <col min="13319" max="13319" width="17.875" style="116" customWidth="1"/>
    <col min="13320" max="13567" width="9" style="116"/>
    <col min="13568" max="13568" width="2.875" style="116" customWidth="1"/>
    <col min="13569" max="13569" width="17.625" style="116" customWidth="1"/>
    <col min="13570" max="13570" width="26.875" style="116" customWidth="1"/>
    <col min="13571" max="13571" width="6.25" style="116" customWidth="1"/>
    <col min="13572" max="13574" width="4.75" style="116" customWidth="1"/>
    <col min="13575" max="13575" width="17.875" style="116" customWidth="1"/>
    <col min="13576" max="13823" width="9" style="116"/>
    <col min="13824" max="13824" width="2.875" style="116" customWidth="1"/>
    <col min="13825" max="13825" width="17.625" style="116" customWidth="1"/>
    <col min="13826" max="13826" width="26.875" style="116" customWidth="1"/>
    <col min="13827" max="13827" width="6.25" style="116" customWidth="1"/>
    <col min="13828" max="13830" width="4.75" style="116" customWidth="1"/>
    <col min="13831" max="13831" width="17.875" style="116" customWidth="1"/>
    <col min="13832" max="14079" width="9" style="116"/>
    <col min="14080" max="14080" width="2.875" style="116" customWidth="1"/>
    <col min="14081" max="14081" width="17.625" style="116" customWidth="1"/>
    <col min="14082" max="14082" width="26.875" style="116" customWidth="1"/>
    <col min="14083" max="14083" width="6.25" style="116" customWidth="1"/>
    <col min="14084" max="14086" width="4.75" style="116" customWidth="1"/>
    <col min="14087" max="14087" width="17.875" style="116" customWidth="1"/>
    <col min="14088" max="14335" width="9" style="116"/>
    <col min="14336" max="14336" width="2.875" style="116" customWidth="1"/>
    <col min="14337" max="14337" width="17.625" style="116" customWidth="1"/>
    <col min="14338" max="14338" width="26.875" style="116" customWidth="1"/>
    <col min="14339" max="14339" width="6.25" style="116" customWidth="1"/>
    <col min="14340" max="14342" width="4.75" style="116" customWidth="1"/>
    <col min="14343" max="14343" width="17.875" style="116" customWidth="1"/>
    <col min="14344" max="14591" width="9" style="116"/>
    <col min="14592" max="14592" width="2.875" style="116" customWidth="1"/>
    <col min="14593" max="14593" width="17.625" style="116" customWidth="1"/>
    <col min="14594" max="14594" width="26.875" style="116" customWidth="1"/>
    <col min="14595" max="14595" width="6.25" style="116" customWidth="1"/>
    <col min="14596" max="14598" width="4.75" style="116" customWidth="1"/>
    <col min="14599" max="14599" width="17.875" style="116" customWidth="1"/>
    <col min="14600" max="14847" width="9" style="116"/>
    <col min="14848" max="14848" width="2.875" style="116" customWidth="1"/>
    <col min="14849" max="14849" width="17.625" style="116" customWidth="1"/>
    <col min="14850" max="14850" width="26.875" style="116" customWidth="1"/>
    <col min="14851" max="14851" width="6.25" style="116" customWidth="1"/>
    <col min="14852" max="14854" width="4.75" style="116" customWidth="1"/>
    <col min="14855" max="14855" width="17.875" style="116" customWidth="1"/>
    <col min="14856" max="15103" width="9" style="116"/>
    <col min="15104" max="15104" width="2.875" style="116" customWidth="1"/>
    <col min="15105" max="15105" width="17.625" style="116" customWidth="1"/>
    <col min="15106" max="15106" width="26.875" style="116" customWidth="1"/>
    <col min="15107" max="15107" width="6.25" style="116" customWidth="1"/>
    <col min="15108" max="15110" width="4.75" style="116" customWidth="1"/>
    <col min="15111" max="15111" width="17.875" style="116" customWidth="1"/>
    <col min="15112" max="15359" width="9" style="116"/>
    <col min="15360" max="15360" width="2.875" style="116" customWidth="1"/>
    <col min="15361" max="15361" width="17.625" style="116" customWidth="1"/>
    <col min="15362" max="15362" width="26.875" style="116" customWidth="1"/>
    <col min="15363" max="15363" width="6.25" style="116" customWidth="1"/>
    <col min="15364" max="15366" width="4.75" style="116" customWidth="1"/>
    <col min="15367" max="15367" width="17.875" style="116" customWidth="1"/>
    <col min="15368" max="15615" width="9" style="116"/>
    <col min="15616" max="15616" width="2.875" style="116" customWidth="1"/>
    <col min="15617" max="15617" width="17.625" style="116" customWidth="1"/>
    <col min="15618" max="15618" width="26.875" style="116" customWidth="1"/>
    <col min="15619" max="15619" width="6.25" style="116" customWidth="1"/>
    <col min="15620" max="15622" width="4.75" style="116" customWidth="1"/>
    <col min="15623" max="15623" width="17.875" style="116" customWidth="1"/>
    <col min="15624" max="15871" width="9" style="116"/>
    <col min="15872" max="15872" width="2.875" style="116" customWidth="1"/>
    <col min="15873" max="15873" width="17.625" style="116" customWidth="1"/>
    <col min="15874" max="15874" width="26.875" style="116" customWidth="1"/>
    <col min="15875" max="15875" width="6.25" style="116" customWidth="1"/>
    <col min="15876" max="15878" width="4.75" style="116" customWidth="1"/>
    <col min="15879" max="15879" width="17.875" style="116" customWidth="1"/>
    <col min="15880" max="16127" width="9" style="116"/>
    <col min="16128" max="16128" width="2.875" style="116" customWidth="1"/>
    <col min="16129" max="16129" width="17.625" style="116" customWidth="1"/>
    <col min="16130" max="16130" width="26.875" style="116" customWidth="1"/>
    <col min="16131" max="16131" width="6.25" style="116" customWidth="1"/>
    <col min="16132" max="16134" width="4.75" style="116" customWidth="1"/>
    <col min="16135" max="16135" width="17.875" style="116" customWidth="1"/>
    <col min="16136" max="16384" width="9" style="116"/>
  </cols>
  <sheetData>
    <row r="1" spans="1:7" ht="24.75" customHeight="1" thickBot="1" x14ac:dyDescent="0.2">
      <c r="A1" s="1156" t="s">
        <v>384</v>
      </c>
      <c r="B1" s="1156"/>
      <c r="C1" s="1156"/>
      <c r="D1" s="1156"/>
      <c r="E1" s="1156"/>
      <c r="F1" s="1156"/>
      <c r="G1" s="1156"/>
    </row>
    <row r="2" spans="1:7" s="121" customFormat="1" ht="18.600000000000001" customHeight="1" x14ac:dyDescent="0.15">
      <c r="A2" s="1157" t="s">
        <v>219</v>
      </c>
      <c r="B2" s="1158"/>
      <c r="C2" s="1159"/>
      <c r="D2" s="1160"/>
      <c r="E2" s="1160"/>
      <c r="F2" s="1160"/>
      <c r="G2" s="1161"/>
    </row>
    <row r="3" spans="1:7" s="121" customFormat="1" ht="18.600000000000001" customHeight="1" x14ac:dyDescent="0.15">
      <c r="A3" s="1162" t="s">
        <v>0</v>
      </c>
      <c r="B3" s="1163"/>
      <c r="C3" s="1164"/>
      <c r="D3" s="1165"/>
      <c r="E3" s="1165"/>
      <c r="F3" s="1165"/>
      <c r="G3" s="1166"/>
    </row>
    <row r="4" spans="1:7" s="121" customFormat="1" ht="18.600000000000001" customHeight="1" thickBot="1" x14ac:dyDescent="0.2">
      <c r="A4" s="1150" t="s">
        <v>220</v>
      </c>
      <c r="B4" s="1151"/>
      <c r="C4" s="186"/>
      <c r="D4" s="1152" t="s">
        <v>221</v>
      </c>
      <c r="E4" s="1153"/>
      <c r="F4" s="1154"/>
      <c r="G4" s="1155"/>
    </row>
    <row r="5" spans="1:7" s="121" customFormat="1" ht="3.6" customHeight="1" thickBot="1" x14ac:dyDescent="0.2"/>
    <row r="6" spans="1:7" s="121" customFormat="1" ht="28.5" x14ac:dyDescent="0.15">
      <c r="A6" s="1049" t="s">
        <v>222</v>
      </c>
      <c r="B6" s="1050"/>
      <c r="C6" s="1050"/>
      <c r="D6" s="1053" t="s">
        <v>223</v>
      </c>
      <c r="E6" s="125" t="s">
        <v>224</v>
      </c>
      <c r="F6" s="125" t="s">
        <v>225</v>
      </c>
      <c r="G6" s="1140" t="s">
        <v>371</v>
      </c>
    </row>
    <row r="7" spans="1:7" s="121" customFormat="1" ht="19.149999999999999" customHeight="1" thickBot="1" x14ac:dyDescent="0.2">
      <c r="A7" s="1051"/>
      <c r="B7" s="1052"/>
      <c r="C7" s="1052"/>
      <c r="D7" s="1054"/>
      <c r="E7" s="187" t="s">
        <v>227</v>
      </c>
      <c r="F7" s="188" t="s">
        <v>227</v>
      </c>
      <c r="G7" s="1141"/>
    </row>
    <row r="8" spans="1:7" s="121" customFormat="1" ht="24.95" customHeight="1" thickTop="1" thickBot="1" x14ac:dyDescent="0.2">
      <c r="A8" s="1142" t="s">
        <v>228</v>
      </c>
      <c r="B8" s="1144" t="s">
        <v>229</v>
      </c>
      <c r="C8" s="1145"/>
      <c r="D8" s="193" t="s">
        <v>1085</v>
      </c>
      <c r="E8" s="190"/>
      <c r="F8" s="191"/>
      <c r="G8" s="192"/>
    </row>
    <row r="9" spans="1:7" s="121" customFormat="1" ht="24.95" customHeight="1" thickBot="1" x14ac:dyDescent="0.2">
      <c r="A9" s="1143"/>
      <c r="B9" s="1146" t="s">
        <v>231</v>
      </c>
      <c r="C9" s="1147"/>
      <c r="D9" s="213" t="s">
        <v>555</v>
      </c>
      <c r="E9" s="194"/>
      <c r="F9" s="195"/>
      <c r="G9" s="196"/>
    </row>
    <row r="10" spans="1:7" s="121" customFormat="1" ht="24.95" customHeight="1" x14ac:dyDescent="0.15">
      <c r="A10" s="197">
        <f t="shared" ref="A10:A26" si="0">ROW()-9</f>
        <v>1</v>
      </c>
      <c r="B10" s="1148" t="s">
        <v>233</v>
      </c>
      <c r="C10" s="1149"/>
      <c r="D10" s="198"/>
      <c r="E10" s="199"/>
      <c r="F10" s="200"/>
      <c r="G10" s="201"/>
    </row>
    <row r="11" spans="1:7" s="121" customFormat="1" ht="24.95" customHeight="1" x14ac:dyDescent="0.15">
      <c r="A11" s="202">
        <f t="shared" si="0"/>
        <v>2</v>
      </c>
      <c r="B11" s="1134" t="s">
        <v>234</v>
      </c>
      <c r="C11" s="1135"/>
      <c r="D11" s="203" t="s">
        <v>1009</v>
      </c>
      <c r="E11" s="204"/>
      <c r="F11" s="205"/>
      <c r="G11" s="206"/>
    </row>
    <row r="12" spans="1:7" s="121" customFormat="1" ht="24.95" customHeight="1" x14ac:dyDescent="0.15">
      <c r="A12" s="202">
        <f t="shared" si="0"/>
        <v>3</v>
      </c>
      <c r="B12" s="1134" t="s">
        <v>372</v>
      </c>
      <c r="C12" s="1135"/>
      <c r="D12" s="203" t="s">
        <v>1010</v>
      </c>
      <c r="E12" s="204"/>
      <c r="F12" s="205"/>
      <c r="G12" s="206"/>
    </row>
    <row r="13" spans="1:7" s="121" customFormat="1" ht="24.95" customHeight="1" x14ac:dyDescent="0.15">
      <c r="A13" s="202">
        <f t="shared" si="0"/>
        <v>4</v>
      </c>
      <c r="B13" s="1134" t="s">
        <v>373</v>
      </c>
      <c r="C13" s="1135"/>
      <c r="D13" s="203"/>
      <c r="E13" s="204"/>
      <c r="F13" s="205"/>
      <c r="G13" s="206"/>
    </row>
    <row r="14" spans="1:7" s="121" customFormat="1" ht="24.95" customHeight="1" x14ac:dyDescent="0.15">
      <c r="A14" s="202">
        <f t="shared" si="0"/>
        <v>5</v>
      </c>
      <c r="B14" s="1134" t="s">
        <v>236</v>
      </c>
      <c r="C14" s="1135"/>
      <c r="D14" s="203" t="s">
        <v>1004</v>
      </c>
      <c r="E14" s="204"/>
      <c r="F14" s="205"/>
      <c r="G14" s="206"/>
    </row>
    <row r="15" spans="1:7" s="121" customFormat="1" ht="24.95" customHeight="1" x14ac:dyDescent="0.15">
      <c r="A15" s="202">
        <f t="shared" si="0"/>
        <v>6</v>
      </c>
      <c r="B15" s="1136" t="s">
        <v>374</v>
      </c>
      <c r="C15" s="1137"/>
      <c r="D15" s="203" t="s">
        <v>1017</v>
      </c>
      <c r="E15" s="204"/>
      <c r="F15" s="205"/>
      <c r="G15" s="206"/>
    </row>
    <row r="16" spans="1:7" s="121" customFormat="1" ht="24.95" customHeight="1" x14ac:dyDescent="0.15">
      <c r="A16" s="202">
        <f t="shared" si="0"/>
        <v>7</v>
      </c>
      <c r="B16" s="1134" t="s">
        <v>23</v>
      </c>
      <c r="C16" s="1135"/>
      <c r="D16" s="203"/>
      <c r="E16" s="204"/>
      <c r="F16" s="205"/>
      <c r="G16" s="206"/>
    </row>
    <row r="17" spans="1:7" s="121" customFormat="1" ht="24.95" customHeight="1" x14ac:dyDescent="0.15">
      <c r="A17" s="202">
        <f t="shared" si="0"/>
        <v>8</v>
      </c>
      <c r="B17" s="1134" t="s">
        <v>237</v>
      </c>
      <c r="C17" s="1135"/>
      <c r="D17" s="203" t="s">
        <v>1005</v>
      </c>
      <c r="E17" s="204"/>
      <c r="F17" s="205"/>
      <c r="G17" s="206"/>
    </row>
    <row r="18" spans="1:7" s="121" customFormat="1" ht="24.95" customHeight="1" x14ac:dyDescent="0.15">
      <c r="A18" s="202">
        <f t="shared" si="0"/>
        <v>9</v>
      </c>
      <c r="B18" s="1134" t="s">
        <v>381</v>
      </c>
      <c r="C18" s="1135"/>
      <c r="D18" s="203"/>
      <c r="E18" s="204"/>
      <c r="F18" s="205"/>
      <c r="G18" s="206"/>
    </row>
    <row r="19" spans="1:7" s="121" customFormat="1" ht="24.95" customHeight="1" x14ac:dyDescent="0.15">
      <c r="A19" s="202">
        <f t="shared" si="0"/>
        <v>10</v>
      </c>
      <c r="B19" s="1134" t="s">
        <v>382</v>
      </c>
      <c r="C19" s="1135"/>
      <c r="D19" s="203"/>
      <c r="E19" s="204"/>
      <c r="F19" s="942"/>
      <c r="G19" s="206"/>
    </row>
    <row r="20" spans="1:7" s="121" customFormat="1" ht="24.95" customHeight="1" x14ac:dyDescent="0.15">
      <c r="A20" s="202">
        <f t="shared" si="0"/>
        <v>11</v>
      </c>
      <c r="B20" s="1134" t="s">
        <v>574</v>
      </c>
      <c r="C20" s="1135"/>
      <c r="D20" s="203" t="s">
        <v>1021</v>
      </c>
      <c r="E20" s="204"/>
      <c r="F20" s="205"/>
      <c r="G20" s="206"/>
    </row>
    <row r="21" spans="1:7" s="121" customFormat="1" ht="31.5" x14ac:dyDescent="0.15">
      <c r="A21" s="202">
        <f t="shared" si="0"/>
        <v>12</v>
      </c>
      <c r="B21" s="1134" t="s">
        <v>383</v>
      </c>
      <c r="C21" s="1135"/>
      <c r="D21" s="203" t="s">
        <v>1030</v>
      </c>
      <c r="E21" s="204"/>
      <c r="F21" s="205"/>
      <c r="G21" s="206"/>
    </row>
    <row r="22" spans="1:7" s="121" customFormat="1" ht="24.95" customHeight="1" x14ac:dyDescent="0.15">
      <c r="A22" s="202">
        <f t="shared" si="0"/>
        <v>13</v>
      </c>
      <c r="B22" s="1136" t="s">
        <v>559</v>
      </c>
      <c r="C22" s="1137"/>
      <c r="D22" s="203" t="s">
        <v>1008</v>
      </c>
      <c r="E22" s="204"/>
      <c r="F22" s="205"/>
      <c r="G22" s="206"/>
    </row>
    <row r="23" spans="1:7" s="121" customFormat="1" ht="24.95" customHeight="1" x14ac:dyDescent="0.15">
      <c r="A23" s="202">
        <f t="shared" si="0"/>
        <v>14</v>
      </c>
      <c r="B23" s="1134" t="s">
        <v>375</v>
      </c>
      <c r="C23" s="1135"/>
      <c r="D23" s="203" t="s">
        <v>575</v>
      </c>
      <c r="E23" s="204"/>
      <c r="F23" s="205"/>
      <c r="G23" s="207"/>
    </row>
    <row r="24" spans="1:7" s="121" customFormat="1" ht="24.95" customHeight="1" x14ac:dyDescent="0.15">
      <c r="A24" s="202">
        <f t="shared" si="0"/>
        <v>15</v>
      </c>
      <c r="B24" s="1134" t="s">
        <v>241</v>
      </c>
      <c r="C24" s="1135"/>
      <c r="D24" s="203" t="s">
        <v>377</v>
      </c>
      <c r="E24" s="204"/>
      <c r="F24" s="205"/>
      <c r="G24" s="207"/>
    </row>
    <row r="25" spans="1:7" s="121" customFormat="1" ht="24.95" customHeight="1" x14ac:dyDescent="0.15">
      <c r="A25" s="202">
        <f t="shared" si="0"/>
        <v>16</v>
      </c>
      <c r="B25" s="1138" t="s">
        <v>243</v>
      </c>
      <c r="C25" s="1139"/>
      <c r="D25" s="203" t="s">
        <v>378</v>
      </c>
      <c r="E25" s="204"/>
      <c r="F25" s="205"/>
      <c r="G25" s="208" t="s">
        <v>379</v>
      </c>
    </row>
    <row r="26" spans="1:7" s="121" customFormat="1" ht="28.15" customHeight="1" thickBot="1" x14ac:dyDescent="0.2">
      <c r="A26" s="209">
        <f t="shared" si="0"/>
        <v>17</v>
      </c>
      <c r="B26" s="1062" t="s">
        <v>246</v>
      </c>
      <c r="C26" s="1062"/>
      <c r="D26" s="210"/>
      <c r="E26" s="194"/>
      <c r="F26" s="195"/>
      <c r="G26" s="211" t="s">
        <v>247</v>
      </c>
    </row>
    <row r="27" spans="1:7" ht="124.5" customHeight="1" thickBot="1" x14ac:dyDescent="0.2">
      <c r="A27" s="122" t="s">
        <v>15</v>
      </c>
      <c r="B27" s="1064" t="s">
        <v>1083</v>
      </c>
      <c r="C27" s="1065"/>
      <c r="D27" s="1065"/>
      <c r="E27" s="1065"/>
      <c r="F27" s="1065"/>
      <c r="G27" s="1066"/>
    </row>
    <row r="28" spans="1:7" s="80" customFormat="1" ht="91.5" customHeight="1" thickBot="1" x14ac:dyDescent="0.2">
      <c r="A28" s="1067" t="s">
        <v>248</v>
      </c>
      <c r="B28" s="1068"/>
      <c r="C28" s="1068"/>
      <c r="D28" s="1068"/>
      <c r="E28" s="1068"/>
      <c r="F28" s="1068"/>
      <c r="G28" s="1069"/>
    </row>
    <row r="29" spans="1:7" ht="24.95" customHeight="1" x14ac:dyDescent="0.15">
      <c r="A29" s="212"/>
      <c r="B29" s="212"/>
      <c r="C29" s="212"/>
      <c r="D29" s="212"/>
      <c r="E29" s="212"/>
      <c r="F29" s="212"/>
      <c r="G29" s="212"/>
    </row>
    <row r="30" spans="1:7" ht="24.95" customHeight="1" x14ac:dyDescent="0.15">
      <c r="A30" s="212"/>
      <c r="B30" s="212"/>
      <c r="C30" s="212"/>
      <c r="D30" s="212"/>
      <c r="E30" s="212"/>
      <c r="F30" s="212"/>
      <c r="G30" s="212"/>
    </row>
  </sheetData>
  <mergeCells count="33">
    <mergeCell ref="A28:G28"/>
    <mergeCell ref="B22:C22"/>
    <mergeCell ref="B23:C23"/>
    <mergeCell ref="B24:C24"/>
    <mergeCell ref="B25:C25"/>
    <mergeCell ref="B26:C26"/>
    <mergeCell ref="B27:G27"/>
    <mergeCell ref="B21:C21"/>
    <mergeCell ref="B10:C10"/>
    <mergeCell ref="B11:C11"/>
    <mergeCell ref="B12:C12"/>
    <mergeCell ref="B13:C13"/>
    <mergeCell ref="B14:C14"/>
    <mergeCell ref="B15:C15"/>
    <mergeCell ref="B16:C16"/>
    <mergeCell ref="B17:C17"/>
    <mergeCell ref="B18:C18"/>
    <mergeCell ref="B19:C19"/>
    <mergeCell ref="B20:C20"/>
    <mergeCell ref="A6:C7"/>
    <mergeCell ref="D6:D7"/>
    <mergeCell ref="G6:G7"/>
    <mergeCell ref="A8:A9"/>
    <mergeCell ref="B8:C8"/>
    <mergeCell ref="B9:C9"/>
    <mergeCell ref="A4:B4"/>
    <mergeCell ref="D4:E4"/>
    <mergeCell ref="F4:G4"/>
    <mergeCell ref="A1:G1"/>
    <mergeCell ref="A2:B2"/>
    <mergeCell ref="C2:G2"/>
    <mergeCell ref="A3:B3"/>
    <mergeCell ref="C3:G3"/>
  </mergeCells>
  <phoneticPr fontId="1"/>
  <dataValidations disablePrompts="1" count="2">
    <dataValidation imeMode="hiragana" allowBlank="1" showInputMessage="1" showErrorMessage="1" sqref="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C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C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C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C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C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C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C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C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C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C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C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C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C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C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IX2:JC3 ST2:SY3 ACP2:ACU3 AML2:AMQ3 AWH2:AWM3 BGD2:BGI3 BPZ2:BQE3 BZV2:CAA3 CJR2:CJW3 CTN2:CTS3 DDJ2:DDO3 DNF2:DNK3 DXB2:DXG3 EGX2:EHC3 EQT2:EQY3 FAP2:FAU3 FKL2:FKQ3 FUH2:FUM3 GED2:GEI3 GNZ2:GOE3 GXV2:GYA3 HHR2:HHW3 HRN2:HRS3 IBJ2:IBO3 ILF2:ILK3 IVB2:IVG3 JEX2:JFC3 JOT2:JOY3 JYP2:JYU3 KIL2:KIQ3 KSH2:KSM3 LCD2:LCI3 LLZ2:LME3 LVV2:LWA3 MFR2:MFW3 MPN2:MPS3 MZJ2:MZO3 NJF2:NJK3 NTB2:NTG3 OCX2:ODC3 OMT2:OMY3 OWP2:OWU3 PGL2:PGQ3 PQH2:PQM3 QAD2:QAI3 QJZ2:QKE3 QTV2:QUA3 RDR2:RDW3 RNN2:RNS3 RXJ2:RXO3 SHF2:SHK3 SRB2:SRG3 TAX2:TBC3 TKT2:TKY3 TUP2:TUU3 UEL2:UEQ3 UOH2:UOM3 UYD2:UYI3 VHZ2:VIE3 VRV2:VSA3 WBR2:WBW3 WLN2:WLS3 WVJ2:WVO3 IX65538:JC65539 ST65538:SY65539 ACP65538:ACU65539 AML65538:AMQ65539 AWH65538:AWM65539 BGD65538:BGI65539 BPZ65538:BQE65539 BZV65538:CAA65539 CJR65538:CJW65539 CTN65538:CTS65539 DDJ65538:DDO65539 DNF65538:DNK65539 DXB65538:DXG65539 EGX65538:EHC65539 EQT65538:EQY65539 FAP65538:FAU65539 FKL65538:FKQ65539 FUH65538:FUM65539 GED65538:GEI65539 GNZ65538:GOE65539 GXV65538:GYA65539 HHR65538:HHW65539 HRN65538:HRS65539 IBJ65538:IBO65539 ILF65538:ILK65539 IVB65538:IVG65539 JEX65538:JFC65539 JOT65538:JOY65539 JYP65538:JYU65539 KIL65538:KIQ65539 KSH65538:KSM65539 LCD65538:LCI65539 LLZ65538:LME65539 LVV65538:LWA65539 MFR65538:MFW65539 MPN65538:MPS65539 MZJ65538:MZO65539 NJF65538:NJK65539 NTB65538:NTG65539 OCX65538:ODC65539 OMT65538:OMY65539 OWP65538:OWU65539 PGL65538:PGQ65539 PQH65538:PQM65539 QAD65538:QAI65539 QJZ65538:QKE65539 QTV65538:QUA65539 RDR65538:RDW65539 RNN65538:RNS65539 RXJ65538:RXO65539 SHF65538:SHK65539 SRB65538:SRG65539 TAX65538:TBC65539 TKT65538:TKY65539 TUP65538:TUU65539 UEL65538:UEQ65539 UOH65538:UOM65539 UYD65538:UYI65539 VHZ65538:VIE65539 VRV65538:VSA65539 WBR65538:WBW65539 WLN65538:WLS65539 WVJ65538:WVO65539 IX131074:JC131075 ST131074:SY131075 ACP131074:ACU131075 AML131074:AMQ131075 AWH131074:AWM131075 BGD131074:BGI131075 BPZ131074:BQE131075 BZV131074:CAA131075 CJR131074:CJW131075 CTN131074:CTS131075 DDJ131074:DDO131075 DNF131074:DNK131075 DXB131074:DXG131075 EGX131074:EHC131075 EQT131074:EQY131075 FAP131074:FAU131075 FKL131074:FKQ131075 FUH131074:FUM131075 GED131074:GEI131075 GNZ131074:GOE131075 GXV131074:GYA131075 HHR131074:HHW131075 HRN131074:HRS131075 IBJ131074:IBO131075 ILF131074:ILK131075 IVB131074:IVG131075 JEX131074:JFC131075 JOT131074:JOY131075 JYP131074:JYU131075 KIL131074:KIQ131075 KSH131074:KSM131075 LCD131074:LCI131075 LLZ131074:LME131075 LVV131074:LWA131075 MFR131074:MFW131075 MPN131074:MPS131075 MZJ131074:MZO131075 NJF131074:NJK131075 NTB131074:NTG131075 OCX131074:ODC131075 OMT131074:OMY131075 OWP131074:OWU131075 PGL131074:PGQ131075 PQH131074:PQM131075 QAD131074:QAI131075 QJZ131074:QKE131075 QTV131074:QUA131075 RDR131074:RDW131075 RNN131074:RNS131075 RXJ131074:RXO131075 SHF131074:SHK131075 SRB131074:SRG131075 TAX131074:TBC131075 TKT131074:TKY131075 TUP131074:TUU131075 UEL131074:UEQ131075 UOH131074:UOM131075 UYD131074:UYI131075 VHZ131074:VIE131075 VRV131074:VSA131075 WBR131074:WBW131075 WLN131074:WLS131075 WVJ131074:WVO131075 IX196610:JC196611 ST196610:SY196611 ACP196610:ACU196611 AML196610:AMQ196611 AWH196610:AWM196611 BGD196610:BGI196611 BPZ196610:BQE196611 BZV196610:CAA196611 CJR196610:CJW196611 CTN196610:CTS196611 DDJ196610:DDO196611 DNF196610:DNK196611 DXB196610:DXG196611 EGX196610:EHC196611 EQT196610:EQY196611 FAP196610:FAU196611 FKL196610:FKQ196611 FUH196610:FUM196611 GED196610:GEI196611 GNZ196610:GOE196611 GXV196610:GYA196611 HHR196610:HHW196611 HRN196610:HRS196611 IBJ196610:IBO196611 ILF196610:ILK196611 IVB196610:IVG196611 JEX196610:JFC196611 JOT196610:JOY196611 JYP196610:JYU196611 KIL196610:KIQ196611 KSH196610:KSM196611 LCD196610:LCI196611 LLZ196610:LME196611 LVV196610:LWA196611 MFR196610:MFW196611 MPN196610:MPS196611 MZJ196610:MZO196611 NJF196610:NJK196611 NTB196610:NTG196611 OCX196610:ODC196611 OMT196610:OMY196611 OWP196610:OWU196611 PGL196610:PGQ196611 PQH196610:PQM196611 QAD196610:QAI196611 QJZ196610:QKE196611 QTV196610:QUA196611 RDR196610:RDW196611 RNN196610:RNS196611 RXJ196610:RXO196611 SHF196610:SHK196611 SRB196610:SRG196611 TAX196610:TBC196611 TKT196610:TKY196611 TUP196610:TUU196611 UEL196610:UEQ196611 UOH196610:UOM196611 UYD196610:UYI196611 VHZ196610:VIE196611 VRV196610:VSA196611 WBR196610:WBW196611 WLN196610:WLS196611 WVJ196610:WVO196611 IX262146:JC262147 ST262146:SY262147 ACP262146:ACU262147 AML262146:AMQ262147 AWH262146:AWM262147 BGD262146:BGI262147 BPZ262146:BQE262147 BZV262146:CAA262147 CJR262146:CJW262147 CTN262146:CTS262147 DDJ262146:DDO262147 DNF262146:DNK262147 DXB262146:DXG262147 EGX262146:EHC262147 EQT262146:EQY262147 FAP262146:FAU262147 FKL262146:FKQ262147 FUH262146:FUM262147 GED262146:GEI262147 GNZ262146:GOE262147 GXV262146:GYA262147 HHR262146:HHW262147 HRN262146:HRS262147 IBJ262146:IBO262147 ILF262146:ILK262147 IVB262146:IVG262147 JEX262146:JFC262147 JOT262146:JOY262147 JYP262146:JYU262147 KIL262146:KIQ262147 KSH262146:KSM262147 LCD262146:LCI262147 LLZ262146:LME262147 LVV262146:LWA262147 MFR262146:MFW262147 MPN262146:MPS262147 MZJ262146:MZO262147 NJF262146:NJK262147 NTB262146:NTG262147 OCX262146:ODC262147 OMT262146:OMY262147 OWP262146:OWU262147 PGL262146:PGQ262147 PQH262146:PQM262147 QAD262146:QAI262147 QJZ262146:QKE262147 QTV262146:QUA262147 RDR262146:RDW262147 RNN262146:RNS262147 RXJ262146:RXO262147 SHF262146:SHK262147 SRB262146:SRG262147 TAX262146:TBC262147 TKT262146:TKY262147 TUP262146:TUU262147 UEL262146:UEQ262147 UOH262146:UOM262147 UYD262146:UYI262147 VHZ262146:VIE262147 VRV262146:VSA262147 WBR262146:WBW262147 WLN262146:WLS262147 WVJ262146:WVO262147 IX327682:JC327683 ST327682:SY327683 ACP327682:ACU327683 AML327682:AMQ327683 AWH327682:AWM327683 BGD327682:BGI327683 BPZ327682:BQE327683 BZV327682:CAA327683 CJR327682:CJW327683 CTN327682:CTS327683 DDJ327682:DDO327683 DNF327682:DNK327683 DXB327682:DXG327683 EGX327682:EHC327683 EQT327682:EQY327683 FAP327682:FAU327683 FKL327682:FKQ327683 FUH327682:FUM327683 GED327682:GEI327683 GNZ327682:GOE327683 GXV327682:GYA327683 HHR327682:HHW327683 HRN327682:HRS327683 IBJ327682:IBO327683 ILF327682:ILK327683 IVB327682:IVG327683 JEX327682:JFC327683 JOT327682:JOY327683 JYP327682:JYU327683 KIL327682:KIQ327683 KSH327682:KSM327683 LCD327682:LCI327683 LLZ327682:LME327683 LVV327682:LWA327683 MFR327682:MFW327683 MPN327682:MPS327683 MZJ327682:MZO327683 NJF327682:NJK327683 NTB327682:NTG327683 OCX327682:ODC327683 OMT327682:OMY327683 OWP327682:OWU327683 PGL327682:PGQ327683 PQH327682:PQM327683 QAD327682:QAI327683 QJZ327682:QKE327683 QTV327682:QUA327683 RDR327682:RDW327683 RNN327682:RNS327683 RXJ327682:RXO327683 SHF327682:SHK327683 SRB327682:SRG327683 TAX327682:TBC327683 TKT327682:TKY327683 TUP327682:TUU327683 UEL327682:UEQ327683 UOH327682:UOM327683 UYD327682:UYI327683 VHZ327682:VIE327683 VRV327682:VSA327683 WBR327682:WBW327683 WLN327682:WLS327683 WVJ327682:WVO327683 IX393218:JC393219 ST393218:SY393219 ACP393218:ACU393219 AML393218:AMQ393219 AWH393218:AWM393219 BGD393218:BGI393219 BPZ393218:BQE393219 BZV393218:CAA393219 CJR393218:CJW393219 CTN393218:CTS393219 DDJ393218:DDO393219 DNF393218:DNK393219 DXB393218:DXG393219 EGX393218:EHC393219 EQT393218:EQY393219 FAP393218:FAU393219 FKL393218:FKQ393219 FUH393218:FUM393219 GED393218:GEI393219 GNZ393218:GOE393219 GXV393218:GYA393219 HHR393218:HHW393219 HRN393218:HRS393219 IBJ393218:IBO393219 ILF393218:ILK393219 IVB393218:IVG393219 JEX393218:JFC393219 JOT393218:JOY393219 JYP393218:JYU393219 KIL393218:KIQ393219 KSH393218:KSM393219 LCD393218:LCI393219 LLZ393218:LME393219 LVV393218:LWA393219 MFR393218:MFW393219 MPN393218:MPS393219 MZJ393218:MZO393219 NJF393218:NJK393219 NTB393218:NTG393219 OCX393218:ODC393219 OMT393218:OMY393219 OWP393218:OWU393219 PGL393218:PGQ393219 PQH393218:PQM393219 QAD393218:QAI393219 QJZ393218:QKE393219 QTV393218:QUA393219 RDR393218:RDW393219 RNN393218:RNS393219 RXJ393218:RXO393219 SHF393218:SHK393219 SRB393218:SRG393219 TAX393218:TBC393219 TKT393218:TKY393219 TUP393218:TUU393219 UEL393218:UEQ393219 UOH393218:UOM393219 UYD393218:UYI393219 VHZ393218:VIE393219 VRV393218:VSA393219 WBR393218:WBW393219 WLN393218:WLS393219 WVJ393218:WVO393219 IX458754:JC458755 ST458754:SY458755 ACP458754:ACU458755 AML458754:AMQ458755 AWH458754:AWM458755 BGD458754:BGI458755 BPZ458754:BQE458755 BZV458754:CAA458755 CJR458754:CJW458755 CTN458754:CTS458755 DDJ458754:DDO458755 DNF458754:DNK458755 DXB458754:DXG458755 EGX458754:EHC458755 EQT458754:EQY458755 FAP458754:FAU458755 FKL458754:FKQ458755 FUH458754:FUM458755 GED458754:GEI458755 GNZ458754:GOE458755 GXV458754:GYA458755 HHR458754:HHW458755 HRN458754:HRS458755 IBJ458754:IBO458755 ILF458754:ILK458755 IVB458754:IVG458755 JEX458754:JFC458755 JOT458754:JOY458755 JYP458754:JYU458755 KIL458754:KIQ458755 KSH458754:KSM458755 LCD458754:LCI458755 LLZ458754:LME458755 LVV458754:LWA458755 MFR458754:MFW458755 MPN458754:MPS458755 MZJ458754:MZO458755 NJF458754:NJK458755 NTB458754:NTG458755 OCX458754:ODC458755 OMT458754:OMY458755 OWP458754:OWU458755 PGL458754:PGQ458755 PQH458754:PQM458755 QAD458754:QAI458755 QJZ458754:QKE458755 QTV458754:QUA458755 RDR458754:RDW458755 RNN458754:RNS458755 RXJ458754:RXO458755 SHF458754:SHK458755 SRB458754:SRG458755 TAX458754:TBC458755 TKT458754:TKY458755 TUP458754:TUU458755 UEL458754:UEQ458755 UOH458754:UOM458755 UYD458754:UYI458755 VHZ458754:VIE458755 VRV458754:VSA458755 WBR458754:WBW458755 WLN458754:WLS458755 WVJ458754:WVO458755 IX524290:JC524291 ST524290:SY524291 ACP524290:ACU524291 AML524290:AMQ524291 AWH524290:AWM524291 BGD524290:BGI524291 BPZ524290:BQE524291 BZV524290:CAA524291 CJR524290:CJW524291 CTN524290:CTS524291 DDJ524290:DDO524291 DNF524290:DNK524291 DXB524290:DXG524291 EGX524290:EHC524291 EQT524290:EQY524291 FAP524290:FAU524291 FKL524290:FKQ524291 FUH524290:FUM524291 GED524290:GEI524291 GNZ524290:GOE524291 GXV524290:GYA524291 HHR524290:HHW524291 HRN524290:HRS524291 IBJ524290:IBO524291 ILF524290:ILK524291 IVB524290:IVG524291 JEX524290:JFC524291 JOT524290:JOY524291 JYP524290:JYU524291 KIL524290:KIQ524291 KSH524290:KSM524291 LCD524290:LCI524291 LLZ524290:LME524291 LVV524290:LWA524291 MFR524290:MFW524291 MPN524290:MPS524291 MZJ524290:MZO524291 NJF524290:NJK524291 NTB524290:NTG524291 OCX524290:ODC524291 OMT524290:OMY524291 OWP524290:OWU524291 PGL524290:PGQ524291 PQH524290:PQM524291 QAD524290:QAI524291 QJZ524290:QKE524291 QTV524290:QUA524291 RDR524290:RDW524291 RNN524290:RNS524291 RXJ524290:RXO524291 SHF524290:SHK524291 SRB524290:SRG524291 TAX524290:TBC524291 TKT524290:TKY524291 TUP524290:TUU524291 UEL524290:UEQ524291 UOH524290:UOM524291 UYD524290:UYI524291 VHZ524290:VIE524291 VRV524290:VSA524291 WBR524290:WBW524291 WLN524290:WLS524291 WVJ524290:WVO524291 IX589826:JC589827 ST589826:SY589827 ACP589826:ACU589827 AML589826:AMQ589827 AWH589826:AWM589827 BGD589826:BGI589827 BPZ589826:BQE589827 BZV589826:CAA589827 CJR589826:CJW589827 CTN589826:CTS589827 DDJ589826:DDO589827 DNF589826:DNK589827 DXB589826:DXG589827 EGX589826:EHC589827 EQT589826:EQY589827 FAP589826:FAU589827 FKL589826:FKQ589827 FUH589826:FUM589827 GED589826:GEI589827 GNZ589826:GOE589827 GXV589826:GYA589827 HHR589826:HHW589827 HRN589826:HRS589827 IBJ589826:IBO589827 ILF589826:ILK589827 IVB589826:IVG589827 JEX589826:JFC589827 JOT589826:JOY589827 JYP589826:JYU589827 KIL589826:KIQ589827 KSH589826:KSM589827 LCD589826:LCI589827 LLZ589826:LME589827 LVV589826:LWA589827 MFR589826:MFW589827 MPN589826:MPS589827 MZJ589826:MZO589827 NJF589826:NJK589827 NTB589826:NTG589827 OCX589826:ODC589827 OMT589826:OMY589827 OWP589826:OWU589827 PGL589826:PGQ589827 PQH589826:PQM589827 QAD589826:QAI589827 QJZ589826:QKE589827 QTV589826:QUA589827 RDR589826:RDW589827 RNN589826:RNS589827 RXJ589826:RXO589827 SHF589826:SHK589827 SRB589826:SRG589827 TAX589826:TBC589827 TKT589826:TKY589827 TUP589826:TUU589827 UEL589826:UEQ589827 UOH589826:UOM589827 UYD589826:UYI589827 VHZ589826:VIE589827 VRV589826:VSA589827 WBR589826:WBW589827 WLN589826:WLS589827 WVJ589826:WVO589827 IX655362:JC655363 ST655362:SY655363 ACP655362:ACU655363 AML655362:AMQ655363 AWH655362:AWM655363 BGD655362:BGI655363 BPZ655362:BQE655363 BZV655362:CAA655363 CJR655362:CJW655363 CTN655362:CTS655363 DDJ655362:DDO655363 DNF655362:DNK655363 DXB655362:DXG655363 EGX655362:EHC655363 EQT655362:EQY655363 FAP655362:FAU655363 FKL655362:FKQ655363 FUH655362:FUM655363 GED655362:GEI655363 GNZ655362:GOE655363 GXV655362:GYA655363 HHR655362:HHW655363 HRN655362:HRS655363 IBJ655362:IBO655363 ILF655362:ILK655363 IVB655362:IVG655363 JEX655362:JFC655363 JOT655362:JOY655363 JYP655362:JYU655363 KIL655362:KIQ655363 KSH655362:KSM655363 LCD655362:LCI655363 LLZ655362:LME655363 LVV655362:LWA655363 MFR655362:MFW655363 MPN655362:MPS655363 MZJ655362:MZO655363 NJF655362:NJK655363 NTB655362:NTG655363 OCX655362:ODC655363 OMT655362:OMY655363 OWP655362:OWU655363 PGL655362:PGQ655363 PQH655362:PQM655363 QAD655362:QAI655363 QJZ655362:QKE655363 QTV655362:QUA655363 RDR655362:RDW655363 RNN655362:RNS655363 RXJ655362:RXO655363 SHF655362:SHK655363 SRB655362:SRG655363 TAX655362:TBC655363 TKT655362:TKY655363 TUP655362:TUU655363 UEL655362:UEQ655363 UOH655362:UOM655363 UYD655362:UYI655363 VHZ655362:VIE655363 VRV655362:VSA655363 WBR655362:WBW655363 WLN655362:WLS655363 WVJ655362:WVO655363 IX720898:JC720899 ST720898:SY720899 ACP720898:ACU720899 AML720898:AMQ720899 AWH720898:AWM720899 BGD720898:BGI720899 BPZ720898:BQE720899 BZV720898:CAA720899 CJR720898:CJW720899 CTN720898:CTS720899 DDJ720898:DDO720899 DNF720898:DNK720899 DXB720898:DXG720899 EGX720898:EHC720899 EQT720898:EQY720899 FAP720898:FAU720899 FKL720898:FKQ720899 FUH720898:FUM720899 GED720898:GEI720899 GNZ720898:GOE720899 GXV720898:GYA720899 HHR720898:HHW720899 HRN720898:HRS720899 IBJ720898:IBO720899 ILF720898:ILK720899 IVB720898:IVG720899 JEX720898:JFC720899 JOT720898:JOY720899 JYP720898:JYU720899 KIL720898:KIQ720899 KSH720898:KSM720899 LCD720898:LCI720899 LLZ720898:LME720899 LVV720898:LWA720899 MFR720898:MFW720899 MPN720898:MPS720899 MZJ720898:MZO720899 NJF720898:NJK720899 NTB720898:NTG720899 OCX720898:ODC720899 OMT720898:OMY720899 OWP720898:OWU720899 PGL720898:PGQ720899 PQH720898:PQM720899 QAD720898:QAI720899 QJZ720898:QKE720899 QTV720898:QUA720899 RDR720898:RDW720899 RNN720898:RNS720899 RXJ720898:RXO720899 SHF720898:SHK720899 SRB720898:SRG720899 TAX720898:TBC720899 TKT720898:TKY720899 TUP720898:TUU720899 UEL720898:UEQ720899 UOH720898:UOM720899 UYD720898:UYI720899 VHZ720898:VIE720899 VRV720898:VSA720899 WBR720898:WBW720899 WLN720898:WLS720899 WVJ720898:WVO720899 IX786434:JC786435 ST786434:SY786435 ACP786434:ACU786435 AML786434:AMQ786435 AWH786434:AWM786435 BGD786434:BGI786435 BPZ786434:BQE786435 BZV786434:CAA786435 CJR786434:CJW786435 CTN786434:CTS786435 DDJ786434:DDO786435 DNF786434:DNK786435 DXB786434:DXG786435 EGX786434:EHC786435 EQT786434:EQY786435 FAP786434:FAU786435 FKL786434:FKQ786435 FUH786434:FUM786435 GED786434:GEI786435 GNZ786434:GOE786435 GXV786434:GYA786435 HHR786434:HHW786435 HRN786434:HRS786435 IBJ786434:IBO786435 ILF786434:ILK786435 IVB786434:IVG786435 JEX786434:JFC786435 JOT786434:JOY786435 JYP786434:JYU786435 KIL786434:KIQ786435 KSH786434:KSM786435 LCD786434:LCI786435 LLZ786434:LME786435 LVV786434:LWA786435 MFR786434:MFW786435 MPN786434:MPS786435 MZJ786434:MZO786435 NJF786434:NJK786435 NTB786434:NTG786435 OCX786434:ODC786435 OMT786434:OMY786435 OWP786434:OWU786435 PGL786434:PGQ786435 PQH786434:PQM786435 QAD786434:QAI786435 QJZ786434:QKE786435 QTV786434:QUA786435 RDR786434:RDW786435 RNN786434:RNS786435 RXJ786434:RXO786435 SHF786434:SHK786435 SRB786434:SRG786435 TAX786434:TBC786435 TKT786434:TKY786435 TUP786434:TUU786435 UEL786434:UEQ786435 UOH786434:UOM786435 UYD786434:UYI786435 VHZ786434:VIE786435 VRV786434:VSA786435 WBR786434:WBW786435 WLN786434:WLS786435 WVJ786434:WVO786435 IX851970:JC851971 ST851970:SY851971 ACP851970:ACU851971 AML851970:AMQ851971 AWH851970:AWM851971 BGD851970:BGI851971 BPZ851970:BQE851971 BZV851970:CAA851971 CJR851970:CJW851971 CTN851970:CTS851971 DDJ851970:DDO851971 DNF851970:DNK851971 DXB851970:DXG851971 EGX851970:EHC851971 EQT851970:EQY851971 FAP851970:FAU851971 FKL851970:FKQ851971 FUH851970:FUM851971 GED851970:GEI851971 GNZ851970:GOE851971 GXV851970:GYA851971 HHR851970:HHW851971 HRN851970:HRS851971 IBJ851970:IBO851971 ILF851970:ILK851971 IVB851970:IVG851971 JEX851970:JFC851971 JOT851970:JOY851971 JYP851970:JYU851971 KIL851970:KIQ851971 KSH851970:KSM851971 LCD851970:LCI851971 LLZ851970:LME851971 LVV851970:LWA851971 MFR851970:MFW851971 MPN851970:MPS851971 MZJ851970:MZO851971 NJF851970:NJK851971 NTB851970:NTG851971 OCX851970:ODC851971 OMT851970:OMY851971 OWP851970:OWU851971 PGL851970:PGQ851971 PQH851970:PQM851971 QAD851970:QAI851971 QJZ851970:QKE851971 QTV851970:QUA851971 RDR851970:RDW851971 RNN851970:RNS851971 RXJ851970:RXO851971 SHF851970:SHK851971 SRB851970:SRG851971 TAX851970:TBC851971 TKT851970:TKY851971 TUP851970:TUU851971 UEL851970:UEQ851971 UOH851970:UOM851971 UYD851970:UYI851971 VHZ851970:VIE851971 VRV851970:VSA851971 WBR851970:WBW851971 WLN851970:WLS851971 WVJ851970:WVO851971 IX917506:JC917507 ST917506:SY917507 ACP917506:ACU917507 AML917506:AMQ917507 AWH917506:AWM917507 BGD917506:BGI917507 BPZ917506:BQE917507 BZV917506:CAA917507 CJR917506:CJW917507 CTN917506:CTS917507 DDJ917506:DDO917507 DNF917506:DNK917507 DXB917506:DXG917507 EGX917506:EHC917507 EQT917506:EQY917507 FAP917506:FAU917507 FKL917506:FKQ917507 FUH917506:FUM917507 GED917506:GEI917507 GNZ917506:GOE917507 GXV917506:GYA917507 HHR917506:HHW917507 HRN917506:HRS917507 IBJ917506:IBO917507 ILF917506:ILK917507 IVB917506:IVG917507 JEX917506:JFC917507 JOT917506:JOY917507 JYP917506:JYU917507 KIL917506:KIQ917507 KSH917506:KSM917507 LCD917506:LCI917507 LLZ917506:LME917507 LVV917506:LWA917507 MFR917506:MFW917507 MPN917506:MPS917507 MZJ917506:MZO917507 NJF917506:NJK917507 NTB917506:NTG917507 OCX917506:ODC917507 OMT917506:OMY917507 OWP917506:OWU917507 PGL917506:PGQ917507 PQH917506:PQM917507 QAD917506:QAI917507 QJZ917506:QKE917507 QTV917506:QUA917507 RDR917506:RDW917507 RNN917506:RNS917507 RXJ917506:RXO917507 SHF917506:SHK917507 SRB917506:SRG917507 TAX917506:TBC917507 TKT917506:TKY917507 TUP917506:TUU917507 UEL917506:UEQ917507 UOH917506:UOM917507 UYD917506:UYI917507 VHZ917506:VIE917507 VRV917506:VSA917507 WBR917506:WBW917507 WLN917506:WLS917507 WVJ917506:WVO917507 IX983042:JC983043 ST983042:SY983043 ACP983042:ACU983043 AML983042:AMQ983043 AWH983042:AWM983043 BGD983042:BGI983043 BPZ983042:BQE983043 BZV983042:CAA983043 CJR983042:CJW983043 CTN983042:CTS983043 DDJ983042:DDO983043 DNF983042:DNK983043 DXB983042:DXG983043 EGX983042:EHC983043 EQT983042:EQY983043 FAP983042:FAU983043 FKL983042:FKQ983043 FUH983042:FUM983043 GED983042:GEI983043 GNZ983042:GOE983043 GXV983042:GYA983043 HHR983042:HHW983043 HRN983042:HRS983043 IBJ983042:IBO983043 ILF983042:ILK983043 IVB983042:IVG983043 JEX983042:JFC983043 JOT983042:JOY983043 JYP983042:JYU983043 KIL983042:KIQ983043 KSH983042:KSM983043 LCD983042:LCI983043 LLZ983042:LME983043 LVV983042:LWA983043 MFR983042:MFW983043 MPN983042:MPS983043 MZJ983042:MZO983043 NJF983042:NJK983043 NTB983042:NTG983043 OCX983042:ODC983043 OMT983042:OMY983043 OWP983042:OWU983043 PGL983042:PGQ983043 PQH983042:PQM983043 QAD983042:QAI983043 QJZ983042:QKE983043 QTV983042:QUA983043 RDR983042:RDW983043 RNN983042:RNS983043 RXJ983042:RXO983043 SHF983042:SHK983043 SRB983042:SRG983043 TAX983042:TBC983043 TKT983042:TKY983043 TUP983042:TUU983043 UEL983042:UEQ983043 UOH983042:UOM983043 UYD983042:UYI983043 VHZ983042:VIE983043 VRV983042:VSA983043 WBR983042:WBW983043 WLN983042:WLS983043 WVJ983042:WVO983043 C983042:G983043 C917506:G917507 C851970:G851971 C786434:G786435 C720898:G720899 C655362:G655363 C589826:G589827 C524290:G524291 C458754:G458755 C393218:G393219 C327682:G327683 C262146:G262147 C196610:G196611 C131074:G131075 C65538:G65539 C2:G3" xr:uid="{FEDEE6B2-39EA-4823-8FAE-B421E109F4BE}"/>
    <dataValidation imeMode="disabled" allowBlank="1" showInputMessage="1" showErrorMessage="1" sqref="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JA65540:JC65540 SW65540:SY65540 ACS65540:ACU65540 AMO65540:AMQ65540 AWK65540:AWM65540 BGG65540:BGI65540 BQC65540:BQE65540 BZY65540:CAA65540 CJU65540:CJW65540 CTQ65540:CTS65540 DDM65540:DDO65540 DNI65540:DNK65540 DXE65540:DXG65540 EHA65540:EHC65540 EQW65540:EQY65540 FAS65540:FAU65540 FKO65540:FKQ65540 FUK65540:FUM65540 GEG65540:GEI65540 GOC65540:GOE65540 GXY65540:GYA65540 HHU65540:HHW65540 HRQ65540:HRS65540 IBM65540:IBO65540 ILI65540:ILK65540 IVE65540:IVG65540 JFA65540:JFC65540 JOW65540:JOY65540 JYS65540:JYU65540 KIO65540:KIQ65540 KSK65540:KSM65540 LCG65540:LCI65540 LMC65540:LME65540 LVY65540:LWA65540 MFU65540:MFW65540 MPQ65540:MPS65540 MZM65540:MZO65540 NJI65540:NJK65540 NTE65540:NTG65540 ODA65540:ODC65540 OMW65540:OMY65540 OWS65540:OWU65540 PGO65540:PGQ65540 PQK65540:PQM65540 QAG65540:QAI65540 QKC65540:QKE65540 QTY65540:QUA65540 RDU65540:RDW65540 RNQ65540:RNS65540 RXM65540:RXO65540 SHI65540:SHK65540 SRE65540:SRG65540 TBA65540:TBC65540 TKW65540:TKY65540 TUS65540:TUU65540 UEO65540:UEQ65540 UOK65540:UOM65540 UYG65540:UYI65540 VIC65540:VIE65540 VRY65540:VSA65540 WBU65540:WBW65540 WLQ65540:WLS65540 WVM65540:WVO65540 JA131076:JC131076 SW131076:SY131076 ACS131076:ACU131076 AMO131076:AMQ131076 AWK131076:AWM131076 BGG131076:BGI131076 BQC131076:BQE131076 BZY131076:CAA131076 CJU131076:CJW131076 CTQ131076:CTS131076 DDM131076:DDO131076 DNI131076:DNK131076 DXE131076:DXG131076 EHA131076:EHC131076 EQW131076:EQY131076 FAS131076:FAU131076 FKO131076:FKQ131076 FUK131076:FUM131076 GEG131076:GEI131076 GOC131076:GOE131076 GXY131076:GYA131076 HHU131076:HHW131076 HRQ131076:HRS131076 IBM131076:IBO131076 ILI131076:ILK131076 IVE131076:IVG131076 JFA131076:JFC131076 JOW131076:JOY131076 JYS131076:JYU131076 KIO131076:KIQ131076 KSK131076:KSM131076 LCG131076:LCI131076 LMC131076:LME131076 LVY131076:LWA131076 MFU131076:MFW131076 MPQ131076:MPS131076 MZM131076:MZO131076 NJI131076:NJK131076 NTE131076:NTG131076 ODA131076:ODC131076 OMW131076:OMY131076 OWS131076:OWU131076 PGO131076:PGQ131076 PQK131076:PQM131076 QAG131076:QAI131076 QKC131076:QKE131076 QTY131076:QUA131076 RDU131076:RDW131076 RNQ131076:RNS131076 RXM131076:RXO131076 SHI131076:SHK131076 SRE131076:SRG131076 TBA131076:TBC131076 TKW131076:TKY131076 TUS131076:TUU131076 UEO131076:UEQ131076 UOK131076:UOM131076 UYG131076:UYI131076 VIC131076:VIE131076 VRY131076:VSA131076 WBU131076:WBW131076 WLQ131076:WLS131076 WVM131076:WVO131076 JA196612:JC196612 SW196612:SY196612 ACS196612:ACU196612 AMO196612:AMQ196612 AWK196612:AWM196612 BGG196612:BGI196612 BQC196612:BQE196612 BZY196612:CAA196612 CJU196612:CJW196612 CTQ196612:CTS196612 DDM196612:DDO196612 DNI196612:DNK196612 DXE196612:DXG196612 EHA196612:EHC196612 EQW196612:EQY196612 FAS196612:FAU196612 FKO196612:FKQ196612 FUK196612:FUM196612 GEG196612:GEI196612 GOC196612:GOE196612 GXY196612:GYA196612 HHU196612:HHW196612 HRQ196612:HRS196612 IBM196612:IBO196612 ILI196612:ILK196612 IVE196612:IVG196612 JFA196612:JFC196612 JOW196612:JOY196612 JYS196612:JYU196612 KIO196612:KIQ196612 KSK196612:KSM196612 LCG196612:LCI196612 LMC196612:LME196612 LVY196612:LWA196612 MFU196612:MFW196612 MPQ196612:MPS196612 MZM196612:MZO196612 NJI196612:NJK196612 NTE196612:NTG196612 ODA196612:ODC196612 OMW196612:OMY196612 OWS196612:OWU196612 PGO196612:PGQ196612 PQK196612:PQM196612 QAG196612:QAI196612 QKC196612:QKE196612 QTY196612:QUA196612 RDU196612:RDW196612 RNQ196612:RNS196612 RXM196612:RXO196612 SHI196612:SHK196612 SRE196612:SRG196612 TBA196612:TBC196612 TKW196612:TKY196612 TUS196612:TUU196612 UEO196612:UEQ196612 UOK196612:UOM196612 UYG196612:UYI196612 VIC196612:VIE196612 VRY196612:VSA196612 WBU196612:WBW196612 WLQ196612:WLS196612 WVM196612:WVO196612 JA262148:JC262148 SW262148:SY262148 ACS262148:ACU262148 AMO262148:AMQ262148 AWK262148:AWM262148 BGG262148:BGI262148 BQC262148:BQE262148 BZY262148:CAA262148 CJU262148:CJW262148 CTQ262148:CTS262148 DDM262148:DDO262148 DNI262148:DNK262148 DXE262148:DXG262148 EHA262148:EHC262148 EQW262148:EQY262148 FAS262148:FAU262148 FKO262148:FKQ262148 FUK262148:FUM262148 GEG262148:GEI262148 GOC262148:GOE262148 GXY262148:GYA262148 HHU262148:HHW262148 HRQ262148:HRS262148 IBM262148:IBO262148 ILI262148:ILK262148 IVE262148:IVG262148 JFA262148:JFC262148 JOW262148:JOY262148 JYS262148:JYU262148 KIO262148:KIQ262148 KSK262148:KSM262148 LCG262148:LCI262148 LMC262148:LME262148 LVY262148:LWA262148 MFU262148:MFW262148 MPQ262148:MPS262148 MZM262148:MZO262148 NJI262148:NJK262148 NTE262148:NTG262148 ODA262148:ODC262148 OMW262148:OMY262148 OWS262148:OWU262148 PGO262148:PGQ262148 PQK262148:PQM262148 QAG262148:QAI262148 QKC262148:QKE262148 QTY262148:QUA262148 RDU262148:RDW262148 RNQ262148:RNS262148 RXM262148:RXO262148 SHI262148:SHK262148 SRE262148:SRG262148 TBA262148:TBC262148 TKW262148:TKY262148 TUS262148:TUU262148 UEO262148:UEQ262148 UOK262148:UOM262148 UYG262148:UYI262148 VIC262148:VIE262148 VRY262148:VSA262148 WBU262148:WBW262148 WLQ262148:WLS262148 WVM262148:WVO262148 JA327684:JC327684 SW327684:SY327684 ACS327684:ACU327684 AMO327684:AMQ327684 AWK327684:AWM327684 BGG327684:BGI327684 BQC327684:BQE327684 BZY327684:CAA327684 CJU327684:CJW327684 CTQ327684:CTS327684 DDM327684:DDO327684 DNI327684:DNK327684 DXE327684:DXG327684 EHA327684:EHC327684 EQW327684:EQY327684 FAS327684:FAU327684 FKO327684:FKQ327684 FUK327684:FUM327684 GEG327684:GEI327684 GOC327684:GOE327684 GXY327684:GYA327684 HHU327684:HHW327684 HRQ327684:HRS327684 IBM327684:IBO327684 ILI327684:ILK327684 IVE327684:IVG327684 JFA327684:JFC327684 JOW327684:JOY327684 JYS327684:JYU327684 KIO327684:KIQ327684 KSK327684:KSM327684 LCG327684:LCI327684 LMC327684:LME327684 LVY327684:LWA327684 MFU327684:MFW327684 MPQ327684:MPS327684 MZM327684:MZO327684 NJI327684:NJK327684 NTE327684:NTG327684 ODA327684:ODC327684 OMW327684:OMY327684 OWS327684:OWU327684 PGO327684:PGQ327684 PQK327684:PQM327684 QAG327684:QAI327684 QKC327684:QKE327684 QTY327684:QUA327684 RDU327684:RDW327684 RNQ327684:RNS327684 RXM327684:RXO327684 SHI327684:SHK327684 SRE327684:SRG327684 TBA327684:TBC327684 TKW327684:TKY327684 TUS327684:TUU327684 UEO327684:UEQ327684 UOK327684:UOM327684 UYG327684:UYI327684 VIC327684:VIE327684 VRY327684:VSA327684 WBU327684:WBW327684 WLQ327684:WLS327684 WVM327684:WVO327684 JA393220:JC393220 SW393220:SY393220 ACS393220:ACU393220 AMO393220:AMQ393220 AWK393220:AWM393220 BGG393220:BGI393220 BQC393220:BQE393220 BZY393220:CAA393220 CJU393220:CJW393220 CTQ393220:CTS393220 DDM393220:DDO393220 DNI393220:DNK393220 DXE393220:DXG393220 EHA393220:EHC393220 EQW393220:EQY393220 FAS393220:FAU393220 FKO393220:FKQ393220 FUK393220:FUM393220 GEG393220:GEI393220 GOC393220:GOE393220 GXY393220:GYA393220 HHU393220:HHW393220 HRQ393220:HRS393220 IBM393220:IBO393220 ILI393220:ILK393220 IVE393220:IVG393220 JFA393220:JFC393220 JOW393220:JOY393220 JYS393220:JYU393220 KIO393220:KIQ393220 KSK393220:KSM393220 LCG393220:LCI393220 LMC393220:LME393220 LVY393220:LWA393220 MFU393220:MFW393220 MPQ393220:MPS393220 MZM393220:MZO393220 NJI393220:NJK393220 NTE393220:NTG393220 ODA393220:ODC393220 OMW393220:OMY393220 OWS393220:OWU393220 PGO393220:PGQ393220 PQK393220:PQM393220 QAG393220:QAI393220 QKC393220:QKE393220 QTY393220:QUA393220 RDU393220:RDW393220 RNQ393220:RNS393220 RXM393220:RXO393220 SHI393220:SHK393220 SRE393220:SRG393220 TBA393220:TBC393220 TKW393220:TKY393220 TUS393220:TUU393220 UEO393220:UEQ393220 UOK393220:UOM393220 UYG393220:UYI393220 VIC393220:VIE393220 VRY393220:VSA393220 WBU393220:WBW393220 WLQ393220:WLS393220 WVM393220:WVO393220 JA458756:JC458756 SW458756:SY458756 ACS458756:ACU458756 AMO458756:AMQ458756 AWK458756:AWM458756 BGG458756:BGI458756 BQC458756:BQE458756 BZY458756:CAA458756 CJU458756:CJW458756 CTQ458756:CTS458756 DDM458756:DDO458756 DNI458756:DNK458756 DXE458756:DXG458756 EHA458756:EHC458756 EQW458756:EQY458756 FAS458756:FAU458756 FKO458756:FKQ458756 FUK458756:FUM458756 GEG458756:GEI458756 GOC458756:GOE458756 GXY458756:GYA458756 HHU458756:HHW458756 HRQ458756:HRS458756 IBM458756:IBO458756 ILI458756:ILK458756 IVE458756:IVG458756 JFA458756:JFC458756 JOW458756:JOY458756 JYS458756:JYU458756 KIO458756:KIQ458756 KSK458756:KSM458756 LCG458756:LCI458756 LMC458756:LME458756 LVY458756:LWA458756 MFU458756:MFW458756 MPQ458756:MPS458756 MZM458756:MZO458756 NJI458756:NJK458756 NTE458756:NTG458756 ODA458756:ODC458756 OMW458756:OMY458756 OWS458756:OWU458756 PGO458756:PGQ458756 PQK458756:PQM458756 QAG458756:QAI458756 QKC458756:QKE458756 QTY458756:QUA458756 RDU458756:RDW458756 RNQ458756:RNS458756 RXM458756:RXO458756 SHI458756:SHK458756 SRE458756:SRG458756 TBA458756:TBC458756 TKW458756:TKY458756 TUS458756:TUU458756 UEO458756:UEQ458756 UOK458756:UOM458756 UYG458756:UYI458756 VIC458756:VIE458756 VRY458756:VSA458756 WBU458756:WBW458756 WLQ458756:WLS458756 WVM458756:WVO458756 JA524292:JC524292 SW524292:SY524292 ACS524292:ACU524292 AMO524292:AMQ524292 AWK524292:AWM524292 BGG524292:BGI524292 BQC524292:BQE524292 BZY524292:CAA524292 CJU524292:CJW524292 CTQ524292:CTS524292 DDM524292:DDO524292 DNI524292:DNK524292 DXE524292:DXG524292 EHA524292:EHC524292 EQW524292:EQY524292 FAS524292:FAU524292 FKO524292:FKQ524292 FUK524292:FUM524292 GEG524292:GEI524292 GOC524292:GOE524292 GXY524292:GYA524292 HHU524292:HHW524292 HRQ524292:HRS524292 IBM524292:IBO524292 ILI524292:ILK524292 IVE524292:IVG524292 JFA524292:JFC524292 JOW524292:JOY524292 JYS524292:JYU524292 KIO524292:KIQ524292 KSK524292:KSM524292 LCG524292:LCI524292 LMC524292:LME524292 LVY524292:LWA524292 MFU524292:MFW524292 MPQ524292:MPS524292 MZM524292:MZO524292 NJI524292:NJK524292 NTE524292:NTG524292 ODA524292:ODC524292 OMW524292:OMY524292 OWS524292:OWU524292 PGO524292:PGQ524292 PQK524292:PQM524292 QAG524292:QAI524292 QKC524292:QKE524292 QTY524292:QUA524292 RDU524292:RDW524292 RNQ524292:RNS524292 RXM524292:RXO524292 SHI524292:SHK524292 SRE524292:SRG524292 TBA524292:TBC524292 TKW524292:TKY524292 TUS524292:TUU524292 UEO524292:UEQ524292 UOK524292:UOM524292 UYG524292:UYI524292 VIC524292:VIE524292 VRY524292:VSA524292 WBU524292:WBW524292 WLQ524292:WLS524292 WVM524292:WVO524292 JA589828:JC589828 SW589828:SY589828 ACS589828:ACU589828 AMO589828:AMQ589828 AWK589828:AWM589828 BGG589828:BGI589828 BQC589828:BQE589828 BZY589828:CAA589828 CJU589828:CJW589828 CTQ589828:CTS589828 DDM589828:DDO589828 DNI589828:DNK589828 DXE589828:DXG589828 EHA589828:EHC589828 EQW589828:EQY589828 FAS589828:FAU589828 FKO589828:FKQ589828 FUK589828:FUM589828 GEG589828:GEI589828 GOC589828:GOE589828 GXY589828:GYA589828 HHU589828:HHW589828 HRQ589828:HRS589828 IBM589828:IBO589828 ILI589828:ILK589828 IVE589828:IVG589828 JFA589828:JFC589828 JOW589828:JOY589828 JYS589828:JYU589828 KIO589828:KIQ589828 KSK589828:KSM589828 LCG589828:LCI589828 LMC589828:LME589828 LVY589828:LWA589828 MFU589828:MFW589828 MPQ589828:MPS589828 MZM589828:MZO589828 NJI589828:NJK589828 NTE589828:NTG589828 ODA589828:ODC589828 OMW589828:OMY589828 OWS589828:OWU589828 PGO589828:PGQ589828 PQK589828:PQM589828 QAG589828:QAI589828 QKC589828:QKE589828 QTY589828:QUA589828 RDU589828:RDW589828 RNQ589828:RNS589828 RXM589828:RXO589828 SHI589828:SHK589828 SRE589828:SRG589828 TBA589828:TBC589828 TKW589828:TKY589828 TUS589828:TUU589828 UEO589828:UEQ589828 UOK589828:UOM589828 UYG589828:UYI589828 VIC589828:VIE589828 VRY589828:VSA589828 WBU589828:WBW589828 WLQ589828:WLS589828 WVM589828:WVO589828 JA655364:JC655364 SW655364:SY655364 ACS655364:ACU655364 AMO655364:AMQ655364 AWK655364:AWM655364 BGG655364:BGI655364 BQC655364:BQE655364 BZY655364:CAA655364 CJU655364:CJW655364 CTQ655364:CTS655364 DDM655364:DDO655364 DNI655364:DNK655364 DXE655364:DXG655364 EHA655364:EHC655364 EQW655364:EQY655364 FAS655364:FAU655364 FKO655364:FKQ655364 FUK655364:FUM655364 GEG655364:GEI655364 GOC655364:GOE655364 GXY655364:GYA655364 HHU655364:HHW655364 HRQ655364:HRS655364 IBM655364:IBO655364 ILI655364:ILK655364 IVE655364:IVG655364 JFA655364:JFC655364 JOW655364:JOY655364 JYS655364:JYU655364 KIO655364:KIQ655364 KSK655364:KSM655364 LCG655364:LCI655364 LMC655364:LME655364 LVY655364:LWA655364 MFU655364:MFW655364 MPQ655364:MPS655364 MZM655364:MZO655364 NJI655364:NJK655364 NTE655364:NTG655364 ODA655364:ODC655364 OMW655364:OMY655364 OWS655364:OWU655364 PGO655364:PGQ655364 PQK655364:PQM655364 QAG655364:QAI655364 QKC655364:QKE655364 QTY655364:QUA655364 RDU655364:RDW655364 RNQ655364:RNS655364 RXM655364:RXO655364 SHI655364:SHK655364 SRE655364:SRG655364 TBA655364:TBC655364 TKW655364:TKY655364 TUS655364:TUU655364 UEO655364:UEQ655364 UOK655364:UOM655364 UYG655364:UYI655364 VIC655364:VIE655364 VRY655364:VSA655364 WBU655364:WBW655364 WLQ655364:WLS655364 WVM655364:WVO655364 JA720900:JC720900 SW720900:SY720900 ACS720900:ACU720900 AMO720900:AMQ720900 AWK720900:AWM720900 BGG720900:BGI720900 BQC720900:BQE720900 BZY720900:CAA720900 CJU720900:CJW720900 CTQ720900:CTS720900 DDM720900:DDO720900 DNI720900:DNK720900 DXE720900:DXG720900 EHA720900:EHC720900 EQW720900:EQY720900 FAS720900:FAU720900 FKO720900:FKQ720900 FUK720900:FUM720900 GEG720900:GEI720900 GOC720900:GOE720900 GXY720900:GYA720900 HHU720900:HHW720900 HRQ720900:HRS720900 IBM720900:IBO720900 ILI720900:ILK720900 IVE720900:IVG720900 JFA720900:JFC720900 JOW720900:JOY720900 JYS720900:JYU720900 KIO720900:KIQ720900 KSK720900:KSM720900 LCG720900:LCI720900 LMC720900:LME720900 LVY720900:LWA720900 MFU720900:MFW720900 MPQ720900:MPS720900 MZM720900:MZO720900 NJI720900:NJK720900 NTE720900:NTG720900 ODA720900:ODC720900 OMW720900:OMY720900 OWS720900:OWU720900 PGO720900:PGQ720900 PQK720900:PQM720900 QAG720900:QAI720900 QKC720900:QKE720900 QTY720900:QUA720900 RDU720900:RDW720900 RNQ720900:RNS720900 RXM720900:RXO720900 SHI720900:SHK720900 SRE720900:SRG720900 TBA720900:TBC720900 TKW720900:TKY720900 TUS720900:TUU720900 UEO720900:UEQ720900 UOK720900:UOM720900 UYG720900:UYI720900 VIC720900:VIE720900 VRY720900:VSA720900 WBU720900:WBW720900 WLQ720900:WLS720900 WVM720900:WVO720900 JA786436:JC786436 SW786436:SY786436 ACS786436:ACU786436 AMO786436:AMQ786436 AWK786436:AWM786436 BGG786436:BGI786436 BQC786436:BQE786436 BZY786436:CAA786436 CJU786436:CJW786436 CTQ786436:CTS786436 DDM786436:DDO786436 DNI786436:DNK786436 DXE786436:DXG786436 EHA786436:EHC786436 EQW786436:EQY786436 FAS786436:FAU786436 FKO786436:FKQ786436 FUK786436:FUM786436 GEG786436:GEI786436 GOC786436:GOE786436 GXY786436:GYA786436 HHU786436:HHW786436 HRQ786436:HRS786436 IBM786436:IBO786436 ILI786436:ILK786436 IVE786436:IVG786436 JFA786436:JFC786436 JOW786436:JOY786436 JYS786436:JYU786436 KIO786436:KIQ786436 KSK786436:KSM786436 LCG786436:LCI786436 LMC786436:LME786436 LVY786436:LWA786436 MFU786436:MFW786436 MPQ786436:MPS786436 MZM786436:MZO786436 NJI786436:NJK786436 NTE786436:NTG786436 ODA786436:ODC786436 OMW786436:OMY786436 OWS786436:OWU786436 PGO786436:PGQ786436 PQK786436:PQM786436 QAG786436:QAI786436 QKC786436:QKE786436 QTY786436:QUA786436 RDU786436:RDW786436 RNQ786436:RNS786436 RXM786436:RXO786436 SHI786436:SHK786436 SRE786436:SRG786436 TBA786436:TBC786436 TKW786436:TKY786436 TUS786436:TUU786436 UEO786436:UEQ786436 UOK786436:UOM786436 UYG786436:UYI786436 VIC786436:VIE786436 VRY786436:VSA786436 WBU786436:WBW786436 WLQ786436:WLS786436 WVM786436:WVO786436 JA851972:JC851972 SW851972:SY851972 ACS851972:ACU851972 AMO851972:AMQ851972 AWK851972:AWM851972 BGG851972:BGI851972 BQC851972:BQE851972 BZY851972:CAA851972 CJU851972:CJW851972 CTQ851972:CTS851972 DDM851972:DDO851972 DNI851972:DNK851972 DXE851972:DXG851972 EHA851972:EHC851972 EQW851972:EQY851972 FAS851972:FAU851972 FKO851972:FKQ851972 FUK851972:FUM851972 GEG851972:GEI851972 GOC851972:GOE851972 GXY851972:GYA851972 HHU851972:HHW851972 HRQ851972:HRS851972 IBM851972:IBO851972 ILI851972:ILK851972 IVE851972:IVG851972 JFA851972:JFC851972 JOW851972:JOY851972 JYS851972:JYU851972 KIO851972:KIQ851972 KSK851972:KSM851972 LCG851972:LCI851972 LMC851972:LME851972 LVY851972:LWA851972 MFU851972:MFW851972 MPQ851972:MPS851972 MZM851972:MZO851972 NJI851972:NJK851972 NTE851972:NTG851972 ODA851972:ODC851972 OMW851972:OMY851972 OWS851972:OWU851972 PGO851972:PGQ851972 PQK851972:PQM851972 QAG851972:QAI851972 QKC851972:QKE851972 QTY851972:QUA851972 RDU851972:RDW851972 RNQ851972:RNS851972 RXM851972:RXO851972 SHI851972:SHK851972 SRE851972:SRG851972 TBA851972:TBC851972 TKW851972:TKY851972 TUS851972:TUU851972 UEO851972:UEQ851972 UOK851972:UOM851972 UYG851972:UYI851972 VIC851972:VIE851972 VRY851972:VSA851972 WBU851972:WBW851972 WLQ851972:WLS851972 WVM851972:WVO851972 JA917508:JC917508 SW917508:SY917508 ACS917508:ACU917508 AMO917508:AMQ917508 AWK917508:AWM917508 BGG917508:BGI917508 BQC917508:BQE917508 BZY917508:CAA917508 CJU917508:CJW917508 CTQ917508:CTS917508 DDM917508:DDO917508 DNI917508:DNK917508 DXE917508:DXG917508 EHA917508:EHC917508 EQW917508:EQY917508 FAS917508:FAU917508 FKO917508:FKQ917508 FUK917508:FUM917508 GEG917508:GEI917508 GOC917508:GOE917508 GXY917508:GYA917508 HHU917508:HHW917508 HRQ917508:HRS917508 IBM917508:IBO917508 ILI917508:ILK917508 IVE917508:IVG917508 JFA917508:JFC917508 JOW917508:JOY917508 JYS917508:JYU917508 KIO917508:KIQ917508 KSK917508:KSM917508 LCG917508:LCI917508 LMC917508:LME917508 LVY917508:LWA917508 MFU917508:MFW917508 MPQ917508:MPS917508 MZM917508:MZO917508 NJI917508:NJK917508 NTE917508:NTG917508 ODA917508:ODC917508 OMW917508:OMY917508 OWS917508:OWU917508 PGO917508:PGQ917508 PQK917508:PQM917508 QAG917508:QAI917508 QKC917508:QKE917508 QTY917508:QUA917508 RDU917508:RDW917508 RNQ917508:RNS917508 RXM917508:RXO917508 SHI917508:SHK917508 SRE917508:SRG917508 TBA917508:TBC917508 TKW917508:TKY917508 TUS917508:TUU917508 UEO917508:UEQ917508 UOK917508:UOM917508 UYG917508:UYI917508 VIC917508:VIE917508 VRY917508:VSA917508 WBU917508:WBW917508 WLQ917508:WLS917508 WVM917508:WVO917508 JA983044:JC983044 SW983044:SY983044 ACS983044:ACU983044 AMO983044:AMQ983044 AWK983044:AWM983044 BGG983044:BGI983044 BQC983044:BQE983044 BZY983044:CAA983044 CJU983044:CJW983044 CTQ983044:CTS983044 DDM983044:DDO983044 DNI983044:DNK983044 DXE983044:DXG983044 EHA983044:EHC983044 EQW983044:EQY983044 FAS983044:FAU983044 FKO983044:FKQ983044 FUK983044:FUM983044 GEG983044:GEI983044 GOC983044:GOE983044 GXY983044:GYA983044 HHU983044:HHW983044 HRQ983044:HRS983044 IBM983044:IBO983044 ILI983044:ILK983044 IVE983044:IVG983044 JFA983044:JFC983044 JOW983044:JOY983044 JYS983044:JYU983044 KIO983044:KIQ983044 KSK983044:KSM983044 LCG983044:LCI983044 LMC983044:LME983044 LVY983044:LWA983044 MFU983044:MFW983044 MPQ983044:MPS983044 MZM983044:MZO983044 NJI983044:NJK983044 NTE983044:NTG983044 ODA983044:ODC983044 OMW983044:OMY983044 OWS983044:OWU983044 PGO983044:PGQ983044 PQK983044:PQM983044 QAG983044:QAI983044 QKC983044:QKE983044 QTY983044:QUA983044 RDU983044:RDW983044 RNQ983044:RNS983044 RXM983044:RXO983044 SHI983044:SHK983044 SRE983044:SRG983044 TBA983044:TBC983044 TKW983044:TKY983044 TUS983044:TUU983044 UEO983044:UEQ983044 UOK983044:UOM983044 UYG983044:UYI983044 VIC983044:VIE983044 VRY983044:VSA983044 WBU983044:WBW983044 WLQ983044:WLS983044 WVM983044:WVO983044 F983044:G983044 F917508:G917508 F851972:G851972 F786436:G786436 F720900:G720900 F655364:G655364 F589828:G589828 F524292:G524292 F458756:G458756 F393220:G393220 F327684:G327684 F262148:G262148 F196612:G196612 F131076:G131076 F65540:G65540 F4:G4" xr:uid="{F98698B3-02F3-4752-8000-262CF8E62E62}"/>
  </dataValidations>
  <pageMargins left="0.98425196850393704" right="0.39370078740157483" top="0.59055118110236227" bottom="0.39370078740157483" header="0.51181102362204722" footer="0.51181102362204722"/>
  <pageSetup paperSize="9" scale="91"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AB30C7-0E9D-4452-AD88-98793C1D37DA}">
  <dimension ref="A1:G28"/>
  <sheetViews>
    <sheetView view="pageBreakPreview" topLeftCell="A25" zoomScaleNormal="100" zoomScaleSheetLayoutView="100" workbookViewId="0">
      <selection sqref="A1:G1"/>
    </sheetView>
  </sheetViews>
  <sheetFormatPr defaultRowHeight="12" x14ac:dyDescent="0.15"/>
  <cols>
    <col min="1" max="1" width="2.875" style="116" customWidth="1"/>
    <col min="2" max="2" width="17.625" style="116" customWidth="1"/>
    <col min="3" max="3" width="26.875" style="116" customWidth="1"/>
    <col min="4" max="4" width="6.25" style="116" customWidth="1"/>
    <col min="5" max="6" width="7" style="116" customWidth="1"/>
    <col min="7" max="7" width="17.875" style="116" customWidth="1"/>
    <col min="8" max="255" width="9" style="116"/>
    <col min="256" max="256" width="2.875" style="116" customWidth="1"/>
    <col min="257" max="257" width="17.625" style="116" customWidth="1"/>
    <col min="258" max="258" width="26.875" style="116" customWidth="1"/>
    <col min="259" max="259" width="6.25" style="116" customWidth="1"/>
    <col min="260" max="262" width="4.75" style="116" customWidth="1"/>
    <col min="263" max="263" width="17.875" style="116" customWidth="1"/>
    <col min="264" max="511" width="9" style="116"/>
    <col min="512" max="512" width="2.875" style="116" customWidth="1"/>
    <col min="513" max="513" width="17.625" style="116" customWidth="1"/>
    <col min="514" max="514" width="26.875" style="116" customWidth="1"/>
    <col min="515" max="515" width="6.25" style="116" customWidth="1"/>
    <col min="516" max="518" width="4.75" style="116" customWidth="1"/>
    <col min="519" max="519" width="17.875" style="116" customWidth="1"/>
    <col min="520" max="767" width="9" style="116"/>
    <col min="768" max="768" width="2.875" style="116" customWidth="1"/>
    <col min="769" max="769" width="17.625" style="116" customWidth="1"/>
    <col min="770" max="770" width="26.875" style="116" customWidth="1"/>
    <col min="771" max="771" width="6.25" style="116" customWidth="1"/>
    <col min="772" max="774" width="4.75" style="116" customWidth="1"/>
    <col min="775" max="775" width="17.875" style="116" customWidth="1"/>
    <col min="776" max="1023" width="9" style="116"/>
    <col min="1024" max="1024" width="2.875" style="116" customWidth="1"/>
    <col min="1025" max="1025" width="17.625" style="116" customWidth="1"/>
    <col min="1026" max="1026" width="26.875" style="116" customWidth="1"/>
    <col min="1027" max="1027" width="6.25" style="116" customWidth="1"/>
    <col min="1028" max="1030" width="4.75" style="116" customWidth="1"/>
    <col min="1031" max="1031" width="17.875" style="116" customWidth="1"/>
    <col min="1032" max="1279" width="9" style="116"/>
    <col min="1280" max="1280" width="2.875" style="116" customWidth="1"/>
    <col min="1281" max="1281" width="17.625" style="116" customWidth="1"/>
    <col min="1282" max="1282" width="26.875" style="116" customWidth="1"/>
    <col min="1283" max="1283" width="6.25" style="116" customWidth="1"/>
    <col min="1284" max="1286" width="4.75" style="116" customWidth="1"/>
    <col min="1287" max="1287" width="17.875" style="116" customWidth="1"/>
    <col min="1288" max="1535" width="9" style="116"/>
    <col min="1536" max="1536" width="2.875" style="116" customWidth="1"/>
    <col min="1537" max="1537" width="17.625" style="116" customWidth="1"/>
    <col min="1538" max="1538" width="26.875" style="116" customWidth="1"/>
    <col min="1539" max="1539" width="6.25" style="116" customWidth="1"/>
    <col min="1540" max="1542" width="4.75" style="116" customWidth="1"/>
    <col min="1543" max="1543" width="17.875" style="116" customWidth="1"/>
    <col min="1544" max="1791" width="9" style="116"/>
    <col min="1792" max="1792" width="2.875" style="116" customWidth="1"/>
    <col min="1793" max="1793" width="17.625" style="116" customWidth="1"/>
    <col min="1794" max="1794" width="26.875" style="116" customWidth="1"/>
    <col min="1795" max="1795" width="6.25" style="116" customWidth="1"/>
    <col min="1796" max="1798" width="4.75" style="116" customWidth="1"/>
    <col min="1799" max="1799" width="17.875" style="116" customWidth="1"/>
    <col min="1800" max="2047" width="9" style="116"/>
    <col min="2048" max="2048" width="2.875" style="116" customWidth="1"/>
    <col min="2049" max="2049" width="17.625" style="116" customWidth="1"/>
    <col min="2050" max="2050" width="26.875" style="116" customWidth="1"/>
    <col min="2051" max="2051" width="6.25" style="116" customWidth="1"/>
    <col min="2052" max="2054" width="4.75" style="116" customWidth="1"/>
    <col min="2055" max="2055" width="17.875" style="116" customWidth="1"/>
    <col min="2056" max="2303" width="9" style="116"/>
    <col min="2304" max="2304" width="2.875" style="116" customWidth="1"/>
    <col min="2305" max="2305" width="17.625" style="116" customWidth="1"/>
    <col min="2306" max="2306" width="26.875" style="116" customWidth="1"/>
    <col min="2307" max="2307" width="6.25" style="116" customWidth="1"/>
    <col min="2308" max="2310" width="4.75" style="116" customWidth="1"/>
    <col min="2311" max="2311" width="17.875" style="116" customWidth="1"/>
    <col min="2312" max="2559" width="9" style="116"/>
    <col min="2560" max="2560" width="2.875" style="116" customWidth="1"/>
    <col min="2561" max="2561" width="17.625" style="116" customWidth="1"/>
    <col min="2562" max="2562" width="26.875" style="116" customWidth="1"/>
    <col min="2563" max="2563" width="6.25" style="116" customWidth="1"/>
    <col min="2564" max="2566" width="4.75" style="116" customWidth="1"/>
    <col min="2567" max="2567" width="17.875" style="116" customWidth="1"/>
    <col min="2568" max="2815" width="9" style="116"/>
    <col min="2816" max="2816" width="2.875" style="116" customWidth="1"/>
    <col min="2817" max="2817" width="17.625" style="116" customWidth="1"/>
    <col min="2818" max="2818" width="26.875" style="116" customWidth="1"/>
    <col min="2819" max="2819" width="6.25" style="116" customWidth="1"/>
    <col min="2820" max="2822" width="4.75" style="116" customWidth="1"/>
    <col min="2823" max="2823" width="17.875" style="116" customWidth="1"/>
    <col min="2824" max="3071" width="9" style="116"/>
    <col min="3072" max="3072" width="2.875" style="116" customWidth="1"/>
    <col min="3073" max="3073" width="17.625" style="116" customWidth="1"/>
    <col min="3074" max="3074" width="26.875" style="116" customWidth="1"/>
    <col min="3075" max="3075" width="6.25" style="116" customWidth="1"/>
    <col min="3076" max="3078" width="4.75" style="116" customWidth="1"/>
    <col min="3079" max="3079" width="17.875" style="116" customWidth="1"/>
    <col min="3080" max="3327" width="9" style="116"/>
    <col min="3328" max="3328" width="2.875" style="116" customWidth="1"/>
    <col min="3329" max="3329" width="17.625" style="116" customWidth="1"/>
    <col min="3330" max="3330" width="26.875" style="116" customWidth="1"/>
    <col min="3331" max="3331" width="6.25" style="116" customWidth="1"/>
    <col min="3332" max="3334" width="4.75" style="116" customWidth="1"/>
    <col min="3335" max="3335" width="17.875" style="116" customWidth="1"/>
    <col min="3336" max="3583" width="9" style="116"/>
    <col min="3584" max="3584" width="2.875" style="116" customWidth="1"/>
    <col min="3585" max="3585" width="17.625" style="116" customWidth="1"/>
    <col min="3586" max="3586" width="26.875" style="116" customWidth="1"/>
    <col min="3587" max="3587" width="6.25" style="116" customWidth="1"/>
    <col min="3588" max="3590" width="4.75" style="116" customWidth="1"/>
    <col min="3591" max="3591" width="17.875" style="116" customWidth="1"/>
    <col min="3592" max="3839" width="9" style="116"/>
    <col min="3840" max="3840" width="2.875" style="116" customWidth="1"/>
    <col min="3841" max="3841" width="17.625" style="116" customWidth="1"/>
    <col min="3842" max="3842" width="26.875" style="116" customWidth="1"/>
    <col min="3843" max="3843" width="6.25" style="116" customWidth="1"/>
    <col min="3844" max="3846" width="4.75" style="116" customWidth="1"/>
    <col min="3847" max="3847" width="17.875" style="116" customWidth="1"/>
    <col min="3848" max="4095" width="9" style="116"/>
    <col min="4096" max="4096" width="2.875" style="116" customWidth="1"/>
    <col min="4097" max="4097" width="17.625" style="116" customWidth="1"/>
    <col min="4098" max="4098" width="26.875" style="116" customWidth="1"/>
    <col min="4099" max="4099" width="6.25" style="116" customWidth="1"/>
    <col min="4100" max="4102" width="4.75" style="116" customWidth="1"/>
    <col min="4103" max="4103" width="17.875" style="116" customWidth="1"/>
    <col min="4104" max="4351" width="9" style="116"/>
    <col min="4352" max="4352" width="2.875" style="116" customWidth="1"/>
    <col min="4353" max="4353" width="17.625" style="116" customWidth="1"/>
    <col min="4354" max="4354" width="26.875" style="116" customWidth="1"/>
    <col min="4355" max="4355" width="6.25" style="116" customWidth="1"/>
    <col min="4356" max="4358" width="4.75" style="116" customWidth="1"/>
    <col min="4359" max="4359" width="17.875" style="116" customWidth="1"/>
    <col min="4360" max="4607" width="9" style="116"/>
    <col min="4608" max="4608" width="2.875" style="116" customWidth="1"/>
    <col min="4609" max="4609" width="17.625" style="116" customWidth="1"/>
    <col min="4610" max="4610" width="26.875" style="116" customWidth="1"/>
    <col min="4611" max="4611" width="6.25" style="116" customWidth="1"/>
    <col min="4612" max="4614" width="4.75" style="116" customWidth="1"/>
    <col min="4615" max="4615" width="17.875" style="116" customWidth="1"/>
    <col min="4616" max="4863" width="9" style="116"/>
    <col min="4864" max="4864" width="2.875" style="116" customWidth="1"/>
    <col min="4865" max="4865" width="17.625" style="116" customWidth="1"/>
    <col min="4866" max="4866" width="26.875" style="116" customWidth="1"/>
    <col min="4867" max="4867" width="6.25" style="116" customWidth="1"/>
    <col min="4868" max="4870" width="4.75" style="116" customWidth="1"/>
    <col min="4871" max="4871" width="17.875" style="116" customWidth="1"/>
    <col min="4872" max="5119" width="9" style="116"/>
    <col min="5120" max="5120" width="2.875" style="116" customWidth="1"/>
    <col min="5121" max="5121" width="17.625" style="116" customWidth="1"/>
    <col min="5122" max="5122" width="26.875" style="116" customWidth="1"/>
    <col min="5123" max="5123" width="6.25" style="116" customWidth="1"/>
    <col min="5124" max="5126" width="4.75" style="116" customWidth="1"/>
    <col min="5127" max="5127" width="17.875" style="116" customWidth="1"/>
    <col min="5128" max="5375" width="9" style="116"/>
    <col min="5376" max="5376" width="2.875" style="116" customWidth="1"/>
    <col min="5377" max="5377" width="17.625" style="116" customWidth="1"/>
    <col min="5378" max="5378" width="26.875" style="116" customWidth="1"/>
    <col min="5379" max="5379" width="6.25" style="116" customWidth="1"/>
    <col min="5380" max="5382" width="4.75" style="116" customWidth="1"/>
    <col min="5383" max="5383" width="17.875" style="116" customWidth="1"/>
    <col min="5384" max="5631" width="9" style="116"/>
    <col min="5632" max="5632" width="2.875" style="116" customWidth="1"/>
    <col min="5633" max="5633" width="17.625" style="116" customWidth="1"/>
    <col min="5634" max="5634" width="26.875" style="116" customWidth="1"/>
    <col min="5635" max="5635" width="6.25" style="116" customWidth="1"/>
    <col min="5636" max="5638" width="4.75" style="116" customWidth="1"/>
    <col min="5639" max="5639" width="17.875" style="116" customWidth="1"/>
    <col min="5640" max="5887" width="9" style="116"/>
    <col min="5888" max="5888" width="2.875" style="116" customWidth="1"/>
    <col min="5889" max="5889" width="17.625" style="116" customWidth="1"/>
    <col min="5890" max="5890" width="26.875" style="116" customWidth="1"/>
    <col min="5891" max="5891" width="6.25" style="116" customWidth="1"/>
    <col min="5892" max="5894" width="4.75" style="116" customWidth="1"/>
    <col min="5895" max="5895" width="17.875" style="116" customWidth="1"/>
    <col min="5896" max="6143" width="9" style="116"/>
    <col min="6144" max="6144" width="2.875" style="116" customWidth="1"/>
    <col min="6145" max="6145" width="17.625" style="116" customWidth="1"/>
    <col min="6146" max="6146" width="26.875" style="116" customWidth="1"/>
    <col min="6147" max="6147" width="6.25" style="116" customWidth="1"/>
    <col min="6148" max="6150" width="4.75" style="116" customWidth="1"/>
    <col min="6151" max="6151" width="17.875" style="116" customWidth="1"/>
    <col min="6152" max="6399" width="9" style="116"/>
    <col min="6400" max="6400" width="2.875" style="116" customWidth="1"/>
    <col min="6401" max="6401" width="17.625" style="116" customWidth="1"/>
    <col min="6402" max="6402" width="26.875" style="116" customWidth="1"/>
    <col min="6403" max="6403" width="6.25" style="116" customWidth="1"/>
    <col min="6404" max="6406" width="4.75" style="116" customWidth="1"/>
    <col min="6407" max="6407" width="17.875" style="116" customWidth="1"/>
    <col min="6408" max="6655" width="9" style="116"/>
    <col min="6656" max="6656" width="2.875" style="116" customWidth="1"/>
    <col min="6657" max="6657" width="17.625" style="116" customWidth="1"/>
    <col min="6658" max="6658" width="26.875" style="116" customWidth="1"/>
    <col min="6659" max="6659" width="6.25" style="116" customWidth="1"/>
    <col min="6660" max="6662" width="4.75" style="116" customWidth="1"/>
    <col min="6663" max="6663" width="17.875" style="116" customWidth="1"/>
    <col min="6664" max="6911" width="9" style="116"/>
    <col min="6912" max="6912" width="2.875" style="116" customWidth="1"/>
    <col min="6913" max="6913" width="17.625" style="116" customWidth="1"/>
    <col min="6914" max="6914" width="26.875" style="116" customWidth="1"/>
    <col min="6915" max="6915" width="6.25" style="116" customWidth="1"/>
    <col min="6916" max="6918" width="4.75" style="116" customWidth="1"/>
    <col min="6919" max="6919" width="17.875" style="116" customWidth="1"/>
    <col min="6920" max="7167" width="9" style="116"/>
    <col min="7168" max="7168" width="2.875" style="116" customWidth="1"/>
    <col min="7169" max="7169" width="17.625" style="116" customWidth="1"/>
    <col min="7170" max="7170" width="26.875" style="116" customWidth="1"/>
    <col min="7171" max="7171" width="6.25" style="116" customWidth="1"/>
    <col min="7172" max="7174" width="4.75" style="116" customWidth="1"/>
    <col min="7175" max="7175" width="17.875" style="116" customWidth="1"/>
    <col min="7176" max="7423" width="9" style="116"/>
    <col min="7424" max="7424" width="2.875" style="116" customWidth="1"/>
    <col min="7425" max="7425" width="17.625" style="116" customWidth="1"/>
    <col min="7426" max="7426" width="26.875" style="116" customWidth="1"/>
    <col min="7427" max="7427" width="6.25" style="116" customWidth="1"/>
    <col min="7428" max="7430" width="4.75" style="116" customWidth="1"/>
    <col min="7431" max="7431" width="17.875" style="116" customWidth="1"/>
    <col min="7432" max="7679" width="9" style="116"/>
    <col min="7680" max="7680" width="2.875" style="116" customWidth="1"/>
    <col min="7681" max="7681" width="17.625" style="116" customWidth="1"/>
    <col min="7682" max="7682" width="26.875" style="116" customWidth="1"/>
    <col min="7683" max="7683" width="6.25" style="116" customWidth="1"/>
    <col min="7684" max="7686" width="4.75" style="116" customWidth="1"/>
    <col min="7687" max="7687" width="17.875" style="116" customWidth="1"/>
    <col min="7688" max="7935" width="9" style="116"/>
    <col min="7936" max="7936" width="2.875" style="116" customWidth="1"/>
    <col min="7937" max="7937" width="17.625" style="116" customWidth="1"/>
    <col min="7938" max="7938" width="26.875" style="116" customWidth="1"/>
    <col min="7939" max="7939" width="6.25" style="116" customWidth="1"/>
    <col min="7940" max="7942" width="4.75" style="116" customWidth="1"/>
    <col min="7943" max="7943" width="17.875" style="116" customWidth="1"/>
    <col min="7944" max="8191" width="9" style="116"/>
    <col min="8192" max="8192" width="2.875" style="116" customWidth="1"/>
    <col min="8193" max="8193" width="17.625" style="116" customWidth="1"/>
    <col min="8194" max="8194" width="26.875" style="116" customWidth="1"/>
    <col min="8195" max="8195" width="6.25" style="116" customWidth="1"/>
    <col min="8196" max="8198" width="4.75" style="116" customWidth="1"/>
    <col min="8199" max="8199" width="17.875" style="116" customWidth="1"/>
    <col min="8200" max="8447" width="9" style="116"/>
    <col min="8448" max="8448" width="2.875" style="116" customWidth="1"/>
    <col min="8449" max="8449" width="17.625" style="116" customWidth="1"/>
    <col min="8450" max="8450" width="26.875" style="116" customWidth="1"/>
    <col min="8451" max="8451" width="6.25" style="116" customWidth="1"/>
    <col min="8452" max="8454" width="4.75" style="116" customWidth="1"/>
    <col min="8455" max="8455" width="17.875" style="116" customWidth="1"/>
    <col min="8456" max="8703" width="9" style="116"/>
    <col min="8704" max="8704" width="2.875" style="116" customWidth="1"/>
    <col min="8705" max="8705" width="17.625" style="116" customWidth="1"/>
    <col min="8706" max="8706" width="26.875" style="116" customWidth="1"/>
    <col min="8707" max="8707" width="6.25" style="116" customWidth="1"/>
    <col min="8708" max="8710" width="4.75" style="116" customWidth="1"/>
    <col min="8711" max="8711" width="17.875" style="116" customWidth="1"/>
    <col min="8712" max="8959" width="9" style="116"/>
    <col min="8960" max="8960" width="2.875" style="116" customWidth="1"/>
    <col min="8961" max="8961" width="17.625" style="116" customWidth="1"/>
    <col min="8962" max="8962" width="26.875" style="116" customWidth="1"/>
    <col min="8963" max="8963" width="6.25" style="116" customWidth="1"/>
    <col min="8964" max="8966" width="4.75" style="116" customWidth="1"/>
    <col min="8967" max="8967" width="17.875" style="116" customWidth="1"/>
    <col min="8968" max="9215" width="9" style="116"/>
    <col min="9216" max="9216" width="2.875" style="116" customWidth="1"/>
    <col min="9217" max="9217" width="17.625" style="116" customWidth="1"/>
    <col min="9218" max="9218" width="26.875" style="116" customWidth="1"/>
    <col min="9219" max="9219" width="6.25" style="116" customWidth="1"/>
    <col min="9220" max="9222" width="4.75" style="116" customWidth="1"/>
    <col min="9223" max="9223" width="17.875" style="116" customWidth="1"/>
    <col min="9224" max="9471" width="9" style="116"/>
    <col min="9472" max="9472" width="2.875" style="116" customWidth="1"/>
    <col min="9473" max="9473" width="17.625" style="116" customWidth="1"/>
    <col min="9474" max="9474" width="26.875" style="116" customWidth="1"/>
    <col min="9475" max="9475" width="6.25" style="116" customWidth="1"/>
    <col min="9476" max="9478" width="4.75" style="116" customWidth="1"/>
    <col min="9479" max="9479" width="17.875" style="116" customWidth="1"/>
    <col min="9480" max="9727" width="9" style="116"/>
    <col min="9728" max="9728" width="2.875" style="116" customWidth="1"/>
    <col min="9729" max="9729" width="17.625" style="116" customWidth="1"/>
    <col min="9730" max="9730" width="26.875" style="116" customWidth="1"/>
    <col min="9731" max="9731" width="6.25" style="116" customWidth="1"/>
    <col min="9732" max="9734" width="4.75" style="116" customWidth="1"/>
    <col min="9735" max="9735" width="17.875" style="116" customWidth="1"/>
    <col min="9736" max="9983" width="9" style="116"/>
    <col min="9984" max="9984" width="2.875" style="116" customWidth="1"/>
    <col min="9985" max="9985" width="17.625" style="116" customWidth="1"/>
    <col min="9986" max="9986" width="26.875" style="116" customWidth="1"/>
    <col min="9987" max="9987" width="6.25" style="116" customWidth="1"/>
    <col min="9988" max="9990" width="4.75" style="116" customWidth="1"/>
    <col min="9991" max="9991" width="17.875" style="116" customWidth="1"/>
    <col min="9992" max="10239" width="9" style="116"/>
    <col min="10240" max="10240" width="2.875" style="116" customWidth="1"/>
    <col min="10241" max="10241" width="17.625" style="116" customWidth="1"/>
    <col min="10242" max="10242" width="26.875" style="116" customWidth="1"/>
    <col min="10243" max="10243" width="6.25" style="116" customWidth="1"/>
    <col min="10244" max="10246" width="4.75" style="116" customWidth="1"/>
    <col min="10247" max="10247" width="17.875" style="116" customWidth="1"/>
    <col min="10248" max="10495" width="9" style="116"/>
    <col min="10496" max="10496" width="2.875" style="116" customWidth="1"/>
    <col min="10497" max="10497" width="17.625" style="116" customWidth="1"/>
    <col min="10498" max="10498" width="26.875" style="116" customWidth="1"/>
    <col min="10499" max="10499" width="6.25" style="116" customWidth="1"/>
    <col min="10500" max="10502" width="4.75" style="116" customWidth="1"/>
    <col min="10503" max="10503" width="17.875" style="116" customWidth="1"/>
    <col min="10504" max="10751" width="9" style="116"/>
    <col min="10752" max="10752" width="2.875" style="116" customWidth="1"/>
    <col min="10753" max="10753" width="17.625" style="116" customWidth="1"/>
    <col min="10754" max="10754" width="26.875" style="116" customWidth="1"/>
    <col min="10755" max="10755" width="6.25" style="116" customWidth="1"/>
    <col min="10756" max="10758" width="4.75" style="116" customWidth="1"/>
    <col min="10759" max="10759" width="17.875" style="116" customWidth="1"/>
    <col min="10760" max="11007" width="9" style="116"/>
    <col min="11008" max="11008" width="2.875" style="116" customWidth="1"/>
    <col min="11009" max="11009" width="17.625" style="116" customWidth="1"/>
    <col min="11010" max="11010" width="26.875" style="116" customWidth="1"/>
    <col min="11011" max="11011" width="6.25" style="116" customWidth="1"/>
    <col min="11012" max="11014" width="4.75" style="116" customWidth="1"/>
    <col min="11015" max="11015" width="17.875" style="116" customWidth="1"/>
    <col min="11016" max="11263" width="9" style="116"/>
    <col min="11264" max="11264" width="2.875" style="116" customWidth="1"/>
    <col min="11265" max="11265" width="17.625" style="116" customWidth="1"/>
    <col min="11266" max="11266" width="26.875" style="116" customWidth="1"/>
    <col min="11267" max="11267" width="6.25" style="116" customWidth="1"/>
    <col min="11268" max="11270" width="4.75" style="116" customWidth="1"/>
    <col min="11271" max="11271" width="17.875" style="116" customWidth="1"/>
    <col min="11272" max="11519" width="9" style="116"/>
    <col min="11520" max="11520" width="2.875" style="116" customWidth="1"/>
    <col min="11521" max="11521" width="17.625" style="116" customWidth="1"/>
    <col min="11522" max="11522" width="26.875" style="116" customWidth="1"/>
    <col min="11523" max="11523" width="6.25" style="116" customWidth="1"/>
    <col min="11524" max="11526" width="4.75" style="116" customWidth="1"/>
    <col min="11527" max="11527" width="17.875" style="116" customWidth="1"/>
    <col min="11528" max="11775" width="9" style="116"/>
    <col min="11776" max="11776" width="2.875" style="116" customWidth="1"/>
    <col min="11777" max="11777" width="17.625" style="116" customWidth="1"/>
    <col min="11778" max="11778" width="26.875" style="116" customWidth="1"/>
    <col min="11779" max="11779" width="6.25" style="116" customWidth="1"/>
    <col min="11780" max="11782" width="4.75" style="116" customWidth="1"/>
    <col min="11783" max="11783" width="17.875" style="116" customWidth="1"/>
    <col min="11784" max="12031" width="9" style="116"/>
    <col min="12032" max="12032" width="2.875" style="116" customWidth="1"/>
    <col min="12033" max="12033" width="17.625" style="116" customWidth="1"/>
    <col min="12034" max="12034" width="26.875" style="116" customWidth="1"/>
    <col min="12035" max="12035" width="6.25" style="116" customWidth="1"/>
    <col min="12036" max="12038" width="4.75" style="116" customWidth="1"/>
    <col min="12039" max="12039" width="17.875" style="116" customWidth="1"/>
    <col min="12040" max="12287" width="9" style="116"/>
    <col min="12288" max="12288" width="2.875" style="116" customWidth="1"/>
    <col min="12289" max="12289" width="17.625" style="116" customWidth="1"/>
    <col min="12290" max="12290" width="26.875" style="116" customWidth="1"/>
    <col min="12291" max="12291" width="6.25" style="116" customWidth="1"/>
    <col min="12292" max="12294" width="4.75" style="116" customWidth="1"/>
    <col min="12295" max="12295" width="17.875" style="116" customWidth="1"/>
    <col min="12296" max="12543" width="9" style="116"/>
    <col min="12544" max="12544" width="2.875" style="116" customWidth="1"/>
    <col min="12545" max="12545" width="17.625" style="116" customWidth="1"/>
    <col min="12546" max="12546" width="26.875" style="116" customWidth="1"/>
    <col min="12547" max="12547" width="6.25" style="116" customWidth="1"/>
    <col min="12548" max="12550" width="4.75" style="116" customWidth="1"/>
    <col min="12551" max="12551" width="17.875" style="116" customWidth="1"/>
    <col min="12552" max="12799" width="9" style="116"/>
    <col min="12800" max="12800" width="2.875" style="116" customWidth="1"/>
    <col min="12801" max="12801" width="17.625" style="116" customWidth="1"/>
    <col min="12802" max="12802" width="26.875" style="116" customWidth="1"/>
    <col min="12803" max="12803" width="6.25" style="116" customWidth="1"/>
    <col min="12804" max="12806" width="4.75" style="116" customWidth="1"/>
    <col min="12807" max="12807" width="17.875" style="116" customWidth="1"/>
    <col min="12808" max="13055" width="9" style="116"/>
    <col min="13056" max="13056" width="2.875" style="116" customWidth="1"/>
    <col min="13057" max="13057" width="17.625" style="116" customWidth="1"/>
    <col min="13058" max="13058" width="26.875" style="116" customWidth="1"/>
    <col min="13059" max="13059" width="6.25" style="116" customWidth="1"/>
    <col min="13060" max="13062" width="4.75" style="116" customWidth="1"/>
    <col min="13063" max="13063" width="17.875" style="116" customWidth="1"/>
    <col min="13064" max="13311" width="9" style="116"/>
    <col min="13312" max="13312" width="2.875" style="116" customWidth="1"/>
    <col min="13313" max="13313" width="17.625" style="116" customWidth="1"/>
    <col min="13314" max="13314" width="26.875" style="116" customWidth="1"/>
    <col min="13315" max="13315" width="6.25" style="116" customWidth="1"/>
    <col min="13316" max="13318" width="4.75" style="116" customWidth="1"/>
    <col min="13319" max="13319" width="17.875" style="116" customWidth="1"/>
    <col min="13320" max="13567" width="9" style="116"/>
    <col min="13568" max="13568" width="2.875" style="116" customWidth="1"/>
    <col min="13569" max="13569" width="17.625" style="116" customWidth="1"/>
    <col min="13570" max="13570" width="26.875" style="116" customWidth="1"/>
    <col min="13571" max="13571" width="6.25" style="116" customWidth="1"/>
    <col min="13572" max="13574" width="4.75" style="116" customWidth="1"/>
    <col min="13575" max="13575" width="17.875" style="116" customWidth="1"/>
    <col min="13576" max="13823" width="9" style="116"/>
    <col min="13824" max="13824" width="2.875" style="116" customWidth="1"/>
    <col min="13825" max="13825" width="17.625" style="116" customWidth="1"/>
    <col min="13826" max="13826" width="26.875" style="116" customWidth="1"/>
    <col min="13827" max="13827" width="6.25" style="116" customWidth="1"/>
    <col min="13828" max="13830" width="4.75" style="116" customWidth="1"/>
    <col min="13831" max="13831" width="17.875" style="116" customWidth="1"/>
    <col min="13832" max="14079" width="9" style="116"/>
    <col min="14080" max="14080" width="2.875" style="116" customWidth="1"/>
    <col min="14081" max="14081" width="17.625" style="116" customWidth="1"/>
    <col min="14082" max="14082" width="26.875" style="116" customWidth="1"/>
    <col min="14083" max="14083" width="6.25" style="116" customWidth="1"/>
    <col min="14084" max="14086" width="4.75" style="116" customWidth="1"/>
    <col min="14087" max="14087" width="17.875" style="116" customWidth="1"/>
    <col min="14088" max="14335" width="9" style="116"/>
    <col min="14336" max="14336" width="2.875" style="116" customWidth="1"/>
    <col min="14337" max="14337" width="17.625" style="116" customWidth="1"/>
    <col min="14338" max="14338" width="26.875" style="116" customWidth="1"/>
    <col min="14339" max="14339" width="6.25" style="116" customWidth="1"/>
    <col min="14340" max="14342" width="4.75" style="116" customWidth="1"/>
    <col min="14343" max="14343" width="17.875" style="116" customWidth="1"/>
    <col min="14344" max="14591" width="9" style="116"/>
    <col min="14592" max="14592" width="2.875" style="116" customWidth="1"/>
    <col min="14593" max="14593" width="17.625" style="116" customWidth="1"/>
    <col min="14594" max="14594" width="26.875" style="116" customWidth="1"/>
    <col min="14595" max="14595" width="6.25" style="116" customWidth="1"/>
    <col min="14596" max="14598" width="4.75" style="116" customWidth="1"/>
    <col min="14599" max="14599" width="17.875" style="116" customWidth="1"/>
    <col min="14600" max="14847" width="9" style="116"/>
    <col min="14848" max="14848" width="2.875" style="116" customWidth="1"/>
    <col min="14849" max="14849" width="17.625" style="116" customWidth="1"/>
    <col min="14850" max="14850" width="26.875" style="116" customWidth="1"/>
    <col min="14851" max="14851" width="6.25" style="116" customWidth="1"/>
    <col min="14852" max="14854" width="4.75" style="116" customWidth="1"/>
    <col min="14855" max="14855" width="17.875" style="116" customWidth="1"/>
    <col min="14856" max="15103" width="9" style="116"/>
    <col min="15104" max="15104" width="2.875" style="116" customWidth="1"/>
    <col min="15105" max="15105" width="17.625" style="116" customWidth="1"/>
    <col min="15106" max="15106" width="26.875" style="116" customWidth="1"/>
    <col min="15107" max="15107" width="6.25" style="116" customWidth="1"/>
    <col min="15108" max="15110" width="4.75" style="116" customWidth="1"/>
    <col min="15111" max="15111" width="17.875" style="116" customWidth="1"/>
    <col min="15112" max="15359" width="9" style="116"/>
    <col min="15360" max="15360" width="2.875" style="116" customWidth="1"/>
    <col min="15361" max="15361" width="17.625" style="116" customWidth="1"/>
    <col min="15362" max="15362" width="26.875" style="116" customWidth="1"/>
    <col min="15363" max="15363" width="6.25" style="116" customWidth="1"/>
    <col min="15364" max="15366" width="4.75" style="116" customWidth="1"/>
    <col min="15367" max="15367" width="17.875" style="116" customWidth="1"/>
    <col min="15368" max="15615" width="9" style="116"/>
    <col min="15616" max="15616" width="2.875" style="116" customWidth="1"/>
    <col min="15617" max="15617" width="17.625" style="116" customWidth="1"/>
    <col min="15618" max="15618" width="26.875" style="116" customWidth="1"/>
    <col min="15619" max="15619" width="6.25" style="116" customWidth="1"/>
    <col min="15620" max="15622" width="4.75" style="116" customWidth="1"/>
    <col min="15623" max="15623" width="17.875" style="116" customWidth="1"/>
    <col min="15624" max="15871" width="9" style="116"/>
    <col min="15872" max="15872" width="2.875" style="116" customWidth="1"/>
    <col min="15873" max="15873" width="17.625" style="116" customWidth="1"/>
    <col min="15874" max="15874" width="26.875" style="116" customWidth="1"/>
    <col min="15875" max="15875" width="6.25" style="116" customWidth="1"/>
    <col min="15876" max="15878" width="4.75" style="116" customWidth="1"/>
    <col min="15879" max="15879" width="17.875" style="116" customWidth="1"/>
    <col min="15880" max="16127" width="9" style="116"/>
    <col min="16128" max="16128" width="2.875" style="116" customWidth="1"/>
    <col min="16129" max="16129" width="17.625" style="116" customWidth="1"/>
    <col min="16130" max="16130" width="26.875" style="116" customWidth="1"/>
    <col min="16131" max="16131" width="6.25" style="116" customWidth="1"/>
    <col min="16132" max="16134" width="4.75" style="116" customWidth="1"/>
    <col min="16135" max="16135" width="17.875" style="116" customWidth="1"/>
    <col min="16136" max="16384" width="9" style="116"/>
  </cols>
  <sheetData>
    <row r="1" spans="1:7" ht="24.75" customHeight="1" thickBot="1" x14ac:dyDescent="0.2">
      <c r="A1" s="1156" t="s">
        <v>577</v>
      </c>
      <c r="B1" s="1156"/>
      <c r="C1" s="1156"/>
      <c r="D1" s="1156"/>
      <c r="E1" s="1156"/>
      <c r="F1" s="1156"/>
      <c r="G1" s="1156"/>
    </row>
    <row r="2" spans="1:7" s="121" customFormat="1" ht="18.600000000000001" customHeight="1" x14ac:dyDescent="0.15">
      <c r="A2" s="1157" t="s">
        <v>219</v>
      </c>
      <c r="B2" s="1158"/>
      <c r="C2" s="1159"/>
      <c r="D2" s="1160"/>
      <c r="E2" s="1160"/>
      <c r="F2" s="1160"/>
      <c r="G2" s="1161"/>
    </row>
    <row r="3" spans="1:7" s="121" customFormat="1" ht="18.600000000000001" customHeight="1" x14ac:dyDescent="0.15">
      <c r="A3" s="1162" t="s">
        <v>0</v>
      </c>
      <c r="B3" s="1163"/>
      <c r="C3" s="1164"/>
      <c r="D3" s="1165"/>
      <c r="E3" s="1165"/>
      <c r="F3" s="1165"/>
      <c r="G3" s="1166"/>
    </row>
    <row r="4" spans="1:7" s="121" customFormat="1" ht="18.600000000000001" customHeight="1" thickBot="1" x14ac:dyDescent="0.2">
      <c r="A4" s="1150" t="s">
        <v>220</v>
      </c>
      <c r="B4" s="1151"/>
      <c r="C4" s="235"/>
      <c r="D4" s="1152" t="s">
        <v>221</v>
      </c>
      <c r="E4" s="1153"/>
      <c r="F4" s="1154"/>
      <c r="G4" s="1155"/>
    </row>
    <row r="5" spans="1:7" s="121" customFormat="1" ht="3.6" customHeight="1" thickBot="1" x14ac:dyDescent="0.2"/>
    <row r="6" spans="1:7" s="121" customFormat="1" ht="28.5" x14ac:dyDescent="0.15">
      <c r="A6" s="1049" t="s">
        <v>222</v>
      </c>
      <c r="B6" s="1050"/>
      <c r="C6" s="1050"/>
      <c r="D6" s="1053" t="s">
        <v>223</v>
      </c>
      <c r="E6" s="125" t="s">
        <v>224</v>
      </c>
      <c r="F6" s="125" t="s">
        <v>225</v>
      </c>
      <c r="G6" s="1140" t="s">
        <v>371</v>
      </c>
    </row>
    <row r="7" spans="1:7" s="121" customFormat="1" ht="19.149999999999999" customHeight="1" thickBot="1" x14ac:dyDescent="0.2">
      <c r="A7" s="1051"/>
      <c r="B7" s="1052"/>
      <c r="C7" s="1052"/>
      <c r="D7" s="1054"/>
      <c r="E7" s="187" t="s">
        <v>227</v>
      </c>
      <c r="F7" s="188" t="s">
        <v>227</v>
      </c>
      <c r="G7" s="1141"/>
    </row>
    <row r="8" spans="1:7" s="121" customFormat="1" ht="24.95" customHeight="1" thickTop="1" x14ac:dyDescent="0.15">
      <c r="A8" s="1142" t="s">
        <v>228</v>
      </c>
      <c r="B8" s="1144" t="s">
        <v>229</v>
      </c>
      <c r="C8" s="1145"/>
      <c r="D8" s="958" t="s">
        <v>1085</v>
      </c>
      <c r="E8" s="190"/>
      <c r="F8" s="191"/>
      <c r="G8" s="192"/>
    </row>
    <row r="9" spans="1:7" s="121" customFormat="1" ht="24.95" customHeight="1" thickBot="1" x14ac:dyDescent="0.2">
      <c r="A9" s="1143"/>
      <c r="B9" s="1146" t="s">
        <v>231</v>
      </c>
      <c r="C9" s="1147"/>
      <c r="D9" s="957" t="s">
        <v>1086</v>
      </c>
      <c r="E9" s="194"/>
      <c r="F9" s="195"/>
      <c r="G9" s="196"/>
    </row>
    <row r="10" spans="1:7" s="121" customFormat="1" ht="24.95" customHeight="1" x14ac:dyDescent="0.15">
      <c r="A10" s="197">
        <f t="shared" ref="A10:A24" si="0">ROW()-9</f>
        <v>1</v>
      </c>
      <c r="B10" s="1148" t="s">
        <v>233</v>
      </c>
      <c r="C10" s="1149"/>
      <c r="D10" s="198"/>
      <c r="E10" s="199"/>
      <c r="F10" s="200"/>
      <c r="G10" s="201"/>
    </row>
    <row r="11" spans="1:7" s="121" customFormat="1" ht="24.95" customHeight="1" x14ac:dyDescent="0.15">
      <c r="A11" s="202">
        <f t="shared" si="0"/>
        <v>2</v>
      </c>
      <c r="B11" s="1134" t="s">
        <v>234</v>
      </c>
      <c r="C11" s="1135"/>
      <c r="D11" s="203" t="s">
        <v>1011</v>
      </c>
      <c r="E11" s="204"/>
      <c r="F11" s="205"/>
      <c r="G11" s="206"/>
    </row>
    <row r="12" spans="1:7" s="121" customFormat="1" ht="24.95" customHeight="1" x14ac:dyDescent="0.15">
      <c r="A12" s="202">
        <f t="shared" si="0"/>
        <v>3</v>
      </c>
      <c r="B12" s="1134" t="s">
        <v>373</v>
      </c>
      <c r="C12" s="1135"/>
      <c r="D12" s="203"/>
      <c r="E12" s="204"/>
      <c r="F12" s="205"/>
      <c r="G12" s="206"/>
    </row>
    <row r="13" spans="1:7" s="121" customFormat="1" ht="24.95" customHeight="1" x14ac:dyDescent="0.15">
      <c r="A13" s="202">
        <f t="shared" si="0"/>
        <v>4</v>
      </c>
      <c r="B13" s="1134" t="s">
        <v>236</v>
      </c>
      <c r="C13" s="1135"/>
      <c r="D13" s="203" t="s">
        <v>1004</v>
      </c>
      <c r="E13" s="204"/>
      <c r="F13" s="205"/>
      <c r="G13" s="206"/>
    </row>
    <row r="14" spans="1:7" s="121" customFormat="1" ht="24.95" customHeight="1" x14ac:dyDescent="0.15">
      <c r="A14" s="202">
        <f t="shared" si="0"/>
        <v>5</v>
      </c>
      <c r="B14" s="1136" t="s">
        <v>374</v>
      </c>
      <c r="C14" s="1137"/>
      <c r="D14" s="203" t="s">
        <v>1017</v>
      </c>
      <c r="E14" s="204"/>
      <c r="F14" s="205"/>
      <c r="G14" s="206"/>
    </row>
    <row r="15" spans="1:7" s="121" customFormat="1" ht="24.95" customHeight="1" x14ac:dyDescent="0.15">
      <c r="A15" s="202">
        <f t="shared" si="0"/>
        <v>6</v>
      </c>
      <c r="B15" s="1134" t="s">
        <v>23</v>
      </c>
      <c r="C15" s="1135"/>
      <c r="D15" s="203"/>
      <c r="E15" s="204"/>
      <c r="F15" s="205"/>
      <c r="G15" s="206"/>
    </row>
    <row r="16" spans="1:7" s="121" customFormat="1" ht="24.95" customHeight="1" x14ac:dyDescent="0.15">
      <c r="A16" s="202">
        <f t="shared" si="0"/>
        <v>7</v>
      </c>
      <c r="B16" s="1134" t="s">
        <v>237</v>
      </c>
      <c r="C16" s="1135"/>
      <c r="D16" s="203" t="s">
        <v>1005</v>
      </c>
      <c r="E16" s="204"/>
      <c r="F16" s="205"/>
      <c r="G16" s="206"/>
    </row>
    <row r="17" spans="1:7" s="121" customFormat="1" ht="24.95" customHeight="1" x14ac:dyDescent="0.15">
      <c r="A17" s="202">
        <f t="shared" si="0"/>
        <v>8</v>
      </c>
      <c r="B17" s="1134" t="s">
        <v>381</v>
      </c>
      <c r="C17" s="1135"/>
      <c r="D17" s="203"/>
      <c r="E17" s="204"/>
      <c r="F17" s="205"/>
      <c r="G17" s="206"/>
    </row>
    <row r="18" spans="1:7" s="121" customFormat="1" ht="24.95" customHeight="1" x14ac:dyDescent="0.15">
      <c r="A18" s="202">
        <f t="shared" si="0"/>
        <v>9</v>
      </c>
      <c r="B18" s="1134" t="s">
        <v>574</v>
      </c>
      <c r="C18" s="1135"/>
      <c r="D18" s="203" t="s">
        <v>1020</v>
      </c>
      <c r="E18" s="204"/>
      <c r="F18" s="205"/>
      <c r="G18" s="206"/>
    </row>
    <row r="19" spans="1:7" s="121" customFormat="1" ht="31.5" x14ac:dyDescent="0.15">
      <c r="A19" s="202">
        <f t="shared" si="0"/>
        <v>10</v>
      </c>
      <c r="B19" s="1134" t="s">
        <v>383</v>
      </c>
      <c r="C19" s="1135"/>
      <c r="D19" s="203" t="s">
        <v>1030</v>
      </c>
      <c r="E19" s="204"/>
      <c r="F19" s="205"/>
      <c r="G19" s="206"/>
    </row>
    <row r="20" spans="1:7" s="121" customFormat="1" ht="24.95" customHeight="1" x14ac:dyDescent="0.15">
      <c r="A20" s="202">
        <f t="shared" si="0"/>
        <v>11</v>
      </c>
      <c r="B20" s="1136" t="s">
        <v>559</v>
      </c>
      <c r="C20" s="1137"/>
      <c r="D20" s="203" t="s">
        <v>1008</v>
      </c>
      <c r="E20" s="204"/>
      <c r="F20" s="205"/>
      <c r="G20" s="206"/>
    </row>
    <row r="21" spans="1:7" s="121" customFormat="1" ht="24.95" customHeight="1" x14ac:dyDescent="0.15">
      <c r="A21" s="202">
        <f t="shared" si="0"/>
        <v>12</v>
      </c>
      <c r="B21" s="1134" t="s">
        <v>375</v>
      </c>
      <c r="C21" s="1135"/>
      <c r="D21" s="203" t="s">
        <v>575</v>
      </c>
      <c r="E21" s="204"/>
      <c r="F21" s="205"/>
      <c r="G21" s="207"/>
    </row>
    <row r="22" spans="1:7" s="121" customFormat="1" ht="24.95" customHeight="1" x14ac:dyDescent="0.15">
      <c r="A22" s="202">
        <f t="shared" si="0"/>
        <v>13</v>
      </c>
      <c r="B22" s="1134" t="s">
        <v>241</v>
      </c>
      <c r="C22" s="1135"/>
      <c r="D22" s="203" t="s">
        <v>377</v>
      </c>
      <c r="E22" s="204"/>
      <c r="F22" s="205"/>
      <c r="G22" s="207"/>
    </row>
    <row r="23" spans="1:7" s="121" customFormat="1" ht="24.95" customHeight="1" x14ac:dyDescent="0.15">
      <c r="A23" s="202">
        <f t="shared" si="0"/>
        <v>14</v>
      </c>
      <c r="B23" s="1138" t="s">
        <v>243</v>
      </c>
      <c r="C23" s="1139"/>
      <c r="D23" s="203" t="s">
        <v>378</v>
      </c>
      <c r="E23" s="204"/>
      <c r="F23" s="205"/>
      <c r="G23" s="208" t="s">
        <v>379</v>
      </c>
    </row>
    <row r="24" spans="1:7" s="121" customFormat="1" ht="28.15" customHeight="1" thickBot="1" x14ac:dyDescent="0.2">
      <c r="A24" s="236">
        <f t="shared" si="0"/>
        <v>15</v>
      </c>
      <c r="B24" s="1062" t="s">
        <v>246</v>
      </c>
      <c r="C24" s="1062"/>
      <c r="D24" s="210"/>
      <c r="E24" s="194"/>
      <c r="F24" s="195"/>
      <c r="G24" s="211" t="s">
        <v>247</v>
      </c>
    </row>
    <row r="25" spans="1:7" ht="124.5" customHeight="1" thickBot="1" x14ac:dyDescent="0.2">
      <c r="A25" s="122" t="s">
        <v>15</v>
      </c>
      <c r="B25" s="1064" t="s">
        <v>1083</v>
      </c>
      <c r="C25" s="1065"/>
      <c r="D25" s="1065"/>
      <c r="E25" s="1065"/>
      <c r="F25" s="1065"/>
      <c r="G25" s="1066"/>
    </row>
    <row r="26" spans="1:7" s="80" customFormat="1" ht="91.5" customHeight="1" thickBot="1" x14ac:dyDescent="0.2">
      <c r="A26" s="1067" t="s">
        <v>248</v>
      </c>
      <c r="B26" s="1068"/>
      <c r="C26" s="1068"/>
      <c r="D26" s="1068"/>
      <c r="E26" s="1068"/>
      <c r="F26" s="1068"/>
      <c r="G26" s="1069"/>
    </row>
    <row r="27" spans="1:7" ht="24.95" customHeight="1" x14ac:dyDescent="0.15">
      <c r="A27" s="212"/>
      <c r="B27" s="212"/>
      <c r="C27" s="212"/>
      <c r="D27" s="212"/>
      <c r="E27" s="212"/>
      <c r="F27" s="212"/>
      <c r="G27" s="212"/>
    </row>
    <row r="28" spans="1:7" ht="24.95" customHeight="1" x14ac:dyDescent="0.15">
      <c r="A28" s="212"/>
      <c r="B28" s="212"/>
      <c r="C28" s="212"/>
      <c r="D28" s="212"/>
      <c r="E28" s="212"/>
      <c r="F28" s="212"/>
      <c r="G28" s="212"/>
    </row>
  </sheetData>
  <mergeCells count="31">
    <mergeCell ref="A4:B4"/>
    <mergeCell ref="D4:E4"/>
    <mergeCell ref="F4:G4"/>
    <mergeCell ref="A1:G1"/>
    <mergeCell ref="A2:B2"/>
    <mergeCell ref="C2:G2"/>
    <mergeCell ref="A3:B3"/>
    <mergeCell ref="C3:G3"/>
    <mergeCell ref="A6:C7"/>
    <mergeCell ref="D6:D7"/>
    <mergeCell ref="G6:G7"/>
    <mergeCell ref="A8:A9"/>
    <mergeCell ref="B8:C8"/>
    <mergeCell ref="B9:C9"/>
    <mergeCell ref="B10:C10"/>
    <mergeCell ref="B11:C11"/>
    <mergeCell ref="B12:C12"/>
    <mergeCell ref="B13:C13"/>
    <mergeCell ref="B14:C14"/>
    <mergeCell ref="B15:C15"/>
    <mergeCell ref="B16:C16"/>
    <mergeCell ref="B17:C17"/>
    <mergeCell ref="B18:C18"/>
    <mergeCell ref="B19:C19"/>
    <mergeCell ref="A26:G26"/>
    <mergeCell ref="B20:C20"/>
    <mergeCell ref="B21:C21"/>
    <mergeCell ref="B22:C22"/>
    <mergeCell ref="B23:C23"/>
    <mergeCell ref="B24:C24"/>
    <mergeCell ref="B25:G25"/>
  </mergeCells>
  <phoneticPr fontId="1"/>
  <dataValidations count="2">
    <dataValidation imeMode="disabled" allowBlank="1" showInputMessage="1" showErrorMessage="1" sqref="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JA65538:JC65538 SW65538:SY65538 ACS65538:ACU65538 AMO65538:AMQ65538 AWK65538:AWM65538 BGG65538:BGI65538 BQC65538:BQE65538 BZY65538:CAA65538 CJU65538:CJW65538 CTQ65538:CTS65538 DDM65538:DDO65538 DNI65538:DNK65538 DXE65538:DXG65538 EHA65538:EHC65538 EQW65538:EQY65538 FAS65538:FAU65538 FKO65538:FKQ65538 FUK65538:FUM65538 GEG65538:GEI65538 GOC65538:GOE65538 GXY65538:GYA65538 HHU65538:HHW65538 HRQ65538:HRS65538 IBM65538:IBO65538 ILI65538:ILK65538 IVE65538:IVG65538 JFA65538:JFC65538 JOW65538:JOY65538 JYS65538:JYU65538 KIO65538:KIQ65538 KSK65538:KSM65538 LCG65538:LCI65538 LMC65538:LME65538 LVY65538:LWA65538 MFU65538:MFW65538 MPQ65538:MPS65538 MZM65538:MZO65538 NJI65538:NJK65538 NTE65538:NTG65538 ODA65538:ODC65538 OMW65538:OMY65538 OWS65538:OWU65538 PGO65538:PGQ65538 PQK65538:PQM65538 QAG65538:QAI65538 QKC65538:QKE65538 QTY65538:QUA65538 RDU65538:RDW65538 RNQ65538:RNS65538 RXM65538:RXO65538 SHI65538:SHK65538 SRE65538:SRG65538 TBA65538:TBC65538 TKW65538:TKY65538 TUS65538:TUU65538 UEO65538:UEQ65538 UOK65538:UOM65538 UYG65538:UYI65538 VIC65538:VIE65538 VRY65538:VSA65538 WBU65538:WBW65538 WLQ65538:WLS65538 WVM65538:WVO65538 JA131074:JC131074 SW131074:SY131074 ACS131074:ACU131074 AMO131074:AMQ131074 AWK131074:AWM131074 BGG131074:BGI131074 BQC131074:BQE131074 BZY131074:CAA131074 CJU131074:CJW131074 CTQ131074:CTS131074 DDM131074:DDO131074 DNI131074:DNK131074 DXE131074:DXG131074 EHA131074:EHC131074 EQW131074:EQY131074 FAS131074:FAU131074 FKO131074:FKQ131074 FUK131074:FUM131074 GEG131074:GEI131074 GOC131074:GOE131074 GXY131074:GYA131074 HHU131074:HHW131074 HRQ131074:HRS131074 IBM131074:IBO131074 ILI131074:ILK131074 IVE131074:IVG131074 JFA131074:JFC131074 JOW131074:JOY131074 JYS131074:JYU131074 KIO131074:KIQ131074 KSK131074:KSM131074 LCG131074:LCI131074 LMC131074:LME131074 LVY131074:LWA131074 MFU131074:MFW131074 MPQ131074:MPS131074 MZM131074:MZO131074 NJI131074:NJK131074 NTE131074:NTG131074 ODA131074:ODC131074 OMW131074:OMY131074 OWS131074:OWU131074 PGO131074:PGQ131074 PQK131074:PQM131074 QAG131074:QAI131074 QKC131074:QKE131074 QTY131074:QUA131074 RDU131074:RDW131074 RNQ131074:RNS131074 RXM131074:RXO131074 SHI131074:SHK131074 SRE131074:SRG131074 TBA131074:TBC131074 TKW131074:TKY131074 TUS131074:TUU131074 UEO131074:UEQ131074 UOK131074:UOM131074 UYG131074:UYI131074 VIC131074:VIE131074 VRY131074:VSA131074 WBU131074:WBW131074 WLQ131074:WLS131074 WVM131074:WVO131074 JA196610:JC196610 SW196610:SY196610 ACS196610:ACU196610 AMO196610:AMQ196610 AWK196610:AWM196610 BGG196610:BGI196610 BQC196610:BQE196610 BZY196610:CAA196610 CJU196610:CJW196610 CTQ196610:CTS196610 DDM196610:DDO196610 DNI196610:DNK196610 DXE196610:DXG196610 EHA196610:EHC196610 EQW196610:EQY196610 FAS196610:FAU196610 FKO196610:FKQ196610 FUK196610:FUM196610 GEG196610:GEI196610 GOC196610:GOE196610 GXY196610:GYA196610 HHU196610:HHW196610 HRQ196610:HRS196610 IBM196610:IBO196610 ILI196610:ILK196610 IVE196610:IVG196610 JFA196610:JFC196610 JOW196610:JOY196610 JYS196610:JYU196610 KIO196610:KIQ196610 KSK196610:KSM196610 LCG196610:LCI196610 LMC196610:LME196610 LVY196610:LWA196610 MFU196610:MFW196610 MPQ196610:MPS196610 MZM196610:MZO196610 NJI196610:NJK196610 NTE196610:NTG196610 ODA196610:ODC196610 OMW196610:OMY196610 OWS196610:OWU196610 PGO196610:PGQ196610 PQK196610:PQM196610 QAG196610:QAI196610 QKC196610:QKE196610 QTY196610:QUA196610 RDU196610:RDW196610 RNQ196610:RNS196610 RXM196610:RXO196610 SHI196610:SHK196610 SRE196610:SRG196610 TBA196610:TBC196610 TKW196610:TKY196610 TUS196610:TUU196610 UEO196610:UEQ196610 UOK196610:UOM196610 UYG196610:UYI196610 VIC196610:VIE196610 VRY196610:VSA196610 WBU196610:WBW196610 WLQ196610:WLS196610 WVM196610:WVO196610 JA262146:JC262146 SW262146:SY262146 ACS262146:ACU262146 AMO262146:AMQ262146 AWK262146:AWM262146 BGG262146:BGI262146 BQC262146:BQE262146 BZY262146:CAA262146 CJU262146:CJW262146 CTQ262146:CTS262146 DDM262146:DDO262146 DNI262146:DNK262146 DXE262146:DXG262146 EHA262146:EHC262146 EQW262146:EQY262146 FAS262146:FAU262146 FKO262146:FKQ262146 FUK262146:FUM262146 GEG262146:GEI262146 GOC262146:GOE262146 GXY262146:GYA262146 HHU262146:HHW262146 HRQ262146:HRS262146 IBM262146:IBO262146 ILI262146:ILK262146 IVE262146:IVG262146 JFA262146:JFC262146 JOW262146:JOY262146 JYS262146:JYU262146 KIO262146:KIQ262146 KSK262146:KSM262146 LCG262146:LCI262146 LMC262146:LME262146 LVY262146:LWA262146 MFU262146:MFW262146 MPQ262146:MPS262146 MZM262146:MZO262146 NJI262146:NJK262146 NTE262146:NTG262146 ODA262146:ODC262146 OMW262146:OMY262146 OWS262146:OWU262146 PGO262146:PGQ262146 PQK262146:PQM262146 QAG262146:QAI262146 QKC262146:QKE262146 QTY262146:QUA262146 RDU262146:RDW262146 RNQ262146:RNS262146 RXM262146:RXO262146 SHI262146:SHK262146 SRE262146:SRG262146 TBA262146:TBC262146 TKW262146:TKY262146 TUS262146:TUU262146 UEO262146:UEQ262146 UOK262146:UOM262146 UYG262146:UYI262146 VIC262146:VIE262146 VRY262146:VSA262146 WBU262146:WBW262146 WLQ262146:WLS262146 WVM262146:WVO262146 JA327682:JC327682 SW327682:SY327682 ACS327682:ACU327682 AMO327682:AMQ327682 AWK327682:AWM327682 BGG327682:BGI327682 BQC327682:BQE327682 BZY327682:CAA327682 CJU327682:CJW327682 CTQ327682:CTS327682 DDM327682:DDO327682 DNI327682:DNK327682 DXE327682:DXG327682 EHA327682:EHC327682 EQW327682:EQY327682 FAS327682:FAU327682 FKO327682:FKQ327682 FUK327682:FUM327682 GEG327682:GEI327682 GOC327682:GOE327682 GXY327682:GYA327682 HHU327682:HHW327682 HRQ327682:HRS327682 IBM327682:IBO327682 ILI327682:ILK327682 IVE327682:IVG327682 JFA327682:JFC327682 JOW327682:JOY327682 JYS327682:JYU327682 KIO327682:KIQ327682 KSK327682:KSM327682 LCG327682:LCI327682 LMC327682:LME327682 LVY327682:LWA327682 MFU327682:MFW327682 MPQ327682:MPS327682 MZM327682:MZO327682 NJI327682:NJK327682 NTE327682:NTG327682 ODA327682:ODC327682 OMW327682:OMY327682 OWS327682:OWU327682 PGO327682:PGQ327682 PQK327682:PQM327682 QAG327682:QAI327682 QKC327682:QKE327682 QTY327682:QUA327682 RDU327682:RDW327682 RNQ327682:RNS327682 RXM327682:RXO327682 SHI327682:SHK327682 SRE327682:SRG327682 TBA327682:TBC327682 TKW327682:TKY327682 TUS327682:TUU327682 UEO327682:UEQ327682 UOK327682:UOM327682 UYG327682:UYI327682 VIC327682:VIE327682 VRY327682:VSA327682 WBU327682:WBW327682 WLQ327682:WLS327682 WVM327682:WVO327682 JA393218:JC393218 SW393218:SY393218 ACS393218:ACU393218 AMO393218:AMQ393218 AWK393218:AWM393218 BGG393218:BGI393218 BQC393218:BQE393218 BZY393218:CAA393218 CJU393218:CJW393218 CTQ393218:CTS393218 DDM393218:DDO393218 DNI393218:DNK393218 DXE393218:DXG393218 EHA393218:EHC393218 EQW393218:EQY393218 FAS393218:FAU393218 FKO393218:FKQ393218 FUK393218:FUM393218 GEG393218:GEI393218 GOC393218:GOE393218 GXY393218:GYA393218 HHU393218:HHW393218 HRQ393218:HRS393218 IBM393218:IBO393218 ILI393218:ILK393218 IVE393218:IVG393218 JFA393218:JFC393218 JOW393218:JOY393218 JYS393218:JYU393218 KIO393218:KIQ393218 KSK393218:KSM393218 LCG393218:LCI393218 LMC393218:LME393218 LVY393218:LWA393218 MFU393218:MFW393218 MPQ393218:MPS393218 MZM393218:MZO393218 NJI393218:NJK393218 NTE393218:NTG393218 ODA393218:ODC393218 OMW393218:OMY393218 OWS393218:OWU393218 PGO393218:PGQ393218 PQK393218:PQM393218 QAG393218:QAI393218 QKC393218:QKE393218 QTY393218:QUA393218 RDU393218:RDW393218 RNQ393218:RNS393218 RXM393218:RXO393218 SHI393218:SHK393218 SRE393218:SRG393218 TBA393218:TBC393218 TKW393218:TKY393218 TUS393218:TUU393218 UEO393218:UEQ393218 UOK393218:UOM393218 UYG393218:UYI393218 VIC393218:VIE393218 VRY393218:VSA393218 WBU393218:WBW393218 WLQ393218:WLS393218 WVM393218:WVO393218 JA458754:JC458754 SW458754:SY458754 ACS458754:ACU458754 AMO458754:AMQ458754 AWK458754:AWM458754 BGG458754:BGI458754 BQC458754:BQE458754 BZY458754:CAA458754 CJU458754:CJW458754 CTQ458754:CTS458754 DDM458754:DDO458754 DNI458754:DNK458754 DXE458754:DXG458754 EHA458754:EHC458754 EQW458754:EQY458754 FAS458754:FAU458754 FKO458754:FKQ458754 FUK458754:FUM458754 GEG458754:GEI458754 GOC458754:GOE458754 GXY458754:GYA458754 HHU458754:HHW458754 HRQ458754:HRS458754 IBM458754:IBO458754 ILI458754:ILK458754 IVE458754:IVG458754 JFA458754:JFC458754 JOW458754:JOY458754 JYS458754:JYU458754 KIO458754:KIQ458754 KSK458754:KSM458754 LCG458754:LCI458754 LMC458754:LME458754 LVY458754:LWA458754 MFU458754:MFW458754 MPQ458754:MPS458754 MZM458754:MZO458754 NJI458754:NJK458754 NTE458754:NTG458754 ODA458754:ODC458754 OMW458754:OMY458754 OWS458754:OWU458754 PGO458754:PGQ458754 PQK458754:PQM458754 QAG458754:QAI458754 QKC458754:QKE458754 QTY458754:QUA458754 RDU458754:RDW458754 RNQ458754:RNS458754 RXM458754:RXO458754 SHI458754:SHK458754 SRE458754:SRG458754 TBA458754:TBC458754 TKW458754:TKY458754 TUS458754:TUU458754 UEO458754:UEQ458754 UOK458754:UOM458754 UYG458754:UYI458754 VIC458754:VIE458754 VRY458754:VSA458754 WBU458754:WBW458754 WLQ458754:WLS458754 WVM458754:WVO458754 JA524290:JC524290 SW524290:SY524290 ACS524290:ACU524290 AMO524290:AMQ524290 AWK524290:AWM524290 BGG524290:BGI524290 BQC524290:BQE524290 BZY524290:CAA524290 CJU524290:CJW524290 CTQ524290:CTS524290 DDM524290:DDO524290 DNI524290:DNK524290 DXE524290:DXG524290 EHA524290:EHC524290 EQW524290:EQY524290 FAS524290:FAU524290 FKO524290:FKQ524290 FUK524290:FUM524290 GEG524290:GEI524290 GOC524290:GOE524290 GXY524290:GYA524290 HHU524290:HHW524290 HRQ524290:HRS524290 IBM524290:IBO524290 ILI524290:ILK524290 IVE524290:IVG524290 JFA524290:JFC524290 JOW524290:JOY524290 JYS524290:JYU524290 KIO524290:KIQ524290 KSK524290:KSM524290 LCG524290:LCI524290 LMC524290:LME524290 LVY524290:LWA524290 MFU524290:MFW524290 MPQ524290:MPS524290 MZM524290:MZO524290 NJI524290:NJK524290 NTE524290:NTG524290 ODA524290:ODC524290 OMW524290:OMY524290 OWS524290:OWU524290 PGO524290:PGQ524290 PQK524290:PQM524290 QAG524290:QAI524290 QKC524290:QKE524290 QTY524290:QUA524290 RDU524290:RDW524290 RNQ524290:RNS524290 RXM524290:RXO524290 SHI524290:SHK524290 SRE524290:SRG524290 TBA524290:TBC524290 TKW524290:TKY524290 TUS524290:TUU524290 UEO524290:UEQ524290 UOK524290:UOM524290 UYG524290:UYI524290 VIC524290:VIE524290 VRY524290:VSA524290 WBU524290:WBW524290 WLQ524290:WLS524290 WVM524290:WVO524290 JA589826:JC589826 SW589826:SY589826 ACS589826:ACU589826 AMO589826:AMQ589826 AWK589826:AWM589826 BGG589826:BGI589826 BQC589826:BQE589826 BZY589826:CAA589826 CJU589826:CJW589826 CTQ589826:CTS589826 DDM589826:DDO589826 DNI589826:DNK589826 DXE589826:DXG589826 EHA589826:EHC589826 EQW589826:EQY589826 FAS589826:FAU589826 FKO589826:FKQ589826 FUK589826:FUM589826 GEG589826:GEI589826 GOC589826:GOE589826 GXY589826:GYA589826 HHU589826:HHW589826 HRQ589826:HRS589826 IBM589826:IBO589826 ILI589826:ILK589826 IVE589826:IVG589826 JFA589826:JFC589826 JOW589826:JOY589826 JYS589826:JYU589826 KIO589826:KIQ589826 KSK589826:KSM589826 LCG589826:LCI589826 LMC589826:LME589826 LVY589826:LWA589826 MFU589826:MFW589826 MPQ589826:MPS589826 MZM589826:MZO589826 NJI589826:NJK589826 NTE589826:NTG589826 ODA589826:ODC589826 OMW589826:OMY589826 OWS589826:OWU589826 PGO589826:PGQ589826 PQK589826:PQM589826 QAG589826:QAI589826 QKC589826:QKE589826 QTY589826:QUA589826 RDU589826:RDW589826 RNQ589826:RNS589826 RXM589826:RXO589826 SHI589826:SHK589826 SRE589826:SRG589826 TBA589826:TBC589826 TKW589826:TKY589826 TUS589826:TUU589826 UEO589826:UEQ589826 UOK589826:UOM589826 UYG589826:UYI589826 VIC589826:VIE589826 VRY589826:VSA589826 WBU589826:WBW589826 WLQ589826:WLS589826 WVM589826:WVO589826 JA655362:JC655362 SW655362:SY655362 ACS655362:ACU655362 AMO655362:AMQ655362 AWK655362:AWM655362 BGG655362:BGI655362 BQC655362:BQE655362 BZY655362:CAA655362 CJU655362:CJW655362 CTQ655362:CTS655362 DDM655362:DDO655362 DNI655362:DNK655362 DXE655362:DXG655362 EHA655362:EHC655362 EQW655362:EQY655362 FAS655362:FAU655362 FKO655362:FKQ655362 FUK655362:FUM655362 GEG655362:GEI655362 GOC655362:GOE655362 GXY655362:GYA655362 HHU655362:HHW655362 HRQ655362:HRS655362 IBM655362:IBO655362 ILI655362:ILK655362 IVE655362:IVG655362 JFA655362:JFC655362 JOW655362:JOY655362 JYS655362:JYU655362 KIO655362:KIQ655362 KSK655362:KSM655362 LCG655362:LCI655362 LMC655362:LME655362 LVY655362:LWA655362 MFU655362:MFW655362 MPQ655362:MPS655362 MZM655362:MZO655362 NJI655362:NJK655362 NTE655362:NTG655362 ODA655362:ODC655362 OMW655362:OMY655362 OWS655362:OWU655362 PGO655362:PGQ655362 PQK655362:PQM655362 QAG655362:QAI655362 QKC655362:QKE655362 QTY655362:QUA655362 RDU655362:RDW655362 RNQ655362:RNS655362 RXM655362:RXO655362 SHI655362:SHK655362 SRE655362:SRG655362 TBA655362:TBC655362 TKW655362:TKY655362 TUS655362:TUU655362 UEO655362:UEQ655362 UOK655362:UOM655362 UYG655362:UYI655362 VIC655362:VIE655362 VRY655362:VSA655362 WBU655362:WBW655362 WLQ655362:WLS655362 WVM655362:WVO655362 JA720898:JC720898 SW720898:SY720898 ACS720898:ACU720898 AMO720898:AMQ720898 AWK720898:AWM720898 BGG720898:BGI720898 BQC720898:BQE720898 BZY720898:CAA720898 CJU720898:CJW720898 CTQ720898:CTS720898 DDM720898:DDO720898 DNI720898:DNK720898 DXE720898:DXG720898 EHA720898:EHC720898 EQW720898:EQY720898 FAS720898:FAU720898 FKO720898:FKQ720898 FUK720898:FUM720898 GEG720898:GEI720898 GOC720898:GOE720898 GXY720898:GYA720898 HHU720898:HHW720898 HRQ720898:HRS720898 IBM720898:IBO720898 ILI720898:ILK720898 IVE720898:IVG720898 JFA720898:JFC720898 JOW720898:JOY720898 JYS720898:JYU720898 KIO720898:KIQ720898 KSK720898:KSM720898 LCG720898:LCI720898 LMC720898:LME720898 LVY720898:LWA720898 MFU720898:MFW720898 MPQ720898:MPS720898 MZM720898:MZO720898 NJI720898:NJK720898 NTE720898:NTG720898 ODA720898:ODC720898 OMW720898:OMY720898 OWS720898:OWU720898 PGO720898:PGQ720898 PQK720898:PQM720898 QAG720898:QAI720898 QKC720898:QKE720898 QTY720898:QUA720898 RDU720898:RDW720898 RNQ720898:RNS720898 RXM720898:RXO720898 SHI720898:SHK720898 SRE720898:SRG720898 TBA720898:TBC720898 TKW720898:TKY720898 TUS720898:TUU720898 UEO720898:UEQ720898 UOK720898:UOM720898 UYG720898:UYI720898 VIC720898:VIE720898 VRY720898:VSA720898 WBU720898:WBW720898 WLQ720898:WLS720898 WVM720898:WVO720898 JA786434:JC786434 SW786434:SY786434 ACS786434:ACU786434 AMO786434:AMQ786434 AWK786434:AWM786434 BGG786434:BGI786434 BQC786434:BQE786434 BZY786434:CAA786434 CJU786434:CJW786434 CTQ786434:CTS786434 DDM786434:DDO786434 DNI786434:DNK786434 DXE786434:DXG786434 EHA786434:EHC786434 EQW786434:EQY786434 FAS786434:FAU786434 FKO786434:FKQ786434 FUK786434:FUM786434 GEG786434:GEI786434 GOC786434:GOE786434 GXY786434:GYA786434 HHU786434:HHW786434 HRQ786434:HRS786434 IBM786434:IBO786434 ILI786434:ILK786434 IVE786434:IVG786434 JFA786434:JFC786434 JOW786434:JOY786434 JYS786434:JYU786434 KIO786434:KIQ786434 KSK786434:KSM786434 LCG786434:LCI786434 LMC786434:LME786434 LVY786434:LWA786434 MFU786434:MFW786434 MPQ786434:MPS786434 MZM786434:MZO786434 NJI786434:NJK786434 NTE786434:NTG786434 ODA786434:ODC786434 OMW786434:OMY786434 OWS786434:OWU786434 PGO786434:PGQ786434 PQK786434:PQM786434 QAG786434:QAI786434 QKC786434:QKE786434 QTY786434:QUA786434 RDU786434:RDW786434 RNQ786434:RNS786434 RXM786434:RXO786434 SHI786434:SHK786434 SRE786434:SRG786434 TBA786434:TBC786434 TKW786434:TKY786434 TUS786434:TUU786434 UEO786434:UEQ786434 UOK786434:UOM786434 UYG786434:UYI786434 VIC786434:VIE786434 VRY786434:VSA786434 WBU786434:WBW786434 WLQ786434:WLS786434 WVM786434:WVO786434 JA851970:JC851970 SW851970:SY851970 ACS851970:ACU851970 AMO851970:AMQ851970 AWK851970:AWM851970 BGG851970:BGI851970 BQC851970:BQE851970 BZY851970:CAA851970 CJU851970:CJW851970 CTQ851970:CTS851970 DDM851970:DDO851970 DNI851970:DNK851970 DXE851970:DXG851970 EHA851970:EHC851970 EQW851970:EQY851970 FAS851970:FAU851970 FKO851970:FKQ851970 FUK851970:FUM851970 GEG851970:GEI851970 GOC851970:GOE851970 GXY851970:GYA851970 HHU851970:HHW851970 HRQ851970:HRS851970 IBM851970:IBO851970 ILI851970:ILK851970 IVE851970:IVG851970 JFA851970:JFC851970 JOW851970:JOY851970 JYS851970:JYU851970 KIO851970:KIQ851970 KSK851970:KSM851970 LCG851970:LCI851970 LMC851970:LME851970 LVY851970:LWA851970 MFU851970:MFW851970 MPQ851970:MPS851970 MZM851970:MZO851970 NJI851970:NJK851970 NTE851970:NTG851970 ODA851970:ODC851970 OMW851970:OMY851970 OWS851970:OWU851970 PGO851970:PGQ851970 PQK851970:PQM851970 QAG851970:QAI851970 QKC851970:QKE851970 QTY851970:QUA851970 RDU851970:RDW851970 RNQ851970:RNS851970 RXM851970:RXO851970 SHI851970:SHK851970 SRE851970:SRG851970 TBA851970:TBC851970 TKW851970:TKY851970 TUS851970:TUU851970 UEO851970:UEQ851970 UOK851970:UOM851970 UYG851970:UYI851970 VIC851970:VIE851970 VRY851970:VSA851970 WBU851970:WBW851970 WLQ851970:WLS851970 WVM851970:WVO851970 JA917506:JC917506 SW917506:SY917506 ACS917506:ACU917506 AMO917506:AMQ917506 AWK917506:AWM917506 BGG917506:BGI917506 BQC917506:BQE917506 BZY917506:CAA917506 CJU917506:CJW917506 CTQ917506:CTS917506 DDM917506:DDO917506 DNI917506:DNK917506 DXE917506:DXG917506 EHA917506:EHC917506 EQW917506:EQY917506 FAS917506:FAU917506 FKO917506:FKQ917506 FUK917506:FUM917506 GEG917506:GEI917506 GOC917506:GOE917506 GXY917506:GYA917506 HHU917506:HHW917506 HRQ917506:HRS917506 IBM917506:IBO917506 ILI917506:ILK917506 IVE917506:IVG917506 JFA917506:JFC917506 JOW917506:JOY917506 JYS917506:JYU917506 KIO917506:KIQ917506 KSK917506:KSM917506 LCG917506:LCI917506 LMC917506:LME917506 LVY917506:LWA917506 MFU917506:MFW917506 MPQ917506:MPS917506 MZM917506:MZO917506 NJI917506:NJK917506 NTE917506:NTG917506 ODA917506:ODC917506 OMW917506:OMY917506 OWS917506:OWU917506 PGO917506:PGQ917506 PQK917506:PQM917506 QAG917506:QAI917506 QKC917506:QKE917506 QTY917506:QUA917506 RDU917506:RDW917506 RNQ917506:RNS917506 RXM917506:RXO917506 SHI917506:SHK917506 SRE917506:SRG917506 TBA917506:TBC917506 TKW917506:TKY917506 TUS917506:TUU917506 UEO917506:UEQ917506 UOK917506:UOM917506 UYG917506:UYI917506 VIC917506:VIE917506 VRY917506:VSA917506 WBU917506:WBW917506 WLQ917506:WLS917506 WVM917506:WVO917506 JA983042:JC983042 SW983042:SY983042 ACS983042:ACU983042 AMO983042:AMQ983042 AWK983042:AWM983042 BGG983042:BGI983042 BQC983042:BQE983042 BZY983042:CAA983042 CJU983042:CJW983042 CTQ983042:CTS983042 DDM983042:DDO983042 DNI983042:DNK983042 DXE983042:DXG983042 EHA983042:EHC983042 EQW983042:EQY983042 FAS983042:FAU983042 FKO983042:FKQ983042 FUK983042:FUM983042 GEG983042:GEI983042 GOC983042:GOE983042 GXY983042:GYA983042 HHU983042:HHW983042 HRQ983042:HRS983042 IBM983042:IBO983042 ILI983042:ILK983042 IVE983042:IVG983042 JFA983042:JFC983042 JOW983042:JOY983042 JYS983042:JYU983042 KIO983042:KIQ983042 KSK983042:KSM983042 LCG983042:LCI983042 LMC983042:LME983042 LVY983042:LWA983042 MFU983042:MFW983042 MPQ983042:MPS983042 MZM983042:MZO983042 NJI983042:NJK983042 NTE983042:NTG983042 ODA983042:ODC983042 OMW983042:OMY983042 OWS983042:OWU983042 PGO983042:PGQ983042 PQK983042:PQM983042 QAG983042:QAI983042 QKC983042:QKE983042 QTY983042:QUA983042 RDU983042:RDW983042 RNQ983042:RNS983042 RXM983042:RXO983042 SHI983042:SHK983042 SRE983042:SRG983042 TBA983042:TBC983042 TKW983042:TKY983042 TUS983042:TUU983042 UEO983042:UEQ983042 UOK983042:UOM983042 UYG983042:UYI983042 VIC983042:VIE983042 VRY983042:VSA983042 WBU983042:WBW983042 WLQ983042:WLS983042 WVM983042:WVO983042 F983042:G983042 F917506:G917506 F851970:G851970 F786434:G786434 F720898:G720898 F655362:G655362 F589826:G589826 F524290:G524290 F458754:G458754 F393218:G393218 F327682:G327682 F262146:G262146 F196610:G196610 F131074:G131074 F65538:G65538 F4:G4" xr:uid="{6D58A10B-4ADD-4E99-8496-2853E32CB364}"/>
    <dataValidation imeMode="hiragana" allowBlank="1" showInputMessage="1" showErrorMessage="1" sqref="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38 IX65538 ST65538 ACP65538 AML65538 AWH65538 BGD65538 BPZ65538 BZV65538 CJR65538 CTN65538 DDJ65538 DNF65538 DXB65538 EGX65538 EQT65538 FAP65538 FKL65538 FUH65538 GED65538 GNZ65538 GXV65538 HHR65538 HRN65538 IBJ65538 ILF65538 IVB65538 JEX65538 JOT65538 JYP65538 KIL65538 KSH65538 LCD65538 LLZ65538 LVV65538 MFR65538 MPN65538 MZJ65538 NJF65538 NTB65538 OCX65538 OMT65538 OWP65538 PGL65538 PQH65538 QAD65538 QJZ65538 QTV65538 RDR65538 RNN65538 RXJ65538 SHF65538 SRB65538 TAX65538 TKT65538 TUP65538 UEL65538 UOH65538 UYD65538 VHZ65538 VRV65538 WBR65538 WLN65538 WVJ65538 C131074 IX131074 ST131074 ACP131074 AML131074 AWH131074 BGD131074 BPZ131074 BZV131074 CJR131074 CTN131074 DDJ131074 DNF131074 DXB131074 EGX131074 EQT131074 FAP131074 FKL131074 FUH131074 GED131074 GNZ131074 GXV131074 HHR131074 HRN131074 IBJ131074 ILF131074 IVB131074 JEX131074 JOT131074 JYP131074 KIL131074 KSH131074 LCD131074 LLZ131074 LVV131074 MFR131074 MPN131074 MZJ131074 NJF131074 NTB131074 OCX131074 OMT131074 OWP131074 PGL131074 PQH131074 QAD131074 QJZ131074 QTV131074 RDR131074 RNN131074 RXJ131074 SHF131074 SRB131074 TAX131074 TKT131074 TUP131074 UEL131074 UOH131074 UYD131074 VHZ131074 VRV131074 WBR131074 WLN131074 WVJ131074 C196610 IX196610 ST196610 ACP196610 AML196610 AWH196610 BGD196610 BPZ196610 BZV196610 CJR196610 CTN196610 DDJ196610 DNF196610 DXB196610 EGX196610 EQT196610 FAP196610 FKL196610 FUH196610 GED196610 GNZ196610 GXV196610 HHR196610 HRN196610 IBJ196610 ILF196610 IVB196610 JEX196610 JOT196610 JYP196610 KIL196610 KSH196610 LCD196610 LLZ196610 LVV196610 MFR196610 MPN196610 MZJ196610 NJF196610 NTB196610 OCX196610 OMT196610 OWP196610 PGL196610 PQH196610 QAD196610 QJZ196610 QTV196610 RDR196610 RNN196610 RXJ196610 SHF196610 SRB196610 TAX196610 TKT196610 TUP196610 UEL196610 UOH196610 UYD196610 VHZ196610 VRV196610 WBR196610 WLN196610 WVJ196610 C262146 IX262146 ST262146 ACP262146 AML262146 AWH262146 BGD262146 BPZ262146 BZV262146 CJR262146 CTN262146 DDJ262146 DNF262146 DXB262146 EGX262146 EQT262146 FAP262146 FKL262146 FUH262146 GED262146 GNZ262146 GXV262146 HHR262146 HRN262146 IBJ262146 ILF262146 IVB262146 JEX262146 JOT262146 JYP262146 KIL262146 KSH262146 LCD262146 LLZ262146 LVV262146 MFR262146 MPN262146 MZJ262146 NJF262146 NTB262146 OCX262146 OMT262146 OWP262146 PGL262146 PQH262146 QAD262146 QJZ262146 QTV262146 RDR262146 RNN262146 RXJ262146 SHF262146 SRB262146 TAX262146 TKT262146 TUP262146 UEL262146 UOH262146 UYD262146 VHZ262146 VRV262146 WBR262146 WLN262146 WVJ262146 C327682 IX327682 ST327682 ACP327682 AML327682 AWH327682 BGD327682 BPZ327682 BZV327682 CJR327682 CTN327682 DDJ327682 DNF327682 DXB327682 EGX327682 EQT327682 FAP327682 FKL327682 FUH327682 GED327682 GNZ327682 GXV327682 HHR327682 HRN327682 IBJ327682 ILF327682 IVB327682 JEX327682 JOT327682 JYP327682 KIL327682 KSH327682 LCD327682 LLZ327682 LVV327682 MFR327682 MPN327682 MZJ327682 NJF327682 NTB327682 OCX327682 OMT327682 OWP327682 PGL327682 PQH327682 QAD327682 QJZ327682 QTV327682 RDR327682 RNN327682 RXJ327682 SHF327682 SRB327682 TAX327682 TKT327682 TUP327682 UEL327682 UOH327682 UYD327682 VHZ327682 VRV327682 WBR327682 WLN327682 WVJ327682 C393218 IX393218 ST393218 ACP393218 AML393218 AWH393218 BGD393218 BPZ393218 BZV393218 CJR393218 CTN393218 DDJ393218 DNF393218 DXB393218 EGX393218 EQT393218 FAP393218 FKL393218 FUH393218 GED393218 GNZ393218 GXV393218 HHR393218 HRN393218 IBJ393218 ILF393218 IVB393218 JEX393218 JOT393218 JYP393218 KIL393218 KSH393218 LCD393218 LLZ393218 LVV393218 MFR393218 MPN393218 MZJ393218 NJF393218 NTB393218 OCX393218 OMT393218 OWP393218 PGL393218 PQH393218 QAD393218 QJZ393218 QTV393218 RDR393218 RNN393218 RXJ393218 SHF393218 SRB393218 TAX393218 TKT393218 TUP393218 UEL393218 UOH393218 UYD393218 VHZ393218 VRV393218 WBR393218 WLN393218 WVJ393218 C458754 IX458754 ST458754 ACP458754 AML458754 AWH458754 BGD458754 BPZ458754 BZV458754 CJR458754 CTN458754 DDJ458754 DNF458754 DXB458754 EGX458754 EQT458754 FAP458754 FKL458754 FUH458754 GED458754 GNZ458754 GXV458754 HHR458754 HRN458754 IBJ458754 ILF458754 IVB458754 JEX458754 JOT458754 JYP458754 KIL458754 KSH458754 LCD458754 LLZ458754 LVV458754 MFR458754 MPN458754 MZJ458754 NJF458754 NTB458754 OCX458754 OMT458754 OWP458754 PGL458754 PQH458754 QAD458754 QJZ458754 QTV458754 RDR458754 RNN458754 RXJ458754 SHF458754 SRB458754 TAX458754 TKT458754 TUP458754 UEL458754 UOH458754 UYD458754 VHZ458754 VRV458754 WBR458754 WLN458754 WVJ458754 C524290 IX524290 ST524290 ACP524290 AML524290 AWH524290 BGD524290 BPZ524290 BZV524290 CJR524290 CTN524290 DDJ524290 DNF524290 DXB524290 EGX524290 EQT524290 FAP524290 FKL524290 FUH524290 GED524290 GNZ524290 GXV524290 HHR524290 HRN524290 IBJ524290 ILF524290 IVB524290 JEX524290 JOT524290 JYP524290 KIL524290 KSH524290 LCD524290 LLZ524290 LVV524290 MFR524290 MPN524290 MZJ524290 NJF524290 NTB524290 OCX524290 OMT524290 OWP524290 PGL524290 PQH524290 QAD524290 QJZ524290 QTV524290 RDR524290 RNN524290 RXJ524290 SHF524290 SRB524290 TAX524290 TKT524290 TUP524290 UEL524290 UOH524290 UYD524290 VHZ524290 VRV524290 WBR524290 WLN524290 WVJ524290 C589826 IX589826 ST589826 ACP589826 AML589826 AWH589826 BGD589826 BPZ589826 BZV589826 CJR589826 CTN589826 DDJ589826 DNF589826 DXB589826 EGX589826 EQT589826 FAP589826 FKL589826 FUH589826 GED589826 GNZ589826 GXV589826 HHR589826 HRN589826 IBJ589826 ILF589826 IVB589826 JEX589826 JOT589826 JYP589826 KIL589826 KSH589826 LCD589826 LLZ589826 LVV589826 MFR589826 MPN589826 MZJ589826 NJF589826 NTB589826 OCX589826 OMT589826 OWP589826 PGL589826 PQH589826 QAD589826 QJZ589826 QTV589826 RDR589826 RNN589826 RXJ589826 SHF589826 SRB589826 TAX589826 TKT589826 TUP589826 UEL589826 UOH589826 UYD589826 VHZ589826 VRV589826 WBR589826 WLN589826 WVJ589826 C655362 IX655362 ST655362 ACP655362 AML655362 AWH655362 BGD655362 BPZ655362 BZV655362 CJR655362 CTN655362 DDJ655362 DNF655362 DXB655362 EGX655362 EQT655362 FAP655362 FKL655362 FUH655362 GED655362 GNZ655362 GXV655362 HHR655362 HRN655362 IBJ655362 ILF655362 IVB655362 JEX655362 JOT655362 JYP655362 KIL655362 KSH655362 LCD655362 LLZ655362 LVV655362 MFR655362 MPN655362 MZJ655362 NJF655362 NTB655362 OCX655362 OMT655362 OWP655362 PGL655362 PQH655362 QAD655362 QJZ655362 QTV655362 RDR655362 RNN655362 RXJ655362 SHF655362 SRB655362 TAX655362 TKT655362 TUP655362 UEL655362 UOH655362 UYD655362 VHZ655362 VRV655362 WBR655362 WLN655362 WVJ655362 C720898 IX720898 ST720898 ACP720898 AML720898 AWH720898 BGD720898 BPZ720898 BZV720898 CJR720898 CTN720898 DDJ720898 DNF720898 DXB720898 EGX720898 EQT720898 FAP720898 FKL720898 FUH720898 GED720898 GNZ720898 GXV720898 HHR720898 HRN720898 IBJ720898 ILF720898 IVB720898 JEX720898 JOT720898 JYP720898 KIL720898 KSH720898 LCD720898 LLZ720898 LVV720898 MFR720898 MPN720898 MZJ720898 NJF720898 NTB720898 OCX720898 OMT720898 OWP720898 PGL720898 PQH720898 QAD720898 QJZ720898 QTV720898 RDR720898 RNN720898 RXJ720898 SHF720898 SRB720898 TAX720898 TKT720898 TUP720898 UEL720898 UOH720898 UYD720898 VHZ720898 VRV720898 WBR720898 WLN720898 WVJ720898 C786434 IX786434 ST786434 ACP786434 AML786434 AWH786434 BGD786434 BPZ786434 BZV786434 CJR786434 CTN786434 DDJ786434 DNF786434 DXB786434 EGX786434 EQT786434 FAP786434 FKL786434 FUH786434 GED786434 GNZ786434 GXV786434 HHR786434 HRN786434 IBJ786434 ILF786434 IVB786434 JEX786434 JOT786434 JYP786434 KIL786434 KSH786434 LCD786434 LLZ786434 LVV786434 MFR786434 MPN786434 MZJ786434 NJF786434 NTB786434 OCX786434 OMT786434 OWP786434 PGL786434 PQH786434 QAD786434 QJZ786434 QTV786434 RDR786434 RNN786434 RXJ786434 SHF786434 SRB786434 TAX786434 TKT786434 TUP786434 UEL786434 UOH786434 UYD786434 VHZ786434 VRV786434 WBR786434 WLN786434 WVJ786434 C851970 IX851970 ST851970 ACP851970 AML851970 AWH851970 BGD851970 BPZ851970 BZV851970 CJR851970 CTN851970 DDJ851970 DNF851970 DXB851970 EGX851970 EQT851970 FAP851970 FKL851970 FUH851970 GED851970 GNZ851970 GXV851970 HHR851970 HRN851970 IBJ851970 ILF851970 IVB851970 JEX851970 JOT851970 JYP851970 KIL851970 KSH851970 LCD851970 LLZ851970 LVV851970 MFR851970 MPN851970 MZJ851970 NJF851970 NTB851970 OCX851970 OMT851970 OWP851970 PGL851970 PQH851970 QAD851970 QJZ851970 QTV851970 RDR851970 RNN851970 RXJ851970 SHF851970 SRB851970 TAX851970 TKT851970 TUP851970 UEL851970 UOH851970 UYD851970 VHZ851970 VRV851970 WBR851970 WLN851970 WVJ851970 C917506 IX917506 ST917506 ACP917506 AML917506 AWH917506 BGD917506 BPZ917506 BZV917506 CJR917506 CTN917506 DDJ917506 DNF917506 DXB917506 EGX917506 EQT917506 FAP917506 FKL917506 FUH917506 GED917506 GNZ917506 GXV917506 HHR917506 HRN917506 IBJ917506 ILF917506 IVB917506 JEX917506 JOT917506 JYP917506 KIL917506 KSH917506 LCD917506 LLZ917506 LVV917506 MFR917506 MPN917506 MZJ917506 NJF917506 NTB917506 OCX917506 OMT917506 OWP917506 PGL917506 PQH917506 QAD917506 QJZ917506 QTV917506 RDR917506 RNN917506 RXJ917506 SHF917506 SRB917506 TAX917506 TKT917506 TUP917506 UEL917506 UOH917506 UYD917506 VHZ917506 VRV917506 WBR917506 WLN917506 WVJ917506 C983042 IX983042 ST983042 ACP983042 AML983042 AWH983042 BGD983042 BPZ983042 BZV983042 CJR983042 CTN983042 DDJ983042 DNF983042 DXB983042 EGX983042 EQT983042 FAP983042 FKL983042 FUH983042 GED983042 GNZ983042 GXV983042 HHR983042 HRN983042 IBJ983042 ILF983042 IVB983042 JEX983042 JOT983042 JYP983042 KIL983042 KSH983042 LCD983042 LLZ983042 LVV983042 MFR983042 MPN983042 MZJ983042 NJF983042 NTB983042 OCX983042 OMT983042 OWP983042 PGL983042 PQH983042 QAD983042 QJZ983042 QTV983042 RDR983042 RNN983042 RXJ983042 SHF983042 SRB983042 TAX983042 TKT983042 TUP983042 UEL983042 UOH983042 UYD983042 VHZ983042 VRV983042 WBR983042 WLN983042 WVJ983042 IX2:JC3 ST2:SY3 ACP2:ACU3 AML2:AMQ3 AWH2:AWM3 BGD2:BGI3 BPZ2:BQE3 BZV2:CAA3 CJR2:CJW3 CTN2:CTS3 DDJ2:DDO3 DNF2:DNK3 DXB2:DXG3 EGX2:EHC3 EQT2:EQY3 FAP2:FAU3 FKL2:FKQ3 FUH2:FUM3 GED2:GEI3 GNZ2:GOE3 GXV2:GYA3 HHR2:HHW3 HRN2:HRS3 IBJ2:IBO3 ILF2:ILK3 IVB2:IVG3 JEX2:JFC3 JOT2:JOY3 JYP2:JYU3 KIL2:KIQ3 KSH2:KSM3 LCD2:LCI3 LLZ2:LME3 LVV2:LWA3 MFR2:MFW3 MPN2:MPS3 MZJ2:MZO3 NJF2:NJK3 NTB2:NTG3 OCX2:ODC3 OMT2:OMY3 OWP2:OWU3 PGL2:PGQ3 PQH2:PQM3 QAD2:QAI3 QJZ2:QKE3 QTV2:QUA3 RDR2:RDW3 RNN2:RNS3 RXJ2:RXO3 SHF2:SHK3 SRB2:SRG3 TAX2:TBC3 TKT2:TKY3 TUP2:TUU3 UEL2:UEQ3 UOH2:UOM3 UYD2:UYI3 VHZ2:VIE3 VRV2:VSA3 WBR2:WBW3 WLN2:WLS3 WVJ2:WVO3 IX65536:JC65537 ST65536:SY65537 ACP65536:ACU65537 AML65536:AMQ65537 AWH65536:AWM65537 BGD65536:BGI65537 BPZ65536:BQE65537 BZV65536:CAA65537 CJR65536:CJW65537 CTN65536:CTS65537 DDJ65536:DDO65537 DNF65536:DNK65537 DXB65536:DXG65537 EGX65536:EHC65537 EQT65536:EQY65537 FAP65536:FAU65537 FKL65536:FKQ65537 FUH65536:FUM65537 GED65536:GEI65537 GNZ65536:GOE65537 GXV65536:GYA65537 HHR65536:HHW65537 HRN65536:HRS65537 IBJ65536:IBO65537 ILF65536:ILK65537 IVB65536:IVG65537 JEX65536:JFC65537 JOT65536:JOY65537 JYP65536:JYU65537 KIL65536:KIQ65537 KSH65536:KSM65537 LCD65536:LCI65537 LLZ65536:LME65537 LVV65536:LWA65537 MFR65536:MFW65537 MPN65536:MPS65537 MZJ65536:MZO65537 NJF65536:NJK65537 NTB65536:NTG65537 OCX65536:ODC65537 OMT65536:OMY65537 OWP65536:OWU65537 PGL65536:PGQ65537 PQH65536:PQM65537 QAD65536:QAI65537 QJZ65536:QKE65537 QTV65536:QUA65537 RDR65536:RDW65537 RNN65536:RNS65537 RXJ65536:RXO65537 SHF65536:SHK65537 SRB65536:SRG65537 TAX65536:TBC65537 TKT65536:TKY65537 TUP65536:TUU65537 UEL65536:UEQ65537 UOH65536:UOM65537 UYD65536:UYI65537 VHZ65536:VIE65537 VRV65536:VSA65537 WBR65536:WBW65537 WLN65536:WLS65537 WVJ65536:WVO65537 IX131072:JC131073 ST131072:SY131073 ACP131072:ACU131073 AML131072:AMQ131073 AWH131072:AWM131073 BGD131072:BGI131073 BPZ131072:BQE131073 BZV131072:CAA131073 CJR131072:CJW131073 CTN131072:CTS131073 DDJ131072:DDO131073 DNF131072:DNK131073 DXB131072:DXG131073 EGX131072:EHC131073 EQT131072:EQY131073 FAP131072:FAU131073 FKL131072:FKQ131073 FUH131072:FUM131073 GED131072:GEI131073 GNZ131072:GOE131073 GXV131072:GYA131073 HHR131072:HHW131073 HRN131072:HRS131073 IBJ131072:IBO131073 ILF131072:ILK131073 IVB131072:IVG131073 JEX131072:JFC131073 JOT131072:JOY131073 JYP131072:JYU131073 KIL131072:KIQ131073 KSH131072:KSM131073 LCD131072:LCI131073 LLZ131072:LME131073 LVV131072:LWA131073 MFR131072:MFW131073 MPN131072:MPS131073 MZJ131072:MZO131073 NJF131072:NJK131073 NTB131072:NTG131073 OCX131072:ODC131073 OMT131072:OMY131073 OWP131072:OWU131073 PGL131072:PGQ131073 PQH131072:PQM131073 QAD131072:QAI131073 QJZ131072:QKE131073 QTV131072:QUA131073 RDR131072:RDW131073 RNN131072:RNS131073 RXJ131072:RXO131073 SHF131072:SHK131073 SRB131072:SRG131073 TAX131072:TBC131073 TKT131072:TKY131073 TUP131072:TUU131073 UEL131072:UEQ131073 UOH131072:UOM131073 UYD131072:UYI131073 VHZ131072:VIE131073 VRV131072:VSA131073 WBR131072:WBW131073 WLN131072:WLS131073 WVJ131072:WVO131073 IX196608:JC196609 ST196608:SY196609 ACP196608:ACU196609 AML196608:AMQ196609 AWH196608:AWM196609 BGD196608:BGI196609 BPZ196608:BQE196609 BZV196608:CAA196609 CJR196608:CJW196609 CTN196608:CTS196609 DDJ196608:DDO196609 DNF196608:DNK196609 DXB196608:DXG196609 EGX196608:EHC196609 EQT196608:EQY196609 FAP196608:FAU196609 FKL196608:FKQ196609 FUH196608:FUM196609 GED196608:GEI196609 GNZ196608:GOE196609 GXV196608:GYA196609 HHR196608:HHW196609 HRN196608:HRS196609 IBJ196608:IBO196609 ILF196608:ILK196609 IVB196608:IVG196609 JEX196608:JFC196609 JOT196608:JOY196609 JYP196608:JYU196609 KIL196608:KIQ196609 KSH196608:KSM196609 LCD196608:LCI196609 LLZ196608:LME196609 LVV196608:LWA196609 MFR196608:MFW196609 MPN196608:MPS196609 MZJ196608:MZO196609 NJF196608:NJK196609 NTB196608:NTG196609 OCX196608:ODC196609 OMT196608:OMY196609 OWP196608:OWU196609 PGL196608:PGQ196609 PQH196608:PQM196609 QAD196608:QAI196609 QJZ196608:QKE196609 QTV196608:QUA196609 RDR196608:RDW196609 RNN196608:RNS196609 RXJ196608:RXO196609 SHF196608:SHK196609 SRB196608:SRG196609 TAX196608:TBC196609 TKT196608:TKY196609 TUP196608:TUU196609 UEL196608:UEQ196609 UOH196608:UOM196609 UYD196608:UYI196609 VHZ196608:VIE196609 VRV196608:VSA196609 WBR196608:WBW196609 WLN196608:WLS196609 WVJ196608:WVO196609 IX262144:JC262145 ST262144:SY262145 ACP262144:ACU262145 AML262144:AMQ262145 AWH262144:AWM262145 BGD262144:BGI262145 BPZ262144:BQE262145 BZV262144:CAA262145 CJR262144:CJW262145 CTN262144:CTS262145 DDJ262144:DDO262145 DNF262144:DNK262145 DXB262144:DXG262145 EGX262144:EHC262145 EQT262144:EQY262145 FAP262144:FAU262145 FKL262144:FKQ262145 FUH262144:FUM262145 GED262144:GEI262145 GNZ262144:GOE262145 GXV262144:GYA262145 HHR262144:HHW262145 HRN262144:HRS262145 IBJ262144:IBO262145 ILF262144:ILK262145 IVB262144:IVG262145 JEX262144:JFC262145 JOT262144:JOY262145 JYP262144:JYU262145 KIL262144:KIQ262145 KSH262144:KSM262145 LCD262144:LCI262145 LLZ262144:LME262145 LVV262144:LWA262145 MFR262144:MFW262145 MPN262144:MPS262145 MZJ262144:MZO262145 NJF262144:NJK262145 NTB262144:NTG262145 OCX262144:ODC262145 OMT262144:OMY262145 OWP262144:OWU262145 PGL262144:PGQ262145 PQH262144:PQM262145 QAD262144:QAI262145 QJZ262144:QKE262145 QTV262144:QUA262145 RDR262144:RDW262145 RNN262144:RNS262145 RXJ262144:RXO262145 SHF262144:SHK262145 SRB262144:SRG262145 TAX262144:TBC262145 TKT262144:TKY262145 TUP262144:TUU262145 UEL262144:UEQ262145 UOH262144:UOM262145 UYD262144:UYI262145 VHZ262144:VIE262145 VRV262144:VSA262145 WBR262144:WBW262145 WLN262144:WLS262145 WVJ262144:WVO262145 IX327680:JC327681 ST327680:SY327681 ACP327680:ACU327681 AML327680:AMQ327681 AWH327680:AWM327681 BGD327680:BGI327681 BPZ327680:BQE327681 BZV327680:CAA327681 CJR327680:CJW327681 CTN327680:CTS327681 DDJ327680:DDO327681 DNF327680:DNK327681 DXB327680:DXG327681 EGX327680:EHC327681 EQT327680:EQY327681 FAP327680:FAU327681 FKL327680:FKQ327681 FUH327680:FUM327681 GED327680:GEI327681 GNZ327680:GOE327681 GXV327680:GYA327681 HHR327680:HHW327681 HRN327680:HRS327681 IBJ327680:IBO327681 ILF327680:ILK327681 IVB327680:IVG327681 JEX327680:JFC327681 JOT327680:JOY327681 JYP327680:JYU327681 KIL327680:KIQ327681 KSH327680:KSM327681 LCD327680:LCI327681 LLZ327680:LME327681 LVV327680:LWA327681 MFR327680:MFW327681 MPN327680:MPS327681 MZJ327680:MZO327681 NJF327680:NJK327681 NTB327680:NTG327681 OCX327680:ODC327681 OMT327680:OMY327681 OWP327680:OWU327681 PGL327680:PGQ327681 PQH327680:PQM327681 QAD327680:QAI327681 QJZ327680:QKE327681 QTV327680:QUA327681 RDR327680:RDW327681 RNN327680:RNS327681 RXJ327680:RXO327681 SHF327680:SHK327681 SRB327680:SRG327681 TAX327680:TBC327681 TKT327680:TKY327681 TUP327680:TUU327681 UEL327680:UEQ327681 UOH327680:UOM327681 UYD327680:UYI327681 VHZ327680:VIE327681 VRV327680:VSA327681 WBR327680:WBW327681 WLN327680:WLS327681 WVJ327680:WVO327681 IX393216:JC393217 ST393216:SY393217 ACP393216:ACU393217 AML393216:AMQ393217 AWH393216:AWM393217 BGD393216:BGI393217 BPZ393216:BQE393217 BZV393216:CAA393217 CJR393216:CJW393217 CTN393216:CTS393217 DDJ393216:DDO393217 DNF393216:DNK393217 DXB393216:DXG393217 EGX393216:EHC393217 EQT393216:EQY393217 FAP393216:FAU393217 FKL393216:FKQ393217 FUH393216:FUM393217 GED393216:GEI393217 GNZ393216:GOE393217 GXV393216:GYA393217 HHR393216:HHW393217 HRN393216:HRS393217 IBJ393216:IBO393217 ILF393216:ILK393217 IVB393216:IVG393217 JEX393216:JFC393217 JOT393216:JOY393217 JYP393216:JYU393217 KIL393216:KIQ393217 KSH393216:KSM393217 LCD393216:LCI393217 LLZ393216:LME393217 LVV393216:LWA393217 MFR393216:MFW393217 MPN393216:MPS393217 MZJ393216:MZO393217 NJF393216:NJK393217 NTB393216:NTG393217 OCX393216:ODC393217 OMT393216:OMY393217 OWP393216:OWU393217 PGL393216:PGQ393217 PQH393216:PQM393217 QAD393216:QAI393217 QJZ393216:QKE393217 QTV393216:QUA393217 RDR393216:RDW393217 RNN393216:RNS393217 RXJ393216:RXO393217 SHF393216:SHK393217 SRB393216:SRG393217 TAX393216:TBC393217 TKT393216:TKY393217 TUP393216:TUU393217 UEL393216:UEQ393217 UOH393216:UOM393217 UYD393216:UYI393217 VHZ393216:VIE393217 VRV393216:VSA393217 WBR393216:WBW393217 WLN393216:WLS393217 WVJ393216:WVO393217 IX458752:JC458753 ST458752:SY458753 ACP458752:ACU458753 AML458752:AMQ458753 AWH458752:AWM458753 BGD458752:BGI458753 BPZ458752:BQE458753 BZV458752:CAA458753 CJR458752:CJW458753 CTN458752:CTS458753 DDJ458752:DDO458753 DNF458752:DNK458753 DXB458752:DXG458753 EGX458752:EHC458753 EQT458752:EQY458753 FAP458752:FAU458753 FKL458752:FKQ458753 FUH458752:FUM458753 GED458752:GEI458753 GNZ458752:GOE458753 GXV458752:GYA458753 HHR458752:HHW458753 HRN458752:HRS458753 IBJ458752:IBO458753 ILF458752:ILK458753 IVB458752:IVG458753 JEX458752:JFC458753 JOT458752:JOY458753 JYP458752:JYU458753 KIL458752:KIQ458753 KSH458752:KSM458753 LCD458752:LCI458753 LLZ458752:LME458753 LVV458752:LWA458753 MFR458752:MFW458753 MPN458752:MPS458753 MZJ458752:MZO458753 NJF458752:NJK458753 NTB458752:NTG458753 OCX458752:ODC458753 OMT458752:OMY458753 OWP458752:OWU458753 PGL458752:PGQ458753 PQH458752:PQM458753 QAD458752:QAI458753 QJZ458752:QKE458753 QTV458752:QUA458753 RDR458752:RDW458753 RNN458752:RNS458753 RXJ458752:RXO458753 SHF458752:SHK458753 SRB458752:SRG458753 TAX458752:TBC458753 TKT458752:TKY458753 TUP458752:TUU458753 UEL458752:UEQ458753 UOH458752:UOM458753 UYD458752:UYI458753 VHZ458752:VIE458753 VRV458752:VSA458753 WBR458752:WBW458753 WLN458752:WLS458753 WVJ458752:WVO458753 IX524288:JC524289 ST524288:SY524289 ACP524288:ACU524289 AML524288:AMQ524289 AWH524288:AWM524289 BGD524288:BGI524289 BPZ524288:BQE524289 BZV524288:CAA524289 CJR524288:CJW524289 CTN524288:CTS524289 DDJ524288:DDO524289 DNF524288:DNK524289 DXB524288:DXG524289 EGX524288:EHC524289 EQT524288:EQY524289 FAP524288:FAU524289 FKL524288:FKQ524289 FUH524288:FUM524289 GED524288:GEI524289 GNZ524288:GOE524289 GXV524288:GYA524289 HHR524288:HHW524289 HRN524288:HRS524289 IBJ524288:IBO524289 ILF524288:ILK524289 IVB524288:IVG524289 JEX524288:JFC524289 JOT524288:JOY524289 JYP524288:JYU524289 KIL524288:KIQ524289 KSH524288:KSM524289 LCD524288:LCI524289 LLZ524288:LME524289 LVV524288:LWA524289 MFR524288:MFW524289 MPN524288:MPS524289 MZJ524288:MZO524289 NJF524288:NJK524289 NTB524288:NTG524289 OCX524288:ODC524289 OMT524288:OMY524289 OWP524288:OWU524289 PGL524288:PGQ524289 PQH524288:PQM524289 QAD524288:QAI524289 QJZ524288:QKE524289 QTV524288:QUA524289 RDR524288:RDW524289 RNN524288:RNS524289 RXJ524288:RXO524289 SHF524288:SHK524289 SRB524288:SRG524289 TAX524288:TBC524289 TKT524288:TKY524289 TUP524288:TUU524289 UEL524288:UEQ524289 UOH524288:UOM524289 UYD524288:UYI524289 VHZ524288:VIE524289 VRV524288:VSA524289 WBR524288:WBW524289 WLN524288:WLS524289 WVJ524288:WVO524289 IX589824:JC589825 ST589824:SY589825 ACP589824:ACU589825 AML589824:AMQ589825 AWH589824:AWM589825 BGD589824:BGI589825 BPZ589824:BQE589825 BZV589824:CAA589825 CJR589824:CJW589825 CTN589824:CTS589825 DDJ589824:DDO589825 DNF589824:DNK589825 DXB589824:DXG589825 EGX589824:EHC589825 EQT589824:EQY589825 FAP589824:FAU589825 FKL589824:FKQ589825 FUH589824:FUM589825 GED589824:GEI589825 GNZ589824:GOE589825 GXV589824:GYA589825 HHR589824:HHW589825 HRN589824:HRS589825 IBJ589824:IBO589825 ILF589824:ILK589825 IVB589824:IVG589825 JEX589824:JFC589825 JOT589824:JOY589825 JYP589824:JYU589825 KIL589824:KIQ589825 KSH589824:KSM589825 LCD589824:LCI589825 LLZ589824:LME589825 LVV589824:LWA589825 MFR589824:MFW589825 MPN589824:MPS589825 MZJ589824:MZO589825 NJF589824:NJK589825 NTB589824:NTG589825 OCX589824:ODC589825 OMT589824:OMY589825 OWP589824:OWU589825 PGL589824:PGQ589825 PQH589824:PQM589825 QAD589824:QAI589825 QJZ589824:QKE589825 QTV589824:QUA589825 RDR589824:RDW589825 RNN589824:RNS589825 RXJ589824:RXO589825 SHF589824:SHK589825 SRB589824:SRG589825 TAX589824:TBC589825 TKT589824:TKY589825 TUP589824:TUU589825 UEL589824:UEQ589825 UOH589824:UOM589825 UYD589824:UYI589825 VHZ589824:VIE589825 VRV589824:VSA589825 WBR589824:WBW589825 WLN589824:WLS589825 WVJ589824:WVO589825 IX655360:JC655361 ST655360:SY655361 ACP655360:ACU655361 AML655360:AMQ655361 AWH655360:AWM655361 BGD655360:BGI655361 BPZ655360:BQE655361 BZV655360:CAA655361 CJR655360:CJW655361 CTN655360:CTS655361 DDJ655360:DDO655361 DNF655360:DNK655361 DXB655360:DXG655361 EGX655360:EHC655361 EQT655360:EQY655361 FAP655360:FAU655361 FKL655360:FKQ655361 FUH655360:FUM655361 GED655360:GEI655361 GNZ655360:GOE655361 GXV655360:GYA655361 HHR655360:HHW655361 HRN655360:HRS655361 IBJ655360:IBO655361 ILF655360:ILK655361 IVB655360:IVG655361 JEX655360:JFC655361 JOT655360:JOY655361 JYP655360:JYU655361 KIL655360:KIQ655361 KSH655360:KSM655361 LCD655360:LCI655361 LLZ655360:LME655361 LVV655360:LWA655361 MFR655360:MFW655361 MPN655360:MPS655361 MZJ655360:MZO655361 NJF655360:NJK655361 NTB655360:NTG655361 OCX655360:ODC655361 OMT655360:OMY655361 OWP655360:OWU655361 PGL655360:PGQ655361 PQH655360:PQM655361 QAD655360:QAI655361 QJZ655360:QKE655361 QTV655360:QUA655361 RDR655360:RDW655361 RNN655360:RNS655361 RXJ655360:RXO655361 SHF655360:SHK655361 SRB655360:SRG655361 TAX655360:TBC655361 TKT655360:TKY655361 TUP655360:TUU655361 UEL655360:UEQ655361 UOH655360:UOM655361 UYD655360:UYI655361 VHZ655360:VIE655361 VRV655360:VSA655361 WBR655360:WBW655361 WLN655360:WLS655361 WVJ655360:WVO655361 IX720896:JC720897 ST720896:SY720897 ACP720896:ACU720897 AML720896:AMQ720897 AWH720896:AWM720897 BGD720896:BGI720897 BPZ720896:BQE720897 BZV720896:CAA720897 CJR720896:CJW720897 CTN720896:CTS720897 DDJ720896:DDO720897 DNF720896:DNK720897 DXB720896:DXG720897 EGX720896:EHC720897 EQT720896:EQY720897 FAP720896:FAU720897 FKL720896:FKQ720897 FUH720896:FUM720897 GED720896:GEI720897 GNZ720896:GOE720897 GXV720896:GYA720897 HHR720896:HHW720897 HRN720896:HRS720897 IBJ720896:IBO720897 ILF720896:ILK720897 IVB720896:IVG720897 JEX720896:JFC720897 JOT720896:JOY720897 JYP720896:JYU720897 KIL720896:KIQ720897 KSH720896:KSM720897 LCD720896:LCI720897 LLZ720896:LME720897 LVV720896:LWA720897 MFR720896:MFW720897 MPN720896:MPS720897 MZJ720896:MZO720897 NJF720896:NJK720897 NTB720896:NTG720897 OCX720896:ODC720897 OMT720896:OMY720897 OWP720896:OWU720897 PGL720896:PGQ720897 PQH720896:PQM720897 QAD720896:QAI720897 QJZ720896:QKE720897 QTV720896:QUA720897 RDR720896:RDW720897 RNN720896:RNS720897 RXJ720896:RXO720897 SHF720896:SHK720897 SRB720896:SRG720897 TAX720896:TBC720897 TKT720896:TKY720897 TUP720896:TUU720897 UEL720896:UEQ720897 UOH720896:UOM720897 UYD720896:UYI720897 VHZ720896:VIE720897 VRV720896:VSA720897 WBR720896:WBW720897 WLN720896:WLS720897 WVJ720896:WVO720897 IX786432:JC786433 ST786432:SY786433 ACP786432:ACU786433 AML786432:AMQ786433 AWH786432:AWM786433 BGD786432:BGI786433 BPZ786432:BQE786433 BZV786432:CAA786433 CJR786432:CJW786433 CTN786432:CTS786433 DDJ786432:DDO786433 DNF786432:DNK786433 DXB786432:DXG786433 EGX786432:EHC786433 EQT786432:EQY786433 FAP786432:FAU786433 FKL786432:FKQ786433 FUH786432:FUM786433 GED786432:GEI786433 GNZ786432:GOE786433 GXV786432:GYA786433 HHR786432:HHW786433 HRN786432:HRS786433 IBJ786432:IBO786433 ILF786432:ILK786433 IVB786432:IVG786433 JEX786432:JFC786433 JOT786432:JOY786433 JYP786432:JYU786433 KIL786432:KIQ786433 KSH786432:KSM786433 LCD786432:LCI786433 LLZ786432:LME786433 LVV786432:LWA786433 MFR786432:MFW786433 MPN786432:MPS786433 MZJ786432:MZO786433 NJF786432:NJK786433 NTB786432:NTG786433 OCX786432:ODC786433 OMT786432:OMY786433 OWP786432:OWU786433 PGL786432:PGQ786433 PQH786432:PQM786433 QAD786432:QAI786433 QJZ786432:QKE786433 QTV786432:QUA786433 RDR786432:RDW786433 RNN786432:RNS786433 RXJ786432:RXO786433 SHF786432:SHK786433 SRB786432:SRG786433 TAX786432:TBC786433 TKT786432:TKY786433 TUP786432:TUU786433 UEL786432:UEQ786433 UOH786432:UOM786433 UYD786432:UYI786433 VHZ786432:VIE786433 VRV786432:VSA786433 WBR786432:WBW786433 WLN786432:WLS786433 WVJ786432:WVO786433 IX851968:JC851969 ST851968:SY851969 ACP851968:ACU851969 AML851968:AMQ851969 AWH851968:AWM851969 BGD851968:BGI851969 BPZ851968:BQE851969 BZV851968:CAA851969 CJR851968:CJW851969 CTN851968:CTS851969 DDJ851968:DDO851969 DNF851968:DNK851969 DXB851968:DXG851969 EGX851968:EHC851969 EQT851968:EQY851969 FAP851968:FAU851969 FKL851968:FKQ851969 FUH851968:FUM851969 GED851968:GEI851969 GNZ851968:GOE851969 GXV851968:GYA851969 HHR851968:HHW851969 HRN851968:HRS851969 IBJ851968:IBO851969 ILF851968:ILK851969 IVB851968:IVG851969 JEX851968:JFC851969 JOT851968:JOY851969 JYP851968:JYU851969 KIL851968:KIQ851969 KSH851968:KSM851969 LCD851968:LCI851969 LLZ851968:LME851969 LVV851968:LWA851969 MFR851968:MFW851969 MPN851968:MPS851969 MZJ851968:MZO851969 NJF851968:NJK851969 NTB851968:NTG851969 OCX851968:ODC851969 OMT851968:OMY851969 OWP851968:OWU851969 PGL851968:PGQ851969 PQH851968:PQM851969 QAD851968:QAI851969 QJZ851968:QKE851969 QTV851968:QUA851969 RDR851968:RDW851969 RNN851968:RNS851969 RXJ851968:RXO851969 SHF851968:SHK851969 SRB851968:SRG851969 TAX851968:TBC851969 TKT851968:TKY851969 TUP851968:TUU851969 UEL851968:UEQ851969 UOH851968:UOM851969 UYD851968:UYI851969 VHZ851968:VIE851969 VRV851968:VSA851969 WBR851968:WBW851969 WLN851968:WLS851969 WVJ851968:WVO851969 IX917504:JC917505 ST917504:SY917505 ACP917504:ACU917505 AML917504:AMQ917505 AWH917504:AWM917505 BGD917504:BGI917505 BPZ917504:BQE917505 BZV917504:CAA917505 CJR917504:CJW917505 CTN917504:CTS917505 DDJ917504:DDO917505 DNF917504:DNK917505 DXB917504:DXG917505 EGX917504:EHC917505 EQT917504:EQY917505 FAP917504:FAU917505 FKL917504:FKQ917505 FUH917504:FUM917505 GED917504:GEI917505 GNZ917504:GOE917505 GXV917504:GYA917505 HHR917504:HHW917505 HRN917504:HRS917505 IBJ917504:IBO917505 ILF917504:ILK917505 IVB917504:IVG917505 JEX917504:JFC917505 JOT917504:JOY917505 JYP917504:JYU917505 KIL917504:KIQ917505 KSH917504:KSM917505 LCD917504:LCI917505 LLZ917504:LME917505 LVV917504:LWA917505 MFR917504:MFW917505 MPN917504:MPS917505 MZJ917504:MZO917505 NJF917504:NJK917505 NTB917504:NTG917505 OCX917504:ODC917505 OMT917504:OMY917505 OWP917504:OWU917505 PGL917504:PGQ917505 PQH917504:PQM917505 QAD917504:QAI917505 QJZ917504:QKE917505 QTV917504:QUA917505 RDR917504:RDW917505 RNN917504:RNS917505 RXJ917504:RXO917505 SHF917504:SHK917505 SRB917504:SRG917505 TAX917504:TBC917505 TKT917504:TKY917505 TUP917504:TUU917505 UEL917504:UEQ917505 UOH917504:UOM917505 UYD917504:UYI917505 VHZ917504:VIE917505 VRV917504:VSA917505 WBR917504:WBW917505 WLN917504:WLS917505 WVJ917504:WVO917505 IX983040:JC983041 ST983040:SY983041 ACP983040:ACU983041 AML983040:AMQ983041 AWH983040:AWM983041 BGD983040:BGI983041 BPZ983040:BQE983041 BZV983040:CAA983041 CJR983040:CJW983041 CTN983040:CTS983041 DDJ983040:DDO983041 DNF983040:DNK983041 DXB983040:DXG983041 EGX983040:EHC983041 EQT983040:EQY983041 FAP983040:FAU983041 FKL983040:FKQ983041 FUH983040:FUM983041 GED983040:GEI983041 GNZ983040:GOE983041 GXV983040:GYA983041 HHR983040:HHW983041 HRN983040:HRS983041 IBJ983040:IBO983041 ILF983040:ILK983041 IVB983040:IVG983041 JEX983040:JFC983041 JOT983040:JOY983041 JYP983040:JYU983041 KIL983040:KIQ983041 KSH983040:KSM983041 LCD983040:LCI983041 LLZ983040:LME983041 LVV983040:LWA983041 MFR983040:MFW983041 MPN983040:MPS983041 MZJ983040:MZO983041 NJF983040:NJK983041 NTB983040:NTG983041 OCX983040:ODC983041 OMT983040:OMY983041 OWP983040:OWU983041 PGL983040:PGQ983041 PQH983040:PQM983041 QAD983040:QAI983041 QJZ983040:QKE983041 QTV983040:QUA983041 RDR983040:RDW983041 RNN983040:RNS983041 RXJ983040:RXO983041 SHF983040:SHK983041 SRB983040:SRG983041 TAX983040:TBC983041 TKT983040:TKY983041 TUP983040:TUU983041 UEL983040:UEQ983041 UOH983040:UOM983041 UYD983040:UYI983041 VHZ983040:VIE983041 VRV983040:VSA983041 WBR983040:WBW983041 WLN983040:WLS983041 WVJ983040:WVO983041 C983040:G983041 C917504:G917505 C851968:G851969 C786432:G786433 C720896:G720897 C655360:G655361 C589824:G589825 C524288:G524289 C458752:G458753 C393216:G393217 C327680:G327681 C262144:G262145 C196608:G196609 C131072:G131073 C65536:G65537 C2:G3" xr:uid="{8B0A5750-F6AC-4B2F-A96B-8AAC4A7F5E7A}"/>
  </dataValidations>
  <pageMargins left="0.98425196850393704" right="0.39370078740157483" top="0.59055118110236227" bottom="0.39370078740157483" header="0.51181102362204722" footer="0.51181102362204722"/>
  <pageSetup paperSize="9" scale="91"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D5208F-A86F-4837-8ABD-D8D78A84ED4F}">
  <sheetPr>
    <pageSetUpPr fitToPage="1"/>
  </sheetPr>
  <dimension ref="A1:G29"/>
  <sheetViews>
    <sheetView view="pageBreakPreview" topLeftCell="A22" zoomScaleNormal="100" zoomScaleSheetLayoutView="100" workbookViewId="0">
      <selection activeCell="K7" sqref="K7"/>
    </sheetView>
  </sheetViews>
  <sheetFormatPr defaultRowHeight="12" x14ac:dyDescent="0.15"/>
  <cols>
    <col min="1" max="1" width="2.875" style="116" customWidth="1"/>
    <col min="2" max="2" width="17.625" style="116" customWidth="1"/>
    <col min="3" max="3" width="26.875" style="116" customWidth="1"/>
    <col min="4" max="4" width="6.25" style="116" customWidth="1"/>
    <col min="5" max="6" width="7.25" style="116" customWidth="1"/>
    <col min="7" max="7" width="17.875" style="116" customWidth="1"/>
    <col min="8" max="255" width="9" style="116"/>
    <col min="256" max="256" width="2.875" style="116" customWidth="1"/>
    <col min="257" max="257" width="17.625" style="116" customWidth="1"/>
    <col min="258" max="258" width="26.875" style="116" customWidth="1"/>
    <col min="259" max="259" width="6.25" style="116" customWidth="1"/>
    <col min="260" max="262" width="4.75" style="116" customWidth="1"/>
    <col min="263" max="263" width="17.875" style="116" customWidth="1"/>
    <col min="264" max="511" width="9" style="116"/>
    <col min="512" max="512" width="2.875" style="116" customWidth="1"/>
    <col min="513" max="513" width="17.625" style="116" customWidth="1"/>
    <col min="514" max="514" width="26.875" style="116" customWidth="1"/>
    <col min="515" max="515" width="6.25" style="116" customWidth="1"/>
    <col min="516" max="518" width="4.75" style="116" customWidth="1"/>
    <col min="519" max="519" width="17.875" style="116" customWidth="1"/>
    <col min="520" max="767" width="9" style="116"/>
    <col min="768" max="768" width="2.875" style="116" customWidth="1"/>
    <col min="769" max="769" width="17.625" style="116" customWidth="1"/>
    <col min="770" max="770" width="26.875" style="116" customWidth="1"/>
    <col min="771" max="771" width="6.25" style="116" customWidth="1"/>
    <col min="772" max="774" width="4.75" style="116" customWidth="1"/>
    <col min="775" max="775" width="17.875" style="116" customWidth="1"/>
    <col min="776" max="1023" width="9" style="116"/>
    <col min="1024" max="1024" width="2.875" style="116" customWidth="1"/>
    <col min="1025" max="1025" width="17.625" style="116" customWidth="1"/>
    <col min="1026" max="1026" width="26.875" style="116" customWidth="1"/>
    <col min="1027" max="1027" width="6.25" style="116" customWidth="1"/>
    <col min="1028" max="1030" width="4.75" style="116" customWidth="1"/>
    <col min="1031" max="1031" width="17.875" style="116" customWidth="1"/>
    <col min="1032" max="1279" width="9" style="116"/>
    <col min="1280" max="1280" width="2.875" style="116" customWidth="1"/>
    <col min="1281" max="1281" width="17.625" style="116" customWidth="1"/>
    <col min="1282" max="1282" width="26.875" style="116" customWidth="1"/>
    <col min="1283" max="1283" width="6.25" style="116" customWidth="1"/>
    <col min="1284" max="1286" width="4.75" style="116" customWidth="1"/>
    <col min="1287" max="1287" width="17.875" style="116" customWidth="1"/>
    <col min="1288" max="1535" width="9" style="116"/>
    <col min="1536" max="1536" width="2.875" style="116" customWidth="1"/>
    <col min="1537" max="1537" width="17.625" style="116" customWidth="1"/>
    <col min="1538" max="1538" width="26.875" style="116" customWidth="1"/>
    <col min="1539" max="1539" width="6.25" style="116" customWidth="1"/>
    <col min="1540" max="1542" width="4.75" style="116" customWidth="1"/>
    <col min="1543" max="1543" width="17.875" style="116" customWidth="1"/>
    <col min="1544" max="1791" width="9" style="116"/>
    <col min="1792" max="1792" width="2.875" style="116" customWidth="1"/>
    <col min="1793" max="1793" width="17.625" style="116" customWidth="1"/>
    <col min="1794" max="1794" width="26.875" style="116" customWidth="1"/>
    <col min="1795" max="1795" width="6.25" style="116" customWidth="1"/>
    <col min="1796" max="1798" width="4.75" style="116" customWidth="1"/>
    <col min="1799" max="1799" width="17.875" style="116" customWidth="1"/>
    <col min="1800" max="2047" width="9" style="116"/>
    <col min="2048" max="2048" width="2.875" style="116" customWidth="1"/>
    <col min="2049" max="2049" width="17.625" style="116" customWidth="1"/>
    <col min="2050" max="2050" width="26.875" style="116" customWidth="1"/>
    <col min="2051" max="2051" width="6.25" style="116" customWidth="1"/>
    <col min="2052" max="2054" width="4.75" style="116" customWidth="1"/>
    <col min="2055" max="2055" width="17.875" style="116" customWidth="1"/>
    <col min="2056" max="2303" width="9" style="116"/>
    <col min="2304" max="2304" width="2.875" style="116" customWidth="1"/>
    <col min="2305" max="2305" width="17.625" style="116" customWidth="1"/>
    <col min="2306" max="2306" width="26.875" style="116" customWidth="1"/>
    <col min="2307" max="2307" width="6.25" style="116" customWidth="1"/>
    <col min="2308" max="2310" width="4.75" style="116" customWidth="1"/>
    <col min="2311" max="2311" width="17.875" style="116" customWidth="1"/>
    <col min="2312" max="2559" width="9" style="116"/>
    <col min="2560" max="2560" width="2.875" style="116" customWidth="1"/>
    <col min="2561" max="2561" width="17.625" style="116" customWidth="1"/>
    <col min="2562" max="2562" width="26.875" style="116" customWidth="1"/>
    <col min="2563" max="2563" width="6.25" style="116" customWidth="1"/>
    <col min="2564" max="2566" width="4.75" style="116" customWidth="1"/>
    <col min="2567" max="2567" width="17.875" style="116" customWidth="1"/>
    <col min="2568" max="2815" width="9" style="116"/>
    <col min="2816" max="2816" width="2.875" style="116" customWidth="1"/>
    <col min="2817" max="2817" width="17.625" style="116" customWidth="1"/>
    <col min="2818" max="2818" width="26.875" style="116" customWidth="1"/>
    <col min="2819" max="2819" width="6.25" style="116" customWidth="1"/>
    <col min="2820" max="2822" width="4.75" style="116" customWidth="1"/>
    <col min="2823" max="2823" width="17.875" style="116" customWidth="1"/>
    <col min="2824" max="3071" width="9" style="116"/>
    <col min="3072" max="3072" width="2.875" style="116" customWidth="1"/>
    <col min="3073" max="3073" width="17.625" style="116" customWidth="1"/>
    <col min="3074" max="3074" width="26.875" style="116" customWidth="1"/>
    <col min="3075" max="3075" width="6.25" style="116" customWidth="1"/>
    <col min="3076" max="3078" width="4.75" style="116" customWidth="1"/>
    <col min="3079" max="3079" width="17.875" style="116" customWidth="1"/>
    <col min="3080" max="3327" width="9" style="116"/>
    <col min="3328" max="3328" width="2.875" style="116" customWidth="1"/>
    <col min="3329" max="3329" width="17.625" style="116" customWidth="1"/>
    <col min="3330" max="3330" width="26.875" style="116" customWidth="1"/>
    <col min="3331" max="3331" width="6.25" style="116" customWidth="1"/>
    <col min="3332" max="3334" width="4.75" style="116" customWidth="1"/>
    <col min="3335" max="3335" width="17.875" style="116" customWidth="1"/>
    <col min="3336" max="3583" width="9" style="116"/>
    <col min="3584" max="3584" width="2.875" style="116" customWidth="1"/>
    <col min="3585" max="3585" width="17.625" style="116" customWidth="1"/>
    <col min="3586" max="3586" width="26.875" style="116" customWidth="1"/>
    <col min="3587" max="3587" width="6.25" style="116" customWidth="1"/>
    <col min="3588" max="3590" width="4.75" style="116" customWidth="1"/>
    <col min="3591" max="3591" width="17.875" style="116" customWidth="1"/>
    <col min="3592" max="3839" width="9" style="116"/>
    <col min="3840" max="3840" width="2.875" style="116" customWidth="1"/>
    <col min="3841" max="3841" width="17.625" style="116" customWidth="1"/>
    <col min="3842" max="3842" width="26.875" style="116" customWidth="1"/>
    <col min="3843" max="3843" width="6.25" style="116" customWidth="1"/>
    <col min="3844" max="3846" width="4.75" style="116" customWidth="1"/>
    <col min="3847" max="3847" width="17.875" style="116" customWidth="1"/>
    <col min="3848" max="4095" width="9" style="116"/>
    <col min="4096" max="4096" width="2.875" style="116" customWidth="1"/>
    <col min="4097" max="4097" width="17.625" style="116" customWidth="1"/>
    <col min="4098" max="4098" width="26.875" style="116" customWidth="1"/>
    <col min="4099" max="4099" width="6.25" style="116" customWidth="1"/>
    <col min="4100" max="4102" width="4.75" style="116" customWidth="1"/>
    <col min="4103" max="4103" width="17.875" style="116" customWidth="1"/>
    <col min="4104" max="4351" width="9" style="116"/>
    <col min="4352" max="4352" width="2.875" style="116" customWidth="1"/>
    <col min="4353" max="4353" width="17.625" style="116" customWidth="1"/>
    <col min="4354" max="4354" width="26.875" style="116" customWidth="1"/>
    <col min="4355" max="4355" width="6.25" style="116" customWidth="1"/>
    <col min="4356" max="4358" width="4.75" style="116" customWidth="1"/>
    <col min="4359" max="4359" width="17.875" style="116" customWidth="1"/>
    <col min="4360" max="4607" width="9" style="116"/>
    <col min="4608" max="4608" width="2.875" style="116" customWidth="1"/>
    <col min="4609" max="4609" width="17.625" style="116" customWidth="1"/>
    <col min="4610" max="4610" width="26.875" style="116" customWidth="1"/>
    <col min="4611" max="4611" width="6.25" style="116" customWidth="1"/>
    <col min="4612" max="4614" width="4.75" style="116" customWidth="1"/>
    <col min="4615" max="4615" width="17.875" style="116" customWidth="1"/>
    <col min="4616" max="4863" width="9" style="116"/>
    <col min="4864" max="4864" width="2.875" style="116" customWidth="1"/>
    <col min="4865" max="4865" width="17.625" style="116" customWidth="1"/>
    <col min="4866" max="4866" width="26.875" style="116" customWidth="1"/>
    <col min="4867" max="4867" width="6.25" style="116" customWidth="1"/>
    <col min="4868" max="4870" width="4.75" style="116" customWidth="1"/>
    <col min="4871" max="4871" width="17.875" style="116" customWidth="1"/>
    <col min="4872" max="5119" width="9" style="116"/>
    <col min="5120" max="5120" width="2.875" style="116" customWidth="1"/>
    <col min="5121" max="5121" width="17.625" style="116" customWidth="1"/>
    <col min="5122" max="5122" width="26.875" style="116" customWidth="1"/>
    <col min="5123" max="5123" width="6.25" style="116" customWidth="1"/>
    <col min="5124" max="5126" width="4.75" style="116" customWidth="1"/>
    <col min="5127" max="5127" width="17.875" style="116" customWidth="1"/>
    <col min="5128" max="5375" width="9" style="116"/>
    <col min="5376" max="5376" width="2.875" style="116" customWidth="1"/>
    <col min="5377" max="5377" width="17.625" style="116" customWidth="1"/>
    <col min="5378" max="5378" width="26.875" style="116" customWidth="1"/>
    <col min="5379" max="5379" width="6.25" style="116" customWidth="1"/>
    <col min="5380" max="5382" width="4.75" style="116" customWidth="1"/>
    <col min="5383" max="5383" width="17.875" style="116" customWidth="1"/>
    <col min="5384" max="5631" width="9" style="116"/>
    <col min="5632" max="5632" width="2.875" style="116" customWidth="1"/>
    <col min="5633" max="5633" width="17.625" style="116" customWidth="1"/>
    <col min="5634" max="5634" width="26.875" style="116" customWidth="1"/>
    <col min="5635" max="5635" width="6.25" style="116" customWidth="1"/>
    <col min="5636" max="5638" width="4.75" style="116" customWidth="1"/>
    <col min="5639" max="5639" width="17.875" style="116" customWidth="1"/>
    <col min="5640" max="5887" width="9" style="116"/>
    <col min="5888" max="5888" width="2.875" style="116" customWidth="1"/>
    <col min="5889" max="5889" width="17.625" style="116" customWidth="1"/>
    <col min="5890" max="5890" width="26.875" style="116" customWidth="1"/>
    <col min="5891" max="5891" width="6.25" style="116" customWidth="1"/>
    <col min="5892" max="5894" width="4.75" style="116" customWidth="1"/>
    <col min="5895" max="5895" width="17.875" style="116" customWidth="1"/>
    <col min="5896" max="6143" width="9" style="116"/>
    <col min="6144" max="6144" width="2.875" style="116" customWidth="1"/>
    <col min="6145" max="6145" width="17.625" style="116" customWidth="1"/>
    <col min="6146" max="6146" width="26.875" style="116" customWidth="1"/>
    <col min="6147" max="6147" width="6.25" style="116" customWidth="1"/>
    <col min="6148" max="6150" width="4.75" style="116" customWidth="1"/>
    <col min="6151" max="6151" width="17.875" style="116" customWidth="1"/>
    <col min="6152" max="6399" width="9" style="116"/>
    <col min="6400" max="6400" width="2.875" style="116" customWidth="1"/>
    <col min="6401" max="6401" width="17.625" style="116" customWidth="1"/>
    <col min="6402" max="6402" width="26.875" style="116" customWidth="1"/>
    <col min="6403" max="6403" width="6.25" style="116" customWidth="1"/>
    <col min="6404" max="6406" width="4.75" style="116" customWidth="1"/>
    <col min="6407" max="6407" width="17.875" style="116" customWidth="1"/>
    <col min="6408" max="6655" width="9" style="116"/>
    <col min="6656" max="6656" width="2.875" style="116" customWidth="1"/>
    <col min="6657" max="6657" width="17.625" style="116" customWidth="1"/>
    <col min="6658" max="6658" width="26.875" style="116" customWidth="1"/>
    <col min="6659" max="6659" width="6.25" style="116" customWidth="1"/>
    <col min="6660" max="6662" width="4.75" style="116" customWidth="1"/>
    <col min="6663" max="6663" width="17.875" style="116" customWidth="1"/>
    <col min="6664" max="6911" width="9" style="116"/>
    <col min="6912" max="6912" width="2.875" style="116" customWidth="1"/>
    <col min="6913" max="6913" width="17.625" style="116" customWidth="1"/>
    <col min="6914" max="6914" width="26.875" style="116" customWidth="1"/>
    <col min="6915" max="6915" width="6.25" style="116" customWidth="1"/>
    <col min="6916" max="6918" width="4.75" style="116" customWidth="1"/>
    <col min="6919" max="6919" width="17.875" style="116" customWidth="1"/>
    <col min="6920" max="7167" width="9" style="116"/>
    <col min="7168" max="7168" width="2.875" style="116" customWidth="1"/>
    <col min="7169" max="7169" width="17.625" style="116" customWidth="1"/>
    <col min="7170" max="7170" width="26.875" style="116" customWidth="1"/>
    <col min="7171" max="7171" width="6.25" style="116" customWidth="1"/>
    <col min="7172" max="7174" width="4.75" style="116" customWidth="1"/>
    <col min="7175" max="7175" width="17.875" style="116" customWidth="1"/>
    <col min="7176" max="7423" width="9" style="116"/>
    <col min="7424" max="7424" width="2.875" style="116" customWidth="1"/>
    <col min="7425" max="7425" width="17.625" style="116" customWidth="1"/>
    <col min="7426" max="7426" width="26.875" style="116" customWidth="1"/>
    <col min="7427" max="7427" width="6.25" style="116" customWidth="1"/>
    <col min="7428" max="7430" width="4.75" style="116" customWidth="1"/>
    <col min="7431" max="7431" width="17.875" style="116" customWidth="1"/>
    <col min="7432" max="7679" width="9" style="116"/>
    <col min="7680" max="7680" width="2.875" style="116" customWidth="1"/>
    <col min="7681" max="7681" width="17.625" style="116" customWidth="1"/>
    <col min="7682" max="7682" width="26.875" style="116" customWidth="1"/>
    <col min="7683" max="7683" width="6.25" style="116" customWidth="1"/>
    <col min="7684" max="7686" width="4.75" style="116" customWidth="1"/>
    <col min="7687" max="7687" width="17.875" style="116" customWidth="1"/>
    <col min="7688" max="7935" width="9" style="116"/>
    <col min="7936" max="7936" width="2.875" style="116" customWidth="1"/>
    <col min="7937" max="7937" width="17.625" style="116" customWidth="1"/>
    <col min="7938" max="7938" width="26.875" style="116" customWidth="1"/>
    <col min="7939" max="7939" width="6.25" style="116" customWidth="1"/>
    <col min="7940" max="7942" width="4.75" style="116" customWidth="1"/>
    <col min="7943" max="7943" width="17.875" style="116" customWidth="1"/>
    <col min="7944" max="8191" width="9" style="116"/>
    <col min="8192" max="8192" width="2.875" style="116" customWidth="1"/>
    <col min="8193" max="8193" width="17.625" style="116" customWidth="1"/>
    <col min="8194" max="8194" width="26.875" style="116" customWidth="1"/>
    <col min="8195" max="8195" width="6.25" style="116" customWidth="1"/>
    <col min="8196" max="8198" width="4.75" style="116" customWidth="1"/>
    <col min="8199" max="8199" width="17.875" style="116" customWidth="1"/>
    <col min="8200" max="8447" width="9" style="116"/>
    <col min="8448" max="8448" width="2.875" style="116" customWidth="1"/>
    <col min="8449" max="8449" width="17.625" style="116" customWidth="1"/>
    <col min="8450" max="8450" width="26.875" style="116" customWidth="1"/>
    <col min="8451" max="8451" width="6.25" style="116" customWidth="1"/>
    <col min="8452" max="8454" width="4.75" style="116" customWidth="1"/>
    <col min="8455" max="8455" width="17.875" style="116" customWidth="1"/>
    <col min="8456" max="8703" width="9" style="116"/>
    <col min="8704" max="8704" width="2.875" style="116" customWidth="1"/>
    <col min="8705" max="8705" width="17.625" style="116" customWidth="1"/>
    <col min="8706" max="8706" width="26.875" style="116" customWidth="1"/>
    <col min="8707" max="8707" width="6.25" style="116" customWidth="1"/>
    <col min="8708" max="8710" width="4.75" style="116" customWidth="1"/>
    <col min="8711" max="8711" width="17.875" style="116" customWidth="1"/>
    <col min="8712" max="8959" width="9" style="116"/>
    <col min="8960" max="8960" width="2.875" style="116" customWidth="1"/>
    <col min="8961" max="8961" width="17.625" style="116" customWidth="1"/>
    <col min="8962" max="8962" width="26.875" style="116" customWidth="1"/>
    <col min="8963" max="8963" width="6.25" style="116" customWidth="1"/>
    <col min="8964" max="8966" width="4.75" style="116" customWidth="1"/>
    <col min="8967" max="8967" width="17.875" style="116" customWidth="1"/>
    <col min="8968" max="9215" width="9" style="116"/>
    <col min="9216" max="9216" width="2.875" style="116" customWidth="1"/>
    <col min="9217" max="9217" width="17.625" style="116" customWidth="1"/>
    <col min="9218" max="9218" width="26.875" style="116" customWidth="1"/>
    <col min="9219" max="9219" width="6.25" style="116" customWidth="1"/>
    <col min="9220" max="9222" width="4.75" style="116" customWidth="1"/>
    <col min="9223" max="9223" width="17.875" style="116" customWidth="1"/>
    <col min="9224" max="9471" width="9" style="116"/>
    <col min="9472" max="9472" width="2.875" style="116" customWidth="1"/>
    <col min="9473" max="9473" width="17.625" style="116" customWidth="1"/>
    <col min="9474" max="9474" width="26.875" style="116" customWidth="1"/>
    <col min="9475" max="9475" width="6.25" style="116" customWidth="1"/>
    <col min="9476" max="9478" width="4.75" style="116" customWidth="1"/>
    <col min="9479" max="9479" width="17.875" style="116" customWidth="1"/>
    <col min="9480" max="9727" width="9" style="116"/>
    <col min="9728" max="9728" width="2.875" style="116" customWidth="1"/>
    <col min="9729" max="9729" width="17.625" style="116" customWidth="1"/>
    <col min="9730" max="9730" width="26.875" style="116" customWidth="1"/>
    <col min="9731" max="9731" width="6.25" style="116" customWidth="1"/>
    <col min="9732" max="9734" width="4.75" style="116" customWidth="1"/>
    <col min="9735" max="9735" width="17.875" style="116" customWidth="1"/>
    <col min="9736" max="9983" width="9" style="116"/>
    <col min="9984" max="9984" width="2.875" style="116" customWidth="1"/>
    <col min="9985" max="9985" width="17.625" style="116" customWidth="1"/>
    <col min="9986" max="9986" width="26.875" style="116" customWidth="1"/>
    <col min="9987" max="9987" width="6.25" style="116" customWidth="1"/>
    <col min="9988" max="9990" width="4.75" style="116" customWidth="1"/>
    <col min="9991" max="9991" width="17.875" style="116" customWidth="1"/>
    <col min="9992" max="10239" width="9" style="116"/>
    <col min="10240" max="10240" width="2.875" style="116" customWidth="1"/>
    <col min="10241" max="10241" width="17.625" style="116" customWidth="1"/>
    <col min="10242" max="10242" width="26.875" style="116" customWidth="1"/>
    <col min="10243" max="10243" width="6.25" style="116" customWidth="1"/>
    <col min="10244" max="10246" width="4.75" style="116" customWidth="1"/>
    <col min="10247" max="10247" width="17.875" style="116" customWidth="1"/>
    <col min="10248" max="10495" width="9" style="116"/>
    <col min="10496" max="10496" width="2.875" style="116" customWidth="1"/>
    <col min="10497" max="10497" width="17.625" style="116" customWidth="1"/>
    <col min="10498" max="10498" width="26.875" style="116" customWidth="1"/>
    <col min="10499" max="10499" width="6.25" style="116" customWidth="1"/>
    <col min="10500" max="10502" width="4.75" style="116" customWidth="1"/>
    <col min="10503" max="10503" width="17.875" style="116" customWidth="1"/>
    <col min="10504" max="10751" width="9" style="116"/>
    <col min="10752" max="10752" width="2.875" style="116" customWidth="1"/>
    <col min="10753" max="10753" width="17.625" style="116" customWidth="1"/>
    <col min="10754" max="10754" width="26.875" style="116" customWidth="1"/>
    <col min="10755" max="10755" width="6.25" style="116" customWidth="1"/>
    <col min="10756" max="10758" width="4.75" style="116" customWidth="1"/>
    <col min="10759" max="10759" width="17.875" style="116" customWidth="1"/>
    <col min="10760" max="11007" width="9" style="116"/>
    <col min="11008" max="11008" width="2.875" style="116" customWidth="1"/>
    <col min="11009" max="11009" width="17.625" style="116" customWidth="1"/>
    <col min="11010" max="11010" width="26.875" style="116" customWidth="1"/>
    <col min="11011" max="11011" width="6.25" style="116" customWidth="1"/>
    <col min="11012" max="11014" width="4.75" style="116" customWidth="1"/>
    <col min="11015" max="11015" width="17.875" style="116" customWidth="1"/>
    <col min="11016" max="11263" width="9" style="116"/>
    <col min="11264" max="11264" width="2.875" style="116" customWidth="1"/>
    <col min="11265" max="11265" width="17.625" style="116" customWidth="1"/>
    <col min="11266" max="11266" width="26.875" style="116" customWidth="1"/>
    <col min="11267" max="11267" width="6.25" style="116" customWidth="1"/>
    <col min="11268" max="11270" width="4.75" style="116" customWidth="1"/>
    <col min="11271" max="11271" width="17.875" style="116" customWidth="1"/>
    <col min="11272" max="11519" width="9" style="116"/>
    <col min="11520" max="11520" width="2.875" style="116" customWidth="1"/>
    <col min="11521" max="11521" width="17.625" style="116" customWidth="1"/>
    <col min="11522" max="11522" width="26.875" style="116" customWidth="1"/>
    <col min="11523" max="11523" width="6.25" style="116" customWidth="1"/>
    <col min="11524" max="11526" width="4.75" style="116" customWidth="1"/>
    <col min="11527" max="11527" width="17.875" style="116" customWidth="1"/>
    <col min="11528" max="11775" width="9" style="116"/>
    <col min="11776" max="11776" width="2.875" style="116" customWidth="1"/>
    <col min="11777" max="11777" width="17.625" style="116" customWidth="1"/>
    <col min="11778" max="11778" width="26.875" style="116" customWidth="1"/>
    <col min="11779" max="11779" width="6.25" style="116" customWidth="1"/>
    <col min="11780" max="11782" width="4.75" style="116" customWidth="1"/>
    <col min="11783" max="11783" width="17.875" style="116" customWidth="1"/>
    <col min="11784" max="12031" width="9" style="116"/>
    <col min="12032" max="12032" width="2.875" style="116" customWidth="1"/>
    <col min="12033" max="12033" width="17.625" style="116" customWidth="1"/>
    <col min="12034" max="12034" width="26.875" style="116" customWidth="1"/>
    <col min="12035" max="12035" width="6.25" style="116" customWidth="1"/>
    <col min="12036" max="12038" width="4.75" style="116" customWidth="1"/>
    <col min="12039" max="12039" width="17.875" style="116" customWidth="1"/>
    <col min="12040" max="12287" width="9" style="116"/>
    <col min="12288" max="12288" width="2.875" style="116" customWidth="1"/>
    <col min="12289" max="12289" width="17.625" style="116" customWidth="1"/>
    <col min="12290" max="12290" width="26.875" style="116" customWidth="1"/>
    <col min="12291" max="12291" width="6.25" style="116" customWidth="1"/>
    <col min="12292" max="12294" width="4.75" style="116" customWidth="1"/>
    <col min="12295" max="12295" width="17.875" style="116" customWidth="1"/>
    <col min="12296" max="12543" width="9" style="116"/>
    <col min="12544" max="12544" width="2.875" style="116" customWidth="1"/>
    <col min="12545" max="12545" width="17.625" style="116" customWidth="1"/>
    <col min="12546" max="12546" width="26.875" style="116" customWidth="1"/>
    <col min="12547" max="12547" width="6.25" style="116" customWidth="1"/>
    <col min="12548" max="12550" width="4.75" style="116" customWidth="1"/>
    <col min="12551" max="12551" width="17.875" style="116" customWidth="1"/>
    <col min="12552" max="12799" width="9" style="116"/>
    <col min="12800" max="12800" width="2.875" style="116" customWidth="1"/>
    <col min="12801" max="12801" width="17.625" style="116" customWidth="1"/>
    <col min="12802" max="12802" width="26.875" style="116" customWidth="1"/>
    <col min="12803" max="12803" width="6.25" style="116" customWidth="1"/>
    <col min="12804" max="12806" width="4.75" style="116" customWidth="1"/>
    <col min="12807" max="12807" width="17.875" style="116" customWidth="1"/>
    <col min="12808" max="13055" width="9" style="116"/>
    <col min="13056" max="13056" width="2.875" style="116" customWidth="1"/>
    <col min="13057" max="13057" width="17.625" style="116" customWidth="1"/>
    <col min="13058" max="13058" width="26.875" style="116" customWidth="1"/>
    <col min="13059" max="13059" width="6.25" style="116" customWidth="1"/>
    <col min="13060" max="13062" width="4.75" style="116" customWidth="1"/>
    <col min="13063" max="13063" width="17.875" style="116" customWidth="1"/>
    <col min="13064" max="13311" width="9" style="116"/>
    <col min="13312" max="13312" width="2.875" style="116" customWidth="1"/>
    <col min="13313" max="13313" width="17.625" style="116" customWidth="1"/>
    <col min="13314" max="13314" width="26.875" style="116" customWidth="1"/>
    <col min="13315" max="13315" width="6.25" style="116" customWidth="1"/>
    <col min="13316" max="13318" width="4.75" style="116" customWidth="1"/>
    <col min="13319" max="13319" width="17.875" style="116" customWidth="1"/>
    <col min="13320" max="13567" width="9" style="116"/>
    <col min="13568" max="13568" width="2.875" style="116" customWidth="1"/>
    <col min="13569" max="13569" width="17.625" style="116" customWidth="1"/>
    <col min="13570" max="13570" width="26.875" style="116" customWidth="1"/>
    <col min="13571" max="13571" width="6.25" style="116" customWidth="1"/>
    <col min="13572" max="13574" width="4.75" style="116" customWidth="1"/>
    <col min="13575" max="13575" width="17.875" style="116" customWidth="1"/>
    <col min="13576" max="13823" width="9" style="116"/>
    <col min="13824" max="13824" width="2.875" style="116" customWidth="1"/>
    <col min="13825" max="13825" width="17.625" style="116" customWidth="1"/>
    <col min="13826" max="13826" width="26.875" style="116" customWidth="1"/>
    <col min="13827" max="13827" width="6.25" style="116" customWidth="1"/>
    <col min="13828" max="13830" width="4.75" style="116" customWidth="1"/>
    <col min="13831" max="13831" width="17.875" style="116" customWidth="1"/>
    <col min="13832" max="14079" width="9" style="116"/>
    <col min="14080" max="14080" width="2.875" style="116" customWidth="1"/>
    <col min="14081" max="14081" width="17.625" style="116" customWidth="1"/>
    <col min="14082" max="14082" width="26.875" style="116" customWidth="1"/>
    <col min="14083" max="14083" width="6.25" style="116" customWidth="1"/>
    <col min="14084" max="14086" width="4.75" style="116" customWidth="1"/>
    <col min="14087" max="14087" width="17.875" style="116" customWidth="1"/>
    <col min="14088" max="14335" width="9" style="116"/>
    <col min="14336" max="14336" width="2.875" style="116" customWidth="1"/>
    <col min="14337" max="14337" width="17.625" style="116" customWidth="1"/>
    <col min="14338" max="14338" width="26.875" style="116" customWidth="1"/>
    <col min="14339" max="14339" width="6.25" style="116" customWidth="1"/>
    <col min="14340" max="14342" width="4.75" style="116" customWidth="1"/>
    <col min="14343" max="14343" width="17.875" style="116" customWidth="1"/>
    <col min="14344" max="14591" width="9" style="116"/>
    <col min="14592" max="14592" width="2.875" style="116" customWidth="1"/>
    <col min="14593" max="14593" width="17.625" style="116" customWidth="1"/>
    <col min="14594" max="14594" width="26.875" style="116" customWidth="1"/>
    <col min="14595" max="14595" width="6.25" style="116" customWidth="1"/>
    <col min="14596" max="14598" width="4.75" style="116" customWidth="1"/>
    <col min="14599" max="14599" width="17.875" style="116" customWidth="1"/>
    <col min="14600" max="14847" width="9" style="116"/>
    <col min="14848" max="14848" width="2.875" style="116" customWidth="1"/>
    <col min="14849" max="14849" width="17.625" style="116" customWidth="1"/>
    <col min="14850" max="14850" width="26.875" style="116" customWidth="1"/>
    <col min="14851" max="14851" width="6.25" style="116" customWidth="1"/>
    <col min="14852" max="14854" width="4.75" style="116" customWidth="1"/>
    <col min="14855" max="14855" width="17.875" style="116" customWidth="1"/>
    <col min="14856" max="15103" width="9" style="116"/>
    <col min="15104" max="15104" width="2.875" style="116" customWidth="1"/>
    <col min="15105" max="15105" width="17.625" style="116" customWidth="1"/>
    <col min="15106" max="15106" width="26.875" style="116" customWidth="1"/>
    <col min="15107" max="15107" width="6.25" style="116" customWidth="1"/>
    <col min="15108" max="15110" width="4.75" style="116" customWidth="1"/>
    <col min="15111" max="15111" width="17.875" style="116" customWidth="1"/>
    <col min="15112" max="15359" width="9" style="116"/>
    <col min="15360" max="15360" width="2.875" style="116" customWidth="1"/>
    <col min="15361" max="15361" width="17.625" style="116" customWidth="1"/>
    <col min="15362" max="15362" width="26.875" style="116" customWidth="1"/>
    <col min="15363" max="15363" width="6.25" style="116" customWidth="1"/>
    <col min="15364" max="15366" width="4.75" style="116" customWidth="1"/>
    <col min="15367" max="15367" width="17.875" style="116" customWidth="1"/>
    <col min="15368" max="15615" width="9" style="116"/>
    <col min="15616" max="15616" width="2.875" style="116" customWidth="1"/>
    <col min="15617" max="15617" width="17.625" style="116" customWidth="1"/>
    <col min="15618" max="15618" width="26.875" style="116" customWidth="1"/>
    <col min="15619" max="15619" width="6.25" style="116" customWidth="1"/>
    <col min="15620" max="15622" width="4.75" style="116" customWidth="1"/>
    <col min="15623" max="15623" width="17.875" style="116" customWidth="1"/>
    <col min="15624" max="15871" width="9" style="116"/>
    <col min="15872" max="15872" width="2.875" style="116" customWidth="1"/>
    <col min="15873" max="15873" width="17.625" style="116" customWidth="1"/>
    <col min="15874" max="15874" width="26.875" style="116" customWidth="1"/>
    <col min="15875" max="15875" width="6.25" style="116" customWidth="1"/>
    <col min="15876" max="15878" width="4.75" style="116" customWidth="1"/>
    <col min="15879" max="15879" width="17.875" style="116" customWidth="1"/>
    <col min="15880" max="16127" width="9" style="116"/>
    <col min="16128" max="16128" width="2.875" style="116" customWidth="1"/>
    <col min="16129" max="16129" width="17.625" style="116" customWidth="1"/>
    <col min="16130" max="16130" width="26.875" style="116" customWidth="1"/>
    <col min="16131" max="16131" width="6.25" style="116" customWidth="1"/>
    <col min="16132" max="16134" width="4.75" style="116" customWidth="1"/>
    <col min="16135" max="16135" width="17.875" style="116" customWidth="1"/>
    <col min="16136" max="16384" width="9" style="116"/>
  </cols>
  <sheetData>
    <row r="1" spans="1:7" ht="24" customHeight="1" thickBot="1" x14ac:dyDescent="0.2">
      <c r="A1" s="1156" t="s">
        <v>1088</v>
      </c>
      <c r="B1" s="1156"/>
      <c r="C1" s="1156"/>
      <c r="D1" s="1156"/>
      <c r="E1" s="1156"/>
      <c r="F1" s="1156"/>
      <c r="G1" s="1156"/>
    </row>
    <row r="2" spans="1:7" s="121" customFormat="1" ht="18.600000000000001" customHeight="1" x14ac:dyDescent="0.15">
      <c r="A2" s="1157" t="s">
        <v>219</v>
      </c>
      <c r="B2" s="1158"/>
      <c r="C2" s="1159"/>
      <c r="D2" s="1160"/>
      <c r="E2" s="1160"/>
      <c r="F2" s="1160"/>
      <c r="G2" s="1161"/>
    </row>
    <row r="3" spans="1:7" s="121" customFormat="1" ht="18.600000000000001" customHeight="1" x14ac:dyDescent="0.15">
      <c r="A3" s="1162" t="s">
        <v>0</v>
      </c>
      <c r="B3" s="1163"/>
      <c r="C3" s="1164"/>
      <c r="D3" s="1165"/>
      <c r="E3" s="1165"/>
      <c r="F3" s="1165"/>
      <c r="G3" s="1166"/>
    </row>
    <row r="4" spans="1:7" s="121" customFormat="1" ht="18.600000000000001" customHeight="1" thickBot="1" x14ac:dyDescent="0.2">
      <c r="A4" s="1150" t="s">
        <v>220</v>
      </c>
      <c r="B4" s="1151"/>
      <c r="C4" s="186"/>
      <c r="D4" s="1152" t="s">
        <v>221</v>
      </c>
      <c r="E4" s="1153"/>
      <c r="F4" s="1154"/>
      <c r="G4" s="1155"/>
    </row>
    <row r="5" spans="1:7" s="121" customFormat="1" ht="3.6" customHeight="1" thickBot="1" x14ac:dyDescent="0.2"/>
    <row r="6" spans="1:7" s="121" customFormat="1" ht="28.5" x14ac:dyDescent="0.15">
      <c r="A6" s="1049" t="s">
        <v>222</v>
      </c>
      <c r="B6" s="1050"/>
      <c r="C6" s="1050"/>
      <c r="D6" s="1053" t="s">
        <v>223</v>
      </c>
      <c r="E6" s="125" t="s">
        <v>224</v>
      </c>
      <c r="F6" s="125" t="s">
        <v>225</v>
      </c>
      <c r="G6" s="1140" t="s">
        <v>371</v>
      </c>
    </row>
    <row r="7" spans="1:7" s="121" customFormat="1" ht="19.149999999999999" customHeight="1" thickBot="1" x14ac:dyDescent="0.2">
      <c r="A7" s="1051"/>
      <c r="B7" s="1052"/>
      <c r="C7" s="1052"/>
      <c r="D7" s="1054"/>
      <c r="E7" s="187" t="s">
        <v>227</v>
      </c>
      <c r="F7" s="188" t="s">
        <v>227</v>
      </c>
      <c r="G7" s="1141"/>
    </row>
    <row r="8" spans="1:7" s="121" customFormat="1" ht="22.9" customHeight="1" thickTop="1" x14ac:dyDescent="0.15">
      <c r="A8" s="1142" t="s">
        <v>228</v>
      </c>
      <c r="B8" s="1144" t="s">
        <v>229</v>
      </c>
      <c r="C8" s="1145"/>
      <c r="D8" s="958" t="s">
        <v>1085</v>
      </c>
      <c r="E8" s="190"/>
      <c r="F8" s="191"/>
      <c r="G8" s="192"/>
    </row>
    <row r="9" spans="1:7" s="121" customFormat="1" ht="22.9" customHeight="1" thickBot="1" x14ac:dyDescent="0.2">
      <c r="A9" s="1143"/>
      <c r="B9" s="1146" t="s">
        <v>231</v>
      </c>
      <c r="C9" s="1147"/>
      <c r="D9" s="213" t="s">
        <v>556</v>
      </c>
      <c r="E9" s="194"/>
      <c r="F9" s="195"/>
      <c r="G9" s="196"/>
    </row>
    <row r="10" spans="1:7" s="121" customFormat="1" ht="22.9" customHeight="1" x14ac:dyDescent="0.15">
      <c r="A10" s="197">
        <f t="shared" ref="A10:A27" si="0">ROW()-9</f>
        <v>1</v>
      </c>
      <c r="B10" s="1148" t="s">
        <v>233</v>
      </c>
      <c r="C10" s="1149"/>
      <c r="D10" s="198"/>
      <c r="E10" s="199"/>
      <c r="F10" s="200"/>
      <c r="G10" s="201"/>
    </row>
    <row r="11" spans="1:7" s="121" customFormat="1" ht="22.9" customHeight="1" x14ac:dyDescent="0.15">
      <c r="A11" s="202">
        <f t="shared" si="0"/>
        <v>2</v>
      </c>
      <c r="B11" s="1134" t="s">
        <v>385</v>
      </c>
      <c r="C11" s="1135"/>
      <c r="D11" s="203"/>
      <c r="E11" s="204"/>
      <c r="F11" s="205"/>
      <c r="G11" s="206"/>
    </row>
    <row r="12" spans="1:7" s="121" customFormat="1" ht="42" x14ac:dyDescent="0.15">
      <c r="A12" s="202">
        <f t="shared" si="0"/>
        <v>3</v>
      </c>
      <c r="B12" s="1134" t="s">
        <v>234</v>
      </c>
      <c r="C12" s="1135"/>
      <c r="D12" s="203" t="s">
        <v>1087</v>
      </c>
      <c r="E12" s="204"/>
      <c r="F12" s="205"/>
      <c r="G12" s="206"/>
    </row>
    <row r="13" spans="1:7" s="121" customFormat="1" ht="22.9" customHeight="1" x14ac:dyDescent="0.15">
      <c r="A13" s="202">
        <f t="shared" si="0"/>
        <v>4</v>
      </c>
      <c r="B13" s="1134" t="s">
        <v>373</v>
      </c>
      <c r="C13" s="1135"/>
      <c r="D13" s="203"/>
      <c r="E13" s="204"/>
      <c r="F13" s="205"/>
      <c r="G13" s="206"/>
    </row>
    <row r="14" spans="1:7" s="121" customFormat="1" ht="22.9" customHeight="1" x14ac:dyDescent="0.15">
      <c r="A14" s="202">
        <f t="shared" si="0"/>
        <v>5</v>
      </c>
      <c r="B14" s="1134" t="s">
        <v>236</v>
      </c>
      <c r="C14" s="1135"/>
      <c r="D14" s="203" t="s">
        <v>1004</v>
      </c>
      <c r="E14" s="204"/>
      <c r="F14" s="205"/>
      <c r="G14" s="206"/>
    </row>
    <row r="15" spans="1:7" s="121" customFormat="1" ht="22.9" customHeight="1" x14ac:dyDescent="0.15">
      <c r="A15" s="202">
        <f t="shared" si="0"/>
        <v>6</v>
      </c>
      <c r="B15" s="1136" t="s">
        <v>374</v>
      </c>
      <c r="C15" s="1137"/>
      <c r="D15" s="203" t="s">
        <v>1017</v>
      </c>
      <c r="E15" s="204"/>
      <c r="F15" s="205"/>
      <c r="G15" s="206"/>
    </row>
    <row r="16" spans="1:7" s="121" customFormat="1" ht="22.9" customHeight="1" x14ac:dyDescent="0.15">
      <c r="A16" s="202">
        <f t="shared" si="0"/>
        <v>7</v>
      </c>
      <c r="B16" s="1134" t="s">
        <v>386</v>
      </c>
      <c r="C16" s="1135"/>
      <c r="D16" s="203"/>
      <c r="E16" s="204"/>
      <c r="F16" s="205"/>
      <c r="G16" s="206"/>
    </row>
    <row r="17" spans="1:7" s="121" customFormat="1" ht="22.9" customHeight="1" x14ac:dyDescent="0.15">
      <c r="A17" s="202">
        <f t="shared" si="0"/>
        <v>8</v>
      </c>
      <c r="B17" s="1134" t="s">
        <v>387</v>
      </c>
      <c r="C17" s="1135"/>
      <c r="D17" s="203"/>
      <c r="E17" s="204"/>
      <c r="F17" s="205"/>
      <c r="G17" s="206"/>
    </row>
    <row r="18" spans="1:7" s="121" customFormat="1" ht="22.9" customHeight="1" x14ac:dyDescent="0.15">
      <c r="A18" s="202">
        <f t="shared" si="0"/>
        <v>9</v>
      </c>
      <c r="B18" s="1136" t="s">
        <v>23</v>
      </c>
      <c r="C18" s="1137"/>
      <c r="D18" s="203"/>
      <c r="E18" s="204"/>
      <c r="F18" s="205"/>
      <c r="G18" s="206"/>
    </row>
    <row r="19" spans="1:7" s="121" customFormat="1" ht="22.9" customHeight="1" x14ac:dyDescent="0.15">
      <c r="A19" s="202">
        <f t="shared" si="0"/>
        <v>10</v>
      </c>
      <c r="B19" s="1134" t="s">
        <v>237</v>
      </c>
      <c r="C19" s="1135"/>
      <c r="D19" s="203" t="s">
        <v>1005</v>
      </c>
      <c r="E19" s="204"/>
      <c r="F19" s="205"/>
      <c r="G19" s="206"/>
    </row>
    <row r="20" spans="1:7" s="121" customFormat="1" ht="22.9" customHeight="1" x14ac:dyDescent="0.15">
      <c r="A20" s="202">
        <f t="shared" si="0"/>
        <v>11</v>
      </c>
      <c r="B20" s="1134" t="s">
        <v>381</v>
      </c>
      <c r="C20" s="1135"/>
      <c r="D20" s="203"/>
      <c r="E20" s="204"/>
      <c r="F20" s="205"/>
      <c r="G20" s="206"/>
    </row>
    <row r="21" spans="1:7" s="121" customFormat="1" ht="22.9" customHeight="1" x14ac:dyDescent="0.15">
      <c r="A21" s="202">
        <f t="shared" si="0"/>
        <v>12</v>
      </c>
      <c r="B21" s="1134" t="s">
        <v>572</v>
      </c>
      <c r="C21" s="1135"/>
      <c r="D21" s="203" t="s">
        <v>1020</v>
      </c>
      <c r="E21" s="204"/>
      <c r="F21" s="205"/>
      <c r="G21" s="206"/>
    </row>
    <row r="22" spans="1:7" s="121" customFormat="1" ht="31.5" x14ac:dyDescent="0.15">
      <c r="A22" s="202">
        <f t="shared" si="0"/>
        <v>13</v>
      </c>
      <c r="B22" s="1134" t="s">
        <v>383</v>
      </c>
      <c r="C22" s="1135"/>
      <c r="D22" s="203" t="s">
        <v>1030</v>
      </c>
      <c r="E22" s="204"/>
      <c r="F22" s="205"/>
      <c r="G22" s="206"/>
    </row>
    <row r="23" spans="1:7" s="121" customFormat="1" ht="22.9" customHeight="1" x14ac:dyDescent="0.15">
      <c r="A23" s="202">
        <f t="shared" si="0"/>
        <v>14</v>
      </c>
      <c r="B23" s="1136" t="s">
        <v>559</v>
      </c>
      <c r="C23" s="1137"/>
      <c r="D23" s="203" t="s">
        <v>1008</v>
      </c>
      <c r="E23" s="204"/>
      <c r="F23" s="205"/>
      <c r="G23" s="206"/>
    </row>
    <row r="24" spans="1:7" s="121" customFormat="1" ht="22.9" customHeight="1" x14ac:dyDescent="0.15">
      <c r="A24" s="202">
        <f t="shared" si="0"/>
        <v>15</v>
      </c>
      <c r="B24" s="1134" t="s">
        <v>375</v>
      </c>
      <c r="C24" s="1135"/>
      <c r="D24" s="203" t="s">
        <v>575</v>
      </c>
      <c r="E24" s="204"/>
      <c r="F24" s="205"/>
      <c r="G24" s="207"/>
    </row>
    <row r="25" spans="1:7" s="121" customFormat="1" ht="22.9" customHeight="1" x14ac:dyDescent="0.15">
      <c r="A25" s="202">
        <f t="shared" si="0"/>
        <v>16</v>
      </c>
      <c r="B25" s="1134" t="s">
        <v>241</v>
      </c>
      <c r="C25" s="1135"/>
      <c r="D25" s="203" t="s">
        <v>377</v>
      </c>
      <c r="E25" s="204"/>
      <c r="F25" s="205"/>
      <c r="G25" s="207"/>
    </row>
    <row r="26" spans="1:7" s="121" customFormat="1" ht="22.9" customHeight="1" x14ac:dyDescent="0.15">
      <c r="A26" s="202">
        <f t="shared" si="0"/>
        <v>17</v>
      </c>
      <c r="B26" s="1138" t="s">
        <v>243</v>
      </c>
      <c r="C26" s="1139"/>
      <c r="D26" s="203" t="s">
        <v>378</v>
      </c>
      <c r="E26" s="204"/>
      <c r="F26" s="205"/>
      <c r="G26" s="208" t="s">
        <v>379</v>
      </c>
    </row>
    <row r="27" spans="1:7" s="121" customFormat="1" ht="28.15" customHeight="1" thickBot="1" x14ac:dyDescent="0.2">
      <c r="A27" s="209">
        <f t="shared" si="0"/>
        <v>18</v>
      </c>
      <c r="B27" s="1062" t="s">
        <v>246</v>
      </c>
      <c r="C27" s="1062"/>
      <c r="D27" s="210"/>
      <c r="E27" s="194"/>
      <c r="F27" s="195"/>
      <c r="G27" s="211" t="s">
        <v>247</v>
      </c>
    </row>
    <row r="28" spans="1:7" ht="124.5" customHeight="1" thickBot="1" x14ac:dyDescent="0.2">
      <c r="A28" s="122" t="s">
        <v>15</v>
      </c>
      <c r="B28" s="1064" t="s">
        <v>1083</v>
      </c>
      <c r="C28" s="1065"/>
      <c r="D28" s="1065"/>
      <c r="E28" s="1065"/>
      <c r="F28" s="1065"/>
      <c r="G28" s="1066"/>
    </row>
    <row r="29" spans="1:7" s="80" customFormat="1" ht="91.5" customHeight="1" thickBot="1" x14ac:dyDescent="0.2">
      <c r="A29" s="1067" t="s">
        <v>248</v>
      </c>
      <c r="B29" s="1068"/>
      <c r="C29" s="1068"/>
      <c r="D29" s="1068"/>
      <c r="E29" s="1068"/>
      <c r="F29" s="1068"/>
      <c r="G29" s="1069"/>
    </row>
  </sheetData>
  <mergeCells count="34">
    <mergeCell ref="B28:G28"/>
    <mergeCell ref="A29:G29"/>
    <mergeCell ref="B22:C22"/>
    <mergeCell ref="B23:C23"/>
    <mergeCell ref="B24:C24"/>
    <mergeCell ref="B25:C25"/>
    <mergeCell ref="B26:C26"/>
    <mergeCell ref="B27:C27"/>
    <mergeCell ref="B21:C21"/>
    <mergeCell ref="B10:C10"/>
    <mergeCell ref="B11:C11"/>
    <mergeCell ref="B12:C12"/>
    <mergeCell ref="B13:C13"/>
    <mergeCell ref="B14:C14"/>
    <mergeCell ref="B15:C15"/>
    <mergeCell ref="B16:C16"/>
    <mergeCell ref="B17:C17"/>
    <mergeCell ref="B18:C18"/>
    <mergeCell ref="B19:C19"/>
    <mergeCell ref="B20:C20"/>
    <mergeCell ref="A6:C7"/>
    <mergeCell ref="D6:D7"/>
    <mergeCell ref="G6:G7"/>
    <mergeCell ref="A8:A9"/>
    <mergeCell ref="B8:C8"/>
    <mergeCell ref="B9:C9"/>
    <mergeCell ref="A4:B4"/>
    <mergeCell ref="D4:E4"/>
    <mergeCell ref="F4:G4"/>
    <mergeCell ref="A1:G1"/>
    <mergeCell ref="A2:B2"/>
    <mergeCell ref="C2:G2"/>
    <mergeCell ref="A3:B3"/>
    <mergeCell ref="C3:G3"/>
  </mergeCells>
  <phoneticPr fontId="1"/>
  <dataValidations count="2">
    <dataValidation imeMode="hiragana" allowBlank="1" showInputMessage="1" showErrorMessage="1" sqref="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C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C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C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C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C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C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C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C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C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C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C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C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C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C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IX2:JC3 ST2:SY3 ACP2:ACU3 AML2:AMQ3 AWH2:AWM3 BGD2:BGI3 BPZ2:BQE3 BZV2:CAA3 CJR2:CJW3 CTN2:CTS3 DDJ2:DDO3 DNF2:DNK3 DXB2:DXG3 EGX2:EHC3 EQT2:EQY3 FAP2:FAU3 FKL2:FKQ3 FUH2:FUM3 GED2:GEI3 GNZ2:GOE3 GXV2:GYA3 HHR2:HHW3 HRN2:HRS3 IBJ2:IBO3 ILF2:ILK3 IVB2:IVG3 JEX2:JFC3 JOT2:JOY3 JYP2:JYU3 KIL2:KIQ3 KSH2:KSM3 LCD2:LCI3 LLZ2:LME3 LVV2:LWA3 MFR2:MFW3 MPN2:MPS3 MZJ2:MZO3 NJF2:NJK3 NTB2:NTG3 OCX2:ODC3 OMT2:OMY3 OWP2:OWU3 PGL2:PGQ3 PQH2:PQM3 QAD2:QAI3 QJZ2:QKE3 QTV2:QUA3 RDR2:RDW3 RNN2:RNS3 RXJ2:RXO3 SHF2:SHK3 SRB2:SRG3 TAX2:TBC3 TKT2:TKY3 TUP2:TUU3 UEL2:UEQ3 UOH2:UOM3 UYD2:UYI3 VHZ2:VIE3 VRV2:VSA3 WBR2:WBW3 WLN2:WLS3 WVJ2:WVO3 IX65538:JC65539 ST65538:SY65539 ACP65538:ACU65539 AML65538:AMQ65539 AWH65538:AWM65539 BGD65538:BGI65539 BPZ65538:BQE65539 BZV65538:CAA65539 CJR65538:CJW65539 CTN65538:CTS65539 DDJ65538:DDO65539 DNF65538:DNK65539 DXB65538:DXG65539 EGX65538:EHC65539 EQT65538:EQY65539 FAP65538:FAU65539 FKL65538:FKQ65539 FUH65538:FUM65539 GED65538:GEI65539 GNZ65538:GOE65539 GXV65538:GYA65539 HHR65538:HHW65539 HRN65538:HRS65539 IBJ65538:IBO65539 ILF65538:ILK65539 IVB65538:IVG65539 JEX65538:JFC65539 JOT65538:JOY65539 JYP65538:JYU65539 KIL65538:KIQ65539 KSH65538:KSM65539 LCD65538:LCI65539 LLZ65538:LME65539 LVV65538:LWA65539 MFR65538:MFW65539 MPN65538:MPS65539 MZJ65538:MZO65539 NJF65538:NJK65539 NTB65538:NTG65539 OCX65538:ODC65539 OMT65538:OMY65539 OWP65538:OWU65539 PGL65538:PGQ65539 PQH65538:PQM65539 QAD65538:QAI65539 QJZ65538:QKE65539 QTV65538:QUA65539 RDR65538:RDW65539 RNN65538:RNS65539 RXJ65538:RXO65539 SHF65538:SHK65539 SRB65538:SRG65539 TAX65538:TBC65539 TKT65538:TKY65539 TUP65538:TUU65539 UEL65538:UEQ65539 UOH65538:UOM65539 UYD65538:UYI65539 VHZ65538:VIE65539 VRV65538:VSA65539 WBR65538:WBW65539 WLN65538:WLS65539 WVJ65538:WVO65539 IX131074:JC131075 ST131074:SY131075 ACP131074:ACU131075 AML131074:AMQ131075 AWH131074:AWM131075 BGD131074:BGI131075 BPZ131074:BQE131075 BZV131074:CAA131075 CJR131074:CJW131075 CTN131074:CTS131075 DDJ131074:DDO131075 DNF131074:DNK131075 DXB131074:DXG131075 EGX131074:EHC131075 EQT131074:EQY131075 FAP131074:FAU131075 FKL131074:FKQ131075 FUH131074:FUM131075 GED131074:GEI131075 GNZ131074:GOE131075 GXV131074:GYA131075 HHR131074:HHW131075 HRN131074:HRS131075 IBJ131074:IBO131075 ILF131074:ILK131075 IVB131074:IVG131075 JEX131074:JFC131075 JOT131074:JOY131075 JYP131074:JYU131075 KIL131074:KIQ131075 KSH131074:KSM131075 LCD131074:LCI131075 LLZ131074:LME131075 LVV131074:LWA131075 MFR131074:MFW131075 MPN131074:MPS131075 MZJ131074:MZO131075 NJF131074:NJK131075 NTB131074:NTG131075 OCX131074:ODC131075 OMT131074:OMY131075 OWP131074:OWU131075 PGL131074:PGQ131075 PQH131074:PQM131075 QAD131074:QAI131075 QJZ131074:QKE131075 QTV131074:QUA131075 RDR131074:RDW131075 RNN131074:RNS131075 RXJ131074:RXO131075 SHF131074:SHK131075 SRB131074:SRG131075 TAX131074:TBC131075 TKT131074:TKY131075 TUP131074:TUU131075 UEL131074:UEQ131075 UOH131074:UOM131075 UYD131074:UYI131075 VHZ131074:VIE131075 VRV131074:VSA131075 WBR131074:WBW131075 WLN131074:WLS131075 WVJ131074:WVO131075 IX196610:JC196611 ST196610:SY196611 ACP196610:ACU196611 AML196610:AMQ196611 AWH196610:AWM196611 BGD196610:BGI196611 BPZ196610:BQE196611 BZV196610:CAA196611 CJR196610:CJW196611 CTN196610:CTS196611 DDJ196610:DDO196611 DNF196610:DNK196611 DXB196610:DXG196611 EGX196610:EHC196611 EQT196610:EQY196611 FAP196610:FAU196611 FKL196610:FKQ196611 FUH196610:FUM196611 GED196610:GEI196611 GNZ196610:GOE196611 GXV196610:GYA196611 HHR196610:HHW196611 HRN196610:HRS196611 IBJ196610:IBO196611 ILF196610:ILK196611 IVB196610:IVG196611 JEX196610:JFC196611 JOT196610:JOY196611 JYP196610:JYU196611 KIL196610:KIQ196611 KSH196610:KSM196611 LCD196610:LCI196611 LLZ196610:LME196611 LVV196610:LWA196611 MFR196610:MFW196611 MPN196610:MPS196611 MZJ196610:MZO196611 NJF196610:NJK196611 NTB196610:NTG196611 OCX196610:ODC196611 OMT196610:OMY196611 OWP196610:OWU196611 PGL196610:PGQ196611 PQH196610:PQM196611 QAD196610:QAI196611 QJZ196610:QKE196611 QTV196610:QUA196611 RDR196610:RDW196611 RNN196610:RNS196611 RXJ196610:RXO196611 SHF196610:SHK196611 SRB196610:SRG196611 TAX196610:TBC196611 TKT196610:TKY196611 TUP196610:TUU196611 UEL196610:UEQ196611 UOH196610:UOM196611 UYD196610:UYI196611 VHZ196610:VIE196611 VRV196610:VSA196611 WBR196610:WBW196611 WLN196610:WLS196611 WVJ196610:WVO196611 IX262146:JC262147 ST262146:SY262147 ACP262146:ACU262147 AML262146:AMQ262147 AWH262146:AWM262147 BGD262146:BGI262147 BPZ262146:BQE262147 BZV262146:CAA262147 CJR262146:CJW262147 CTN262146:CTS262147 DDJ262146:DDO262147 DNF262146:DNK262147 DXB262146:DXG262147 EGX262146:EHC262147 EQT262146:EQY262147 FAP262146:FAU262147 FKL262146:FKQ262147 FUH262146:FUM262147 GED262146:GEI262147 GNZ262146:GOE262147 GXV262146:GYA262147 HHR262146:HHW262147 HRN262146:HRS262147 IBJ262146:IBO262147 ILF262146:ILK262147 IVB262146:IVG262147 JEX262146:JFC262147 JOT262146:JOY262147 JYP262146:JYU262147 KIL262146:KIQ262147 KSH262146:KSM262147 LCD262146:LCI262147 LLZ262146:LME262147 LVV262146:LWA262147 MFR262146:MFW262147 MPN262146:MPS262147 MZJ262146:MZO262147 NJF262146:NJK262147 NTB262146:NTG262147 OCX262146:ODC262147 OMT262146:OMY262147 OWP262146:OWU262147 PGL262146:PGQ262147 PQH262146:PQM262147 QAD262146:QAI262147 QJZ262146:QKE262147 QTV262146:QUA262147 RDR262146:RDW262147 RNN262146:RNS262147 RXJ262146:RXO262147 SHF262146:SHK262147 SRB262146:SRG262147 TAX262146:TBC262147 TKT262146:TKY262147 TUP262146:TUU262147 UEL262146:UEQ262147 UOH262146:UOM262147 UYD262146:UYI262147 VHZ262146:VIE262147 VRV262146:VSA262147 WBR262146:WBW262147 WLN262146:WLS262147 WVJ262146:WVO262147 IX327682:JC327683 ST327682:SY327683 ACP327682:ACU327683 AML327682:AMQ327683 AWH327682:AWM327683 BGD327682:BGI327683 BPZ327682:BQE327683 BZV327682:CAA327683 CJR327682:CJW327683 CTN327682:CTS327683 DDJ327682:DDO327683 DNF327682:DNK327683 DXB327682:DXG327683 EGX327682:EHC327683 EQT327682:EQY327683 FAP327682:FAU327683 FKL327682:FKQ327683 FUH327682:FUM327683 GED327682:GEI327683 GNZ327682:GOE327683 GXV327682:GYA327683 HHR327682:HHW327683 HRN327682:HRS327683 IBJ327682:IBO327683 ILF327682:ILK327683 IVB327682:IVG327683 JEX327682:JFC327683 JOT327682:JOY327683 JYP327682:JYU327683 KIL327682:KIQ327683 KSH327682:KSM327683 LCD327682:LCI327683 LLZ327682:LME327683 LVV327682:LWA327683 MFR327682:MFW327683 MPN327682:MPS327683 MZJ327682:MZO327683 NJF327682:NJK327683 NTB327682:NTG327683 OCX327682:ODC327683 OMT327682:OMY327683 OWP327682:OWU327683 PGL327682:PGQ327683 PQH327682:PQM327683 QAD327682:QAI327683 QJZ327682:QKE327683 QTV327682:QUA327683 RDR327682:RDW327683 RNN327682:RNS327683 RXJ327682:RXO327683 SHF327682:SHK327683 SRB327682:SRG327683 TAX327682:TBC327683 TKT327682:TKY327683 TUP327682:TUU327683 UEL327682:UEQ327683 UOH327682:UOM327683 UYD327682:UYI327683 VHZ327682:VIE327683 VRV327682:VSA327683 WBR327682:WBW327683 WLN327682:WLS327683 WVJ327682:WVO327683 IX393218:JC393219 ST393218:SY393219 ACP393218:ACU393219 AML393218:AMQ393219 AWH393218:AWM393219 BGD393218:BGI393219 BPZ393218:BQE393219 BZV393218:CAA393219 CJR393218:CJW393219 CTN393218:CTS393219 DDJ393218:DDO393219 DNF393218:DNK393219 DXB393218:DXG393219 EGX393218:EHC393219 EQT393218:EQY393219 FAP393218:FAU393219 FKL393218:FKQ393219 FUH393218:FUM393219 GED393218:GEI393219 GNZ393218:GOE393219 GXV393218:GYA393219 HHR393218:HHW393219 HRN393218:HRS393219 IBJ393218:IBO393219 ILF393218:ILK393219 IVB393218:IVG393219 JEX393218:JFC393219 JOT393218:JOY393219 JYP393218:JYU393219 KIL393218:KIQ393219 KSH393218:KSM393219 LCD393218:LCI393219 LLZ393218:LME393219 LVV393218:LWA393219 MFR393218:MFW393219 MPN393218:MPS393219 MZJ393218:MZO393219 NJF393218:NJK393219 NTB393218:NTG393219 OCX393218:ODC393219 OMT393218:OMY393219 OWP393218:OWU393219 PGL393218:PGQ393219 PQH393218:PQM393219 QAD393218:QAI393219 QJZ393218:QKE393219 QTV393218:QUA393219 RDR393218:RDW393219 RNN393218:RNS393219 RXJ393218:RXO393219 SHF393218:SHK393219 SRB393218:SRG393219 TAX393218:TBC393219 TKT393218:TKY393219 TUP393218:TUU393219 UEL393218:UEQ393219 UOH393218:UOM393219 UYD393218:UYI393219 VHZ393218:VIE393219 VRV393218:VSA393219 WBR393218:WBW393219 WLN393218:WLS393219 WVJ393218:WVO393219 IX458754:JC458755 ST458754:SY458755 ACP458754:ACU458755 AML458754:AMQ458755 AWH458754:AWM458755 BGD458754:BGI458755 BPZ458754:BQE458755 BZV458754:CAA458755 CJR458754:CJW458755 CTN458754:CTS458755 DDJ458754:DDO458755 DNF458754:DNK458755 DXB458754:DXG458755 EGX458754:EHC458755 EQT458754:EQY458755 FAP458754:FAU458755 FKL458754:FKQ458755 FUH458754:FUM458755 GED458754:GEI458755 GNZ458754:GOE458755 GXV458754:GYA458755 HHR458754:HHW458755 HRN458754:HRS458755 IBJ458754:IBO458755 ILF458754:ILK458755 IVB458754:IVG458755 JEX458754:JFC458755 JOT458754:JOY458755 JYP458754:JYU458755 KIL458754:KIQ458755 KSH458754:KSM458755 LCD458754:LCI458755 LLZ458754:LME458755 LVV458754:LWA458755 MFR458754:MFW458755 MPN458754:MPS458755 MZJ458754:MZO458755 NJF458754:NJK458755 NTB458754:NTG458755 OCX458754:ODC458755 OMT458754:OMY458755 OWP458754:OWU458755 PGL458754:PGQ458755 PQH458754:PQM458755 QAD458754:QAI458755 QJZ458754:QKE458755 QTV458754:QUA458755 RDR458754:RDW458755 RNN458754:RNS458755 RXJ458754:RXO458755 SHF458754:SHK458755 SRB458754:SRG458755 TAX458754:TBC458755 TKT458754:TKY458755 TUP458754:TUU458755 UEL458754:UEQ458755 UOH458754:UOM458755 UYD458754:UYI458755 VHZ458754:VIE458755 VRV458754:VSA458755 WBR458754:WBW458755 WLN458754:WLS458755 WVJ458754:WVO458755 IX524290:JC524291 ST524290:SY524291 ACP524290:ACU524291 AML524290:AMQ524291 AWH524290:AWM524291 BGD524290:BGI524291 BPZ524290:BQE524291 BZV524290:CAA524291 CJR524290:CJW524291 CTN524290:CTS524291 DDJ524290:DDO524291 DNF524290:DNK524291 DXB524290:DXG524291 EGX524290:EHC524291 EQT524290:EQY524291 FAP524290:FAU524291 FKL524290:FKQ524291 FUH524290:FUM524291 GED524290:GEI524291 GNZ524290:GOE524291 GXV524290:GYA524291 HHR524290:HHW524291 HRN524290:HRS524291 IBJ524290:IBO524291 ILF524290:ILK524291 IVB524290:IVG524291 JEX524290:JFC524291 JOT524290:JOY524291 JYP524290:JYU524291 KIL524290:KIQ524291 KSH524290:KSM524291 LCD524290:LCI524291 LLZ524290:LME524291 LVV524290:LWA524291 MFR524290:MFW524291 MPN524290:MPS524291 MZJ524290:MZO524291 NJF524290:NJK524291 NTB524290:NTG524291 OCX524290:ODC524291 OMT524290:OMY524291 OWP524290:OWU524291 PGL524290:PGQ524291 PQH524290:PQM524291 QAD524290:QAI524291 QJZ524290:QKE524291 QTV524290:QUA524291 RDR524290:RDW524291 RNN524290:RNS524291 RXJ524290:RXO524291 SHF524290:SHK524291 SRB524290:SRG524291 TAX524290:TBC524291 TKT524290:TKY524291 TUP524290:TUU524291 UEL524290:UEQ524291 UOH524290:UOM524291 UYD524290:UYI524291 VHZ524290:VIE524291 VRV524290:VSA524291 WBR524290:WBW524291 WLN524290:WLS524291 WVJ524290:WVO524291 IX589826:JC589827 ST589826:SY589827 ACP589826:ACU589827 AML589826:AMQ589827 AWH589826:AWM589827 BGD589826:BGI589827 BPZ589826:BQE589827 BZV589826:CAA589827 CJR589826:CJW589827 CTN589826:CTS589827 DDJ589826:DDO589827 DNF589826:DNK589827 DXB589826:DXG589827 EGX589826:EHC589827 EQT589826:EQY589827 FAP589826:FAU589827 FKL589826:FKQ589827 FUH589826:FUM589827 GED589826:GEI589827 GNZ589826:GOE589827 GXV589826:GYA589827 HHR589826:HHW589827 HRN589826:HRS589827 IBJ589826:IBO589827 ILF589826:ILK589827 IVB589826:IVG589827 JEX589826:JFC589827 JOT589826:JOY589827 JYP589826:JYU589827 KIL589826:KIQ589827 KSH589826:KSM589827 LCD589826:LCI589827 LLZ589826:LME589827 LVV589826:LWA589827 MFR589826:MFW589827 MPN589826:MPS589827 MZJ589826:MZO589827 NJF589826:NJK589827 NTB589826:NTG589827 OCX589826:ODC589827 OMT589826:OMY589827 OWP589826:OWU589827 PGL589826:PGQ589827 PQH589826:PQM589827 QAD589826:QAI589827 QJZ589826:QKE589827 QTV589826:QUA589827 RDR589826:RDW589827 RNN589826:RNS589827 RXJ589826:RXO589827 SHF589826:SHK589827 SRB589826:SRG589827 TAX589826:TBC589827 TKT589826:TKY589827 TUP589826:TUU589827 UEL589826:UEQ589827 UOH589826:UOM589827 UYD589826:UYI589827 VHZ589826:VIE589827 VRV589826:VSA589827 WBR589826:WBW589827 WLN589826:WLS589827 WVJ589826:WVO589827 IX655362:JC655363 ST655362:SY655363 ACP655362:ACU655363 AML655362:AMQ655363 AWH655362:AWM655363 BGD655362:BGI655363 BPZ655362:BQE655363 BZV655362:CAA655363 CJR655362:CJW655363 CTN655362:CTS655363 DDJ655362:DDO655363 DNF655362:DNK655363 DXB655362:DXG655363 EGX655362:EHC655363 EQT655362:EQY655363 FAP655362:FAU655363 FKL655362:FKQ655363 FUH655362:FUM655363 GED655362:GEI655363 GNZ655362:GOE655363 GXV655362:GYA655363 HHR655362:HHW655363 HRN655362:HRS655363 IBJ655362:IBO655363 ILF655362:ILK655363 IVB655362:IVG655363 JEX655362:JFC655363 JOT655362:JOY655363 JYP655362:JYU655363 KIL655362:KIQ655363 KSH655362:KSM655363 LCD655362:LCI655363 LLZ655362:LME655363 LVV655362:LWA655363 MFR655362:MFW655363 MPN655362:MPS655363 MZJ655362:MZO655363 NJF655362:NJK655363 NTB655362:NTG655363 OCX655362:ODC655363 OMT655362:OMY655363 OWP655362:OWU655363 PGL655362:PGQ655363 PQH655362:PQM655363 QAD655362:QAI655363 QJZ655362:QKE655363 QTV655362:QUA655363 RDR655362:RDW655363 RNN655362:RNS655363 RXJ655362:RXO655363 SHF655362:SHK655363 SRB655362:SRG655363 TAX655362:TBC655363 TKT655362:TKY655363 TUP655362:TUU655363 UEL655362:UEQ655363 UOH655362:UOM655363 UYD655362:UYI655363 VHZ655362:VIE655363 VRV655362:VSA655363 WBR655362:WBW655363 WLN655362:WLS655363 WVJ655362:WVO655363 IX720898:JC720899 ST720898:SY720899 ACP720898:ACU720899 AML720898:AMQ720899 AWH720898:AWM720899 BGD720898:BGI720899 BPZ720898:BQE720899 BZV720898:CAA720899 CJR720898:CJW720899 CTN720898:CTS720899 DDJ720898:DDO720899 DNF720898:DNK720899 DXB720898:DXG720899 EGX720898:EHC720899 EQT720898:EQY720899 FAP720898:FAU720899 FKL720898:FKQ720899 FUH720898:FUM720899 GED720898:GEI720899 GNZ720898:GOE720899 GXV720898:GYA720899 HHR720898:HHW720899 HRN720898:HRS720899 IBJ720898:IBO720899 ILF720898:ILK720899 IVB720898:IVG720899 JEX720898:JFC720899 JOT720898:JOY720899 JYP720898:JYU720899 KIL720898:KIQ720899 KSH720898:KSM720899 LCD720898:LCI720899 LLZ720898:LME720899 LVV720898:LWA720899 MFR720898:MFW720899 MPN720898:MPS720899 MZJ720898:MZO720899 NJF720898:NJK720899 NTB720898:NTG720899 OCX720898:ODC720899 OMT720898:OMY720899 OWP720898:OWU720899 PGL720898:PGQ720899 PQH720898:PQM720899 QAD720898:QAI720899 QJZ720898:QKE720899 QTV720898:QUA720899 RDR720898:RDW720899 RNN720898:RNS720899 RXJ720898:RXO720899 SHF720898:SHK720899 SRB720898:SRG720899 TAX720898:TBC720899 TKT720898:TKY720899 TUP720898:TUU720899 UEL720898:UEQ720899 UOH720898:UOM720899 UYD720898:UYI720899 VHZ720898:VIE720899 VRV720898:VSA720899 WBR720898:WBW720899 WLN720898:WLS720899 WVJ720898:WVO720899 IX786434:JC786435 ST786434:SY786435 ACP786434:ACU786435 AML786434:AMQ786435 AWH786434:AWM786435 BGD786434:BGI786435 BPZ786434:BQE786435 BZV786434:CAA786435 CJR786434:CJW786435 CTN786434:CTS786435 DDJ786434:DDO786435 DNF786434:DNK786435 DXB786434:DXG786435 EGX786434:EHC786435 EQT786434:EQY786435 FAP786434:FAU786435 FKL786434:FKQ786435 FUH786434:FUM786435 GED786434:GEI786435 GNZ786434:GOE786435 GXV786434:GYA786435 HHR786434:HHW786435 HRN786434:HRS786435 IBJ786434:IBO786435 ILF786434:ILK786435 IVB786434:IVG786435 JEX786434:JFC786435 JOT786434:JOY786435 JYP786434:JYU786435 KIL786434:KIQ786435 KSH786434:KSM786435 LCD786434:LCI786435 LLZ786434:LME786435 LVV786434:LWA786435 MFR786434:MFW786435 MPN786434:MPS786435 MZJ786434:MZO786435 NJF786434:NJK786435 NTB786434:NTG786435 OCX786434:ODC786435 OMT786434:OMY786435 OWP786434:OWU786435 PGL786434:PGQ786435 PQH786434:PQM786435 QAD786434:QAI786435 QJZ786434:QKE786435 QTV786434:QUA786435 RDR786434:RDW786435 RNN786434:RNS786435 RXJ786434:RXO786435 SHF786434:SHK786435 SRB786434:SRG786435 TAX786434:TBC786435 TKT786434:TKY786435 TUP786434:TUU786435 UEL786434:UEQ786435 UOH786434:UOM786435 UYD786434:UYI786435 VHZ786434:VIE786435 VRV786434:VSA786435 WBR786434:WBW786435 WLN786434:WLS786435 WVJ786434:WVO786435 IX851970:JC851971 ST851970:SY851971 ACP851970:ACU851971 AML851970:AMQ851971 AWH851970:AWM851971 BGD851970:BGI851971 BPZ851970:BQE851971 BZV851970:CAA851971 CJR851970:CJW851971 CTN851970:CTS851971 DDJ851970:DDO851971 DNF851970:DNK851971 DXB851970:DXG851971 EGX851970:EHC851971 EQT851970:EQY851971 FAP851970:FAU851971 FKL851970:FKQ851971 FUH851970:FUM851971 GED851970:GEI851971 GNZ851970:GOE851971 GXV851970:GYA851971 HHR851970:HHW851971 HRN851970:HRS851971 IBJ851970:IBO851971 ILF851970:ILK851971 IVB851970:IVG851971 JEX851970:JFC851971 JOT851970:JOY851971 JYP851970:JYU851971 KIL851970:KIQ851971 KSH851970:KSM851971 LCD851970:LCI851971 LLZ851970:LME851971 LVV851970:LWA851971 MFR851970:MFW851971 MPN851970:MPS851971 MZJ851970:MZO851971 NJF851970:NJK851971 NTB851970:NTG851971 OCX851970:ODC851971 OMT851970:OMY851971 OWP851970:OWU851971 PGL851970:PGQ851971 PQH851970:PQM851971 QAD851970:QAI851971 QJZ851970:QKE851971 QTV851970:QUA851971 RDR851970:RDW851971 RNN851970:RNS851971 RXJ851970:RXO851971 SHF851970:SHK851971 SRB851970:SRG851971 TAX851970:TBC851971 TKT851970:TKY851971 TUP851970:TUU851971 UEL851970:UEQ851971 UOH851970:UOM851971 UYD851970:UYI851971 VHZ851970:VIE851971 VRV851970:VSA851971 WBR851970:WBW851971 WLN851970:WLS851971 WVJ851970:WVO851971 IX917506:JC917507 ST917506:SY917507 ACP917506:ACU917507 AML917506:AMQ917507 AWH917506:AWM917507 BGD917506:BGI917507 BPZ917506:BQE917507 BZV917506:CAA917507 CJR917506:CJW917507 CTN917506:CTS917507 DDJ917506:DDO917507 DNF917506:DNK917507 DXB917506:DXG917507 EGX917506:EHC917507 EQT917506:EQY917507 FAP917506:FAU917507 FKL917506:FKQ917507 FUH917506:FUM917507 GED917506:GEI917507 GNZ917506:GOE917507 GXV917506:GYA917507 HHR917506:HHW917507 HRN917506:HRS917507 IBJ917506:IBO917507 ILF917506:ILK917507 IVB917506:IVG917507 JEX917506:JFC917507 JOT917506:JOY917507 JYP917506:JYU917507 KIL917506:KIQ917507 KSH917506:KSM917507 LCD917506:LCI917507 LLZ917506:LME917507 LVV917506:LWA917507 MFR917506:MFW917507 MPN917506:MPS917507 MZJ917506:MZO917507 NJF917506:NJK917507 NTB917506:NTG917507 OCX917506:ODC917507 OMT917506:OMY917507 OWP917506:OWU917507 PGL917506:PGQ917507 PQH917506:PQM917507 QAD917506:QAI917507 QJZ917506:QKE917507 QTV917506:QUA917507 RDR917506:RDW917507 RNN917506:RNS917507 RXJ917506:RXO917507 SHF917506:SHK917507 SRB917506:SRG917507 TAX917506:TBC917507 TKT917506:TKY917507 TUP917506:TUU917507 UEL917506:UEQ917507 UOH917506:UOM917507 UYD917506:UYI917507 VHZ917506:VIE917507 VRV917506:VSA917507 WBR917506:WBW917507 WLN917506:WLS917507 WVJ917506:WVO917507 IX983042:JC983043 ST983042:SY983043 ACP983042:ACU983043 AML983042:AMQ983043 AWH983042:AWM983043 BGD983042:BGI983043 BPZ983042:BQE983043 BZV983042:CAA983043 CJR983042:CJW983043 CTN983042:CTS983043 DDJ983042:DDO983043 DNF983042:DNK983043 DXB983042:DXG983043 EGX983042:EHC983043 EQT983042:EQY983043 FAP983042:FAU983043 FKL983042:FKQ983043 FUH983042:FUM983043 GED983042:GEI983043 GNZ983042:GOE983043 GXV983042:GYA983043 HHR983042:HHW983043 HRN983042:HRS983043 IBJ983042:IBO983043 ILF983042:ILK983043 IVB983042:IVG983043 JEX983042:JFC983043 JOT983042:JOY983043 JYP983042:JYU983043 KIL983042:KIQ983043 KSH983042:KSM983043 LCD983042:LCI983043 LLZ983042:LME983043 LVV983042:LWA983043 MFR983042:MFW983043 MPN983042:MPS983043 MZJ983042:MZO983043 NJF983042:NJK983043 NTB983042:NTG983043 OCX983042:ODC983043 OMT983042:OMY983043 OWP983042:OWU983043 PGL983042:PGQ983043 PQH983042:PQM983043 QAD983042:QAI983043 QJZ983042:QKE983043 QTV983042:QUA983043 RDR983042:RDW983043 RNN983042:RNS983043 RXJ983042:RXO983043 SHF983042:SHK983043 SRB983042:SRG983043 TAX983042:TBC983043 TKT983042:TKY983043 TUP983042:TUU983043 UEL983042:UEQ983043 UOH983042:UOM983043 UYD983042:UYI983043 VHZ983042:VIE983043 VRV983042:VSA983043 WBR983042:WBW983043 WLN983042:WLS983043 WVJ983042:WVO983043 C983042:G983043 C917506:G917507 C851970:G851971 C786434:G786435 C720898:G720899 C655362:G655363 C589826:G589827 C524290:G524291 C458754:G458755 C393218:G393219 C327682:G327683 C262146:G262147 C196610:G196611 C131074:G131075 C65538:G65539 C2:G3" xr:uid="{996F1718-68C3-4672-BBE7-AF056193C088}"/>
    <dataValidation imeMode="disabled" allowBlank="1" showInputMessage="1" showErrorMessage="1" sqref="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JA65540:JC65540 SW65540:SY65540 ACS65540:ACU65540 AMO65540:AMQ65540 AWK65540:AWM65540 BGG65540:BGI65540 BQC65540:BQE65540 BZY65540:CAA65540 CJU65540:CJW65540 CTQ65540:CTS65540 DDM65540:DDO65540 DNI65540:DNK65540 DXE65540:DXG65540 EHA65540:EHC65540 EQW65540:EQY65540 FAS65540:FAU65540 FKO65540:FKQ65540 FUK65540:FUM65540 GEG65540:GEI65540 GOC65540:GOE65540 GXY65540:GYA65540 HHU65540:HHW65540 HRQ65540:HRS65540 IBM65540:IBO65540 ILI65540:ILK65540 IVE65540:IVG65540 JFA65540:JFC65540 JOW65540:JOY65540 JYS65540:JYU65540 KIO65540:KIQ65540 KSK65540:KSM65540 LCG65540:LCI65540 LMC65540:LME65540 LVY65540:LWA65540 MFU65540:MFW65540 MPQ65540:MPS65540 MZM65540:MZO65540 NJI65540:NJK65540 NTE65540:NTG65540 ODA65540:ODC65540 OMW65540:OMY65540 OWS65540:OWU65540 PGO65540:PGQ65540 PQK65540:PQM65540 QAG65540:QAI65540 QKC65540:QKE65540 QTY65540:QUA65540 RDU65540:RDW65540 RNQ65540:RNS65540 RXM65540:RXO65540 SHI65540:SHK65540 SRE65540:SRG65540 TBA65540:TBC65540 TKW65540:TKY65540 TUS65540:TUU65540 UEO65540:UEQ65540 UOK65540:UOM65540 UYG65540:UYI65540 VIC65540:VIE65540 VRY65540:VSA65540 WBU65540:WBW65540 WLQ65540:WLS65540 WVM65540:WVO65540 JA131076:JC131076 SW131076:SY131076 ACS131076:ACU131076 AMO131076:AMQ131076 AWK131076:AWM131076 BGG131076:BGI131076 BQC131076:BQE131076 BZY131076:CAA131076 CJU131076:CJW131076 CTQ131076:CTS131076 DDM131076:DDO131076 DNI131076:DNK131076 DXE131076:DXG131076 EHA131076:EHC131076 EQW131076:EQY131076 FAS131076:FAU131076 FKO131076:FKQ131076 FUK131076:FUM131076 GEG131076:GEI131076 GOC131076:GOE131076 GXY131076:GYA131076 HHU131076:HHW131076 HRQ131076:HRS131076 IBM131076:IBO131076 ILI131076:ILK131076 IVE131076:IVG131076 JFA131076:JFC131076 JOW131076:JOY131076 JYS131076:JYU131076 KIO131076:KIQ131076 KSK131076:KSM131076 LCG131076:LCI131076 LMC131076:LME131076 LVY131076:LWA131076 MFU131076:MFW131076 MPQ131076:MPS131076 MZM131076:MZO131076 NJI131076:NJK131076 NTE131076:NTG131076 ODA131076:ODC131076 OMW131076:OMY131076 OWS131076:OWU131076 PGO131076:PGQ131076 PQK131076:PQM131076 QAG131076:QAI131076 QKC131076:QKE131076 QTY131076:QUA131076 RDU131076:RDW131076 RNQ131076:RNS131076 RXM131076:RXO131076 SHI131076:SHK131076 SRE131076:SRG131076 TBA131076:TBC131076 TKW131076:TKY131076 TUS131076:TUU131076 UEO131076:UEQ131076 UOK131076:UOM131076 UYG131076:UYI131076 VIC131076:VIE131076 VRY131076:VSA131076 WBU131076:WBW131076 WLQ131076:WLS131076 WVM131076:WVO131076 JA196612:JC196612 SW196612:SY196612 ACS196612:ACU196612 AMO196612:AMQ196612 AWK196612:AWM196612 BGG196612:BGI196612 BQC196612:BQE196612 BZY196612:CAA196612 CJU196612:CJW196612 CTQ196612:CTS196612 DDM196612:DDO196612 DNI196612:DNK196612 DXE196612:DXG196612 EHA196612:EHC196612 EQW196612:EQY196612 FAS196612:FAU196612 FKO196612:FKQ196612 FUK196612:FUM196612 GEG196612:GEI196612 GOC196612:GOE196612 GXY196612:GYA196612 HHU196612:HHW196612 HRQ196612:HRS196612 IBM196612:IBO196612 ILI196612:ILK196612 IVE196612:IVG196612 JFA196612:JFC196612 JOW196612:JOY196612 JYS196612:JYU196612 KIO196612:KIQ196612 KSK196612:KSM196612 LCG196612:LCI196612 LMC196612:LME196612 LVY196612:LWA196612 MFU196612:MFW196612 MPQ196612:MPS196612 MZM196612:MZO196612 NJI196612:NJK196612 NTE196612:NTG196612 ODA196612:ODC196612 OMW196612:OMY196612 OWS196612:OWU196612 PGO196612:PGQ196612 PQK196612:PQM196612 QAG196612:QAI196612 QKC196612:QKE196612 QTY196612:QUA196612 RDU196612:RDW196612 RNQ196612:RNS196612 RXM196612:RXO196612 SHI196612:SHK196612 SRE196612:SRG196612 TBA196612:TBC196612 TKW196612:TKY196612 TUS196612:TUU196612 UEO196612:UEQ196612 UOK196612:UOM196612 UYG196612:UYI196612 VIC196612:VIE196612 VRY196612:VSA196612 WBU196612:WBW196612 WLQ196612:WLS196612 WVM196612:WVO196612 JA262148:JC262148 SW262148:SY262148 ACS262148:ACU262148 AMO262148:AMQ262148 AWK262148:AWM262148 BGG262148:BGI262148 BQC262148:BQE262148 BZY262148:CAA262148 CJU262148:CJW262148 CTQ262148:CTS262148 DDM262148:DDO262148 DNI262148:DNK262148 DXE262148:DXG262148 EHA262148:EHC262148 EQW262148:EQY262148 FAS262148:FAU262148 FKO262148:FKQ262148 FUK262148:FUM262148 GEG262148:GEI262148 GOC262148:GOE262148 GXY262148:GYA262148 HHU262148:HHW262148 HRQ262148:HRS262148 IBM262148:IBO262148 ILI262148:ILK262148 IVE262148:IVG262148 JFA262148:JFC262148 JOW262148:JOY262148 JYS262148:JYU262148 KIO262148:KIQ262148 KSK262148:KSM262148 LCG262148:LCI262148 LMC262148:LME262148 LVY262148:LWA262148 MFU262148:MFW262148 MPQ262148:MPS262148 MZM262148:MZO262148 NJI262148:NJK262148 NTE262148:NTG262148 ODA262148:ODC262148 OMW262148:OMY262148 OWS262148:OWU262148 PGO262148:PGQ262148 PQK262148:PQM262148 QAG262148:QAI262148 QKC262148:QKE262148 QTY262148:QUA262148 RDU262148:RDW262148 RNQ262148:RNS262148 RXM262148:RXO262148 SHI262148:SHK262148 SRE262148:SRG262148 TBA262148:TBC262148 TKW262148:TKY262148 TUS262148:TUU262148 UEO262148:UEQ262148 UOK262148:UOM262148 UYG262148:UYI262148 VIC262148:VIE262148 VRY262148:VSA262148 WBU262148:WBW262148 WLQ262148:WLS262148 WVM262148:WVO262148 JA327684:JC327684 SW327684:SY327684 ACS327684:ACU327684 AMO327684:AMQ327684 AWK327684:AWM327684 BGG327684:BGI327684 BQC327684:BQE327684 BZY327684:CAA327684 CJU327684:CJW327684 CTQ327684:CTS327684 DDM327684:DDO327684 DNI327684:DNK327684 DXE327684:DXG327684 EHA327684:EHC327684 EQW327684:EQY327684 FAS327684:FAU327684 FKO327684:FKQ327684 FUK327684:FUM327684 GEG327684:GEI327684 GOC327684:GOE327684 GXY327684:GYA327684 HHU327684:HHW327684 HRQ327684:HRS327684 IBM327684:IBO327684 ILI327684:ILK327684 IVE327684:IVG327684 JFA327684:JFC327684 JOW327684:JOY327684 JYS327684:JYU327684 KIO327684:KIQ327684 KSK327684:KSM327684 LCG327684:LCI327684 LMC327684:LME327684 LVY327684:LWA327684 MFU327684:MFW327684 MPQ327684:MPS327684 MZM327684:MZO327684 NJI327684:NJK327684 NTE327684:NTG327684 ODA327684:ODC327684 OMW327684:OMY327684 OWS327684:OWU327684 PGO327684:PGQ327684 PQK327684:PQM327684 QAG327684:QAI327684 QKC327684:QKE327684 QTY327684:QUA327684 RDU327684:RDW327684 RNQ327684:RNS327684 RXM327684:RXO327684 SHI327684:SHK327684 SRE327684:SRG327684 TBA327684:TBC327684 TKW327684:TKY327684 TUS327684:TUU327684 UEO327684:UEQ327684 UOK327684:UOM327684 UYG327684:UYI327684 VIC327684:VIE327684 VRY327684:VSA327684 WBU327684:WBW327684 WLQ327684:WLS327684 WVM327684:WVO327684 JA393220:JC393220 SW393220:SY393220 ACS393220:ACU393220 AMO393220:AMQ393220 AWK393220:AWM393220 BGG393220:BGI393220 BQC393220:BQE393220 BZY393220:CAA393220 CJU393220:CJW393220 CTQ393220:CTS393220 DDM393220:DDO393220 DNI393220:DNK393220 DXE393220:DXG393220 EHA393220:EHC393220 EQW393220:EQY393220 FAS393220:FAU393220 FKO393220:FKQ393220 FUK393220:FUM393220 GEG393220:GEI393220 GOC393220:GOE393220 GXY393220:GYA393220 HHU393220:HHW393220 HRQ393220:HRS393220 IBM393220:IBO393220 ILI393220:ILK393220 IVE393220:IVG393220 JFA393220:JFC393220 JOW393220:JOY393220 JYS393220:JYU393220 KIO393220:KIQ393220 KSK393220:KSM393220 LCG393220:LCI393220 LMC393220:LME393220 LVY393220:LWA393220 MFU393220:MFW393220 MPQ393220:MPS393220 MZM393220:MZO393220 NJI393220:NJK393220 NTE393220:NTG393220 ODA393220:ODC393220 OMW393220:OMY393220 OWS393220:OWU393220 PGO393220:PGQ393220 PQK393220:PQM393220 QAG393220:QAI393220 QKC393220:QKE393220 QTY393220:QUA393220 RDU393220:RDW393220 RNQ393220:RNS393220 RXM393220:RXO393220 SHI393220:SHK393220 SRE393220:SRG393220 TBA393220:TBC393220 TKW393220:TKY393220 TUS393220:TUU393220 UEO393220:UEQ393220 UOK393220:UOM393220 UYG393220:UYI393220 VIC393220:VIE393220 VRY393220:VSA393220 WBU393220:WBW393220 WLQ393220:WLS393220 WVM393220:WVO393220 JA458756:JC458756 SW458756:SY458756 ACS458756:ACU458756 AMO458756:AMQ458756 AWK458756:AWM458756 BGG458756:BGI458756 BQC458756:BQE458756 BZY458756:CAA458756 CJU458756:CJW458756 CTQ458756:CTS458756 DDM458756:DDO458756 DNI458756:DNK458756 DXE458756:DXG458756 EHA458756:EHC458756 EQW458756:EQY458756 FAS458756:FAU458756 FKO458756:FKQ458756 FUK458756:FUM458756 GEG458756:GEI458756 GOC458756:GOE458756 GXY458756:GYA458756 HHU458756:HHW458756 HRQ458756:HRS458756 IBM458756:IBO458756 ILI458756:ILK458756 IVE458756:IVG458756 JFA458756:JFC458756 JOW458756:JOY458756 JYS458756:JYU458756 KIO458756:KIQ458756 KSK458756:KSM458756 LCG458756:LCI458756 LMC458756:LME458756 LVY458756:LWA458756 MFU458756:MFW458756 MPQ458756:MPS458756 MZM458756:MZO458756 NJI458756:NJK458756 NTE458756:NTG458756 ODA458756:ODC458756 OMW458756:OMY458756 OWS458756:OWU458756 PGO458756:PGQ458756 PQK458756:PQM458756 QAG458756:QAI458756 QKC458756:QKE458756 QTY458756:QUA458756 RDU458756:RDW458756 RNQ458756:RNS458756 RXM458756:RXO458756 SHI458756:SHK458756 SRE458756:SRG458756 TBA458756:TBC458756 TKW458756:TKY458756 TUS458756:TUU458756 UEO458756:UEQ458756 UOK458756:UOM458756 UYG458756:UYI458756 VIC458756:VIE458756 VRY458756:VSA458756 WBU458756:WBW458756 WLQ458756:WLS458756 WVM458756:WVO458756 JA524292:JC524292 SW524292:SY524292 ACS524292:ACU524292 AMO524292:AMQ524292 AWK524292:AWM524292 BGG524292:BGI524292 BQC524292:BQE524292 BZY524292:CAA524292 CJU524292:CJW524292 CTQ524292:CTS524292 DDM524292:DDO524292 DNI524292:DNK524292 DXE524292:DXG524292 EHA524292:EHC524292 EQW524292:EQY524292 FAS524292:FAU524292 FKO524292:FKQ524292 FUK524292:FUM524292 GEG524292:GEI524292 GOC524292:GOE524292 GXY524292:GYA524292 HHU524292:HHW524292 HRQ524292:HRS524292 IBM524292:IBO524292 ILI524292:ILK524292 IVE524292:IVG524292 JFA524292:JFC524292 JOW524292:JOY524292 JYS524292:JYU524292 KIO524292:KIQ524292 KSK524292:KSM524292 LCG524292:LCI524292 LMC524292:LME524292 LVY524292:LWA524292 MFU524292:MFW524292 MPQ524292:MPS524292 MZM524292:MZO524292 NJI524292:NJK524292 NTE524292:NTG524292 ODA524292:ODC524292 OMW524292:OMY524292 OWS524292:OWU524292 PGO524292:PGQ524292 PQK524292:PQM524292 QAG524292:QAI524292 QKC524292:QKE524292 QTY524292:QUA524292 RDU524292:RDW524292 RNQ524292:RNS524292 RXM524292:RXO524292 SHI524292:SHK524292 SRE524292:SRG524292 TBA524292:TBC524292 TKW524292:TKY524292 TUS524292:TUU524292 UEO524292:UEQ524292 UOK524292:UOM524292 UYG524292:UYI524292 VIC524292:VIE524292 VRY524292:VSA524292 WBU524292:WBW524292 WLQ524292:WLS524292 WVM524292:WVO524292 JA589828:JC589828 SW589828:SY589828 ACS589828:ACU589828 AMO589828:AMQ589828 AWK589828:AWM589828 BGG589828:BGI589828 BQC589828:BQE589828 BZY589828:CAA589828 CJU589828:CJW589828 CTQ589828:CTS589828 DDM589828:DDO589828 DNI589828:DNK589828 DXE589828:DXG589828 EHA589828:EHC589828 EQW589828:EQY589828 FAS589828:FAU589828 FKO589828:FKQ589828 FUK589828:FUM589828 GEG589828:GEI589828 GOC589828:GOE589828 GXY589828:GYA589828 HHU589828:HHW589828 HRQ589828:HRS589828 IBM589828:IBO589828 ILI589828:ILK589828 IVE589828:IVG589828 JFA589828:JFC589828 JOW589828:JOY589828 JYS589828:JYU589828 KIO589828:KIQ589828 KSK589828:KSM589828 LCG589828:LCI589828 LMC589828:LME589828 LVY589828:LWA589828 MFU589828:MFW589828 MPQ589828:MPS589828 MZM589828:MZO589828 NJI589828:NJK589828 NTE589828:NTG589828 ODA589828:ODC589828 OMW589828:OMY589828 OWS589828:OWU589828 PGO589828:PGQ589828 PQK589828:PQM589828 QAG589828:QAI589828 QKC589828:QKE589828 QTY589828:QUA589828 RDU589828:RDW589828 RNQ589828:RNS589828 RXM589828:RXO589828 SHI589828:SHK589828 SRE589828:SRG589828 TBA589828:TBC589828 TKW589828:TKY589828 TUS589828:TUU589828 UEO589828:UEQ589828 UOK589828:UOM589828 UYG589828:UYI589828 VIC589828:VIE589828 VRY589828:VSA589828 WBU589828:WBW589828 WLQ589828:WLS589828 WVM589828:WVO589828 JA655364:JC655364 SW655364:SY655364 ACS655364:ACU655364 AMO655364:AMQ655364 AWK655364:AWM655364 BGG655364:BGI655364 BQC655364:BQE655364 BZY655364:CAA655364 CJU655364:CJW655364 CTQ655364:CTS655364 DDM655364:DDO655364 DNI655364:DNK655364 DXE655364:DXG655364 EHA655364:EHC655364 EQW655364:EQY655364 FAS655364:FAU655364 FKO655364:FKQ655364 FUK655364:FUM655364 GEG655364:GEI655364 GOC655364:GOE655364 GXY655364:GYA655364 HHU655364:HHW655364 HRQ655364:HRS655364 IBM655364:IBO655364 ILI655364:ILK655364 IVE655364:IVG655364 JFA655364:JFC655364 JOW655364:JOY655364 JYS655364:JYU655364 KIO655364:KIQ655364 KSK655364:KSM655364 LCG655364:LCI655364 LMC655364:LME655364 LVY655364:LWA655364 MFU655364:MFW655364 MPQ655364:MPS655364 MZM655364:MZO655364 NJI655364:NJK655364 NTE655364:NTG655364 ODA655364:ODC655364 OMW655364:OMY655364 OWS655364:OWU655364 PGO655364:PGQ655364 PQK655364:PQM655364 QAG655364:QAI655364 QKC655364:QKE655364 QTY655364:QUA655364 RDU655364:RDW655364 RNQ655364:RNS655364 RXM655364:RXO655364 SHI655364:SHK655364 SRE655364:SRG655364 TBA655364:TBC655364 TKW655364:TKY655364 TUS655364:TUU655364 UEO655364:UEQ655364 UOK655364:UOM655364 UYG655364:UYI655364 VIC655364:VIE655364 VRY655364:VSA655364 WBU655364:WBW655364 WLQ655364:WLS655364 WVM655364:WVO655364 JA720900:JC720900 SW720900:SY720900 ACS720900:ACU720900 AMO720900:AMQ720900 AWK720900:AWM720900 BGG720900:BGI720900 BQC720900:BQE720900 BZY720900:CAA720900 CJU720900:CJW720900 CTQ720900:CTS720900 DDM720900:DDO720900 DNI720900:DNK720900 DXE720900:DXG720900 EHA720900:EHC720900 EQW720900:EQY720900 FAS720900:FAU720900 FKO720900:FKQ720900 FUK720900:FUM720900 GEG720900:GEI720900 GOC720900:GOE720900 GXY720900:GYA720900 HHU720900:HHW720900 HRQ720900:HRS720900 IBM720900:IBO720900 ILI720900:ILK720900 IVE720900:IVG720900 JFA720900:JFC720900 JOW720900:JOY720900 JYS720900:JYU720900 KIO720900:KIQ720900 KSK720900:KSM720900 LCG720900:LCI720900 LMC720900:LME720900 LVY720900:LWA720900 MFU720900:MFW720900 MPQ720900:MPS720900 MZM720900:MZO720900 NJI720900:NJK720900 NTE720900:NTG720900 ODA720900:ODC720900 OMW720900:OMY720900 OWS720900:OWU720900 PGO720900:PGQ720900 PQK720900:PQM720900 QAG720900:QAI720900 QKC720900:QKE720900 QTY720900:QUA720900 RDU720900:RDW720900 RNQ720900:RNS720900 RXM720900:RXO720900 SHI720900:SHK720900 SRE720900:SRG720900 TBA720900:TBC720900 TKW720900:TKY720900 TUS720900:TUU720900 UEO720900:UEQ720900 UOK720900:UOM720900 UYG720900:UYI720900 VIC720900:VIE720900 VRY720900:VSA720900 WBU720900:WBW720900 WLQ720900:WLS720900 WVM720900:WVO720900 JA786436:JC786436 SW786436:SY786436 ACS786436:ACU786436 AMO786436:AMQ786436 AWK786436:AWM786436 BGG786436:BGI786436 BQC786436:BQE786436 BZY786436:CAA786436 CJU786436:CJW786436 CTQ786436:CTS786436 DDM786436:DDO786436 DNI786436:DNK786436 DXE786436:DXG786436 EHA786436:EHC786436 EQW786436:EQY786436 FAS786436:FAU786436 FKO786436:FKQ786436 FUK786436:FUM786436 GEG786436:GEI786436 GOC786436:GOE786436 GXY786436:GYA786436 HHU786436:HHW786436 HRQ786436:HRS786436 IBM786436:IBO786436 ILI786436:ILK786436 IVE786436:IVG786436 JFA786436:JFC786436 JOW786436:JOY786436 JYS786436:JYU786436 KIO786436:KIQ786436 KSK786436:KSM786436 LCG786436:LCI786436 LMC786436:LME786436 LVY786436:LWA786436 MFU786436:MFW786436 MPQ786436:MPS786436 MZM786436:MZO786436 NJI786436:NJK786436 NTE786436:NTG786436 ODA786436:ODC786436 OMW786436:OMY786436 OWS786436:OWU786436 PGO786436:PGQ786436 PQK786436:PQM786436 QAG786436:QAI786436 QKC786436:QKE786436 QTY786436:QUA786436 RDU786436:RDW786436 RNQ786436:RNS786436 RXM786436:RXO786436 SHI786436:SHK786436 SRE786436:SRG786436 TBA786436:TBC786436 TKW786436:TKY786436 TUS786436:TUU786436 UEO786436:UEQ786436 UOK786436:UOM786436 UYG786436:UYI786436 VIC786436:VIE786436 VRY786436:VSA786436 WBU786436:WBW786436 WLQ786436:WLS786436 WVM786436:WVO786436 JA851972:JC851972 SW851972:SY851972 ACS851972:ACU851972 AMO851972:AMQ851972 AWK851972:AWM851972 BGG851972:BGI851972 BQC851972:BQE851972 BZY851972:CAA851972 CJU851972:CJW851972 CTQ851972:CTS851972 DDM851972:DDO851972 DNI851972:DNK851972 DXE851972:DXG851972 EHA851972:EHC851972 EQW851972:EQY851972 FAS851972:FAU851972 FKO851972:FKQ851972 FUK851972:FUM851972 GEG851972:GEI851972 GOC851972:GOE851972 GXY851972:GYA851972 HHU851972:HHW851972 HRQ851972:HRS851972 IBM851972:IBO851972 ILI851972:ILK851972 IVE851972:IVG851972 JFA851972:JFC851972 JOW851972:JOY851972 JYS851972:JYU851972 KIO851972:KIQ851972 KSK851972:KSM851972 LCG851972:LCI851972 LMC851972:LME851972 LVY851972:LWA851972 MFU851972:MFW851972 MPQ851972:MPS851972 MZM851972:MZO851972 NJI851972:NJK851972 NTE851972:NTG851972 ODA851972:ODC851972 OMW851972:OMY851972 OWS851972:OWU851972 PGO851972:PGQ851972 PQK851972:PQM851972 QAG851972:QAI851972 QKC851972:QKE851972 QTY851972:QUA851972 RDU851972:RDW851972 RNQ851972:RNS851972 RXM851972:RXO851972 SHI851972:SHK851972 SRE851972:SRG851972 TBA851972:TBC851972 TKW851972:TKY851972 TUS851972:TUU851972 UEO851972:UEQ851972 UOK851972:UOM851972 UYG851972:UYI851972 VIC851972:VIE851972 VRY851972:VSA851972 WBU851972:WBW851972 WLQ851972:WLS851972 WVM851972:WVO851972 JA917508:JC917508 SW917508:SY917508 ACS917508:ACU917508 AMO917508:AMQ917508 AWK917508:AWM917508 BGG917508:BGI917508 BQC917508:BQE917508 BZY917508:CAA917508 CJU917508:CJW917508 CTQ917508:CTS917508 DDM917508:DDO917508 DNI917508:DNK917508 DXE917508:DXG917508 EHA917508:EHC917508 EQW917508:EQY917508 FAS917508:FAU917508 FKO917508:FKQ917508 FUK917508:FUM917508 GEG917508:GEI917508 GOC917508:GOE917508 GXY917508:GYA917508 HHU917508:HHW917508 HRQ917508:HRS917508 IBM917508:IBO917508 ILI917508:ILK917508 IVE917508:IVG917508 JFA917508:JFC917508 JOW917508:JOY917508 JYS917508:JYU917508 KIO917508:KIQ917508 KSK917508:KSM917508 LCG917508:LCI917508 LMC917508:LME917508 LVY917508:LWA917508 MFU917508:MFW917508 MPQ917508:MPS917508 MZM917508:MZO917508 NJI917508:NJK917508 NTE917508:NTG917508 ODA917508:ODC917508 OMW917508:OMY917508 OWS917508:OWU917508 PGO917508:PGQ917508 PQK917508:PQM917508 QAG917508:QAI917508 QKC917508:QKE917508 QTY917508:QUA917508 RDU917508:RDW917508 RNQ917508:RNS917508 RXM917508:RXO917508 SHI917508:SHK917508 SRE917508:SRG917508 TBA917508:TBC917508 TKW917508:TKY917508 TUS917508:TUU917508 UEO917508:UEQ917508 UOK917508:UOM917508 UYG917508:UYI917508 VIC917508:VIE917508 VRY917508:VSA917508 WBU917508:WBW917508 WLQ917508:WLS917508 WVM917508:WVO917508 JA983044:JC983044 SW983044:SY983044 ACS983044:ACU983044 AMO983044:AMQ983044 AWK983044:AWM983044 BGG983044:BGI983044 BQC983044:BQE983044 BZY983044:CAA983044 CJU983044:CJW983044 CTQ983044:CTS983044 DDM983044:DDO983044 DNI983044:DNK983044 DXE983044:DXG983044 EHA983044:EHC983044 EQW983044:EQY983044 FAS983044:FAU983044 FKO983044:FKQ983044 FUK983044:FUM983044 GEG983044:GEI983044 GOC983044:GOE983044 GXY983044:GYA983044 HHU983044:HHW983044 HRQ983044:HRS983044 IBM983044:IBO983044 ILI983044:ILK983044 IVE983044:IVG983044 JFA983044:JFC983044 JOW983044:JOY983044 JYS983044:JYU983044 KIO983044:KIQ983044 KSK983044:KSM983044 LCG983044:LCI983044 LMC983044:LME983044 LVY983044:LWA983044 MFU983044:MFW983044 MPQ983044:MPS983044 MZM983044:MZO983044 NJI983044:NJK983044 NTE983044:NTG983044 ODA983044:ODC983044 OMW983044:OMY983044 OWS983044:OWU983044 PGO983044:PGQ983044 PQK983044:PQM983044 QAG983044:QAI983044 QKC983044:QKE983044 QTY983044:QUA983044 RDU983044:RDW983044 RNQ983044:RNS983044 RXM983044:RXO983044 SHI983044:SHK983044 SRE983044:SRG983044 TBA983044:TBC983044 TKW983044:TKY983044 TUS983044:TUU983044 UEO983044:UEQ983044 UOK983044:UOM983044 UYG983044:UYI983044 VIC983044:VIE983044 VRY983044:VSA983044 WBU983044:WBW983044 WLQ983044:WLS983044 WVM983044:WVO983044 F983044:G983044 F917508:G917508 F851972:G851972 F786436:G786436 F720900:G720900 F655364:G655364 F589828:G589828 F524292:G524292 F458756:G458756 F393220:G393220 F327684:G327684 F262148:G262148 F196612:G196612 F131076:G131076 F65540:G65540 F4:G4" xr:uid="{1804B39D-912B-4308-BD7C-61A51F7D7D68}"/>
  </dataValidations>
  <printOptions horizontalCentered="1"/>
  <pageMargins left="0.98425196850393704" right="0.39370078740157483" top="0.59055118110236227" bottom="0.39370078740157483" header="0.51181102362204722" footer="0.51181102362204722"/>
  <pageSetup paperSize="9"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E777C-0FFC-4ECA-9843-952B721524DF}">
  <sheetPr>
    <pageSetUpPr fitToPage="1"/>
  </sheetPr>
  <dimension ref="A1:G26"/>
  <sheetViews>
    <sheetView view="pageBreakPreview" zoomScaleNormal="100" zoomScaleSheetLayoutView="100" workbookViewId="0">
      <selection sqref="A1:G1"/>
    </sheetView>
  </sheetViews>
  <sheetFormatPr defaultRowHeight="12" x14ac:dyDescent="0.15"/>
  <cols>
    <col min="1" max="1" width="2.875" style="116" customWidth="1"/>
    <col min="2" max="2" width="17.625" style="116" customWidth="1"/>
    <col min="3" max="3" width="26.875" style="116" customWidth="1"/>
    <col min="4" max="4" width="8.5" style="116" customWidth="1"/>
    <col min="5" max="6" width="7.25" style="116" customWidth="1"/>
    <col min="7" max="7" width="17.875" style="116" customWidth="1"/>
    <col min="8" max="255" width="9" style="116"/>
    <col min="256" max="256" width="2.875" style="116" customWidth="1"/>
    <col min="257" max="257" width="17.625" style="116" customWidth="1"/>
    <col min="258" max="258" width="26.875" style="116" customWidth="1"/>
    <col min="259" max="259" width="6.25" style="116" customWidth="1"/>
    <col min="260" max="262" width="4.75" style="116" customWidth="1"/>
    <col min="263" max="263" width="17.875" style="116" customWidth="1"/>
    <col min="264" max="511" width="9" style="116"/>
    <col min="512" max="512" width="2.875" style="116" customWidth="1"/>
    <col min="513" max="513" width="17.625" style="116" customWidth="1"/>
    <col min="514" max="514" width="26.875" style="116" customWidth="1"/>
    <col min="515" max="515" width="6.25" style="116" customWidth="1"/>
    <col min="516" max="518" width="4.75" style="116" customWidth="1"/>
    <col min="519" max="519" width="17.875" style="116" customWidth="1"/>
    <col min="520" max="767" width="9" style="116"/>
    <col min="768" max="768" width="2.875" style="116" customWidth="1"/>
    <col min="769" max="769" width="17.625" style="116" customWidth="1"/>
    <col min="770" max="770" width="26.875" style="116" customWidth="1"/>
    <col min="771" max="771" width="6.25" style="116" customWidth="1"/>
    <col min="772" max="774" width="4.75" style="116" customWidth="1"/>
    <col min="775" max="775" width="17.875" style="116" customWidth="1"/>
    <col min="776" max="1023" width="9" style="116"/>
    <col min="1024" max="1024" width="2.875" style="116" customWidth="1"/>
    <col min="1025" max="1025" width="17.625" style="116" customWidth="1"/>
    <col min="1026" max="1026" width="26.875" style="116" customWidth="1"/>
    <col min="1027" max="1027" width="6.25" style="116" customWidth="1"/>
    <col min="1028" max="1030" width="4.75" style="116" customWidth="1"/>
    <col min="1031" max="1031" width="17.875" style="116" customWidth="1"/>
    <col min="1032" max="1279" width="9" style="116"/>
    <col min="1280" max="1280" width="2.875" style="116" customWidth="1"/>
    <col min="1281" max="1281" width="17.625" style="116" customWidth="1"/>
    <col min="1282" max="1282" width="26.875" style="116" customWidth="1"/>
    <col min="1283" max="1283" width="6.25" style="116" customWidth="1"/>
    <col min="1284" max="1286" width="4.75" style="116" customWidth="1"/>
    <col min="1287" max="1287" width="17.875" style="116" customWidth="1"/>
    <col min="1288" max="1535" width="9" style="116"/>
    <col min="1536" max="1536" width="2.875" style="116" customWidth="1"/>
    <col min="1537" max="1537" width="17.625" style="116" customWidth="1"/>
    <col min="1538" max="1538" width="26.875" style="116" customWidth="1"/>
    <col min="1539" max="1539" width="6.25" style="116" customWidth="1"/>
    <col min="1540" max="1542" width="4.75" style="116" customWidth="1"/>
    <col min="1543" max="1543" width="17.875" style="116" customWidth="1"/>
    <col min="1544" max="1791" width="9" style="116"/>
    <col min="1792" max="1792" width="2.875" style="116" customWidth="1"/>
    <col min="1793" max="1793" width="17.625" style="116" customWidth="1"/>
    <col min="1794" max="1794" width="26.875" style="116" customWidth="1"/>
    <col min="1795" max="1795" width="6.25" style="116" customWidth="1"/>
    <col min="1796" max="1798" width="4.75" style="116" customWidth="1"/>
    <col min="1799" max="1799" width="17.875" style="116" customWidth="1"/>
    <col min="1800" max="2047" width="9" style="116"/>
    <col min="2048" max="2048" width="2.875" style="116" customWidth="1"/>
    <col min="2049" max="2049" width="17.625" style="116" customWidth="1"/>
    <col min="2050" max="2050" width="26.875" style="116" customWidth="1"/>
    <col min="2051" max="2051" width="6.25" style="116" customWidth="1"/>
    <col min="2052" max="2054" width="4.75" style="116" customWidth="1"/>
    <col min="2055" max="2055" width="17.875" style="116" customWidth="1"/>
    <col min="2056" max="2303" width="9" style="116"/>
    <col min="2304" max="2304" width="2.875" style="116" customWidth="1"/>
    <col min="2305" max="2305" width="17.625" style="116" customWidth="1"/>
    <col min="2306" max="2306" width="26.875" style="116" customWidth="1"/>
    <col min="2307" max="2307" width="6.25" style="116" customWidth="1"/>
    <col min="2308" max="2310" width="4.75" style="116" customWidth="1"/>
    <col min="2311" max="2311" width="17.875" style="116" customWidth="1"/>
    <col min="2312" max="2559" width="9" style="116"/>
    <col min="2560" max="2560" width="2.875" style="116" customWidth="1"/>
    <col min="2561" max="2561" width="17.625" style="116" customWidth="1"/>
    <col min="2562" max="2562" width="26.875" style="116" customWidth="1"/>
    <col min="2563" max="2563" width="6.25" style="116" customWidth="1"/>
    <col min="2564" max="2566" width="4.75" style="116" customWidth="1"/>
    <col min="2567" max="2567" width="17.875" style="116" customWidth="1"/>
    <col min="2568" max="2815" width="9" style="116"/>
    <col min="2816" max="2816" width="2.875" style="116" customWidth="1"/>
    <col min="2817" max="2817" width="17.625" style="116" customWidth="1"/>
    <col min="2818" max="2818" width="26.875" style="116" customWidth="1"/>
    <col min="2819" max="2819" width="6.25" style="116" customWidth="1"/>
    <col min="2820" max="2822" width="4.75" style="116" customWidth="1"/>
    <col min="2823" max="2823" width="17.875" style="116" customWidth="1"/>
    <col min="2824" max="3071" width="9" style="116"/>
    <col min="3072" max="3072" width="2.875" style="116" customWidth="1"/>
    <col min="3073" max="3073" width="17.625" style="116" customWidth="1"/>
    <col min="3074" max="3074" width="26.875" style="116" customWidth="1"/>
    <col min="3075" max="3075" width="6.25" style="116" customWidth="1"/>
    <col min="3076" max="3078" width="4.75" style="116" customWidth="1"/>
    <col min="3079" max="3079" width="17.875" style="116" customWidth="1"/>
    <col min="3080" max="3327" width="9" style="116"/>
    <col min="3328" max="3328" width="2.875" style="116" customWidth="1"/>
    <col min="3329" max="3329" width="17.625" style="116" customWidth="1"/>
    <col min="3330" max="3330" width="26.875" style="116" customWidth="1"/>
    <col min="3331" max="3331" width="6.25" style="116" customWidth="1"/>
    <col min="3332" max="3334" width="4.75" style="116" customWidth="1"/>
    <col min="3335" max="3335" width="17.875" style="116" customWidth="1"/>
    <col min="3336" max="3583" width="9" style="116"/>
    <col min="3584" max="3584" width="2.875" style="116" customWidth="1"/>
    <col min="3585" max="3585" width="17.625" style="116" customWidth="1"/>
    <col min="3586" max="3586" width="26.875" style="116" customWidth="1"/>
    <col min="3587" max="3587" width="6.25" style="116" customWidth="1"/>
    <col min="3588" max="3590" width="4.75" style="116" customWidth="1"/>
    <col min="3591" max="3591" width="17.875" style="116" customWidth="1"/>
    <col min="3592" max="3839" width="9" style="116"/>
    <col min="3840" max="3840" width="2.875" style="116" customWidth="1"/>
    <col min="3841" max="3841" width="17.625" style="116" customWidth="1"/>
    <col min="3842" max="3842" width="26.875" style="116" customWidth="1"/>
    <col min="3843" max="3843" width="6.25" style="116" customWidth="1"/>
    <col min="3844" max="3846" width="4.75" style="116" customWidth="1"/>
    <col min="3847" max="3847" width="17.875" style="116" customWidth="1"/>
    <col min="3848" max="4095" width="9" style="116"/>
    <col min="4096" max="4096" width="2.875" style="116" customWidth="1"/>
    <col min="4097" max="4097" width="17.625" style="116" customWidth="1"/>
    <col min="4098" max="4098" width="26.875" style="116" customWidth="1"/>
    <col min="4099" max="4099" width="6.25" style="116" customWidth="1"/>
    <col min="4100" max="4102" width="4.75" style="116" customWidth="1"/>
    <col min="4103" max="4103" width="17.875" style="116" customWidth="1"/>
    <col min="4104" max="4351" width="9" style="116"/>
    <col min="4352" max="4352" width="2.875" style="116" customWidth="1"/>
    <col min="4353" max="4353" width="17.625" style="116" customWidth="1"/>
    <col min="4354" max="4354" width="26.875" style="116" customWidth="1"/>
    <col min="4355" max="4355" width="6.25" style="116" customWidth="1"/>
    <col min="4356" max="4358" width="4.75" style="116" customWidth="1"/>
    <col min="4359" max="4359" width="17.875" style="116" customWidth="1"/>
    <col min="4360" max="4607" width="9" style="116"/>
    <col min="4608" max="4608" width="2.875" style="116" customWidth="1"/>
    <col min="4609" max="4609" width="17.625" style="116" customWidth="1"/>
    <col min="4610" max="4610" width="26.875" style="116" customWidth="1"/>
    <col min="4611" max="4611" width="6.25" style="116" customWidth="1"/>
    <col min="4612" max="4614" width="4.75" style="116" customWidth="1"/>
    <col min="4615" max="4615" width="17.875" style="116" customWidth="1"/>
    <col min="4616" max="4863" width="9" style="116"/>
    <col min="4864" max="4864" width="2.875" style="116" customWidth="1"/>
    <col min="4865" max="4865" width="17.625" style="116" customWidth="1"/>
    <col min="4866" max="4866" width="26.875" style="116" customWidth="1"/>
    <col min="4867" max="4867" width="6.25" style="116" customWidth="1"/>
    <col min="4868" max="4870" width="4.75" style="116" customWidth="1"/>
    <col min="4871" max="4871" width="17.875" style="116" customWidth="1"/>
    <col min="4872" max="5119" width="9" style="116"/>
    <col min="5120" max="5120" width="2.875" style="116" customWidth="1"/>
    <col min="5121" max="5121" width="17.625" style="116" customWidth="1"/>
    <col min="5122" max="5122" width="26.875" style="116" customWidth="1"/>
    <col min="5123" max="5123" width="6.25" style="116" customWidth="1"/>
    <col min="5124" max="5126" width="4.75" style="116" customWidth="1"/>
    <col min="5127" max="5127" width="17.875" style="116" customWidth="1"/>
    <col min="5128" max="5375" width="9" style="116"/>
    <col min="5376" max="5376" width="2.875" style="116" customWidth="1"/>
    <col min="5377" max="5377" width="17.625" style="116" customWidth="1"/>
    <col min="5378" max="5378" width="26.875" style="116" customWidth="1"/>
    <col min="5379" max="5379" width="6.25" style="116" customWidth="1"/>
    <col min="5380" max="5382" width="4.75" style="116" customWidth="1"/>
    <col min="5383" max="5383" width="17.875" style="116" customWidth="1"/>
    <col min="5384" max="5631" width="9" style="116"/>
    <col min="5632" max="5632" width="2.875" style="116" customWidth="1"/>
    <col min="5633" max="5633" width="17.625" style="116" customWidth="1"/>
    <col min="5634" max="5634" width="26.875" style="116" customWidth="1"/>
    <col min="5635" max="5635" width="6.25" style="116" customWidth="1"/>
    <col min="5636" max="5638" width="4.75" style="116" customWidth="1"/>
    <col min="5639" max="5639" width="17.875" style="116" customWidth="1"/>
    <col min="5640" max="5887" width="9" style="116"/>
    <col min="5888" max="5888" width="2.875" style="116" customWidth="1"/>
    <col min="5889" max="5889" width="17.625" style="116" customWidth="1"/>
    <col min="5890" max="5890" width="26.875" style="116" customWidth="1"/>
    <col min="5891" max="5891" width="6.25" style="116" customWidth="1"/>
    <col min="5892" max="5894" width="4.75" style="116" customWidth="1"/>
    <col min="5895" max="5895" width="17.875" style="116" customWidth="1"/>
    <col min="5896" max="6143" width="9" style="116"/>
    <col min="6144" max="6144" width="2.875" style="116" customWidth="1"/>
    <col min="6145" max="6145" width="17.625" style="116" customWidth="1"/>
    <col min="6146" max="6146" width="26.875" style="116" customWidth="1"/>
    <col min="6147" max="6147" width="6.25" style="116" customWidth="1"/>
    <col min="6148" max="6150" width="4.75" style="116" customWidth="1"/>
    <col min="6151" max="6151" width="17.875" style="116" customWidth="1"/>
    <col min="6152" max="6399" width="9" style="116"/>
    <col min="6400" max="6400" width="2.875" style="116" customWidth="1"/>
    <col min="6401" max="6401" width="17.625" style="116" customWidth="1"/>
    <col min="6402" max="6402" width="26.875" style="116" customWidth="1"/>
    <col min="6403" max="6403" width="6.25" style="116" customWidth="1"/>
    <col min="6404" max="6406" width="4.75" style="116" customWidth="1"/>
    <col min="6407" max="6407" width="17.875" style="116" customWidth="1"/>
    <col min="6408" max="6655" width="9" style="116"/>
    <col min="6656" max="6656" width="2.875" style="116" customWidth="1"/>
    <col min="6657" max="6657" width="17.625" style="116" customWidth="1"/>
    <col min="6658" max="6658" width="26.875" style="116" customWidth="1"/>
    <col min="6659" max="6659" width="6.25" style="116" customWidth="1"/>
    <col min="6660" max="6662" width="4.75" style="116" customWidth="1"/>
    <col min="6663" max="6663" width="17.875" style="116" customWidth="1"/>
    <col min="6664" max="6911" width="9" style="116"/>
    <col min="6912" max="6912" width="2.875" style="116" customWidth="1"/>
    <col min="6913" max="6913" width="17.625" style="116" customWidth="1"/>
    <col min="6914" max="6914" width="26.875" style="116" customWidth="1"/>
    <col min="6915" max="6915" width="6.25" style="116" customWidth="1"/>
    <col min="6916" max="6918" width="4.75" style="116" customWidth="1"/>
    <col min="6919" max="6919" width="17.875" style="116" customWidth="1"/>
    <col min="6920" max="7167" width="9" style="116"/>
    <col min="7168" max="7168" width="2.875" style="116" customWidth="1"/>
    <col min="7169" max="7169" width="17.625" style="116" customWidth="1"/>
    <col min="7170" max="7170" width="26.875" style="116" customWidth="1"/>
    <col min="7171" max="7171" width="6.25" style="116" customWidth="1"/>
    <col min="7172" max="7174" width="4.75" style="116" customWidth="1"/>
    <col min="7175" max="7175" width="17.875" style="116" customWidth="1"/>
    <col min="7176" max="7423" width="9" style="116"/>
    <col min="7424" max="7424" width="2.875" style="116" customWidth="1"/>
    <col min="7425" max="7425" width="17.625" style="116" customWidth="1"/>
    <col min="7426" max="7426" width="26.875" style="116" customWidth="1"/>
    <col min="7427" max="7427" width="6.25" style="116" customWidth="1"/>
    <col min="7428" max="7430" width="4.75" style="116" customWidth="1"/>
    <col min="7431" max="7431" width="17.875" style="116" customWidth="1"/>
    <col min="7432" max="7679" width="9" style="116"/>
    <col min="7680" max="7680" width="2.875" style="116" customWidth="1"/>
    <col min="7681" max="7681" width="17.625" style="116" customWidth="1"/>
    <col min="7682" max="7682" width="26.875" style="116" customWidth="1"/>
    <col min="7683" max="7683" width="6.25" style="116" customWidth="1"/>
    <col min="7684" max="7686" width="4.75" style="116" customWidth="1"/>
    <col min="7687" max="7687" width="17.875" style="116" customWidth="1"/>
    <col min="7688" max="7935" width="9" style="116"/>
    <col min="7936" max="7936" width="2.875" style="116" customWidth="1"/>
    <col min="7937" max="7937" width="17.625" style="116" customWidth="1"/>
    <col min="7938" max="7938" width="26.875" style="116" customWidth="1"/>
    <col min="7939" max="7939" width="6.25" style="116" customWidth="1"/>
    <col min="7940" max="7942" width="4.75" style="116" customWidth="1"/>
    <col min="7943" max="7943" width="17.875" style="116" customWidth="1"/>
    <col min="7944" max="8191" width="9" style="116"/>
    <col min="8192" max="8192" width="2.875" style="116" customWidth="1"/>
    <col min="8193" max="8193" width="17.625" style="116" customWidth="1"/>
    <col min="8194" max="8194" width="26.875" style="116" customWidth="1"/>
    <col min="8195" max="8195" width="6.25" style="116" customWidth="1"/>
    <col min="8196" max="8198" width="4.75" style="116" customWidth="1"/>
    <col min="8199" max="8199" width="17.875" style="116" customWidth="1"/>
    <col min="8200" max="8447" width="9" style="116"/>
    <col min="8448" max="8448" width="2.875" style="116" customWidth="1"/>
    <col min="8449" max="8449" width="17.625" style="116" customWidth="1"/>
    <col min="8450" max="8450" width="26.875" style="116" customWidth="1"/>
    <col min="8451" max="8451" width="6.25" style="116" customWidth="1"/>
    <col min="8452" max="8454" width="4.75" style="116" customWidth="1"/>
    <col min="8455" max="8455" width="17.875" style="116" customWidth="1"/>
    <col min="8456" max="8703" width="9" style="116"/>
    <col min="8704" max="8704" width="2.875" style="116" customWidth="1"/>
    <col min="8705" max="8705" width="17.625" style="116" customWidth="1"/>
    <col min="8706" max="8706" width="26.875" style="116" customWidth="1"/>
    <col min="8707" max="8707" width="6.25" style="116" customWidth="1"/>
    <col min="8708" max="8710" width="4.75" style="116" customWidth="1"/>
    <col min="8711" max="8711" width="17.875" style="116" customWidth="1"/>
    <col min="8712" max="8959" width="9" style="116"/>
    <col min="8960" max="8960" width="2.875" style="116" customWidth="1"/>
    <col min="8961" max="8961" width="17.625" style="116" customWidth="1"/>
    <col min="8962" max="8962" width="26.875" style="116" customWidth="1"/>
    <col min="8963" max="8963" width="6.25" style="116" customWidth="1"/>
    <col min="8964" max="8966" width="4.75" style="116" customWidth="1"/>
    <col min="8967" max="8967" width="17.875" style="116" customWidth="1"/>
    <col min="8968" max="9215" width="9" style="116"/>
    <col min="9216" max="9216" width="2.875" style="116" customWidth="1"/>
    <col min="9217" max="9217" width="17.625" style="116" customWidth="1"/>
    <col min="9218" max="9218" width="26.875" style="116" customWidth="1"/>
    <col min="9219" max="9219" width="6.25" style="116" customWidth="1"/>
    <col min="9220" max="9222" width="4.75" style="116" customWidth="1"/>
    <col min="9223" max="9223" width="17.875" style="116" customWidth="1"/>
    <col min="9224" max="9471" width="9" style="116"/>
    <col min="9472" max="9472" width="2.875" style="116" customWidth="1"/>
    <col min="9473" max="9473" width="17.625" style="116" customWidth="1"/>
    <col min="9474" max="9474" width="26.875" style="116" customWidth="1"/>
    <col min="9475" max="9475" width="6.25" style="116" customWidth="1"/>
    <col min="9476" max="9478" width="4.75" style="116" customWidth="1"/>
    <col min="9479" max="9479" width="17.875" style="116" customWidth="1"/>
    <col min="9480" max="9727" width="9" style="116"/>
    <col min="9728" max="9728" width="2.875" style="116" customWidth="1"/>
    <col min="9729" max="9729" width="17.625" style="116" customWidth="1"/>
    <col min="9730" max="9730" width="26.875" style="116" customWidth="1"/>
    <col min="9731" max="9731" width="6.25" style="116" customWidth="1"/>
    <col min="9732" max="9734" width="4.75" style="116" customWidth="1"/>
    <col min="9735" max="9735" width="17.875" style="116" customWidth="1"/>
    <col min="9736" max="9983" width="9" style="116"/>
    <col min="9984" max="9984" width="2.875" style="116" customWidth="1"/>
    <col min="9985" max="9985" width="17.625" style="116" customWidth="1"/>
    <col min="9986" max="9986" width="26.875" style="116" customWidth="1"/>
    <col min="9987" max="9987" width="6.25" style="116" customWidth="1"/>
    <col min="9988" max="9990" width="4.75" style="116" customWidth="1"/>
    <col min="9991" max="9991" width="17.875" style="116" customWidth="1"/>
    <col min="9992" max="10239" width="9" style="116"/>
    <col min="10240" max="10240" width="2.875" style="116" customWidth="1"/>
    <col min="10241" max="10241" width="17.625" style="116" customWidth="1"/>
    <col min="10242" max="10242" width="26.875" style="116" customWidth="1"/>
    <col min="10243" max="10243" width="6.25" style="116" customWidth="1"/>
    <col min="10244" max="10246" width="4.75" style="116" customWidth="1"/>
    <col min="10247" max="10247" width="17.875" style="116" customWidth="1"/>
    <col min="10248" max="10495" width="9" style="116"/>
    <col min="10496" max="10496" width="2.875" style="116" customWidth="1"/>
    <col min="10497" max="10497" width="17.625" style="116" customWidth="1"/>
    <col min="10498" max="10498" width="26.875" style="116" customWidth="1"/>
    <col min="10499" max="10499" width="6.25" style="116" customWidth="1"/>
    <col min="10500" max="10502" width="4.75" style="116" customWidth="1"/>
    <col min="10503" max="10503" width="17.875" style="116" customWidth="1"/>
    <col min="10504" max="10751" width="9" style="116"/>
    <col min="10752" max="10752" width="2.875" style="116" customWidth="1"/>
    <col min="10753" max="10753" width="17.625" style="116" customWidth="1"/>
    <col min="10754" max="10754" width="26.875" style="116" customWidth="1"/>
    <col min="10755" max="10755" width="6.25" style="116" customWidth="1"/>
    <col min="10756" max="10758" width="4.75" style="116" customWidth="1"/>
    <col min="10759" max="10759" width="17.875" style="116" customWidth="1"/>
    <col min="10760" max="11007" width="9" style="116"/>
    <col min="11008" max="11008" width="2.875" style="116" customWidth="1"/>
    <col min="11009" max="11009" width="17.625" style="116" customWidth="1"/>
    <col min="11010" max="11010" width="26.875" style="116" customWidth="1"/>
    <col min="11011" max="11011" width="6.25" style="116" customWidth="1"/>
    <col min="11012" max="11014" width="4.75" style="116" customWidth="1"/>
    <col min="11015" max="11015" width="17.875" style="116" customWidth="1"/>
    <col min="11016" max="11263" width="9" style="116"/>
    <col min="11264" max="11264" width="2.875" style="116" customWidth="1"/>
    <col min="11265" max="11265" width="17.625" style="116" customWidth="1"/>
    <col min="11266" max="11266" width="26.875" style="116" customWidth="1"/>
    <col min="11267" max="11267" width="6.25" style="116" customWidth="1"/>
    <col min="11268" max="11270" width="4.75" style="116" customWidth="1"/>
    <col min="11271" max="11271" width="17.875" style="116" customWidth="1"/>
    <col min="11272" max="11519" width="9" style="116"/>
    <col min="11520" max="11520" width="2.875" style="116" customWidth="1"/>
    <col min="11521" max="11521" width="17.625" style="116" customWidth="1"/>
    <col min="11522" max="11522" width="26.875" style="116" customWidth="1"/>
    <col min="11523" max="11523" width="6.25" style="116" customWidth="1"/>
    <col min="11524" max="11526" width="4.75" style="116" customWidth="1"/>
    <col min="11527" max="11527" width="17.875" style="116" customWidth="1"/>
    <col min="11528" max="11775" width="9" style="116"/>
    <col min="11776" max="11776" width="2.875" style="116" customWidth="1"/>
    <col min="11777" max="11777" width="17.625" style="116" customWidth="1"/>
    <col min="11778" max="11778" width="26.875" style="116" customWidth="1"/>
    <col min="11779" max="11779" width="6.25" style="116" customWidth="1"/>
    <col min="11780" max="11782" width="4.75" style="116" customWidth="1"/>
    <col min="11783" max="11783" width="17.875" style="116" customWidth="1"/>
    <col min="11784" max="12031" width="9" style="116"/>
    <col min="12032" max="12032" width="2.875" style="116" customWidth="1"/>
    <col min="12033" max="12033" width="17.625" style="116" customWidth="1"/>
    <col min="12034" max="12034" width="26.875" style="116" customWidth="1"/>
    <col min="12035" max="12035" width="6.25" style="116" customWidth="1"/>
    <col min="12036" max="12038" width="4.75" style="116" customWidth="1"/>
    <col min="12039" max="12039" width="17.875" style="116" customWidth="1"/>
    <col min="12040" max="12287" width="9" style="116"/>
    <col min="12288" max="12288" width="2.875" style="116" customWidth="1"/>
    <col min="12289" max="12289" width="17.625" style="116" customWidth="1"/>
    <col min="12290" max="12290" width="26.875" style="116" customWidth="1"/>
    <col min="12291" max="12291" width="6.25" style="116" customWidth="1"/>
    <col min="12292" max="12294" width="4.75" style="116" customWidth="1"/>
    <col min="12295" max="12295" width="17.875" style="116" customWidth="1"/>
    <col min="12296" max="12543" width="9" style="116"/>
    <col min="12544" max="12544" width="2.875" style="116" customWidth="1"/>
    <col min="12545" max="12545" width="17.625" style="116" customWidth="1"/>
    <col min="12546" max="12546" width="26.875" style="116" customWidth="1"/>
    <col min="12547" max="12547" width="6.25" style="116" customWidth="1"/>
    <col min="12548" max="12550" width="4.75" style="116" customWidth="1"/>
    <col min="12551" max="12551" width="17.875" style="116" customWidth="1"/>
    <col min="12552" max="12799" width="9" style="116"/>
    <col min="12800" max="12800" width="2.875" style="116" customWidth="1"/>
    <col min="12801" max="12801" width="17.625" style="116" customWidth="1"/>
    <col min="12802" max="12802" width="26.875" style="116" customWidth="1"/>
    <col min="12803" max="12803" width="6.25" style="116" customWidth="1"/>
    <col min="12804" max="12806" width="4.75" style="116" customWidth="1"/>
    <col min="12807" max="12807" width="17.875" style="116" customWidth="1"/>
    <col min="12808" max="13055" width="9" style="116"/>
    <col min="13056" max="13056" width="2.875" style="116" customWidth="1"/>
    <col min="13057" max="13057" width="17.625" style="116" customWidth="1"/>
    <col min="13058" max="13058" width="26.875" style="116" customWidth="1"/>
    <col min="13059" max="13059" width="6.25" style="116" customWidth="1"/>
    <col min="13060" max="13062" width="4.75" style="116" customWidth="1"/>
    <col min="13063" max="13063" width="17.875" style="116" customWidth="1"/>
    <col min="13064" max="13311" width="9" style="116"/>
    <col min="13312" max="13312" width="2.875" style="116" customWidth="1"/>
    <col min="13313" max="13313" width="17.625" style="116" customWidth="1"/>
    <col min="13314" max="13314" width="26.875" style="116" customWidth="1"/>
    <col min="13315" max="13315" width="6.25" style="116" customWidth="1"/>
    <col min="13316" max="13318" width="4.75" style="116" customWidth="1"/>
    <col min="13319" max="13319" width="17.875" style="116" customWidth="1"/>
    <col min="13320" max="13567" width="9" style="116"/>
    <col min="13568" max="13568" width="2.875" style="116" customWidth="1"/>
    <col min="13569" max="13569" width="17.625" style="116" customWidth="1"/>
    <col min="13570" max="13570" width="26.875" style="116" customWidth="1"/>
    <col min="13571" max="13571" width="6.25" style="116" customWidth="1"/>
    <col min="13572" max="13574" width="4.75" style="116" customWidth="1"/>
    <col min="13575" max="13575" width="17.875" style="116" customWidth="1"/>
    <col min="13576" max="13823" width="9" style="116"/>
    <col min="13824" max="13824" width="2.875" style="116" customWidth="1"/>
    <col min="13825" max="13825" width="17.625" style="116" customWidth="1"/>
    <col min="13826" max="13826" width="26.875" style="116" customWidth="1"/>
    <col min="13827" max="13827" width="6.25" style="116" customWidth="1"/>
    <col min="13828" max="13830" width="4.75" style="116" customWidth="1"/>
    <col min="13831" max="13831" width="17.875" style="116" customWidth="1"/>
    <col min="13832" max="14079" width="9" style="116"/>
    <col min="14080" max="14080" width="2.875" style="116" customWidth="1"/>
    <col min="14081" max="14081" width="17.625" style="116" customWidth="1"/>
    <col min="14082" max="14082" width="26.875" style="116" customWidth="1"/>
    <col min="14083" max="14083" width="6.25" style="116" customWidth="1"/>
    <col min="14084" max="14086" width="4.75" style="116" customWidth="1"/>
    <col min="14087" max="14087" width="17.875" style="116" customWidth="1"/>
    <col min="14088" max="14335" width="9" style="116"/>
    <col min="14336" max="14336" width="2.875" style="116" customWidth="1"/>
    <col min="14337" max="14337" width="17.625" style="116" customWidth="1"/>
    <col min="14338" max="14338" width="26.875" style="116" customWidth="1"/>
    <col min="14339" max="14339" width="6.25" style="116" customWidth="1"/>
    <col min="14340" max="14342" width="4.75" style="116" customWidth="1"/>
    <col min="14343" max="14343" width="17.875" style="116" customWidth="1"/>
    <col min="14344" max="14591" width="9" style="116"/>
    <col min="14592" max="14592" width="2.875" style="116" customWidth="1"/>
    <col min="14593" max="14593" width="17.625" style="116" customWidth="1"/>
    <col min="14594" max="14594" width="26.875" style="116" customWidth="1"/>
    <col min="14595" max="14595" width="6.25" style="116" customWidth="1"/>
    <col min="14596" max="14598" width="4.75" style="116" customWidth="1"/>
    <col min="14599" max="14599" width="17.875" style="116" customWidth="1"/>
    <col min="14600" max="14847" width="9" style="116"/>
    <col min="14848" max="14848" width="2.875" style="116" customWidth="1"/>
    <col min="14849" max="14849" width="17.625" style="116" customWidth="1"/>
    <col min="14850" max="14850" width="26.875" style="116" customWidth="1"/>
    <col min="14851" max="14851" width="6.25" style="116" customWidth="1"/>
    <col min="14852" max="14854" width="4.75" style="116" customWidth="1"/>
    <col min="14855" max="14855" width="17.875" style="116" customWidth="1"/>
    <col min="14856" max="15103" width="9" style="116"/>
    <col min="15104" max="15104" width="2.875" style="116" customWidth="1"/>
    <col min="15105" max="15105" width="17.625" style="116" customWidth="1"/>
    <col min="15106" max="15106" width="26.875" style="116" customWidth="1"/>
    <col min="15107" max="15107" width="6.25" style="116" customWidth="1"/>
    <col min="15108" max="15110" width="4.75" style="116" customWidth="1"/>
    <col min="15111" max="15111" width="17.875" style="116" customWidth="1"/>
    <col min="15112" max="15359" width="9" style="116"/>
    <col min="15360" max="15360" width="2.875" style="116" customWidth="1"/>
    <col min="15361" max="15361" width="17.625" style="116" customWidth="1"/>
    <col min="15362" max="15362" width="26.875" style="116" customWidth="1"/>
    <col min="15363" max="15363" width="6.25" style="116" customWidth="1"/>
    <col min="15364" max="15366" width="4.75" style="116" customWidth="1"/>
    <col min="15367" max="15367" width="17.875" style="116" customWidth="1"/>
    <col min="15368" max="15615" width="9" style="116"/>
    <col min="15616" max="15616" width="2.875" style="116" customWidth="1"/>
    <col min="15617" max="15617" width="17.625" style="116" customWidth="1"/>
    <col min="15618" max="15618" width="26.875" style="116" customWidth="1"/>
    <col min="15619" max="15619" width="6.25" style="116" customWidth="1"/>
    <col min="15620" max="15622" width="4.75" style="116" customWidth="1"/>
    <col min="15623" max="15623" width="17.875" style="116" customWidth="1"/>
    <col min="15624" max="15871" width="9" style="116"/>
    <col min="15872" max="15872" width="2.875" style="116" customWidth="1"/>
    <col min="15873" max="15873" width="17.625" style="116" customWidth="1"/>
    <col min="15874" max="15874" width="26.875" style="116" customWidth="1"/>
    <col min="15875" max="15875" width="6.25" style="116" customWidth="1"/>
    <col min="15876" max="15878" width="4.75" style="116" customWidth="1"/>
    <col min="15879" max="15879" width="17.875" style="116" customWidth="1"/>
    <col min="15880" max="16127" width="9" style="116"/>
    <col min="16128" max="16128" width="2.875" style="116" customWidth="1"/>
    <col min="16129" max="16129" width="17.625" style="116" customWidth="1"/>
    <col min="16130" max="16130" width="26.875" style="116" customWidth="1"/>
    <col min="16131" max="16131" width="6.25" style="116" customWidth="1"/>
    <col min="16132" max="16134" width="4.75" style="116" customWidth="1"/>
    <col min="16135" max="16135" width="17.875" style="116" customWidth="1"/>
    <col min="16136" max="16384" width="9" style="116"/>
  </cols>
  <sheetData>
    <row r="1" spans="1:7" ht="21.6" customHeight="1" thickBot="1" x14ac:dyDescent="0.2">
      <c r="A1" s="1156" t="s">
        <v>388</v>
      </c>
      <c r="B1" s="1156"/>
      <c r="C1" s="1156"/>
      <c r="D1" s="1156"/>
      <c r="E1" s="1156"/>
      <c r="F1" s="1156"/>
      <c r="G1" s="1156"/>
    </row>
    <row r="2" spans="1:7" s="121" customFormat="1" ht="18.600000000000001" customHeight="1" x14ac:dyDescent="0.15">
      <c r="A2" s="1157" t="s">
        <v>219</v>
      </c>
      <c r="B2" s="1158"/>
      <c r="C2" s="1159"/>
      <c r="D2" s="1160"/>
      <c r="E2" s="1160"/>
      <c r="F2" s="1160"/>
      <c r="G2" s="1161"/>
    </row>
    <row r="3" spans="1:7" s="121" customFormat="1" ht="18.600000000000001" customHeight="1" x14ac:dyDescent="0.15">
      <c r="A3" s="1162" t="s">
        <v>0</v>
      </c>
      <c r="B3" s="1163"/>
      <c r="C3" s="1164"/>
      <c r="D3" s="1165"/>
      <c r="E3" s="1165"/>
      <c r="F3" s="1165"/>
      <c r="G3" s="1166"/>
    </row>
    <row r="4" spans="1:7" s="121" customFormat="1" ht="18.600000000000001" customHeight="1" thickBot="1" x14ac:dyDescent="0.2">
      <c r="A4" s="1150" t="s">
        <v>220</v>
      </c>
      <c r="B4" s="1151"/>
      <c r="C4" s="186"/>
      <c r="D4" s="1152" t="s">
        <v>221</v>
      </c>
      <c r="E4" s="1153"/>
      <c r="F4" s="1154"/>
      <c r="G4" s="1155"/>
    </row>
    <row r="5" spans="1:7" s="121" customFormat="1" ht="3.6" customHeight="1" thickBot="1" x14ac:dyDescent="0.2"/>
    <row r="6" spans="1:7" s="121" customFormat="1" ht="28.5" x14ac:dyDescent="0.15">
      <c r="A6" s="1049" t="s">
        <v>222</v>
      </c>
      <c r="B6" s="1050"/>
      <c r="C6" s="1050"/>
      <c r="D6" s="1053" t="s">
        <v>223</v>
      </c>
      <c r="E6" s="125" t="s">
        <v>224</v>
      </c>
      <c r="F6" s="125" t="s">
        <v>225</v>
      </c>
      <c r="G6" s="1140" t="s">
        <v>371</v>
      </c>
    </row>
    <row r="7" spans="1:7" s="121" customFormat="1" ht="27" customHeight="1" thickBot="1" x14ac:dyDescent="0.2">
      <c r="A7" s="1051"/>
      <c r="B7" s="1052"/>
      <c r="C7" s="1052"/>
      <c r="D7" s="1054"/>
      <c r="E7" s="187" t="s">
        <v>227</v>
      </c>
      <c r="F7" s="188" t="s">
        <v>227</v>
      </c>
      <c r="G7" s="1141"/>
    </row>
    <row r="8" spans="1:7" s="121" customFormat="1" ht="24.95" customHeight="1" thickTop="1" x14ac:dyDescent="0.15">
      <c r="A8" s="1142" t="s">
        <v>228</v>
      </c>
      <c r="B8" s="1144" t="s">
        <v>229</v>
      </c>
      <c r="C8" s="1145"/>
      <c r="D8" s="958" t="s">
        <v>1085</v>
      </c>
      <c r="E8" s="190"/>
      <c r="F8" s="191"/>
      <c r="G8" s="192"/>
    </row>
    <row r="9" spans="1:7" s="121" customFormat="1" ht="24.95" customHeight="1" thickBot="1" x14ac:dyDescent="0.2">
      <c r="A9" s="1143"/>
      <c r="B9" s="1070" t="s">
        <v>231</v>
      </c>
      <c r="C9" s="1167"/>
      <c r="D9" s="213" t="s">
        <v>552</v>
      </c>
      <c r="E9" s="194"/>
      <c r="F9" s="195"/>
      <c r="G9" s="196"/>
    </row>
    <row r="10" spans="1:7" s="121" customFormat="1" ht="24.95" customHeight="1" x14ac:dyDescent="0.15">
      <c r="A10" s="197">
        <f>ROW()-9</f>
        <v>1</v>
      </c>
      <c r="B10" s="1148" t="s">
        <v>233</v>
      </c>
      <c r="C10" s="1149"/>
      <c r="D10" s="198"/>
      <c r="E10" s="199"/>
      <c r="F10" s="200"/>
      <c r="G10" s="201"/>
    </row>
    <row r="11" spans="1:7" s="121" customFormat="1" ht="24.95" customHeight="1" x14ac:dyDescent="0.15">
      <c r="A11" s="202">
        <f>ROW()-9</f>
        <v>2</v>
      </c>
      <c r="B11" s="1138" t="s">
        <v>234</v>
      </c>
      <c r="C11" s="1139"/>
      <c r="D11" s="203" t="s">
        <v>1012</v>
      </c>
      <c r="E11" s="204"/>
      <c r="F11" s="205"/>
      <c r="G11" s="206"/>
    </row>
    <row r="12" spans="1:7" s="121" customFormat="1" ht="24.95" customHeight="1" x14ac:dyDescent="0.15">
      <c r="A12" s="202">
        <f t="shared" ref="A12:A22" si="0">ROW()-9</f>
        <v>3</v>
      </c>
      <c r="B12" s="1138" t="s">
        <v>373</v>
      </c>
      <c r="C12" s="1139"/>
      <c r="D12" s="203"/>
      <c r="E12" s="204"/>
      <c r="F12" s="205"/>
      <c r="G12" s="206"/>
    </row>
    <row r="13" spans="1:7" s="121" customFormat="1" ht="24.95" customHeight="1" x14ac:dyDescent="0.15">
      <c r="A13" s="202">
        <f t="shared" si="0"/>
        <v>4</v>
      </c>
      <c r="B13" s="1138" t="s">
        <v>236</v>
      </c>
      <c r="C13" s="1139"/>
      <c r="D13" s="203" t="s">
        <v>1004</v>
      </c>
      <c r="E13" s="204"/>
      <c r="F13" s="205"/>
      <c r="G13" s="206"/>
    </row>
    <row r="14" spans="1:7" s="121" customFormat="1" ht="22.15" customHeight="1" x14ac:dyDescent="0.15">
      <c r="A14" s="202">
        <f t="shared" si="0"/>
        <v>5</v>
      </c>
      <c r="B14" s="1136" t="s">
        <v>374</v>
      </c>
      <c r="C14" s="1137"/>
      <c r="D14" s="203" t="s">
        <v>1017</v>
      </c>
      <c r="E14" s="204"/>
      <c r="F14" s="205"/>
      <c r="G14" s="206"/>
    </row>
    <row r="15" spans="1:7" s="121" customFormat="1" ht="24.95" customHeight="1" x14ac:dyDescent="0.15">
      <c r="A15" s="202">
        <f t="shared" si="0"/>
        <v>6</v>
      </c>
      <c r="B15" s="1138" t="s">
        <v>23</v>
      </c>
      <c r="C15" s="1139"/>
      <c r="D15" s="203"/>
      <c r="E15" s="204"/>
      <c r="F15" s="205"/>
      <c r="G15" s="206"/>
    </row>
    <row r="16" spans="1:7" s="121" customFormat="1" ht="24.95" customHeight="1" x14ac:dyDescent="0.15">
      <c r="A16" s="202">
        <f t="shared" si="0"/>
        <v>7</v>
      </c>
      <c r="B16" s="1138" t="s">
        <v>237</v>
      </c>
      <c r="C16" s="1139"/>
      <c r="D16" s="203" t="s">
        <v>1005</v>
      </c>
      <c r="E16" s="204"/>
      <c r="F16" s="205"/>
      <c r="G16" s="206"/>
    </row>
    <row r="17" spans="1:7" s="121" customFormat="1" ht="24.95" customHeight="1" x14ac:dyDescent="0.15">
      <c r="A17" s="202">
        <f t="shared" si="0"/>
        <v>8</v>
      </c>
      <c r="B17" s="1138" t="s">
        <v>571</v>
      </c>
      <c r="C17" s="1139"/>
      <c r="D17" s="203" t="s">
        <v>1020</v>
      </c>
      <c r="E17" s="204"/>
      <c r="F17" s="205"/>
      <c r="G17" s="206"/>
    </row>
    <row r="18" spans="1:7" s="121" customFormat="1" ht="24.95" customHeight="1" x14ac:dyDescent="0.15">
      <c r="A18" s="202">
        <f t="shared" si="0"/>
        <v>9</v>
      </c>
      <c r="B18" s="1168" t="s">
        <v>389</v>
      </c>
      <c r="C18" s="1048"/>
      <c r="D18" s="203" t="s">
        <v>1006</v>
      </c>
      <c r="E18" s="204"/>
      <c r="F18" s="205"/>
      <c r="G18" s="206"/>
    </row>
    <row r="19" spans="1:7" s="121" customFormat="1" ht="24.95" customHeight="1" x14ac:dyDescent="0.15">
      <c r="A19" s="202">
        <f t="shared" si="0"/>
        <v>10</v>
      </c>
      <c r="B19" s="1134" t="s">
        <v>375</v>
      </c>
      <c r="C19" s="1135"/>
      <c r="D19" s="203" t="s">
        <v>575</v>
      </c>
      <c r="E19" s="204"/>
      <c r="F19" s="205"/>
      <c r="G19" s="207"/>
    </row>
    <row r="20" spans="1:7" s="121" customFormat="1" ht="24.95" customHeight="1" x14ac:dyDescent="0.15">
      <c r="A20" s="202">
        <f t="shared" si="0"/>
        <v>11</v>
      </c>
      <c r="B20" s="1138" t="s">
        <v>241</v>
      </c>
      <c r="C20" s="1139"/>
      <c r="D20" s="203" t="s">
        <v>377</v>
      </c>
      <c r="E20" s="204"/>
      <c r="F20" s="205"/>
      <c r="G20" s="207"/>
    </row>
    <row r="21" spans="1:7" s="121" customFormat="1" ht="24.95" customHeight="1" x14ac:dyDescent="0.15">
      <c r="A21" s="202">
        <f t="shared" si="0"/>
        <v>12</v>
      </c>
      <c r="B21" s="1138" t="s">
        <v>243</v>
      </c>
      <c r="C21" s="1139"/>
      <c r="D21" s="203" t="s">
        <v>378</v>
      </c>
      <c r="E21" s="204"/>
      <c r="F21" s="205"/>
      <c r="G21" s="208" t="s">
        <v>379</v>
      </c>
    </row>
    <row r="22" spans="1:7" s="121" customFormat="1" ht="28.15" customHeight="1" thickBot="1" x14ac:dyDescent="0.2">
      <c r="A22" s="202">
        <f t="shared" si="0"/>
        <v>13</v>
      </c>
      <c r="B22" s="1062" t="s">
        <v>246</v>
      </c>
      <c r="C22" s="1062"/>
      <c r="D22" s="210"/>
      <c r="E22" s="194"/>
      <c r="F22" s="195"/>
      <c r="G22" s="211" t="s">
        <v>247</v>
      </c>
    </row>
    <row r="23" spans="1:7" ht="124.5" customHeight="1" thickBot="1" x14ac:dyDescent="0.2">
      <c r="A23" s="122" t="s">
        <v>15</v>
      </c>
      <c r="B23" s="1064" t="s">
        <v>1083</v>
      </c>
      <c r="C23" s="1065"/>
      <c r="D23" s="1065"/>
      <c r="E23" s="1065"/>
      <c r="F23" s="1065"/>
      <c r="G23" s="1066"/>
    </row>
    <row r="24" spans="1:7" s="80" customFormat="1" ht="91.5" customHeight="1" thickBot="1" x14ac:dyDescent="0.2">
      <c r="A24" s="1067" t="s">
        <v>248</v>
      </c>
      <c r="B24" s="1068"/>
      <c r="C24" s="1068"/>
      <c r="D24" s="1068"/>
      <c r="E24" s="1068"/>
      <c r="F24" s="1068"/>
      <c r="G24" s="1069"/>
    </row>
    <row r="25" spans="1:7" ht="24.95" customHeight="1" x14ac:dyDescent="0.15">
      <c r="A25" s="212"/>
      <c r="B25" s="212"/>
      <c r="C25" s="212"/>
      <c r="D25" s="212"/>
      <c r="E25" s="212"/>
      <c r="F25" s="212"/>
      <c r="G25" s="212"/>
    </row>
    <row r="26" spans="1:7" ht="24.95" customHeight="1" x14ac:dyDescent="0.15">
      <c r="A26" s="212"/>
      <c r="B26" s="212"/>
      <c r="C26" s="212"/>
      <c r="D26" s="212"/>
      <c r="E26" s="212"/>
      <c r="F26" s="212"/>
      <c r="G26" s="212"/>
    </row>
  </sheetData>
  <mergeCells count="29">
    <mergeCell ref="B22:C22"/>
    <mergeCell ref="B23:G23"/>
    <mergeCell ref="A24:G24"/>
    <mergeCell ref="B16:C16"/>
    <mergeCell ref="B17:C17"/>
    <mergeCell ref="B18:C18"/>
    <mergeCell ref="B19:C19"/>
    <mergeCell ref="B20:C20"/>
    <mergeCell ref="B21:C21"/>
    <mergeCell ref="B15:C15"/>
    <mergeCell ref="A6:C7"/>
    <mergeCell ref="D6:D7"/>
    <mergeCell ref="G6:G7"/>
    <mergeCell ref="A8:A9"/>
    <mergeCell ref="B8:C8"/>
    <mergeCell ref="B9:C9"/>
    <mergeCell ref="B10:C10"/>
    <mergeCell ref="B11:C11"/>
    <mergeCell ref="B12:C12"/>
    <mergeCell ref="B13:C13"/>
    <mergeCell ref="B14:C14"/>
    <mergeCell ref="A4:B4"/>
    <mergeCell ref="D4:E4"/>
    <mergeCell ref="F4:G4"/>
    <mergeCell ref="A1:G1"/>
    <mergeCell ref="A2:B2"/>
    <mergeCell ref="C2:G2"/>
    <mergeCell ref="A3:B3"/>
    <mergeCell ref="C3:G3"/>
  </mergeCells>
  <phoneticPr fontId="1"/>
  <dataValidations count="2">
    <dataValidation imeMode="disabled" allowBlank="1" showInputMessage="1" showErrorMessage="1" sqref="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JA65540:JC65540 SW65540:SY65540 ACS65540:ACU65540 AMO65540:AMQ65540 AWK65540:AWM65540 BGG65540:BGI65540 BQC65540:BQE65540 BZY65540:CAA65540 CJU65540:CJW65540 CTQ65540:CTS65540 DDM65540:DDO65540 DNI65540:DNK65540 DXE65540:DXG65540 EHA65540:EHC65540 EQW65540:EQY65540 FAS65540:FAU65540 FKO65540:FKQ65540 FUK65540:FUM65540 GEG65540:GEI65540 GOC65540:GOE65540 GXY65540:GYA65540 HHU65540:HHW65540 HRQ65540:HRS65540 IBM65540:IBO65540 ILI65540:ILK65540 IVE65540:IVG65540 JFA65540:JFC65540 JOW65540:JOY65540 JYS65540:JYU65540 KIO65540:KIQ65540 KSK65540:KSM65540 LCG65540:LCI65540 LMC65540:LME65540 LVY65540:LWA65540 MFU65540:MFW65540 MPQ65540:MPS65540 MZM65540:MZO65540 NJI65540:NJK65540 NTE65540:NTG65540 ODA65540:ODC65540 OMW65540:OMY65540 OWS65540:OWU65540 PGO65540:PGQ65540 PQK65540:PQM65540 QAG65540:QAI65540 QKC65540:QKE65540 QTY65540:QUA65540 RDU65540:RDW65540 RNQ65540:RNS65540 RXM65540:RXO65540 SHI65540:SHK65540 SRE65540:SRG65540 TBA65540:TBC65540 TKW65540:TKY65540 TUS65540:TUU65540 UEO65540:UEQ65540 UOK65540:UOM65540 UYG65540:UYI65540 VIC65540:VIE65540 VRY65540:VSA65540 WBU65540:WBW65540 WLQ65540:WLS65540 WVM65540:WVO65540 JA131076:JC131076 SW131076:SY131076 ACS131076:ACU131076 AMO131076:AMQ131076 AWK131076:AWM131076 BGG131076:BGI131076 BQC131076:BQE131076 BZY131076:CAA131076 CJU131076:CJW131076 CTQ131076:CTS131076 DDM131076:DDO131076 DNI131076:DNK131076 DXE131076:DXG131076 EHA131076:EHC131076 EQW131076:EQY131076 FAS131076:FAU131076 FKO131076:FKQ131076 FUK131076:FUM131076 GEG131076:GEI131076 GOC131076:GOE131076 GXY131076:GYA131076 HHU131076:HHW131076 HRQ131076:HRS131076 IBM131076:IBO131076 ILI131076:ILK131076 IVE131076:IVG131076 JFA131076:JFC131076 JOW131076:JOY131076 JYS131076:JYU131076 KIO131076:KIQ131076 KSK131076:KSM131076 LCG131076:LCI131076 LMC131076:LME131076 LVY131076:LWA131076 MFU131076:MFW131076 MPQ131076:MPS131076 MZM131076:MZO131076 NJI131076:NJK131076 NTE131076:NTG131076 ODA131076:ODC131076 OMW131076:OMY131076 OWS131076:OWU131076 PGO131076:PGQ131076 PQK131076:PQM131076 QAG131076:QAI131076 QKC131076:QKE131076 QTY131076:QUA131076 RDU131076:RDW131076 RNQ131076:RNS131076 RXM131076:RXO131076 SHI131076:SHK131076 SRE131076:SRG131076 TBA131076:TBC131076 TKW131076:TKY131076 TUS131076:TUU131076 UEO131076:UEQ131076 UOK131076:UOM131076 UYG131076:UYI131076 VIC131076:VIE131076 VRY131076:VSA131076 WBU131076:WBW131076 WLQ131076:WLS131076 WVM131076:WVO131076 JA196612:JC196612 SW196612:SY196612 ACS196612:ACU196612 AMO196612:AMQ196612 AWK196612:AWM196612 BGG196612:BGI196612 BQC196612:BQE196612 BZY196612:CAA196612 CJU196612:CJW196612 CTQ196612:CTS196612 DDM196612:DDO196612 DNI196612:DNK196612 DXE196612:DXG196612 EHA196612:EHC196612 EQW196612:EQY196612 FAS196612:FAU196612 FKO196612:FKQ196612 FUK196612:FUM196612 GEG196612:GEI196612 GOC196612:GOE196612 GXY196612:GYA196612 HHU196612:HHW196612 HRQ196612:HRS196612 IBM196612:IBO196612 ILI196612:ILK196612 IVE196612:IVG196612 JFA196612:JFC196612 JOW196612:JOY196612 JYS196612:JYU196612 KIO196612:KIQ196612 KSK196612:KSM196612 LCG196612:LCI196612 LMC196612:LME196612 LVY196612:LWA196612 MFU196612:MFW196612 MPQ196612:MPS196612 MZM196612:MZO196612 NJI196612:NJK196612 NTE196612:NTG196612 ODA196612:ODC196612 OMW196612:OMY196612 OWS196612:OWU196612 PGO196612:PGQ196612 PQK196612:PQM196612 QAG196612:QAI196612 QKC196612:QKE196612 QTY196612:QUA196612 RDU196612:RDW196612 RNQ196612:RNS196612 RXM196612:RXO196612 SHI196612:SHK196612 SRE196612:SRG196612 TBA196612:TBC196612 TKW196612:TKY196612 TUS196612:TUU196612 UEO196612:UEQ196612 UOK196612:UOM196612 UYG196612:UYI196612 VIC196612:VIE196612 VRY196612:VSA196612 WBU196612:WBW196612 WLQ196612:WLS196612 WVM196612:WVO196612 JA262148:JC262148 SW262148:SY262148 ACS262148:ACU262148 AMO262148:AMQ262148 AWK262148:AWM262148 BGG262148:BGI262148 BQC262148:BQE262148 BZY262148:CAA262148 CJU262148:CJW262148 CTQ262148:CTS262148 DDM262148:DDO262148 DNI262148:DNK262148 DXE262148:DXG262148 EHA262148:EHC262148 EQW262148:EQY262148 FAS262148:FAU262148 FKO262148:FKQ262148 FUK262148:FUM262148 GEG262148:GEI262148 GOC262148:GOE262148 GXY262148:GYA262148 HHU262148:HHW262148 HRQ262148:HRS262148 IBM262148:IBO262148 ILI262148:ILK262148 IVE262148:IVG262148 JFA262148:JFC262148 JOW262148:JOY262148 JYS262148:JYU262148 KIO262148:KIQ262148 KSK262148:KSM262148 LCG262148:LCI262148 LMC262148:LME262148 LVY262148:LWA262148 MFU262148:MFW262148 MPQ262148:MPS262148 MZM262148:MZO262148 NJI262148:NJK262148 NTE262148:NTG262148 ODA262148:ODC262148 OMW262148:OMY262148 OWS262148:OWU262148 PGO262148:PGQ262148 PQK262148:PQM262148 QAG262148:QAI262148 QKC262148:QKE262148 QTY262148:QUA262148 RDU262148:RDW262148 RNQ262148:RNS262148 RXM262148:RXO262148 SHI262148:SHK262148 SRE262148:SRG262148 TBA262148:TBC262148 TKW262148:TKY262148 TUS262148:TUU262148 UEO262148:UEQ262148 UOK262148:UOM262148 UYG262148:UYI262148 VIC262148:VIE262148 VRY262148:VSA262148 WBU262148:WBW262148 WLQ262148:WLS262148 WVM262148:WVO262148 JA327684:JC327684 SW327684:SY327684 ACS327684:ACU327684 AMO327684:AMQ327684 AWK327684:AWM327684 BGG327684:BGI327684 BQC327684:BQE327684 BZY327684:CAA327684 CJU327684:CJW327684 CTQ327684:CTS327684 DDM327684:DDO327684 DNI327684:DNK327684 DXE327684:DXG327684 EHA327684:EHC327684 EQW327684:EQY327684 FAS327684:FAU327684 FKO327684:FKQ327684 FUK327684:FUM327684 GEG327684:GEI327684 GOC327684:GOE327684 GXY327684:GYA327684 HHU327684:HHW327684 HRQ327684:HRS327684 IBM327684:IBO327684 ILI327684:ILK327684 IVE327684:IVG327684 JFA327684:JFC327684 JOW327684:JOY327684 JYS327684:JYU327684 KIO327684:KIQ327684 KSK327684:KSM327684 LCG327684:LCI327684 LMC327684:LME327684 LVY327684:LWA327684 MFU327684:MFW327684 MPQ327684:MPS327684 MZM327684:MZO327684 NJI327684:NJK327684 NTE327684:NTG327684 ODA327684:ODC327684 OMW327684:OMY327684 OWS327684:OWU327684 PGO327684:PGQ327684 PQK327684:PQM327684 QAG327684:QAI327684 QKC327684:QKE327684 QTY327684:QUA327684 RDU327684:RDW327684 RNQ327684:RNS327684 RXM327684:RXO327684 SHI327684:SHK327684 SRE327684:SRG327684 TBA327684:TBC327684 TKW327684:TKY327684 TUS327684:TUU327684 UEO327684:UEQ327684 UOK327684:UOM327684 UYG327684:UYI327684 VIC327684:VIE327684 VRY327684:VSA327684 WBU327684:WBW327684 WLQ327684:WLS327684 WVM327684:WVO327684 JA393220:JC393220 SW393220:SY393220 ACS393220:ACU393220 AMO393220:AMQ393220 AWK393220:AWM393220 BGG393220:BGI393220 BQC393220:BQE393220 BZY393220:CAA393220 CJU393220:CJW393220 CTQ393220:CTS393220 DDM393220:DDO393220 DNI393220:DNK393220 DXE393220:DXG393220 EHA393220:EHC393220 EQW393220:EQY393220 FAS393220:FAU393220 FKO393220:FKQ393220 FUK393220:FUM393220 GEG393220:GEI393220 GOC393220:GOE393220 GXY393220:GYA393220 HHU393220:HHW393220 HRQ393220:HRS393220 IBM393220:IBO393220 ILI393220:ILK393220 IVE393220:IVG393220 JFA393220:JFC393220 JOW393220:JOY393220 JYS393220:JYU393220 KIO393220:KIQ393220 KSK393220:KSM393220 LCG393220:LCI393220 LMC393220:LME393220 LVY393220:LWA393220 MFU393220:MFW393220 MPQ393220:MPS393220 MZM393220:MZO393220 NJI393220:NJK393220 NTE393220:NTG393220 ODA393220:ODC393220 OMW393220:OMY393220 OWS393220:OWU393220 PGO393220:PGQ393220 PQK393220:PQM393220 QAG393220:QAI393220 QKC393220:QKE393220 QTY393220:QUA393220 RDU393220:RDW393220 RNQ393220:RNS393220 RXM393220:RXO393220 SHI393220:SHK393220 SRE393220:SRG393220 TBA393220:TBC393220 TKW393220:TKY393220 TUS393220:TUU393220 UEO393220:UEQ393220 UOK393220:UOM393220 UYG393220:UYI393220 VIC393220:VIE393220 VRY393220:VSA393220 WBU393220:WBW393220 WLQ393220:WLS393220 WVM393220:WVO393220 JA458756:JC458756 SW458756:SY458756 ACS458756:ACU458756 AMO458756:AMQ458756 AWK458756:AWM458756 BGG458756:BGI458756 BQC458756:BQE458756 BZY458756:CAA458756 CJU458756:CJW458756 CTQ458756:CTS458756 DDM458756:DDO458756 DNI458756:DNK458756 DXE458756:DXG458756 EHA458756:EHC458756 EQW458756:EQY458756 FAS458756:FAU458756 FKO458756:FKQ458756 FUK458756:FUM458756 GEG458756:GEI458756 GOC458756:GOE458756 GXY458756:GYA458756 HHU458756:HHW458756 HRQ458756:HRS458756 IBM458756:IBO458756 ILI458756:ILK458756 IVE458756:IVG458756 JFA458756:JFC458756 JOW458756:JOY458756 JYS458756:JYU458756 KIO458756:KIQ458756 KSK458756:KSM458756 LCG458756:LCI458756 LMC458756:LME458756 LVY458756:LWA458756 MFU458756:MFW458756 MPQ458756:MPS458756 MZM458756:MZO458756 NJI458756:NJK458756 NTE458756:NTG458756 ODA458756:ODC458756 OMW458756:OMY458756 OWS458756:OWU458756 PGO458756:PGQ458756 PQK458756:PQM458756 QAG458756:QAI458756 QKC458756:QKE458756 QTY458756:QUA458756 RDU458756:RDW458756 RNQ458756:RNS458756 RXM458756:RXO458756 SHI458756:SHK458756 SRE458756:SRG458756 TBA458756:TBC458756 TKW458756:TKY458756 TUS458756:TUU458756 UEO458756:UEQ458756 UOK458756:UOM458756 UYG458756:UYI458756 VIC458756:VIE458756 VRY458756:VSA458756 WBU458756:WBW458756 WLQ458756:WLS458756 WVM458756:WVO458756 JA524292:JC524292 SW524292:SY524292 ACS524292:ACU524292 AMO524292:AMQ524292 AWK524292:AWM524292 BGG524292:BGI524292 BQC524292:BQE524292 BZY524292:CAA524292 CJU524292:CJW524292 CTQ524292:CTS524292 DDM524292:DDO524292 DNI524292:DNK524292 DXE524292:DXG524292 EHA524292:EHC524292 EQW524292:EQY524292 FAS524292:FAU524292 FKO524292:FKQ524292 FUK524292:FUM524292 GEG524292:GEI524292 GOC524292:GOE524292 GXY524292:GYA524292 HHU524292:HHW524292 HRQ524292:HRS524292 IBM524292:IBO524292 ILI524292:ILK524292 IVE524292:IVG524292 JFA524292:JFC524292 JOW524292:JOY524292 JYS524292:JYU524292 KIO524292:KIQ524292 KSK524292:KSM524292 LCG524292:LCI524292 LMC524292:LME524292 LVY524292:LWA524292 MFU524292:MFW524292 MPQ524292:MPS524292 MZM524292:MZO524292 NJI524292:NJK524292 NTE524292:NTG524292 ODA524292:ODC524292 OMW524292:OMY524292 OWS524292:OWU524292 PGO524292:PGQ524292 PQK524292:PQM524292 QAG524292:QAI524292 QKC524292:QKE524292 QTY524292:QUA524292 RDU524292:RDW524292 RNQ524292:RNS524292 RXM524292:RXO524292 SHI524292:SHK524292 SRE524292:SRG524292 TBA524292:TBC524292 TKW524292:TKY524292 TUS524292:TUU524292 UEO524292:UEQ524292 UOK524292:UOM524292 UYG524292:UYI524292 VIC524292:VIE524292 VRY524292:VSA524292 WBU524292:WBW524292 WLQ524292:WLS524292 WVM524292:WVO524292 JA589828:JC589828 SW589828:SY589828 ACS589828:ACU589828 AMO589828:AMQ589828 AWK589828:AWM589828 BGG589828:BGI589828 BQC589828:BQE589828 BZY589828:CAA589828 CJU589828:CJW589828 CTQ589828:CTS589828 DDM589828:DDO589828 DNI589828:DNK589828 DXE589828:DXG589828 EHA589828:EHC589828 EQW589828:EQY589828 FAS589828:FAU589828 FKO589828:FKQ589828 FUK589828:FUM589828 GEG589828:GEI589828 GOC589828:GOE589828 GXY589828:GYA589828 HHU589828:HHW589828 HRQ589828:HRS589828 IBM589828:IBO589828 ILI589828:ILK589828 IVE589828:IVG589828 JFA589828:JFC589828 JOW589828:JOY589828 JYS589828:JYU589828 KIO589828:KIQ589828 KSK589828:KSM589828 LCG589828:LCI589828 LMC589828:LME589828 LVY589828:LWA589828 MFU589828:MFW589828 MPQ589828:MPS589828 MZM589828:MZO589828 NJI589828:NJK589828 NTE589828:NTG589828 ODA589828:ODC589828 OMW589828:OMY589828 OWS589828:OWU589828 PGO589828:PGQ589828 PQK589828:PQM589828 QAG589828:QAI589828 QKC589828:QKE589828 QTY589828:QUA589828 RDU589828:RDW589828 RNQ589828:RNS589828 RXM589828:RXO589828 SHI589828:SHK589828 SRE589828:SRG589828 TBA589828:TBC589828 TKW589828:TKY589828 TUS589828:TUU589828 UEO589828:UEQ589828 UOK589828:UOM589828 UYG589828:UYI589828 VIC589828:VIE589828 VRY589828:VSA589828 WBU589828:WBW589828 WLQ589828:WLS589828 WVM589828:WVO589828 JA655364:JC655364 SW655364:SY655364 ACS655364:ACU655364 AMO655364:AMQ655364 AWK655364:AWM655364 BGG655364:BGI655364 BQC655364:BQE655364 BZY655364:CAA655364 CJU655364:CJW655364 CTQ655364:CTS655364 DDM655364:DDO655364 DNI655364:DNK655364 DXE655364:DXG655364 EHA655364:EHC655364 EQW655364:EQY655364 FAS655364:FAU655364 FKO655364:FKQ655364 FUK655364:FUM655364 GEG655364:GEI655364 GOC655364:GOE655364 GXY655364:GYA655364 HHU655364:HHW655364 HRQ655364:HRS655364 IBM655364:IBO655364 ILI655364:ILK655364 IVE655364:IVG655364 JFA655364:JFC655364 JOW655364:JOY655364 JYS655364:JYU655364 KIO655364:KIQ655364 KSK655364:KSM655364 LCG655364:LCI655364 LMC655364:LME655364 LVY655364:LWA655364 MFU655364:MFW655364 MPQ655364:MPS655364 MZM655364:MZO655364 NJI655364:NJK655364 NTE655364:NTG655364 ODA655364:ODC655364 OMW655364:OMY655364 OWS655364:OWU655364 PGO655364:PGQ655364 PQK655364:PQM655364 QAG655364:QAI655364 QKC655364:QKE655364 QTY655364:QUA655364 RDU655364:RDW655364 RNQ655364:RNS655364 RXM655364:RXO655364 SHI655364:SHK655364 SRE655364:SRG655364 TBA655364:TBC655364 TKW655364:TKY655364 TUS655364:TUU655364 UEO655364:UEQ655364 UOK655364:UOM655364 UYG655364:UYI655364 VIC655364:VIE655364 VRY655364:VSA655364 WBU655364:WBW655364 WLQ655364:WLS655364 WVM655364:WVO655364 JA720900:JC720900 SW720900:SY720900 ACS720900:ACU720900 AMO720900:AMQ720900 AWK720900:AWM720900 BGG720900:BGI720900 BQC720900:BQE720900 BZY720900:CAA720900 CJU720900:CJW720900 CTQ720900:CTS720900 DDM720900:DDO720900 DNI720900:DNK720900 DXE720900:DXG720900 EHA720900:EHC720900 EQW720900:EQY720900 FAS720900:FAU720900 FKO720900:FKQ720900 FUK720900:FUM720900 GEG720900:GEI720900 GOC720900:GOE720900 GXY720900:GYA720900 HHU720900:HHW720900 HRQ720900:HRS720900 IBM720900:IBO720900 ILI720900:ILK720900 IVE720900:IVG720900 JFA720900:JFC720900 JOW720900:JOY720900 JYS720900:JYU720900 KIO720900:KIQ720900 KSK720900:KSM720900 LCG720900:LCI720900 LMC720900:LME720900 LVY720900:LWA720900 MFU720900:MFW720900 MPQ720900:MPS720900 MZM720900:MZO720900 NJI720900:NJK720900 NTE720900:NTG720900 ODA720900:ODC720900 OMW720900:OMY720900 OWS720900:OWU720900 PGO720900:PGQ720900 PQK720900:PQM720900 QAG720900:QAI720900 QKC720900:QKE720900 QTY720900:QUA720900 RDU720900:RDW720900 RNQ720900:RNS720900 RXM720900:RXO720900 SHI720900:SHK720900 SRE720900:SRG720900 TBA720900:TBC720900 TKW720900:TKY720900 TUS720900:TUU720900 UEO720900:UEQ720900 UOK720900:UOM720900 UYG720900:UYI720900 VIC720900:VIE720900 VRY720900:VSA720900 WBU720900:WBW720900 WLQ720900:WLS720900 WVM720900:WVO720900 JA786436:JC786436 SW786436:SY786436 ACS786436:ACU786436 AMO786436:AMQ786436 AWK786436:AWM786436 BGG786436:BGI786436 BQC786436:BQE786436 BZY786436:CAA786436 CJU786436:CJW786436 CTQ786436:CTS786436 DDM786436:DDO786436 DNI786436:DNK786436 DXE786436:DXG786436 EHA786436:EHC786436 EQW786436:EQY786436 FAS786436:FAU786436 FKO786436:FKQ786436 FUK786436:FUM786436 GEG786436:GEI786436 GOC786436:GOE786436 GXY786436:GYA786436 HHU786436:HHW786436 HRQ786436:HRS786436 IBM786436:IBO786436 ILI786436:ILK786436 IVE786436:IVG786436 JFA786436:JFC786436 JOW786436:JOY786436 JYS786436:JYU786436 KIO786436:KIQ786436 KSK786436:KSM786436 LCG786436:LCI786436 LMC786436:LME786436 LVY786436:LWA786436 MFU786436:MFW786436 MPQ786436:MPS786436 MZM786436:MZO786436 NJI786436:NJK786436 NTE786436:NTG786436 ODA786436:ODC786436 OMW786436:OMY786436 OWS786436:OWU786436 PGO786436:PGQ786436 PQK786436:PQM786436 QAG786436:QAI786436 QKC786436:QKE786436 QTY786436:QUA786436 RDU786436:RDW786436 RNQ786436:RNS786436 RXM786436:RXO786436 SHI786436:SHK786436 SRE786436:SRG786436 TBA786436:TBC786436 TKW786436:TKY786436 TUS786436:TUU786436 UEO786436:UEQ786436 UOK786436:UOM786436 UYG786436:UYI786436 VIC786436:VIE786436 VRY786436:VSA786436 WBU786436:WBW786436 WLQ786436:WLS786436 WVM786436:WVO786436 JA851972:JC851972 SW851972:SY851972 ACS851972:ACU851972 AMO851972:AMQ851972 AWK851972:AWM851972 BGG851972:BGI851972 BQC851972:BQE851972 BZY851972:CAA851972 CJU851972:CJW851972 CTQ851972:CTS851972 DDM851972:DDO851972 DNI851972:DNK851972 DXE851972:DXG851972 EHA851972:EHC851972 EQW851972:EQY851972 FAS851972:FAU851972 FKO851972:FKQ851972 FUK851972:FUM851972 GEG851972:GEI851972 GOC851972:GOE851972 GXY851972:GYA851972 HHU851972:HHW851972 HRQ851972:HRS851972 IBM851972:IBO851972 ILI851972:ILK851972 IVE851972:IVG851972 JFA851972:JFC851972 JOW851972:JOY851972 JYS851972:JYU851972 KIO851972:KIQ851972 KSK851972:KSM851972 LCG851972:LCI851972 LMC851972:LME851972 LVY851972:LWA851972 MFU851972:MFW851972 MPQ851972:MPS851972 MZM851972:MZO851972 NJI851972:NJK851972 NTE851972:NTG851972 ODA851972:ODC851972 OMW851972:OMY851972 OWS851972:OWU851972 PGO851972:PGQ851972 PQK851972:PQM851972 QAG851972:QAI851972 QKC851972:QKE851972 QTY851972:QUA851972 RDU851972:RDW851972 RNQ851972:RNS851972 RXM851972:RXO851972 SHI851972:SHK851972 SRE851972:SRG851972 TBA851972:TBC851972 TKW851972:TKY851972 TUS851972:TUU851972 UEO851972:UEQ851972 UOK851972:UOM851972 UYG851972:UYI851972 VIC851972:VIE851972 VRY851972:VSA851972 WBU851972:WBW851972 WLQ851972:WLS851972 WVM851972:WVO851972 JA917508:JC917508 SW917508:SY917508 ACS917508:ACU917508 AMO917508:AMQ917508 AWK917508:AWM917508 BGG917508:BGI917508 BQC917508:BQE917508 BZY917508:CAA917508 CJU917508:CJW917508 CTQ917508:CTS917508 DDM917508:DDO917508 DNI917508:DNK917508 DXE917508:DXG917508 EHA917508:EHC917508 EQW917508:EQY917508 FAS917508:FAU917508 FKO917508:FKQ917508 FUK917508:FUM917508 GEG917508:GEI917508 GOC917508:GOE917508 GXY917508:GYA917508 HHU917508:HHW917508 HRQ917508:HRS917508 IBM917508:IBO917508 ILI917508:ILK917508 IVE917508:IVG917508 JFA917508:JFC917508 JOW917508:JOY917508 JYS917508:JYU917508 KIO917508:KIQ917508 KSK917508:KSM917508 LCG917508:LCI917508 LMC917508:LME917508 LVY917508:LWA917508 MFU917508:MFW917508 MPQ917508:MPS917508 MZM917508:MZO917508 NJI917508:NJK917508 NTE917508:NTG917508 ODA917508:ODC917508 OMW917508:OMY917508 OWS917508:OWU917508 PGO917508:PGQ917508 PQK917508:PQM917508 QAG917508:QAI917508 QKC917508:QKE917508 QTY917508:QUA917508 RDU917508:RDW917508 RNQ917508:RNS917508 RXM917508:RXO917508 SHI917508:SHK917508 SRE917508:SRG917508 TBA917508:TBC917508 TKW917508:TKY917508 TUS917508:TUU917508 UEO917508:UEQ917508 UOK917508:UOM917508 UYG917508:UYI917508 VIC917508:VIE917508 VRY917508:VSA917508 WBU917508:WBW917508 WLQ917508:WLS917508 WVM917508:WVO917508 JA983044:JC983044 SW983044:SY983044 ACS983044:ACU983044 AMO983044:AMQ983044 AWK983044:AWM983044 BGG983044:BGI983044 BQC983044:BQE983044 BZY983044:CAA983044 CJU983044:CJW983044 CTQ983044:CTS983044 DDM983044:DDO983044 DNI983044:DNK983044 DXE983044:DXG983044 EHA983044:EHC983044 EQW983044:EQY983044 FAS983044:FAU983044 FKO983044:FKQ983044 FUK983044:FUM983044 GEG983044:GEI983044 GOC983044:GOE983044 GXY983044:GYA983044 HHU983044:HHW983044 HRQ983044:HRS983044 IBM983044:IBO983044 ILI983044:ILK983044 IVE983044:IVG983044 JFA983044:JFC983044 JOW983044:JOY983044 JYS983044:JYU983044 KIO983044:KIQ983044 KSK983044:KSM983044 LCG983044:LCI983044 LMC983044:LME983044 LVY983044:LWA983044 MFU983044:MFW983044 MPQ983044:MPS983044 MZM983044:MZO983044 NJI983044:NJK983044 NTE983044:NTG983044 ODA983044:ODC983044 OMW983044:OMY983044 OWS983044:OWU983044 PGO983044:PGQ983044 PQK983044:PQM983044 QAG983044:QAI983044 QKC983044:QKE983044 QTY983044:QUA983044 RDU983044:RDW983044 RNQ983044:RNS983044 RXM983044:RXO983044 SHI983044:SHK983044 SRE983044:SRG983044 TBA983044:TBC983044 TKW983044:TKY983044 TUS983044:TUU983044 UEO983044:UEQ983044 UOK983044:UOM983044 UYG983044:UYI983044 VIC983044:VIE983044 VRY983044:VSA983044 WBU983044:WBW983044 WLQ983044:WLS983044 WVM983044:WVO983044 F983044:G983044 F917508:G917508 F851972:G851972 F786436:G786436 F720900:G720900 F655364:G655364 F589828:G589828 F524292:G524292 F458756:G458756 F393220:G393220 F327684:G327684 F262148:G262148 F196612:G196612 F131076:G131076 F65540:G65540 F4:G4" xr:uid="{F6427671-E705-4410-A82E-C6481DFAF4AA}"/>
    <dataValidation imeMode="hiragana" allowBlank="1" showInputMessage="1" showErrorMessage="1" sqref="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C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C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C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C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C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C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C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C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C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C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C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C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C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C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IX2:JC3 ST2:SY3 ACP2:ACU3 AML2:AMQ3 AWH2:AWM3 BGD2:BGI3 BPZ2:BQE3 BZV2:CAA3 CJR2:CJW3 CTN2:CTS3 DDJ2:DDO3 DNF2:DNK3 DXB2:DXG3 EGX2:EHC3 EQT2:EQY3 FAP2:FAU3 FKL2:FKQ3 FUH2:FUM3 GED2:GEI3 GNZ2:GOE3 GXV2:GYA3 HHR2:HHW3 HRN2:HRS3 IBJ2:IBO3 ILF2:ILK3 IVB2:IVG3 JEX2:JFC3 JOT2:JOY3 JYP2:JYU3 KIL2:KIQ3 KSH2:KSM3 LCD2:LCI3 LLZ2:LME3 LVV2:LWA3 MFR2:MFW3 MPN2:MPS3 MZJ2:MZO3 NJF2:NJK3 NTB2:NTG3 OCX2:ODC3 OMT2:OMY3 OWP2:OWU3 PGL2:PGQ3 PQH2:PQM3 QAD2:QAI3 QJZ2:QKE3 QTV2:QUA3 RDR2:RDW3 RNN2:RNS3 RXJ2:RXO3 SHF2:SHK3 SRB2:SRG3 TAX2:TBC3 TKT2:TKY3 TUP2:TUU3 UEL2:UEQ3 UOH2:UOM3 UYD2:UYI3 VHZ2:VIE3 VRV2:VSA3 WBR2:WBW3 WLN2:WLS3 WVJ2:WVO3 IX65538:JC65539 ST65538:SY65539 ACP65538:ACU65539 AML65538:AMQ65539 AWH65538:AWM65539 BGD65538:BGI65539 BPZ65538:BQE65539 BZV65538:CAA65539 CJR65538:CJW65539 CTN65538:CTS65539 DDJ65538:DDO65539 DNF65538:DNK65539 DXB65538:DXG65539 EGX65538:EHC65539 EQT65538:EQY65539 FAP65538:FAU65539 FKL65538:FKQ65539 FUH65538:FUM65539 GED65538:GEI65539 GNZ65538:GOE65539 GXV65538:GYA65539 HHR65538:HHW65539 HRN65538:HRS65539 IBJ65538:IBO65539 ILF65538:ILK65539 IVB65538:IVG65539 JEX65538:JFC65539 JOT65538:JOY65539 JYP65538:JYU65539 KIL65538:KIQ65539 KSH65538:KSM65539 LCD65538:LCI65539 LLZ65538:LME65539 LVV65538:LWA65539 MFR65538:MFW65539 MPN65538:MPS65539 MZJ65538:MZO65539 NJF65538:NJK65539 NTB65538:NTG65539 OCX65538:ODC65539 OMT65538:OMY65539 OWP65538:OWU65539 PGL65538:PGQ65539 PQH65538:PQM65539 QAD65538:QAI65539 QJZ65538:QKE65539 QTV65538:QUA65539 RDR65538:RDW65539 RNN65538:RNS65539 RXJ65538:RXO65539 SHF65538:SHK65539 SRB65538:SRG65539 TAX65538:TBC65539 TKT65538:TKY65539 TUP65538:TUU65539 UEL65538:UEQ65539 UOH65538:UOM65539 UYD65538:UYI65539 VHZ65538:VIE65539 VRV65538:VSA65539 WBR65538:WBW65539 WLN65538:WLS65539 WVJ65538:WVO65539 IX131074:JC131075 ST131074:SY131075 ACP131074:ACU131075 AML131074:AMQ131075 AWH131074:AWM131075 BGD131074:BGI131075 BPZ131074:BQE131075 BZV131074:CAA131075 CJR131074:CJW131075 CTN131074:CTS131075 DDJ131074:DDO131075 DNF131074:DNK131075 DXB131074:DXG131075 EGX131074:EHC131075 EQT131074:EQY131075 FAP131074:FAU131075 FKL131074:FKQ131075 FUH131074:FUM131075 GED131074:GEI131075 GNZ131074:GOE131075 GXV131074:GYA131075 HHR131074:HHW131075 HRN131074:HRS131075 IBJ131074:IBO131075 ILF131074:ILK131075 IVB131074:IVG131075 JEX131074:JFC131075 JOT131074:JOY131075 JYP131074:JYU131075 KIL131074:KIQ131075 KSH131074:KSM131075 LCD131074:LCI131075 LLZ131074:LME131075 LVV131074:LWA131075 MFR131074:MFW131075 MPN131074:MPS131075 MZJ131074:MZO131075 NJF131074:NJK131075 NTB131074:NTG131075 OCX131074:ODC131075 OMT131074:OMY131075 OWP131074:OWU131075 PGL131074:PGQ131075 PQH131074:PQM131075 QAD131074:QAI131075 QJZ131074:QKE131075 QTV131074:QUA131075 RDR131074:RDW131075 RNN131074:RNS131075 RXJ131074:RXO131075 SHF131074:SHK131075 SRB131074:SRG131075 TAX131074:TBC131075 TKT131074:TKY131075 TUP131074:TUU131075 UEL131074:UEQ131075 UOH131074:UOM131075 UYD131074:UYI131075 VHZ131074:VIE131075 VRV131074:VSA131075 WBR131074:WBW131075 WLN131074:WLS131075 WVJ131074:WVO131075 IX196610:JC196611 ST196610:SY196611 ACP196610:ACU196611 AML196610:AMQ196611 AWH196610:AWM196611 BGD196610:BGI196611 BPZ196610:BQE196611 BZV196610:CAA196611 CJR196610:CJW196611 CTN196610:CTS196611 DDJ196610:DDO196611 DNF196610:DNK196611 DXB196610:DXG196611 EGX196610:EHC196611 EQT196610:EQY196611 FAP196610:FAU196611 FKL196610:FKQ196611 FUH196610:FUM196611 GED196610:GEI196611 GNZ196610:GOE196611 GXV196610:GYA196611 HHR196610:HHW196611 HRN196610:HRS196611 IBJ196610:IBO196611 ILF196610:ILK196611 IVB196610:IVG196611 JEX196610:JFC196611 JOT196610:JOY196611 JYP196610:JYU196611 KIL196610:KIQ196611 KSH196610:KSM196611 LCD196610:LCI196611 LLZ196610:LME196611 LVV196610:LWA196611 MFR196610:MFW196611 MPN196610:MPS196611 MZJ196610:MZO196611 NJF196610:NJK196611 NTB196610:NTG196611 OCX196610:ODC196611 OMT196610:OMY196611 OWP196610:OWU196611 PGL196610:PGQ196611 PQH196610:PQM196611 QAD196610:QAI196611 QJZ196610:QKE196611 QTV196610:QUA196611 RDR196610:RDW196611 RNN196610:RNS196611 RXJ196610:RXO196611 SHF196610:SHK196611 SRB196610:SRG196611 TAX196610:TBC196611 TKT196610:TKY196611 TUP196610:TUU196611 UEL196610:UEQ196611 UOH196610:UOM196611 UYD196610:UYI196611 VHZ196610:VIE196611 VRV196610:VSA196611 WBR196610:WBW196611 WLN196610:WLS196611 WVJ196610:WVO196611 IX262146:JC262147 ST262146:SY262147 ACP262146:ACU262147 AML262146:AMQ262147 AWH262146:AWM262147 BGD262146:BGI262147 BPZ262146:BQE262147 BZV262146:CAA262147 CJR262146:CJW262147 CTN262146:CTS262147 DDJ262146:DDO262147 DNF262146:DNK262147 DXB262146:DXG262147 EGX262146:EHC262147 EQT262146:EQY262147 FAP262146:FAU262147 FKL262146:FKQ262147 FUH262146:FUM262147 GED262146:GEI262147 GNZ262146:GOE262147 GXV262146:GYA262147 HHR262146:HHW262147 HRN262146:HRS262147 IBJ262146:IBO262147 ILF262146:ILK262147 IVB262146:IVG262147 JEX262146:JFC262147 JOT262146:JOY262147 JYP262146:JYU262147 KIL262146:KIQ262147 KSH262146:KSM262147 LCD262146:LCI262147 LLZ262146:LME262147 LVV262146:LWA262147 MFR262146:MFW262147 MPN262146:MPS262147 MZJ262146:MZO262147 NJF262146:NJK262147 NTB262146:NTG262147 OCX262146:ODC262147 OMT262146:OMY262147 OWP262146:OWU262147 PGL262146:PGQ262147 PQH262146:PQM262147 QAD262146:QAI262147 QJZ262146:QKE262147 QTV262146:QUA262147 RDR262146:RDW262147 RNN262146:RNS262147 RXJ262146:RXO262147 SHF262146:SHK262147 SRB262146:SRG262147 TAX262146:TBC262147 TKT262146:TKY262147 TUP262146:TUU262147 UEL262146:UEQ262147 UOH262146:UOM262147 UYD262146:UYI262147 VHZ262146:VIE262147 VRV262146:VSA262147 WBR262146:WBW262147 WLN262146:WLS262147 WVJ262146:WVO262147 IX327682:JC327683 ST327682:SY327683 ACP327682:ACU327683 AML327682:AMQ327683 AWH327682:AWM327683 BGD327682:BGI327683 BPZ327682:BQE327683 BZV327682:CAA327683 CJR327682:CJW327683 CTN327682:CTS327683 DDJ327682:DDO327683 DNF327682:DNK327683 DXB327682:DXG327683 EGX327682:EHC327683 EQT327682:EQY327683 FAP327682:FAU327683 FKL327682:FKQ327683 FUH327682:FUM327683 GED327682:GEI327683 GNZ327682:GOE327683 GXV327682:GYA327683 HHR327682:HHW327683 HRN327682:HRS327683 IBJ327682:IBO327683 ILF327682:ILK327683 IVB327682:IVG327683 JEX327682:JFC327683 JOT327682:JOY327683 JYP327682:JYU327683 KIL327682:KIQ327683 KSH327682:KSM327683 LCD327682:LCI327683 LLZ327682:LME327683 LVV327682:LWA327683 MFR327682:MFW327683 MPN327682:MPS327683 MZJ327682:MZO327683 NJF327682:NJK327683 NTB327682:NTG327683 OCX327682:ODC327683 OMT327682:OMY327683 OWP327682:OWU327683 PGL327682:PGQ327683 PQH327682:PQM327683 QAD327682:QAI327683 QJZ327682:QKE327683 QTV327682:QUA327683 RDR327682:RDW327683 RNN327682:RNS327683 RXJ327682:RXO327683 SHF327682:SHK327683 SRB327682:SRG327683 TAX327682:TBC327683 TKT327682:TKY327683 TUP327682:TUU327683 UEL327682:UEQ327683 UOH327682:UOM327683 UYD327682:UYI327683 VHZ327682:VIE327683 VRV327682:VSA327683 WBR327682:WBW327683 WLN327682:WLS327683 WVJ327682:WVO327683 IX393218:JC393219 ST393218:SY393219 ACP393218:ACU393219 AML393218:AMQ393219 AWH393218:AWM393219 BGD393218:BGI393219 BPZ393218:BQE393219 BZV393218:CAA393219 CJR393218:CJW393219 CTN393218:CTS393219 DDJ393218:DDO393219 DNF393218:DNK393219 DXB393218:DXG393219 EGX393218:EHC393219 EQT393218:EQY393219 FAP393218:FAU393219 FKL393218:FKQ393219 FUH393218:FUM393219 GED393218:GEI393219 GNZ393218:GOE393219 GXV393218:GYA393219 HHR393218:HHW393219 HRN393218:HRS393219 IBJ393218:IBO393219 ILF393218:ILK393219 IVB393218:IVG393219 JEX393218:JFC393219 JOT393218:JOY393219 JYP393218:JYU393219 KIL393218:KIQ393219 KSH393218:KSM393219 LCD393218:LCI393219 LLZ393218:LME393219 LVV393218:LWA393219 MFR393218:MFW393219 MPN393218:MPS393219 MZJ393218:MZO393219 NJF393218:NJK393219 NTB393218:NTG393219 OCX393218:ODC393219 OMT393218:OMY393219 OWP393218:OWU393219 PGL393218:PGQ393219 PQH393218:PQM393219 QAD393218:QAI393219 QJZ393218:QKE393219 QTV393218:QUA393219 RDR393218:RDW393219 RNN393218:RNS393219 RXJ393218:RXO393219 SHF393218:SHK393219 SRB393218:SRG393219 TAX393218:TBC393219 TKT393218:TKY393219 TUP393218:TUU393219 UEL393218:UEQ393219 UOH393218:UOM393219 UYD393218:UYI393219 VHZ393218:VIE393219 VRV393218:VSA393219 WBR393218:WBW393219 WLN393218:WLS393219 WVJ393218:WVO393219 IX458754:JC458755 ST458754:SY458755 ACP458754:ACU458755 AML458754:AMQ458755 AWH458754:AWM458755 BGD458754:BGI458755 BPZ458754:BQE458755 BZV458754:CAA458755 CJR458754:CJW458755 CTN458754:CTS458755 DDJ458754:DDO458755 DNF458754:DNK458755 DXB458754:DXG458755 EGX458754:EHC458755 EQT458754:EQY458755 FAP458754:FAU458755 FKL458754:FKQ458755 FUH458754:FUM458755 GED458754:GEI458755 GNZ458754:GOE458755 GXV458754:GYA458755 HHR458754:HHW458755 HRN458754:HRS458755 IBJ458754:IBO458755 ILF458754:ILK458755 IVB458754:IVG458755 JEX458754:JFC458755 JOT458754:JOY458755 JYP458754:JYU458755 KIL458754:KIQ458755 KSH458754:KSM458755 LCD458754:LCI458755 LLZ458754:LME458755 LVV458754:LWA458755 MFR458754:MFW458755 MPN458754:MPS458755 MZJ458754:MZO458755 NJF458754:NJK458755 NTB458754:NTG458755 OCX458754:ODC458755 OMT458754:OMY458755 OWP458754:OWU458755 PGL458754:PGQ458755 PQH458754:PQM458755 QAD458754:QAI458755 QJZ458754:QKE458755 QTV458754:QUA458755 RDR458754:RDW458755 RNN458754:RNS458755 RXJ458754:RXO458755 SHF458754:SHK458755 SRB458754:SRG458755 TAX458754:TBC458755 TKT458754:TKY458755 TUP458754:TUU458755 UEL458754:UEQ458755 UOH458754:UOM458755 UYD458754:UYI458755 VHZ458754:VIE458755 VRV458754:VSA458755 WBR458754:WBW458755 WLN458754:WLS458755 WVJ458754:WVO458755 IX524290:JC524291 ST524290:SY524291 ACP524290:ACU524291 AML524290:AMQ524291 AWH524290:AWM524291 BGD524290:BGI524291 BPZ524290:BQE524291 BZV524290:CAA524291 CJR524290:CJW524291 CTN524290:CTS524291 DDJ524290:DDO524291 DNF524290:DNK524291 DXB524290:DXG524291 EGX524290:EHC524291 EQT524290:EQY524291 FAP524290:FAU524291 FKL524290:FKQ524291 FUH524290:FUM524291 GED524290:GEI524291 GNZ524290:GOE524291 GXV524290:GYA524291 HHR524290:HHW524291 HRN524290:HRS524291 IBJ524290:IBO524291 ILF524290:ILK524291 IVB524290:IVG524291 JEX524290:JFC524291 JOT524290:JOY524291 JYP524290:JYU524291 KIL524290:KIQ524291 KSH524290:KSM524291 LCD524290:LCI524291 LLZ524290:LME524291 LVV524290:LWA524291 MFR524290:MFW524291 MPN524290:MPS524291 MZJ524290:MZO524291 NJF524290:NJK524291 NTB524290:NTG524291 OCX524290:ODC524291 OMT524290:OMY524291 OWP524290:OWU524291 PGL524290:PGQ524291 PQH524290:PQM524291 QAD524290:QAI524291 QJZ524290:QKE524291 QTV524290:QUA524291 RDR524290:RDW524291 RNN524290:RNS524291 RXJ524290:RXO524291 SHF524290:SHK524291 SRB524290:SRG524291 TAX524290:TBC524291 TKT524290:TKY524291 TUP524290:TUU524291 UEL524290:UEQ524291 UOH524290:UOM524291 UYD524290:UYI524291 VHZ524290:VIE524291 VRV524290:VSA524291 WBR524290:WBW524291 WLN524290:WLS524291 WVJ524290:WVO524291 IX589826:JC589827 ST589826:SY589827 ACP589826:ACU589827 AML589826:AMQ589827 AWH589826:AWM589827 BGD589826:BGI589827 BPZ589826:BQE589827 BZV589826:CAA589827 CJR589826:CJW589827 CTN589826:CTS589827 DDJ589826:DDO589827 DNF589826:DNK589827 DXB589826:DXG589827 EGX589826:EHC589827 EQT589826:EQY589827 FAP589826:FAU589827 FKL589826:FKQ589827 FUH589826:FUM589827 GED589826:GEI589827 GNZ589826:GOE589827 GXV589826:GYA589827 HHR589826:HHW589827 HRN589826:HRS589827 IBJ589826:IBO589827 ILF589826:ILK589827 IVB589826:IVG589827 JEX589826:JFC589827 JOT589826:JOY589827 JYP589826:JYU589827 KIL589826:KIQ589827 KSH589826:KSM589827 LCD589826:LCI589827 LLZ589826:LME589827 LVV589826:LWA589827 MFR589826:MFW589827 MPN589826:MPS589827 MZJ589826:MZO589827 NJF589826:NJK589827 NTB589826:NTG589827 OCX589826:ODC589827 OMT589826:OMY589827 OWP589826:OWU589827 PGL589826:PGQ589827 PQH589826:PQM589827 QAD589826:QAI589827 QJZ589826:QKE589827 QTV589826:QUA589827 RDR589826:RDW589827 RNN589826:RNS589827 RXJ589826:RXO589827 SHF589826:SHK589827 SRB589826:SRG589827 TAX589826:TBC589827 TKT589826:TKY589827 TUP589826:TUU589827 UEL589826:UEQ589827 UOH589826:UOM589827 UYD589826:UYI589827 VHZ589826:VIE589827 VRV589826:VSA589827 WBR589826:WBW589827 WLN589826:WLS589827 WVJ589826:WVO589827 IX655362:JC655363 ST655362:SY655363 ACP655362:ACU655363 AML655362:AMQ655363 AWH655362:AWM655363 BGD655362:BGI655363 BPZ655362:BQE655363 BZV655362:CAA655363 CJR655362:CJW655363 CTN655362:CTS655363 DDJ655362:DDO655363 DNF655362:DNK655363 DXB655362:DXG655363 EGX655362:EHC655363 EQT655362:EQY655363 FAP655362:FAU655363 FKL655362:FKQ655363 FUH655362:FUM655363 GED655362:GEI655363 GNZ655362:GOE655363 GXV655362:GYA655363 HHR655362:HHW655363 HRN655362:HRS655363 IBJ655362:IBO655363 ILF655362:ILK655363 IVB655362:IVG655363 JEX655362:JFC655363 JOT655362:JOY655363 JYP655362:JYU655363 KIL655362:KIQ655363 KSH655362:KSM655363 LCD655362:LCI655363 LLZ655362:LME655363 LVV655362:LWA655363 MFR655362:MFW655363 MPN655362:MPS655363 MZJ655362:MZO655363 NJF655362:NJK655363 NTB655362:NTG655363 OCX655362:ODC655363 OMT655362:OMY655363 OWP655362:OWU655363 PGL655362:PGQ655363 PQH655362:PQM655363 QAD655362:QAI655363 QJZ655362:QKE655363 QTV655362:QUA655363 RDR655362:RDW655363 RNN655362:RNS655363 RXJ655362:RXO655363 SHF655362:SHK655363 SRB655362:SRG655363 TAX655362:TBC655363 TKT655362:TKY655363 TUP655362:TUU655363 UEL655362:UEQ655363 UOH655362:UOM655363 UYD655362:UYI655363 VHZ655362:VIE655363 VRV655362:VSA655363 WBR655362:WBW655363 WLN655362:WLS655363 WVJ655362:WVO655363 IX720898:JC720899 ST720898:SY720899 ACP720898:ACU720899 AML720898:AMQ720899 AWH720898:AWM720899 BGD720898:BGI720899 BPZ720898:BQE720899 BZV720898:CAA720899 CJR720898:CJW720899 CTN720898:CTS720899 DDJ720898:DDO720899 DNF720898:DNK720899 DXB720898:DXG720899 EGX720898:EHC720899 EQT720898:EQY720899 FAP720898:FAU720899 FKL720898:FKQ720899 FUH720898:FUM720899 GED720898:GEI720899 GNZ720898:GOE720899 GXV720898:GYA720899 HHR720898:HHW720899 HRN720898:HRS720899 IBJ720898:IBO720899 ILF720898:ILK720899 IVB720898:IVG720899 JEX720898:JFC720899 JOT720898:JOY720899 JYP720898:JYU720899 KIL720898:KIQ720899 KSH720898:KSM720899 LCD720898:LCI720899 LLZ720898:LME720899 LVV720898:LWA720899 MFR720898:MFW720899 MPN720898:MPS720899 MZJ720898:MZO720899 NJF720898:NJK720899 NTB720898:NTG720899 OCX720898:ODC720899 OMT720898:OMY720899 OWP720898:OWU720899 PGL720898:PGQ720899 PQH720898:PQM720899 QAD720898:QAI720899 QJZ720898:QKE720899 QTV720898:QUA720899 RDR720898:RDW720899 RNN720898:RNS720899 RXJ720898:RXO720899 SHF720898:SHK720899 SRB720898:SRG720899 TAX720898:TBC720899 TKT720898:TKY720899 TUP720898:TUU720899 UEL720898:UEQ720899 UOH720898:UOM720899 UYD720898:UYI720899 VHZ720898:VIE720899 VRV720898:VSA720899 WBR720898:WBW720899 WLN720898:WLS720899 WVJ720898:WVO720899 IX786434:JC786435 ST786434:SY786435 ACP786434:ACU786435 AML786434:AMQ786435 AWH786434:AWM786435 BGD786434:BGI786435 BPZ786434:BQE786435 BZV786434:CAA786435 CJR786434:CJW786435 CTN786434:CTS786435 DDJ786434:DDO786435 DNF786434:DNK786435 DXB786434:DXG786435 EGX786434:EHC786435 EQT786434:EQY786435 FAP786434:FAU786435 FKL786434:FKQ786435 FUH786434:FUM786435 GED786434:GEI786435 GNZ786434:GOE786435 GXV786434:GYA786435 HHR786434:HHW786435 HRN786434:HRS786435 IBJ786434:IBO786435 ILF786434:ILK786435 IVB786434:IVG786435 JEX786434:JFC786435 JOT786434:JOY786435 JYP786434:JYU786435 KIL786434:KIQ786435 KSH786434:KSM786435 LCD786434:LCI786435 LLZ786434:LME786435 LVV786434:LWA786435 MFR786434:MFW786435 MPN786434:MPS786435 MZJ786434:MZO786435 NJF786434:NJK786435 NTB786434:NTG786435 OCX786434:ODC786435 OMT786434:OMY786435 OWP786434:OWU786435 PGL786434:PGQ786435 PQH786434:PQM786435 QAD786434:QAI786435 QJZ786434:QKE786435 QTV786434:QUA786435 RDR786434:RDW786435 RNN786434:RNS786435 RXJ786434:RXO786435 SHF786434:SHK786435 SRB786434:SRG786435 TAX786434:TBC786435 TKT786434:TKY786435 TUP786434:TUU786435 UEL786434:UEQ786435 UOH786434:UOM786435 UYD786434:UYI786435 VHZ786434:VIE786435 VRV786434:VSA786435 WBR786434:WBW786435 WLN786434:WLS786435 WVJ786434:WVO786435 IX851970:JC851971 ST851970:SY851971 ACP851970:ACU851971 AML851970:AMQ851971 AWH851970:AWM851971 BGD851970:BGI851971 BPZ851970:BQE851971 BZV851970:CAA851971 CJR851970:CJW851971 CTN851970:CTS851971 DDJ851970:DDO851971 DNF851970:DNK851971 DXB851970:DXG851971 EGX851970:EHC851971 EQT851970:EQY851971 FAP851970:FAU851971 FKL851970:FKQ851971 FUH851970:FUM851971 GED851970:GEI851971 GNZ851970:GOE851971 GXV851970:GYA851971 HHR851970:HHW851971 HRN851970:HRS851971 IBJ851970:IBO851971 ILF851970:ILK851971 IVB851970:IVG851971 JEX851970:JFC851971 JOT851970:JOY851971 JYP851970:JYU851971 KIL851970:KIQ851971 KSH851970:KSM851971 LCD851970:LCI851971 LLZ851970:LME851971 LVV851970:LWA851971 MFR851970:MFW851971 MPN851970:MPS851971 MZJ851970:MZO851971 NJF851970:NJK851971 NTB851970:NTG851971 OCX851970:ODC851971 OMT851970:OMY851971 OWP851970:OWU851971 PGL851970:PGQ851971 PQH851970:PQM851971 QAD851970:QAI851971 QJZ851970:QKE851971 QTV851970:QUA851971 RDR851970:RDW851971 RNN851970:RNS851971 RXJ851970:RXO851971 SHF851970:SHK851971 SRB851970:SRG851971 TAX851970:TBC851971 TKT851970:TKY851971 TUP851970:TUU851971 UEL851970:UEQ851971 UOH851970:UOM851971 UYD851970:UYI851971 VHZ851970:VIE851971 VRV851970:VSA851971 WBR851970:WBW851971 WLN851970:WLS851971 WVJ851970:WVO851971 IX917506:JC917507 ST917506:SY917507 ACP917506:ACU917507 AML917506:AMQ917507 AWH917506:AWM917507 BGD917506:BGI917507 BPZ917506:BQE917507 BZV917506:CAA917507 CJR917506:CJW917507 CTN917506:CTS917507 DDJ917506:DDO917507 DNF917506:DNK917507 DXB917506:DXG917507 EGX917506:EHC917507 EQT917506:EQY917507 FAP917506:FAU917507 FKL917506:FKQ917507 FUH917506:FUM917507 GED917506:GEI917507 GNZ917506:GOE917507 GXV917506:GYA917507 HHR917506:HHW917507 HRN917506:HRS917507 IBJ917506:IBO917507 ILF917506:ILK917507 IVB917506:IVG917507 JEX917506:JFC917507 JOT917506:JOY917507 JYP917506:JYU917507 KIL917506:KIQ917507 KSH917506:KSM917507 LCD917506:LCI917507 LLZ917506:LME917507 LVV917506:LWA917507 MFR917506:MFW917507 MPN917506:MPS917507 MZJ917506:MZO917507 NJF917506:NJK917507 NTB917506:NTG917507 OCX917506:ODC917507 OMT917506:OMY917507 OWP917506:OWU917507 PGL917506:PGQ917507 PQH917506:PQM917507 QAD917506:QAI917507 QJZ917506:QKE917507 QTV917506:QUA917507 RDR917506:RDW917507 RNN917506:RNS917507 RXJ917506:RXO917507 SHF917506:SHK917507 SRB917506:SRG917507 TAX917506:TBC917507 TKT917506:TKY917507 TUP917506:TUU917507 UEL917506:UEQ917507 UOH917506:UOM917507 UYD917506:UYI917507 VHZ917506:VIE917507 VRV917506:VSA917507 WBR917506:WBW917507 WLN917506:WLS917507 WVJ917506:WVO917507 IX983042:JC983043 ST983042:SY983043 ACP983042:ACU983043 AML983042:AMQ983043 AWH983042:AWM983043 BGD983042:BGI983043 BPZ983042:BQE983043 BZV983042:CAA983043 CJR983042:CJW983043 CTN983042:CTS983043 DDJ983042:DDO983043 DNF983042:DNK983043 DXB983042:DXG983043 EGX983042:EHC983043 EQT983042:EQY983043 FAP983042:FAU983043 FKL983042:FKQ983043 FUH983042:FUM983043 GED983042:GEI983043 GNZ983042:GOE983043 GXV983042:GYA983043 HHR983042:HHW983043 HRN983042:HRS983043 IBJ983042:IBO983043 ILF983042:ILK983043 IVB983042:IVG983043 JEX983042:JFC983043 JOT983042:JOY983043 JYP983042:JYU983043 KIL983042:KIQ983043 KSH983042:KSM983043 LCD983042:LCI983043 LLZ983042:LME983043 LVV983042:LWA983043 MFR983042:MFW983043 MPN983042:MPS983043 MZJ983042:MZO983043 NJF983042:NJK983043 NTB983042:NTG983043 OCX983042:ODC983043 OMT983042:OMY983043 OWP983042:OWU983043 PGL983042:PGQ983043 PQH983042:PQM983043 QAD983042:QAI983043 QJZ983042:QKE983043 QTV983042:QUA983043 RDR983042:RDW983043 RNN983042:RNS983043 RXJ983042:RXO983043 SHF983042:SHK983043 SRB983042:SRG983043 TAX983042:TBC983043 TKT983042:TKY983043 TUP983042:TUU983043 UEL983042:UEQ983043 UOH983042:UOM983043 UYD983042:UYI983043 VHZ983042:VIE983043 VRV983042:VSA983043 WBR983042:WBW983043 WLN983042:WLS983043 WVJ983042:WVO983043 C983042:G983043 C917506:G917507 C851970:G851971 C786434:G786435 C720898:G720899 C655362:G655363 C589826:G589827 C524290:G524291 C458754:G458755 C393218:G393219 C327682:G327683 C262146:G262147 C196610:G196611 C131074:G131075 C65538:G65539 C2:G3" xr:uid="{F0C8037F-88ED-46CB-9354-2BF5171A7D70}"/>
  </dataValidations>
  <pageMargins left="0.98425196850393704" right="0.39370078740157483" top="0.98425196850393704" bottom="0.78740157480314965" header="0.51181102362204722" footer="0.51181102362204722"/>
  <pageSetup paperSize="9"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091C1B-F7E2-439F-84C1-EFA42CA5EC38}">
  <dimension ref="A1:F15"/>
  <sheetViews>
    <sheetView workbookViewId="0">
      <selection activeCell="A14" sqref="A14"/>
    </sheetView>
  </sheetViews>
  <sheetFormatPr defaultRowHeight="13.5" x14ac:dyDescent="0.15"/>
  <sheetData>
    <row r="1" spans="1:6" x14ac:dyDescent="0.15">
      <c r="A1" t="s">
        <v>662</v>
      </c>
    </row>
    <row r="2" spans="1:6" x14ac:dyDescent="0.15">
      <c r="A2" s="1029" t="s">
        <v>964</v>
      </c>
      <c r="B2" s="1029"/>
      <c r="C2" s="1029"/>
      <c r="D2" s="1029"/>
      <c r="E2" s="1029"/>
      <c r="F2" s="1029"/>
    </row>
    <row r="3" spans="1:6" x14ac:dyDescent="0.15">
      <c r="A3" s="1029" t="s">
        <v>955</v>
      </c>
      <c r="B3" s="1029"/>
      <c r="C3" s="1029"/>
      <c r="D3" s="1029"/>
      <c r="E3" s="1029"/>
      <c r="F3" s="1029"/>
    </row>
    <row r="4" spans="1:6" x14ac:dyDescent="0.15">
      <c r="A4" s="1029" t="s">
        <v>956</v>
      </c>
      <c r="B4" s="1029"/>
      <c r="C4" s="1029"/>
      <c r="D4" s="1029"/>
      <c r="E4" s="1029"/>
      <c r="F4" s="1029"/>
    </row>
    <row r="5" spans="1:6" x14ac:dyDescent="0.15">
      <c r="A5" s="1029" t="s">
        <v>957</v>
      </c>
      <c r="B5" s="1029"/>
      <c r="C5" s="1029"/>
      <c r="D5" s="1029"/>
      <c r="E5" s="1029"/>
      <c r="F5" s="1029"/>
    </row>
    <row r="6" spans="1:6" x14ac:dyDescent="0.15">
      <c r="A6" s="1029" t="s">
        <v>958</v>
      </c>
      <c r="B6" s="1029"/>
      <c r="C6" s="1029"/>
      <c r="D6" s="1029"/>
      <c r="E6" s="1029"/>
      <c r="F6" s="1029"/>
    </row>
    <row r="7" spans="1:6" x14ac:dyDescent="0.15">
      <c r="A7" s="1029" t="s">
        <v>965</v>
      </c>
      <c r="B7" s="1029"/>
      <c r="C7" s="1029"/>
      <c r="D7" s="1029"/>
      <c r="E7" s="1029"/>
      <c r="F7" s="1029"/>
    </row>
    <row r="8" spans="1:6" x14ac:dyDescent="0.15">
      <c r="A8" s="1029" t="s">
        <v>966</v>
      </c>
      <c r="B8" s="1029"/>
      <c r="C8" s="1029"/>
      <c r="D8" s="1029"/>
      <c r="E8" s="1029"/>
      <c r="F8" s="1029"/>
    </row>
    <row r="9" spans="1:6" x14ac:dyDescent="0.15">
      <c r="A9" s="1029" t="s">
        <v>959</v>
      </c>
      <c r="B9" s="1029"/>
      <c r="C9" s="1029"/>
      <c r="D9" s="1029"/>
      <c r="E9" s="1029"/>
      <c r="F9" s="1029"/>
    </row>
    <row r="10" spans="1:6" x14ac:dyDescent="0.15">
      <c r="A10" s="1029" t="s">
        <v>960</v>
      </c>
      <c r="B10" s="1029"/>
      <c r="C10" s="1029"/>
      <c r="D10" s="1029"/>
      <c r="E10" s="1029"/>
      <c r="F10" s="1029"/>
    </row>
    <row r="11" spans="1:6" x14ac:dyDescent="0.15">
      <c r="A11" s="1029" t="s">
        <v>961</v>
      </c>
      <c r="B11" s="1029"/>
      <c r="C11" s="1029"/>
      <c r="D11" s="1029"/>
      <c r="E11" s="1029"/>
      <c r="F11" s="1029"/>
    </row>
    <row r="12" spans="1:6" x14ac:dyDescent="0.15">
      <c r="A12" s="1029" t="s">
        <v>962</v>
      </c>
      <c r="B12" s="1029"/>
      <c r="C12" s="1029"/>
      <c r="D12" s="1029"/>
      <c r="E12" s="1029"/>
      <c r="F12" s="1029"/>
    </row>
    <row r="13" spans="1:6" x14ac:dyDescent="0.15">
      <c r="A13" s="1029" t="s">
        <v>963</v>
      </c>
      <c r="B13" s="1029"/>
      <c r="C13" s="1029"/>
      <c r="D13" s="1029"/>
      <c r="E13" s="1029"/>
      <c r="F13" s="1029"/>
    </row>
    <row r="14" spans="1:6" x14ac:dyDescent="0.15">
      <c r="A14" s="960" t="s">
        <v>1093</v>
      </c>
    </row>
    <row r="15" spans="1:6" x14ac:dyDescent="0.15">
      <c r="A15" s="960" t="s">
        <v>1094</v>
      </c>
    </row>
  </sheetData>
  <mergeCells count="12">
    <mergeCell ref="A5:F5"/>
    <mergeCell ref="A4:F4"/>
    <mergeCell ref="A2:F2"/>
    <mergeCell ref="A3:F3"/>
    <mergeCell ref="A13:F13"/>
    <mergeCell ref="A12:F12"/>
    <mergeCell ref="A11:F11"/>
    <mergeCell ref="A10:F10"/>
    <mergeCell ref="A9:F9"/>
    <mergeCell ref="A8:F8"/>
    <mergeCell ref="A7:F7"/>
    <mergeCell ref="A6:F6"/>
  </mergeCells>
  <phoneticPr fontId="1"/>
  <hyperlinks>
    <hyperlink ref="A2" location="'標準様式1-1'!Print_Titles" display="夜間対応型訪問介護" xr:uid="{EF1121B2-5DC1-445A-8FCF-61AAC89FF4EE}"/>
    <hyperlink ref="A3" location="'標準様式1-2'!Print_Titles" display="認知症対応型通所介護" xr:uid="{55B9C9B0-59C7-4704-BC80-A0FD853E8B53}"/>
    <hyperlink ref="A4" location="'標準様式1-3'!Print_Titles" display="小規模多機能型居宅介護" xr:uid="{2004E93E-7717-4357-A03E-8DE248241BCC}"/>
    <hyperlink ref="A5" location="'標準様式1-4'!Print_Area" display="認知症対応型共同生活介護" xr:uid="{D0FD23D6-D1C9-4435-A48A-6E130A6209D2}"/>
    <hyperlink ref="A6" location="'標準様式1-5'!Print_Area" display="地域密着型特定施設入居者生活介護" xr:uid="{5D3EF486-5A83-45B8-AA6B-0AF2803E23F1}"/>
    <hyperlink ref="A7" location="'標準様式1-6（従来型）'!A1" display="地域密着型介護老人福祉施設入所者生活介護（従来型）" xr:uid="{8B6B3B55-24E3-4552-AA0A-56C58FFB506D}"/>
    <hyperlink ref="A8" location="'標準様式1-6（ユニット型）'!A1" display="地域密着型介護老人福祉施設入所者生活介護（ユニット型）" xr:uid="{3D5D952D-1864-439C-9F0E-D6E7E25ADFE7}"/>
    <hyperlink ref="A9" location="'標準様式1-7'!A1" display="定期巡回・随時対応型訪問介護看護" xr:uid="{1915ECC9-B865-4906-9988-A5745D2EA533}"/>
    <hyperlink ref="A10" location="'標準様式1-8'!A1" display="看護小規模多機能型居宅介護" xr:uid="{FF98056E-12AA-4D54-ABBF-6079FC501C6D}"/>
    <hyperlink ref="A11" location="'標準様式1-9'!A1" display="地域密着型通所介護" xr:uid="{A092BBDF-635E-4F4E-95BC-22B347CE6C1E}"/>
    <hyperlink ref="A12" location="'標準様式1-10'!A1" display="療養通所介護" xr:uid="{4F974AB2-58C1-4F13-BB9C-00622702C154}"/>
    <hyperlink ref="A13" location="'標準様式1-11'!A1" display="居宅介護支援" xr:uid="{33F41632-8E03-42C3-8A84-4E185EAFD6AC}"/>
    <hyperlink ref="A2:F2" location="'様式1-1'!Print_Area" display="夜間対応型訪問介護" xr:uid="{79B8975B-401C-483A-9AFB-F2529DAF83CB}"/>
    <hyperlink ref="A3:F3" location="'様式1-2'!Print_Area" display="認知症対応型通所介護" xr:uid="{7D5D6993-074A-4778-819C-CA92E0C9D566}"/>
    <hyperlink ref="A4:F4" location="'様式1-3'!Print_Area" display="小規模多機能型居宅介護" xr:uid="{CCCACE24-DDE0-492D-A309-A59A0F850439}"/>
    <hyperlink ref="A5:F5" location="'様式1-4'!Print_Area" display="認知症対応型共同生活介護" xr:uid="{6711D6E6-35C0-4617-968B-911D99AA94E0}"/>
    <hyperlink ref="A6:F6" location="'様式1-5'!Print_Area" display="地域密着型特定施設入居者生活介護" xr:uid="{11580C38-CCBB-4F9B-BFDA-A9CE6271C867}"/>
    <hyperlink ref="A7:F7" location="'様式1-6（従来型）'!Print_Area" display="地域密着型介護老人福祉施設入所者生活介護（従来型）" xr:uid="{E1D895B6-3885-4DB7-9E45-9B2C5D95F397}"/>
    <hyperlink ref="A8:F8" location="'様式1-6（ユニット型）'!Print_Area" display="地域密着型介護老人福祉施設入所者生活介護（ユニット型）" xr:uid="{D2DF4E45-57F6-4EB5-8044-02063821AE07}"/>
    <hyperlink ref="A9:F9" location="'様式1-7'!Print_Area" display="定期巡回・随時対応型訪問介護看護" xr:uid="{1893F8F9-DC3E-4244-8A22-89F60254B03A}"/>
    <hyperlink ref="A10:F10" location="'様式1-8'!A1" display="看護小規模多機能型居宅介護" xr:uid="{117F076D-1CFE-45D4-A488-C9B99FF44E1D}"/>
    <hyperlink ref="A11:F11" location="'様式1-9'!Print_Area" display="地域密着型通所介護" xr:uid="{912BAA74-CD6D-4D89-8A89-02BBF77A3CD2}"/>
    <hyperlink ref="A12:F12" location="'様式1-10'!Print_Area" display="療養通所介護" xr:uid="{E57ADEE0-B399-405A-898B-0187BE1D5793}"/>
    <hyperlink ref="A13:F13" location="'様式1-11'!Print_Area" display="居宅介護支援" xr:uid="{71F0B688-FB7D-4C8B-AD9E-0AF1C8FE2AA2}"/>
    <hyperlink ref="A14" location="'様式1-12'!A1" display="訪問型サービス" xr:uid="{C70BFB9E-7FA4-4060-8A4A-DC4C479C3ED4}"/>
    <hyperlink ref="A15" location="'様式1-13'!A1" display="通所型サービス" xr:uid="{949268CA-8291-48E0-A69B-4A06EE2FC22F}"/>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BFC601-9700-4B1F-9999-3134B078809C}">
  <dimension ref="A1:G31"/>
  <sheetViews>
    <sheetView view="pageBreakPreview" topLeftCell="A25" zoomScaleNormal="100" zoomScaleSheetLayoutView="100" workbookViewId="0">
      <selection sqref="A1:G1"/>
    </sheetView>
  </sheetViews>
  <sheetFormatPr defaultRowHeight="12" x14ac:dyDescent="0.15"/>
  <cols>
    <col min="1" max="1" width="2.875" style="116" customWidth="1"/>
    <col min="2" max="2" width="17.625" style="116" customWidth="1"/>
    <col min="3" max="3" width="26.875" style="116" customWidth="1"/>
    <col min="4" max="4" width="6.25" style="116" customWidth="1"/>
    <col min="5" max="6" width="7.375" style="116" customWidth="1"/>
    <col min="7" max="7" width="18.375" style="116" customWidth="1"/>
    <col min="8" max="255" width="9" style="116"/>
    <col min="256" max="256" width="2.875" style="116" customWidth="1"/>
    <col min="257" max="257" width="17.625" style="116" customWidth="1"/>
    <col min="258" max="258" width="26.875" style="116" customWidth="1"/>
    <col min="259" max="259" width="6.25" style="116" customWidth="1"/>
    <col min="260" max="262" width="4.5" style="116" customWidth="1"/>
    <col min="263" max="263" width="18.375" style="116" customWidth="1"/>
    <col min="264" max="511" width="9" style="116"/>
    <col min="512" max="512" width="2.875" style="116" customWidth="1"/>
    <col min="513" max="513" width="17.625" style="116" customWidth="1"/>
    <col min="514" max="514" width="26.875" style="116" customWidth="1"/>
    <col min="515" max="515" width="6.25" style="116" customWidth="1"/>
    <col min="516" max="518" width="4.5" style="116" customWidth="1"/>
    <col min="519" max="519" width="18.375" style="116" customWidth="1"/>
    <col min="520" max="767" width="9" style="116"/>
    <col min="768" max="768" width="2.875" style="116" customWidth="1"/>
    <col min="769" max="769" width="17.625" style="116" customWidth="1"/>
    <col min="770" max="770" width="26.875" style="116" customWidth="1"/>
    <col min="771" max="771" width="6.25" style="116" customWidth="1"/>
    <col min="772" max="774" width="4.5" style="116" customWidth="1"/>
    <col min="775" max="775" width="18.375" style="116" customWidth="1"/>
    <col min="776" max="1023" width="9" style="116"/>
    <col min="1024" max="1024" width="2.875" style="116" customWidth="1"/>
    <col min="1025" max="1025" width="17.625" style="116" customWidth="1"/>
    <col min="1026" max="1026" width="26.875" style="116" customWidth="1"/>
    <col min="1027" max="1027" width="6.25" style="116" customWidth="1"/>
    <col min="1028" max="1030" width="4.5" style="116" customWidth="1"/>
    <col min="1031" max="1031" width="18.375" style="116" customWidth="1"/>
    <col min="1032" max="1279" width="9" style="116"/>
    <col min="1280" max="1280" width="2.875" style="116" customWidth="1"/>
    <col min="1281" max="1281" width="17.625" style="116" customWidth="1"/>
    <col min="1282" max="1282" width="26.875" style="116" customWidth="1"/>
    <col min="1283" max="1283" width="6.25" style="116" customWidth="1"/>
    <col min="1284" max="1286" width="4.5" style="116" customWidth="1"/>
    <col min="1287" max="1287" width="18.375" style="116" customWidth="1"/>
    <col min="1288" max="1535" width="9" style="116"/>
    <col min="1536" max="1536" width="2.875" style="116" customWidth="1"/>
    <col min="1537" max="1537" width="17.625" style="116" customWidth="1"/>
    <col min="1538" max="1538" width="26.875" style="116" customWidth="1"/>
    <col min="1539" max="1539" width="6.25" style="116" customWidth="1"/>
    <col min="1540" max="1542" width="4.5" style="116" customWidth="1"/>
    <col min="1543" max="1543" width="18.375" style="116" customWidth="1"/>
    <col min="1544" max="1791" width="9" style="116"/>
    <col min="1792" max="1792" width="2.875" style="116" customWidth="1"/>
    <col min="1793" max="1793" width="17.625" style="116" customWidth="1"/>
    <col min="1794" max="1794" width="26.875" style="116" customWidth="1"/>
    <col min="1795" max="1795" width="6.25" style="116" customWidth="1"/>
    <col min="1796" max="1798" width="4.5" style="116" customWidth="1"/>
    <col min="1799" max="1799" width="18.375" style="116" customWidth="1"/>
    <col min="1800" max="2047" width="9" style="116"/>
    <col min="2048" max="2048" width="2.875" style="116" customWidth="1"/>
    <col min="2049" max="2049" width="17.625" style="116" customWidth="1"/>
    <col min="2050" max="2050" width="26.875" style="116" customWidth="1"/>
    <col min="2051" max="2051" width="6.25" style="116" customWidth="1"/>
    <col min="2052" max="2054" width="4.5" style="116" customWidth="1"/>
    <col min="2055" max="2055" width="18.375" style="116" customWidth="1"/>
    <col min="2056" max="2303" width="9" style="116"/>
    <col min="2304" max="2304" width="2.875" style="116" customWidth="1"/>
    <col min="2305" max="2305" width="17.625" style="116" customWidth="1"/>
    <col min="2306" max="2306" width="26.875" style="116" customWidth="1"/>
    <col min="2307" max="2307" width="6.25" style="116" customWidth="1"/>
    <col min="2308" max="2310" width="4.5" style="116" customWidth="1"/>
    <col min="2311" max="2311" width="18.375" style="116" customWidth="1"/>
    <col min="2312" max="2559" width="9" style="116"/>
    <col min="2560" max="2560" width="2.875" style="116" customWidth="1"/>
    <col min="2561" max="2561" width="17.625" style="116" customWidth="1"/>
    <col min="2562" max="2562" width="26.875" style="116" customWidth="1"/>
    <col min="2563" max="2563" width="6.25" style="116" customWidth="1"/>
    <col min="2564" max="2566" width="4.5" style="116" customWidth="1"/>
    <col min="2567" max="2567" width="18.375" style="116" customWidth="1"/>
    <col min="2568" max="2815" width="9" style="116"/>
    <col min="2816" max="2816" width="2.875" style="116" customWidth="1"/>
    <col min="2817" max="2817" width="17.625" style="116" customWidth="1"/>
    <col min="2818" max="2818" width="26.875" style="116" customWidth="1"/>
    <col min="2819" max="2819" width="6.25" style="116" customWidth="1"/>
    <col min="2820" max="2822" width="4.5" style="116" customWidth="1"/>
    <col min="2823" max="2823" width="18.375" style="116" customWidth="1"/>
    <col min="2824" max="3071" width="9" style="116"/>
    <col min="3072" max="3072" width="2.875" style="116" customWidth="1"/>
    <col min="3073" max="3073" width="17.625" style="116" customWidth="1"/>
    <col min="3074" max="3074" width="26.875" style="116" customWidth="1"/>
    <col min="3075" max="3075" width="6.25" style="116" customWidth="1"/>
    <col min="3076" max="3078" width="4.5" style="116" customWidth="1"/>
    <col min="3079" max="3079" width="18.375" style="116" customWidth="1"/>
    <col min="3080" max="3327" width="9" style="116"/>
    <col min="3328" max="3328" width="2.875" style="116" customWidth="1"/>
    <col min="3329" max="3329" width="17.625" style="116" customWidth="1"/>
    <col min="3330" max="3330" width="26.875" style="116" customWidth="1"/>
    <col min="3331" max="3331" width="6.25" style="116" customWidth="1"/>
    <col min="3332" max="3334" width="4.5" style="116" customWidth="1"/>
    <col min="3335" max="3335" width="18.375" style="116" customWidth="1"/>
    <col min="3336" max="3583" width="9" style="116"/>
    <col min="3584" max="3584" width="2.875" style="116" customWidth="1"/>
    <col min="3585" max="3585" width="17.625" style="116" customWidth="1"/>
    <col min="3586" max="3586" width="26.875" style="116" customWidth="1"/>
    <col min="3587" max="3587" width="6.25" style="116" customWidth="1"/>
    <col min="3588" max="3590" width="4.5" style="116" customWidth="1"/>
    <col min="3591" max="3591" width="18.375" style="116" customWidth="1"/>
    <col min="3592" max="3839" width="9" style="116"/>
    <col min="3840" max="3840" width="2.875" style="116" customWidth="1"/>
    <col min="3841" max="3841" width="17.625" style="116" customWidth="1"/>
    <col min="3842" max="3842" width="26.875" style="116" customWidth="1"/>
    <col min="3843" max="3843" width="6.25" style="116" customWidth="1"/>
    <col min="3844" max="3846" width="4.5" style="116" customWidth="1"/>
    <col min="3847" max="3847" width="18.375" style="116" customWidth="1"/>
    <col min="3848" max="4095" width="9" style="116"/>
    <col min="4096" max="4096" width="2.875" style="116" customWidth="1"/>
    <col min="4097" max="4097" width="17.625" style="116" customWidth="1"/>
    <col min="4098" max="4098" width="26.875" style="116" customWidth="1"/>
    <col min="4099" max="4099" width="6.25" style="116" customWidth="1"/>
    <col min="4100" max="4102" width="4.5" style="116" customWidth="1"/>
    <col min="4103" max="4103" width="18.375" style="116" customWidth="1"/>
    <col min="4104" max="4351" width="9" style="116"/>
    <col min="4352" max="4352" width="2.875" style="116" customWidth="1"/>
    <col min="4353" max="4353" width="17.625" style="116" customWidth="1"/>
    <col min="4354" max="4354" width="26.875" style="116" customWidth="1"/>
    <col min="4355" max="4355" width="6.25" style="116" customWidth="1"/>
    <col min="4356" max="4358" width="4.5" style="116" customWidth="1"/>
    <col min="4359" max="4359" width="18.375" style="116" customWidth="1"/>
    <col min="4360" max="4607" width="9" style="116"/>
    <col min="4608" max="4608" width="2.875" style="116" customWidth="1"/>
    <col min="4609" max="4609" width="17.625" style="116" customWidth="1"/>
    <col min="4610" max="4610" width="26.875" style="116" customWidth="1"/>
    <col min="4611" max="4611" width="6.25" style="116" customWidth="1"/>
    <col min="4612" max="4614" width="4.5" style="116" customWidth="1"/>
    <col min="4615" max="4615" width="18.375" style="116" customWidth="1"/>
    <col min="4616" max="4863" width="9" style="116"/>
    <col min="4864" max="4864" width="2.875" style="116" customWidth="1"/>
    <col min="4865" max="4865" width="17.625" style="116" customWidth="1"/>
    <col min="4866" max="4866" width="26.875" style="116" customWidth="1"/>
    <col min="4867" max="4867" width="6.25" style="116" customWidth="1"/>
    <col min="4868" max="4870" width="4.5" style="116" customWidth="1"/>
    <col min="4871" max="4871" width="18.375" style="116" customWidth="1"/>
    <col min="4872" max="5119" width="9" style="116"/>
    <col min="5120" max="5120" width="2.875" style="116" customWidth="1"/>
    <col min="5121" max="5121" width="17.625" style="116" customWidth="1"/>
    <col min="5122" max="5122" width="26.875" style="116" customWidth="1"/>
    <col min="5123" max="5123" width="6.25" style="116" customWidth="1"/>
    <col min="5124" max="5126" width="4.5" style="116" customWidth="1"/>
    <col min="5127" max="5127" width="18.375" style="116" customWidth="1"/>
    <col min="5128" max="5375" width="9" style="116"/>
    <col min="5376" max="5376" width="2.875" style="116" customWidth="1"/>
    <col min="5377" max="5377" width="17.625" style="116" customWidth="1"/>
    <col min="5378" max="5378" width="26.875" style="116" customWidth="1"/>
    <col min="5379" max="5379" width="6.25" style="116" customWidth="1"/>
    <col min="5380" max="5382" width="4.5" style="116" customWidth="1"/>
    <col min="5383" max="5383" width="18.375" style="116" customWidth="1"/>
    <col min="5384" max="5631" width="9" style="116"/>
    <col min="5632" max="5632" width="2.875" style="116" customWidth="1"/>
    <col min="5633" max="5633" width="17.625" style="116" customWidth="1"/>
    <col min="5634" max="5634" width="26.875" style="116" customWidth="1"/>
    <col min="5635" max="5635" width="6.25" style="116" customWidth="1"/>
    <col min="5636" max="5638" width="4.5" style="116" customWidth="1"/>
    <col min="5639" max="5639" width="18.375" style="116" customWidth="1"/>
    <col min="5640" max="5887" width="9" style="116"/>
    <col min="5888" max="5888" width="2.875" style="116" customWidth="1"/>
    <col min="5889" max="5889" width="17.625" style="116" customWidth="1"/>
    <col min="5890" max="5890" width="26.875" style="116" customWidth="1"/>
    <col min="5891" max="5891" width="6.25" style="116" customWidth="1"/>
    <col min="5892" max="5894" width="4.5" style="116" customWidth="1"/>
    <col min="5895" max="5895" width="18.375" style="116" customWidth="1"/>
    <col min="5896" max="6143" width="9" style="116"/>
    <col min="6144" max="6144" width="2.875" style="116" customWidth="1"/>
    <col min="6145" max="6145" width="17.625" style="116" customWidth="1"/>
    <col min="6146" max="6146" width="26.875" style="116" customWidth="1"/>
    <col min="6147" max="6147" width="6.25" style="116" customWidth="1"/>
    <col min="6148" max="6150" width="4.5" style="116" customWidth="1"/>
    <col min="6151" max="6151" width="18.375" style="116" customWidth="1"/>
    <col min="6152" max="6399" width="9" style="116"/>
    <col min="6400" max="6400" width="2.875" style="116" customWidth="1"/>
    <col min="6401" max="6401" width="17.625" style="116" customWidth="1"/>
    <col min="6402" max="6402" width="26.875" style="116" customWidth="1"/>
    <col min="6403" max="6403" width="6.25" style="116" customWidth="1"/>
    <col min="6404" max="6406" width="4.5" style="116" customWidth="1"/>
    <col min="6407" max="6407" width="18.375" style="116" customWidth="1"/>
    <col min="6408" max="6655" width="9" style="116"/>
    <col min="6656" max="6656" width="2.875" style="116" customWidth="1"/>
    <col min="6657" max="6657" width="17.625" style="116" customWidth="1"/>
    <col min="6658" max="6658" width="26.875" style="116" customWidth="1"/>
    <col min="6659" max="6659" width="6.25" style="116" customWidth="1"/>
    <col min="6660" max="6662" width="4.5" style="116" customWidth="1"/>
    <col min="6663" max="6663" width="18.375" style="116" customWidth="1"/>
    <col min="6664" max="6911" width="9" style="116"/>
    <col min="6912" max="6912" width="2.875" style="116" customWidth="1"/>
    <col min="6913" max="6913" width="17.625" style="116" customWidth="1"/>
    <col min="6914" max="6914" width="26.875" style="116" customWidth="1"/>
    <col min="6915" max="6915" width="6.25" style="116" customWidth="1"/>
    <col min="6916" max="6918" width="4.5" style="116" customWidth="1"/>
    <col min="6919" max="6919" width="18.375" style="116" customWidth="1"/>
    <col min="6920" max="7167" width="9" style="116"/>
    <col min="7168" max="7168" width="2.875" style="116" customWidth="1"/>
    <col min="7169" max="7169" width="17.625" style="116" customWidth="1"/>
    <col min="7170" max="7170" width="26.875" style="116" customWidth="1"/>
    <col min="7171" max="7171" width="6.25" style="116" customWidth="1"/>
    <col min="7172" max="7174" width="4.5" style="116" customWidth="1"/>
    <col min="7175" max="7175" width="18.375" style="116" customWidth="1"/>
    <col min="7176" max="7423" width="9" style="116"/>
    <col min="7424" max="7424" width="2.875" style="116" customWidth="1"/>
    <col min="7425" max="7425" width="17.625" style="116" customWidth="1"/>
    <col min="7426" max="7426" width="26.875" style="116" customWidth="1"/>
    <col min="7427" max="7427" width="6.25" style="116" customWidth="1"/>
    <col min="7428" max="7430" width="4.5" style="116" customWidth="1"/>
    <col min="7431" max="7431" width="18.375" style="116" customWidth="1"/>
    <col min="7432" max="7679" width="9" style="116"/>
    <col min="7680" max="7680" width="2.875" style="116" customWidth="1"/>
    <col min="7681" max="7681" width="17.625" style="116" customWidth="1"/>
    <col min="7682" max="7682" width="26.875" style="116" customWidth="1"/>
    <col min="7683" max="7683" width="6.25" style="116" customWidth="1"/>
    <col min="7684" max="7686" width="4.5" style="116" customWidth="1"/>
    <col min="7687" max="7687" width="18.375" style="116" customWidth="1"/>
    <col min="7688" max="7935" width="9" style="116"/>
    <col min="7936" max="7936" width="2.875" style="116" customWidth="1"/>
    <col min="7937" max="7937" width="17.625" style="116" customWidth="1"/>
    <col min="7938" max="7938" width="26.875" style="116" customWidth="1"/>
    <col min="7939" max="7939" width="6.25" style="116" customWidth="1"/>
    <col min="7940" max="7942" width="4.5" style="116" customWidth="1"/>
    <col min="7943" max="7943" width="18.375" style="116" customWidth="1"/>
    <col min="7944" max="8191" width="9" style="116"/>
    <col min="8192" max="8192" width="2.875" style="116" customWidth="1"/>
    <col min="8193" max="8193" width="17.625" style="116" customWidth="1"/>
    <col min="8194" max="8194" width="26.875" style="116" customWidth="1"/>
    <col min="8195" max="8195" width="6.25" style="116" customWidth="1"/>
    <col min="8196" max="8198" width="4.5" style="116" customWidth="1"/>
    <col min="8199" max="8199" width="18.375" style="116" customWidth="1"/>
    <col min="8200" max="8447" width="9" style="116"/>
    <col min="8448" max="8448" width="2.875" style="116" customWidth="1"/>
    <col min="8449" max="8449" width="17.625" style="116" customWidth="1"/>
    <col min="8450" max="8450" width="26.875" style="116" customWidth="1"/>
    <col min="8451" max="8451" width="6.25" style="116" customWidth="1"/>
    <col min="8452" max="8454" width="4.5" style="116" customWidth="1"/>
    <col min="8455" max="8455" width="18.375" style="116" customWidth="1"/>
    <col min="8456" max="8703" width="9" style="116"/>
    <col min="8704" max="8704" width="2.875" style="116" customWidth="1"/>
    <col min="8705" max="8705" width="17.625" style="116" customWidth="1"/>
    <col min="8706" max="8706" width="26.875" style="116" customWidth="1"/>
    <col min="8707" max="8707" width="6.25" style="116" customWidth="1"/>
    <col min="8708" max="8710" width="4.5" style="116" customWidth="1"/>
    <col min="8711" max="8711" width="18.375" style="116" customWidth="1"/>
    <col min="8712" max="8959" width="9" style="116"/>
    <col min="8960" max="8960" width="2.875" style="116" customWidth="1"/>
    <col min="8961" max="8961" width="17.625" style="116" customWidth="1"/>
    <col min="8962" max="8962" width="26.875" style="116" customWidth="1"/>
    <col min="8963" max="8963" width="6.25" style="116" customWidth="1"/>
    <col min="8964" max="8966" width="4.5" style="116" customWidth="1"/>
    <col min="8967" max="8967" width="18.375" style="116" customWidth="1"/>
    <col min="8968" max="9215" width="9" style="116"/>
    <col min="9216" max="9216" width="2.875" style="116" customWidth="1"/>
    <col min="9217" max="9217" width="17.625" style="116" customWidth="1"/>
    <col min="9218" max="9218" width="26.875" style="116" customWidth="1"/>
    <col min="9219" max="9219" width="6.25" style="116" customWidth="1"/>
    <col min="9220" max="9222" width="4.5" style="116" customWidth="1"/>
    <col min="9223" max="9223" width="18.375" style="116" customWidth="1"/>
    <col min="9224" max="9471" width="9" style="116"/>
    <col min="9472" max="9472" width="2.875" style="116" customWidth="1"/>
    <col min="9473" max="9473" width="17.625" style="116" customWidth="1"/>
    <col min="9474" max="9474" width="26.875" style="116" customWidth="1"/>
    <col min="9475" max="9475" width="6.25" style="116" customWidth="1"/>
    <col min="9476" max="9478" width="4.5" style="116" customWidth="1"/>
    <col min="9479" max="9479" width="18.375" style="116" customWidth="1"/>
    <col min="9480" max="9727" width="9" style="116"/>
    <col min="9728" max="9728" width="2.875" style="116" customWidth="1"/>
    <col min="9729" max="9729" width="17.625" style="116" customWidth="1"/>
    <col min="9730" max="9730" width="26.875" style="116" customWidth="1"/>
    <col min="9731" max="9731" width="6.25" style="116" customWidth="1"/>
    <col min="9732" max="9734" width="4.5" style="116" customWidth="1"/>
    <col min="9735" max="9735" width="18.375" style="116" customWidth="1"/>
    <col min="9736" max="9983" width="9" style="116"/>
    <col min="9984" max="9984" width="2.875" style="116" customWidth="1"/>
    <col min="9985" max="9985" width="17.625" style="116" customWidth="1"/>
    <col min="9986" max="9986" width="26.875" style="116" customWidth="1"/>
    <col min="9987" max="9987" width="6.25" style="116" customWidth="1"/>
    <col min="9988" max="9990" width="4.5" style="116" customWidth="1"/>
    <col min="9991" max="9991" width="18.375" style="116" customWidth="1"/>
    <col min="9992" max="10239" width="9" style="116"/>
    <col min="10240" max="10240" width="2.875" style="116" customWidth="1"/>
    <col min="10241" max="10241" width="17.625" style="116" customWidth="1"/>
    <col min="10242" max="10242" width="26.875" style="116" customWidth="1"/>
    <col min="10243" max="10243" width="6.25" style="116" customWidth="1"/>
    <col min="10244" max="10246" width="4.5" style="116" customWidth="1"/>
    <col min="10247" max="10247" width="18.375" style="116" customWidth="1"/>
    <col min="10248" max="10495" width="9" style="116"/>
    <col min="10496" max="10496" width="2.875" style="116" customWidth="1"/>
    <col min="10497" max="10497" width="17.625" style="116" customWidth="1"/>
    <col min="10498" max="10498" width="26.875" style="116" customWidth="1"/>
    <col min="10499" max="10499" width="6.25" style="116" customWidth="1"/>
    <col min="10500" max="10502" width="4.5" style="116" customWidth="1"/>
    <col min="10503" max="10503" width="18.375" style="116" customWidth="1"/>
    <col min="10504" max="10751" width="9" style="116"/>
    <col min="10752" max="10752" width="2.875" style="116" customWidth="1"/>
    <col min="10753" max="10753" width="17.625" style="116" customWidth="1"/>
    <col min="10754" max="10754" width="26.875" style="116" customWidth="1"/>
    <col min="10755" max="10755" width="6.25" style="116" customWidth="1"/>
    <col min="10756" max="10758" width="4.5" style="116" customWidth="1"/>
    <col min="10759" max="10759" width="18.375" style="116" customWidth="1"/>
    <col min="10760" max="11007" width="9" style="116"/>
    <col min="11008" max="11008" width="2.875" style="116" customWidth="1"/>
    <col min="11009" max="11009" width="17.625" style="116" customWidth="1"/>
    <col min="11010" max="11010" width="26.875" style="116" customWidth="1"/>
    <col min="11011" max="11011" width="6.25" style="116" customWidth="1"/>
    <col min="11012" max="11014" width="4.5" style="116" customWidth="1"/>
    <col min="11015" max="11015" width="18.375" style="116" customWidth="1"/>
    <col min="11016" max="11263" width="9" style="116"/>
    <col min="11264" max="11264" width="2.875" style="116" customWidth="1"/>
    <col min="11265" max="11265" width="17.625" style="116" customWidth="1"/>
    <col min="11266" max="11266" width="26.875" style="116" customWidth="1"/>
    <col min="11267" max="11267" width="6.25" style="116" customWidth="1"/>
    <col min="11268" max="11270" width="4.5" style="116" customWidth="1"/>
    <col min="11271" max="11271" width="18.375" style="116" customWidth="1"/>
    <col min="11272" max="11519" width="9" style="116"/>
    <col min="11520" max="11520" width="2.875" style="116" customWidth="1"/>
    <col min="11521" max="11521" width="17.625" style="116" customWidth="1"/>
    <col min="11522" max="11522" width="26.875" style="116" customWidth="1"/>
    <col min="11523" max="11523" width="6.25" style="116" customWidth="1"/>
    <col min="11524" max="11526" width="4.5" style="116" customWidth="1"/>
    <col min="11527" max="11527" width="18.375" style="116" customWidth="1"/>
    <col min="11528" max="11775" width="9" style="116"/>
    <col min="11776" max="11776" width="2.875" style="116" customWidth="1"/>
    <col min="11777" max="11777" width="17.625" style="116" customWidth="1"/>
    <col min="11778" max="11778" width="26.875" style="116" customWidth="1"/>
    <col min="11779" max="11779" width="6.25" style="116" customWidth="1"/>
    <col min="11780" max="11782" width="4.5" style="116" customWidth="1"/>
    <col min="11783" max="11783" width="18.375" style="116" customWidth="1"/>
    <col min="11784" max="12031" width="9" style="116"/>
    <col min="12032" max="12032" width="2.875" style="116" customWidth="1"/>
    <col min="12033" max="12033" width="17.625" style="116" customWidth="1"/>
    <col min="12034" max="12034" width="26.875" style="116" customWidth="1"/>
    <col min="12035" max="12035" width="6.25" style="116" customWidth="1"/>
    <col min="12036" max="12038" width="4.5" style="116" customWidth="1"/>
    <col min="12039" max="12039" width="18.375" style="116" customWidth="1"/>
    <col min="12040" max="12287" width="9" style="116"/>
    <col min="12288" max="12288" width="2.875" style="116" customWidth="1"/>
    <col min="12289" max="12289" width="17.625" style="116" customWidth="1"/>
    <col min="12290" max="12290" width="26.875" style="116" customWidth="1"/>
    <col min="12291" max="12291" width="6.25" style="116" customWidth="1"/>
    <col min="12292" max="12294" width="4.5" style="116" customWidth="1"/>
    <col min="12295" max="12295" width="18.375" style="116" customWidth="1"/>
    <col min="12296" max="12543" width="9" style="116"/>
    <col min="12544" max="12544" width="2.875" style="116" customWidth="1"/>
    <col min="12545" max="12545" width="17.625" style="116" customWidth="1"/>
    <col min="12546" max="12546" width="26.875" style="116" customWidth="1"/>
    <col min="12547" max="12547" width="6.25" style="116" customWidth="1"/>
    <col min="12548" max="12550" width="4.5" style="116" customWidth="1"/>
    <col min="12551" max="12551" width="18.375" style="116" customWidth="1"/>
    <col min="12552" max="12799" width="9" style="116"/>
    <col min="12800" max="12800" width="2.875" style="116" customWidth="1"/>
    <col min="12801" max="12801" width="17.625" style="116" customWidth="1"/>
    <col min="12802" max="12802" width="26.875" style="116" customWidth="1"/>
    <col min="12803" max="12803" width="6.25" style="116" customWidth="1"/>
    <col min="12804" max="12806" width="4.5" style="116" customWidth="1"/>
    <col min="12807" max="12807" width="18.375" style="116" customWidth="1"/>
    <col min="12808" max="13055" width="9" style="116"/>
    <col min="13056" max="13056" width="2.875" style="116" customWidth="1"/>
    <col min="13057" max="13057" width="17.625" style="116" customWidth="1"/>
    <col min="13058" max="13058" width="26.875" style="116" customWidth="1"/>
    <col min="13059" max="13059" width="6.25" style="116" customWidth="1"/>
    <col min="13060" max="13062" width="4.5" style="116" customWidth="1"/>
    <col min="13063" max="13063" width="18.375" style="116" customWidth="1"/>
    <col min="13064" max="13311" width="9" style="116"/>
    <col min="13312" max="13312" width="2.875" style="116" customWidth="1"/>
    <col min="13313" max="13313" width="17.625" style="116" customWidth="1"/>
    <col min="13314" max="13314" width="26.875" style="116" customWidth="1"/>
    <col min="13315" max="13315" width="6.25" style="116" customWidth="1"/>
    <col min="13316" max="13318" width="4.5" style="116" customWidth="1"/>
    <col min="13319" max="13319" width="18.375" style="116" customWidth="1"/>
    <col min="13320" max="13567" width="9" style="116"/>
    <col min="13568" max="13568" width="2.875" style="116" customWidth="1"/>
    <col min="13569" max="13569" width="17.625" style="116" customWidth="1"/>
    <col min="13570" max="13570" width="26.875" style="116" customWidth="1"/>
    <col min="13571" max="13571" width="6.25" style="116" customWidth="1"/>
    <col min="13572" max="13574" width="4.5" style="116" customWidth="1"/>
    <col min="13575" max="13575" width="18.375" style="116" customWidth="1"/>
    <col min="13576" max="13823" width="9" style="116"/>
    <col min="13824" max="13824" width="2.875" style="116" customWidth="1"/>
    <col min="13825" max="13825" width="17.625" style="116" customWidth="1"/>
    <col min="13826" max="13826" width="26.875" style="116" customWidth="1"/>
    <col min="13827" max="13827" width="6.25" style="116" customWidth="1"/>
    <col min="13828" max="13830" width="4.5" style="116" customWidth="1"/>
    <col min="13831" max="13831" width="18.375" style="116" customWidth="1"/>
    <col min="13832" max="14079" width="9" style="116"/>
    <col min="14080" max="14080" width="2.875" style="116" customWidth="1"/>
    <col min="14081" max="14081" width="17.625" style="116" customWidth="1"/>
    <col min="14082" max="14082" width="26.875" style="116" customWidth="1"/>
    <col min="14083" max="14083" width="6.25" style="116" customWidth="1"/>
    <col min="14084" max="14086" width="4.5" style="116" customWidth="1"/>
    <col min="14087" max="14087" width="18.375" style="116" customWidth="1"/>
    <col min="14088" max="14335" width="9" style="116"/>
    <col min="14336" max="14336" width="2.875" style="116" customWidth="1"/>
    <col min="14337" max="14337" width="17.625" style="116" customWidth="1"/>
    <col min="14338" max="14338" width="26.875" style="116" customWidth="1"/>
    <col min="14339" max="14339" width="6.25" style="116" customWidth="1"/>
    <col min="14340" max="14342" width="4.5" style="116" customWidth="1"/>
    <col min="14343" max="14343" width="18.375" style="116" customWidth="1"/>
    <col min="14344" max="14591" width="9" style="116"/>
    <col min="14592" max="14592" width="2.875" style="116" customWidth="1"/>
    <col min="14593" max="14593" width="17.625" style="116" customWidth="1"/>
    <col min="14594" max="14594" width="26.875" style="116" customWidth="1"/>
    <col min="14595" max="14595" width="6.25" style="116" customWidth="1"/>
    <col min="14596" max="14598" width="4.5" style="116" customWidth="1"/>
    <col min="14599" max="14599" width="18.375" style="116" customWidth="1"/>
    <col min="14600" max="14847" width="9" style="116"/>
    <col min="14848" max="14848" width="2.875" style="116" customWidth="1"/>
    <col min="14849" max="14849" width="17.625" style="116" customWidth="1"/>
    <col min="14850" max="14850" width="26.875" style="116" customWidth="1"/>
    <col min="14851" max="14851" width="6.25" style="116" customWidth="1"/>
    <col min="14852" max="14854" width="4.5" style="116" customWidth="1"/>
    <col min="14855" max="14855" width="18.375" style="116" customWidth="1"/>
    <col min="14856" max="15103" width="9" style="116"/>
    <col min="15104" max="15104" width="2.875" style="116" customWidth="1"/>
    <col min="15105" max="15105" width="17.625" style="116" customWidth="1"/>
    <col min="15106" max="15106" width="26.875" style="116" customWidth="1"/>
    <col min="15107" max="15107" width="6.25" style="116" customWidth="1"/>
    <col min="15108" max="15110" width="4.5" style="116" customWidth="1"/>
    <col min="15111" max="15111" width="18.375" style="116" customWidth="1"/>
    <col min="15112" max="15359" width="9" style="116"/>
    <col min="15360" max="15360" width="2.875" style="116" customWidth="1"/>
    <col min="15361" max="15361" width="17.625" style="116" customWidth="1"/>
    <col min="15362" max="15362" width="26.875" style="116" customWidth="1"/>
    <col min="15363" max="15363" width="6.25" style="116" customWidth="1"/>
    <col min="15364" max="15366" width="4.5" style="116" customWidth="1"/>
    <col min="15367" max="15367" width="18.375" style="116" customWidth="1"/>
    <col min="15368" max="15615" width="9" style="116"/>
    <col min="15616" max="15616" width="2.875" style="116" customWidth="1"/>
    <col min="15617" max="15617" width="17.625" style="116" customWidth="1"/>
    <col min="15618" max="15618" width="26.875" style="116" customWidth="1"/>
    <col min="15619" max="15619" width="6.25" style="116" customWidth="1"/>
    <col min="15620" max="15622" width="4.5" style="116" customWidth="1"/>
    <col min="15623" max="15623" width="18.375" style="116" customWidth="1"/>
    <col min="15624" max="15871" width="9" style="116"/>
    <col min="15872" max="15872" width="2.875" style="116" customWidth="1"/>
    <col min="15873" max="15873" width="17.625" style="116" customWidth="1"/>
    <col min="15874" max="15874" width="26.875" style="116" customWidth="1"/>
    <col min="15875" max="15875" width="6.25" style="116" customWidth="1"/>
    <col min="15876" max="15878" width="4.5" style="116" customWidth="1"/>
    <col min="15879" max="15879" width="18.375" style="116" customWidth="1"/>
    <col min="15880" max="16127" width="9" style="116"/>
    <col min="16128" max="16128" width="2.875" style="116" customWidth="1"/>
    <col min="16129" max="16129" width="17.625" style="116" customWidth="1"/>
    <col min="16130" max="16130" width="26.875" style="116" customWidth="1"/>
    <col min="16131" max="16131" width="6.25" style="116" customWidth="1"/>
    <col min="16132" max="16134" width="4.5" style="116" customWidth="1"/>
    <col min="16135" max="16135" width="18.375" style="116" customWidth="1"/>
    <col min="16136" max="16384" width="9" style="116"/>
  </cols>
  <sheetData>
    <row r="1" spans="1:7" ht="26.25" customHeight="1" thickBot="1" x14ac:dyDescent="0.2">
      <c r="A1" s="1156" t="s">
        <v>390</v>
      </c>
      <c r="B1" s="1156"/>
      <c r="C1" s="1156"/>
      <c r="D1" s="1156"/>
      <c r="E1" s="1156"/>
      <c r="F1" s="1156"/>
      <c r="G1" s="1156"/>
    </row>
    <row r="2" spans="1:7" s="121" customFormat="1" ht="18.600000000000001" customHeight="1" x14ac:dyDescent="0.15">
      <c r="A2" s="1157" t="s">
        <v>219</v>
      </c>
      <c r="B2" s="1158"/>
      <c r="C2" s="1159"/>
      <c r="D2" s="1160"/>
      <c r="E2" s="1160"/>
      <c r="F2" s="1160"/>
      <c r="G2" s="1161"/>
    </row>
    <row r="3" spans="1:7" s="121" customFormat="1" ht="18.600000000000001" customHeight="1" x14ac:dyDescent="0.15">
      <c r="A3" s="1162" t="s">
        <v>0</v>
      </c>
      <c r="B3" s="1163"/>
      <c r="C3" s="1164"/>
      <c r="D3" s="1165"/>
      <c r="E3" s="1165"/>
      <c r="F3" s="1165"/>
      <c r="G3" s="1166"/>
    </row>
    <row r="4" spans="1:7" s="121" customFormat="1" ht="18.600000000000001" customHeight="1" thickBot="1" x14ac:dyDescent="0.2">
      <c r="A4" s="1150" t="s">
        <v>220</v>
      </c>
      <c r="B4" s="1151"/>
      <c r="C4" s="186"/>
      <c r="D4" s="1152" t="s">
        <v>221</v>
      </c>
      <c r="E4" s="1153"/>
      <c r="F4" s="1154"/>
      <c r="G4" s="1155"/>
    </row>
    <row r="5" spans="1:7" s="121" customFormat="1" ht="3.6" customHeight="1" thickBot="1" x14ac:dyDescent="0.2"/>
    <row r="6" spans="1:7" s="121" customFormat="1" ht="28.5" x14ac:dyDescent="0.15">
      <c r="A6" s="1049" t="s">
        <v>222</v>
      </c>
      <c r="B6" s="1050"/>
      <c r="C6" s="1050"/>
      <c r="D6" s="1053" t="s">
        <v>223</v>
      </c>
      <c r="E6" s="125" t="s">
        <v>224</v>
      </c>
      <c r="F6" s="125" t="s">
        <v>225</v>
      </c>
      <c r="G6" s="1140" t="s">
        <v>371</v>
      </c>
    </row>
    <row r="7" spans="1:7" s="121" customFormat="1" ht="21" customHeight="1" thickBot="1" x14ac:dyDescent="0.2">
      <c r="A7" s="1051"/>
      <c r="B7" s="1052"/>
      <c r="C7" s="1052"/>
      <c r="D7" s="1054"/>
      <c r="E7" s="187" t="s">
        <v>227</v>
      </c>
      <c r="F7" s="188" t="s">
        <v>227</v>
      </c>
      <c r="G7" s="1141"/>
    </row>
    <row r="8" spans="1:7" s="121" customFormat="1" ht="22.15" customHeight="1" thickTop="1" x14ac:dyDescent="0.15">
      <c r="A8" s="1142" t="s">
        <v>228</v>
      </c>
      <c r="B8" s="1144" t="s">
        <v>229</v>
      </c>
      <c r="C8" s="1145"/>
      <c r="D8" s="958" t="s">
        <v>1085</v>
      </c>
      <c r="E8" s="190"/>
      <c r="F8" s="191"/>
      <c r="G8" s="192"/>
    </row>
    <row r="9" spans="1:7" s="121" customFormat="1" ht="22.15" customHeight="1" thickBot="1" x14ac:dyDescent="0.2">
      <c r="A9" s="1143"/>
      <c r="B9" s="1146" t="s">
        <v>231</v>
      </c>
      <c r="C9" s="1147"/>
      <c r="D9" s="213" t="s">
        <v>557</v>
      </c>
      <c r="E9" s="194"/>
      <c r="F9" s="195"/>
      <c r="G9" s="196"/>
    </row>
    <row r="10" spans="1:7" s="121" customFormat="1" ht="22.15" customHeight="1" x14ac:dyDescent="0.15">
      <c r="A10" s="197">
        <f t="shared" ref="A10:A27" si="0">ROW()-9</f>
        <v>1</v>
      </c>
      <c r="B10" s="1148" t="s">
        <v>233</v>
      </c>
      <c r="C10" s="1149"/>
      <c r="D10" s="198"/>
      <c r="E10" s="199"/>
      <c r="F10" s="200"/>
      <c r="G10" s="201"/>
    </row>
    <row r="11" spans="1:7" s="121" customFormat="1" ht="22.15" customHeight="1" x14ac:dyDescent="0.15">
      <c r="A11" s="202">
        <f t="shared" si="0"/>
        <v>2</v>
      </c>
      <c r="B11" s="1138" t="s">
        <v>234</v>
      </c>
      <c r="C11" s="1139"/>
      <c r="D11" s="203" t="s">
        <v>1013</v>
      </c>
      <c r="E11" s="204"/>
      <c r="F11" s="205"/>
      <c r="G11" s="206"/>
    </row>
    <row r="12" spans="1:7" s="121" customFormat="1" ht="22.15" customHeight="1" x14ac:dyDescent="0.15">
      <c r="A12" s="202">
        <f t="shared" si="0"/>
        <v>3</v>
      </c>
      <c r="B12" s="1138" t="s">
        <v>372</v>
      </c>
      <c r="C12" s="1139"/>
      <c r="D12" s="203" t="s">
        <v>1014</v>
      </c>
      <c r="E12" s="204"/>
      <c r="F12" s="205"/>
      <c r="G12" s="206"/>
    </row>
    <row r="13" spans="1:7" s="121" customFormat="1" ht="22.15" customHeight="1" x14ac:dyDescent="0.15">
      <c r="A13" s="202">
        <f t="shared" si="0"/>
        <v>4</v>
      </c>
      <c r="B13" s="1138" t="s">
        <v>373</v>
      </c>
      <c r="C13" s="1139"/>
      <c r="D13" s="203"/>
      <c r="E13" s="204"/>
      <c r="F13" s="205"/>
      <c r="G13" s="206"/>
    </row>
    <row r="14" spans="1:7" s="121" customFormat="1" ht="22.15" customHeight="1" x14ac:dyDescent="0.15">
      <c r="A14" s="202">
        <f t="shared" si="0"/>
        <v>5</v>
      </c>
      <c r="B14" s="1138" t="s">
        <v>236</v>
      </c>
      <c r="C14" s="1139"/>
      <c r="D14" s="203" t="s">
        <v>1004</v>
      </c>
      <c r="E14" s="204"/>
      <c r="F14" s="205"/>
      <c r="G14" s="206"/>
    </row>
    <row r="15" spans="1:7" s="121" customFormat="1" ht="22.15" customHeight="1" x14ac:dyDescent="0.15">
      <c r="A15" s="202">
        <f t="shared" si="0"/>
        <v>6</v>
      </c>
      <c r="B15" s="1136" t="s">
        <v>374</v>
      </c>
      <c r="C15" s="1137"/>
      <c r="D15" s="203" t="s">
        <v>1017</v>
      </c>
      <c r="E15" s="204"/>
      <c r="F15" s="205"/>
      <c r="G15" s="206"/>
    </row>
    <row r="16" spans="1:7" s="121" customFormat="1" ht="22.15" customHeight="1" x14ac:dyDescent="0.15">
      <c r="A16" s="202">
        <f t="shared" si="0"/>
        <v>7</v>
      </c>
      <c r="B16" s="1138" t="s">
        <v>23</v>
      </c>
      <c r="C16" s="1139"/>
      <c r="D16" s="203"/>
      <c r="E16" s="204"/>
      <c r="F16" s="205"/>
      <c r="G16" s="206"/>
    </row>
    <row r="17" spans="1:7" s="121" customFormat="1" ht="22.15" customHeight="1" x14ac:dyDescent="0.15">
      <c r="A17" s="202">
        <f t="shared" si="0"/>
        <v>8</v>
      </c>
      <c r="B17" s="1138" t="s">
        <v>237</v>
      </c>
      <c r="C17" s="1139"/>
      <c r="D17" s="203" t="s">
        <v>1005</v>
      </c>
      <c r="E17" s="204"/>
      <c r="F17" s="205"/>
      <c r="G17" s="206"/>
    </row>
    <row r="18" spans="1:7" s="121" customFormat="1" ht="22.15" customHeight="1" x14ac:dyDescent="0.15">
      <c r="A18" s="202">
        <f t="shared" si="0"/>
        <v>9</v>
      </c>
      <c r="B18" s="1134" t="s">
        <v>381</v>
      </c>
      <c r="C18" s="1135"/>
      <c r="D18" s="203"/>
      <c r="E18" s="204"/>
      <c r="F18" s="205"/>
      <c r="G18" s="206"/>
    </row>
    <row r="19" spans="1:7" s="121" customFormat="1" ht="22.15" customHeight="1" x14ac:dyDescent="0.15">
      <c r="A19" s="202">
        <f t="shared" si="0"/>
        <v>10</v>
      </c>
      <c r="B19" s="1134" t="s">
        <v>382</v>
      </c>
      <c r="C19" s="1135"/>
      <c r="D19" s="203"/>
      <c r="E19" s="204"/>
      <c r="F19" s="205"/>
      <c r="G19" s="206"/>
    </row>
    <row r="20" spans="1:7" s="121" customFormat="1" ht="22.15" customHeight="1" x14ac:dyDescent="0.15">
      <c r="A20" s="202">
        <f t="shared" si="0"/>
        <v>11</v>
      </c>
      <c r="B20" s="1138" t="s">
        <v>572</v>
      </c>
      <c r="C20" s="1139"/>
      <c r="D20" s="203" t="s">
        <v>1020</v>
      </c>
      <c r="E20" s="204"/>
      <c r="F20" s="205"/>
      <c r="G20" s="206"/>
    </row>
    <row r="21" spans="1:7" s="121" customFormat="1" ht="31.5" x14ac:dyDescent="0.15">
      <c r="A21" s="202">
        <f t="shared" si="0"/>
        <v>12</v>
      </c>
      <c r="B21" s="1134" t="s">
        <v>383</v>
      </c>
      <c r="C21" s="1135"/>
      <c r="D21" s="203" t="s">
        <v>1079</v>
      </c>
      <c r="E21" s="204"/>
      <c r="F21" s="205"/>
      <c r="G21" s="206"/>
    </row>
    <row r="22" spans="1:7" s="121" customFormat="1" ht="22.15" customHeight="1" x14ac:dyDescent="0.15">
      <c r="A22" s="202">
        <f t="shared" si="0"/>
        <v>13</v>
      </c>
      <c r="B22" s="1168" t="s">
        <v>391</v>
      </c>
      <c r="C22" s="1048"/>
      <c r="D22" s="203" t="s">
        <v>1006</v>
      </c>
      <c r="E22" s="204"/>
      <c r="F22" s="205"/>
      <c r="G22" s="206"/>
    </row>
    <row r="23" spans="1:7" s="121" customFormat="1" ht="22.15" customHeight="1" x14ac:dyDescent="0.15">
      <c r="A23" s="202">
        <f t="shared" si="0"/>
        <v>14</v>
      </c>
      <c r="B23" s="1134" t="s">
        <v>375</v>
      </c>
      <c r="C23" s="1135"/>
      <c r="D23" s="203" t="s">
        <v>575</v>
      </c>
      <c r="E23" s="204"/>
      <c r="F23" s="205"/>
      <c r="G23" s="206"/>
    </row>
    <row r="24" spans="1:7" s="121" customFormat="1" ht="22.15" customHeight="1" x14ac:dyDescent="0.15">
      <c r="A24" s="202">
        <f t="shared" si="0"/>
        <v>15</v>
      </c>
      <c r="B24" s="1138" t="s">
        <v>241</v>
      </c>
      <c r="C24" s="1139"/>
      <c r="D24" s="203" t="s">
        <v>377</v>
      </c>
      <c r="E24" s="204"/>
      <c r="F24" s="205"/>
      <c r="G24" s="207"/>
    </row>
    <row r="25" spans="1:7" s="121" customFormat="1" ht="22.15" customHeight="1" x14ac:dyDescent="0.15">
      <c r="A25" s="202">
        <f t="shared" si="0"/>
        <v>16</v>
      </c>
      <c r="B25" s="1138" t="s">
        <v>243</v>
      </c>
      <c r="C25" s="1139"/>
      <c r="D25" s="203" t="s">
        <v>378</v>
      </c>
      <c r="E25" s="204"/>
      <c r="F25" s="205"/>
      <c r="G25" s="208" t="s">
        <v>379</v>
      </c>
    </row>
    <row r="26" spans="1:7" s="121" customFormat="1" ht="22.15" customHeight="1" x14ac:dyDescent="0.15">
      <c r="A26" s="202">
        <f t="shared" si="0"/>
        <v>17</v>
      </c>
      <c r="B26" s="1047" t="s">
        <v>392</v>
      </c>
      <c r="C26" s="1048"/>
      <c r="D26" s="214"/>
      <c r="E26" s="204"/>
      <c r="F26" s="205"/>
      <c r="G26" s="207" t="s">
        <v>393</v>
      </c>
    </row>
    <row r="27" spans="1:7" s="121" customFormat="1" ht="21" customHeight="1" thickBot="1" x14ac:dyDescent="0.2">
      <c r="A27" s="209">
        <f t="shared" si="0"/>
        <v>18</v>
      </c>
      <c r="B27" s="1062" t="s">
        <v>246</v>
      </c>
      <c r="C27" s="1062"/>
      <c r="D27" s="210"/>
      <c r="E27" s="194"/>
      <c r="F27" s="195"/>
      <c r="G27" s="211" t="s">
        <v>247</v>
      </c>
    </row>
    <row r="28" spans="1:7" ht="124.5" customHeight="1" thickBot="1" x14ac:dyDescent="0.2">
      <c r="A28" s="122" t="s">
        <v>15</v>
      </c>
      <c r="B28" s="1064" t="s">
        <v>1083</v>
      </c>
      <c r="C28" s="1065"/>
      <c r="D28" s="1065"/>
      <c r="E28" s="1065"/>
      <c r="F28" s="1065"/>
      <c r="G28" s="1066"/>
    </row>
    <row r="29" spans="1:7" s="80" customFormat="1" ht="91.5" customHeight="1" thickBot="1" x14ac:dyDescent="0.2">
      <c r="A29" s="1067" t="s">
        <v>248</v>
      </c>
      <c r="B29" s="1068"/>
      <c r="C29" s="1068"/>
      <c r="D29" s="1068"/>
      <c r="E29" s="1068"/>
      <c r="F29" s="1068"/>
      <c r="G29" s="1069"/>
    </row>
    <row r="30" spans="1:7" ht="24.95" customHeight="1" x14ac:dyDescent="0.15">
      <c r="A30" s="212"/>
      <c r="B30" s="212"/>
      <c r="C30" s="212"/>
      <c r="D30" s="212"/>
      <c r="E30" s="212"/>
      <c r="F30" s="212"/>
      <c r="G30" s="212"/>
    </row>
    <row r="31" spans="1:7" ht="24.95" customHeight="1" x14ac:dyDescent="0.15">
      <c r="A31" s="212"/>
      <c r="B31" s="212"/>
      <c r="C31" s="212"/>
      <c r="D31" s="212"/>
      <c r="E31" s="212"/>
      <c r="F31" s="212"/>
      <c r="G31" s="212"/>
    </row>
  </sheetData>
  <mergeCells count="34">
    <mergeCell ref="B28:G28"/>
    <mergeCell ref="A29:G29"/>
    <mergeCell ref="B22:C22"/>
    <mergeCell ref="B23:C23"/>
    <mergeCell ref="B24:C24"/>
    <mergeCell ref="B25:C25"/>
    <mergeCell ref="B26:C26"/>
    <mergeCell ref="B27:C27"/>
    <mergeCell ref="B21:C21"/>
    <mergeCell ref="B10:C10"/>
    <mergeCell ref="B11:C11"/>
    <mergeCell ref="B12:C12"/>
    <mergeCell ref="B13:C13"/>
    <mergeCell ref="B14:C14"/>
    <mergeCell ref="B15:C15"/>
    <mergeCell ref="B16:C16"/>
    <mergeCell ref="B17:C17"/>
    <mergeCell ref="B18:C18"/>
    <mergeCell ref="B19:C19"/>
    <mergeCell ref="B20:C20"/>
    <mergeCell ref="A6:C7"/>
    <mergeCell ref="D6:D7"/>
    <mergeCell ref="G6:G7"/>
    <mergeCell ref="A8:A9"/>
    <mergeCell ref="B8:C8"/>
    <mergeCell ref="B9:C9"/>
    <mergeCell ref="A4:B4"/>
    <mergeCell ref="D4:E4"/>
    <mergeCell ref="F4:G4"/>
    <mergeCell ref="A1:G1"/>
    <mergeCell ref="A2:B2"/>
    <mergeCell ref="C2:G2"/>
    <mergeCell ref="A3:B3"/>
    <mergeCell ref="C3:G3"/>
  </mergeCells>
  <phoneticPr fontId="1"/>
  <dataValidations count="2">
    <dataValidation imeMode="hiragana" allowBlank="1" showInputMessage="1" showErrorMessage="1" sqref="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0 IX65540 ST65540 ACP65540 AML65540 AWH65540 BGD65540 BPZ65540 BZV65540 CJR65540 CTN65540 DDJ65540 DNF65540 DXB65540 EGX65540 EQT65540 FAP65540 FKL65540 FUH65540 GED65540 GNZ65540 GXV65540 HHR65540 HRN65540 IBJ65540 ILF65540 IVB65540 JEX65540 JOT65540 JYP65540 KIL65540 KSH65540 LCD65540 LLZ65540 LVV65540 MFR65540 MPN65540 MZJ65540 NJF65540 NTB65540 OCX65540 OMT65540 OWP65540 PGL65540 PQH65540 QAD65540 QJZ65540 QTV65540 RDR65540 RNN65540 RXJ65540 SHF65540 SRB65540 TAX65540 TKT65540 TUP65540 UEL65540 UOH65540 UYD65540 VHZ65540 VRV65540 WBR65540 WLN65540 WVJ65540 C131076 IX131076 ST131076 ACP131076 AML131076 AWH131076 BGD131076 BPZ131076 BZV131076 CJR131076 CTN131076 DDJ131076 DNF131076 DXB131076 EGX131076 EQT131076 FAP131076 FKL131076 FUH131076 GED131076 GNZ131076 GXV131076 HHR131076 HRN131076 IBJ131076 ILF131076 IVB131076 JEX131076 JOT131076 JYP131076 KIL131076 KSH131076 LCD131076 LLZ131076 LVV131076 MFR131076 MPN131076 MZJ131076 NJF131076 NTB131076 OCX131076 OMT131076 OWP131076 PGL131076 PQH131076 QAD131076 QJZ131076 QTV131076 RDR131076 RNN131076 RXJ131076 SHF131076 SRB131076 TAX131076 TKT131076 TUP131076 UEL131076 UOH131076 UYD131076 VHZ131076 VRV131076 WBR131076 WLN131076 WVJ131076 C196612 IX196612 ST196612 ACP196612 AML196612 AWH196612 BGD196612 BPZ196612 BZV196612 CJR196612 CTN196612 DDJ196612 DNF196612 DXB196612 EGX196612 EQT196612 FAP196612 FKL196612 FUH196612 GED196612 GNZ196612 GXV196612 HHR196612 HRN196612 IBJ196612 ILF196612 IVB196612 JEX196612 JOT196612 JYP196612 KIL196612 KSH196612 LCD196612 LLZ196612 LVV196612 MFR196612 MPN196612 MZJ196612 NJF196612 NTB196612 OCX196612 OMT196612 OWP196612 PGL196612 PQH196612 QAD196612 QJZ196612 QTV196612 RDR196612 RNN196612 RXJ196612 SHF196612 SRB196612 TAX196612 TKT196612 TUP196612 UEL196612 UOH196612 UYD196612 VHZ196612 VRV196612 WBR196612 WLN196612 WVJ196612 C262148 IX262148 ST262148 ACP262148 AML262148 AWH262148 BGD262148 BPZ262148 BZV262148 CJR262148 CTN262148 DDJ262148 DNF262148 DXB262148 EGX262148 EQT262148 FAP262148 FKL262148 FUH262148 GED262148 GNZ262148 GXV262148 HHR262148 HRN262148 IBJ262148 ILF262148 IVB262148 JEX262148 JOT262148 JYP262148 KIL262148 KSH262148 LCD262148 LLZ262148 LVV262148 MFR262148 MPN262148 MZJ262148 NJF262148 NTB262148 OCX262148 OMT262148 OWP262148 PGL262148 PQH262148 QAD262148 QJZ262148 QTV262148 RDR262148 RNN262148 RXJ262148 SHF262148 SRB262148 TAX262148 TKT262148 TUP262148 UEL262148 UOH262148 UYD262148 VHZ262148 VRV262148 WBR262148 WLN262148 WVJ262148 C327684 IX327684 ST327684 ACP327684 AML327684 AWH327684 BGD327684 BPZ327684 BZV327684 CJR327684 CTN327684 DDJ327684 DNF327684 DXB327684 EGX327684 EQT327684 FAP327684 FKL327684 FUH327684 GED327684 GNZ327684 GXV327684 HHR327684 HRN327684 IBJ327684 ILF327684 IVB327684 JEX327684 JOT327684 JYP327684 KIL327684 KSH327684 LCD327684 LLZ327684 LVV327684 MFR327684 MPN327684 MZJ327684 NJF327684 NTB327684 OCX327684 OMT327684 OWP327684 PGL327684 PQH327684 QAD327684 QJZ327684 QTV327684 RDR327684 RNN327684 RXJ327684 SHF327684 SRB327684 TAX327684 TKT327684 TUP327684 UEL327684 UOH327684 UYD327684 VHZ327684 VRV327684 WBR327684 WLN327684 WVJ327684 C393220 IX393220 ST393220 ACP393220 AML393220 AWH393220 BGD393220 BPZ393220 BZV393220 CJR393220 CTN393220 DDJ393220 DNF393220 DXB393220 EGX393220 EQT393220 FAP393220 FKL393220 FUH393220 GED393220 GNZ393220 GXV393220 HHR393220 HRN393220 IBJ393220 ILF393220 IVB393220 JEX393220 JOT393220 JYP393220 KIL393220 KSH393220 LCD393220 LLZ393220 LVV393220 MFR393220 MPN393220 MZJ393220 NJF393220 NTB393220 OCX393220 OMT393220 OWP393220 PGL393220 PQH393220 QAD393220 QJZ393220 QTV393220 RDR393220 RNN393220 RXJ393220 SHF393220 SRB393220 TAX393220 TKT393220 TUP393220 UEL393220 UOH393220 UYD393220 VHZ393220 VRV393220 WBR393220 WLN393220 WVJ393220 C458756 IX458756 ST458756 ACP458756 AML458756 AWH458756 BGD458756 BPZ458756 BZV458756 CJR458756 CTN458756 DDJ458756 DNF458756 DXB458756 EGX458756 EQT458756 FAP458756 FKL458756 FUH458756 GED458756 GNZ458756 GXV458756 HHR458756 HRN458756 IBJ458756 ILF458756 IVB458756 JEX458756 JOT458756 JYP458756 KIL458756 KSH458756 LCD458756 LLZ458756 LVV458756 MFR458756 MPN458756 MZJ458756 NJF458756 NTB458756 OCX458756 OMT458756 OWP458756 PGL458756 PQH458756 QAD458756 QJZ458756 QTV458756 RDR458756 RNN458756 RXJ458756 SHF458756 SRB458756 TAX458756 TKT458756 TUP458756 UEL458756 UOH458756 UYD458756 VHZ458756 VRV458756 WBR458756 WLN458756 WVJ458756 C524292 IX524292 ST524292 ACP524292 AML524292 AWH524292 BGD524292 BPZ524292 BZV524292 CJR524292 CTN524292 DDJ524292 DNF524292 DXB524292 EGX524292 EQT524292 FAP524292 FKL524292 FUH524292 GED524292 GNZ524292 GXV524292 HHR524292 HRN524292 IBJ524292 ILF524292 IVB524292 JEX524292 JOT524292 JYP524292 KIL524292 KSH524292 LCD524292 LLZ524292 LVV524292 MFR524292 MPN524292 MZJ524292 NJF524292 NTB524292 OCX524292 OMT524292 OWP524292 PGL524292 PQH524292 QAD524292 QJZ524292 QTV524292 RDR524292 RNN524292 RXJ524292 SHF524292 SRB524292 TAX524292 TKT524292 TUP524292 UEL524292 UOH524292 UYD524292 VHZ524292 VRV524292 WBR524292 WLN524292 WVJ524292 C589828 IX589828 ST589828 ACP589828 AML589828 AWH589828 BGD589828 BPZ589828 BZV589828 CJR589828 CTN589828 DDJ589828 DNF589828 DXB589828 EGX589828 EQT589828 FAP589828 FKL589828 FUH589828 GED589828 GNZ589828 GXV589828 HHR589828 HRN589828 IBJ589828 ILF589828 IVB589828 JEX589828 JOT589828 JYP589828 KIL589828 KSH589828 LCD589828 LLZ589828 LVV589828 MFR589828 MPN589828 MZJ589828 NJF589828 NTB589828 OCX589828 OMT589828 OWP589828 PGL589828 PQH589828 QAD589828 QJZ589828 QTV589828 RDR589828 RNN589828 RXJ589828 SHF589828 SRB589828 TAX589828 TKT589828 TUP589828 UEL589828 UOH589828 UYD589828 VHZ589828 VRV589828 WBR589828 WLN589828 WVJ589828 C655364 IX655364 ST655364 ACP655364 AML655364 AWH655364 BGD655364 BPZ655364 BZV655364 CJR655364 CTN655364 DDJ655364 DNF655364 DXB655364 EGX655364 EQT655364 FAP655364 FKL655364 FUH655364 GED655364 GNZ655364 GXV655364 HHR655364 HRN655364 IBJ655364 ILF655364 IVB655364 JEX655364 JOT655364 JYP655364 KIL655364 KSH655364 LCD655364 LLZ655364 LVV655364 MFR655364 MPN655364 MZJ655364 NJF655364 NTB655364 OCX655364 OMT655364 OWP655364 PGL655364 PQH655364 QAD655364 QJZ655364 QTV655364 RDR655364 RNN655364 RXJ655364 SHF655364 SRB655364 TAX655364 TKT655364 TUP655364 UEL655364 UOH655364 UYD655364 VHZ655364 VRV655364 WBR655364 WLN655364 WVJ655364 C720900 IX720900 ST720900 ACP720900 AML720900 AWH720900 BGD720900 BPZ720900 BZV720900 CJR720900 CTN720900 DDJ720900 DNF720900 DXB720900 EGX720900 EQT720900 FAP720900 FKL720900 FUH720900 GED720900 GNZ720900 GXV720900 HHR720900 HRN720900 IBJ720900 ILF720900 IVB720900 JEX720900 JOT720900 JYP720900 KIL720900 KSH720900 LCD720900 LLZ720900 LVV720900 MFR720900 MPN720900 MZJ720900 NJF720900 NTB720900 OCX720900 OMT720900 OWP720900 PGL720900 PQH720900 QAD720900 QJZ720900 QTV720900 RDR720900 RNN720900 RXJ720900 SHF720900 SRB720900 TAX720900 TKT720900 TUP720900 UEL720900 UOH720900 UYD720900 VHZ720900 VRV720900 WBR720900 WLN720900 WVJ720900 C786436 IX786436 ST786436 ACP786436 AML786436 AWH786436 BGD786436 BPZ786436 BZV786436 CJR786436 CTN786436 DDJ786436 DNF786436 DXB786436 EGX786436 EQT786436 FAP786436 FKL786436 FUH786436 GED786436 GNZ786436 GXV786436 HHR786436 HRN786436 IBJ786436 ILF786436 IVB786436 JEX786436 JOT786436 JYP786436 KIL786436 KSH786436 LCD786436 LLZ786436 LVV786436 MFR786436 MPN786436 MZJ786436 NJF786436 NTB786436 OCX786436 OMT786436 OWP786436 PGL786436 PQH786436 QAD786436 QJZ786436 QTV786436 RDR786436 RNN786436 RXJ786436 SHF786436 SRB786436 TAX786436 TKT786436 TUP786436 UEL786436 UOH786436 UYD786436 VHZ786436 VRV786436 WBR786436 WLN786436 WVJ786436 C851972 IX851972 ST851972 ACP851972 AML851972 AWH851972 BGD851972 BPZ851972 BZV851972 CJR851972 CTN851972 DDJ851972 DNF851972 DXB851972 EGX851972 EQT851972 FAP851972 FKL851972 FUH851972 GED851972 GNZ851972 GXV851972 HHR851972 HRN851972 IBJ851972 ILF851972 IVB851972 JEX851972 JOT851972 JYP851972 KIL851972 KSH851972 LCD851972 LLZ851972 LVV851972 MFR851972 MPN851972 MZJ851972 NJF851972 NTB851972 OCX851972 OMT851972 OWP851972 PGL851972 PQH851972 QAD851972 QJZ851972 QTV851972 RDR851972 RNN851972 RXJ851972 SHF851972 SRB851972 TAX851972 TKT851972 TUP851972 UEL851972 UOH851972 UYD851972 VHZ851972 VRV851972 WBR851972 WLN851972 WVJ851972 C917508 IX917508 ST917508 ACP917508 AML917508 AWH917508 BGD917508 BPZ917508 BZV917508 CJR917508 CTN917508 DDJ917508 DNF917508 DXB917508 EGX917508 EQT917508 FAP917508 FKL917508 FUH917508 GED917508 GNZ917508 GXV917508 HHR917508 HRN917508 IBJ917508 ILF917508 IVB917508 JEX917508 JOT917508 JYP917508 KIL917508 KSH917508 LCD917508 LLZ917508 LVV917508 MFR917508 MPN917508 MZJ917508 NJF917508 NTB917508 OCX917508 OMT917508 OWP917508 PGL917508 PQH917508 QAD917508 QJZ917508 QTV917508 RDR917508 RNN917508 RXJ917508 SHF917508 SRB917508 TAX917508 TKT917508 TUP917508 UEL917508 UOH917508 UYD917508 VHZ917508 VRV917508 WBR917508 WLN917508 WVJ917508 C983044 IX983044 ST983044 ACP983044 AML983044 AWH983044 BGD983044 BPZ983044 BZV983044 CJR983044 CTN983044 DDJ983044 DNF983044 DXB983044 EGX983044 EQT983044 FAP983044 FKL983044 FUH983044 GED983044 GNZ983044 GXV983044 HHR983044 HRN983044 IBJ983044 ILF983044 IVB983044 JEX983044 JOT983044 JYP983044 KIL983044 KSH983044 LCD983044 LLZ983044 LVV983044 MFR983044 MPN983044 MZJ983044 NJF983044 NTB983044 OCX983044 OMT983044 OWP983044 PGL983044 PQH983044 QAD983044 QJZ983044 QTV983044 RDR983044 RNN983044 RXJ983044 SHF983044 SRB983044 TAX983044 TKT983044 TUP983044 UEL983044 UOH983044 UYD983044 VHZ983044 VRV983044 WBR983044 WLN983044 WVJ983044 IX2:JC3 ST2:SY3 ACP2:ACU3 AML2:AMQ3 AWH2:AWM3 BGD2:BGI3 BPZ2:BQE3 BZV2:CAA3 CJR2:CJW3 CTN2:CTS3 DDJ2:DDO3 DNF2:DNK3 DXB2:DXG3 EGX2:EHC3 EQT2:EQY3 FAP2:FAU3 FKL2:FKQ3 FUH2:FUM3 GED2:GEI3 GNZ2:GOE3 GXV2:GYA3 HHR2:HHW3 HRN2:HRS3 IBJ2:IBO3 ILF2:ILK3 IVB2:IVG3 JEX2:JFC3 JOT2:JOY3 JYP2:JYU3 KIL2:KIQ3 KSH2:KSM3 LCD2:LCI3 LLZ2:LME3 LVV2:LWA3 MFR2:MFW3 MPN2:MPS3 MZJ2:MZO3 NJF2:NJK3 NTB2:NTG3 OCX2:ODC3 OMT2:OMY3 OWP2:OWU3 PGL2:PGQ3 PQH2:PQM3 QAD2:QAI3 QJZ2:QKE3 QTV2:QUA3 RDR2:RDW3 RNN2:RNS3 RXJ2:RXO3 SHF2:SHK3 SRB2:SRG3 TAX2:TBC3 TKT2:TKY3 TUP2:TUU3 UEL2:UEQ3 UOH2:UOM3 UYD2:UYI3 VHZ2:VIE3 VRV2:VSA3 WBR2:WBW3 WLN2:WLS3 WVJ2:WVO3 IX65538:JC65539 ST65538:SY65539 ACP65538:ACU65539 AML65538:AMQ65539 AWH65538:AWM65539 BGD65538:BGI65539 BPZ65538:BQE65539 BZV65538:CAA65539 CJR65538:CJW65539 CTN65538:CTS65539 DDJ65538:DDO65539 DNF65538:DNK65539 DXB65538:DXG65539 EGX65538:EHC65539 EQT65538:EQY65539 FAP65538:FAU65539 FKL65538:FKQ65539 FUH65538:FUM65539 GED65538:GEI65539 GNZ65538:GOE65539 GXV65538:GYA65539 HHR65538:HHW65539 HRN65538:HRS65539 IBJ65538:IBO65539 ILF65538:ILK65539 IVB65538:IVG65539 JEX65538:JFC65539 JOT65538:JOY65539 JYP65538:JYU65539 KIL65538:KIQ65539 KSH65538:KSM65539 LCD65538:LCI65539 LLZ65538:LME65539 LVV65538:LWA65539 MFR65538:MFW65539 MPN65538:MPS65539 MZJ65538:MZO65539 NJF65538:NJK65539 NTB65538:NTG65539 OCX65538:ODC65539 OMT65538:OMY65539 OWP65538:OWU65539 PGL65538:PGQ65539 PQH65538:PQM65539 QAD65538:QAI65539 QJZ65538:QKE65539 QTV65538:QUA65539 RDR65538:RDW65539 RNN65538:RNS65539 RXJ65538:RXO65539 SHF65538:SHK65539 SRB65538:SRG65539 TAX65538:TBC65539 TKT65538:TKY65539 TUP65538:TUU65539 UEL65538:UEQ65539 UOH65538:UOM65539 UYD65538:UYI65539 VHZ65538:VIE65539 VRV65538:VSA65539 WBR65538:WBW65539 WLN65538:WLS65539 WVJ65538:WVO65539 IX131074:JC131075 ST131074:SY131075 ACP131074:ACU131075 AML131074:AMQ131075 AWH131074:AWM131075 BGD131074:BGI131075 BPZ131074:BQE131075 BZV131074:CAA131075 CJR131074:CJW131075 CTN131074:CTS131075 DDJ131074:DDO131075 DNF131074:DNK131075 DXB131074:DXG131075 EGX131074:EHC131075 EQT131074:EQY131075 FAP131074:FAU131075 FKL131074:FKQ131075 FUH131074:FUM131075 GED131074:GEI131075 GNZ131074:GOE131075 GXV131074:GYA131075 HHR131074:HHW131075 HRN131074:HRS131075 IBJ131074:IBO131075 ILF131074:ILK131075 IVB131074:IVG131075 JEX131074:JFC131075 JOT131074:JOY131075 JYP131074:JYU131075 KIL131074:KIQ131075 KSH131074:KSM131075 LCD131074:LCI131075 LLZ131074:LME131075 LVV131074:LWA131075 MFR131074:MFW131075 MPN131074:MPS131075 MZJ131074:MZO131075 NJF131074:NJK131075 NTB131074:NTG131075 OCX131074:ODC131075 OMT131074:OMY131075 OWP131074:OWU131075 PGL131074:PGQ131075 PQH131074:PQM131075 QAD131074:QAI131075 QJZ131074:QKE131075 QTV131074:QUA131075 RDR131074:RDW131075 RNN131074:RNS131075 RXJ131074:RXO131075 SHF131074:SHK131075 SRB131074:SRG131075 TAX131074:TBC131075 TKT131074:TKY131075 TUP131074:TUU131075 UEL131074:UEQ131075 UOH131074:UOM131075 UYD131074:UYI131075 VHZ131074:VIE131075 VRV131074:VSA131075 WBR131074:WBW131075 WLN131074:WLS131075 WVJ131074:WVO131075 IX196610:JC196611 ST196610:SY196611 ACP196610:ACU196611 AML196610:AMQ196611 AWH196610:AWM196611 BGD196610:BGI196611 BPZ196610:BQE196611 BZV196610:CAA196611 CJR196610:CJW196611 CTN196610:CTS196611 DDJ196610:DDO196611 DNF196610:DNK196611 DXB196610:DXG196611 EGX196610:EHC196611 EQT196610:EQY196611 FAP196610:FAU196611 FKL196610:FKQ196611 FUH196610:FUM196611 GED196610:GEI196611 GNZ196610:GOE196611 GXV196610:GYA196611 HHR196610:HHW196611 HRN196610:HRS196611 IBJ196610:IBO196611 ILF196610:ILK196611 IVB196610:IVG196611 JEX196610:JFC196611 JOT196610:JOY196611 JYP196610:JYU196611 KIL196610:KIQ196611 KSH196610:KSM196611 LCD196610:LCI196611 LLZ196610:LME196611 LVV196610:LWA196611 MFR196610:MFW196611 MPN196610:MPS196611 MZJ196610:MZO196611 NJF196610:NJK196611 NTB196610:NTG196611 OCX196610:ODC196611 OMT196610:OMY196611 OWP196610:OWU196611 PGL196610:PGQ196611 PQH196610:PQM196611 QAD196610:QAI196611 QJZ196610:QKE196611 QTV196610:QUA196611 RDR196610:RDW196611 RNN196610:RNS196611 RXJ196610:RXO196611 SHF196610:SHK196611 SRB196610:SRG196611 TAX196610:TBC196611 TKT196610:TKY196611 TUP196610:TUU196611 UEL196610:UEQ196611 UOH196610:UOM196611 UYD196610:UYI196611 VHZ196610:VIE196611 VRV196610:VSA196611 WBR196610:WBW196611 WLN196610:WLS196611 WVJ196610:WVO196611 IX262146:JC262147 ST262146:SY262147 ACP262146:ACU262147 AML262146:AMQ262147 AWH262146:AWM262147 BGD262146:BGI262147 BPZ262146:BQE262147 BZV262146:CAA262147 CJR262146:CJW262147 CTN262146:CTS262147 DDJ262146:DDO262147 DNF262146:DNK262147 DXB262146:DXG262147 EGX262146:EHC262147 EQT262146:EQY262147 FAP262146:FAU262147 FKL262146:FKQ262147 FUH262146:FUM262147 GED262146:GEI262147 GNZ262146:GOE262147 GXV262146:GYA262147 HHR262146:HHW262147 HRN262146:HRS262147 IBJ262146:IBO262147 ILF262146:ILK262147 IVB262146:IVG262147 JEX262146:JFC262147 JOT262146:JOY262147 JYP262146:JYU262147 KIL262146:KIQ262147 KSH262146:KSM262147 LCD262146:LCI262147 LLZ262146:LME262147 LVV262146:LWA262147 MFR262146:MFW262147 MPN262146:MPS262147 MZJ262146:MZO262147 NJF262146:NJK262147 NTB262146:NTG262147 OCX262146:ODC262147 OMT262146:OMY262147 OWP262146:OWU262147 PGL262146:PGQ262147 PQH262146:PQM262147 QAD262146:QAI262147 QJZ262146:QKE262147 QTV262146:QUA262147 RDR262146:RDW262147 RNN262146:RNS262147 RXJ262146:RXO262147 SHF262146:SHK262147 SRB262146:SRG262147 TAX262146:TBC262147 TKT262146:TKY262147 TUP262146:TUU262147 UEL262146:UEQ262147 UOH262146:UOM262147 UYD262146:UYI262147 VHZ262146:VIE262147 VRV262146:VSA262147 WBR262146:WBW262147 WLN262146:WLS262147 WVJ262146:WVO262147 IX327682:JC327683 ST327682:SY327683 ACP327682:ACU327683 AML327682:AMQ327683 AWH327682:AWM327683 BGD327682:BGI327683 BPZ327682:BQE327683 BZV327682:CAA327683 CJR327682:CJW327683 CTN327682:CTS327683 DDJ327682:DDO327683 DNF327682:DNK327683 DXB327682:DXG327683 EGX327682:EHC327683 EQT327682:EQY327683 FAP327682:FAU327683 FKL327682:FKQ327683 FUH327682:FUM327683 GED327682:GEI327683 GNZ327682:GOE327683 GXV327682:GYA327683 HHR327682:HHW327683 HRN327682:HRS327683 IBJ327682:IBO327683 ILF327682:ILK327683 IVB327682:IVG327683 JEX327682:JFC327683 JOT327682:JOY327683 JYP327682:JYU327683 KIL327682:KIQ327683 KSH327682:KSM327683 LCD327682:LCI327683 LLZ327682:LME327683 LVV327682:LWA327683 MFR327682:MFW327683 MPN327682:MPS327683 MZJ327682:MZO327683 NJF327682:NJK327683 NTB327682:NTG327683 OCX327682:ODC327683 OMT327682:OMY327683 OWP327682:OWU327683 PGL327682:PGQ327683 PQH327682:PQM327683 QAD327682:QAI327683 QJZ327682:QKE327683 QTV327682:QUA327683 RDR327682:RDW327683 RNN327682:RNS327683 RXJ327682:RXO327683 SHF327682:SHK327683 SRB327682:SRG327683 TAX327682:TBC327683 TKT327682:TKY327683 TUP327682:TUU327683 UEL327682:UEQ327683 UOH327682:UOM327683 UYD327682:UYI327683 VHZ327682:VIE327683 VRV327682:VSA327683 WBR327682:WBW327683 WLN327682:WLS327683 WVJ327682:WVO327683 IX393218:JC393219 ST393218:SY393219 ACP393218:ACU393219 AML393218:AMQ393219 AWH393218:AWM393219 BGD393218:BGI393219 BPZ393218:BQE393219 BZV393218:CAA393219 CJR393218:CJW393219 CTN393218:CTS393219 DDJ393218:DDO393219 DNF393218:DNK393219 DXB393218:DXG393219 EGX393218:EHC393219 EQT393218:EQY393219 FAP393218:FAU393219 FKL393218:FKQ393219 FUH393218:FUM393219 GED393218:GEI393219 GNZ393218:GOE393219 GXV393218:GYA393219 HHR393218:HHW393219 HRN393218:HRS393219 IBJ393218:IBO393219 ILF393218:ILK393219 IVB393218:IVG393219 JEX393218:JFC393219 JOT393218:JOY393219 JYP393218:JYU393219 KIL393218:KIQ393219 KSH393218:KSM393219 LCD393218:LCI393219 LLZ393218:LME393219 LVV393218:LWA393219 MFR393218:MFW393219 MPN393218:MPS393219 MZJ393218:MZO393219 NJF393218:NJK393219 NTB393218:NTG393219 OCX393218:ODC393219 OMT393218:OMY393219 OWP393218:OWU393219 PGL393218:PGQ393219 PQH393218:PQM393219 QAD393218:QAI393219 QJZ393218:QKE393219 QTV393218:QUA393219 RDR393218:RDW393219 RNN393218:RNS393219 RXJ393218:RXO393219 SHF393218:SHK393219 SRB393218:SRG393219 TAX393218:TBC393219 TKT393218:TKY393219 TUP393218:TUU393219 UEL393218:UEQ393219 UOH393218:UOM393219 UYD393218:UYI393219 VHZ393218:VIE393219 VRV393218:VSA393219 WBR393218:WBW393219 WLN393218:WLS393219 WVJ393218:WVO393219 IX458754:JC458755 ST458754:SY458755 ACP458754:ACU458755 AML458754:AMQ458755 AWH458754:AWM458755 BGD458754:BGI458755 BPZ458754:BQE458755 BZV458754:CAA458755 CJR458754:CJW458755 CTN458754:CTS458755 DDJ458754:DDO458755 DNF458754:DNK458755 DXB458754:DXG458755 EGX458754:EHC458755 EQT458754:EQY458755 FAP458754:FAU458755 FKL458754:FKQ458755 FUH458754:FUM458755 GED458754:GEI458755 GNZ458754:GOE458755 GXV458754:GYA458755 HHR458754:HHW458755 HRN458754:HRS458755 IBJ458754:IBO458755 ILF458754:ILK458755 IVB458754:IVG458755 JEX458754:JFC458755 JOT458754:JOY458755 JYP458754:JYU458755 KIL458754:KIQ458755 KSH458754:KSM458755 LCD458754:LCI458755 LLZ458754:LME458755 LVV458754:LWA458755 MFR458754:MFW458755 MPN458754:MPS458755 MZJ458754:MZO458755 NJF458754:NJK458755 NTB458754:NTG458755 OCX458754:ODC458755 OMT458754:OMY458755 OWP458754:OWU458755 PGL458754:PGQ458755 PQH458754:PQM458755 QAD458754:QAI458755 QJZ458754:QKE458755 QTV458754:QUA458755 RDR458754:RDW458755 RNN458754:RNS458755 RXJ458754:RXO458755 SHF458754:SHK458755 SRB458754:SRG458755 TAX458754:TBC458755 TKT458754:TKY458755 TUP458754:TUU458755 UEL458754:UEQ458755 UOH458754:UOM458755 UYD458754:UYI458755 VHZ458754:VIE458755 VRV458754:VSA458755 WBR458754:WBW458755 WLN458754:WLS458755 WVJ458754:WVO458755 IX524290:JC524291 ST524290:SY524291 ACP524290:ACU524291 AML524290:AMQ524291 AWH524290:AWM524291 BGD524290:BGI524291 BPZ524290:BQE524291 BZV524290:CAA524291 CJR524290:CJW524291 CTN524290:CTS524291 DDJ524290:DDO524291 DNF524290:DNK524291 DXB524290:DXG524291 EGX524290:EHC524291 EQT524290:EQY524291 FAP524290:FAU524291 FKL524290:FKQ524291 FUH524290:FUM524291 GED524290:GEI524291 GNZ524290:GOE524291 GXV524290:GYA524291 HHR524290:HHW524291 HRN524290:HRS524291 IBJ524290:IBO524291 ILF524290:ILK524291 IVB524290:IVG524291 JEX524290:JFC524291 JOT524290:JOY524291 JYP524290:JYU524291 KIL524290:KIQ524291 KSH524290:KSM524291 LCD524290:LCI524291 LLZ524290:LME524291 LVV524290:LWA524291 MFR524290:MFW524291 MPN524290:MPS524291 MZJ524290:MZO524291 NJF524290:NJK524291 NTB524290:NTG524291 OCX524290:ODC524291 OMT524290:OMY524291 OWP524290:OWU524291 PGL524290:PGQ524291 PQH524290:PQM524291 QAD524290:QAI524291 QJZ524290:QKE524291 QTV524290:QUA524291 RDR524290:RDW524291 RNN524290:RNS524291 RXJ524290:RXO524291 SHF524290:SHK524291 SRB524290:SRG524291 TAX524290:TBC524291 TKT524290:TKY524291 TUP524290:TUU524291 UEL524290:UEQ524291 UOH524290:UOM524291 UYD524290:UYI524291 VHZ524290:VIE524291 VRV524290:VSA524291 WBR524290:WBW524291 WLN524290:WLS524291 WVJ524290:WVO524291 IX589826:JC589827 ST589826:SY589827 ACP589826:ACU589827 AML589826:AMQ589827 AWH589826:AWM589827 BGD589826:BGI589827 BPZ589826:BQE589827 BZV589826:CAA589827 CJR589826:CJW589827 CTN589826:CTS589827 DDJ589826:DDO589827 DNF589826:DNK589827 DXB589826:DXG589827 EGX589826:EHC589827 EQT589826:EQY589827 FAP589826:FAU589827 FKL589826:FKQ589827 FUH589826:FUM589827 GED589826:GEI589827 GNZ589826:GOE589827 GXV589826:GYA589827 HHR589826:HHW589827 HRN589826:HRS589827 IBJ589826:IBO589827 ILF589826:ILK589827 IVB589826:IVG589827 JEX589826:JFC589827 JOT589826:JOY589827 JYP589826:JYU589827 KIL589826:KIQ589827 KSH589826:KSM589827 LCD589826:LCI589827 LLZ589826:LME589827 LVV589826:LWA589827 MFR589826:MFW589827 MPN589826:MPS589827 MZJ589826:MZO589827 NJF589826:NJK589827 NTB589826:NTG589827 OCX589826:ODC589827 OMT589826:OMY589827 OWP589826:OWU589827 PGL589826:PGQ589827 PQH589826:PQM589827 QAD589826:QAI589827 QJZ589826:QKE589827 QTV589826:QUA589827 RDR589826:RDW589827 RNN589826:RNS589827 RXJ589826:RXO589827 SHF589826:SHK589827 SRB589826:SRG589827 TAX589826:TBC589827 TKT589826:TKY589827 TUP589826:TUU589827 UEL589826:UEQ589827 UOH589826:UOM589827 UYD589826:UYI589827 VHZ589826:VIE589827 VRV589826:VSA589827 WBR589826:WBW589827 WLN589826:WLS589827 WVJ589826:WVO589827 IX655362:JC655363 ST655362:SY655363 ACP655362:ACU655363 AML655362:AMQ655363 AWH655362:AWM655363 BGD655362:BGI655363 BPZ655362:BQE655363 BZV655362:CAA655363 CJR655362:CJW655363 CTN655362:CTS655363 DDJ655362:DDO655363 DNF655362:DNK655363 DXB655362:DXG655363 EGX655362:EHC655363 EQT655362:EQY655363 FAP655362:FAU655363 FKL655362:FKQ655363 FUH655362:FUM655363 GED655362:GEI655363 GNZ655362:GOE655363 GXV655362:GYA655363 HHR655362:HHW655363 HRN655362:HRS655363 IBJ655362:IBO655363 ILF655362:ILK655363 IVB655362:IVG655363 JEX655362:JFC655363 JOT655362:JOY655363 JYP655362:JYU655363 KIL655362:KIQ655363 KSH655362:KSM655363 LCD655362:LCI655363 LLZ655362:LME655363 LVV655362:LWA655363 MFR655362:MFW655363 MPN655362:MPS655363 MZJ655362:MZO655363 NJF655362:NJK655363 NTB655362:NTG655363 OCX655362:ODC655363 OMT655362:OMY655363 OWP655362:OWU655363 PGL655362:PGQ655363 PQH655362:PQM655363 QAD655362:QAI655363 QJZ655362:QKE655363 QTV655362:QUA655363 RDR655362:RDW655363 RNN655362:RNS655363 RXJ655362:RXO655363 SHF655362:SHK655363 SRB655362:SRG655363 TAX655362:TBC655363 TKT655362:TKY655363 TUP655362:TUU655363 UEL655362:UEQ655363 UOH655362:UOM655363 UYD655362:UYI655363 VHZ655362:VIE655363 VRV655362:VSA655363 WBR655362:WBW655363 WLN655362:WLS655363 WVJ655362:WVO655363 IX720898:JC720899 ST720898:SY720899 ACP720898:ACU720899 AML720898:AMQ720899 AWH720898:AWM720899 BGD720898:BGI720899 BPZ720898:BQE720899 BZV720898:CAA720899 CJR720898:CJW720899 CTN720898:CTS720899 DDJ720898:DDO720899 DNF720898:DNK720899 DXB720898:DXG720899 EGX720898:EHC720899 EQT720898:EQY720899 FAP720898:FAU720899 FKL720898:FKQ720899 FUH720898:FUM720899 GED720898:GEI720899 GNZ720898:GOE720899 GXV720898:GYA720899 HHR720898:HHW720899 HRN720898:HRS720899 IBJ720898:IBO720899 ILF720898:ILK720899 IVB720898:IVG720899 JEX720898:JFC720899 JOT720898:JOY720899 JYP720898:JYU720899 KIL720898:KIQ720899 KSH720898:KSM720899 LCD720898:LCI720899 LLZ720898:LME720899 LVV720898:LWA720899 MFR720898:MFW720899 MPN720898:MPS720899 MZJ720898:MZO720899 NJF720898:NJK720899 NTB720898:NTG720899 OCX720898:ODC720899 OMT720898:OMY720899 OWP720898:OWU720899 PGL720898:PGQ720899 PQH720898:PQM720899 QAD720898:QAI720899 QJZ720898:QKE720899 QTV720898:QUA720899 RDR720898:RDW720899 RNN720898:RNS720899 RXJ720898:RXO720899 SHF720898:SHK720899 SRB720898:SRG720899 TAX720898:TBC720899 TKT720898:TKY720899 TUP720898:TUU720899 UEL720898:UEQ720899 UOH720898:UOM720899 UYD720898:UYI720899 VHZ720898:VIE720899 VRV720898:VSA720899 WBR720898:WBW720899 WLN720898:WLS720899 WVJ720898:WVO720899 IX786434:JC786435 ST786434:SY786435 ACP786434:ACU786435 AML786434:AMQ786435 AWH786434:AWM786435 BGD786434:BGI786435 BPZ786434:BQE786435 BZV786434:CAA786435 CJR786434:CJW786435 CTN786434:CTS786435 DDJ786434:DDO786435 DNF786434:DNK786435 DXB786434:DXG786435 EGX786434:EHC786435 EQT786434:EQY786435 FAP786434:FAU786435 FKL786434:FKQ786435 FUH786434:FUM786435 GED786434:GEI786435 GNZ786434:GOE786435 GXV786434:GYA786435 HHR786434:HHW786435 HRN786434:HRS786435 IBJ786434:IBO786435 ILF786434:ILK786435 IVB786434:IVG786435 JEX786434:JFC786435 JOT786434:JOY786435 JYP786434:JYU786435 KIL786434:KIQ786435 KSH786434:KSM786435 LCD786434:LCI786435 LLZ786434:LME786435 LVV786434:LWA786435 MFR786434:MFW786435 MPN786434:MPS786435 MZJ786434:MZO786435 NJF786434:NJK786435 NTB786434:NTG786435 OCX786434:ODC786435 OMT786434:OMY786435 OWP786434:OWU786435 PGL786434:PGQ786435 PQH786434:PQM786435 QAD786434:QAI786435 QJZ786434:QKE786435 QTV786434:QUA786435 RDR786434:RDW786435 RNN786434:RNS786435 RXJ786434:RXO786435 SHF786434:SHK786435 SRB786434:SRG786435 TAX786434:TBC786435 TKT786434:TKY786435 TUP786434:TUU786435 UEL786434:UEQ786435 UOH786434:UOM786435 UYD786434:UYI786435 VHZ786434:VIE786435 VRV786434:VSA786435 WBR786434:WBW786435 WLN786434:WLS786435 WVJ786434:WVO786435 IX851970:JC851971 ST851970:SY851971 ACP851970:ACU851971 AML851970:AMQ851971 AWH851970:AWM851971 BGD851970:BGI851971 BPZ851970:BQE851971 BZV851970:CAA851971 CJR851970:CJW851971 CTN851970:CTS851971 DDJ851970:DDO851971 DNF851970:DNK851971 DXB851970:DXG851971 EGX851970:EHC851971 EQT851970:EQY851971 FAP851970:FAU851971 FKL851970:FKQ851971 FUH851970:FUM851971 GED851970:GEI851971 GNZ851970:GOE851971 GXV851970:GYA851971 HHR851970:HHW851971 HRN851970:HRS851971 IBJ851970:IBO851971 ILF851970:ILK851971 IVB851970:IVG851971 JEX851970:JFC851971 JOT851970:JOY851971 JYP851970:JYU851971 KIL851970:KIQ851971 KSH851970:KSM851971 LCD851970:LCI851971 LLZ851970:LME851971 LVV851970:LWA851971 MFR851970:MFW851971 MPN851970:MPS851971 MZJ851970:MZO851971 NJF851970:NJK851971 NTB851970:NTG851971 OCX851970:ODC851971 OMT851970:OMY851971 OWP851970:OWU851971 PGL851970:PGQ851971 PQH851970:PQM851971 QAD851970:QAI851971 QJZ851970:QKE851971 QTV851970:QUA851971 RDR851970:RDW851971 RNN851970:RNS851971 RXJ851970:RXO851971 SHF851970:SHK851971 SRB851970:SRG851971 TAX851970:TBC851971 TKT851970:TKY851971 TUP851970:TUU851971 UEL851970:UEQ851971 UOH851970:UOM851971 UYD851970:UYI851971 VHZ851970:VIE851971 VRV851970:VSA851971 WBR851970:WBW851971 WLN851970:WLS851971 WVJ851970:WVO851971 IX917506:JC917507 ST917506:SY917507 ACP917506:ACU917507 AML917506:AMQ917507 AWH917506:AWM917507 BGD917506:BGI917507 BPZ917506:BQE917507 BZV917506:CAA917507 CJR917506:CJW917507 CTN917506:CTS917507 DDJ917506:DDO917507 DNF917506:DNK917507 DXB917506:DXG917507 EGX917506:EHC917507 EQT917506:EQY917507 FAP917506:FAU917507 FKL917506:FKQ917507 FUH917506:FUM917507 GED917506:GEI917507 GNZ917506:GOE917507 GXV917506:GYA917507 HHR917506:HHW917507 HRN917506:HRS917507 IBJ917506:IBO917507 ILF917506:ILK917507 IVB917506:IVG917507 JEX917506:JFC917507 JOT917506:JOY917507 JYP917506:JYU917507 KIL917506:KIQ917507 KSH917506:KSM917507 LCD917506:LCI917507 LLZ917506:LME917507 LVV917506:LWA917507 MFR917506:MFW917507 MPN917506:MPS917507 MZJ917506:MZO917507 NJF917506:NJK917507 NTB917506:NTG917507 OCX917506:ODC917507 OMT917506:OMY917507 OWP917506:OWU917507 PGL917506:PGQ917507 PQH917506:PQM917507 QAD917506:QAI917507 QJZ917506:QKE917507 QTV917506:QUA917507 RDR917506:RDW917507 RNN917506:RNS917507 RXJ917506:RXO917507 SHF917506:SHK917507 SRB917506:SRG917507 TAX917506:TBC917507 TKT917506:TKY917507 TUP917506:TUU917507 UEL917506:UEQ917507 UOH917506:UOM917507 UYD917506:UYI917507 VHZ917506:VIE917507 VRV917506:VSA917507 WBR917506:WBW917507 WLN917506:WLS917507 WVJ917506:WVO917507 IX983042:JC983043 ST983042:SY983043 ACP983042:ACU983043 AML983042:AMQ983043 AWH983042:AWM983043 BGD983042:BGI983043 BPZ983042:BQE983043 BZV983042:CAA983043 CJR983042:CJW983043 CTN983042:CTS983043 DDJ983042:DDO983043 DNF983042:DNK983043 DXB983042:DXG983043 EGX983042:EHC983043 EQT983042:EQY983043 FAP983042:FAU983043 FKL983042:FKQ983043 FUH983042:FUM983043 GED983042:GEI983043 GNZ983042:GOE983043 GXV983042:GYA983043 HHR983042:HHW983043 HRN983042:HRS983043 IBJ983042:IBO983043 ILF983042:ILK983043 IVB983042:IVG983043 JEX983042:JFC983043 JOT983042:JOY983043 JYP983042:JYU983043 KIL983042:KIQ983043 KSH983042:KSM983043 LCD983042:LCI983043 LLZ983042:LME983043 LVV983042:LWA983043 MFR983042:MFW983043 MPN983042:MPS983043 MZJ983042:MZO983043 NJF983042:NJK983043 NTB983042:NTG983043 OCX983042:ODC983043 OMT983042:OMY983043 OWP983042:OWU983043 PGL983042:PGQ983043 PQH983042:PQM983043 QAD983042:QAI983043 QJZ983042:QKE983043 QTV983042:QUA983043 RDR983042:RDW983043 RNN983042:RNS983043 RXJ983042:RXO983043 SHF983042:SHK983043 SRB983042:SRG983043 TAX983042:TBC983043 TKT983042:TKY983043 TUP983042:TUU983043 UEL983042:UEQ983043 UOH983042:UOM983043 UYD983042:UYI983043 VHZ983042:VIE983043 VRV983042:VSA983043 WBR983042:WBW983043 WLN983042:WLS983043 WVJ983042:WVO983043 C983042:G983043 C917506:G917507 C851970:G851971 C786434:G786435 C720898:G720899 C655362:G655363 C589826:G589827 C524290:G524291 C458754:G458755 C393218:G393219 C327682:G327683 C262146:G262147 C196610:G196611 C131074:G131075 C65538:G65539 C2:G3" xr:uid="{B7C4A7F1-3991-48E3-9EB6-9175BC081C42}"/>
    <dataValidation imeMode="disabled" allowBlank="1" showInputMessage="1" showErrorMessage="1" sqref="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JA65540:JC65540 SW65540:SY65540 ACS65540:ACU65540 AMO65540:AMQ65540 AWK65540:AWM65540 BGG65540:BGI65540 BQC65540:BQE65540 BZY65540:CAA65540 CJU65540:CJW65540 CTQ65540:CTS65540 DDM65540:DDO65540 DNI65540:DNK65540 DXE65540:DXG65540 EHA65540:EHC65540 EQW65540:EQY65540 FAS65540:FAU65540 FKO65540:FKQ65540 FUK65540:FUM65540 GEG65540:GEI65540 GOC65540:GOE65540 GXY65540:GYA65540 HHU65540:HHW65540 HRQ65540:HRS65540 IBM65540:IBO65540 ILI65540:ILK65540 IVE65540:IVG65540 JFA65540:JFC65540 JOW65540:JOY65540 JYS65540:JYU65540 KIO65540:KIQ65540 KSK65540:KSM65540 LCG65540:LCI65540 LMC65540:LME65540 LVY65540:LWA65540 MFU65540:MFW65540 MPQ65540:MPS65540 MZM65540:MZO65540 NJI65540:NJK65540 NTE65540:NTG65540 ODA65540:ODC65540 OMW65540:OMY65540 OWS65540:OWU65540 PGO65540:PGQ65540 PQK65540:PQM65540 QAG65540:QAI65540 QKC65540:QKE65540 QTY65540:QUA65540 RDU65540:RDW65540 RNQ65540:RNS65540 RXM65540:RXO65540 SHI65540:SHK65540 SRE65540:SRG65540 TBA65540:TBC65540 TKW65540:TKY65540 TUS65540:TUU65540 UEO65540:UEQ65540 UOK65540:UOM65540 UYG65540:UYI65540 VIC65540:VIE65540 VRY65540:VSA65540 WBU65540:WBW65540 WLQ65540:WLS65540 WVM65540:WVO65540 JA131076:JC131076 SW131076:SY131076 ACS131076:ACU131076 AMO131076:AMQ131076 AWK131076:AWM131076 BGG131076:BGI131076 BQC131076:BQE131076 BZY131076:CAA131076 CJU131076:CJW131076 CTQ131076:CTS131076 DDM131076:DDO131076 DNI131076:DNK131076 DXE131076:DXG131076 EHA131076:EHC131076 EQW131076:EQY131076 FAS131076:FAU131076 FKO131076:FKQ131076 FUK131076:FUM131076 GEG131076:GEI131076 GOC131076:GOE131076 GXY131076:GYA131076 HHU131076:HHW131076 HRQ131076:HRS131076 IBM131076:IBO131076 ILI131076:ILK131076 IVE131076:IVG131076 JFA131076:JFC131076 JOW131076:JOY131076 JYS131076:JYU131076 KIO131076:KIQ131076 KSK131076:KSM131076 LCG131076:LCI131076 LMC131076:LME131076 LVY131076:LWA131076 MFU131076:MFW131076 MPQ131076:MPS131076 MZM131076:MZO131076 NJI131076:NJK131076 NTE131076:NTG131076 ODA131076:ODC131076 OMW131076:OMY131076 OWS131076:OWU131076 PGO131076:PGQ131076 PQK131076:PQM131076 QAG131076:QAI131076 QKC131076:QKE131076 QTY131076:QUA131076 RDU131076:RDW131076 RNQ131076:RNS131076 RXM131076:RXO131076 SHI131076:SHK131076 SRE131076:SRG131076 TBA131076:TBC131076 TKW131076:TKY131076 TUS131076:TUU131076 UEO131076:UEQ131076 UOK131076:UOM131076 UYG131076:UYI131076 VIC131076:VIE131076 VRY131076:VSA131076 WBU131076:WBW131076 WLQ131076:WLS131076 WVM131076:WVO131076 JA196612:JC196612 SW196612:SY196612 ACS196612:ACU196612 AMO196612:AMQ196612 AWK196612:AWM196612 BGG196612:BGI196612 BQC196612:BQE196612 BZY196612:CAA196612 CJU196612:CJW196612 CTQ196612:CTS196612 DDM196612:DDO196612 DNI196612:DNK196612 DXE196612:DXG196612 EHA196612:EHC196612 EQW196612:EQY196612 FAS196612:FAU196612 FKO196612:FKQ196612 FUK196612:FUM196612 GEG196612:GEI196612 GOC196612:GOE196612 GXY196612:GYA196612 HHU196612:HHW196612 HRQ196612:HRS196612 IBM196612:IBO196612 ILI196612:ILK196612 IVE196612:IVG196612 JFA196612:JFC196612 JOW196612:JOY196612 JYS196612:JYU196612 KIO196612:KIQ196612 KSK196612:KSM196612 LCG196612:LCI196612 LMC196612:LME196612 LVY196612:LWA196612 MFU196612:MFW196612 MPQ196612:MPS196612 MZM196612:MZO196612 NJI196612:NJK196612 NTE196612:NTG196612 ODA196612:ODC196612 OMW196612:OMY196612 OWS196612:OWU196612 PGO196612:PGQ196612 PQK196612:PQM196612 QAG196612:QAI196612 QKC196612:QKE196612 QTY196612:QUA196612 RDU196612:RDW196612 RNQ196612:RNS196612 RXM196612:RXO196612 SHI196612:SHK196612 SRE196612:SRG196612 TBA196612:TBC196612 TKW196612:TKY196612 TUS196612:TUU196612 UEO196612:UEQ196612 UOK196612:UOM196612 UYG196612:UYI196612 VIC196612:VIE196612 VRY196612:VSA196612 WBU196612:WBW196612 WLQ196612:WLS196612 WVM196612:WVO196612 JA262148:JC262148 SW262148:SY262148 ACS262148:ACU262148 AMO262148:AMQ262148 AWK262148:AWM262148 BGG262148:BGI262148 BQC262148:BQE262148 BZY262148:CAA262148 CJU262148:CJW262148 CTQ262148:CTS262148 DDM262148:DDO262148 DNI262148:DNK262148 DXE262148:DXG262148 EHA262148:EHC262148 EQW262148:EQY262148 FAS262148:FAU262148 FKO262148:FKQ262148 FUK262148:FUM262148 GEG262148:GEI262148 GOC262148:GOE262148 GXY262148:GYA262148 HHU262148:HHW262148 HRQ262148:HRS262148 IBM262148:IBO262148 ILI262148:ILK262148 IVE262148:IVG262148 JFA262148:JFC262148 JOW262148:JOY262148 JYS262148:JYU262148 KIO262148:KIQ262148 KSK262148:KSM262148 LCG262148:LCI262148 LMC262148:LME262148 LVY262148:LWA262148 MFU262148:MFW262148 MPQ262148:MPS262148 MZM262148:MZO262148 NJI262148:NJK262148 NTE262148:NTG262148 ODA262148:ODC262148 OMW262148:OMY262148 OWS262148:OWU262148 PGO262148:PGQ262148 PQK262148:PQM262148 QAG262148:QAI262148 QKC262148:QKE262148 QTY262148:QUA262148 RDU262148:RDW262148 RNQ262148:RNS262148 RXM262148:RXO262148 SHI262148:SHK262148 SRE262148:SRG262148 TBA262148:TBC262148 TKW262148:TKY262148 TUS262148:TUU262148 UEO262148:UEQ262148 UOK262148:UOM262148 UYG262148:UYI262148 VIC262148:VIE262148 VRY262148:VSA262148 WBU262148:WBW262148 WLQ262148:WLS262148 WVM262148:WVO262148 JA327684:JC327684 SW327684:SY327684 ACS327684:ACU327684 AMO327684:AMQ327684 AWK327684:AWM327684 BGG327684:BGI327684 BQC327684:BQE327684 BZY327684:CAA327684 CJU327684:CJW327684 CTQ327684:CTS327684 DDM327684:DDO327684 DNI327684:DNK327684 DXE327684:DXG327684 EHA327684:EHC327684 EQW327684:EQY327684 FAS327684:FAU327684 FKO327684:FKQ327684 FUK327684:FUM327684 GEG327684:GEI327684 GOC327684:GOE327684 GXY327684:GYA327684 HHU327684:HHW327684 HRQ327684:HRS327684 IBM327684:IBO327684 ILI327684:ILK327684 IVE327684:IVG327684 JFA327684:JFC327684 JOW327684:JOY327684 JYS327684:JYU327684 KIO327684:KIQ327684 KSK327684:KSM327684 LCG327684:LCI327684 LMC327684:LME327684 LVY327684:LWA327684 MFU327684:MFW327684 MPQ327684:MPS327684 MZM327684:MZO327684 NJI327684:NJK327684 NTE327684:NTG327684 ODA327684:ODC327684 OMW327684:OMY327684 OWS327684:OWU327684 PGO327684:PGQ327684 PQK327684:PQM327684 QAG327684:QAI327684 QKC327684:QKE327684 QTY327684:QUA327684 RDU327684:RDW327684 RNQ327684:RNS327684 RXM327684:RXO327684 SHI327684:SHK327684 SRE327684:SRG327684 TBA327684:TBC327684 TKW327684:TKY327684 TUS327684:TUU327684 UEO327684:UEQ327684 UOK327684:UOM327684 UYG327684:UYI327684 VIC327684:VIE327684 VRY327684:VSA327684 WBU327684:WBW327684 WLQ327684:WLS327684 WVM327684:WVO327684 JA393220:JC393220 SW393220:SY393220 ACS393220:ACU393220 AMO393220:AMQ393220 AWK393220:AWM393220 BGG393220:BGI393220 BQC393220:BQE393220 BZY393220:CAA393220 CJU393220:CJW393220 CTQ393220:CTS393220 DDM393220:DDO393220 DNI393220:DNK393220 DXE393220:DXG393220 EHA393220:EHC393220 EQW393220:EQY393220 FAS393220:FAU393220 FKO393220:FKQ393220 FUK393220:FUM393220 GEG393220:GEI393220 GOC393220:GOE393220 GXY393220:GYA393220 HHU393220:HHW393220 HRQ393220:HRS393220 IBM393220:IBO393220 ILI393220:ILK393220 IVE393220:IVG393220 JFA393220:JFC393220 JOW393220:JOY393220 JYS393220:JYU393220 KIO393220:KIQ393220 KSK393220:KSM393220 LCG393220:LCI393220 LMC393220:LME393220 LVY393220:LWA393220 MFU393220:MFW393220 MPQ393220:MPS393220 MZM393220:MZO393220 NJI393220:NJK393220 NTE393220:NTG393220 ODA393220:ODC393220 OMW393220:OMY393220 OWS393220:OWU393220 PGO393220:PGQ393220 PQK393220:PQM393220 QAG393220:QAI393220 QKC393220:QKE393220 QTY393220:QUA393220 RDU393220:RDW393220 RNQ393220:RNS393220 RXM393220:RXO393220 SHI393220:SHK393220 SRE393220:SRG393220 TBA393220:TBC393220 TKW393220:TKY393220 TUS393220:TUU393220 UEO393220:UEQ393220 UOK393220:UOM393220 UYG393220:UYI393220 VIC393220:VIE393220 VRY393220:VSA393220 WBU393220:WBW393220 WLQ393220:WLS393220 WVM393220:WVO393220 JA458756:JC458756 SW458756:SY458756 ACS458756:ACU458756 AMO458756:AMQ458756 AWK458756:AWM458756 BGG458756:BGI458756 BQC458756:BQE458756 BZY458756:CAA458756 CJU458756:CJW458756 CTQ458756:CTS458756 DDM458756:DDO458756 DNI458756:DNK458756 DXE458756:DXG458756 EHA458756:EHC458756 EQW458756:EQY458756 FAS458756:FAU458756 FKO458756:FKQ458756 FUK458756:FUM458756 GEG458756:GEI458756 GOC458756:GOE458756 GXY458756:GYA458756 HHU458756:HHW458756 HRQ458756:HRS458756 IBM458756:IBO458756 ILI458756:ILK458756 IVE458756:IVG458756 JFA458756:JFC458756 JOW458756:JOY458756 JYS458756:JYU458756 KIO458756:KIQ458756 KSK458756:KSM458756 LCG458756:LCI458756 LMC458756:LME458756 LVY458756:LWA458756 MFU458756:MFW458756 MPQ458756:MPS458756 MZM458756:MZO458756 NJI458756:NJK458756 NTE458756:NTG458756 ODA458756:ODC458756 OMW458756:OMY458756 OWS458756:OWU458756 PGO458756:PGQ458756 PQK458756:PQM458756 QAG458756:QAI458756 QKC458756:QKE458756 QTY458756:QUA458756 RDU458756:RDW458756 RNQ458756:RNS458756 RXM458756:RXO458756 SHI458756:SHK458756 SRE458756:SRG458756 TBA458756:TBC458756 TKW458756:TKY458756 TUS458756:TUU458756 UEO458756:UEQ458756 UOK458756:UOM458756 UYG458756:UYI458756 VIC458756:VIE458756 VRY458756:VSA458756 WBU458756:WBW458756 WLQ458756:WLS458756 WVM458756:WVO458756 JA524292:JC524292 SW524292:SY524292 ACS524292:ACU524292 AMO524292:AMQ524292 AWK524292:AWM524292 BGG524292:BGI524292 BQC524292:BQE524292 BZY524292:CAA524292 CJU524292:CJW524292 CTQ524292:CTS524292 DDM524292:DDO524292 DNI524292:DNK524292 DXE524292:DXG524292 EHA524292:EHC524292 EQW524292:EQY524292 FAS524292:FAU524292 FKO524292:FKQ524292 FUK524292:FUM524292 GEG524292:GEI524292 GOC524292:GOE524292 GXY524292:GYA524292 HHU524292:HHW524292 HRQ524292:HRS524292 IBM524292:IBO524292 ILI524292:ILK524292 IVE524292:IVG524292 JFA524292:JFC524292 JOW524292:JOY524292 JYS524292:JYU524292 KIO524292:KIQ524292 KSK524292:KSM524292 LCG524292:LCI524292 LMC524292:LME524292 LVY524292:LWA524292 MFU524292:MFW524292 MPQ524292:MPS524292 MZM524292:MZO524292 NJI524292:NJK524292 NTE524292:NTG524292 ODA524292:ODC524292 OMW524292:OMY524292 OWS524292:OWU524292 PGO524292:PGQ524292 PQK524292:PQM524292 QAG524292:QAI524292 QKC524292:QKE524292 QTY524292:QUA524292 RDU524292:RDW524292 RNQ524292:RNS524292 RXM524292:RXO524292 SHI524292:SHK524292 SRE524292:SRG524292 TBA524292:TBC524292 TKW524292:TKY524292 TUS524292:TUU524292 UEO524292:UEQ524292 UOK524292:UOM524292 UYG524292:UYI524292 VIC524292:VIE524292 VRY524292:VSA524292 WBU524292:WBW524292 WLQ524292:WLS524292 WVM524292:WVO524292 JA589828:JC589828 SW589828:SY589828 ACS589828:ACU589828 AMO589828:AMQ589828 AWK589828:AWM589828 BGG589828:BGI589828 BQC589828:BQE589828 BZY589828:CAA589828 CJU589828:CJW589828 CTQ589828:CTS589828 DDM589828:DDO589828 DNI589828:DNK589828 DXE589828:DXG589828 EHA589828:EHC589828 EQW589828:EQY589828 FAS589828:FAU589828 FKO589828:FKQ589828 FUK589828:FUM589828 GEG589828:GEI589828 GOC589828:GOE589828 GXY589828:GYA589828 HHU589828:HHW589828 HRQ589828:HRS589828 IBM589828:IBO589828 ILI589828:ILK589828 IVE589828:IVG589828 JFA589828:JFC589828 JOW589828:JOY589828 JYS589828:JYU589828 KIO589828:KIQ589828 KSK589828:KSM589828 LCG589828:LCI589828 LMC589828:LME589828 LVY589828:LWA589828 MFU589828:MFW589828 MPQ589828:MPS589828 MZM589828:MZO589828 NJI589828:NJK589828 NTE589828:NTG589828 ODA589828:ODC589828 OMW589828:OMY589828 OWS589828:OWU589828 PGO589828:PGQ589828 PQK589828:PQM589828 QAG589828:QAI589828 QKC589828:QKE589828 QTY589828:QUA589828 RDU589828:RDW589828 RNQ589828:RNS589828 RXM589828:RXO589828 SHI589828:SHK589828 SRE589828:SRG589828 TBA589828:TBC589828 TKW589828:TKY589828 TUS589828:TUU589828 UEO589828:UEQ589828 UOK589828:UOM589828 UYG589828:UYI589828 VIC589828:VIE589828 VRY589828:VSA589828 WBU589828:WBW589828 WLQ589828:WLS589828 WVM589828:WVO589828 JA655364:JC655364 SW655364:SY655364 ACS655364:ACU655364 AMO655364:AMQ655364 AWK655364:AWM655364 BGG655364:BGI655364 BQC655364:BQE655364 BZY655364:CAA655364 CJU655364:CJW655364 CTQ655364:CTS655364 DDM655364:DDO655364 DNI655364:DNK655364 DXE655364:DXG655364 EHA655364:EHC655364 EQW655364:EQY655364 FAS655364:FAU655364 FKO655364:FKQ655364 FUK655364:FUM655364 GEG655364:GEI655364 GOC655364:GOE655364 GXY655364:GYA655364 HHU655364:HHW655364 HRQ655364:HRS655364 IBM655364:IBO655364 ILI655364:ILK655364 IVE655364:IVG655364 JFA655364:JFC655364 JOW655364:JOY655364 JYS655364:JYU655364 KIO655364:KIQ655364 KSK655364:KSM655364 LCG655364:LCI655364 LMC655364:LME655364 LVY655364:LWA655364 MFU655364:MFW655364 MPQ655364:MPS655364 MZM655364:MZO655364 NJI655364:NJK655364 NTE655364:NTG655364 ODA655364:ODC655364 OMW655364:OMY655364 OWS655364:OWU655364 PGO655364:PGQ655364 PQK655364:PQM655364 QAG655364:QAI655364 QKC655364:QKE655364 QTY655364:QUA655364 RDU655364:RDW655364 RNQ655364:RNS655364 RXM655364:RXO655364 SHI655364:SHK655364 SRE655364:SRG655364 TBA655364:TBC655364 TKW655364:TKY655364 TUS655364:TUU655364 UEO655364:UEQ655364 UOK655364:UOM655364 UYG655364:UYI655364 VIC655364:VIE655364 VRY655364:VSA655364 WBU655364:WBW655364 WLQ655364:WLS655364 WVM655364:WVO655364 JA720900:JC720900 SW720900:SY720900 ACS720900:ACU720900 AMO720900:AMQ720900 AWK720900:AWM720900 BGG720900:BGI720900 BQC720900:BQE720900 BZY720900:CAA720900 CJU720900:CJW720900 CTQ720900:CTS720900 DDM720900:DDO720900 DNI720900:DNK720900 DXE720900:DXG720900 EHA720900:EHC720900 EQW720900:EQY720900 FAS720900:FAU720900 FKO720900:FKQ720900 FUK720900:FUM720900 GEG720900:GEI720900 GOC720900:GOE720900 GXY720900:GYA720900 HHU720900:HHW720900 HRQ720900:HRS720900 IBM720900:IBO720900 ILI720900:ILK720900 IVE720900:IVG720900 JFA720900:JFC720900 JOW720900:JOY720900 JYS720900:JYU720900 KIO720900:KIQ720900 KSK720900:KSM720900 LCG720900:LCI720900 LMC720900:LME720900 LVY720900:LWA720900 MFU720900:MFW720900 MPQ720900:MPS720900 MZM720900:MZO720900 NJI720900:NJK720900 NTE720900:NTG720900 ODA720900:ODC720900 OMW720900:OMY720900 OWS720900:OWU720900 PGO720900:PGQ720900 PQK720900:PQM720900 QAG720900:QAI720900 QKC720900:QKE720900 QTY720900:QUA720900 RDU720900:RDW720900 RNQ720900:RNS720900 RXM720900:RXO720900 SHI720900:SHK720900 SRE720900:SRG720900 TBA720900:TBC720900 TKW720900:TKY720900 TUS720900:TUU720900 UEO720900:UEQ720900 UOK720900:UOM720900 UYG720900:UYI720900 VIC720900:VIE720900 VRY720900:VSA720900 WBU720900:WBW720900 WLQ720900:WLS720900 WVM720900:WVO720900 JA786436:JC786436 SW786436:SY786436 ACS786436:ACU786436 AMO786436:AMQ786436 AWK786436:AWM786436 BGG786436:BGI786436 BQC786436:BQE786436 BZY786436:CAA786436 CJU786436:CJW786436 CTQ786436:CTS786436 DDM786436:DDO786436 DNI786436:DNK786436 DXE786436:DXG786436 EHA786436:EHC786436 EQW786436:EQY786436 FAS786436:FAU786436 FKO786436:FKQ786436 FUK786436:FUM786436 GEG786436:GEI786436 GOC786436:GOE786436 GXY786436:GYA786436 HHU786436:HHW786436 HRQ786436:HRS786436 IBM786436:IBO786436 ILI786436:ILK786436 IVE786436:IVG786436 JFA786436:JFC786436 JOW786436:JOY786436 JYS786436:JYU786436 KIO786436:KIQ786436 KSK786436:KSM786436 LCG786436:LCI786436 LMC786436:LME786436 LVY786436:LWA786436 MFU786436:MFW786436 MPQ786436:MPS786436 MZM786436:MZO786436 NJI786436:NJK786436 NTE786436:NTG786436 ODA786436:ODC786436 OMW786436:OMY786436 OWS786436:OWU786436 PGO786436:PGQ786436 PQK786436:PQM786436 QAG786436:QAI786436 QKC786436:QKE786436 QTY786436:QUA786436 RDU786436:RDW786436 RNQ786436:RNS786436 RXM786436:RXO786436 SHI786436:SHK786436 SRE786436:SRG786436 TBA786436:TBC786436 TKW786436:TKY786436 TUS786436:TUU786436 UEO786436:UEQ786436 UOK786436:UOM786436 UYG786436:UYI786436 VIC786436:VIE786436 VRY786436:VSA786436 WBU786436:WBW786436 WLQ786436:WLS786436 WVM786436:WVO786436 JA851972:JC851972 SW851972:SY851972 ACS851972:ACU851972 AMO851972:AMQ851972 AWK851972:AWM851972 BGG851972:BGI851972 BQC851972:BQE851972 BZY851972:CAA851972 CJU851972:CJW851972 CTQ851972:CTS851972 DDM851972:DDO851972 DNI851972:DNK851972 DXE851972:DXG851972 EHA851972:EHC851972 EQW851972:EQY851972 FAS851972:FAU851972 FKO851972:FKQ851972 FUK851972:FUM851972 GEG851972:GEI851972 GOC851972:GOE851972 GXY851972:GYA851972 HHU851972:HHW851972 HRQ851972:HRS851972 IBM851972:IBO851972 ILI851972:ILK851972 IVE851972:IVG851972 JFA851972:JFC851972 JOW851972:JOY851972 JYS851972:JYU851972 KIO851972:KIQ851972 KSK851972:KSM851972 LCG851972:LCI851972 LMC851972:LME851972 LVY851972:LWA851972 MFU851972:MFW851972 MPQ851972:MPS851972 MZM851972:MZO851972 NJI851972:NJK851972 NTE851972:NTG851972 ODA851972:ODC851972 OMW851972:OMY851972 OWS851972:OWU851972 PGO851972:PGQ851972 PQK851972:PQM851972 QAG851972:QAI851972 QKC851972:QKE851972 QTY851972:QUA851972 RDU851972:RDW851972 RNQ851972:RNS851972 RXM851972:RXO851972 SHI851972:SHK851972 SRE851972:SRG851972 TBA851972:TBC851972 TKW851972:TKY851972 TUS851972:TUU851972 UEO851972:UEQ851972 UOK851972:UOM851972 UYG851972:UYI851972 VIC851972:VIE851972 VRY851972:VSA851972 WBU851972:WBW851972 WLQ851972:WLS851972 WVM851972:WVO851972 JA917508:JC917508 SW917508:SY917508 ACS917508:ACU917508 AMO917508:AMQ917508 AWK917508:AWM917508 BGG917508:BGI917508 BQC917508:BQE917508 BZY917508:CAA917508 CJU917508:CJW917508 CTQ917508:CTS917508 DDM917508:DDO917508 DNI917508:DNK917508 DXE917508:DXG917508 EHA917508:EHC917508 EQW917508:EQY917508 FAS917508:FAU917508 FKO917508:FKQ917508 FUK917508:FUM917508 GEG917508:GEI917508 GOC917508:GOE917508 GXY917508:GYA917508 HHU917508:HHW917508 HRQ917508:HRS917508 IBM917508:IBO917508 ILI917508:ILK917508 IVE917508:IVG917508 JFA917508:JFC917508 JOW917508:JOY917508 JYS917508:JYU917508 KIO917508:KIQ917508 KSK917508:KSM917508 LCG917508:LCI917508 LMC917508:LME917508 LVY917508:LWA917508 MFU917508:MFW917508 MPQ917508:MPS917508 MZM917508:MZO917508 NJI917508:NJK917508 NTE917508:NTG917508 ODA917508:ODC917508 OMW917508:OMY917508 OWS917508:OWU917508 PGO917508:PGQ917508 PQK917508:PQM917508 QAG917508:QAI917508 QKC917508:QKE917508 QTY917508:QUA917508 RDU917508:RDW917508 RNQ917508:RNS917508 RXM917508:RXO917508 SHI917508:SHK917508 SRE917508:SRG917508 TBA917508:TBC917508 TKW917508:TKY917508 TUS917508:TUU917508 UEO917508:UEQ917508 UOK917508:UOM917508 UYG917508:UYI917508 VIC917508:VIE917508 VRY917508:VSA917508 WBU917508:WBW917508 WLQ917508:WLS917508 WVM917508:WVO917508 JA983044:JC983044 SW983044:SY983044 ACS983044:ACU983044 AMO983044:AMQ983044 AWK983044:AWM983044 BGG983044:BGI983044 BQC983044:BQE983044 BZY983044:CAA983044 CJU983044:CJW983044 CTQ983044:CTS983044 DDM983044:DDO983044 DNI983044:DNK983044 DXE983044:DXG983044 EHA983044:EHC983044 EQW983044:EQY983044 FAS983044:FAU983044 FKO983044:FKQ983044 FUK983044:FUM983044 GEG983044:GEI983044 GOC983044:GOE983044 GXY983044:GYA983044 HHU983044:HHW983044 HRQ983044:HRS983044 IBM983044:IBO983044 ILI983044:ILK983044 IVE983044:IVG983044 JFA983044:JFC983044 JOW983044:JOY983044 JYS983044:JYU983044 KIO983044:KIQ983044 KSK983044:KSM983044 LCG983044:LCI983044 LMC983044:LME983044 LVY983044:LWA983044 MFU983044:MFW983044 MPQ983044:MPS983044 MZM983044:MZO983044 NJI983044:NJK983044 NTE983044:NTG983044 ODA983044:ODC983044 OMW983044:OMY983044 OWS983044:OWU983044 PGO983044:PGQ983044 PQK983044:PQM983044 QAG983044:QAI983044 QKC983044:QKE983044 QTY983044:QUA983044 RDU983044:RDW983044 RNQ983044:RNS983044 RXM983044:RXO983044 SHI983044:SHK983044 SRE983044:SRG983044 TBA983044:TBC983044 TKW983044:TKY983044 TUS983044:TUU983044 UEO983044:UEQ983044 UOK983044:UOM983044 UYG983044:UYI983044 VIC983044:VIE983044 VRY983044:VSA983044 WBU983044:WBW983044 WLQ983044:WLS983044 WVM983044:WVO983044 F983044:G983044 F917508:G917508 F851972:G851972 F786436:G786436 F720900:G720900 F655364:G655364 F589828:G589828 F524292:G524292 F458756:G458756 F393220:G393220 F327684:G327684 F262148:G262148 F196612:G196612 F131076:G131076 F65540:G65540 F4:G4" xr:uid="{C3B20369-4E42-4DF2-8491-9548AA970C52}"/>
  </dataValidations>
  <pageMargins left="0.98425196850393704" right="0.39370078740157483" top="0.98425196850393704" bottom="0.78740157480314965" header="0.51181102362204722" footer="0.51181102362204722"/>
  <pageSetup paperSize="9" scale="91"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B1A708-9A2B-4C9F-B533-7FE51E1664A7}">
  <dimension ref="A1:G26"/>
  <sheetViews>
    <sheetView view="pageBreakPreview" topLeftCell="A16" zoomScaleNormal="100" zoomScaleSheetLayoutView="100" workbookViewId="0">
      <selection sqref="A1:G24"/>
    </sheetView>
  </sheetViews>
  <sheetFormatPr defaultRowHeight="12" x14ac:dyDescent="0.15"/>
  <cols>
    <col min="1" max="1" width="2.875" style="116" customWidth="1"/>
    <col min="2" max="2" width="17.625" style="116" customWidth="1"/>
    <col min="3" max="3" width="26.875" style="116" customWidth="1"/>
    <col min="4" max="4" width="8" style="116" customWidth="1"/>
    <col min="5" max="6" width="6.75" style="116" customWidth="1"/>
    <col min="7" max="7" width="17.875" style="116" customWidth="1"/>
    <col min="8" max="255" width="9" style="116"/>
    <col min="256" max="256" width="2.875" style="116" customWidth="1"/>
    <col min="257" max="257" width="17.625" style="116" customWidth="1"/>
    <col min="258" max="258" width="26.875" style="116" customWidth="1"/>
    <col min="259" max="259" width="6.25" style="116" customWidth="1"/>
    <col min="260" max="262" width="4.75" style="116" customWidth="1"/>
    <col min="263" max="263" width="17.875" style="116" customWidth="1"/>
    <col min="264" max="511" width="9" style="116"/>
    <col min="512" max="512" width="2.875" style="116" customWidth="1"/>
    <col min="513" max="513" width="17.625" style="116" customWidth="1"/>
    <col min="514" max="514" width="26.875" style="116" customWidth="1"/>
    <col min="515" max="515" width="6.25" style="116" customWidth="1"/>
    <col min="516" max="518" width="4.75" style="116" customWidth="1"/>
    <col min="519" max="519" width="17.875" style="116" customWidth="1"/>
    <col min="520" max="767" width="9" style="116"/>
    <col min="768" max="768" width="2.875" style="116" customWidth="1"/>
    <col min="769" max="769" width="17.625" style="116" customWidth="1"/>
    <col min="770" max="770" width="26.875" style="116" customWidth="1"/>
    <col min="771" max="771" width="6.25" style="116" customWidth="1"/>
    <col min="772" max="774" width="4.75" style="116" customWidth="1"/>
    <col min="775" max="775" width="17.875" style="116" customWidth="1"/>
    <col min="776" max="1023" width="9" style="116"/>
    <col min="1024" max="1024" width="2.875" style="116" customWidth="1"/>
    <col min="1025" max="1025" width="17.625" style="116" customWidth="1"/>
    <col min="1026" max="1026" width="26.875" style="116" customWidth="1"/>
    <col min="1027" max="1027" width="6.25" style="116" customWidth="1"/>
    <col min="1028" max="1030" width="4.75" style="116" customWidth="1"/>
    <col min="1031" max="1031" width="17.875" style="116" customWidth="1"/>
    <col min="1032" max="1279" width="9" style="116"/>
    <col min="1280" max="1280" width="2.875" style="116" customWidth="1"/>
    <col min="1281" max="1281" width="17.625" style="116" customWidth="1"/>
    <col min="1282" max="1282" width="26.875" style="116" customWidth="1"/>
    <col min="1283" max="1283" width="6.25" style="116" customWidth="1"/>
    <col min="1284" max="1286" width="4.75" style="116" customWidth="1"/>
    <col min="1287" max="1287" width="17.875" style="116" customWidth="1"/>
    <col min="1288" max="1535" width="9" style="116"/>
    <col min="1536" max="1536" width="2.875" style="116" customWidth="1"/>
    <col min="1537" max="1537" width="17.625" style="116" customWidth="1"/>
    <col min="1538" max="1538" width="26.875" style="116" customWidth="1"/>
    <col min="1539" max="1539" width="6.25" style="116" customWidth="1"/>
    <col min="1540" max="1542" width="4.75" style="116" customWidth="1"/>
    <col min="1543" max="1543" width="17.875" style="116" customWidth="1"/>
    <col min="1544" max="1791" width="9" style="116"/>
    <col min="1792" max="1792" width="2.875" style="116" customWidth="1"/>
    <col min="1793" max="1793" width="17.625" style="116" customWidth="1"/>
    <col min="1794" max="1794" width="26.875" style="116" customWidth="1"/>
    <col min="1795" max="1795" width="6.25" style="116" customWidth="1"/>
    <col min="1796" max="1798" width="4.75" style="116" customWidth="1"/>
    <col min="1799" max="1799" width="17.875" style="116" customWidth="1"/>
    <col min="1800" max="2047" width="9" style="116"/>
    <col min="2048" max="2048" width="2.875" style="116" customWidth="1"/>
    <col min="2049" max="2049" width="17.625" style="116" customWidth="1"/>
    <col min="2050" max="2050" width="26.875" style="116" customWidth="1"/>
    <col min="2051" max="2051" width="6.25" style="116" customWidth="1"/>
    <col min="2052" max="2054" width="4.75" style="116" customWidth="1"/>
    <col min="2055" max="2055" width="17.875" style="116" customWidth="1"/>
    <col min="2056" max="2303" width="9" style="116"/>
    <col min="2304" max="2304" width="2.875" style="116" customWidth="1"/>
    <col min="2305" max="2305" width="17.625" style="116" customWidth="1"/>
    <col min="2306" max="2306" width="26.875" style="116" customWidth="1"/>
    <col min="2307" max="2307" width="6.25" style="116" customWidth="1"/>
    <col min="2308" max="2310" width="4.75" style="116" customWidth="1"/>
    <col min="2311" max="2311" width="17.875" style="116" customWidth="1"/>
    <col min="2312" max="2559" width="9" style="116"/>
    <col min="2560" max="2560" width="2.875" style="116" customWidth="1"/>
    <col min="2561" max="2561" width="17.625" style="116" customWidth="1"/>
    <col min="2562" max="2562" width="26.875" style="116" customWidth="1"/>
    <col min="2563" max="2563" width="6.25" style="116" customWidth="1"/>
    <col min="2564" max="2566" width="4.75" style="116" customWidth="1"/>
    <col min="2567" max="2567" width="17.875" style="116" customWidth="1"/>
    <col min="2568" max="2815" width="9" style="116"/>
    <col min="2816" max="2816" width="2.875" style="116" customWidth="1"/>
    <col min="2817" max="2817" width="17.625" style="116" customWidth="1"/>
    <col min="2818" max="2818" width="26.875" style="116" customWidth="1"/>
    <col min="2819" max="2819" width="6.25" style="116" customWidth="1"/>
    <col min="2820" max="2822" width="4.75" style="116" customWidth="1"/>
    <col min="2823" max="2823" width="17.875" style="116" customWidth="1"/>
    <col min="2824" max="3071" width="9" style="116"/>
    <col min="3072" max="3072" width="2.875" style="116" customWidth="1"/>
    <col min="3073" max="3073" width="17.625" style="116" customWidth="1"/>
    <col min="3074" max="3074" width="26.875" style="116" customWidth="1"/>
    <col min="3075" max="3075" width="6.25" style="116" customWidth="1"/>
    <col min="3076" max="3078" width="4.75" style="116" customWidth="1"/>
    <col min="3079" max="3079" width="17.875" style="116" customWidth="1"/>
    <col min="3080" max="3327" width="9" style="116"/>
    <col min="3328" max="3328" width="2.875" style="116" customWidth="1"/>
    <col min="3329" max="3329" width="17.625" style="116" customWidth="1"/>
    <col min="3330" max="3330" width="26.875" style="116" customWidth="1"/>
    <col min="3331" max="3331" width="6.25" style="116" customWidth="1"/>
    <col min="3332" max="3334" width="4.75" style="116" customWidth="1"/>
    <col min="3335" max="3335" width="17.875" style="116" customWidth="1"/>
    <col min="3336" max="3583" width="9" style="116"/>
    <col min="3584" max="3584" width="2.875" style="116" customWidth="1"/>
    <col min="3585" max="3585" width="17.625" style="116" customWidth="1"/>
    <col min="3586" max="3586" width="26.875" style="116" customWidth="1"/>
    <col min="3587" max="3587" width="6.25" style="116" customWidth="1"/>
    <col min="3588" max="3590" width="4.75" style="116" customWidth="1"/>
    <col min="3591" max="3591" width="17.875" style="116" customWidth="1"/>
    <col min="3592" max="3839" width="9" style="116"/>
    <col min="3840" max="3840" width="2.875" style="116" customWidth="1"/>
    <col min="3841" max="3841" width="17.625" style="116" customWidth="1"/>
    <col min="3842" max="3842" width="26.875" style="116" customWidth="1"/>
    <col min="3843" max="3843" width="6.25" style="116" customWidth="1"/>
    <col min="3844" max="3846" width="4.75" style="116" customWidth="1"/>
    <col min="3847" max="3847" width="17.875" style="116" customWidth="1"/>
    <col min="3848" max="4095" width="9" style="116"/>
    <col min="4096" max="4096" width="2.875" style="116" customWidth="1"/>
    <col min="4097" max="4097" width="17.625" style="116" customWidth="1"/>
    <col min="4098" max="4098" width="26.875" style="116" customWidth="1"/>
    <col min="4099" max="4099" width="6.25" style="116" customWidth="1"/>
    <col min="4100" max="4102" width="4.75" style="116" customWidth="1"/>
    <col min="4103" max="4103" width="17.875" style="116" customWidth="1"/>
    <col min="4104" max="4351" width="9" style="116"/>
    <col min="4352" max="4352" width="2.875" style="116" customWidth="1"/>
    <col min="4353" max="4353" width="17.625" style="116" customWidth="1"/>
    <col min="4354" max="4354" width="26.875" style="116" customWidth="1"/>
    <col min="4355" max="4355" width="6.25" style="116" customWidth="1"/>
    <col min="4356" max="4358" width="4.75" style="116" customWidth="1"/>
    <col min="4359" max="4359" width="17.875" style="116" customWidth="1"/>
    <col min="4360" max="4607" width="9" style="116"/>
    <col min="4608" max="4608" width="2.875" style="116" customWidth="1"/>
    <col min="4609" max="4609" width="17.625" style="116" customWidth="1"/>
    <col min="4610" max="4610" width="26.875" style="116" customWidth="1"/>
    <col min="4611" max="4611" width="6.25" style="116" customWidth="1"/>
    <col min="4612" max="4614" width="4.75" style="116" customWidth="1"/>
    <col min="4615" max="4615" width="17.875" style="116" customWidth="1"/>
    <col min="4616" max="4863" width="9" style="116"/>
    <col min="4864" max="4864" width="2.875" style="116" customWidth="1"/>
    <col min="4865" max="4865" width="17.625" style="116" customWidth="1"/>
    <col min="4866" max="4866" width="26.875" style="116" customWidth="1"/>
    <col min="4867" max="4867" width="6.25" style="116" customWidth="1"/>
    <col min="4868" max="4870" width="4.75" style="116" customWidth="1"/>
    <col min="4871" max="4871" width="17.875" style="116" customWidth="1"/>
    <col min="4872" max="5119" width="9" style="116"/>
    <col min="5120" max="5120" width="2.875" style="116" customWidth="1"/>
    <col min="5121" max="5121" width="17.625" style="116" customWidth="1"/>
    <col min="5122" max="5122" width="26.875" style="116" customWidth="1"/>
    <col min="5123" max="5123" width="6.25" style="116" customWidth="1"/>
    <col min="5124" max="5126" width="4.75" style="116" customWidth="1"/>
    <col min="5127" max="5127" width="17.875" style="116" customWidth="1"/>
    <col min="5128" max="5375" width="9" style="116"/>
    <col min="5376" max="5376" width="2.875" style="116" customWidth="1"/>
    <col min="5377" max="5377" width="17.625" style="116" customWidth="1"/>
    <col min="5378" max="5378" width="26.875" style="116" customWidth="1"/>
    <col min="5379" max="5379" width="6.25" style="116" customWidth="1"/>
    <col min="5380" max="5382" width="4.75" style="116" customWidth="1"/>
    <col min="5383" max="5383" width="17.875" style="116" customWidth="1"/>
    <col min="5384" max="5631" width="9" style="116"/>
    <col min="5632" max="5632" width="2.875" style="116" customWidth="1"/>
    <col min="5633" max="5633" width="17.625" style="116" customWidth="1"/>
    <col min="5634" max="5634" width="26.875" style="116" customWidth="1"/>
    <col min="5635" max="5635" width="6.25" style="116" customWidth="1"/>
    <col min="5636" max="5638" width="4.75" style="116" customWidth="1"/>
    <col min="5639" max="5639" width="17.875" style="116" customWidth="1"/>
    <col min="5640" max="5887" width="9" style="116"/>
    <col min="5888" max="5888" width="2.875" style="116" customWidth="1"/>
    <col min="5889" max="5889" width="17.625" style="116" customWidth="1"/>
    <col min="5890" max="5890" width="26.875" style="116" customWidth="1"/>
    <col min="5891" max="5891" width="6.25" style="116" customWidth="1"/>
    <col min="5892" max="5894" width="4.75" style="116" customWidth="1"/>
    <col min="5895" max="5895" width="17.875" style="116" customWidth="1"/>
    <col min="5896" max="6143" width="9" style="116"/>
    <col min="6144" max="6144" width="2.875" style="116" customWidth="1"/>
    <col min="6145" max="6145" width="17.625" style="116" customWidth="1"/>
    <col min="6146" max="6146" width="26.875" style="116" customWidth="1"/>
    <col min="6147" max="6147" width="6.25" style="116" customWidth="1"/>
    <col min="6148" max="6150" width="4.75" style="116" customWidth="1"/>
    <col min="6151" max="6151" width="17.875" style="116" customWidth="1"/>
    <col min="6152" max="6399" width="9" style="116"/>
    <col min="6400" max="6400" width="2.875" style="116" customWidth="1"/>
    <col min="6401" max="6401" width="17.625" style="116" customWidth="1"/>
    <col min="6402" max="6402" width="26.875" style="116" customWidth="1"/>
    <col min="6403" max="6403" width="6.25" style="116" customWidth="1"/>
    <col min="6404" max="6406" width="4.75" style="116" customWidth="1"/>
    <col min="6407" max="6407" width="17.875" style="116" customWidth="1"/>
    <col min="6408" max="6655" width="9" style="116"/>
    <col min="6656" max="6656" width="2.875" style="116" customWidth="1"/>
    <col min="6657" max="6657" width="17.625" style="116" customWidth="1"/>
    <col min="6658" max="6658" width="26.875" style="116" customWidth="1"/>
    <col min="6659" max="6659" width="6.25" style="116" customWidth="1"/>
    <col min="6660" max="6662" width="4.75" style="116" customWidth="1"/>
    <col min="6663" max="6663" width="17.875" style="116" customWidth="1"/>
    <col min="6664" max="6911" width="9" style="116"/>
    <col min="6912" max="6912" width="2.875" style="116" customWidth="1"/>
    <col min="6913" max="6913" width="17.625" style="116" customWidth="1"/>
    <col min="6914" max="6914" width="26.875" style="116" customWidth="1"/>
    <col min="6915" max="6915" width="6.25" style="116" customWidth="1"/>
    <col min="6916" max="6918" width="4.75" style="116" customWidth="1"/>
    <col min="6919" max="6919" width="17.875" style="116" customWidth="1"/>
    <col min="6920" max="7167" width="9" style="116"/>
    <col min="7168" max="7168" width="2.875" style="116" customWidth="1"/>
    <col min="7169" max="7169" width="17.625" style="116" customWidth="1"/>
    <col min="7170" max="7170" width="26.875" style="116" customWidth="1"/>
    <col min="7171" max="7171" width="6.25" style="116" customWidth="1"/>
    <col min="7172" max="7174" width="4.75" style="116" customWidth="1"/>
    <col min="7175" max="7175" width="17.875" style="116" customWidth="1"/>
    <col min="7176" max="7423" width="9" style="116"/>
    <col min="7424" max="7424" width="2.875" style="116" customWidth="1"/>
    <col min="7425" max="7425" width="17.625" style="116" customWidth="1"/>
    <col min="7426" max="7426" width="26.875" style="116" customWidth="1"/>
    <col min="7427" max="7427" width="6.25" style="116" customWidth="1"/>
    <col min="7428" max="7430" width="4.75" style="116" customWidth="1"/>
    <col min="7431" max="7431" width="17.875" style="116" customWidth="1"/>
    <col min="7432" max="7679" width="9" style="116"/>
    <col min="7680" max="7680" width="2.875" style="116" customWidth="1"/>
    <col min="7681" max="7681" width="17.625" style="116" customWidth="1"/>
    <col min="7682" max="7682" width="26.875" style="116" customWidth="1"/>
    <col min="7683" max="7683" width="6.25" style="116" customWidth="1"/>
    <col min="7684" max="7686" width="4.75" style="116" customWidth="1"/>
    <col min="7687" max="7687" width="17.875" style="116" customWidth="1"/>
    <col min="7688" max="7935" width="9" style="116"/>
    <col min="7936" max="7936" width="2.875" style="116" customWidth="1"/>
    <col min="7937" max="7937" width="17.625" style="116" customWidth="1"/>
    <col min="7938" max="7938" width="26.875" style="116" customWidth="1"/>
    <col min="7939" max="7939" width="6.25" style="116" customWidth="1"/>
    <col min="7940" max="7942" width="4.75" style="116" customWidth="1"/>
    <col min="7943" max="7943" width="17.875" style="116" customWidth="1"/>
    <col min="7944" max="8191" width="9" style="116"/>
    <col min="8192" max="8192" width="2.875" style="116" customWidth="1"/>
    <col min="8193" max="8193" width="17.625" style="116" customWidth="1"/>
    <col min="8194" max="8194" width="26.875" style="116" customWidth="1"/>
    <col min="8195" max="8195" width="6.25" style="116" customWidth="1"/>
    <col min="8196" max="8198" width="4.75" style="116" customWidth="1"/>
    <col min="8199" max="8199" width="17.875" style="116" customWidth="1"/>
    <col min="8200" max="8447" width="9" style="116"/>
    <col min="8448" max="8448" width="2.875" style="116" customWidth="1"/>
    <col min="8449" max="8449" width="17.625" style="116" customWidth="1"/>
    <col min="8450" max="8450" width="26.875" style="116" customWidth="1"/>
    <col min="8451" max="8451" width="6.25" style="116" customWidth="1"/>
    <col min="8452" max="8454" width="4.75" style="116" customWidth="1"/>
    <col min="8455" max="8455" width="17.875" style="116" customWidth="1"/>
    <col min="8456" max="8703" width="9" style="116"/>
    <col min="8704" max="8704" width="2.875" style="116" customWidth="1"/>
    <col min="8705" max="8705" width="17.625" style="116" customWidth="1"/>
    <col min="8706" max="8706" width="26.875" style="116" customWidth="1"/>
    <col min="8707" max="8707" width="6.25" style="116" customWidth="1"/>
    <col min="8708" max="8710" width="4.75" style="116" customWidth="1"/>
    <col min="8711" max="8711" width="17.875" style="116" customWidth="1"/>
    <col min="8712" max="8959" width="9" style="116"/>
    <col min="8960" max="8960" width="2.875" style="116" customWidth="1"/>
    <col min="8961" max="8961" width="17.625" style="116" customWidth="1"/>
    <col min="8962" max="8962" width="26.875" style="116" customWidth="1"/>
    <col min="8963" max="8963" width="6.25" style="116" customWidth="1"/>
    <col min="8964" max="8966" width="4.75" style="116" customWidth="1"/>
    <col min="8967" max="8967" width="17.875" style="116" customWidth="1"/>
    <col min="8968" max="9215" width="9" style="116"/>
    <col min="9216" max="9216" width="2.875" style="116" customWidth="1"/>
    <col min="9217" max="9217" width="17.625" style="116" customWidth="1"/>
    <col min="9218" max="9218" width="26.875" style="116" customWidth="1"/>
    <col min="9219" max="9219" width="6.25" style="116" customWidth="1"/>
    <col min="9220" max="9222" width="4.75" style="116" customWidth="1"/>
    <col min="9223" max="9223" width="17.875" style="116" customWidth="1"/>
    <col min="9224" max="9471" width="9" style="116"/>
    <col min="9472" max="9472" width="2.875" style="116" customWidth="1"/>
    <col min="9473" max="9473" width="17.625" style="116" customWidth="1"/>
    <col min="9474" max="9474" width="26.875" style="116" customWidth="1"/>
    <col min="9475" max="9475" width="6.25" style="116" customWidth="1"/>
    <col min="9476" max="9478" width="4.75" style="116" customWidth="1"/>
    <col min="9479" max="9479" width="17.875" style="116" customWidth="1"/>
    <col min="9480" max="9727" width="9" style="116"/>
    <col min="9728" max="9728" width="2.875" style="116" customWidth="1"/>
    <col min="9729" max="9729" width="17.625" style="116" customWidth="1"/>
    <col min="9730" max="9730" width="26.875" style="116" customWidth="1"/>
    <col min="9731" max="9731" width="6.25" style="116" customWidth="1"/>
    <col min="9732" max="9734" width="4.75" style="116" customWidth="1"/>
    <col min="9735" max="9735" width="17.875" style="116" customWidth="1"/>
    <col min="9736" max="9983" width="9" style="116"/>
    <col min="9984" max="9984" width="2.875" style="116" customWidth="1"/>
    <col min="9985" max="9985" width="17.625" style="116" customWidth="1"/>
    <col min="9986" max="9986" width="26.875" style="116" customWidth="1"/>
    <col min="9987" max="9987" width="6.25" style="116" customWidth="1"/>
    <col min="9988" max="9990" width="4.75" style="116" customWidth="1"/>
    <col min="9991" max="9991" width="17.875" style="116" customWidth="1"/>
    <col min="9992" max="10239" width="9" style="116"/>
    <col min="10240" max="10240" width="2.875" style="116" customWidth="1"/>
    <col min="10241" max="10241" width="17.625" style="116" customWidth="1"/>
    <col min="10242" max="10242" width="26.875" style="116" customWidth="1"/>
    <col min="10243" max="10243" width="6.25" style="116" customWidth="1"/>
    <col min="10244" max="10246" width="4.75" style="116" customWidth="1"/>
    <col min="10247" max="10247" width="17.875" style="116" customWidth="1"/>
    <col min="10248" max="10495" width="9" style="116"/>
    <col min="10496" max="10496" width="2.875" style="116" customWidth="1"/>
    <col min="10497" max="10497" width="17.625" style="116" customWidth="1"/>
    <col min="10498" max="10498" width="26.875" style="116" customWidth="1"/>
    <col min="10499" max="10499" width="6.25" style="116" customWidth="1"/>
    <col min="10500" max="10502" width="4.75" style="116" customWidth="1"/>
    <col min="10503" max="10503" width="17.875" style="116" customWidth="1"/>
    <col min="10504" max="10751" width="9" style="116"/>
    <col min="10752" max="10752" width="2.875" style="116" customWidth="1"/>
    <col min="10753" max="10753" width="17.625" style="116" customWidth="1"/>
    <col min="10754" max="10754" width="26.875" style="116" customWidth="1"/>
    <col min="10755" max="10755" width="6.25" style="116" customWidth="1"/>
    <col min="10756" max="10758" width="4.75" style="116" customWidth="1"/>
    <col min="10759" max="10759" width="17.875" style="116" customWidth="1"/>
    <col min="10760" max="11007" width="9" style="116"/>
    <col min="11008" max="11008" width="2.875" style="116" customWidth="1"/>
    <col min="11009" max="11009" width="17.625" style="116" customWidth="1"/>
    <col min="11010" max="11010" width="26.875" style="116" customWidth="1"/>
    <col min="11011" max="11011" width="6.25" style="116" customWidth="1"/>
    <col min="11012" max="11014" width="4.75" style="116" customWidth="1"/>
    <col min="11015" max="11015" width="17.875" style="116" customWidth="1"/>
    <col min="11016" max="11263" width="9" style="116"/>
    <col min="11264" max="11264" width="2.875" style="116" customWidth="1"/>
    <col min="11265" max="11265" width="17.625" style="116" customWidth="1"/>
    <col min="11266" max="11266" width="26.875" style="116" customWidth="1"/>
    <col min="11267" max="11267" width="6.25" style="116" customWidth="1"/>
    <col min="11268" max="11270" width="4.75" style="116" customWidth="1"/>
    <col min="11271" max="11271" width="17.875" style="116" customWidth="1"/>
    <col min="11272" max="11519" width="9" style="116"/>
    <col min="11520" max="11520" width="2.875" style="116" customWidth="1"/>
    <col min="11521" max="11521" width="17.625" style="116" customWidth="1"/>
    <col min="11522" max="11522" width="26.875" style="116" customWidth="1"/>
    <col min="11523" max="11523" width="6.25" style="116" customWidth="1"/>
    <col min="11524" max="11526" width="4.75" style="116" customWidth="1"/>
    <col min="11527" max="11527" width="17.875" style="116" customWidth="1"/>
    <col min="11528" max="11775" width="9" style="116"/>
    <col min="11776" max="11776" width="2.875" style="116" customWidth="1"/>
    <col min="11777" max="11777" width="17.625" style="116" customWidth="1"/>
    <col min="11778" max="11778" width="26.875" style="116" customWidth="1"/>
    <col min="11779" max="11779" width="6.25" style="116" customWidth="1"/>
    <col min="11780" max="11782" width="4.75" style="116" customWidth="1"/>
    <col min="11783" max="11783" width="17.875" style="116" customWidth="1"/>
    <col min="11784" max="12031" width="9" style="116"/>
    <col min="12032" max="12032" width="2.875" style="116" customWidth="1"/>
    <col min="12033" max="12033" width="17.625" style="116" customWidth="1"/>
    <col min="12034" max="12034" width="26.875" style="116" customWidth="1"/>
    <col min="12035" max="12035" width="6.25" style="116" customWidth="1"/>
    <col min="12036" max="12038" width="4.75" style="116" customWidth="1"/>
    <col min="12039" max="12039" width="17.875" style="116" customWidth="1"/>
    <col min="12040" max="12287" width="9" style="116"/>
    <col min="12288" max="12288" width="2.875" style="116" customWidth="1"/>
    <col min="12289" max="12289" width="17.625" style="116" customWidth="1"/>
    <col min="12290" max="12290" width="26.875" style="116" customWidth="1"/>
    <col min="12291" max="12291" width="6.25" style="116" customWidth="1"/>
    <col min="12292" max="12294" width="4.75" style="116" customWidth="1"/>
    <col min="12295" max="12295" width="17.875" style="116" customWidth="1"/>
    <col min="12296" max="12543" width="9" style="116"/>
    <col min="12544" max="12544" width="2.875" style="116" customWidth="1"/>
    <col min="12545" max="12545" width="17.625" style="116" customWidth="1"/>
    <col min="12546" max="12546" width="26.875" style="116" customWidth="1"/>
    <col min="12547" max="12547" width="6.25" style="116" customWidth="1"/>
    <col min="12548" max="12550" width="4.75" style="116" customWidth="1"/>
    <col min="12551" max="12551" width="17.875" style="116" customWidth="1"/>
    <col min="12552" max="12799" width="9" style="116"/>
    <col min="12800" max="12800" width="2.875" style="116" customWidth="1"/>
    <col min="12801" max="12801" width="17.625" style="116" customWidth="1"/>
    <col min="12802" max="12802" width="26.875" style="116" customWidth="1"/>
    <col min="12803" max="12803" width="6.25" style="116" customWidth="1"/>
    <col min="12804" max="12806" width="4.75" style="116" customWidth="1"/>
    <col min="12807" max="12807" width="17.875" style="116" customWidth="1"/>
    <col min="12808" max="13055" width="9" style="116"/>
    <col min="13056" max="13056" width="2.875" style="116" customWidth="1"/>
    <col min="13057" max="13057" width="17.625" style="116" customWidth="1"/>
    <col min="13058" max="13058" width="26.875" style="116" customWidth="1"/>
    <col min="13059" max="13059" width="6.25" style="116" customWidth="1"/>
    <col min="13060" max="13062" width="4.75" style="116" customWidth="1"/>
    <col min="13063" max="13063" width="17.875" style="116" customWidth="1"/>
    <col min="13064" max="13311" width="9" style="116"/>
    <col min="13312" max="13312" width="2.875" style="116" customWidth="1"/>
    <col min="13313" max="13313" width="17.625" style="116" customWidth="1"/>
    <col min="13314" max="13314" width="26.875" style="116" customWidth="1"/>
    <col min="13315" max="13315" width="6.25" style="116" customWidth="1"/>
    <col min="13316" max="13318" width="4.75" style="116" customWidth="1"/>
    <col min="13319" max="13319" width="17.875" style="116" customWidth="1"/>
    <col min="13320" max="13567" width="9" style="116"/>
    <col min="13568" max="13568" width="2.875" style="116" customWidth="1"/>
    <col min="13569" max="13569" width="17.625" style="116" customWidth="1"/>
    <col min="13570" max="13570" width="26.875" style="116" customWidth="1"/>
    <col min="13571" max="13571" width="6.25" style="116" customWidth="1"/>
    <col min="13572" max="13574" width="4.75" style="116" customWidth="1"/>
    <col min="13575" max="13575" width="17.875" style="116" customWidth="1"/>
    <col min="13576" max="13823" width="9" style="116"/>
    <col min="13824" max="13824" width="2.875" style="116" customWidth="1"/>
    <col min="13825" max="13825" width="17.625" style="116" customWidth="1"/>
    <col min="13826" max="13826" width="26.875" style="116" customWidth="1"/>
    <col min="13827" max="13827" width="6.25" style="116" customWidth="1"/>
    <col min="13828" max="13830" width="4.75" style="116" customWidth="1"/>
    <col min="13831" max="13831" width="17.875" style="116" customWidth="1"/>
    <col min="13832" max="14079" width="9" style="116"/>
    <col min="14080" max="14080" width="2.875" style="116" customWidth="1"/>
    <col min="14081" max="14081" width="17.625" style="116" customWidth="1"/>
    <col min="14082" max="14082" width="26.875" style="116" customWidth="1"/>
    <col min="14083" max="14083" width="6.25" style="116" customWidth="1"/>
    <col min="14084" max="14086" width="4.75" style="116" customWidth="1"/>
    <col min="14087" max="14087" width="17.875" style="116" customWidth="1"/>
    <col min="14088" max="14335" width="9" style="116"/>
    <col min="14336" max="14336" width="2.875" style="116" customWidth="1"/>
    <col min="14337" max="14337" width="17.625" style="116" customWidth="1"/>
    <col min="14338" max="14338" width="26.875" style="116" customWidth="1"/>
    <col min="14339" max="14339" width="6.25" style="116" customWidth="1"/>
    <col min="14340" max="14342" width="4.75" style="116" customWidth="1"/>
    <col min="14343" max="14343" width="17.875" style="116" customWidth="1"/>
    <col min="14344" max="14591" width="9" style="116"/>
    <col min="14592" max="14592" width="2.875" style="116" customWidth="1"/>
    <col min="14593" max="14593" width="17.625" style="116" customWidth="1"/>
    <col min="14594" max="14594" width="26.875" style="116" customWidth="1"/>
    <col min="14595" max="14595" width="6.25" style="116" customWidth="1"/>
    <col min="14596" max="14598" width="4.75" style="116" customWidth="1"/>
    <col min="14599" max="14599" width="17.875" style="116" customWidth="1"/>
    <col min="14600" max="14847" width="9" style="116"/>
    <col min="14848" max="14848" width="2.875" style="116" customWidth="1"/>
    <col min="14849" max="14849" width="17.625" style="116" customWidth="1"/>
    <col min="14850" max="14850" width="26.875" style="116" customWidth="1"/>
    <col min="14851" max="14851" width="6.25" style="116" customWidth="1"/>
    <col min="14852" max="14854" width="4.75" style="116" customWidth="1"/>
    <col min="14855" max="14855" width="17.875" style="116" customWidth="1"/>
    <col min="14856" max="15103" width="9" style="116"/>
    <col min="15104" max="15104" width="2.875" style="116" customWidth="1"/>
    <col min="15105" max="15105" width="17.625" style="116" customWidth="1"/>
    <col min="15106" max="15106" width="26.875" style="116" customWidth="1"/>
    <col min="15107" max="15107" width="6.25" style="116" customWidth="1"/>
    <col min="15108" max="15110" width="4.75" style="116" customWidth="1"/>
    <col min="15111" max="15111" width="17.875" style="116" customWidth="1"/>
    <col min="15112" max="15359" width="9" style="116"/>
    <col min="15360" max="15360" width="2.875" style="116" customWidth="1"/>
    <col min="15361" max="15361" width="17.625" style="116" customWidth="1"/>
    <col min="15362" max="15362" width="26.875" style="116" customWidth="1"/>
    <col min="15363" max="15363" width="6.25" style="116" customWidth="1"/>
    <col min="15364" max="15366" width="4.75" style="116" customWidth="1"/>
    <col min="15367" max="15367" width="17.875" style="116" customWidth="1"/>
    <col min="15368" max="15615" width="9" style="116"/>
    <col min="15616" max="15616" width="2.875" style="116" customWidth="1"/>
    <col min="15617" max="15617" width="17.625" style="116" customWidth="1"/>
    <col min="15618" max="15618" width="26.875" style="116" customWidth="1"/>
    <col min="15619" max="15619" width="6.25" style="116" customWidth="1"/>
    <col min="15620" max="15622" width="4.75" style="116" customWidth="1"/>
    <col min="15623" max="15623" width="17.875" style="116" customWidth="1"/>
    <col min="15624" max="15871" width="9" style="116"/>
    <col min="15872" max="15872" width="2.875" style="116" customWidth="1"/>
    <col min="15873" max="15873" width="17.625" style="116" customWidth="1"/>
    <col min="15874" max="15874" width="26.875" style="116" customWidth="1"/>
    <col min="15875" max="15875" width="6.25" style="116" customWidth="1"/>
    <col min="15876" max="15878" width="4.75" style="116" customWidth="1"/>
    <col min="15879" max="15879" width="17.875" style="116" customWidth="1"/>
    <col min="15880" max="16127" width="9" style="116"/>
    <col min="16128" max="16128" width="2.875" style="116" customWidth="1"/>
    <col min="16129" max="16129" width="17.625" style="116" customWidth="1"/>
    <col min="16130" max="16130" width="26.875" style="116" customWidth="1"/>
    <col min="16131" max="16131" width="6.25" style="116" customWidth="1"/>
    <col min="16132" max="16134" width="4.75" style="116" customWidth="1"/>
    <col min="16135" max="16135" width="17.875" style="116" customWidth="1"/>
    <col min="16136" max="16384" width="9" style="116"/>
  </cols>
  <sheetData>
    <row r="1" spans="1:7" ht="26.25" customHeight="1" thickBot="1" x14ac:dyDescent="0.2">
      <c r="A1" s="1156" t="s">
        <v>394</v>
      </c>
      <c r="B1" s="1156"/>
      <c r="C1" s="1156"/>
      <c r="D1" s="1156"/>
      <c r="E1" s="1156"/>
      <c r="F1" s="1156"/>
      <c r="G1" s="1156"/>
    </row>
    <row r="2" spans="1:7" s="121" customFormat="1" ht="18.600000000000001" customHeight="1" x14ac:dyDescent="0.15">
      <c r="A2" s="1157" t="s">
        <v>219</v>
      </c>
      <c r="B2" s="1158"/>
      <c r="C2" s="1159"/>
      <c r="D2" s="1160"/>
      <c r="E2" s="1160"/>
      <c r="F2" s="1160"/>
      <c r="G2" s="1161"/>
    </row>
    <row r="3" spans="1:7" s="121" customFormat="1" ht="18.600000000000001" customHeight="1" x14ac:dyDescent="0.15">
      <c r="A3" s="1162" t="s">
        <v>0</v>
      </c>
      <c r="B3" s="1163"/>
      <c r="C3" s="1164"/>
      <c r="D3" s="1165"/>
      <c r="E3" s="1165"/>
      <c r="F3" s="1165"/>
      <c r="G3" s="1166"/>
    </row>
    <row r="4" spans="1:7" s="121" customFormat="1" ht="18.600000000000001" customHeight="1" thickBot="1" x14ac:dyDescent="0.2">
      <c r="A4" s="1150" t="s">
        <v>220</v>
      </c>
      <c r="B4" s="1151"/>
      <c r="C4" s="186"/>
      <c r="D4" s="1152" t="s">
        <v>221</v>
      </c>
      <c r="E4" s="1153"/>
      <c r="F4" s="1154"/>
      <c r="G4" s="1155"/>
    </row>
    <row r="5" spans="1:7" s="121" customFormat="1" ht="3.6" customHeight="1" thickBot="1" x14ac:dyDescent="0.2"/>
    <row r="6" spans="1:7" s="121" customFormat="1" ht="28.5" x14ac:dyDescent="0.15">
      <c r="A6" s="1049" t="s">
        <v>222</v>
      </c>
      <c r="B6" s="1050"/>
      <c r="C6" s="1050"/>
      <c r="D6" s="1053" t="s">
        <v>223</v>
      </c>
      <c r="E6" s="125" t="s">
        <v>224</v>
      </c>
      <c r="F6" s="125" t="s">
        <v>225</v>
      </c>
      <c r="G6" s="1140" t="s">
        <v>371</v>
      </c>
    </row>
    <row r="7" spans="1:7" s="121" customFormat="1" ht="19.149999999999999" customHeight="1" thickBot="1" x14ac:dyDescent="0.2">
      <c r="A7" s="1051"/>
      <c r="B7" s="1052"/>
      <c r="C7" s="1052"/>
      <c r="D7" s="1054"/>
      <c r="E7" s="187" t="s">
        <v>227</v>
      </c>
      <c r="F7" s="188" t="s">
        <v>227</v>
      </c>
      <c r="G7" s="1141"/>
    </row>
    <row r="8" spans="1:7" s="121" customFormat="1" ht="24.95" customHeight="1" thickTop="1" x14ac:dyDescent="0.15">
      <c r="A8" s="1142" t="s">
        <v>228</v>
      </c>
      <c r="B8" s="1144" t="s">
        <v>229</v>
      </c>
      <c r="C8" s="1145"/>
      <c r="D8" s="958" t="s">
        <v>1085</v>
      </c>
      <c r="E8" s="190"/>
      <c r="F8" s="191"/>
      <c r="G8" s="192"/>
    </row>
    <row r="9" spans="1:7" s="121" customFormat="1" ht="21.75" thickBot="1" x14ac:dyDescent="0.2">
      <c r="A9" s="1143"/>
      <c r="B9" s="1146" t="s">
        <v>231</v>
      </c>
      <c r="C9" s="1147"/>
      <c r="D9" s="213" t="s">
        <v>1078</v>
      </c>
      <c r="E9" s="194"/>
      <c r="F9" s="195"/>
      <c r="G9" s="196"/>
    </row>
    <row r="10" spans="1:7" s="121" customFormat="1" ht="24.95" customHeight="1" x14ac:dyDescent="0.15">
      <c r="A10" s="197">
        <f t="shared" ref="A10:A22" si="0">ROW()-9</f>
        <v>1</v>
      </c>
      <c r="B10" s="1148" t="s">
        <v>233</v>
      </c>
      <c r="C10" s="1149"/>
      <c r="D10" s="198"/>
      <c r="E10" s="199"/>
      <c r="F10" s="200"/>
      <c r="G10" s="201"/>
    </row>
    <row r="11" spans="1:7" s="121" customFormat="1" ht="24.95" customHeight="1" x14ac:dyDescent="0.15">
      <c r="A11" s="202">
        <f t="shared" si="0"/>
        <v>2</v>
      </c>
      <c r="B11" s="1134" t="s">
        <v>234</v>
      </c>
      <c r="C11" s="1135"/>
      <c r="D11" s="203" t="s">
        <v>1015</v>
      </c>
      <c r="E11" s="204"/>
      <c r="F11" s="205"/>
      <c r="G11" s="206"/>
    </row>
    <row r="12" spans="1:7" s="121" customFormat="1" ht="24.95" customHeight="1" x14ac:dyDescent="0.15">
      <c r="A12" s="202">
        <f t="shared" si="0"/>
        <v>3</v>
      </c>
      <c r="B12" s="1134" t="s">
        <v>373</v>
      </c>
      <c r="C12" s="1135"/>
      <c r="D12" s="203"/>
      <c r="E12" s="204"/>
      <c r="F12" s="205"/>
      <c r="G12" s="206"/>
    </row>
    <row r="13" spans="1:7" s="121" customFormat="1" ht="24.95" customHeight="1" x14ac:dyDescent="0.15">
      <c r="A13" s="202">
        <f t="shared" si="0"/>
        <v>4</v>
      </c>
      <c r="B13" s="1134" t="s">
        <v>236</v>
      </c>
      <c r="C13" s="1135"/>
      <c r="D13" s="203" t="s">
        <v>1004</v>
      </c>
      <c r="E13" s="204"/>
      <c r="F13" s="205"/>
      <c r="G13" s="206"/>
    </row>
    <row r="14" spans="1:7" s="121" customFormat="1" ht="24.95" customHeight="1" x14ac:dyDescent="0.15">
      <c r="A14" s="202">
        <f t="shared" si="0"/>
        <v>5</v>
      </c>
      <c r="B14" s="1136" t="s">
        <v>374</v>
      </c>
      <c r="C14" s="1137"/>
      <c r="D14" s="203" t="s">
        <v>1017</v>
      </c>
      <c r="E14" s="204"/>
      <c r="F14" s="205"/>
      <c r="G14" s="206"/>
    </row>
    <row r="15" spans="1:7" s="121" customFormat="1" ht="24.95" customHeight="1" x14ac:dyDescent="0.15">
      <c r="A15" s="202">
        <f t="shared" si="0"/>
        <v>6</v>
      </c>
      <c r="B15" s="1134" t="s">
        <v>23</v>
      </c>
      <c r="C15" s="1135"/>
      <c r="D15" s="203"/>
      <c r="E15" s="204"/>
      <c r="F15" s="205"/>
      <c r="G15" s="206"/>
    </row>
    <row r="16" spans="1:7" s="121" customFormat="1" ht="24.95" customHeight="1" x14ac:dyDescent="0.15">
      <c r="A16" s="202">
        <f t="shared" si="0"/>
        <v>7</v>
      </c>
      <c r="B16" s="1134" t="s">
        <v>237</v>
      </c>
      <c r="C16" s="1135"/>
      <c r="D16" s="203" t="s">
        <v>1005</v>
      </c>
      <c r="E16" s="204"/>
      <c r="F16" s="205"/>
      <c r="G16" s="206"/>
    </row>
    <row r="17" spans="1:7" s="121" customFormat="1" ht="24.95" customHeight="1" x14ac:dyDescent="0.15">
      <c r="A17" s="202">
        <f t="shared" si="0"/>
        <v>8</v>
      </c>
      <c r="B17" s="1134" t="s">
        <v>572</v>
      </c>
      <c r="C17" s="1135"/>
      <c r="D17" s="203" t="s">
        <v>1020</v>
      </c>
      <c r="E17" s="204"/>
      <c r="F17" s="205"/>
      <c r="G17" s="206"/>
    </row>
    <row r="18" spans="1:7" s="121" customFormat="1" ht="24.95" customHeight="1" x14ac:dyDescent="0.15">
      <c r="A18" s="202">
        <f t="shared" si="0"/>
        <v>9</v>
      </c>
      <c r="B18" s="1136" t="s">
        <v>558</v>
      </c>
      <c r="C18" s="1137"/>
      <c r="D18" s="203" t="s">
        <v>1006</v>
      </c>
      <c r="E18" s="204"/>
      <c r="F18" s="205"/>
      <c r="G18" s="206"/>
    </row>
    <row r="19" spans="1:7" s="121" customFormat="1" ht="24.95" customHeight="1" x14ac:dyDescent="0.15">
      <c r="A19" s="202">
        <f t="shared" si="0"/>
        <v>10</v>
      </c>
      <c r="B19" s="1134" t="s">
        <v>375</v>
      </c>
      <c r="C19" s="1135"/>
      <c r="D19" s="203" t="s">
        <v>575</v>
      </c>
      <c r="E19" s="204"/>
      <c r="F19" s="205"/>
      <c r="G19" s="207"/>
    </row>
    <row r="20" spans="1:7" s="121" customFormat="1" ht="24.95" customHeight="1" x14ac:dyDescent="0.15">
      <c r="A20" s="202">
        <f t="shared" si="0"/>
        <v>11</v>
      </c>
      <c r="B20" s="1134" t="s">
        <v>241</v>
      </c>
      <c r="C20" s="1135"/>
      <c r="D20" s="203" t="s">
        <v>377</v>
      </c>
      <c r="E20" s="204"/>
      <c r="F20" s="205"/>
      <c r="G20" s="207"/>
    </row>
    <row r="21" spans="1:7" s="121" customFormat="1" ht="24.95" customHeight="1" x14ac:dyDescent="0.15">
      <c r="A21" s="202">
        <f t="shared" si="0"/>
        <v>12</v>
      </c>
      <c r="B21" s="1138" t="s">
        <v>243</v>
      </c>
      <c r="C21" s="1139"/>
      <c r="D21" s="203" t="s">
        <v>378</v>
      </c>
      <c r="E21" s="204"/>
      <c r="F21" s="205"/>
      <c r="G21" s="208" t="s">
        <v>379</v>
      </c>
    </row>
    <row r="22" spans="1:7" s="121" customFormat="1" ht="24" customHeight="1" thickBot="1" x14ac:dyDescent="0.2">
      <c r="A22" s="202">
        <f t="shared" si="0"/>
        <v>13</v>
      </c>
      <c r="B22" s="1062" t="s">
        <v>246</v>
      </c>
      <c r="C22" s="1062"/>
      <c r="D22" s="210"/>
      <c r="E22" s="194"/>
      <c r="F22" s="195"/>
      <c r="G22" s="211" t="s">
        <v>247</v>
      </c>
    </row>
    <row r="23" spans="1:7" ht="124.5" customHeight="1" thickBot="1" x14ac:dyDescent="0.2">
      <c r="A23" s="122" t="s">
        <v>15</v>
      </c>
      <c r="B23" s="1064" t="s">
        <v>1083</v>
      </c>
      <c r="C23" s="1065"/>
      <c r="D23" s="1065"/>
      <c r="E23" s="1065"/>
      <c r="F23" s="1065"/>
      <c r="G23" s="1066"/>
    </row>
    <row r="24" spans="1:7" s="80" customFormat="1" ht="91.5" customHeight="1" thickBot="1" x14ac:dyDescent="0.2">
      <c r="A24" s="1067" t="s">
        <v>248</v>
      </c>
      <c r="B24" s="1068"/>
      <c r="C24" s="1068"/>
      <c r="D24" s="1068"/>
      <c r="E24" s="1068"/>
      <c r="F24" s="1068"/>
      <c r="G24" s="1069"/>
    </row>
    <row r="25" spans="1:7" ht="24.95" customHeight="1" x14ac:dyDescent="0.15">
      <c r="A25" s="212"/>
      <c r="B25" s="212"/>
      <c r="C25" s="212"/>
      <c r="D25" s="212"/>
      <c r="E25" s="212"/>
      <c r="F25" s="212"/>
      <c r="G25" s="212"/>
    </row>
    <row r="26" spans="1:7" ht="24.95" customHeight="1" x14ac:dyDescent="0.15">
      <c r="A26" s="212"/>
      <c r="B26" s="212"/>
      <c r="C26" s="212"/>
      <c r="D26" s="212"/>
      <c r="E26" s="212"/>
      <c r="F26" s="212"/>
      <c r="G26" s="212"/>
    </row>
  </sheetData>
  <mergeCells count="29">
    <mergeCell ref="B23:G23"/>
    <mergeCell ref="A24:G24"/>
    <mergeCell ref="B16:C16"/>
    <mergeCell ref="B17:C17"/>
    <mergeCell ref="B19:C19"/>
    <mergeCell ref="B20:C20"/>
    <mergeCell ref="B21:C21"/>
    <mergeCell ref="B22:C22"/>
    <mergeCell ref="B18:C18"/>
    <mergeCell ref="B15:C15"/>
    <mergeCell ref="A6:C7"/>
    <mergeCell ref="D6:D7"/>
    <mergeCell ref="G6:G7"/>
    <mergeCell ref="A8:A9"/>
    <mergeCell ref="B8:C8"/>
    <mergeCell ref="B9:C9"/>
    <mergeCell ref="B10:C10"/>
    <mergeCell ref="B11:C11"/>
    <mergeCell ref="B12:C12"/>
    <mergeCell ref="B13:C13"/>
    <mergeCell ref="B14:C14"/>
    <mergeCell ref="A4:B4"/>
    <mergeCell ref="D4:E4"/>
    <mergeCell ref="F4:G4"/>
    <mergeCell ref="A1:G1"/>
    <mergeCell ref="A2:B2"/>
    <mergeCell ref="C2:G2"/>
    <mergeCell ref="A3:B3"/>
    <mergeCell ref="C3:G3"/>
  </mergeCells>
  <phoneticPr fontId="1"/>
  <dataValidations count="2">
    <dataValidation imeMode="hiragana" allowBlank="1" showInputMessage="1" showErrorMessage="1" sqref="C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C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C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C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C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C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C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C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C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C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C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C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C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C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C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C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IX2:JC3 ST2:SY3 ACP2:ACU3 AML2:AMQ3 AWH2:AWM3 BGD2:BGI3 BPZ2:BQE3 BZV2:CAA3 CJR2:CJW3 CTN2:CTS3 DDJ2:DDO3 DNF2:DNK3 DXB2:DXG3 EGX2:EHC3 EQT2:EQY3 FAP2:FAU3 FKL2:FKQ3 FUH2:FUM3 GED2:GEI3 GNZ2:GOE3 GXV2:GYA3 HHR2:HHW3 HRN2:HRS3 IBJ2:IBO3 ILF2:ILK3 IVB2:IVG3 JEX2:JFC3 JOT2:JOY3 JYP2:JYU3 KIL2:KIQ3 KSH2:KSM3 LCD2:LCI3 LLZ2:LME3 LVV2:LWA3 MFR2:MFW3 MPN2:MPS3 MZJ2:MZO3 NJF2:NJK3 NTB2:NTG3 OCX2:ODC3 OMT2:OMY3 OWP2:OWU3 PGL2:PGQ3 PQH2:PQM3 QAD2:QAI3 QJZ2:QKE3 QTV2:QUA3 RDR2:RDW3 RNN2:RNS3 RXJ2:RXO3 SHF2:SHK3 SRB2:SRG3 TAX2:TBC3 TKT2:TKY3 TUP2:TUU3 UEL2:UEQ3 UOH2:UOM3 UYD2:UYI3 VHZ2:VIE3 VRV2:VSA3 WBR2:WBW3 WLN2:WLS3 WVJ2:WVO3 IX65539:JC65540 ST65539:SY65540 ACP65539:ACU65540 AML65539:AMQ65540 AWH65539:AWM65540 BGD65539:BGI65540 BPZ65539:BQE65540 BZV65539:CAA65540 CJR65539:CJW65540 CTN65539:CTS65540 DDJ65539:DDO65540 DNF65539:DNK65540 DXB65539:DXG65540 EGX65539:EHC65540 EQT65539:EQY65540 FAP65539:FAU65540 FKL65539:FKQ65540 FUH65539:FUM65540 GED65539:GEI65540 GNZ65539:GOE65540 GXV65539:GYA65540 HHR65539:HHW65540 HRN65539:HRS65540 IBJ65539:IBO65540 ILF65539:ILK65540 IVB65539:IVG65540 JEX65539:JFC65540 JOT65539:JOY65540 JYP65539:JYU65540 KIL65539:KIQ65540 KSH65539:KSM65540 LCD65539:LCI65540 LLZ65539:LME65540 LVV65539:LWA65540 MFR65539:MFW65540 MPN65539:MPS65540 MZJ65539:MZO65540 NJF65539:NJK65540 NTB65539:NTG65540 OCX65539:ODC65540 OMT65539:OMY65540 OWP65539:OWU65540 PGL65539:PGQ65540 PQH65539:PQM65540 QAD65539:QAI65540 QJZ65539:QKE65540 QTV65539:QUA65540 RDR65539:RDW65540 RNN65539:RNS65540 RXJ65539:RXO65540 SHF65539:SHK65540 SRB65539:SRG65540 TAX65539:TBC65540 TKT65539:TKY65540 TUP65539:TUU65540 UEL65539:UEQ65540 UOH65539:UOM65540 UYD65539:UYI65540 VHZ65539:VIE65540 VRV65539:VSA65540 WBR65539:WBW65540 WLN65539:WLS65540 WVJ65539:WVO65540 IX131075:JC131076 ST131075:SY131076 ACP131075:ACU131076 AML131075:AMQ131076 AWH131075:AWM131076 BGD131075:BGI131076 BPZ131075:BQE131076 BZV131075:CAA131076 CJR131075:CJW131076 CTN131075:CTS131076 DDJ131075:DDO131076 DNF131075:DNK131076 DXB131075:DXG131076 EGX131075:EHC131076 EQT131075:EQY131076 FAP131075:FAU131076 FKL131075:FKQ131076 FUH131075:FUM131076 GED131075:GEI131076 GNZ131075:GOE131076 GXV131075:GYA131076 HHR131075:HHW131076 HRN131075:HRS131076 IBJ131075:IBO131076 ILF131075:ILK131076 IVB131075:IVG131076 JEX131075:JFC131076 JOT131075:JOY131076 JYP131075:JYU131076 KIL131075:KIQ131076 KSH131075:KSM131076 LCD131075:LCI131076 LLZ131075:LME131076 LVV131075:LWA131076 MFR131075:MFW131076 MPN131075:MPS131076 MZJ131075:MZO131076 NJF131075:NJK131076 NTB131075:NTG131076 OCX131075:ODC131076 OMT131075:OMY131076 OWP131075:OWU131076 PGL131075:PGQ131076 PQH131075:PQM131076 QAD131075:QAI131076 QJZ131075:QKE131076 QTV131075:QUA131076 RDR131075:RDW131076 RNN131075:RNS131076 RXJ131075:RXO131076 SHF131075:SHK131076 SRB131075:SRG131076 TAX131075:TBC131076 TKT131075:TKY131076 TUP131075:TUU131076 UEL131075:UEQ131076 UOH131075:UOM131076 UYD131075:UYI131076 VHZ131075:VIE131076 VRV131075:VSA131076 WBR131075:WBW131076 WLN131075:WLS131076 WVJ131075:WVO131076 IX196611:JC196612 ST196611:SY196612 ACP196611:ACU196612 AML196611:AMQ196612 AWH196611:AWM196612 BGD196611:BGI196612 BPZ196611:BQE196612 BZV196611:CAA196612 CJR196611:CJW196612 CTN196611:CTS196612 DDJ196611:DDO196612 DNF196611:DNK196612 DXB196611:DXG196612 EGX196611:EHC196612 EQT196611:EQY196612 FAP196611:FAU196612 FKL196611:FKQ196612 FUH196611:FUM196612 GED196611:GEI196612 GNZ196611:GOE196612 GXV196611:GYA196612 HHR196611:HHW196612 HRN196611:HRS196612 IBJ196611:IBO196612 ILF196611:ILK196612 IVB196611:IVG196612 JEX196611:JFC196612 JOT196611:JOY196612 JYP196611:JYU196612 KIL196611:KIQ196612 KSH196611:KSM196612 LCD196611:LCI196612 LLZ196611:LME196612 LVV196611:LWA196612 MFR196611:MFW196612 MPN196611:MPS196612 MZJ196611:MZO196612 NJF196611:NJK196612 NTB196611:NTG196612 OCX196611:ODC196612 OMT196611:OMY196612 OWP196611:OWU196612 PGL196611:PGQ196612 PQH196611:PQM196612 QAD196611:QAI196612 QJZ196611:QKE196612 QTV196611:QUA196612 RDR196611:RDW196612 RNN196611:RNS196612 RXJ196611:RXO196612 SHF196611:SHK196612 SRB196611:SRG196612 TAX196611:TBC196612 TKT196611:TKY196612 TUP196611:TUU196612 UEL196611:UEQ196612 UOH196611:UOM196612 UYD196611:UYI196612 VHZ196611:VIE196612 VRV196611:VSA196612 WBR196611:WBW196612 WLN196611:WLS196612 WVJ196611:WVO196612 IX262147:JC262148 ST262147:SY262148 ACP262147:ACU262148 AML262147:AMQ262148 AWH262147:AWM262148 BGD262147:BGI262148 BPZ262147:BQE262148 BZV262147:CAA262148 CJR262147:CJW262148 CTN262147:CTS262148 DDJ262147:DDO262148 DNF262147:DNK262148 DXB262147:DXG262148 EGX262147:EHC262148 EQT262147:EQY262148 FAP262147:FAU262148 FKL262147:FKQ262148 FUH262147:FUM262148 GED262147:GEI262148 GNZ262147:GOE262148 GXV262147:GYA262148 HHR262147:HHW262148 HRN262147:HRS262148 IBJ262147:IBO262148 ILF262147:ILK262148 IVB262147:IVG262148 JEX262147:JFC262148 JOT262147:JOY262148 JYP262147:JYU262148 KIL262147:KIQ262148 KSH262147:KSM262148 LCD262147:LCI262148 LLZ262147:LME262148 LVV262147:LWA262148 MFR262147:MFW262148 MPN262147:MPS262148 MZJ262147:MZO262148 NJF262147:NJK262148 NTB262147:NTG262148 OCX262147:ODC262148 OMT262147:OMY262148 OWP262147:OWU262148 PGL262147:PGQ262148 PQH262147:PQM262148 QAD262147:QAI262148 QJZ262147:QKE262148 QTV262147:QUA262148 RDR262147:RDW262148 RNN262147:RNS262148 RXJ262147:RXO262148 SHF262147:SHK262148 SRB262147:SRG262148 TAX262147:TBC262148 TKT262147:TKY262148 TUP262147:TUU262148 UEL262147:UEQ262148 UOH262147:UOM262148 UYD262147:UYI262148 VHZ262147:VIE262148 VRV262147:VSA262148 WBR262147:WBW262148 WLN262147:WLS262148 WVJ262147:WVO262148 IX327683:JC327684 ST327683:SY327684 ACP327683:ACU327684 AML327683:AMQ327684 AWH327683:AWM327684 BGD327683:BGI327684 BPZ327683:BQE327684 BZV327683:CAA327684 CJR327683:CJW327684 CTN327683:CTS327684 DDJ327683:DDO327684 DNF327683:DNK327684 DXB327683:DXG327684 EGX327683:EHC327684 EQT327683:EQY327684 FAP327683:FAU327684 FKL327683:FKQ327684 FUH327683:FUM327684 GED327683:GEI327684 GNZ327683:GOE327684 GXV327683:GYA327684 HHR327683:HHW327684 HRN327683:HRS327684 IBJ327683:IBO327684 ILF327683:ILK327684 IVB327683:IVG327684 JEX327683:JFC327684 JOT327683:JOY327684 JYP327683:JYU327684 KIL327683:KIQ327684 KSH327683:KSM327684 LCD327683:LCI327684 LLZ327683:LME327684 LVV327683:LWA327684 MFR327683:MFW327684 MPN327683:MPS327684 MZJ327683:MZO327684 NJF327683:NJK327684 NTB327683:NTG327684 OCX327683:ODC327684 OMT327683:OMY327684 OWP327683:OWU327684 PGL327683:PGQ327684 PQH327683:PQM327684 QAD327683:QAI327684 QJZ327683:QKE327684 QTV327683:QUA327684 RDR327683:RDW327684 RNN327683:RNS327684 RXJ327683:RXO327684 SHF327683:SHK327684 SRB327683:SRG327684 TAX327683:TBC327684 TKT327683:TKY327684 TUP327683:TUU327684 UEL327683:UEQ327684 UOH327683:UOM327684 UYD327683:UYI327684 VHZ327683:VIE327684 VRV327683:VSA327684 WBR327683:WBW327684 WLN327683:WLS327684 WVJ327683:WVO327684 IX393219:JC393220 ST393219:SY393220 ACP393219:ACU393220 AML393219:AMQ393220 AWH393219:AWM393220 BGD393219:BGI393220 BPZ393219:BQE393220 BZV393219:CAA393220 CJR393219:CJW393220 CTN393219:CTS393220 DDJ393219:DDO393220 DNF393219:DNK393220 DXB393219:DXG393220 EGX393219:EHC393220 EQT393219:EQY393220 FAP393219:FAU393220 FKL393219:FKQ393220 FUH393219:FUM393220 GED393219:GEI393220 GNZ393219:GOE393220 GXV393219:GYA393220 HHR393219:HHW393220 HRN393219:HRS393220 IBJ393219:IBO393220 ILF393219:ILK393220 IVB393219:IVG393220 JEX393219:JFC393220 JOT393219:JOY393220 JYP393219:JYU393220 KIL393219:KIQ393220 KSH393219:KSM393220 LCD393219:LCI393220 LLZ393219:LME393220 LVV393219:LWA393220 MFR393219:MFW393220 MPN393219:MPS393220 MZJ393219:MZO393220 NJF393219:NJK393220 NTB393219:NTG393220 OCX393219:ODC393220 OMT393219:OMY393220 OWP393219:OWU393220 PGL393219:PGQ393220 PQH393219:PQM393220 QAD393219:QAI393220 QJZ393219:QKE393220 QTV393219:QUA393220 RDR393219:RDW393220 RNN393219:RNS393220 RXJ393219:RXO393220 SHF393219:SHK393220 SRB393219:SRG393220 TAX393219:TBC393220 TKT393219:TKY393220 TUP393219:TUU393220 UEL393219:UEQ393220 UOH393219:UOM393220 UYD393219:UYI393220 VHZ393219:VIE393220 VRV393219:VSA393220 WBR393219:WBW393220 WLN393219:WLS393220 WVJ393219:WVO393220 IX458755:JC458756 ST458755:SY458756 ACP458755:ACU458756 AML458755:AMQ458756 AWH458755:AWM458756 BGD458755:BGI458756 BPZ458755:BQE458756 BZV458755:CAA458756 CJR458755:CJW458756 CTN458755:CTS458756 DDJ458755:DDO458756 DNF458755:DNK458756 DXB458755:DXG458756 EGX458755:EHC458756 EQT458755:EQY458756 FAP458755:FAU458756 FKL458755:FKQ458756 FUH458755:FUM458756 GED458755:GEI458756 GNZ458755:GOE458756 GXV458755:GYA458756 HHR458755:HHW458756 HRN458755:HRS458756 IBJ458755:IBO458756 ILF458755:ILK458756 IVB458755:IVG458756 JEX458755:JFC458756 JOT458755:JOY458756 JYP458755:JYU458756 KIL458755:KIQ458756 KSH458755:KSM458756 LCD458755:LCI458756 LLZ458755:LME458756 LVV458755:LWA458756 MFR458755:MFW458756 MPN458755:MPS458756 MZJ458755:MZO458756 NJF458755:NJK458756 NTB458755:NTG458756 OCX458755:ODC458756 OMT458755:OMY458756 OWP458755:OWU458756 PGL458755:PGQ458756 PQH458755:PQM458756 QAD458755:QAI458756 QJZ458755:QKE458756 QTV458755:QUA458756 RDR458755:RDW458756 RNN458755:RNS458756 RXJ458755:RXO458756 SHF458755:SHK458756 SRB458755:SRG458756 TAX458755:TBC458756 TKT458755:TKY458756 TUP458755:TUU458756 UEL458755:UEQ458756 UOH458755:UOM458756 UYD458755:UYI458756 VHZ458755:VIE458756 VRV458755:VSA458756 WBR458755:WBW458756 WLN458755:WLS458756 WVJ458755:WVO458756 IX524291:JC524292 ST524291:SY524292 ACP524291:ACU524292 AML524291:AMQ524292 AWH524291:AWM524292 BGD524291:BGI524292 BPZ524291:BQE524292 BZV524291:CAA524292 CJR524291:CJW524292 CTN524291:CTS524292 DDJ524291:DDO524292 DNF524291:DNK524292 DXB524291:DXG524292 EGX524291:EHC524292 EQT524291:EQY524292 FAP524291:FAU524292 FKL524291:FKQ524292 FUH524291:FUM524292 GED524291:GEI524292 GNZ524291:GOE524292 GXV524291:GYA524292 HHR524291:HHW524292 HRN524291:HRS524292 IBJ524291:IBO524292 ILF524291:ILK524292 IVB524291:IVG524292 JEX524291:JFC524292 JOT524291:JOY524292 JYP524291:JYU524292 KIL524291:KIQ524292 KSH524291:KSM524292 LCD524291:LCI524292 LLZ524291:LME524292 LVV524291:LWA524292 MFR524291:MFW524292 MPN524291:MPS524292 MZJ524291:MZO524292 NJF524291:NJK524292 NTB524291:NTG524292 OCX524291:ODC524292 OMT524291:OMY524292 OWP524291:OWU524292 PGL524291:PGQ524292 PQH524291:PQM524292 QAD524291:QAI524292 QJZ524291:QKE524292 QTV524291:QUA524292 RDR524291:RDW524292 RNN524291:RNS524292 RXJ524291:RXO524292 SHF524291:SHK524292 SRB524291:SRG524292 TAX524291:TBC524292 TKT524291:TKY524292 TUP524291:TUU524292 UEL524291:UEQ524292 UOH524291:UOM524292 UYD524291:UYI524292 VHZ524291:VIE524292 VRV524291:VSA524292 WBR524291:WBW524292 WLN524291:WLS524292 WVJ524291:WVO524292 IX589827:JC589828 ST589827:SY589828 ACP589827:ACU589828 AML589827:AMQ589828 AWH589827:AWM589828 BGD589827:BGI589828 BPZ589827:BQE589828 BZV589827:CAA589828 CJR589827:CJW589828 CTN589827:CTS589828 DDJ589827:DDO589828 DNF589827:DNK589828 DXB589827:DXG589828 EGX589827:EHC589828 EQT589827:EQY589828 FAP589827:FAU589828 FKL589827:FKQ589828 FUH589827:FUM589828 GED589827:GEI589828 GNZ589827:GOE589828 GXV589827:GYA589828 HHR589827:HHW589828 HRN589827:HRS589828 IBJ589827:IBO589828 ILF589827:ILK589828 IVB589827:IVG589828 JEX589827:JFC589828 JOT589827:JOY589828 JYP589827:JYU589828 KIL589827:KIQ589828 KSH589827:KSM589828 LCD589827:LCI589828 LLZ589827:LME589828 LVV589827:LWA589828 MFR589827:MFW589828 MPN589827:MPS589828 MZJ589827:MZO589828 NJF589827:NJK589828 NTB589827:NTG589828 OCX589827:ODC589828 OMT589827:OMY589828 OWP589827:OWU589828 PGL589827:PGQ589828 PQH589827:PQM589828 QAD589827:QAI589828 QJZ589827:QKE589828 QTV589827:QUA589828 RDR589827:RDW589828 RNN589827:RNS589828 RXJ589827:RXO589828 SHF589827:SHK589828 SRB589827:SRG589828 TAX589827:TBC589828 TKT589827:TKY589828 TUP589827:TUU589828 UEL589827:UEQ589828 UOH589827:UOM589828 UYD589827:UYI589828 VHZ589827:VIE589828 VRV589827:VSA589828 WBR589827:WBW589828 WLN589827:WLS589828 WVJ589827:WVO589828 IX655363:JC655364 ST655363:SY655364 ACP655363:ACU655364 AML655363:AMQ655364 AWH655363:AWM655364 BGD655363:BGI655364 BPZ655363:BQE655364 BZV655363:CAA655364 CJR655363:CJW655364 CTN655363:CTS655364 DDJ655363:DDO655364 DNF655363:DNK655364 DXB655363:DXG655364 EGX655363:EHC655364 EQT655363:EQY655364 FAP655363:FAU655364 FKL655363:FKQ655364 FUH655363:FUM655364 GED655363:GEI655364 GNZ655363:GOE655364 GXV655363:GYA655364 HHR655363:HHW655364 HRN655363:HRS655364 IBJ655363:IBO655364 ILF655363:ILK655364 IVB655363:IVG655364 JEX655363:JFC655364 JOT655363:JOY655364 JYP655363:JYU655364 KIL655363:KIQ655364 KSH655363:KSM655364 LCD655363:LCI655364 LLZ655363:LME655364 LVV655363:LWA655364 MFR655363:MFW655364 MPN655363:MPS655364 MZJ655363:MZO655364 NJF655363:NJK655364 NTB655363:NTG655364 OCX655363:ODC655364 OMT655363:OMY655364 OWP655363:OWU655364 PGL655363:PGQ655364 PQH655363:PQM655364 QAD655363:QAI655364 QJZ655363:QKE655364 QTV655363:QUA655364 RDR655363:RDW655364 RNN655363:RNS655364 RXJ655363:RXO655364 SHF655363:SHK655364 SRB655363:SRG655364 TAX655363:TBC655364 TKT655363:TKY655364 TUP655363:TUU655364 UEL655363:UEQ655364 UOH655363:UOM655364 UYD655363:UYI655364 VHZ655363:VIE655364 VRV655363:VSA655364 WBR655363:WBW655364 WLN655363:WLS655364 WVJ655363:WVO655364 IX720899:JC720900 ST720899:SY720900 ACP720899:ACU720900 AML720899:AMQ720900 AWH720899:AWM720900 BGD720899:BGI720900 BPZ720899:BQE720900 BZV720899:CAA720900 CJR720899:CJW720900 CTN720899:CTS720900 DDJ720899:DDO720900 DNF720899:DNK720900 DXB720899:DXG720900 EGX720899:EHC720900 EQT720899:EQY720900 FAP720899:FAU720900 FKL720899:FKQ720900 FUH720899:FUM720900 GED720899:GEI720900 GNZ720899:GOE720900 GXV720899:GYA720900 HHR720899:HHW720900 HRN720899:HRS720900 IBJ720899:IBO720900 ILF720899:ILK720900 IVB720899:IVG720900 JEX720899:JFC720900 JOT720899:JOY720900 JYP720899:JYU720900 KIL720899:KIQ720900 KSH720899:KSM720900 LCD720899:LCI720900 LLZ720899:LME720900 LVV720899:LWA720900 MFR720899:MFW720900 MPN720899:MPS720900 MZJ720899:MZO720900 NJF720899:NJK720900 NTB720899:NTG720900 OCX720899:ODC720900 OMT720899:OMY720900 OWP720899:OWU720900 PGL720899:PGQ720900 PQH720899:PQM720900 QAD720899:QAI720900 QJZ720899:QKE720900 QTV720899:QUA720900 RDR720899:RDW720900 RNN720899:RNS720900 RXJ720899:RXO720900 SHF720899:SHK720900 SRB720899:SRG720900 TAX720899:TBC720900 TKT720899:TKY720900 TUP720899:TUU720900 UEL720899:UEQ720900 UOH720899:UOM720900 UYD720899:UYI720900 VHZ720899:VIE720900 VRV720899:VSA720900 WBR720899:WBW720900 WLN720899:WLS720900 WVJ720899:WVO720900 IX786435:JC786436 ST786435:SY786436 ACP786435:ACU786436 AML786435:AMQ786436 AWH786435:AWM786436 BGD786435:BGI786436 BPZ786435:BQE786436 BZV786435:CAA786436 CJR786435:CJW786436 CTN786435:CTS786436 DDJ786435:DDO786436 DNF786435:DNK786436 DXB786435:DXG786436 EGX786435:EHC786436 EQT786435:EQY786436 FAP786435:FAU786436 FKL786435:FKQ786436 FUH786435:FUM786436 GED786435:GEI786436 GNZ786435:GOE786436 GXV786435:GYA786436 HHR786435:HHW786436 HRN786435:HRS786436 IBJ786435:IBO786436 ILF786435:ILK786436 IVB786435:IVG786436 JEX786435:JFC786436 JOT786435:JOY786436 JYP786435:JYU786436 KIL786435:KIQ786436 KSH786435:KSM786436 LCD786435:LCI786436 LLZ786435:LME786436 LVV786435:LWA786436 MFR786435:MFW786436 MPN786435:MPS786436 MZJ786435:MZO786436 NJF786435:NJK786436 NTB786435:NTG786436 OCX786435:ODC786436 OMT786435:OMY786436 OWP786435:OWU786436 PGL786435:PGQ786436 PQH786435:PQM786436 QAD786435:QAI786436 QJZ786435:QKE786436 QTV786435:QUA786436 RDR786435:RDW786436 RNN786435:RNS786436 RXJ786435:RXO786436 SHF786435:SHK786436 SRB786435:SRG786436 TAX786435:TBC786436 TKT786435:TKY786436 TUP786435:TUU786436 UEL786435:UEQ786436 UOH786435:UOM786436 UYD786435:UYI786436 VHZ786435:VIE786436 VRV786435:VSA786436 WBR786435:WBW786436 WLN786435:WLS786436 WVJ786435:WVO786436 IX851971:JC851972 ST851971:SY851972 ACP851971:ACU851972 AML851971:AMQ851972 AWH851971:AWM851972 BGD851971:BGI851972 BPZ851971:BQE851972 BZV851971:CAA851972 CJR851971:CJW851972 CTN851971:CTS851972 DDJ851971:DDO851972 DNF851971:DNK851972 DXB851971:DXG851972 EGX851971:EHC851972 EQT851971:EQY851972 FAP851971:FAU851972 FKL851971:FKQ851972 FUH851971:FUM851972 GED851971:GEI851972 GNZ851971:GOE851972 GXV851971:GYA851972 HHR851971:HHW851972 HRN851971:HRS851972 IBJ851971:IBO851972 ILF851971:ILK851972 IVB851971:IVG851972 JEX851971:JFC851972 JOT851971:JOY851972 JYP851971:JYU851972 KIL851971:KIQ851972 KSH851971:KSM851972 LCD851971:LCI851972 LLZ851971:LME851972 LVV851971:LWA851972 MFR851971:MFW851972 MPN851971:MPS851972 MZJ851971:MZO851972 NJF851971:NJK851972 NTB851971:NTG851972 OCX851971:ODC851972 OMT851971:OMY851972 OWP851971:OWU851972 PGL851971:PGQ851972 PQH851971:PQM851972 QAD851971:QAI851972 QJZ851971:QKE851972 QTV851971:QUA851972 RDR851971:RDW851972 RNN851971:RNS851972 RXJ851971:RXO851972 SHF851971:SHK851972 SRB851971:SRG851972 TAX851971:TBC851972 TKT851971:TKY851972 TUP851971:TUU851972 UEL851971:UEQ851972 UOH851971:UOM851972 UYD851971:UYI851972 VHZ851971:VIE851972 VRV851971:VSA851972 WBR851971:WBW851972 WLN851971:WLS851972 WVJ851971:WVO851972 IX917507:JC917508 ST917507:SY917508 ACP917507:ACU917508 AML917507:AMQ917508 AWH917507:AWM917508 BGD917507:BGI917508 BPZ917507:BQE917508 BZV917507:CAA917508 CJR917507:CJW917508 CTN917507:CTS917508 DDJ917507:DDO917508 DNF917507:DNK917508 DXB917507:DXG917508 EGX917507:EHC917508 EQT917507:EQY917508 FAP917507:FAU917508 FKL917507:FKQ917508 FUH917507:FUM917508 GED917507:GEI917508 GNZ917507:GOE917508 GXV917507:GYA917508 HHR917507:HHW917508 HRN917507:HRS917508 IBJ917507:IBO917508 ILF917507:ILK917508 IVB917507:IVG917508 JEX917507:JFC917508 JOT917507:JOY917508 JYP917507:JYU917508 KIL917507:KIQ917508 KSH917507:KSM917508 LCD917507:LCI917508 LLZ917507:LME917508 LVV917507:LWA917508 MFR917507:MFW917508 MPN917507:MPS917508 MZJ917507:MZO917508 NJF917507:NJK917508 NTB917507:NTG917508 OCX917507:ODC917508 OMT917507:OMY917508 OWP917507:OWU917508 PGL917507:PGQ917508 PQH917507:PQM917508 QAD917507:QAI917508 QJZ917507:QKE917508 QTV917507:QUA917508 RDR917507:RDW917508 RNN917507:RNS917508 RXJ917507:RXO917508 SHF917507:SHK917508 SRB917507:SRG917508 TAX917507:TBC917508 TKT917507:TKY917508 TUP917507:TUU917508 UEL917507:UEQ917508 UOH917507:UOM917508 UYD917507:UYI917508 VHZ917507:VIE917508 VRV917507:VSA917508 WBR917507:WBW917508 WLN917507:WLS917508 WVJ917507:WVO917508 IX983043:JC983044 ST983043:SY983044 ACP983043:ACU983044 AML983043:AMQ983044 AWH983043:AWM983044 BGD983043:BGI983044 BPZ983043:BQE983044 BZV983043:CAA983044 CJR983043:CJW983044 CTN983043:CTS983044 DDJ983043:DDO983044 DNF983043:DNK983044 DXB983043:DXG983044 EGX983043:EHC983044 EQT983043:EQY983044 FAP983043:FAU983044 FKL983043:FKQ983044 FUH983043:FUM983044 GED983043:GEI983044 GNZ983043:GOE983044 GXV983043:GYA983044 HHR983043:HHW983044 HRN983043:HRS983044 IBJ983043:IBO983044 ILF983043:ILK983044 IVB983043:IVG983044 JEX983043:JFC983044 JOT983043:JOY983044 JYP983043:JYU983044 KIL983043:KIQ983044 KSH983043:KSM983044 LCD983043:LCI983044 LLZ983043:LME983044 LVV983043:LWA983044 MFR983043:MFW983044 MPN983043:MPS983044 MZJ983043:MZO983044 NJF983043:NJK983044 NTB983043:NTG983044 OCX983043:ODC983044 OMT983043:OMY983044 OWP983043:OWU983044 PGL983043:PGQ983044 PQH983043:PQM983044 QAD983043:QAI983044 QJZ983043:QKE983044 QTV983043:QUA983044 RDR983043:RDW983044 RNN983043:RNS983044 RXJ983043:RXO983044 SHF983043:SHK983044 SRB983043:SRG983044 TAX983043:TBC983044 TKT983043:TKY983044 TUP983043:TUU983044 UEL983043:UEQ983044 UOH983043:UOM983044 UYD983043:UYI983044 VHZ983043:VIE983044 VRV983043:VSA983044 WBR983043:WBW983044 WLN983043:WLS983044 WVJ983043:WVO983044 C983043:G983044 C917507:G917508 C851971:G851972 C786435:G786436 C720899:G720900 C655363:G655364 C589827:G589828 C524291:G524292 C458755:G458756 C393219:G393220 C327683:G327684 C262147:G262148 C196611:G196612 C131075:G131076 C65539:G65540 C2:G3" xr:uid="{EDA968D3-DAF0-43D8-A754-237089A5AFC8}"/>
    <dataValidation imeMode="disabled" allowBlank="1" showInputMessage="1" showErrorMessage="1" sqref="JA4:JC4 SW4:SY4 ACS4:ACU4 AMO4:AMQ4 AWK4:AWM4 BGG4:BGI4 BQC4:BQE4 BZY4:CAA4 CJU4:CJW4 CTQ4:CTS4 DDM4:DDO4 DNI4:DNK4 DXE4:DXG4 EHA4:EHC4 EQW4:EQY4 FAS4:FAU4 FKO4:FKQ4 FUK4:FUM4 GEG4:GEI4 GOC4:GOE4 GXY4:GYA4 HHU4:HHW4 HRQ4:HRS4 IBM4:IBO4 ILI4:ILK4 IVE4:IVG4 JFA4:JFC4 JOW4:JOY4 JYS4:JYU4 KIO4:KIQ4 KSK4:KSM4 LCG4:LCI4 LMC4:LME4 LVY4:LWA4 MFU4:MFW4 MPQ4:MPS4 MZM4:MZO4 NJI4:NJK4 NTE4:NTG4 ODA4:ODC4 OMW4:OMY4 OWS4:OWU4 PGO4:PGQ4 PQK4:PQM4 QAG4:QAI4 QKC4:QKE4 QTY4:QUA4 RDU4:RDW4 RNQ4:RNS4 RXM4:RXO4 SHI4:SHK4 SRE4:SRG4 TBA4:TBC4 TKW4:TKY4 TUS4:TUU4 UEO4:UEQ4 UOK4:UOM4 UYG4:UYI4 VIC4:VIE4 VRY4:VSA4 WBU4:WBW4 WLQ4:WLS4 WVM4:WVO4 JA65541:JC65541 SW65541:SY65541 ACS65541:ACU65541 AMO65541:AMQ65541 AWK65541:AWM65541 BGG65541:BGI65541 BQC65541:BQE65541 BZY65541:CAA65541 CJU65541:CJW65541 CTQ65541:CTS65541 DDM65541:DDO65541 DNI65541:DNK65541 DXE65541:DXG65541 EHA65541:EHC65541 EQW65541:EQY65541 FAS65541:FAU65541 FKO65541:FKQ65541 FUK65541:FUM65541 GEG65541:GEI65541 GOC65541:GOE65541 GXY65541:GYA65541 HHU65541:HHW65541 HRQ65541:HRS65541 IBM65541:IBO65541 ILI65541:ILK65541 IVE65541:IVG65541 JFA65541:JFC65541 JOW65541:JOY65541 JYS65541:JYU65541 KIO65541:KIQ65541 KSK65541:KSM65541 LCG65541:LCI65541 LMC65541:LME65541 LVY65541:LWA65541 MFU65541:MFW65541 MPQ65541:MPS65541 MZM65541:MZO65541 NJI65541:NJK65541 NTE65541:NTG65541 ODA65541:ODC65541 OMW65541:OMY65541 OWS65541:OWU65541 PGO65541:PGQ65541 PQK65541:PQM65541 QAG65541:QAI65541 QKC65541:QKE65541 QTY65541:QUA65541 RDU65541:RDW65541 RNQ65541:RNS65541 RXM65541:RXO65541 SHI65541:SHK65541 SRE65541:SRG65541 TBA65541:TBC65541 TKW65541:TKY65541 TUS65541:TUU65541 UEO65541:UEQ65541 UOK65541:UOM65541 UYG65541:UYI65541 VIC65541:VIE65541 VRY65541:VSA65541 WBU65541:WBW65541 WLQ65541:WLS65541 WVM65541:WVO65541 JA131077:JC131077 SW131077:SY131077 ACS131077:ACU131077 AMO131077:AMQ131077 AWK131077:AWM131077 BGG131077:BGI131077 BQC131077:BQE131077 BZY131077:CAA131077 CJU131077:CJW131077 CTQ131077:CTS131077 DDM131077:DDO131077 DNI131077:DNK131077 DXE131077:DXG131077 EHA131077:EHC131077 EQW131077:EQY131077 FAS131077:FAU131077 FKO131077:FKQ131077 FUK131077:FUM131077 GEG131077:GEI131077 GOC131077:GOE131077 GXY131077:GYA131077 HHU131077:HHW131077 HRQ131077:HRS131077 IBM131077:IBO131077 ILI131077:ILK131077 IVE131077:IVG131077 JFA131077:JFC131077 JOW131077:JOY131077 JYS131077:JYU131077 KIO131077:KIQ131077 KSK131077:KSM131077 LCG131077:LCI131077 LMC131077:LME131077 LVY131077:LWA131077 MFU131077:MFW131077 MPQ131077:MPS131077 MZM131077:MZO131077 NJI131077:NJK131077 NTE131077:NTG131077 ODA131077:ODC131077 OMW131077:OMY131077 OWS131077:OWU131077 PGO131077:PGQ131077 PQK131077:PQM131077 QAG131077:QAI131077 QKC131077:QKE131077 QTY131077:QUA131077 RDU131077:RDW131077 RNQ131077:RNS131077 RXM131077:RXO131077 SHI131077:SHK131077 SRE131077:SRG131077 TBA131077:TBC131077 TKW131077:TKY131077 TUS131077:TUU131077 UEO131077:UEQ131077 UOK131077:UOM131077 UYG131077:UYI131077 VIC131077:VIE131077 VRY131077:VSA131077 WBU131077:WBW131077 WLQ131077:WLS131077 WVM131077:WVO131077 JA196613:JC196613 SW196613:SY196613 ACS196613:ACU196613 AMO196613:AMQ196613 AWK196613:AWM196613 BGG196613:BGI196613 BQC196613:BQE196613 BZY196613:CAA196613 CJU196613:CJW196613 CTQ196613:CTS196613 DDM196613:DDO196613 DNI196613:DNK196613 DXE196613:DXG196613 EHA196613:EHC196613 EQW196613:EQY196613 FAS196613:FAU196613 FKO196613:FKQ196613 FUK196613:FUM196613 GEG196613:GEI196613 GOC196613:GOE196613 GXY196613:GYA196613 HHU196613:HHW196613 HRQ196613:HRS196613 IBM196613:IBO196613 ILI196613:ILK196613 IVE196613:IVG196613 JFA196613:JFC196613 JOW196613:JOY196613 JYS196613:JYU196613 KIO196613:KIQ196613 KSK196613:KSM196613 LCG196613:LCI196613 LMC196613:LME196613 LVY196613:LWA196613 MFU196613:MFW196613 MPQ196613:MPS196613 MZM196613:MZO196613 NJI196613:NJK196613 NTE196613:NTG196613 ODA196613:ODC196613 OMW196613:OMY196613 OWS196613:OWU196613 PGO196613:PGQ196613 PQK196613:PQM196613 QAG196613:QAI196613 QKC196613:QKE196613 QTY196613:QUA196613 RDU196613:RDW196613 RNQ196613:RNS196613 RXM196613:RXO196613 SHI196613:SHK196613 SRE196613:SRG196613 TBA196613:TBC196613 TKW196613:TKY196613 TUS196613:TUU196613 UEO196613:UEQ196613 UOK196613:UOM196613 UYG196613:UYI196613 VIC196613:VIE196613 VRY196613:VSA196613 WBU196613:WBW196613 WLQ196613:WLS196613 WVM196613:WVO196613 JA262149:JC262149 SW262149:SY262149 ACS262149:ACU262149 AMO262149:AMQ262149 AWK262149:AWM262149 BGG262149:BGI262149 BQC262149:BQE262149 BZY262149:CAA262149 CJU262149:CJW262149 CTQ262149:CTS262149 DDM262149:DDO262149 DNI262149:DNK262149 DXE262149:DXG262149 EHA262149:EHC262149 EQW262149:EQY262149 FAS262149:FAU262149 FKO262149:FKQ262149 FUK262149:FUM262149 GEG262149:GEI262149 GOC262149:GOE262149 GXY262149:GYA262149 HHU262149:HHW262149 HRQ262149:HRS262149 IBM262149:IBO262149 ILI262149:ILK262149 IVE262149:IVG262149 JFA262149:JFC262149 JOW262149:JOY262149 JYS262149:JYU262149 KIO262149:KIQ262149 KSK262149:KSM262149 LCG262149:LCI262149 LMC262149:LME262149 LVY262149:LWA262149 MFU262149:MFW262149 MPQ262149:MPS262149 MZM262149:MZO262149 NJI262149:NJK262149 NTE262149:NTG262149 ODA262149:ODC262149 OMW262149:OMY262149 OWS262149:OWU262149 PGO262149:PGQ262149 PQK262149:PQM262149 QAG262149:QAI262149 QKC262149:QKE262149 QTY262149:QUA262149 RDU262149:RDW262149 RNQ262149:RNS262149 RXM262149:RXO262149 SHI262149:SHK262149 SRE262149:SRG262149 TBA262149:TBC262149 TKW262149:TKY262149 TUS262149:TUU262149 UEO262149:UEQ262149 UOK262149:UOM262149 UYG262149:UYI262149 VIC262149:VIE262149 VRY262149:VSA262149 WBU262149:WBW262149 WLQ262149:WLS262149 WVM262149:WVO262149 JA327685:JC327685 SW327685:SY327685 ACS327685:ACU327685 AMO327685:AMQ327685 AWK327685:AWM327685 BGG327685:BGI327685 BQC327685:BQE327685 BZY327685:CAA327685 CJU327685:CJW327685 CTQ327685:CTS327685 DDM327685:DDO327685 DNI327685:DNK327685 DXE327685:DXG327685 EHA327685:EHC327685 EQW327685:EQY327685 FAS327685:FAU327685 FKO327685:FKQ327685 FUK327685:FUM327685 GEG327685:GEI327685 GOC327685:GOE327685 GXY327685:GYA327685 HHU327685:HHW327685 HRQ327685:HRS327685 IBM327685:IBO327685 ILI327685:ILK327685 IVE327685:IVG327685 JFA327685:JFC327685 JOW327685:JOY327685 JYS327685:JYU327685 KIO327685:KIQ327685 KSK327685:KSM327685 LCG327685:LCI327685 LMC327685:LME327685 LVY327685:LWA327685 MFU327685:MFW327685 MPQ327685:MPS327685 MZM327685:MZO327685 NJI327685:NJK327685 NTE327685:NTG327685 ODA327685:ODC327685 OMW327685:OMY327685 OWS327685:OWU327685 PGO327685:PGQ327685 PQK327685:PQM327685 QAG327685:QAI327685 QKC327685:QKE327685 QTY327685:QUA327685 RDU327685:RDW327685 RNQ327685:RNS327685 RXM327685:RXO327685 SHI327685:SHK327685 SRE327685:SRG327685 TBA327685:TBC327685 TKW327685:TKY327685 TUS327685:TUU327685 UEO327685:UEQ327685 UOK327685:UOM327685 UYG327685:UYI327685 VIC327685:VIE327685 VRY327685:VSA327685 WBU327685:WBW327685 WLQ327685:WLS327685 WVM327685:WVO327685 JA393221:JC393221 SW393221:SY393221 ACS393221:ACU393221 AMO393221:AMQ393221 AWK393221:AWM393221 BGG393221:BGI393221 BQC393221:BQE393221 BZY393221:CAA393221 CJU393221:CJW393221 CTQ393221:CTS393221 DDM393221:DDO393221 DNI393221:DNK393221 DXE393221:DXG393221 EHA393221:EHC393221 EQW393221:EQY393221 FAS393221:FAU393221 FKO393221:FKQ393221 FUK393221:FUM393221 GEG393221:GEI393221 GOC393221:GOE393221 GXY393221:GYA393221 HHU393221:HHW393221 HRQ393221:HRS393221 IBM393221:IBO393221 ILI393221:ILK393221 IVE393221:IVG393221 JFA393221:JFC393221 JOW393221:JOY393221 JYS393221:JYU393221 KIO393221:KIQ393221 KSK393221:KSM393221 LCG393221:LCI393221 LMC393221:LME393221 LVY393221:LWA393221 MFU393221:MFW393221 MPQ393221:MPS393221 MZM393221:MZO393221 NJI393221:NJK393221 NTE393221:NTG393221 ODA393221:ODC393221 OMW393221:OMY393221 OWS393221:OWU393221 PGO393221:PGQ393221 PQK393221:PQM393221 QAG393221:QAI393221 QKC393221:QKE393221 QTY393221:QUA393221 RDU393221:RDW393221 RNQ393221:RNS393221 RXM393221:RXO393221 SHI393221:SHK393221 SRE393221:SRG393221 TBA393221:TBC393221 TKW393221:TKY393221 TUS393221:TUU393221 UEO393221:UEQ393221 UOK393221:UOM393221 UYG393221:UYI393221 VIC393221:VIE393221 VRY393221:VSA393221 WBU393221:WBW393221 WLQ393221:WLS393221 WVM393221:WVO393221 JA458757:JC458757 SW458757:SY458757 ACS458757:ACU458757 AMO458757:AMQ458757 AWK458757:AWM458757 BGG458757:BGI458757 BQC458757:BQE458757 BZY458757:CAA458757 CJU458757:CJW458757 CTQ458757:CTS458757 DDM458757:DDO458757 DNI458757:DNK458757 DXE458757:DXG458757 EHA458757:EHC458757 EQW458757:EQY458757 FAS458757:FAU458757 FKO458757:FKQ458757 FUK458757:FUM458757 GEG458757:GEI458757 GOC458757:GOE458757 GXY458757:GYA458757 HHU458757:HHW458757 HRQ458757:HRS458757 IBM458757:IBO458757 ILI458757:ILK458757 IVE458757:IVG458757 JFA458757:JFC458757 JOW458757:JOY458757 JYS458757:JYU458757 KIO458757:KIQ458757 KSK458757:KSM458757 LCG458757:LCI458757 LMC458757:LME458757 LVY458757:LWA458757 MFU458757:MFW458757 MPQ458757:MPS458757 MZM458757:MZO458757 NJI458757:NJK458757 NTE458757:NTG458757 ODA458757:ODC458757 OMW458757:OMY458757 OWS458757:OWU458757 PGO458757:PGQ458757 PQK458757:PQM458757 QAG458757:QAI458757 QKC458757:QKE458757 QTY458757:QUA458757 RDU458757:RDW458757 RNQ458757:RNS458757 RXM458757:RXO458757 SHI458757:SHK458757 SRE458757:SRG458757 TBA458757:TBC458757 TKW458757:TKY458757 TUS458757:TUU458757 UEO458757:UEQ458757 UOK458757:UOM458757 UYG458757:UYI458757 VIC458757:VIE458757 VRY458757:VSA458757 WBU458757:WBW458757 WLQ458757:WLS458757 WVM458757:WVO458757 JA524293:JC524293 SW524293:SY524293 ACS524293:ACU524293 AMO524293:AMQ524293 AWK524293:AWM524293 BGG524293:BGI524293 BQC524293:BQE524293 BZY524293:CAA524293 CJU524293:CJW524293 CTQ524293:CTS524293 DDM524293:DDO524293 DNI524293:DNK524293 DXE524293:DXG524293 EHA524293:EHC524293 EQW524293:EQY524293 FAS524293:FAU524293 FKO524293:FKQ524293 FUK524293:FUM524293 GEG524293:GEI524293 GOC524293:GOE524293 GXY524293:GYA524293 HHU524293:HHW524293 HRQ524293:HRS524293 IBM524293:IBO524293 ILI524293:ILK524293 IVE524293:IVG524293 JFA524293:JFC524293 JOW524293:JOY524293 JYS524293:JYU524293 KIO524293:KIQ524293 KSK524293:KSM524293 LCG524293:LCI524293 LMC524293:LME524293 LVY524293:LWA524293 MFU524293:MFW524293 MPQ524293:MPS524293 MZM524293:MZO524293 NJI524293:NJK524293 NTE524293:NTG524293 ODA524293:ODC524293 OMW524293:OMY524293 OWS524293:OWU524293 PGO524293:PGQ524293 PQK524293:PQM524293 QAG524293:QAI524293 QKC524293:QKE524293 QTY524293:QUA524293 RDU524293:RDW524293 RNQ524293:RNS524293 RXM524293:RXO524293 SHI524293:SHK524293 SRE524293:SRG524293 TBA524293:TBC524293 TKW524293:TKY524293 TUS524293:TUU524293 UEO524293:UEQ524293 UOK524293:UOM524293 UYG524293:UYI524293 VIC524293:VIE524293 VRY524293:VSA524293 WBU524293:WBW524293 WLQ524293:WLS524293 WVM524293:WVO524293 JA589829:JC589829 SW589829:SY589829 ACS589829:ACU589829 AMO589829:AMQ589829 AWK589829:AWM589829 BGG589829:BGI589829 BQC589829:BQE589829 BZY589829:CAA589829 CJU589829:CJW589829 CTQ589829:CTS589829 DDM589829:DDO589829 DNI589829:DNK589829 DXE589829:DXG589829 EHA589829:EHC589829 EQW589829:EQY589829 FAS589829:FAU589829 FKO589829:FKQ589829 FUK589829:FUM589829 GEG589829:GEI589829 GOC589829:GOE589829 GXY589829:GYA589829 HHU589829:HHW589829 HRQ589829:HRS589829 IBM589829:IBO589829 ILI589829:ILK589829 IVE589829:IVG589829 JFA589829:JFC589829 JOW589829:JOY589829 JYS589829:JYU589829 KIO589829:KIQ589829 KSK589829:KSM589829 LCG589829:LCI589829 LMC589829:LME589829 LVY589829:LWA589829 MFU589829:MFW589829 MPQ589829:MPS589829 MZM589829:MZO589829 NJI589829:NJK589829 NTE589829:NTG589829 ODA589829:ODC589829 OMW589829:OMY589829 OWS589829:OWU589829 PGO589829:PGQ589829 PQK589829:PQM589829 QAG589829:QAI589829 QKC589829:QKE589829 QTY589829:QUA589829 RDU589829:RDW589829 RNQ589829:RNS589829 RXM589829:RXO589829 SHI589829:SHK589829 SRE589829:SRG589829 TBA589829:TBC589829 TKW589829:TKY589829 TUS589829:TUU589829 UEO589829:UEQ589829 UOK589829:UOM589829 UYG589829:UYI589829 VIC589829:VIE589829 VRY589829:VSA589829 WBU589829:WBW589829 WLQ589829:WLS589829 WVM589829:WVO589829 JA655365:JC655365 SW655365:SY655365 ACS655365:ACU655365 AMO655365:AMQ655365 AWK655365:AWM655365 BGG655365:BGI655365 BQC655365:BQE655365 BZY655365:CAA655365 CJU655365:CJW655365 CTQ655365:CTS655365 DDM655365:DDO655365 DNI655365:DNK655365 DXE655365:DXG655365 EHA655365:EHC655365 EQW655365:EQY655365 FAS655365:FAU655365 FKO655365:FKQ655365 FUK655365:FUM655365 GEG655365:GEI655365 GOC655365:GOE655365 GXY655365:GYA655365 HHU655365:HHW655365 HRQ655365:HRS655365 IBM655365:IBO655365 ILI655365:ILK655365 IVE655365:IVG655365 JFA655365:JFC655365 JOW655365:JOY655365 JYS655365:JYU655365 KIO655365:KIQ655365 KSK655365:KSM655365 LCG655365:LCI655365 LMC655365:LME655365 LVY655365:LWA655365 MFU655365:MFW655365 MPQ655365:MPS655365 MZM655365:MZO655365 NJI655365:NJK655365 NTE655365:NTG655365 ODA655365:ODC655365 OMW655365:OMY655365 OWS655365:OWU655365 PGO655365:PGQ655365 PQK655365:PQM655365 QAG655365:QAI655365 QKC655365:QKE655365 QTY655365:QUA655365 RDU655365:RDW655365 RNQ655365:RNS655365 RXM655365:RXO655365 SHI655365:SHK655365 SRE655365:SRG655365 TBA655365:TBC655365 TKW655365:TKY655365 TUS655365:TUU655365 UEO655365:UEQ655365 UOK655365:UOM655365 UYG655365:UYI655365 VIC655365:VIE655365 VRY655365:VSA655365 WBU655365:WBW655365 WLQ655365:WLS655365 WVM655365:WVO655365 JA720901:JC720901 SW720901:SY720901 ACS720901:ACU720901 AMO720901:AMQ720901 AWK720901:AWM720901 BGG720901:BGI720901 BQC720901:BQE720901 BZY720901:CAA720901 CJU720901:CJW720901 CTQ720901:CTS720901 DDM720901:DDO720901 DNI720901:DNK720901 DXE720901:DXG720901 EHA720901:EHC720901 EQW720901:EQY720901 FAS720901:FAU720901 FKO720901:FKQ720901 FUK720901:FUM720901 GEG720901:GEI720901 GOC720901:GOE720901 GXY720901:GYA720901 HHU720901:HHW720901 HRQ720901:HRS720901 IBM720901:IBO720901 ILI720901:ILK720901 IVE720901:IVG720901 JFA720901:JFC720901 JOW720901:JOY720901 JYS720901:JYU720901 KIO720901:KIQ720901 KSK720901:KSM720901 LCG720901:LCI720901 LMC720901:LME720901 LVY720901:LWA720901 MFU720901:MFW720901 MPQ720901:MPS720901 MZM720901:MZO720901 NJI720901:NJK720901 NTE720901:NTG720901 ODA720901:ODC720901 OMW720901:OMY720901 OWS720901:OWU720901 PGO720901:PGQ720901 PQK720901:PQM720901 QAG720901:QAI720901 QKC720901:QKE720901 QTY720901:QUA720901 RDU720901:RDW720901 RNQ720901:RNS720901 RXM720901:RXO720901 SHI720901:SHK720901 SRE720901:SRG720901 TBA720901:TBC720901 TKW720901:TKY720901 TUS720901:TUU720901 UEO720901:UEQ720901 UOK720901:UOM720901 UYG720901:UYI720901 VIC720901:VIE720901 VRY720901:VSA720901 WBU720901:WBW720901 WLQ720901:WLS720901 WVM720901:WVO720901 JA786437:JC786437 SW786437:SY786437 ACS786437:ACU786437 AMO786437:AMQ786437 AWK786437:AWM786437 BGG786437:BGI786437 BQC786437:BQE786437 BZY786437:CAA786437 CJU786437:CJW786437 CTQ786437:CTS786437 DDM786437:DDO786437 DNI786437:DNK786437 DXE786437:DXG786437 EHA786437:EHC786437 EQW786437:EQY786437 FAS786437:FAU786437 FKO786437:FKQ786437 FUK786437:FUM786437 GEG786437:GEI786437 GOC786437:GOE786437 GXY786437:GYA786437 HHU786437:HHW786437 HRQ786437:HRS786437 IBM786437:IBO786437 ILI786437:ILK786437 IVE786437:IVG786437 JFA786437:JFC786437 JOW786437:JOY786437 JYS786437:JYU786437 KIO786437:KIQ786437 KSK786437:KSM786437 LCG786437:LCI786437 LMC786437:LME786437 LVY786437:LWA786437 MFU786437:MFW786437 MPQ786437:MPS786437 MZM786437:MZO786437 NJI786437:NJK786437 NTE786437:NTG786437 ODA786437:ODC786437 OMW786437:OMY786437 OWS786437:OWU786437 PGO786437:PGQ786437 PQK786437:PQM786437 QAG786437:QAI786437 QKC786437:QKE786437 QTY786437:QUA786437 RDU786437:RDW786437 RNQ786437:RNS786437 RXM786437:RXO786437 SHI786437:SHK786437 SRE786437:SRG786437 TBA786437:TBC786437 TKW786437:TKY786437 TUS786437:TUU786437 UEO786437:UEQ786437 UOK786437:UOM786437 UYG786437:UYI786437 VIC786437:VIE786437 VRY786437:VSA786437 WBU786437:WBW786437 WLQ786437:WLS786437 WVM786437:WVO786437 JA851973:JC851973 SW851973:SY851973 ACS851973:ACU851973 AMO851973:AMQ851973 AWK851973:AWM851973 BGG851973:BGI851973 BQC851973:BQE851973 BZY851973:CAA851973 CJU851973:CJW851973 CTQ851973:CTS851973 DDM851973:DDO851973 DNI851973:DNK851973 DXE851973:DXG851973 EHA851973:EHC851973 EQW851973:EQY851973 FAS851973:FAU851973 FKO851973:FKQ851973 FUK851973:FUM851973 GEG851973:GEI851973 GOC851973:GOE851973 GXY851973:GYA851973 HHU851973:HHW851973 HRQ851973:HRS851973 IBM851973:IBO851973 ILI851973:ILK851973 IVE851973:IVG851973 JFA851973:JFC851973 JOW851973:JOY851973 JYS851973:JYU851973 KIO851973:KIQ851973 KSK851973:KSM851973 LCG851973:LCI851973 LMC851973:LME851973 LVY851973:LWA851973 MFU851973:MFW851973 MPQ851973:MPS851973 MZM851973:MZO851973 NJI851973:NJK851973 NTE851973:NTG851973 ODA851973:ODC851973 OMW851973:OMY851973 OWS851973:OWU851973 PGO851973:PGQ851973 PQK851973:PQM851973 QAG851973:QAI851973 QKC851973:QKE851973 QTY851973:QUA851973 RDU851973:RDW851973 RNQ851973:RNS851973 RXM851973:RXO851973 SHI851973:SHK851973 SRE851973:SRG851973 TBA851973:TBC851973 TKW851973:TKY851973 TUS851973:TUU851973 UEO851973:UEQ851973 UOK851973:UOM851973 UYG851973:UYI851973 VIC851973:VIE851973 VRY851973:VSA851973 WBU851973:WBW851973 WLQ851973:WLS851973 WVM851973:WVO851973 JA917509:JC917509 SW917509:SY917509 ACS917509:ACU917509 AMO917509:AMQ917509 AWK917509:AWM917509 BGG917509:BGI917509 BQC917509:BQE917509 BZY917509:CAA917509 CJU917509:CJW917509 CTQ917509:CTS917509 DDM917509:DDO917509 DNI917509:DNK917509 DXE917509:DXG917509 EHA917509:EHC917509 EQW917509:EQY917509 FAS917509:FAU917509 FKO917509:FKQ917509 FUK917509:FUM917509 GEG917509:GEI917509 GOC917509:GOE917509 GXY917509:GYA917509 HHU917509:HHW917509 HRQ917509:HRS917509 IBM917509:IBO917509 ILI917509:ILK917509 IVE917509:IVG917509 JFA917509:JFC917509 JOW917509:JOY917509 JYS917509:JYU917509 KIO917509:KIQ917509 KSK917509:KSM917509 LCG917509:LCI917509 LMC917509:LME917509 LVY917509:LWA917509 MFU917509:MFW917509 MPQ917509:MPS917509 MZM917509:MZO917509 NJI917509:NJK917509 NTE917509:NTG917509 ODA917509:ODC917509 OMW917509:OMY917509 OWS917509:OWU917509 PGO917509:PGQ917509 PQK917509:PQM917509 QAG917509:QAI917509 QKC917509:QKE917509 QTY917509:QUA917509 RDU917509:RDW917509 RNQ917509:RNS917509 RXM917509:RXO917509 SHI917509:SHK917509 SRE917509:SRG917509 TBA917509:TBC917509 TKW917509:TKY917509 TUS917509:TUU917509 UEO917509:UEQ917509 UOK917509:UOM917509 UYG917509:UYI917509 VIC917509:VIE917509 VRY917509:VSA917509 WBU917509:WBW917509 WLQ917509:WLS917509 WVM917509:WVO917509 JA983045:JC983045 SW983045:SY983045 ACS983045:ACU983045 AMO983045:AMQ983045 AWK983045:AWM983045 BGG983045:BGI983045 BQC983045:BQE983045 BZY983045:CAA983045 CJU983045:CJW983045 CTQ983045:CTS983045 DDM983045:DDO983045 DNI983045:DNK983045 DXE983045:DXG983045 EHA983045:EHC983045 EQW983045:EQY983045 FAS983045:FAU983045 FKO983045:FKQ983045 FUK983045:FUM983045 GEG983045:GEI983045 GOC983045:GOE983045 GXY983045:GYA983045 HHU983045:HHW983045 HRQ983045:HRS983045 IBM983045:IBO983045 ILI983045:ILK983045 IVE983045:IVG983045 JFA983045:JFC983045 JOW983045:JOY983045 JYS983045:JYU983045 KIO983045:KIQ983045 KSK983045:KSM983045 LCG983045:LCI983045 LMC983045:LME983045 LVY983045:LWA983045 MFU983045:MFW983045 MPQ983045:MPS983045 MZM983045:MZO983045 NJI983045:NJK983045 NTE983045:NTG983045 ODA983045:ODC983045 OMW983045:OMY983045 OWS983045:OWU983045 PGO983045:PGQ983045 PQK983045:PQM983045 QAG983045:QAI983045 QKC983045:QKE983045 QTY983045:QUA983045 RDU983045:RDW983045 RNQ983045:RNS983045 RXM983045:RXO983045 SHI983045:SHK983045 SRE983045:SRG983045 TBA983045:TBC983045 TKW983045:TKY983045 TUS983045:TUU983045 UEO983045:UEQ983045 UOK983045:UOM983045 UYG983045:UYI983045 VIC983045:VIE983045 VRY983045:VSA983045 WBU983045:WBW983045 WLQ983045:WLS983045 WVM983045:WVO983045 F983045:G983045 F917509:G917509 F851973:G851973 F786437:G786437 F720901:G720901 F655365:G655365 F589829:G589829 F524293:G524293 F458757:G458757 F393221:G393221 F327685:G327685 F262149:G262149 F196613:G196613 F131077:G131077 F65541:G65541 F4:G4" xr:uid="{A10F5A7A-7333-4474-8E00-9E68E78BDD9F}"/>
  </dataValidations>
  <pageMargins left="0.98425196850393704" right="0.39370078740157483" top="0.78740157480314965" bottom="0.59055118110236227" header="0.51181102362204722" footer="0.51181102362204722"/>
  <pageSetup paperSize="9" scale="95"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EE4D3-4A0D-4793-ADAE-4F8E52B51EA9}">
  <sheetPr>
    <pageSetUpPr fitToPage="1"/>
  </sheetPr>
  <dimension ref="A1:U39"/>
  <sheetViews>
    <sheetView view="pageBreakPreview" topLeftCell="A31" zoomScaleNormal="115" zoomScaleSheetLayoutView="100" workbookViewId="0">
      <selection activeCell="U36" sqref="U36"/>
    </sheetView>
  </sheetViews>
  <sheetFormatPr defaultColWidth="7" defaultRowHeight="12" x14ac:dyDescent="0.15"/>
  <cols>
    <col min="1" max="1" width="3.875" style="144" customWidth="1"/>
    <col min="2" max="2" width="9" style="144" customWidth="1"/>
    <col min="3" max="4" width="6.875" style="144" customWidth="1"/>
    <col min="5" max="5" width="6.75" style="144" customWidth="1"/>
    <col min="6" max="6" width="5.375" style="144" customWidth="1"/>
    <col min="7" max="7" width="1.5" style="144" customWidth="1"/>
    <col min="8" max="8" width="6.125" style="144" customWidth="1"/>
    <col min="9" max="9" width="3" style="144" customWidth="1"/>
    <col min="10" max="10" width="4" style="144" customWidth="1"/>
    <col min="11" max="11" width="1.125" style="144" customWidth="1"/>
    <col min="12" max="12" width="4.625" style="144" customWidth="1"/>
    <col min="13" max="13" width="5.875" style="144" customWidth="1"/>
    <col min="14" max="14" width="6.5" style="144" customWidth="1"/>
    <col min="15" max="15" width="6.375" style="144" customWidth="1"/>
    <col min="16" max="16" width="3.5" style="144" customWidth="1"/>
    <col min="17" max="17" width="2.625" style="144" customWidth="1"/>
    <col min="18" max="18" width="6.5" style="144" customWidth="1"/>
    <col min="19" max="19" width="3.875" style="144" customWidth="1"/>
    <col min="20" max="16384" width="7" style="144"/>
  </cols>
  <sheetData>
    <row r="1" spans="1:21" ht="36" customHeight="1" thickBot="1" x14ac:dyDescent="0.2">
      <c r="A1" s="1169" t="s">
        <v>508</v>
      </c>
      <c r="B1" s="1169"/>
      <c r="C1" s="1169"/>
      <c r="D1" s="1169"/>
      <c r="E1" s="1169"/>
      <c r="F1" s="1169"/>
      <c r="G1" s="1169"/>
      <c r="H1" s="1169"/>
      <c r="I1" s="1169"/>
      <c r="J1" s="1169"/>
      <c r="K1" s="1169"/>
      <c r="L1" s="1169"/>
      <c r="M1" s="1169"/>
      <c r="N1" s="1169"/>
      <c r="O1" s="1169"/>
      <c r="P1" s="1169"/>
      <c r="Q1" s="1169"/>
      <c r="R1" s="1169"/>
    </row>
    <row r="2" spans="1:21" ht="16.350000000000001" customHeight="1" x14ac:dyDescent="0.15">
      <c r="A2" s="1170" t="s">
        <v>255</v>
      </c>
      <c r="B2" s="281" t="s">
        <v>416</v>
      </c>
      <c r="C2" s="1174"/>
      <c r="D2" s="1174"/>
      <c r="E2" s="1174"/>
      <c r="F2" s="1174"/>
      <c r="G2" s="1174"/>
      <c r="H2" s="1174"/>
      <c r="I2" s="1174"/>
      <c r="J2" s="1174"/>
      <c r="K2" s="1174"/>
      <c r="L2" s="1174"/>
      <c r="M2" s="1174"/>
      <c r="N2" s="1174"/>
      <c r="O2" s="1174"/>
      <c r="P2" s="1174"/>
      <c r="Q2" s="1174"/>
      <c r="R2" s="1175"/>
      <c r="S2" s="156"/>
      <c r="T2" s="156"/>
      <c r="U2" s="156"/>
    </row>
    <row r="3" spans="1:21" s="215" customFormat="1" ht="16.350000000000001" customHeight="1" x14ac:dyDescent="0.15">
      <c r="A3" s="1171"/>
      <c r="B3" s="268" t="s">
        <v>256</v>
      </c>
      <c r="C3" s="1291"/>
      <c r="D3" s="1292"/>
      <c r="E3" s="1292"/>
      <c r="F3" s="1292"/>
      <c r="G3" s="1292"/>
      <c r="H3" s="1292"/>
      <c r="I3" s="1292"/>
      <c r="J3" s="1292"/>
      <c r="K3" s="1292"/>
      <c r="L3" s="1292"/>
      <c r="M3" s="1292"/>
      <c r="N3" s="1292"/>
      <c r="O3" s="1292"/>
      <c r="P3" s="1292"/>
      <c r="Q3" s="1292"/>
      <c r="R3" s="1293"/>
      <c r="S3" s="156"/>
      <c r="T3" s="156"/>
      <c r="U3" s="156"/>
    </row>
    <row r="4" spans="1:21" ht="29.25" customHeight="1" x14ac:dyDescent="0.15">
      <c r="A4" s="1172"/>
      <c r="B4" s="238" t="s">
        <v>336</v>
      </c>
      <c r="C4" s="1176"/>
      <c r="D4" s="1176"/>
      <c r="E4" s="1176"/>
      <c r="F4" s="1176"/>
      <c r="G4" s="1176"/>
      <c r="H4" s="1176"/>
      <c r="I4" s="1176"/>
      <c r="J4" s="1176"/>
      <c r="K4" s="1176"/>
      <c r="L4" s="1176"/>
      <c r="M4" s="1176"/>
      <c r="N4" s="1176"/>
      <c r="O4" s="1176"/>
      <c r="P4" s="1176"/>
      <c r="Q4" s="1176"/>
      <c r="R4" s="1177"/>
      <c r="S4" s="156"/>
      <c r="T4" s="156"/>
      <c r="U4" s="156"/>
    </row>
    <row r="5" spans="1:21" ht="42" customHeight="1" x14ac:dyDescent="0.15">
      <c r="A5" s="1172"/>
      <c r="B5" s="238" t="s">
        <v>257</v>
      </c>
      <c r="C5" s="1178" t="s">
        <v>408</v>
      </c>
      <c r="D5" s="1178"/>
      <c r="E5" s="1178"/>
      <c r="F5" s="1178"/>
      <c r="G5" s="1178"/>
      <c r="H5" s="1178"/>
      <c r="I5" s="1178"/>
      <c r="J5" s="1178"/>
      <c r="K5" s="1178"/>
      <c r="L5" s="1178"/>
      <c r="M5" s="1178"/>
      <c r="N5" s="1178"/>
      <c r="O5" s="1178"/>
      <c r="P5" s="1178"/>
      <c r="Q5" s="1178"/>
      <c r="R5" s="1179"/>
      <c r="S5" s="156"/>
      <c r="T5" s="156"/>
      <c r="U5" s="156"/>
    </row>
    <row r="6" spans="1:21" ht="17.25" customHeight="1" x14ac:dyDescent="0.15">
      <c r="A6" s="1172"/>
      <c r="B6" s="1180" t="s">
        <v>259</v>
      </c>
      <c r="C6" s="1182" t="s">
        <v>221</v>
      </c>
      <c r="D6" s="1183"/>
      <c r="E6" s="1184"/>
      <c r="F6" s="1184"/>
      <c r="G6" s="1184"/>
      <c r="H6" s="1184"/>
      <c r="I6" s="1184" t="s">
        <v>337</v>
      </c>
      <c r="J6" s="1184"/>
      <c r="K6" s="1184"/>
      <c r="L6" s="1184"/>
      <c r="M6" s="1185"/>
      <c r="N6" s="1186"/>
      <c r="O6" s="1186"/>
      <c r="P6" s="1186"/>
      <c r="Q6" s="1186"/>
      <c r="R6" s="1187"/>
      <c r="S6" s="156"/>
      <c r="T6" s="156"/>
      <c r="U6" s="156"/>
    </row>
    <row r="7" spans="1:21" ht="17.25" customHeight="1" x14ac:dyDescent="0.15">
      <c r="A7" s="1173"/>
      <c r="B7" s="1181"/>
      <c r="C7" s="1188" t="s">
        <v>262</v>
      </c>
      <c r="D7" s="1184"/>
      <c r="E7" s="277"/>
      <c r="F7" s="161"/>
      <c r="G7" s="161"/>
      <c r="H7" s="161"/>
      <c r="I7" s="161"/>
      <c r="J7" s="161"/>
      <c r="K7" s="161"/>
      <c r="L7" s="161"/>
      <c r="M7" s="161"/>
      <c r="N7" s="161"/>
      <c r="O7" s="161"/>
      <c r="P7" s="161"/>
      <c r="Q7" s="161"/>
      <c r="R7" s="162"/>
      <c r="S7" s="156"/>
      <c r="T7" s="156"/>
      <c r="U7" s="156"/>
    </row>
    <row r="8" spans="1:21" ht="16.350000000000001" customHeight="1" x14ac:dyDescent="0.15">
      <c r="A8" s="1189" t="s">
        <v>263</v>
      </c>
      <c r="B8" s="163" t="s">
        <v>256</v>
      </c>
      <c r="C8" s="1192"/>
      <c r="D8" s="1192"/>
      <c r="E8" s="1192"/>
      <c r="F8" s="1193"/>
      <c r="G8" s="1194" t="s">
        <v>338</v>
      </c>
      <c r="H8" s="1195"/>
      <c r="I8" s="1196"/>
      <c r="J8" s="1203" t="s">
        <v>339</v>
      </c>
      <c r="K8" s="1204"/>
      <c r="L8" s="1204"/>
      <c r="M8" s="1204"/>
      <c r="N8" s="1204"/>
      <c r="O8" s="1204"/>
      <c r="P8" s="1204"/>
      <c r="Q8" s="1204"/>
      <c r="R8" s="1205"/>
      <c r="S8" s="156"/>
      <c r="T8" s="156"/>
      <c r="U8" s="156"/>
    </row>
    <row r="9" spans="1:21" ht="26.1" customHeight="1" x14ac:dyDescent="0.15">
      <c r="A9" s="1190"/>
      <c r="B9" s="163" t="s">
        <v>300</v>
      </c>
      <c r="C9" s="1192"/>
      <c r="D9" s="1192"/>
      <c r="E9" s="1192"/>
      <c r="F9" s="1193"/>
      <c r="G9" s="1197"/>
      <c r="H9" s="1198"/>
      <c r="I9" s="1199"/>
      <c r="J9" s="1206"/>
      <c r="K9" s="1207"/>
      <c r="L9" s="1207"/>
      <c r="M9" s="1207"/>
      <c r="N9" s="1207"/>
      <c r="O9" s="1207"/>
      <c r="P9" s="1207"/>
      <c r="Q9" s="1207"/>
      <c r="R9" s="1208"/>
      <c r="S9" s="156"/>
      <c r="T9" s="156"/>
      <c r="U9" s="156"/>
    </row>
    <row r="10" spans="1:21" ht="18.600000000000001" customHeight="1" x14ac:dyDescent="0.15">
      <c r="A10" s="1190"/>
      <c r="B10" s="163" t="s">
        <v>266</v>
      </c>
      <c r="C10" s="1192"/>
      <c r="D10" s="1192"/>
      <c r="E10" s="1192"/>
      <c r="F10" s="1193"/>
      <c r="G10" s="1200"/>
      <c r="H10" s="1201"/>
      <c r="I10" s="1202"/>
      <c r="J10" s="1209"/>
      <c r="K10" s="1210"/>
      <c r="L10" s="1210"/>
      <c r="M10" s="1210"/>
      <c r="N10" s="1210"/>
      <c r="O10" s="1210"/>
      <c r="P10" s="1210"/>
      <c r="Q10" s="1210"/>
      <c r="R10" s="1211"/>
      <c r="S10" s="156"/>
      <c r="T10" s="156"/>
      <c r="U10" s="156"/>
    </row>
    <row r="11" spans="1:21" s="215" customFormat="1" ht="29.25" customHeight="1" x14ac:dyDescent="0.15">
      <c r="A11" s="1190"/>
      <c r="B11" s="1219" t="s">
        <v>409</v>
      </c>
      <c r="C11" s="1220"/>
      <c r="D11" s="1220"/>
      <c r="E11" s="1220"/>
      <c r="F11" s="1221"/>
      <c r="G11" s="1222"/>
      <c r="H11" s="1223"/>
      <c r="I11" s="1223"/>
      <c r="J11" s="1223"/>
      <c r="K11" s="1223"/>
      <c r="L11" s="1224"/>
      <c r="M11" s="1224"/>
      <c r="N11" s="1224"/>
      <c r="O11" s="1224"/>
      <c r="P11" s="1224"/>
      <c r="Q11" s="1224"/>
      <c r="R11" s="1225"/>
      <c r="S11" s="156"/>
      <c r="T11" s="156"/>
      <c r="U11" s="156"/>
    </row>
    <row r="12" spans="1:21" s="215" customFormat="1" ht="14.25" customHeight="1" x14ac:dyDescent="0.15">
      <c r="A12" s="1190"/>
      <c r="B12" s="1249" t="s">
        <v>410</v>
      </c>
      <c r="C12" s="1250"/>
      <c r="D12" s="1250"/>
      <c r="E12" s="1250"/>
      <c r="F12" s="1250"/>
      <c r="G12" s="1294" t="s">
        <v>472</v>
      </c>
      <c r="H12" s="1295"/>
      <c r="I12" s="1295"/>
      <c r="J12" s="1295"/>
      <c r="K12" s="1296"/>
      <c r="L12" s="293"/>
      <c r="M12" s="294"/>
      <c r="N12" s="294"/>
      <c r="O12" s="294"/>
      <c r="P12" s="294"/>
      <c r="Q12" s="294"/>
      <c r="R12" s="295"/>
      <c r="S12" s="156"/>
      <c r="T12" s="156"/>
      <c r="U12" s="156"/>
    </row>
    <row r="13" spans="1:21" ht="14.25" customHeight="1" x14ac:dyDescent="0.15">
      <c r="A13" s="1190"/>
      <c r="B13" s="1300"/>
      <c r="C13" s="1258"/>
      <c r="D13" s="1258"/>
      <c r="E13" s="1258"/>
      <c r="F13" s="1258"/>
      <c r="G13" s="1297"/>
      <c r="H13" s="1298"/>
      <c r="I13" s="1298"/>
      <c r="J13" s="1298"/>
      <c r="K13" s="1299"/>
      <c r="L13" s="1212"/>
      <c r="M13" s="1213"/>
      <c r="N13" s="1213"/>
      <c r="O13" s="1213"/>
      <c r="P13" s="1213"/>
      <c r="Q13" s="1213"/>
      <c r="R13" s="1214"/>
      <c r="S13" s="156"/>
      <c r="T13" s="156"/>
      <c r="U13" s="156"/>
    </row>
    <row r="14" spans="1:21" s="256" customFormat="1" ht="14.25" customHeight="1" x14ac:dyDescent="0.15">
      <c r="A14" s="1190"/>
      <c r="B14" s="1300"/>
      <c r="C14" s="1258"/>
      <c r="D14" s="1258"/>
      <c r="E14" s="1258"/>
      <c r="F14" s="1258"/>
      <c r="G14" s="1226" t="s">
        <v>506</v>
      </c>
      <c r="H14" s="1227"/>
      <c r="I14" s="1227"/>
      <c r="J14" s="1227"/>
      <c r="K14" s="1228"/>
      <c r="L14" s="161"/>
      <c r="M14" s="161"/>
      <c r="N14" s="161"/>
      <c r="O14" s="161"/>
      <c r="P14" s="161"/>
      <c r="Q14" s="161"/>
      <c r="R14" s="162"/>
      <c r="S14" s="156"/>
      <c r="T14" s="156"/>
      <c r="U14" s="156"/>
    </row>
    <row r="15" spans="1:21" ht="18.95" customHeight="1" x14ac:dyDescent="0.15">
      <c r="A15" s="1190"/>
      <c r="B15" s="1300"/>
      <c r="C15" s="1258"/>
      <c r="D15" s="1258"/>
      <c r="E15" s="1258"/>
      <c r="F15" s="1258"/>
      <c r="G15" s="1180" t="s">
        <v>401</v>
      </c>
      <c r="H15" s="1180"/>
      <c r="I15" s="1180"/>
      <c r="J15" s="1180"/>
      <c r="K15" s="1180"/>
      <c r="L15" s="1215"/>
      <c r="M15" s="1215"/>
      <c r="N15" s="1215"/>
      <c r="O15" s="1215"/>
      <c r="P15" s="1215"/>
      <c r="Q15" s="1215"/>
      <c r="R15" s="1216"/>
      <c r="S15" s="156"/>
      <c r="T15" s="156"/>
      <c r="U15" s="156"/>
    </row>
    <row r="16" spans="1:21" ht="20.45" customHeight="1" x14ac:dyDescent="0.15">
      <c r="A16" s="1191"/>
      <c r="B16" s="1252"/>
      <c r="C16" s="1253"/>
      <c r="D16" s="1253"/>
      <c r="E16" s="1253"/>
      <c r="F16" s="1253"/>
      <c r="G16" s="1180"/>
      <c r="H16" s="1180"/>
      <c r="I16" s="1180"/>
      <c r="J16" s="1180"/>
      <c r="K16" s="1180"/>
      <c r="L16" s="1217"/>
      <c r="M16" s="1217"/>
      <c r="N16" s="1217"/>
      <c r="O16" s="1217"/>
      <c r="P16" s="1217"/>
      <c r="Q16" s="1217"/>
      <c r="R16" s="1218"/>
      <c r="S16" s="156"/>
      <c r="T16" s="156"/>
      <c r="U16" s="156"/>
    </row>
    <row r="17" spans="1:21" ht="15.6" customHeight="1" x14ac:dyDescent="0.15">
      <c r="A17" s="1229" t="s">
        <v>341</v>
      </c>
      <c r="B17" s="1195"/>
      <c r="C17" s="1195"/>
      <c r="D17" s="1195"/>
      <c r="E17" s="1195"/>
      <c r="F17" s="1196"/>
      <c r="G17" s="1231" t="s">
        <v>267</v>
      </c>
      <c r="H17" s="1232"/>
      <c r="I17" s="1233"/>
      <c r="J17" s="1234"/>
      <c r="K17" s="1217"/>
      <c r="L17" s="1192"/>
      <c r="M17" s="1192"/>
      <c r="N17" s="1192"/>
      <c r="O17" s="1192"/>
      <c r="P17" s="1192"/>
      <c r="Q17" s="1192"/>
      <c r="R17" s="1235"/>
      <c r="S17" s="156"/>
      <c r="T17" s="156"/>
      <c r="U17" s="156"/>
    </row>
    <row r="18" spans="1:21" ht="50.25" customHeight="1" x14ac:dyDescent="0.15">
      <c r="A18" s="1230"/>
      <c r="B18" s="1201"/>
      <c r="C18" s="1201"/>
      <c r="D18" s="1201"/>
      <c r="E18" s="1201"/>
      <c r="F18" s="1202"/>
      <c r="G18" s="1236" t="s">
        <v>264</v>
      </c>
      <c r="H18" s="1237"/>
      <c r="I18" s="1238"/>
      <c r="J18" s="1239" t="s">
        <v>342</v>
      </c>
      <c r="K18" s="1240"/>
      <c r="L18" s="1240"/>
      <c r="M18" s="1240"/>
      <c r="N18" s="1240"/>
      <c r="O18" s="1240"/>
      <c r="P18" s="1240"/>
      <c r="Q18" s="1240"/>
      <c r="R18" s="1241"/>
      <c r="S18" s="156"/>
      <c r="T18" s="156"/>
      <c r="U18" s="156"/>
    </row>
    <row r="19" spans="1:21" ht="16.350000000000001" customHeight="1" x14ac:dyDescent="0.15">
      <c r="A19" s="1245" t="s">
        <v>268</v>
      </c>
      <c r="B19" s="1246"/>
      <c r="C19" s="1247"/>
      <c r="D19" s="1247"/>
      <c r="E19" s="1247"/>
      <c r="F19" s="1247"/>
      <c r="G19" s="1247"/>
      <c r="H19" s="1246"/>
      <c r="I19" s="1246"/>
      <c r="J19" s="1246"/>
      <c r="K19" s="1246"/>
      <c r="L19" s="1246"/>
      <c r="M19" s="1246"/>
      <c r="N19" s="1246"/>
      <c r="O19" s="1246"/>
      <c r="P19" s="1246"/>
      <c r="Q19" s="1246"/>
      <c r="R19" s="1248"/>
      <c r="S19" s="156"/>
      <c r="T19" s="156"/>
      <c r="U19" s="156"/>
    </row>
    <row r="20" spans="1:21" ht="19.5" customHeight="1" x14ac:dyDescent="0.15">
      <c r="A20" s="1229" t="s">
        <v>269</v>
      </c>
      <c r="B20" s="1250"/>
      <c r="C20" s="1180" t="s">
        <v>411</v>
      </c>
      <c r="D20" s="1180"/>
      <c r="E20" s="1180"/>
      <c r="F20" s="1180"/>
      <c r="G20" s="1180"/>
      <c r="H20" s="1249" t="s">
        <v>344</v>
      </c>
      <c r="I20" s="1250"/>
      <c r="J20" s="1251"/>
      <c r="K20" s="1249" t="s">
        <v>345</v>
      </c>
      <c r="L20" s="1250"/>
      <c r="M20" s="1251"/>
      <c r="N20" s="1249" t="s">
        <v>412</v>
      </c>
      <c r="O20" s="1251"/>
      <c r="P20" s="1249" t="s">
        <v>346</v>
      </c>
      <c r="Q20" s="1195"/>
      <c r="R20" s="1255"/>
      <c r="S20" s="156"/>
      <c r="T20" s="156"/>
      <c r="U20" s="156"/>
    </row>
    <row r="21" spans="1:21" ht="25.35" customHeight="1" x14ac:dyDescent="0.15">
      <c r="A21" s="1257"/>
      <c r="B21" s="1258"/>
      <c r="C21" s="1259" t="s">
        <v>347</v>
      </c>
      <c r="D21" s="1259"/>
      <c r="E21" s="1201" t="s">
        <v>348</v>
      </c>
      <c r="F21" s="1201"/>
      <c r="G21" s="1202"/>
      <c r="H21" s="1252"/>
      <c r="I21" s="1253"/>
      <c r="J21" s="1254"/>
      <c r="K21" s="1252"/>
      <c r="L21" s="1253"/>
      <c r="M21" s="1254"/>
      <c r="N21" s="1252"/>
      <c r="O21" s="1254"/>
      <c r="P21" s="1200"/>
      <c r="Q21" s="1201"/>
      <c r="R21" s="1256"/>
      <c r="S21" s="156"/>
      <c r="T21" s="156"/>
      <c r="U21" s="156"/>
    </row>
    <row r="22" spans="1:21" ht="15.6" customHeight="1" x14ac:dyDescent="0.15">
      <c r="A22" s="1257"/>
      <c r="B22" s="1258"/>
      <c r="C22" s="272" t="s">
        <v>147</v>
      </c>
      <c r="D22" s="254" t="s">
        <v>148</v>
      </c>
      <c r="E22" s="163" t="s">
        <v>147</v>
      </c>
      <c r="F22" s="1219" t="s">
        <v>148</v>
      </c>
      <c r="G22" s="1221"/>
      <c r="H22" s="163" t="s">
        <v>147</v>
      </c>
      <c r="I22" s="1219" t="s">
        <v>148</v>
      </c>
      <c r="J22" s="1221"/>
      <c r="K22" s="1219" t="s">
        <v>147</v>
      </c>
      <c r="L22" s="1221"/>
      <c r="M22" s="163" t="s">
        <v>287</v>
      </c>
      <c r="N22" s="163" t="s">
        <v>147</v>
      </c>
      <c r="O22" s="163" t="s">
        <v>287</v>
      </c>
      <c r="P22" s="1219" t="s">
        <v>286</v>
      </c>
      <c r="Q22" s="1221"/>
      <c r="R22" s="164" t="s">
        <v>287</v>
      </c>
      <c r="S22" s="156"/>
      <c r="T22" s="156"/>
      <c r="U22" s="156"/>
    </row>
    <row r="23" spans="1:21" ht="15.6" customHeight="1" x14ac:dyDescent="0.15">
      <c r="A23" s="1242"/>
      <c r="B23" s="257" t="s">
        <v>301</v>
      </c>
      <c r="C23" s="282"/>
      <c r="D23" s="275"/>
      <c r="E23" s="165"/>
      <c r="F23" s="1243"/>
      <c r="G23" s="1244"/>
      <c r="H23" s="165"/>
      <c r="I23" s="1243"/>
      <c r="J23" s="1244"/>
      <c r="K23" s="1243"/>
      <c r="L23" s="1244"/>
      <c r="M23" s="165"/>
      <c r="N23" s="165"/>
      <c r="O23" s="165"/>
      <c r="P23" s="1243"/>
      <c r="Q23" s="1244"/>
      <c r="R23" s="166"/>
      <c r="S23" s="156"/>
      <c r="T23" s="156"/>
      <c r="U23" s="156"/>
    </row>
    <row r="24" spans="1:21" ht="25.5" x14ac:dyDescent="0.15">
      <c r="A24" s="1242"/>
      <c r="B24" s="257" t="s">
        <v>413</v>
      </c>
      <c r="C24" s="260"/>
      <c r="D24" s="270"/>
      <c r="E24" s="273"/>
      <c r="F24" s="1194"/>
      <c r="G24" s="1196"/>
      <c r="H24" s="165"/>
      <c r="I24" s="1243"/>
      <c r="J24" s="1244"/>
      <c r="K24" s="1243"/>
      <c r="L24" s="1244"/>
      <c r="M24" s="165"/>
      <c r="N24" s="165"/>
      <c r="O24" s="165"/>
      <c r="P24" s="1243"/>
      <c r="Q24" s="1244"/>
      <c r="R24" s="166"/>
      <c r="S24" s="156"/>
      <c r="T24" s="156"/>
      <c r="U24" s="156"/>
    </row>
    <row r="25" spans="1:21" ht="38.25" x14ac:dyDescent="0.15">
      <c r="A25" s="1242"/>
      <c r="B25" s="257" t="s">
        <v>288</v>
      </c>
      <c r="C25" s="1262"/>
      <c r="D25" s="1262"/>
      <c r="E25" s="1262"/>
      <c r="F25" s="1262"/>
      <c r="G25" s="1262"/>
      <c r="H25" s="1263"/>
      <c r="I25" s="1263"/>
      <c r="J25" s="1264"/>
      <c r="K25" s="1243"/>
      <c r="L25" s="1265"/>
      <c r="M25" s="1244"/>
      <c r="N25" s="1266"/>
      <c r="O25" s="1267"/>
      <c r="P25" s="1266"/>
      <c r="Q25" s="1268"/>
      <c r="R25" s="1269"/>
      <c r="S25" s="156"/>
      <c r="T25" s="156"/>
      <c r="U25" s="156"/>
    </row>
    <row r="26" spans="1:21" ht="15.6" customHeight="1" thickBot="1" x14ac:dyDescent="0.2">
      <c r="A26" s="1276" t="s">
        <v>150</v>
      </c>
      <c r="B26" s="1277"/>
      <c r="C26" s="1278"/>
      <c r="D26" s="1304" t="s">
        <v>6</v>
      </c>
      <c r="E26" s="1305"/>
      <c r="F26" s="1305"/>
      <c r="G26" s="1305"/>
      <c r="H26" s="1306"/>
      <c r="I26" s="1306"/>
      <c r="J26" s="1306"/>
      <c r="K26" s="1306"/>
      <c r="L26" s="1306"/>
      <c r="M26" s="1306"/>
      <c r="N26" s="1306"/>
      <c r="O26" s="1306"/>
      <c r="P26" s="1306"/>
      <c r="Q26" s="1306"/>
      <c r="R26" s="1307"/>
      <c r="S26" s="156"/>
      <c r="T26" s="156"/>
      <c r="U26" s="156"/>
    </row>
    <row r="27" spans="1:21" s="256" customFormat="1" ht="15.6" customHeight="1" x14ac:dyDescent="0.15">
      <c r="A27" s="255"/>
      <c r="B27" s="255"/>
      <c r="C27" s="255"/>
      <c r="D27" s="244"/>
      <c r="E27" s="244"/>
      <c r="F27" s="244"/>
      <c r="G27" s="244"/>
      <c r="H27" s="244"/>
      <c r="I27" s="244"/>
      <c r="J27" s="244"/>
      <c r="K27" s="244"/>
      <c r="L27" s="244"/>
      <c r="M27" s="244"/>
      <c r="N27" s="244"/>
      <c r="O27" s="244"/>
      <c r="P27" s="244"/>
      <c r="Q27" s="244"/>
      <c r="R27" s="244"/>
      <c r="S27" s="156"/>
      <c r="T27" s="156"/>
      <c r="U27" s="156"/>
    </row>
    <row r="28" spans="1:21" s="215" customFormat="1" ht="15.6" customHeight="1" thickBot="1" x14ac:dyDescent="0.2">
      <c r="A28" s="1270" t="s">
        <v>414</v>
      </c>
      <c r="B28" s="1270"/>
      <c r="C28" s="1270"/>
      <c r="D28" s="1270"/>
      <c r="E28" s="1270"/>
      <c r="F28" s="1270"/>
      <c r="G28" s="1270"/>
      <c r="H28" s="1270"/>
      <c r="I28" s="1270"/>
      <c r="J28" s="1270"/>
      <c r="K28" s="1270"/>
      <c r="L28" s="1270"/>
      <c r="M28" s="1270"/>
      <c r="N28" s="1270"/>
      <c r="O28" s="1270"/>
      <c r="P28" s="1270"/>
      <c r="Q28" s="1270"/>
      <c r="R28" s="1270"/>
      <c r="S28" s="156"/>
      <c r="T28" s="156"/>
      <c r="U28" s="156"/>
    </row>
    <row r="29" spans="1:21" s="215" customFormat="1" ht="15.6" customHeight="1" x14ac:dyDescent="0.15">
      <c r="A29" s="1271" t="s">
        <v>255</v>
      </c>
      <c r="B29" s="233" t="s">
        <v>256</v>
      </c>
      <c r="C29" s="1273"/>
      <c r="D29" s="1274"/>
      <c r="E29" s="1274"/>
      <c r="F29" s="1274"/>
      <c r="G29" s="1274"/>
      <c r="H29" s="1274"/>
      <c r="I29" s="1274"/>
      <c r="J29" s="1274"/>
      <c r="K29" s="1274"/>
      <c r="L29" s="1274"/>
      <c r="M29" s="1274"/>
      <c r="N29" s="1274"/>
      <c r="O29" s="1274"/>
      <c r="P29" s="1274"/>
      <c r="Q29" s="1274"/>
      <c r="R29" s="1275"/>
      <c r="S29" s="156"/>
      <c r="T29" s="156"/>
      <c r="U29" s="156"/>
    </row>
    <row r="30" spans="1:21" s="215" customFormat="1" ht="15.6" customHeight="1" x14ac:dyDescent="0.15">
      <c r="A30" s="1172"/>
      <c r="B30" s="216" t="s">
        <v>336</v>
      </c>
      <c r="C30" s="1176"/>
      <c r="D30" s="1176"/>
      <c r="E30" s="1176"/>
      <c r="F30" s="1176"/>
      <c r="G30" s="1176"/>
      <c r="H30" s="1176"/>
      <c r="I30" s="1176"/>
      <c r="J30" s="1176"/>
      <c r="K30" s="1176"/>
      <c r="L30" s="1176"/>
      <c r="M30" s="1176"/>
      <c r="N30" s="1176"/>
      <c r="O30" s="1176"/>
      <c r="P30" s="1176"/>
      <c r="Q30" s="1176"/>
      <c r="R30" s="1177"/>
      <c r="S30" s="156"/>
      <c r="T30" s="156"/>
      <c r="U30" s="156"/>
    </row>
    <row r="31" spans="1:21" s="215" customFormat="1" ht="15.6" customHeight="1" x14ac:dyDescent="0.15">
      <c r="A31" s="1172"/>
      <c r="B31" s="1279" t="s">
        <v>257</v>
      </c>
      <c r="C31" s="1178" t="s">
        <v>408</v>
      </c>
      <c r="D31" s="1178"/>
      <c r="E31" s="1178"/>
      <c r="F31" s="1178"/>
      <c r="G31" s="1178"/>
      <c r="H31" s="1178"/>
      <c r="I31" s="1178"/>
      <c r="J31" s="1178"/>
      <c r="K31" s="1178"/>
      <c r="L31" s="1178"/>
      <c r="M31" s="1178"/>
      <c r="N31" s="1178"/>
      <c r="O31" s="1178"/>
      <c r="P31" s="1178"/>
      <c r="Q31" s="1178"/>
      <c r="R31" s="1179"/>
      <c r="S31" s="156"/>
      <c r="T31" s="156"/>
      <c r="U31" s="156"/>
    </row>
    <row r="32" spans="1:21" s="215" customFormat="1" ht="15.6" customHeight="1" x14ac:dyDescent="0.15">
      <c r="A32" s="1172"/>
      <c r="B32" s="1280"/>
      <c r="C32" s="1282" t="s">
        <v>415</v>
      </c>
      <c r="D32" s="1283"/>
      <c r="E32" s="1283"/>
      <c r="F32" s="1283"/>
      <c r="G32" s="1283"/>
      <c r="H32" s="1283"/>
      <c r="I32" s="1283"/>
      <c r="J32" s="1283"/>
      <c r="K32" s="1283"/>
      <c r="L32" s="1283"/>
      <c r="M32" s="1283"/>
      <c r="N32" s="1283"/>
      <c r="O32" s="1283"/>
      <c r="P32" s="1283"/>
      <c r="Q32" s="1283"/>
      <c r="R32" s="1284"/>
      <c r="S32" s="156"/>
      <c r="T32" s="156"/>
      <c r="U32" s="156"/>
    </row>
    <row r="33" spans="1:21" s="215" customFormat="1" ht="15.6" customHeight="1" x14ac:dyDescent="0.15">
      <c r="A33" s="1172"/>
      <c r="B33" s="1281"/>
      <c r="C33" s="1285"/>
      <c r="D33" s="1286"/>
      <c r="E33" s="1286"/>
      <c r="F33" s="1286"/>
      <c r="G33" s="1286"/>
      <c r="H33" s="1286"/>
      <c r="I33" s="1286"/>
      <c r="J33" s="1286"/>
      <c r="K33" s="1286"/>
      <c r="L33" s="1286"/>
      <c r="M33" s="1286"/>
      <c r="N33" s="1286"/>
      <c r="O33" s="1286"/>
      <c r="P33" s="1286"/>
      <c r="Q33" s="1286"/>
      <c r="R33" s="1287"/>
      <c r="S33" s="156"/>
      <c r="T33" s="156"/>
      <c r="U33" s="156"/>
    </row>
    <row r="34" spans="1:21" s="215" customFormat="1" ht="15.6" customHeight="1" x14ac:dyDescent="0.15">
      <c r="A34" s="1172"/>
      <c r="B34" s="1180" t="s">
        <v>259</v>
      </c>
      <c r="C34" s="1182" t="s">
        <v>221</v>
      </c>
      <c r="D34" s="1183"/>
      <c r="E34" s="1184"/>
      <c r="F34" s="1184"/>
      <c r="G34" s="1184"/>
      <c r="H34" s="1184"/>
      <c r="I34" s="1184" t="s">
        <v>337</v>
      </c>
      <c r="J34" s="1184"/>
      <c r="K34" s="1184"/>
      <c r="L34" s="1184"/>
      <c r="M34" s="1185"/>
      <c r="N34" s="1186"/>
      <c r="O34" s="1186"/>
      <c r="P34" s="1186"/>
      <c r="Q34" s="1186"/>
      <c r="R34" s="1187"/>
      <c r="S34" s="156"/>
      <c r="T34" s="156"/>
      <c r="U34" s="156"/>
    </row>
    <row r="35" spans="1:21" s="215" customFormat="1" ht="15.6" customHeight="1" thickBot="1" x14ac:dyDescent="0.2">
      <c r="A35" s="1272"/>
      <c r="B35" s="1301"/>
      <c r="C35" s="1302" t="s">
        <v>262</v>
      </c>
      <c r="D35" s="1303"/>
      <c r="E35" s="1288"/>
      <c r="F35" s="1289"/>
      <c r="G35" s="1289"/>
      <c r="H35" s="1289"/>
      <c r="I35" s="1289"/>
      <c r="J35" s="1289"/>
      <c r="K35" s="1289"/>
      <c r="L35" s="1289"/>
      <c r="M35" s="1289"/>
      <c r="N35" s="1289"/>
      <c r="O35" s="1289"/>
      <c r="P35" s="1289"/>
      <c r="Q35" s="1289"/>
      <c r="R35" s="1290"/>
      <c r="S35" s="156"/>
      <c r="T35" s="156"/>
      <c r="U35" s="156"/>
    </row>
    <row r="36" spans="1:21" s="256" customFormat="1" ht="15.6" customHeight="1" x14ac:dyDescent="0.15">
      <c r="A36" s="314"/>
      <c r="B36" s="274"/>
      <c r="C36" s="276"/>
      <c r="D36" s="161"/>
      <c r="E36" s="255"/>
      <c r="F36" s="255"/>
      <c r="G36" s="255"/>
      <c r="H36" s="255"/>
      <c r="I36" s="255"/>
      <c r="J36" s="255"/>
      <c r="K36" s="255"/>
      <c r="L36" s="255"/>
      <c r="M36" s="255"/>
      <c r="N36" s="255"/>
      <c r="O36" s="255"/>
      <c r="P36" s="255"/>
      <c r="Q36" s="255"/>
      <c r="R36" s="255"/>
      <c r="S36" s="156"/>
      <c r="T36" s="156"/>
      <c r="U36" s="156"/>
    </row>
    <row r="37" spans="1:21" ht="15.95" customHeight="1" x14ac:dyDescent="0.15">
      <c r="A37" s="151" t="s">
        <v>15</v>
      </c>
      <c r="B37" s="1260" t="s">
        <v>417</v>
      </c>
      <c r="C37" s="1261"/>
      <c r="D37" s="1261"/>
      <c r="E37" s="1261"/>
      <c r="F37" s="1261"/>
      <c r="G37" s="1261"/>
      <c r="H37" s="1261"/>
      <c r="I37" s="1261"/>
      <c r="J37" s="1261"/>
      <c r="K37" s="1261"/>
      <c r="L37" s="1261"/>
      <c r="M37" s="1261"/>
      <c r="N37" s="1261"/>
      <c r="O37" s="1261"/>
      <c r="P37" s="1261"/>
      <c r="Q37" s="1261"/>
      <c r="R37" s="1261"/>
    </row>
    <row r="38" spans="1:21" ht="15.95" customHeight="1" x14ac:dyDescent="0.15">
      <c r="A38" s="167" t="s">
        <v>349</v>
      </c>
      <c r="B38" s="1261"/>
      <c r="C38" s="1261"/>
      <c r="D38" s="1261"/>
      <c r="E38" s="1261"/>
      <c r="F38" s="1261"/>
      <c r="G38" s="1261"/>
      <c r="H38" s="1261"/>
      <c r="I38" s="1261"/>
      <c r="J38" s="1261"/>
      <c r="K38" s="1261"/>
      <c r="L38" s="1261"/>
      <c r="M38" s="1261"/>
      <c r="N38" s="1261"/>
      <c r="O38" s="1261"/>
      <c r="P38" s="1261"/>
      <c r="Q38" s="1261"/>
      <c r="R38" s="1261"/>
    </row>
    <row r="39" spans="1:21" s="169" customFormat="1" ht="28.5" customHeight="1" x14ac:dyDescent="0.15">
      <c r="A39" s="168" t="s">
        <v>350</v>
      </c>
      <c r="B39" s="1261"/>
      <c r="C39" s="1261"/>
      <c r="D39" s="1261"/>
      <c r="E39" s="1261"/>
      <c r="F39" s="1261"/>
      <c r="G39" s="1261"/>
      <c r="H39" s="1261"/>
      <c r="I39" s="1261"/>
      <c r="J39" s="1261"/>
      <c r="K39" s="1261"/>
      <c r="L39" s="1261"/>
      <c r="M39" s="1261"/>
      <c r="N39" s="1261"/>
      <c r="O39" s="1261"/>
      <c r="P39" s="1261"/>
      <c r="Q39" s="1261"/>
      <c r="R39" s="1261"/>
    </row>
  </sheetData>
  <mergeCells count="77">
    <mergeCell ref="B31:B33"/>
    <mergeCell ref="C32:R33"/>
    <mergeCell ref="E35:R35"/>
    <mergeCell ref="C3:R3"/>
    <mergeCell ref="G12:K13"/>
    <mergeCell ref="B12:F16"/>
    <mergeCell ref="B34:B35"/>
    <mergeCell ref="C34:D34"/>
    <mergeCell ref="E34:H34"/>
    <mergeCell ref="I34:L34"/>
    <mergeCell ref="M34:R34"/>
    <mergeCell ref="C35:D35"/>
    <mergeCell ref="H20:J21"/>
    <mergeCell ref="C25:D25"/>
    <mergeCell ref="P23:Q23"/>
    <mergeCell ref="D26:R26"/>
    <mergeCell ref="B37:R39"/>
    <mergeCell ref="I24:J24"/>
    <mergeCell ref="K24:L24"/>
    <mergeCell ref="P24:Q24"/>
    <mergeCell ref="E25:G25"/>
    <mergeCell ref="H25:J25"/>
    <mergeCell ref="K25:M25"/>
    <mergeCell ref="N25:O25"/>
    <mergeCell ref="P25:R25"/>
    <mergeCell ref="A28:R28"/>
    <mergeCell ref="A29:A35"/>
    <mergeCell ref="C29:R29"/>
    <mergeCell ref="C30:R30"/>
    <mergeCell ref="C31:R31"/>
    <mergeCell ref="F24:G24"/>
    <mergeCell ref="A26:C26"/>
    <mergeCell ref="A23:A25"/>
    <mergeCell ref="F23:G23"/>
    <mergeCell ref="I23:J23"/>
    <mergeCell ref="K23:L23"/>
    <mergeCell ref="A19:R19"/>
    <mergeCell ref="K20:M21"/>
    <mergeCell ref="N20:O21"/>
    <mergeCell ref="P20:R21"/>
    <mergeCell ref="E21:G21"/>
    <mergeCell ref="F22:G22"/>
    <mergeCell ref="I22:J22"/>
    <mergeCell ref="K22:L22"/>
    <mergeCell ref="P22:Q22"/>
    <mergeCell ref="A20:B22"/>
    <mergeCell ref="C20:G20"/>
    <mergeCell ref="C21:D21"/>
    <mergeCell ref="A17:F18"/>
    <mergeCell ref="G17:I17"/>
    <mergeCell ref="J17:R17"/>
    <mergeCell ref="G18:I18"/>
    <mergeCell ref="J18:R18"/>
    <mergeCell ref="A8:A16"/>
    <mergeCell ref="C8:F8"/>
    <mergeCell ref="G8:I10"/>
    <mergeCell ref="J8:R10"/>
    <mergeCell ref="C9:F9"/>
    <mergeCell ref="C10:F10"/>
    <mergeCell ref="L13:R13"/>
    <mergeCell ref="G15:K16"/>
    <mergeCell ref="L15:R15"/>
    <mergeCell ref="L16:R16"/>
    <mergeCell ref="B11:F11"/>
    <mergeCell ref="G11:R11"/>
    <mergeCell ref="G14:K14"/>
    <mergeCell ref="A1:R1"/>
    <mergeCell ref="A2:A7"/>
    <mergeCell ref="C2:R2"/>
    <mergeCell ref="C4:R4"/>
    <mergeCell ref="C5:R5"/>
    <mergeCell ref="B6:B7"/>
    <mergeCell ref="C6:D6"/>
    <mergeCell ref="E6:H6"/>
    <mergeCell ref="I6:L6"/>
    <mergeCell ref="M6:R6"/>
    <mergeCell ref="C7:D7"/>
  </mergeCells>
  <phoneticPr fontId="1"/>
  <printOptions horizontalCentered="1"/>
  <pageMargins left="0.7" right="0.7" top="0.75" bottom="0.75" header="0.3" footer="0.3"/>
  <pageSetup paperSize="9" scale="98" orientation="portrait" r:id="rId1"/>
  <colBreaks count="1" manualBreakCount="1">
    <brk id="18" max="1048575" man="1"/>
  </colBreaks>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DFE28-98A6-435A-B37F-E11563FF1C4D}">
  <sheetPr>
    <pageSetUpPr fitToPage="1"/>
  </sheetPr>
  <dimension ref="A1:S35"/>
  <sheetViews>
    <sheetView view="pageBreakPreview" topLeftCell="A13" zoomScaleNormal="85" zoomScaleSheetLayoutView="100" workbookViewId="0">
      <selection activeCell="S33" sqref="S33"/>
    </sheetView>
  </sheetViews>
  <sheetFormatPr defaultColWidth="7" defaultRowHeight="12" x14ac:dyDescent="0.15"/>
  <cols>
    <col min="1" max="1" width="3.875" style="215" customWidth="1"/>
    <col min="2" max="2" width="9" style="215" customWidth="1"/>
    <col min="3" max="3" width="7.625" style="215" customWidth="1"/>
    <col min="4" max="4" width="5.875" style="215" customWidth="1"/>
    <col min="5" max="5" width="6.75" style="215" customWidth="1"/>
    <col min="6" max="6" width="5.375" style="215" customWidth="1"/>
    <col min="7" max="7" width="1.5" style="215" customWidth="1"/>
    <col min="8" max="8" width="6.125" style="215" customWidth="1"/>
    <col min="9" max="9" width="3" style="215" customWidth="1"/>
    <col min="10" max="10" width="4" style="215" customWidth="1"/>
    <col min="11" max="11" width="1.125" style="215" customWidth="1"/>
    <col min="12" max="12" width="4.625" style="215" customWidth="1"/>
    <col min="13" max="13" width="6.5" style="215" customWidth="1"/>
    <col min="14" max="14" width="3.5" style="215" customWidth="1"/>
    <col min="15" max="15" width="2.625" style="215" customWidth="1"/>
    <col min="16" max="16" width="6.5" style="215" customWidth="1"/>
    <col min="17" max="17" width="3.875" style="215" customWidth="1"/>
    <col min="18" max="16384" width="7" style="215"/>
  </cols>
  <sheetData>
    <row r="1" spans="1:19" ht="36" customHeight="1" thickBot="1" x14ac:dyDescent="0.2">
      <c r="A1" s="1169" t="s">
        <v>509</v>
      </c>
      <c r="B1" s="1169"/>
      <c r="C1" s="1169"/>
      <c r="D1" s="1169"/>
      <c r="E1" s="1169"/>
      <c r="F1" s="1169"/>
      <c r="G1" s="1169"/>
      <c r="H1" s="1169"/>
      <c r="I1" s="1169"/>
      <c r="J1" s="1169"/>
      <c r="K1" s="1169"/>
      <c r="L1" s="1169"/>
      <c r="M1" s="1169"/>
      <c r="N1" s="1169"/>
      <c r="O1" s="1169"/>
      <c r="P1" s="1169"/>
    </row>
    <row r="2" spans="1:19" ht="16.350000000000001" customHeight="1" x14ac:dyDescent="0.15">
      <c r="A2" s="1271" t="s">
        <v>255</v>
      </c>
      <c r="B2" s="281" t="s">
        <v>416</v>
      </c>
      <c r="C2" s="1174"/>
      <c r="D2" s="1174"/>
      <c r="E2" s="1174"/>
      <c r="F2" s="1174"/>
      <c r="G2" s="1174"/>
      <c r="H2" s="1174"/>
      <c r="I2" s="1174"/>
      <c r="J2" s="1174"/>
      <c r="K2" s="1174"/>
      <c r="L2" s="1174"/>
      <c r="M2" s="1174"/>
      <c r="N2" s="1174"/>
      <c r="O2" s="1174"/>
      <c r="P2" s="1175"/>
      <c r="Q2" s="156"/>
      <c r="R2" s="156"/>
      <c r="S2" s="156"/>
    </row>
    <row r="3" spans="1:19" ht="16.350000000000001" customHeight="1" x14ac:dyDescent="0.15">
      <c r="A3" s="1171"/>
      <c r="B3" s="268" t="s">
        <v>256</v>
      </c>
      <c r="C3" s="1291"/>
      <c r="D3" s="1292"/>
      <c r="E3" s="1292"/>
      <c r="F3" s="1292"/>
      <c r="G3" s="1292"/>
      <c r="H3" s="1292"/>
      <c r="I3" s="1292"/>
      <c r="J3" s="1292"/>
      <c r="K3" s="1292"/>
      <c r="L3" s="1292"/>
      <c r="M3" s="1292"/>
      <c r="N3" s="1292"/>
      <c r="O3" s="1292"/>
      <c r="P3" s="1293"/>
      <c r="Q3" s="156"/>
      <c r="R3" s="156"/>
      <c r="S3" s="156"/>
    </row>
    <row r="4" spans="1:19" ht="29.25" customHeight="1" x14ac:dyDescent="0.15">
      <c r="A4" s="1172"/>
      <c r="B4" s="238" t="s">
        <v>336</v>
      </c>
      <c r="C4" s="1176"/>
      <c r="D4" s="1176"/>
      <c r="E4" s="1176"/>
      <c r="F4" s="1176"/>
      <c r="G4" s="1176"/>
      <c r="H4" s="1176"/>
      <c r="I4" s="1176"/>
      <c r="J4" s="1176"/>
      <c r="K4" s="1176"/>
      <c r="L4" s="1176"/>
      <c r="M4" s="1176"/>
      <c r="N4" s="1176"/>
      <c r="O4" s="1176"/>
      <c r="P4" s="1177"/>
      <c r="Q4" s="156"/>
      <c r="R4" s="156"/>
      <c r="S4" s="156"/>
    </row>
    <row r="5" spans="1:19" ht="42" customHeight="1" x14ac:dyDescent="0.15">
      <c r="A5" s="1172"/>
      <c r="B5" s="238" t="s">
        <v>257</v>
      </c>
      <c r="C5" s="1178" t="s">
        <v>408</v>
      </c>
      <c r="D5" s="1178"/>
      <c r="E5" s="1178"/>
      <c r="F5" s="1178"/>
      <c r="G5" s="1178"/>
      <c r="H5" s="1178"/>
      <c r="I5" s="1178"/>
      <c r="J5" s="1178"/>
      <c r="K5" s="1178"/>
      <c r="L5" s="1178"/>
      <c r="M5" s="1178"/>
      <c r="N5" s="1178"/>
      <c r="O5" s="1178"/>
      <c r="P5" s="1179"/>
      <c r="Q5" s="156"/>
      <c r="R5" s="156"/>
      <c r="S5" s="156"/>
    </row>
    <row r="6" spans="1:19" ht="17.25" customHeight="1" x14ac:dyDescent="0.15">
      <c r="A6" s="1172"/>
      <c r="B6" s="1180" t="s">
        <v>259</v>
      </c>
      <c r="C6" s="1182" t="s">
        <v>221</v>
      </c>
      <c r="D6" s="1183"/>
      <c r="E6" s="1184"/>
      <c r="F6" s="1184"/>
      <c r="G6" s="1184"/>
      <c r="H6" s="1184"/>
      <c r="I6" s="1184" t="s">
        <v>337</v>
      </c>
      <c r="J6" s="1184"/>
      <c r="K6" s="1184"/>
      <c r="L6" s="1184"/>
      <c r="M6" s="1186"/>
      <c r="N6" s="1186"/>
      <c r="O6" s="1186"/>
      <c r="P6" s="1187"/>
      <c r="Q6" s="156"/>
      <c r="R6" s="156"/>
      <c r="S6" s="156"/>
    </row>
    <row r="7" spans="1:19" ht="17.25" customHeight="1" x14ac:dyDescent="0.15">
      <c r="A7" s="1173"/>
      <c r="B7" s="1181"/>
      <c r="C7" s="1188" t="s">
        <v>262</v>
      </c>
      <c r="D7" s="1184"/>
      <c r="E7" s="277"/>
      <c r="F7" s="161"/>
      <c r="G7" s="161"/>
      <c r="H7" s="161"/>
      <c r="I7" s="161"/>
      <c r="J7" s="161"/>
      <c r="K7" s="161"/>
      <c r="L7" s="161"/>
      <c r="M7" s="161"/>
      <c r="N7" s="161"/>
      <c r="O7" s="161"/>
      <c r="P7" s="162"/>
      <c r="Q7" s="156"/>
      <c r="R7" s="156"/>
      <c r="S7" s="156"/>
    </row>
    <row r="8" spans="1:19" ht="16.350000000000001" customHeight="1" x14ac:dyDescent="0.15">
      <c r="A8" s="1189" t="s">
        <v>263</v>
      </c>
      <c r="B8" s="163" t="s">
        <v>256</v>
      </c>
      <c r="C8" s="1192"/>
      <c r="D8" s="1192"/>
      <c r="E8" s="1192"/>
      <c r="F8" s="1193"/>
      <c r="G8" s="1194" t="s">
        <v>338</v>
      </c>
      <c r="H8" s="1195"/>
      <c r="I8" s="1196"/>
      <c r="J8" s="1203" t="s">
        <v>339</v>
      </c>
      <c r="K8" s="1204"/>
      <c r="L8" s="1204"/>
      <c r="M8" s="1204"/>
      <c r="N8" s="1204"/>
      <c r="O8" s="1204"/>
      <c r="P8" s="1205"/>
      <c r="Q8" s="156"/>
      <c r="R8" s="156"/>
      <c r="S8" s="156"/>
    </row>
    <row r="9" spans="1:19" ht="26.1" customHeight="1" x14ac:dyDescent="0.15">
      <c r="A9" s="1190"/>
      <c r="B9" s="163" t="s">
        <v>300</v>
      </c>
      <c r="C9" s="1192"/>
      <c r="D9" s="1192"/>
      <c r="E9" s="1192"/>
      <c r="F9" s="1193"/>
      <c r="G9" s="1197"/>
      <c r="H9" s="1198"/>
      <c r="I9" s="1199"/>
      <c r="J9" s="1206"/>
      <c r="K9" s="1207"/>
      <c r="L9" s="1207"/>
      <c r="M9" s="1207"/>
      <c r="N9" s="1207"/>
      <c r="O9" s="1207"/>
      <c r="P9" s="1208"/>
      <c r="Q9" s="156"/>
      <c r="R9" s="156"/>
      <c r="S9" s="156"/>
    </row>
    <row r="10" spans="1:19" ht="18.600000000000001" customHeight="1" x14ac:dyDescent="0.15">
      <c r="A10" s="1190"/>
      <c r="B10" s="163" t="s">
        <v>266</v>
      </c>
      <c r="C10" s="1192"/>
      <c r="D10" s="1192"/>
      <c r="E10" s="1192"/>
      <c r="F10" s="1193"/>
      <c r="G10" s="1200"/>
      <c r="H10" s="1201"/>
      <c r="I10" s="1202"/>
      <c r="J10" s="1209"/>
      <c r="K10" s="1210"/>
      <c r="L10" s="1210"/>
      <c r="M10" s="1210"/>
      <c r="N10" s="1210"/>
      <c r="O10" s="1210"/>
      <c r="P10" s="1211"/>
      <c r="Q10" s="156"/>
      <c r="R10" s="156"/>
      <c r="S10" s="156"/>
    </row>
    <row r="11" spans="1:19" ht="33" customHeight="1" x14ac:dyDescent="0.15">
      <c r="A11" s="1190"/>
      <c r="B11" s="1219" t="s">
        <v>400</v>
      </c>
      <c r="C11" s="1220"/>
      <c r="D11" s="1220"/>
      <c r="E11" s="1220"/>
      <c r="F11" s="1221"/>
      <c r="G11" s="1338"/>
      <c r="H11" s="1224"/>
      <c r="I11" s="1224"/>
      <c r="J11" s="1224"/>
      <c r="K11" s="1224"/>
      <c r="L11" s="1224"/>
      <c r="M11" s="1224"/>
      <c r="N11" s="1224"/>
      <c r="O11" s="1224"/>
      <c r="P11" s="1225"/>
      <c r="Q11" s="156"/>
      <c r="R11" s="156"/>
      <c r="S11" s="156"/>
    </row>
    <row r="12" spans="1:19" ht="37.5" customHeight="1" x14ac:dyDescent="0.15">
      <c r="A12" s="1190"/>
      <c r="B12" s="1249" t="s">
        <v>410</v>
      </c>
      <c r="C12" s="1250"/>
      <c r="D12" s="1250"/>
      <c r="E12" s="1250"/>
      <c r="F12" s="1251"/>
      <c r="G12" s="1249" t="s">
        <v>471</v>
      </c>
      <c r="H12" s="1250"/>
      <c r="I12" s="1250"/>
      <c r="J12" s="1250"/>
      <c r="K12" s="1251"/>
      <c r="L12" s="1312"/>
      <c r="M12" s="1313"/>
      <c r="N12" s="1313"/>
      <c r="O12" s="1313"/>
      <c r="P12" s="1314"/>
      <c r="Q12" s="156"/>
      <c r="R12" s="156"/>
      <c r="S12" s="156"/>
    </row>
    <row r="13" spans="1:19" ht="37.5" customHeight="1" x14ac:dyDescent="0.15">
      <c r="A13" s="1190"/>
      <c r="B13" s="1300"/>
      <c r="C13" s="1258"/>
      <c r="D13" s="1258"/>
      <c r="E13" s="1258"/>
      <c r="F13" s="1339"/>
      <c r="G13" s="1252"/>
      <c r="H13" s="1253"/>
      <c r="I13" s="1253"/>
      <c r="J13" s="1253"/>
      <c r="K13" s="1254"/>
      <c r="L13" s="296"/>
      <c r="M13" s="297"/>
      <c r="N13" s="297"/>
      <c r="O13" s="297"/>
      <c r="P13" s="298"/>
      <c r="Q13" s="156"/>
      <c r="R13" s="156"/>
      <c r="S13" s="156"/>
    </row>
    <row r="14" spans="1:19" s="256" customFormat="1" ht="37.5" customHeight="1" x14ac:dyDescent="0.15">
      <c r="A14" s="1190"/>
      <c r="B14" s="1300"/>
      <c r="C14" s="1258"/>
      <c r="D14" s="1258"/>
      <c r="E14" s="1258"/>
      <c r="F14" s="1339"/>
      <c r="G14" s="1219" t="s">
        <v>507</v>
      </c>
      <c r="H14" s="1220"/>
      <c r="I14" s="1220"/>
      <c r="J14" s="1220"/>
      <c r="K14" s="1221"/>
      <c r="L14" s="1243"/>
      <c r="M14" s="1265"/>
      <c r="N14" s="1265"/>
      <c r="O14" s="1265"/>
      <c r="P14" s="1311"/>
      <c r="Q14" s="156"/>
      <c r="R14" s="156"/>
      <c r="S14" s="156"/>
    </row>
    <row r="15" spans="1:19" ht="37.5" customHeight="1" x14ac:dyDescent="0.15">
      <c r="A15" s="1190"/>
      <c r="B15" s="1300"/>
      <c r="C15" s="1258"/>
      <c r="D15" s="1258"/>
      <c r="E15" s="1258"/>
      <c r="F15" s="1339"/>
      <c r="G15" s="1315" t="s">
        <v>401</v>
      </c>
      <c r="H15" s="1316"/>
      <c r="I15" s="1316"/>
      <c r="J15" s="1316"/>
      <c r="K15" s="1317"/>
      <c r="L15" s="1318"/>
      <c r="M15" s="1215"/>
      <c r="N15" s="1215"/>
      <c r="O15" s="1215"/>
      <c r="P15" s="1216"/>
      <c r="Q15" s="156"/>
      <c r="R15" s="156"/>
      <c r="S15" s="156"/>
    </row>
    <row r="16" spans="1:19" ht="37.5" customHeight="1" x14ac:dyDescent="0.15">
      <c r="A16" s="1191"/>
      <c r="B16" s="1252"/>
      <c r="C16" s="1253"/>
      <c r="D16" s="1253"/>
      <c r="E16" s="1253"/>
      <c r="F16" s="1254"/>
      <c r="G16" s="1231"/>
      <c r="H16" s="1232"/>
      <c r="I16" s="1232"/>
      <c r="J16" s="1232"/>
      <c r="K16" s="1233"/>
      <c r="L16" s="1234"/>
      <c r="M16" s="1217"/>
      <c r="N16" s="1217"/>
      <c r="O16" s="1217"/>
      <c r="P16" s="1218"/>
      <c r="Q16" s="156"/>
      <c r="R16" s="156"/>
      <c r="S16" s="156"/>
    </row>
    <row r="17" spans="1:19" ht="16.350000000000001" customHeight="1" x14ac:dyDescent="0.15">
      <c r="A17" s="1324" t="s">
        <v>268</v>
      </c>
      <c r="B17" s="1325"/>
      <c r="C17" s="1325"/>
      <c r="D17" s="1325"/>
      <c r="E17" s="1325"/>
      <c r="F17" s="1325"/>
      <c r="G17" s="1325"/>
      <c r="H17" s="1325"/>
      <c r="I17" s="1325"/>
      <c r="J17" s="1325"/>
      <c r="K17" s="1325"/>
      <c r="L17" s="1325"/>
      <c r="M17" s="1325"/>
      <c r="N17" s="1325"/>
      <c r="O17" s="1325"/>
      <c r="P17" s="1326"/>
      <c r="Q17" s="156"/>
      <c r="R17" s="156"/>
      <c r="S17" s="156"/>
    </row>
    <row r="18" spans="1:19" ht="16.350000000000001" customHeight="1" x14ac:dyDescent="0.15">
      <c r="A18" s="1340" t="s">
        <v>402</v>
      </c>
      <c r="B18" s="1341"/>
      <c r="C18" s="1341"/>
      <c r="D18" s="1341"/>
      <c r="E18" s="1341"/>
      <c r="F18" s="1341"/>
      <c r="G18" s="1333"/>
      <c r="H18" s="1334"/>
      <c r="I18" s="1334"/>
      <c r="J18" s="1334"/>
      <c r="K18" s="1334"/>
      <c r="L18" s="1334"/>
      <c r="M18" s="1334"/>
      <c r="N18" s="1334"/>
      <c r="O18" s="1334"/>
      <c r="P18" s="1335"/>
      <c r="Q18" s="156"/>
      <c r="R18" s="156"/>
      <c r="S18" s="156"/>
    </row>
    <row r="19" spans="1:19" ht="16.350000000000001" customHeight="1" x14ac:dyDescent="0.15">
      <c r="A19" s="1340" t="s">
        <v>403</v>
      </c>
      <c r="B19" s="1341"/>
      <c r="C19" s="1341"/>
      <c r="D19" s="1341"/>
      <c r="E19" s="1341"/>
      <c r="F19" s="1341"/>
      <c r="G19" s="1333" t="s">
        <v>404</v>
      </c>
      <c r="H19" s="1334"/>
      <c r="I19" s="1334"/>
      <c r="J19" s="1334"/>
      <c r="K19" s="1334"/>
      <c r="L19" s="1334"/>
      <c r="M19" s="1334"/>
      <c r="N19" s="1334"/>
      <c r="O19" s="1334"/>
      <c r="P19" s="1335"/>
      <c r="Q19" s="156"/>
      <c r="R19" s="156"/>
      <c r="S19" s="156"/>
    </row>
    <row r="20" spans="1:19" ht="19.5" customHeight="1" x14ac:dyDescent="0.15">
      <c r="A20" s="1327" t="s">
        <v>269</v>
      </c>
      <c r="B20" s="1328"/>
      <c r="C20" s="1328"/>
      <c r="D20" s="1329"/>
      <c r="E20" s="1252" t="s">
        <v>343</v>
      </c>
      <c r="F20" s="1253"/>
      <c r="G20" s="1253"/>
      <c r="H20" s="1253"/>
      <c r="I20" s="1253"/>
      <c r="J20" s="1254"/>
      <c r="K20" s="1336" t="s">
        <v>344</v>
      </c>
      <c r="L20" s="1295"/>
      <c r="M20" s="1337"/>
      <c r="N20" s="1300" t="s">
        <v>405</v>
      </c>
      <c r="O20" s="1198"/>
      <c r="P20" s="1332"/>
      <c r="Q20" s="156"/>
      <c r="R20" s="156"/>
      <c r="S20" s="156"/>
    </row>
    <row r="21" spans="1:19" ht="25.35" customHeight="1" x14ac:dyDescent="0.15">
      <c r="A21" s="1330"/>
      <c r="B21" s="1270"/>
      <c r="C21" s="1270"/>
      <c r="D21" s="1331"/>
      <c r="E21" s="1243" t="s">
        <v>347</v>
      </c>
      <c r="F21" s="1265"/>
      <c r="G21" s="1244"/>
      <c r="H21" s="1243" t="s">
        <v>348</v>
      </c>
      <c r="I21" s="1265"/>
      <c r="J21" s="1244"/>
      <c r="K21" s="1252"/>
      <c r="L21" s="1253"/>
      <c r="M21" s="1254"/>
      <c r="N21" s="1200"/>
      <c r="O21" s="1201"/>
      <c r="P21" s="1256"/>
      <c r="Q21" s="156"/>
      <c r="R21" s="156"/>
      <c r="S21" s="156"/>
    </row>
    <row r="22" spans="1:19" ht="15.6" customHeight="1" x14ac:dyDescent="0.15">
      <c r="A22" s="1330"/>
      <c r="B22" s="1270"/>
      <c r="C22" s="1270"/>
      <c r="D22" s="1331"/>
      <c r="E22" s="163" t="s">
        <v>147</v>
      </c>
      <c r="F22" s="1219" t="s">
        <v>148</v>
      </c>
      <c r="G22" s="1221"/>
      <c r="H22" s="163" t="s">
        <v>147</v>
      </c>
      <c r="I22" s="1219" t="s">
        <v>148</v>
      </c>
      <c r="J22" s="1221"/>
      <c r="K22" s="1219" t="s">
        <v>147</v>
      </c>
      <c r="L22" s="1221"/>
      <c r="M22" s="245" t="s">
        <v>406</v>
      </c>
      <c r="N22" s="1219" t="s">
        <v>286</v>
      </c>
      <c r="O22" s="1221"/>
      <c r="P22" s="164" t="s">
        <v>287</v>
      </c>
      <c r="Q22" s="156"/>
      <c r="R22" s="156"/>
      <c r="S22" s="156"/>
    </row>
    <row r="23" spans="1:19" ht="15.6" customHeight="1" x14ac:dyDescent="0.15">
      <c r="A23" s="1242"/>
      <c r="B23" s="1236" t="s">
        <v>301</v>
      </c>
      <c r="C23" s="1237"/>
      <c r="D23" s="1238"/>
      <c r="E23" s="165"/>
      <c r="F23" s="1243"/>
      <c r="G23" s="1244"/>
      <c r="H23" s="165"/>
      <c r="I23" s="1243"/>
      <c r="J23" s="1244"/>
      <c r="K23" s="265"/>
      <c r="L23" s="266"/>
      <c r="M23" s="265"/>
      <c r="N23" s="1243"/>
      <c r="O23" s="1244"/>
      <c r="P23" s="166"/>
      <c r="Q23" s="156"/>
      <c r="R23" s="156"/>
      <c r="S23" s="156"/>
    </row>
    <row r="24" spans="1:19" ht="15.6" customHeight="1" thickBot="1" x14ac:dyDescent="0.2">
      <c r="A24" s="1342"/>
      <c r="B24" s="1319" t="s">
        <v>275</v>
      </c>
      <c r="C24" s="1320"/>
      <c r="D24" s="1321"/>
      <c r="E24" s="320"/>
      <c r="F24" s="1322"/>
      <c r="G24" s="1323"/>
      <c r="H24" s="320"/>
      <c r="I24" s="1322"/>
      <c r="J24" s="1323"/>
      <c r="K24" s="1322"/>
      <c r="L24" s="1323"/>
      <c r="M24" s="321"/>
      <c r="N24" s="1322"/>
      <c r="O24" s="1323"/>
      <c r="P24" s="322"/>
      <c r="Q24" s="156"/>
      <c r="R24" s="156"/>
      <c r="S24" s="156"/>
    </row>
    <row r="25" spans="1:19" s="256" customFormat="1" ht="15.6" customHeight="1" x14ac:dyDescent="0.15">
      <c r="A25" s="246"/>
      <c r="B25" s="276"/>
      <c r="C25" s="276"/>
      <c r="D25" s="276"/>
      <c r="E25" s="274"/>
      <c r="F25" s="274"/>
      <c r="G25" s="274"/>
      <c r="H25" s="274"/>
      <c r="I25" s="274"/>
      <c r="J25" s="274"/>
      <c r="K25" s="274"/>
      <c r="L25" s="274"/>
      <c r="M25" s="274"/>
      <c r="N25" s="274"/>
      <c r="O25" s="274"/>
      <c r="P25" s="274"/>
      <c r="Q25" s="156"/>
      <c r="R25" s="156"/>
      <c r="S25" s="156"/>
    </row>
    <row r="26" spans="1:19" s="256" customFormat="1" ht="15.6" customHeight="1" thickBot="1" x14ac:dyDescent="0.2">
      <c r="A26" s="1308" t="s">
        <v>515</v>
      </c>
      <c r="B26" s="1309"/>
      <c r="C26" s="1309"/>
      <c r="D26" s="1309"/>
      <c r="E26" s="1309"/>
      <c r="F26" s="1309"/>
      <c r="G26" s="1309"/>
      <c r="H26" s="1309"/>
      <c r="I26" s="1309"/>
      <c r="J26" s="1309"/>
      <c r="K26" s="1309"/>
      <c r="L26" s="1309"/>
      <c r="M26" s="1309"/>
      <c r="N26" s="1309"/>
      <c r="O26" s="1309"/>
      <c r="P26" s="1310"/>
      <c r="Q26" s="156"/>
      <c r="R26" s="156"/>
      <c r="S26" s="156"/>
    </row>
    <row r="27" spans="1:19" ht="15.95" customHeight="1" x14ac:dyDescent="0.15">
      <c r="A27" s="1171"/>
      <c r="B27" s="268" t="s">
        <v>256</v>
      </c>
      <c r="C27" s="1291"/>
      <c r="D27" s="1292"/>
      <c r="E27" s="1292"/>
      <c r="F27" s="1292"/>
      <c r="G27" s="1292"/>
      <c r="H27" s="1292"/>
      <c r="I27" s="1292"/>
      <c r="J27" s="1292"/>
      <c r="K27" s="1292"/>
      <c r="L27" s="1292"/>
      <c r="M27" s="1292"/>
      <c r="N27" s="1292"/>
      <c r="O27" s="1292"/>
      <c r="P27" s="1293"/>
    </row>
    <row r="28" spans="1:19" ht="15.95" customHeight="1" x14ac:dyDescent="0.15">
      <c r="A28" s="1172"/>
      <c r="B28" s="238" t="s">
        <v>336</v>
      </c>
      <c r="C28" s="1176"/>
      <c r="D28" s="1176"/>
      <c r="E28" s="1176"/>
      <c r="F28" s="1176"/>
      <c r="G28" s="1176"/>
      <c r="H28" s="1176"/>
      <c r="I28" s="1176"/>
      <c r="J28" s="1176"/>
      <c r="K28" s="1176"/>
      <c r="L28" s="1176"/>
      <c r="M28" s="1176"/>
      <c r="N28" s="1176"/>
      <c r="O28" s="1176"/>
      <c r="P28" s="1177"/>
    </row>
    <row r="29" spans="1:19" s="169" customFormat="1" ht="28.5" customHeight="1" x14ac:dyDescent="0.15">
      <c r="A29" s="1172"/>
      <c r="B29" s="238" t="s">
        <v>257</v>
      </c>
      <c r="C29" s="1178" t="s">
        <v>408</v>
      </c>
      <c r="D29" s="1178"/>
      <c r="E29" s="1178"/>
      <c r="F29" s="1178"/>
      <c r="G29" s="1178"/>
      <c r="H29" s="1178"/>
      <c r="I29" s="1178"/>
      <c r="J29" s="1178"/>
      <c r="K29" s="1178"/>
      <c r="L29" s="1178"/>
      <c r="M29" s="1178"/>
      <c r="N29" s="1178"/>
      <c r="O29" s="1178"/>
      <c r="P29" s="1179"/>
    </row>
    <row r="30" spans="1:19" ht="12.75" x14ac:dyDescent="0.15">
      <c r="A30" s="1172"/>
      <c r="B30" s="1180" t="s">
        <v>259</v>
      </c>
      <c r="C30" s="1182" t="s">
        <v>221</v>
      </c>
      <c r="D30" s="1183"/>
      <c r="E30" s="1184"/>
      <c r="F30" s="1184"/>
      <c r="G30" s="1184"/>
      <c r="H30" s="1184"/>
      <c r="I30" s="1184" t="s">
        <v>337</v>
      </c>
      <c r="J30" s="1184"/>
      <c r="K30" s="1184"/>
      <c r="L30" s="1184"/>
      <c r="M30" s="1186"/>
      <c r="N30" s="1186"/>
      <c r="O30" s="1186"/>
      <c r="P30" s="1187"/>
    </row>
    <row r="31" spans="1:19" ht="13.5" thickBot="1" x14ac:dyDescent="0.2">
      <c r="A31" s="1272"/>
      <c r="B31" s="1301"/>
      <c r="C31" s="1302" t="s">
        <v>262</v>
      </c>
      <c r="D31" s="1303"/>
      <c r="E31" s="280"/>
      <c r="F31" s="323"/>
      <c r="G31" s="323"/>
      <c r="H31" s="323"/>
      <c r="I31" s="323"/>
      <c r="J31" s="323"/>
      <c r="K31" s="323"/>
      <c r="L31" s="323"/>
      <c r="M31" s="323"/>
      <c r="N31" s="323"/>
      <c r="O31" s="323"/>
      <c r="P31" s="324"/>
    </row>
    <row r="32" spans="1:19" ht="12.75" x14ac:dyDescent="0.15">
      <c r="A32" s="224"/>
      <c r="B32" s="230"/>
      <c r="C32" s="230"/>
      <c r="D32" s="230"/>
      <c r="E32" s="229"/>
      <c r="F32" s="229"/>
      <c r="G32" s="229"/>
      <c r="H32" s="229"/>
      <c r="I32" s="229"/>
      <c r="J32" s="229"/>
      <c r="K32" s="229"/>
      <c r="L32" s="229"/>
      <c r="M32" s="229"/>
      <c r="N32" s="229"/>
      <c r="O32" s="229"/>
      <c r="P32" s="229"/>
    </row>
    <row r="33" spans="1:16" x14ac:dyDescent="0.15">
      <c r="A33" s="151" t="s">
        <v>15</v>
      </c>
      <c r="B33" s="1260" t="s">
        <v>407</v>
      </c>
      <c r="C33" s="1260"/>
      <c r="D33" s="1260"/>
      <c r="E33" s="1260"/>
      <c r="F33" s="1260"/>
      <c r="G33" s="1260"/>
      <c r="H33" s="1260"/>
      <c r="I33" s="1260"/>
      <c r="J33" s="1260"/>
      <c r="K33" s="1260"/>
      <c r="L33" s="1260"/>
      <c r="M33" s="1260"/>
      <c r="N33" s="1260"/>
      <c r="O33" s="1260"/>
      <c r="P33" s="1260"/>
    </row>
    <row r="34" spans="1:16" x14ac:dyDescent="0.15">
      <c r="A34" s="167" t="s">
        <v>349</v>
      </c>
      <c r="B34" s="1260"/>
      <c r="C34" s="1260"/>
      <c r="D34" s="1260"/>
      <c r="E34" s="1260"/>
      <c r="F34" s="1260"/>
      <c r="G34" s="1260"/>
      <c r="H34" s="1260"/>
      <c r="I34" s="1260"/>
      <c r="J34" s="1260"/>
      <c r="K34" s="1260"/>
      <c r="L34" s="1260"/>
      <c r="M34" s="1260"/>
      <c r="N34" s="1260"/>
      <c r="O34" s="1260"/>
      <c r="P34" s="1260"/>
    </row>
    <row r="35" spans="1:16" x14ac:dyDescent="0.15">
      <c r="A35" s="168" t="s">
        <v>350</v>
      </c>
      <c r="B35" s="1260"/>
      <c r="C35" s="1260"/>
      <c r="D35" s="1260"/>
      <c r="E35" s="1260"/>
      <c r="F35" s="1260"/>
      <c r="G35" s="1260"/>
      <c r="H35" s="1260"/>
      <c r="I35" s="1260"/>
      <c r="J35" s="1260"/>
      <c r="K35" s="1260"/>
      <c r="L35" s="1260"/>
      <c r="M35" s="1260"/>
      <c r="N35" s="1260"/>
      <c r="O35" s="1260"/>
      <c r="P35" s="1260"/>
    </row>
  </sheetData>
  <mergeCells count="65">
    <mergeCell ref="B33:P35"/>
    <mergeCell ref="B11:F11"/>
    <mergeCell ref="G11:P11"/>
    <mergeCell ref="B12:F16"/>
    <mergeCell ref="A18:F18"/>
    <mergeCell ref="A19:F19"/>
    <mergeCell ref="G18:P18"/>
    <mergeCell ref="I24:J24"/>
    <mergeCell ref="N24:O24"/>
    <mergeCell ref="N22:O22"/>
    <mergeCell ref="A23:A24"/>
    <mergeCell ref="B23:D23"/>
    <mergeCell ref="F23:G23"/>
    <mergeCell ref="I23:J23"/>
    <mergeCell ref="N23:O23"/>
    <mergeCell ref="G12:K13"/>
    <mergeCell ref="B24:D24"/>
    <mergeCell ref="F24:G24"/>
    <mergeCell ref="A17:P17"/>
    <mergeCell ref="A20:D22"/>
    <mergeCell ref="E20:J20"/>
    <mergeCell ref="N20:P21"/>
    <mergeCell ref="E21:G21"/>
    <mergeCell ref="H21:J21"/>
    <mergeCell ref="F22:G22"/>
    <mergeCell ref="I22:J22"/>
    <mergeCell ref="K24:L24"/>
    <mergeCell ref="G19:P19"/>
    <mergeCell ref="K20:M21"/>
    <mergeCell ref="K22:L22"/>
    <mergeCell ref="A8:A16"/>
    <mergeCell ref="C8:F8"/>
    <mergeCell ref="G8:I10"/>
    <mergeCell ref="J8:P10"/>
    <mergeCell ref="C9:F9"/>
    <mergeCell ref="C10:F10"/>
    <mergeCell ref="G14:K14"/>
    <mergeCell ref="L14:P14"/>
    <mergeCell ref="L12:P12"/>
    <mergeCell ref="G15:K16"/>
    <mergeCell ref="L15:P15"/>
    <mergeCell ref="L16:P16"/>
    <mergeCell ref="A1:P1"/>
    <mergeCell ref="A2:A7"/>
    <mergeCell ref="C2:P2"/>
    <mergeCell ref="C4:P4"/>
    <mergeCell ref="C5:P5"/>
    <mergeCell ref="B6:B7"/>
    <mergeCell ref="C6:D6"/>
    <mergeCell ref="E6:H6"/>
    <mergeCell ref="I6:L6"/>
    <mergeCell ref="M6:P6"/>
    <mergeCell ref="C3:P3"/>
    <mergeCell ref="C7:D7"/>
    <mergeCell ref="A26:P26"/>
    <mergeCell ref="A27:A31"/>
    <mergeCell ref="C27:P27"/>
    <mergeCell ref="C28:P28"/>
    <mergeCell ref="C29:P29"/>
    <mergeCell ref="B30:B31"/>
    <mergeCell ref="C30:D30"/>
    <mergeCell ref="E30:H30"/>
    <mergeCell ref="I30:L30"/>
    <mergeCell ref="M30:P30"/>
    <mergeCell ref="C31:D31"/>
  </mergeCells>
  <phoneticPr fontId="1"/>
  <printOptions horizontalCentered="1"/>
  <pageMargins left="0.7" right="0.7" top="0.75" bottom="0.75" header="0.3" footer="0.3"/>
  <pageSetup paperSize="9" orientation="portrait" r:id="rId1"/>
  <colBreaks count="1" manualBreakCount="1">
    <brk id="16"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0179" r:id="rId4" name="Check Box 3">
              <controlPr defaultSize="0" autoFill="0" autoLine="0" autoPict="0">
                <anchor moveWithCells="1">
                  <from>
                    <xdr:col>7</xdr:col>
                    <xdr:colOff>142875</xdr:colOff>
                    <xdr:row>16</xdr:row>
                    <xdr:rowOff>171450</xdr:rowOff>
                  </from>
                  <to>
                    <xdr:col>9</xdr:col>
                    <xdr:colOff>85725</xdr:colOff>
                    <xdr:row>18</xdr:row>
                    <xdr:rowOff>19050</xdr:rowOff>
                  </to>
                </anchor>
              </controlPr>
            </control>
          </mc:Choice>
        </mc:AlternateContent>
        <mc:AlternateContent xmlns:mc="http://schemas.openxmlformats.org/markup-compatibility/2006">
          <mc:Choice Requires="x14">
            <control shapeId="50180" r:id="rId5" name="Check Box 4">
              <controlPr defaultSize="0" autoFill="0" autoLine="0" autoPict="0">
                <anchor moveWithCells="1">
                  <from>
                    <xdr:col>12</xdr:col>
                    <xdr:colOff>0</xdr:colOff>
                    <xdr:row>16</xdr:row>
                    <xdr:rowOff>171450</xdr:rowOff>
                  </from>
                  <to>
                    <xdr:col>13</xdr:col>
                    <xdr:colOff>142875</xdr:colOff>
                    <xdr:row>18</xdr:row>
                    <xdr:rowOff>9525</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E71C9-4CB7-410B-912B-C31AC349D098}">
  <sheetPr>
    <pageSetUpPr fitToPage="1"/>
  </sheetPr>
  <dimension ref="A1:M122"/>
  <sheetViews>
    <sheetView view="pageBreakPreview" topLeftCell="A109" zoomScaleNormal="115" zoomScaleSheetLayoutView="100" workbookViewId="0">
      <selection activeCell="O119" sqref="O119"/>
    </sheetView>
  </sheetViews>
  <sheetFormatPr defaultColWidth="6.625" defaultRowHeight="12" x14ac:dyDescent="0.15"/>
  <cols>
    <col min="1" max="1" width="4.375" style="144" customWidth="1"/>
    <col min="2" max="2" width="7.875" style="144" customWidth="1"/>
    <col min="3" max="3" width="2" style="144" customWidth="1"/>
    <col min="4" max="4" width="3.375" style="144" customWidth="1"/>
    <col min="5" max="5" width="5.625" style="144" customWidth="1"/>
    <col min="6" max="6" width="6.75" style="144" customWidth="1"/>
    <col min="7" max="9" width="6.75" style="144" bestFit="1" customWidth="1"/>
    <col min="10" max="10" width="8.125" style="144" bestFit="1" customWidth="1"/>
    <col min="11" max="13" width="6.75" style="144" bestFit="1" customWidth="1"/>
    <col min="14" max="16384" width="6.625" style="144"/>
  </cols>
  <sheetData>
    <row r="1" spans="1:13" ht="36.6" customHeight="1" thickBot="1" x14ac:dyDescent="0.2">
      <c r="A1" s="1377" t="s">
        <v>510</v>
      </c>
      <c r="B1" s="1377"/>
      <c r="C1" s="1377"/>
      <c r="D1" s="1377"/>
      <c r="E1" s="1377"/>
      <c r="F1" s="1377"/>
      <c r="G1" s="1377"/>
      <c r="H1" s="1377"/>
      <c r="I1" s="1377"/>
      <c r="J1" s="1377"/>
      <c r="K1" s="1377"/>
      <c r="L1" s="1377"/>
      <c r="M1" s="1377"/>
    </row>
    <row r="2" spans="1:13" s="156" customFormat="1" ht="16.350000000000001" customHeight="1" x14ac:dyDescent="0.15">
      <c r="A2" s="1378" t="s">
        <v>299</v>
      </c>
      <c r="B2" s="1381" t="s">
        <v>416</v>
      </c>
      <c r="C2" s="1381"/>
      <c r="D2" s="1382"/>
      <c r="E2" s="1382"/>
      <c r="F2" s="1382"/>
      <c r="G2" s="1382"/>
      <c r="H2" s="1382"/>
      <c r="I2" s="1382"/>
      <c r="J2" s="1382"/>
      <c r="K2" s="1382"/>
      <c r="L2" s="1382"/>
      <c r="M2" s="1383"/>
    </row>
    <row r="3" spans="1:13" s="156" customFormat="1" ht="16.350000000000001" customHeight="1" x14ac:dyDescent="0.15">
      <c r="A3" s="1379"/>
      <c r="B3" s="1252" t="s">
        <v>256</v>
      </c>
      <c r="C3" s="1254"/>
      <c r="D3" s="1243"/>
      <c r="E3" s="1265"/>
      <c r="F3" s="1265"/>
      <c r="G3" s="1265"/>
      <c r="H3" s="1265"/>
      <c r="I3" s="1265"/>
      <c r="J3" s="1265"/>
      <c r="K3" s="1265"/>
      <c r="L3" s="1265"/>
      <c r="M3" s="1311"/>
    </row>
    <row r="4" spans="1:13" s="156" customFormat="1" ht="27.95" customHeight="1" x14ac:dyDescent="0.15">
      <c r="A4" s="1379"/>
      <c r="B4" s="1219" t="s">
        <v>279</v>
      </c>
      <c r="C4" s="1221"/>
      <c r="D4" s="1371"/>
      <c r="E4" s="1372"/>
      <c r="F4" s="1372"/>
      <c r="G4" s="1372"/>
      <c r="H4" s="1372"/>
      <c r="I4" s="1372"/>
      <c r="J4" s="1372"/>
      <c r="K4" s="1372"/>
      <c r="L4" s="1372"/>
      <c r="M4" s="1373"/>
    </row>
    <row r="5" spans="1:13" s="156" customFormat="1" ht="41.85" customHeight="1" x14ac:dyDescent="0.15">
      <c r="A5" s="1379"/>
      <c r="B5" s="183" t="s">
        <v>278</v>
      </c>
      <c r="C5" s="1374" t="s">
        <v>449</v>
      </c>
      <c r="D5" s="1375"/>
      <c r="E5" s="1375"/>
      <c r="F5" s="1375"/>
      <c r="G5" s="1375"/>
      <c r="H5" s="1375"/>
      <c r="I5" s="1375"/>
      <c r="J5" s="1375"/>
      <c r="K5" s="1375"/>
      <c r="L5" s="1375"/>
      <c r="M5" s="1376"/>
    </row>
    <row r="6" spans="1:13" s="156" customFormat="1" ht="16.350000000000001" customHeight="1" x14ac:dyDescent="0.15">
      <c r="A6" s="1379"/>
      <c r="B6" s="1384" t="s">
        <v>259</v>
      </c>
      <c r="C6" s="1386" t="s">
        <v>260</v>
      </c>
      <c r="D6" s="1387"/>
      <c r="E6" s="1388"/>
      <c r="F6" s="1224"/>
      <c r="G6" s="1224"/>
      <c r="H6" s="1224"/>
      <c r="I6" s="1389"/>
      <c r="J6" s="248" t="s">
        <v>337</v>
      </c>
      <c r="K6" s="1390"/>
      <c r="L6" s="1391"/>
      <c r="M6" s="1392"/>
    </row>
    <row r="7" spans="1:13" s="156" customFormat="1" ht="16.350000000000001" customHeight="1" x14ac:dyDescent="0.15">
      <c r="A7" s="1380"/>
      <c r="B7" s="1385"/>
      <c r="C7" s="1386" t="s">
        <v>262</v>
      </c>
      <c r="D7" s="1387"/>
      <c r="E7" s="1388"/>
      <c r="F7" s="257"/>
      <c r="G7" s="258"/>
      <c r="H7" s="258"/>
      <c r="I7" s="258"/>
      <c r="J7" s="258"/>
      <c r="K7" s="258"/>
      <c r="L7" s="258"/>
      <c r="M7" s="184"/>
    </row>
    <row r="8" spans="1:13" s="156" customFormat="1" ht="17.850000000000001" customHeight="1" x14ac:dyDescent="0.15">
      <c r="A8" s="1419" t="s">
        <v>354</v>
      </c>
      <c r="B8" s="245" t="s">
        <v>256</v>
      </c>
      <c r="C8" s="1338"/>
      <c r="D8" s="1224"/>
      <c r="E8" s="1224"/>
      <c r="F8" s="1224"/>
      <c r="G8" s="1389"/>
      <c r="H8" s="1249" t="s">
        <v>264</v>
      </c>
      <c r="I8" s="1374" t="s">
        <v>280</v>
      </c>
      <c r="J8" s="1375"/>
      <c r="K8" s="1375"/>
      <c r="L8" s="1375"/>
      <c r="M8" s="1376"/>
    </row>
    <row r="9" spans="1:13" s="156" customFormat="1" ht="18.600000000000001" customHeight="1" x14ac:dyDescent="0.15">
      <c r="A9" s="1379"/>
      <c r="B9" s="245" t="s">
        <v>364</v>
      </c>
      <c r="C9" s="1338"/>
      <c r="D9" s="1224"/>
      <c r="E9" s="1224"/>
      <c r="F9" s="1224"/>
      <c r="G9" s="1389"/>
      <c r="H9" s="1300"/>
      <c r="I9" s="1420"/>
      <c r="J9" s="1421"/>
      <c r="K9" s="1421"/>
      <c r="L9" s="1421"/>
      <c r="M9" s="1422"/>
    </row>
    <row r="10" spans="1:13" s="156" customFormat="1" ht="19.5" customHeight="1" x14ac:dyDescent="0.15">
      <c r="A10" s="1379"/>
      <c r="B10" s="245" t="s">
        <v>266</v>
      </c>
      <c r="C10" s="1338"/>
      <c r="D10" s="1224"/>
      <c r="E10" s="1224"/>
      <c r="F10" s="1224"/>
      <c r="G10" s="1389"/>
      <c r="H10" s="1252"/>
      <c r="I10" s="1423"/>
      <c r="J10" s="1424"/>
      <c r="K10" s="1424"/>
      <c r="L10" s="1424"/>
      <c r="M10" s="1425"/>
    </row>
    <row r="11" spans="1:13" s="156" customFormat="1" ht="16.350000000000001" customHeight="1" x14ac:dyDescent="0.15">
      <c r="A11" s="1379"/>
      <c r="B11" s="1386" t="s">
        <v>365</v>
      </c>
      <c r="C11" s="1387"/>
      <c r="D11" s="1387"/>
      <c r="E11" s="1387"/>
      <c r="F11" s="1411"/>
      <c r="G11" s="1411"/>
      <c r="H11" s="1411"/>
      <c r="I11" s="1387"/>
      <c r="J11" s="1388"/>
      <c r="K11" s="1390"/>
      <c r="L11" s="1391"/>
      <c r="M11" s="1392"/>
    </row>
    <row r="12" spans="1:13" s="156" customFormat="1" ht="30" customHeight="1" x14ac:dyDescent="0.15">
      <c r="A12" s="1379"/>
      <c r="B12" s="1393" t="s">
        <v>418</v>
      </c>
      <c r="C12" s="1394"/>
      <c r="D12" s="1394"/>
      <c r="E12" s="1394"/>
      <c r="F12" s="1294" t="s">
        <v>419</v>
      </c>
      <c r="G12" s="1295"/>
      <c r="H12" s="1296"/>
      <c r="I12" s="1439"/>
      <c r="J12" s="1440"/>
      <c r="K12" s="1440"/>
      <c r="L12" s="1440"/>
      <c r="M12" s="1441"/>
    </row>
    <row r="13" spans="1:13" s="156" customFormat="1" ht="30" customHeight="1" x14ac:dyDescent="0.15">
      <c r="A13" s="1379"/>
      <c r="B13" s="1395"/>
      <c r="C13" s="1396"/>
      <c r="D13" s="1396"/>
      <c r="E13" s="1396"/>
      <c r="F13" s="1297"/>
      <c r="G13" s="1298"/>
      <c r="H13" s="1299"/>
      <c r="I13" s="300"/>
      <c r="J13" s="301"/>
      <c r="K13" s="301"/>
      <c r="L13" s="301"/>
      <c r="M13" s="302"/>
    </row>
    <row r="14" spans="1:13" s="156" customFormat="1" ht="30" customHeight="1" x14ac:dyDescent="0.15">
      <c r="A14" s="1379"/>
      <c r="B14" s="1395"/>
      <c r="C14" s="1396"/>
      <c r="D14" s="1396"/>
      <c r="E14" s="1396"/>
      <c r="F14" s="1180" t="s">
        <v>422</v>
      </c>
      <c r="G14" s="1180"/>
      <c r="H14" s="1180"/>
      <c r="I14" s="1387"/>
      <c r="J14" s="1387"/>
      <c r="K14" s="1387"/>
      <c r="L14" s="1387"/>
      <c r="M14" s="1444"/>
    </row>
    <row r="15" spans="1:13" s="156" customFormat="1" ht="21" customHeight="1" x14ac:dyDescent="0.15">
      <c r="A15" s="1379"/>
      <c r="B15" s="1395"/>
      <c r="C15" s="1396"/>
      <c r="D15" s="1396"/>
      <c r="E15" s="1396"/>
      <c r="F15" s="1300" t="s">
        <v>421</v>
      </c>
      <c r="G15" s="1258"/>
      <c r="H15" s="1339"/>
      <c r="I15" s="1397"/>
      <c r="J15" s="1397"/>
      <c r="K15" s="1397"/>
      <c r="L15" s="1397"/>
      <c r="M15" s="1398"/>
    </row>
    <row r="16" spans="1:13" s="156" customFormat="1" ht="21" customHeight="1" x14ac:dyDescent="0.15">
      <c r="A16" s="1379"/>
      <c r="B16" s="1395"/>
      <c r="C16" s="1396"/>
      <c r="D16" s="1396"/>
      <c r="E16" s="1396"/>
      <c r="F16" s="1300"/>
      <c r="G16" s="1258"/>
      <c r="H16" s="1339"/>
      <c r="I16" s="1399"/>
      <c r="J16" s="1399"/>
      <c r="K16" s="1399"/>
      <c r="L16" s="1399"/>
      <c r="M16" s="1400"/>
    </row>
    <row r="17" spans="1:13" s="156" customFormat="1" ht="21" customHeight="1" thickBot="1" x14ac:dyDescent="0.2">
      <c r="A17" s="1442" t="s">
        <v>423</v>
      </c>
      <c r="B17" s="1350"/>
      <c r="C17" s="1350"/>
      <c r="D17" s="1350"/>
      <c r="E17" s="1350"/>
      <c r="F17" s="1350"/>
      <c r="G17" s="1350"/>
      <c r="H17" s="1350"/>
      <c r="I17" s="1301"/>
      <c r="J17" s="1301"/>
      <c r="K17" s="1301"/>
      <c r="L17" s="1301"/>
      <c r="M17" s="1443"/>
    </row>
    <row r="18" spans="1:13" s="156" customFormat="1" ht="14.25" customHeight="1" x14ac:dyDescent="0.15">
      <c r="A18" s="1416" t="s">
        <v>276</v>
      </c>
      <c r="B18" s="1417"/>
      <c r="C18" s="1417"/>
      <c r="D18" s="1417"/>
      <c r="E18" s="1417"/>
      <c r="F18" s="1417"/>
      <c r="G18" s="1417"/>
      <c r="H18" s="1417"/>
      <c r="I18" s="1417"/>
      <c r="J18" s="1417"/>
      <c r="K18" s="1417"/>
      <c r="L18" s="1417"/>
      <c r="M18" s="1418"/>
    </row>
    <row r="19" spans="1:13" s="156" customFormat="1" ht="21.2" customHeight="1" x14ac:dyDescent="0.15">
      <c r="A19" s="1229" t="s">
        <v>368</v>
      </c>
      <c r="B19" s="1250"/>
      <c r="C19" s="1250"/>
      <c r="D19" s="1250"/>
      <c r="E19" s="1250"/>
      <c r="F19" s="1250"/>
      <c r="G19" s="1251"/>
      <c r="H19" s="1413" t="s">
        <v>277</v>
      </c>
      <c r="I19" s="1414"/>
      <c r="J19" s="1414"/>
      <c r="K19" s="1414"/>
      <c r="L19" s="1414"/>
      <c r="M19" s="1415"/>
    </row>
    <row r="20" spans="1:13" s="156" customFormat="1" ht="16.350000000000001" customHeight="1" thickBot="1" x14ac:dyDescent="0.2">
      <c r="A20" s="1404" t="s">
        <v>424</v>
      </c>
      <c r="B20" s="1289"/>
      <c r="C20" s="1289"/>
      <c r="D20" s="1289"/>
      <c r="E20" s="1289"/>
      <c r="F20" s="1289"/>
      <c r="G20" s="1405"/>
      <c r="H20" s="1406" t="s">
        <v>425</v>
      </c>
      <c r="I20" s="1407"/>
      <c r="J20" s="1407"/>
      <c r="K20" s="1407"/>
      <c r="L20" s="1407"/>
      <c r="M20" s="1408"/>
    </row>
    <row r="21" spans="1:13" s="156" customFormat="1" ht="14.25" customHeight="1" x14ac:dyDescent="0.15">
      <c r="A21" s="1428" t="s">
        <v>426</v>
      </c>
      <c r="B21" s="1358" t="s">
        <v>366</v>
      </c>
      <c r="C21" s="1358"/>
      <c r="D21" s="1358"/>
      <c r="E21" s="1358"/>
      <c r="F21" s="1358"/>
      <c r="G21" s="1358"/>
      <c r="H21" s="1358"/>
      <c r="I21" s="1358"/>
      <c r="J21" s="1358"/>
      <c r="K21" s="1358"/>
      <c r="L21" s="1358"/>
      <c r="M21" s="1359"/>
    </row>
    <row r="22" spans="1:13" s="156" customFormat="1" ht="16.350000000000001" customHeight="1" x14ac:dyDescent="0.15">
      <c r="A22" s="1429"/>
      <c r="B22" s="1281" t="s">
        <v>269</v>
      </c>
      <c r="C22" s="1281"/>
      <c r="D22" s="1281"/>
      <c r="E22" s="1281"/>
      <c r="F22" s="1280" t="s">
        <v>367</v>
      </c>
      <c r="G22" s="1280"/>
      <c r="H22" s="1258" t="s">
        <v>271</v>
      </c>
      <c r="I22" s="1258"/>
      <c r="J22" s="1300" t="s">
        <v>272</v>
      </c>
      <c r="K22" s="1339"/>
      <c r="L22" s="1300" t="s">
        <v>273</v>
      </c>
      <c r="M22" s="1431"/>
    </row>
    <row r="23" spans="1:13" s="156" customFormat="1" ht="12.75" x14ac:dyDescent="0.15">
      <c r="A23" s="1429"/>
      <c r="B23" s="1279"/>
      <c r="C23" s="1279"/>
      <c r="D23" s="1279"/>
      <c r="E23" s="1279"/>
      <c r="F23" s="284" t="s">
        <v>429</v>
      </c>
      <c r="G23" s="284" t="s">
        <v>430</v>
      </c>
      <c r="H23" s="284" t="s">
        <v>429</v>
      </c>
      <c r="I23" s="284" t="s">
        <v>430</v>
      </c>
      <c r="J23" s="284" t="s">
        <v>429</v>
      </c>
      <c r="K23" s="284" t="s">
        <v>430</v>
      </c>
      <c r="L23" s="284" t="s">
        <v>429</v>
      </c>
      <c r="M23" s="287" t="s">
        <v>430</v>
      </c>
    </row>
    <row r="24" spans="1:13" s="156" customFormat="1" ht="16.350000000000001" customHeight="1" x14ac:dyDescent="0.15">
      <c r="A24" s="1429"/>
      <c r="B24" s="1180" t="s">
        <v>274</v>
      </c>
      <c r="C24" s="1180"/>
      <c r="D24" s="1180"/>
      <c r="E24" s="1180"/>
      <c r="F24" s="283"/>
      <c r="G24" s="283"/>
      <c r="H24" s="283"/>
      <c r="I24" s="283"/>
      <c r="J24" s="283"/>
      <c r="K24" s="283"/>
      <c r="L24" s="283"/>
      <c r="M24" s="288"/>
    </row>
    <row r="25" spans="1:13" s="156" customFormat="1" ht="16.350000000000001" customHeight="1" x14ac:dyDescent="0.15">
      <c r="A25" s="1429"/>
      <c r="B25" s="1180" t="s">
        <v>275</v>
      </c>
      <c r="C25" s="1180"/>
      <c r="D25" s="1180"/>
      <c r="E25" s="1180"/>
      <c r="F25" s="231"/>
      <c r="G25" s="231"/>
      <c r="H25" s="231"/>
      <c r="I25" s="231"/>
      <c r="J25" s="231"/>
      <c r="K25" s="231"/>
      <c r="L25" s="231"/>
      <c r="M25" s="232"/>
    </row>
    <row r="26" spans="1:13" s="156" customFormat="1" ht="16.350000000000001" customHeight="1" x14ac:dyDescent="0.15">
      <c r="A26" s="1429"/>
      <c r="B26" s="1366" t="s">
        <v>303</v>
      </c>
      <c r="C26" s="1366"/>
      <c r="D26" s="1366"/>
      <c r="E26" s="1366"/>
      <c r="F26" s="1366"/>
      <c r="G26" s="1366"/>
      <c r="H26" s="1366"/>
      <c r="I26" s="1366"/>
      <c r="J26" s="1366"/>
      <c r="K26" s="1366"/>
      <c r="L26" s="1366"/>
      <c r="M26" s="1367"/>
    </row>
    <row r="27" spans="1:13" s="156" customFormat="1" ht="16.350000000000001" customHeight="1" x14ac:dyDescent="0.15">
      <c r="A27" s="1429"/>
      <c r="B27" s="1180" t="s">
        <v>427</v>
      </c>
      <c r="C27" s="1180"/>
      <c r="D27" s="1180"/>
      <c r="E27" s="1180"/>
      <c r="F27" s="238" t="s">
        <v>428</v>
      </c>
      <c r="G27" s="238" t="s">
        <v>431</v>
      </c>
      <c r="H27" s="238" t="s">
        <v>432</v>
      </c>
      <c r="I27" s="238" t="s">
        <v>433</v>
      </c>
      <c r="J27" s="238" t="s">
        <v>434</v>
      </c>
      <c r="K27" s="238" t="s">
        <v>435</v>
      </c>
      <c r="L27" s="238" t="s">
        <v>436</v>
      </c>
      <c r="M27" s="239" t="s">
        <v>437</v>
      </c>
    </row>
    <row r="28" spans="1:13" s="156" customFormat="1" ht="16.350000000000001" customHeight="1" x14ac:dyDescent="0.15">
      <c r="A28" s="1429"/>
      <c r="B28" s="1180"/>
      <c r="C28" s="1180"/>
      <c r="D28" s="1180"/>
      <c r="E28" s="1180"/>
      <c r="F28" s="283"/>
      <c r="G28" s="283"/>
      <c r="H28" s="283"/>
      <c r="I28" s="283"/>
      <c r="J28" s="283"/>
      <c r="K28" s="283"/>
      <c r="L28" s="283"/>
      <c r="M28" s="288"/>
    </row>
    <row r="29" spans="1:13" s="156" customFormat="1" ht="16.350000000000001" customHeight="1" x14ac:dyDescent="0.15">
      <c r="A29" s="1429"/>
      <c r="B29" s="1180"/>
      <c r="C29" s="1180"/>
      <c r="D29" s="1180"/>
      <c r="E29" s="1180"/>
      <c r="F29" s="1360" t="s">
        <v>438</v>
      </c>
      <c r="G29" s="1361"/>
      <c r="H29" s="1362"/>
      <c r="I29" s="1363"/>
      <c r="J29" s="1362"/>
      <c r="K29" s="1362"/>
      <c r="L29" s="1362"/>
      <c r="M29" s="1364"/>
    </row>
    <row r="30" spans="1:13" s="156" customFormat="1" ht="26.25" customHeight="1" x14ac:dyDescent="0.15">
      <c r="A30" s="1429"/>
      <c r="B30" s="1180" t="s">
        <v>439</v>
      </c>
      <c r="C30" s="1180"/>
      <c r="D30" s="1180"/>
      <c r="E30" s="1226"/>
      <c r="F30" s="285"/>
      <c r="G30" s="286"/>
      <c r="H30" s="1348" t="s">
        <v>443</v>
      </c>
      <c r="I30" s="1348"/>
      <c r="J30" s="1348"/>
      <c r="K30" s="1348"/>
      <c r="L30" s="1348"/>
      <c r="M30" s="1349"/>
    </row>
    <row r="31" spans="1:13" s="156" customFormat="1" ht="26.25" customHeight="1" x14ac:dyDescent="0.15">
      <c r="A31" s="1429"/>
      <c r="B31" s="1180"/>
      <c r="C31" s="1180"/>
      <c r="D31" s="1180"/>
      <c r="E31" s="1180"/>
      <c r="F31" s="1365" t="s">
        <v>440</v>
      </c>
      <c r="G31" s="267" t="s">
        <v>441</v>
      </c>
      <c r="H31" s="1347" t="s">
        <v>443</v>
      </c>
      <c r="I31" s="1348"/>
      <c r="J31" s="1348"/>
      <c r="K31" s="1348"/>
      <c r="L31" s="1348"/>
      <c r="M31" s="1349"/>
    </row>
    <row r="32" spans="1:13" s="156" customFormat="1" ht="26.25" customHeight="1" x14ac:dyDescent="0.15">
      <c r="A32" s="1429"/>
      <c r="B32" s="1180"/>
      <c r="C32" s="1180"/>
      <c r="D32" s="1180"/>
      <c r="E32" s="1180"/>
      <c r="F32" s="1365"/>
      <c r="G32" s="267" t="s">
        <v>436</v>
      </c>
      <c r="H32" s="1347" t="s">
        <v>443</v>
      </c>
      <c r="I32" s="1348"/>
      <c r="J32" s="1348"/>
      <c r="K32" s="1348"/>
      <c r="L32" s="1348"/>
      <c r="M32" s="1349"/>
    </row>
    <row r="33" spans="1:13" s="156" customFormat="1" ht="26.25" customHeight="1" x14ac:dyDescent="0.15">
      <c r="A33" s="1429"/>
      <c r="B33" s="1180"/>
      <c r="C33" s="1180"/>
      <c r="D33" s="1180"/>
      <c r="E33" s="1180"/>
      <c r="F33" s="1365"/>
      <c r="G33" s="267" t="s">
        <v>442</v>
      </c>
      <c r="H33" s="1347" t="s">
        <v>443</v>
      </c>
      <c r="I33" s="1348"/>
      <c r="J33" s="1348"/>
      <c r="K33" s="1348"/>
      <c r="L33" s="1348"/>
      <c r="M33" s="1349"/>
    </row>
    <row r="34" spans="1:13" s="156" customFormat="1" ht="30.75" customHeight="1" x14ac:dyDescent="0.15">
      <c r="A34" s="1429"/>
      <c r="B34" s="1180" t="s">
        <v>444</v>
      </c>
      <c r="C34" s="1180"/>
      <c r="D34" s="1180"/>
      <c r="E34" s="1180"/>
      <c r="F34" s="1180"/>
      <c r="G34" s="1180"/>
      <c r="H34" s="1347" t="s">
        <v>443</v>
      </c>
      <c r="I34" s="1348"/>
      <c r="J34" s="1348"/>
      <c r="K34" s="1348"/>
      <c r="L34" s="1348"/>
      <c r="M34" s="1349"/>
    </row>
    <row r="35" spans="1:13" s="156" customFormat="1" ht="16.350000000000001" customHeight="1" thickBot="1" x14ac:dyDescent="0.2">
      <c r="A35" s="1430"/>
      <c r="B35" s="1350" t="s">
        <v>445</v>
      </c>
      <c r="C35" s="1350"/>
      <c r="D35" s="1350"/>
      <c r="E35" s="1350"/>
      <c r="F35" s="1350"/>
      <c r="G35" s="1350"/>
      <c r="H35" s="1438" t="s">
        <v>425</v>
      </c>
      <c r="I35" s="1438"/>
      <c r="J35" s="1438"/>
      <c r="K35" s="289"/>
      <c r="L35" s="289"/>
      <c r="M35" s="290"/>
    </row>
    <row r="36" spans="1:13" s="156" customFormat="1" ht="16.350000000000001" customHeight="1" x14ac:dyDescent="0.15">
      <c r="A36" s="1428" t="s">
        <v>446</v>
      </c>
      <c r="B36" s="1358" t="s">
        <v>366</v>
      </c>
      <c r="C36" s="1358"/>
      <c r="D36" s="1358"/>
      <c r="E36" s="1358"/>
      <c r="F36" s="1358"/>
      <c r="G36" s="1358"/>
      <c r="H36" s="1358"/>
      <c r="I36" s="1358"/>
      <c r="J36" s="1358"/>
      <c r="K36" s="1358"/>
      <c r="L36" s="1358"/>
      <c r="M36" s="1359"/>
    </row>
    <row r="37" spans="1:13" ht="15.95" customHeight="1" x14ac:dyDescent="0.15">
      <c r="A37" s="1429"/>
      <c r="B37" s="1281" t="s">
        <v>269</v>
      </c>
      <c r="C37" s="1281"/>
      <c r="D37" s="1281"/>
      <c r="E37" s="1281"/>
      <c r="F37" s="1280" t="s">
        <v>367</v>
      </c>
      <c r="G37" s="1280"/>
      <c r="H37" s="1258" t="s">
        <v>271</v>
      </c>
      <c r="I37" s="1258"/>
      <c r="J37" s="1300" t="s">
        <v>272</v>
      </c>
      <c r="K37" s="1339"/>
      <c r="L37" s="1300" t="s">
        <v>273</v>
      </c>
      <c r="M37" s="1431"/>
    </row>
    <row r="38" spans="1:13" ht="15.95" customHeight="1" x14ac:dyDescent="0.15">
      <c r="A38" s="1429"/>
      <c r="B38" s="1279"/>
      <c r="C38" s="1279"/>
      <c r="D38" s="1279"/>
      <c r="E38" s="1279"/>
      <c r="F38" s="284" t="s">
        <v>429</v>
      </c>
      <c r="G38" s="284" t="s">
        <v>430</v>
      </c>
      <c r="H38" s="284" t="s">
        <v>429</v>
      </c>
      <c r="I38" s="284" t="s">
        <v>430</v>
      </c>
      <c r="J38" s="284" t="s">
        <v>429</v>
      </c>
      <c r="K38" s="284" t="s">
        <v>430</v>
      </c>
      <c r="L38" s="284" t="s">
        <v>429</v>
      </c>
      <c r="M38" s="287" t="s">
        <v>430</v>
      </c>
    </row>
    <row r="39" spans="1:13" ht="15.95" customHeight="1" x14ac:dyDescent="0.15">
      <c r="A39" s="1429"/>
      <c r="B39" s="1180" t="s">
        <v>274</v>
      </c>
      <c r="C39" s="1180"/>
      <c r="D39" s="1180"/>
      <c r="E39" s="1180"/>
      <c r="F39" s="283"/>
      <c r="G39" s="283"/>
      <c r="H39" s="283"/>
      <c r="I39" s="283"/>
      <c r="J39" s="283"/>
      <c r="K39" s="283"/>
      <c r="L39" s="283"/>
      <c r="M39" s="288"/>
    </row>
    <row r="40" spans="1:13" ht="15.95" customHeight="1" x14ac:dyDescent="0.15">
      <c r="A40" s="1429"/>
      <c r="B40" s="1180" t="s">
        <v>275</v>
      </c>
      <c r="C40" s="1180"/>
      <c r="D40" s="1180"/>
      <c r="E40" s="1180"/>
      <c r="F40" s="231"/>
      <c r="G40" s="231"/>
      <c r="H40" s="231"/>
      <c r="I40" s="231"/>
      <c r="J40" s="231"/>
      <c r="K40" s="231"/>
      <c r="L40" s="231"/>
      <c r="M40" s="232"/>
    </row>
    <row r="41" spans="1:13" ht="15.95" customHeight="1" x14ac:dyDescent="0.15">
      <c r="A41" s="1429"/>
      <c r="B41" s="1366" t="s">
        <v>303</v>
      </c>
      <c r="C41" s="1366"/>
      <c r="D41" s="1366"/>
      <c r="E41" s="1366"/>
      <c r="F41" s="1366"/>
      <c r="G41" s="1366"/>
      <c r="H41" s="1366"/>
      <c r="I41" s="1366"/>
      <c r="J41" s="1366"/>
      <c r="K41" s="1366"/>
      <c r="L41" s="1366"/>
      <c r="M41" s="1367"/>
    </row>
    <row r="42" spans="1:13" ht="12.75" x14ac:dyDescent="0.15">
      <c r="A42" s="1429"/>
      <c r="B42" s="1180" t="s">
        <v>427</v>
      </c>
      <c r="C42" s="1180"/>
      <c r="D42" s="1180"/>
      <c r="E42" s="1180"/>
      <c r="F42" s="238" t="s">
        <v>428</v>
      </c>
      <c r="G42" s="238" t="s">
        <v>431</v>
      </c>
      <c r="H42" s="238" t="s">
        <v>432</v>
      </c>
      <c r="I42" s="238" t="s">
        <v>433</v>
      </c>
      <c r="J42" s="238" t="s">
        <v>434</v>
      </c>
      <c r="K42" s="238" t="s">
        <v>435</v>
      </c>
      <c r="L42" s="238" t="s">
        <v>436</v>
      </c>
      <c r="M42" s="239" t="s">
        <v>437</v>
      </c>
    </row>
    <row r="43" spans="1:13" ht="12.75" x14ac:dyDescent="0.15">
      <c r="A43" s="1429"/>
      <c r="B43" s="1180"/>
      <c r="C43" s="1180"/>
      <c r="D43" s="1180"/>
      <c r="E43" s="1180"/>
      <c r="F43" s="283"/>
      <c r="G43" s="283"/>
      <c r="H43" s="283"/>
      <c r="I43" s="283"/>
      <c r="J43" s="283"/>
      <c r="K43" s="283"/>
      <c r="L43" s="283"/>
      <c r="M43" s="288"/>
    </row>
    <row r="44" spans="1:13" ht="12.75" x14ac:dyDescent="0.15">
      <c r="A44" s="1429"/>
      <c r="B44" s="1180"/>
      <c r="C44" s="1180"/>
      <c r="D44" s="1180"/>
      <c r="E44" s="1180"/>
      <c r="F44" s="1360" t="s">
        <v>438</v>
      </c>
      <c r="G44" s="1361"/>
      <c r="H44" s="1362"/>
      <c r="I44" s="1363"/>
      <c r="J44" s="1362"/>
      <c r="K44" s="1362"/>
      <c r="L44" s="1362"/>
      <c r="M44" s="1364"/>
    </row>
    <row r="45" spans="1:13" ht="12.75" x14ac:dyDescent="0.15">
      <c r="A45" s="1429"/>
      <c r="B45" s="1180" t="s">
        <v>439</v>
      </c>
      <c r="C45" s="1180"/>
      <c r="D45" s="1180"/>
      <c r="E45" s="1226"/>
      <c r="F45" s="285"/>
      <c r="G45" s="286"/>
      <c r="H45" s="1348" t="s">
        <v>443</v>
      </c>
      <c r="I45" s="1348"/>
      <c r="J45" s="1348"/>
      <c r="K45" s="1348"/>
      <c r="L45" s="1348"/>
      <c r="M45" s="1349"/>
    </row>
    <row r="46" spans="1:13" ht="12.75" x14ac:dyDescent="0.15">
      <c r="A46" s="1429"/>
      <c r="B46" s="1180"/>
      <c r="C46" s="1180"/>
      <c r="D46" s="1180"/>
      <c r="E46" s="1180"/>
      <c r="F46" s="1365" t="s">
        <v>440</v>
      </c>
      <c r="G46" s="267" t="s">
        <v>441</v>
      </c>
      <c r="H46" s="1347" t="s">
        <v>443</v>
      </c>
      <c r="I46" s="1348"/>
      <c r="J46" s="1348"/>
      <c r="K46" s="1348"/>
      <c r="L46" s="1348"/>
      <c r="M46" s="1349"/>
    </row>
    <row r="47" spans="1:13" ht="12.75" x14ac:dyDescent="0.15">
      <c r="A47" s="1429"/>
      <c r="B47" s="1180"/>
      <c r="C47" s="1180"/>
      <c r="D47" s="1180"/>
      <c r="E47" s="1180"/>
      <c r="F47" s="1365"/>
      <c r="G47" s="267" t="s">
        <v>436</v>
      </c>
      <c r="H47" s="1347" t="s">
        <v>443</v>
      </c>
      <c r="I47" s="1348"/>
      <c r="J47" s="1348"/>
      <c r="K47" s="1348"/>
      <c r="L47" s="1348"/>
      <c r="M47" s="1349"/>
    </row>
    <row r="48" spans="1:13" ht="25.5" x14ac:dyDescent="0.15">
      <c r="A48" s="1429"/>
      <c r="B48" s="1180"/>
      <c r="C48" s="1180"/>
      <c r="D48" s="1180"/>
      <c r="E48" s="1180"/>
      <c r="F48" s="1365"/>
      <c r="G48" s="267" t="s">
        <v>442</v>
      </c>
      <c r="H48" s="1347" t="s">
        <v>443</v>
      </c>
      <c r="I48" s="1348"/>
      <c r="J48" s="1348"/>
      <c r="K48" s="1348"/>
      <c r="L48" s="1348"/>
      <c r="M48" s="1349"/>
    </row>
    <row r="49" spans="1:13" ht="12.75" x14ac:dyDescent="0.15">
      <c r="A49" s="1429"/>
      <c r="B49" s="1180" t="s">
        <v>444</v>
      </c>
      <c r="C49" s="1180"/>
      <c r="D49" s="1180"/>
      <c r="E49" s="1180"/>
      <c r="F49" s="1180"/>
      <c r="G49" s="1180"/>
      <c r="H49" s="1347" t="s">
        <v>443</v>
      </c>
      <c r="I49" s="1348"/>
      <c r="J49" s="1348"/>
      <c r="K49" s="1348"/>
      <c r="L49" s="1348"/>
      <c r="M49" s="1349"/>
    </row>
    <row r="50" spans="1:13" ht="13.5" thickBot="1" x14ac:dyDescent="0.2">
      <c r="A50" s="1430"/>
      <c r="B50" s="1350" t="s">
        <v>445</v>
      </c>
      <c r="C50" s="1350"/>
      <c r="D50" s="1350"/>
      <c r="E50" s="1350"/>
      <c r="F50" s="1350"/>
      <c r="G50" s="1350"/>
      <c r="H50" s="1351" t="s">
        <v>425</v>
      </c>
      <c r="I50" s="1351"/>
      <c r="J50" s="1351"/>
      <c r="K50" s="289"/>
      <c r="L50" s="289"/>
      <c r="M50" s="290"/>
    </row>
    <row r="51" spans="1:13" ht="12.75" x14ac:dyDescent="0.15">
      <c r="A51" s="1428" t="s">
        <v>447</v>
      </c>
      <c r="B51" s="1358" t="s">
        <v>366</v>
      </c>
      <c r="C51" s="1358"/>
      <c r="D51" s="1358"/>
      <c r="E51" s="1358"/>
      <c r="F51" s="1358"/>
      <c r="G51" s="1358"/>
      <c r="H51" s="1358"/>
      <c r="I51" s="1358"/>
      <c r="J51" s="1358"/>
      <c r="K51" s="1358"/>
      <c r="L51" s="1358"/>
      <c r="M51" s="1359"/>
    </row>
    <row r="52" spans="1:13" ht="12.75" x14ac:dyDescent="0.15">
      <c r="A52" s="1429"/>
      <c r="B52" s="1281" t="s">
        <v>269</v>
      </c>
      <c r="C52" s="1281"/>
      <c r="D52" s="1281"/>
      <c r="E52" s="1281"/>
      <c r="F52" s="1280" t="s">
        <v>367</v>
      </c>
      <c r="G52" s="1280"/>
      <c r="H52" s="1258" t="s">
        <v>271</v>
      </c>
      <c r="I52" s="1258"/>
      <c r="J52" s="1300" t="s">
        <v>272</v>
      </c>
      <c r="K52" s="1339"/>
      <c r="L52" s="1300" t="s">
        <v>273</v>
      </c>
      <c r="M52" s="1431"/>
    </row>
    <row r="53" spans="1:13" ht="12.75" x14ac:dyDescent="0.15">
      <c r="A53" s="1429"/>
      <c r="B53" s="1279"/>
      <c r="C53" s="1279"/>
      <c r="D53" s="1279"/>
      <c r="E53" s="1279"/>
      <c r="F53" s="284" t="s">
        <v>429</v>
      </c>
      <c r="G53" s="284" t="s">
        <v>430</v>
      </c>
      <c r="H53" s="284" t="s">
        <v>429</v>
      </c>
      <c r="I53" s="284" t="s">
        <v>430</v>
      </c>
      <c r="J53" s="284" t="s">
        <v>429</v>
      </c>
      <c r="K53" s="284" t="s">
        <v>430</v>
      </c>
      <c r="L53" s="284" t="s">
        <v>429</v>
      </c>
      <c r="M53" s="287" t="s">
        <v>430</v>
      </c>
    </row>
    <row r="54" spans="1:13" ht="12.75" x14ac:dyDescent="0.15">
      <c r="A54" s="1429"/>
      <c r="B54" s="1180" t="s">
        <v>274</v>
      </c>
      <c r="C54" s="1180"/>
      <c r="D54" s="1180"/>
      <c r="E54" s="1180"/>
      <c r="F54" s="283"/>
      <c r="G54" s="283"/>
      <c r="H54" s="283"/>
      <c r="I54" s="283"/>
      <c r="J54" s="283"/>
      <c r="K54" s="283"/>
      <c r="L54" s="283"/>
      <c r="M54" s="288"/>
    </row>
    <row r="55" spans="1:13" ht="12.75" x14ac:dyDescent="0.15">
      <c r="A55" s="1429"/>
      <c r="B55" s="1180" t="s">
        <v>275</v>
      </c>
      <c r="C55" s="1180"/>
      <c r="D55" s="1180"/>
      <c r="E55" s="1180"/>
      <c r="F55" s="231"/>
      <c r="G55" s="231"/>
      <c r="H55" s="231"/>
      <c r="I55" s="231"/>
      <c r="J55" s="231"/>
      <c r="K55" s="231"/>
      <c r="L55" s="231"/>
      <c r="M55" s="232"/>
    </row>
    <row r="56" spans="1:13" ht="12.75" x14ac:dyDescent="0.15">
      <c r="A56" s="1429"/>
      <c r="B56" s="1366" t="s">
        <v>303</v>
      </c>
      <c r="C56" s="1366"/>
      <c r="D56" s="1366"/>
      <c r="E56" s="1366"/>
      <c r="F56" s="1366"/>
      <c r="G56" s="1366"/>
      <c r="H56" s="1366"/>
      <c r="I56" s="1366"/>
      <c r="J56" s="1366"/>
      <c r="K56" s="1366"/>
      <c r="L56" s="1366"/>
      <c r="M56" s="1367"/>
    </row>
    <row r="57" spans="1:13" ht="12.75" x14ac:dyDescent="0.15">
      <c r="A57" s="1429"/>
      <c r="B57" s="1180" t="s">
        <v>427</v>
      </c>
      <c r="C57" s="1180"/>
      <c r="D57" s="1180"/>
      <c r="E57" s="1180"/>
      <c r="F57" s="238" t="s">
        <v>428</v>
      </c>
      <c r="G57" s="238" t="s">
        <v>431</v>
      </c>
      <c r="H57" s="238" t="s">
        <v>432</v>
      </c>
      <c r="I57" s="238" t="s">
        <v>433</v>
      </c>
      <c r="J57" s="238" t="s">
        <v>434</v>
      </c>
      <c r="K57" s="238" t="s">
        <v>435</v>
      </c>
      <c r="L57" s="238" t="s">
        <v>436</v>
      </c>
      <c r="M57" s="239" t="s">
        <v>437</v>
      </c>
    </row>
    <row r="58" spans="1:13" ht="12.75" x14ac:dyDescent="0.15">
      <c r="A58" s="1429"/>
      <c r="B58" s="1180"/>
      <c r="C58" s="1180"/>
      <c r="D58" s="1180"/>
      <c r="E58" s="1180"/>
      <c r="F58" s="283"/>
      <c r="G58" s="283"/>
      <c r="H58" s="283"/>
      <c r="I58" s="283"/>
      <c r="J58" s="283"/>
      <c r="K58" s="283"/>
      <c r="L58" s="283"/>
      <c r="M58" s="288"/>
    </row>
    <row r="59" spans="1:13" ht="12.75" x14ac:dyDescent="0.15">
      <c r="A59" s="1429"/>
      <c r="B59" s="1180"/>
      <c r="C59" s="1180"/>
      <c r="D59" s="1180"/>
      <c r="E59" s="1180"/>
      <c r="F59" s="1360" t="s">
        <v>438</v>
      </c>
      <c r="G59" s="1361"/>
      <c r="H59" s="1362"/>
      <c r="I59" s="1363"/>
      <c r="J59" s="1362"/>
      <c r="K59" s="1362"/>
      <c r="L59" s="1362"/>
      <c r="M59" s="1364"/>
    </row>
    <row r="60" spans="1:13" ht="12.75" x14ac:dyDescent="0.15">
      <c r="A60" s="1429"/>
      <c r="B60" s="1180" t="s">
        <v>439</v>
      </c>
      <c r="C60" s="1180"/>
      <c r="D60" s="1180"/>
      <c r="E60" s="1226"/>
      <c r="F60" s="285"/>
      <c r="G60" s="286"/>
      <c r="H60" s="1348" t="s">
        <v>443</v>
      </c>
      <c r="I60" s="1348"/>
      <c r="J60" s="1348"/>
      <c r="K60" s="1348"/>
      <c r="L60" s="1348"/>
      <c r="M60" s="1349"/>
    </row>
    <row r="61" spans="1:13" ht="12.75" x14ac:dyDescent="0.15">
      <c r="A61" s="1429"/>
      <c r="B61" s="1180"/>
      <c r="C61" s="1180"/>
      <c r="D61" s="1180"/>
      <c r="E61" s="1180"/>
      <c r="F61" s="1365" t="s">
        <v>440</v>
      </c>
      <c r="G61" s="267" t="s">
        <v>441</v>
      </c>
      <c r="H61" s="1347" t="s">
        <v>443</v>
      </c>
      <c r="I61" s="1348"/>
      <c r="J61" s="1348"/>
      <c r="K61" s="1348"/>
      <c r="L61" s="1348"/>
      <c r="M61" s="1349"/>
    </row>
    <row r="62" spans="1:13" ht="12.75" x14ac:dyDescent="0.15">
      <c r="A62" s="1429"/>
      <c r="B62" s="1180"/>
      <c r="C62" s="1180"/>
      <c r="D62" s="1180"/>
      <c r="E62" s="1180"/>
      <c r="F62" s="1365"/>
      <c r="G62" s="267" t="s">
        <v>436</v>
      </c>
      <c r="H62" s="1347" t="s">
        <v>443</v>
      </c>
      <c r="I62" s="1348"/>
      <c r="J62" s="1348"/>
      <c r="K62" s="1348"/>
      <c r="L62" s="1348"/>
      <c r="M62" s="1349"/>
    </row>
    <row r="63" spans="1:13" ht="25.5" x14ac:dyDescent="0.15">
      <c r="A63" s="1429"/>
      <c r="B63" s="1180"/>
      <c r="C63" s="1180"/>
      <c r="D63" s="1180"/>
      <c r="E63" s="1180"/>
      <c r="F63" s="1365"/>
      <c r="G63" s="267" t="s">
        <v>442</v>
      </c>
      <c r="H63" s="1347" t="s">
        <v>443</v>
      </c>
      <c r="I63" s="1348"/>
      <c r="J63" s="1348"/>
      <c r="K63" s="1348"/>
      <c r="L63" s="1348"/>
      <c r="M63" s="1349"/>
    </row>
    <row r="64" spans="1:13" ht="12.75" x14ac:dyDescent="0.15">
      <c r="A64" s="1429"/>
      <c r="B64" s="1180" t="s">
        <v>444</v>
      </c>
      <c r="C64" s="1180"/>
      <c r="D64" s="1180"/>
      <c r="E64" s="1180"/>
      <c r="F64" s="1180"/>
      <c r="G64" s="1180"/>
      <c r="H64" s="1347" t="s">
        <v>443</v>
      </c>
      <c r="I64" s="1348"/>
      <c r="J64" s="1348"/>
      <c r="K64" s="1348"/>
      <c r="L64" s="1348"/>
      <c r="M64" s="1349"/>
    </row>
    <row r="65" spans="1:13" ht="13.5" thickBot="1" x14ac:dyDescent="0.2">
      <c r="A65" s="1430"/>
      <c r="B65" s="1350" t="s">
        <v>445</v>
      </c>
      <c r="C65" s="1350"/>
      <c r="D65" s="1350"/>
      <c r="E65" s="1350"/>
      <c r="F65" s="1350"/>
      <c r="G65" s="1350"/>
      <c r="H65" s="1351" t="s">
        <v>425</v>
      </c>
      <c r="I65" s="1351"/>
      <c r="J65" s="1351"/>
      <c r="K65" s="289"/>
      <c r="L65" s="289"/>
      <c r="M65" s="290"/>
    </row>
    <row r="66" spans="1:13" s="256" customFormat="1" ht="12.75" customHeight="1" thickBot="1" x14ac:dyDescent="0.2">
      <c r="A66" s="1343" t="s">
        <v>369</v>
      </c>
      <c r="B66" s="1344"/>
      <c r="C66" s="1344"/>
      <c r="D66" s="1344"/>
      <c r="E66" s="1432" t="s">
        <v>6</v>
      </c>
      <c r="F66" s="1432"/>
      <c r="G66" s="1432"/>
      <c r="H66" s="1432"/>
      <c r="I66" s="1432"/>
      <c r="J66" s="1432"/>
      <c r="K66" s="1432"/>
      <c r="L66" s="1432"/>
      <c r="M66" s="1433"/>
    </row>
    <row r="67" spans="1:13" s="256" customFormat="1" ht="13.5" customHeight="1" x14ac:dyDescent="0.15">
      <c r="A67" s="1426"/>
      <c r="B67" s="1426"/>
      <c r="C67" s="1426"/>
      <c r="D67" s="1426"/>
      <c r="E67" s="1426"/>
      <c r="F67" s="1426"/>
      <c r="G67" s="1426"/>
      <c r="H67" s="1426"/>
      <c r="I67" s="1426"/>
      <c r="J67" s="1426"/>
      <c r="K67" s="1426"/>
      <c r="L67" s="1426"/>
      <c r="M67" s="1426"/>
    </row>
    <row r="68" spans="1:13" ht="13.5" thickBot="1" x14ac:dyDescent="0.2">
      <c r="A68" s="1427" t="s">
        <v>516</v>
      </c>
      <c r="B68" s="1427"/>
      <c r="C68" s="1427"/>
      <c r="D68" s="1427"/>
      <c r="E68" s="1427"/>
      <c r="F68" s="1427"/>
      <c r="G68" s="1427"/>
      <c r="H68" s="1427"/>
      <c r="I68" s="1427"/>
      <c r="J68" s="1427"/>
      <c r="K68" s="1427"/>
      <c r="L68" s="1427"/>
      <c r="M68" s="1427"/>
    </row>
    <row r="69" spans="1:13" ht="12.75" x14ac:dyDescent="0.15">
      <c r="A69" s="1401"/>
      <c r="B69" s="1402" t="s">
        <v>256</v>
      </c>
      <c r="C69" s="1403"/>
      <c r="D69" s="1368"/>
      <c r="E69" s="1369"/>
      <c r="F69" s="1369"/>
      <c r="G69" s="1369"/>
      <c r="H69" s="1369"/>
      <c r="I69" s="1369"/>
      <c r="J69" s="1369"/>
      <c r="K69" s="1369"/>
      <c r="L69" s="1369"/>
      <c r="M69" s="1370"/>
    </row>
    <row r="70" spans="1:13" ht="14.25" x14ac:dyDescent="0.15">
      <c r="A70" s="1379"/>
      <c r="B70" s="1219" t="s">
        <v>279</v>
      </c>
      <c r="C70" s="1221"/>
      <c r="D70" s="1371"/>
      <c r="E70" s="1372"/>
      <c r="F70" s="1372"/>
      <c r="G70" s="1372"/>
      <c r="H70" s="1372"/>
      <c r="I70" s="1372"/>
      <c r="J70" s="1372"/>
      <c r="K70" s="1372"/>
      <c r="L70" s="1372"/>
      <c r="M70" s="1373"/>
    </row>
    <row r="71" spans="1:13" ht="25.5" x14ac:dyDescent="0.15">
      <c r="A71" s="1379"/>
      <c r="B71" s="183" t="s">
        <v>278</v>
      </c>
      <c r="C71" s="1374" t="s">
        <v>449</v>
      </c>
      <c r="D71" s="1375"/>
      <c r="E71" s="1375"/>
      <c r="F71" s="1375"/>
      <c r="G71" s="1375"/>
      <c r="H71" s="1375"/>
      <c r="I71" s="1375"/>
      <c r="J71" s="1375"/>
      <c r="K71" s="1375"/>
      <c r="L71" s="1375"/>
      <c r="M71" s="1376"/>
    </row>
    <row r="72" spans="1:13" ht="12.75" x14ac:dyDescent="0.15">
      <c r="A72" s="1379"/>
      <c r="B72" s="1384" t="s">
        <v>259</v>
      </c>
      <c r="C72" s="1386" t="s">
        <v>260</v>
      </c>
      <c r="D72" s="1387"/>
      <c r="E72" s="1388"/>
      <c r="F72" s="1224"/>
      <c r="G72" s="1224"/>
      <c r="H72" s="1224"/>
      <c r="I72" s="1389"/>
      <c r="J72" s="248" t="s">
        <v>337</v>
      </c>
      <c r="K72" s="1390"/>
      <c r="L72" s="1391"/>
      <c r="M72" s="1392"/>
    </row>
    <row r="73" spans="1:13" ht="12.75" x14ac:dyDescent="0.15">
      <c r="A73" s="1379"/>
      <c r="B73" s="1409"/>
      <c r="C73" s="1410" t="s">
        <v>262</v>
      </c>
      <c r="D73" s="1411"/>
      <c r="E73" s="1412"/>
      <c r="F73" s="261"/>
      <c r="G73" s="263"/>
      <c r="H73" s="263"/>
      <c r="I73" s="263"/>
      <c r="J73" s="263"/>
      <c r="K73" s="263"/>
      <c r="L73" s="263"/>
      <c r="M73" s="279"/>
    </row>
    <row r="74" spans="1:13" ht="12.75" x14ac:dyDescent="0.15">
      <c r="A74" s="1434" t="s">
        <v>276</v>
      </c>
      <c r="B74" s="1366"/>
      <c r="C74" s="1366"/>
      <c r="D74" s="1366"/>
      <c r="E74" s="1366"/>
      <c r="F74" s="1366"/>
      <c r="G74" s="1366"/>
      <c r="H74" s="1366"/>
      <c r="I74" s="1366"/>
      <c r="J74" s="1366"/>
      <c r="K74" s="1366"/>
      <c r="L74" s="1366"/>
      <c r="M74" s="1367"/>
    </row>
    <row r="75" spans="1:13" ht="12.75" x14ac:dyDescent="0.15">
      <c r="A75" s="1257" t="s">
        <v>368</v>
      </c>
      <c r="B75" s="1258"/>
      <c r="C75" s="1258"/>
      <c r="D75" s="1258"/>
      <c r="E75" s="1258"/>
      <c r="F75" s="1258"/>
      <c r="G75" s="1339"/>
      <c r="H75" s="1435" t="s">
        <v>277</v>
      </c>
      <c r="I75" s="1436"/>
      <c r="J75" s="1436"/>
      <c r="K75" s="1436"/>
      <c r="L75" s="1436"/>
      <c r="M75" s="1437"/>
    </row>
    <row r="76" spans="1:13" s="256" customFormat="1" ht="13.5" thickBot="1" x14ac:dyDescent="0.2">
      <c r="A76" s="1404" t="s">
        <v>424</v>
      </c>
      <c r="B76" s="1289"/>
      <c r="C76" s="1289"/>
      <c r="D76" s="1289"/>
      <c r="E76" s="1289"/>
      <c r="F76" s="1289"/>
      <c r="G76" s="1405"/>
      <c r="H76" s="1406" t="s">
        <v>425</v>
      </c>
      <c r="I76" s="1407"/>
      <c r="J76" s="1407"/>
      <c r="K76" s="1407"/>
      <c r="L76" s="1407"/>
      <c r="M76" s="1408"/>
    </row>
    <row r="77" spans="1:13" ht="12.75" x14ac:dyDescent="0.15">
      <c r="A77" s="1428" t="s">
        <v>517</v>
      </c>
      <c r="B77" s="1358" t="s">
        <v>303</v>
      </c>
      <c r="C77" s="1358"/>
      <c r="D77" s="1358"/>
      <c r="E77" s="1358"/>
      <c r="F77" s="1358"/>
      <c r="G77" s="1358"/>
      <c r="H77" s="1358"/>
      <c r="I77" s="1358"/>
      <c r="J77" s="1358"/>
      <c r="K77" s="1358"/>
      <c r="L77" s="1358"/>
      <c r="M77" s="1359"/>
    </row>
    <row r="78" spans="1:13" ht="12.75" x14ac:dyDescent="0.15">
      <c r="A78" s="1429"/>
      <c r="B78" s="1180" t="s">
        <v>427</v>
      </c>
      <c r="C78" s="1180"/>
      <c r="D78" s="1180"/>
      <c r="E78" s="1180"/>
      <c r="F78" s="238" t="s">
        <v>428</v>
      </c>
      <c r="G78" s="238" t="s">
        <v>431</v>
      </c>
      <c r="H78" s="238" t="s">
        <v>432</v>
      </c>
      <c r="I78" s="238" t="s">
        <v>433</v>
      </c>
      <c r="J78" s="238" t="s">
        <v>434</v>
      </c>
      <c r="K78" s="238" t="s">
        <v>435</v>
      </c>
      <c r="L78" s="238" t="s">
        <v>436</v>
      </c>
      <c r="M78" s="239" t="s">
        <v>437</v>
      </c>
    </row>
    <row r="79" spans="1:13" ht="12.75" x14ac:dyDescent="0.15">
      <c r="A79" s="1429"/>
      <c r="B79" s="1180"/>
      <c r="C79" s="1180"/>
      <c r="D79" s="1180"/>
      <c r="E79" s="1180"/>
      <c r="F79" s="283"/>
      <c r="G79" s="283"/>
      <c r="H79" s="283"/>
      <c r="I79" s="283"/>
      <c r="J79" s="283"/>
      <c r="K79" s="283"/>
      <c r="L79" s="283"/>
      <c r="M79" s="288"/>
    </row>
    <row r="80" spans="1:13" ht="12.75" x14ac:dyDescent="0.15">
      <c r="A80" s="1429"/>
      <c r="B80" s="1180"/>
      <c r="C80" s="1180"/>
      <c r="D80" s="1180"/>
      <c r="E80" s="1180"/>
      <c r="F80" s="1360" t="s">
        <v>438</v>
      </c>
      <c r="G80" s="1361"/>
      <c r="H80" s="1362"/>
      <c r="I80" s="1363"/>
      <c r="J80" s="1362"/>
      <c r="K80" s="1362"/>
      <c r="L80" s="1362"/>
      <c r="M80" s="1364"/>
    </row>
    <row r="81" spans="1:13" ht="12.75" x14ac:dyDescent="0.15">
      <c r="A81" s="1429"/>
      <c r="B81" s="1180" t="s">
        <v>439</v>
      </c>
      <c r="C81" s="1180"/>
      <c r="D81" s="1180"/>
      <c r="E81" s="1226"/>
      <c r="F81" s="285"/>
      <c r="G81" s="286"/>
      <c r="H81" s="1348" t="s">
        <v>443</v>
      </c>
      <c r="I81" s="1348"/>
      <c r="J81" s="1348"/>
      <c r="K81" s="1348"/>
      <c r="L81" s="1348"/>
      <c r="M81" s="1349"/>
    </row>
    <row r="82" spans="1:13" ht="12.75" x14ac:dyDescent="0.15">
      <c r="A82" s="1429"/>
      <c r="B82" s="1180"/>
      <c r="C82" s="1180"/>
      <c r="D82" s="1180"/>
      <c r="E82" s="1180"/>
      <c r="F82" s="1365" t="s">
        <v>440</v>
      </c>
      <c r="G82" s="267" t="s">
        <v>441</v>
      </c>
      <c r="H82" s="1347" t="s">
        <v>443</v>
      </c>
      <c r="I82" s="1348"/>
      <c r="J82" s="1348"/>
      <c r="K82" s="1348"/>
      <c r="L82" s="1348"/>
      <c r="M82" s="1349"/>
    </row>
    <row r="83" spans="1:13" ht="12.75" x14ac:dyDescent="0.15">
      <c r="A83" s="1429"/>
      <c r="B83" s="1180"/>
      <c r="C83" s="1180"/>
      <c r="D83" s="1180"/>
      <c r="E83" s="1180"/>
      <c r="F83" s="1365"/>
      <c r="G83" s="267" t="s">
        <v>436</v>
      </c>
      <c r="H83" s="1347" t="s">
        <v>443</v>
      </c>
      <c r="I83" s="1348"/>
      <c r="J83" s="1348"/>
      <c r="K83" s="1348"/>
      <c r="L83" s="1348"/>
      <c r="M83" s="1349"/>
    </row>
    <row r="84" spans="1:13" ht="25.5" x14ac:dyDescent="0.15">
      <c r="A84" s="1429"/>
      <c r="B84" s="1180"/>
      <c r="C84" s="1180"/>
      <c r="D84" s="1180"/>
      <c r="E84" s="1180"/>
      <c r="F84" s="1365"/>
      <c r="G84" s="267" t="s">
        <v>442</v>
      </c>
      <c r="H84" s="1347" t="s">
        <v>443</v>
      </c>
      <c r="I84" s="1348"/>
      <c r="J84" s="1348"/>
      <c r="K84" s="1348"/>
      <c r="L84" s="1348"/>
      <c r="M84" s="1349"/>
    </row>
    <row r="85" spans="1:13" ht="12.75" x14ac:dyDescent="0.15">
      <c r="A85" s="1429"/>
      <c r="B85" s="1180" t="s">
        <v>444</v>
      </c>
      <c r="C85" s="1180"/>
      <c r="D85" s="1180"/>
      <c r="E85" s="1180"/>
      <c r="F85" s="1180"/>
      <c r="G85" s="1180"/>
      <c r="H85" s="1347" t="s">
        <v>443</v>
      </c>
      <c r="I85" s="1348"/>
      <c r="J85" s="1348"/>
      <c r="K85" s="1348"/>
      <c r="L85" s="1348"/>
      <c r="M85" s="1349"/>
    </row>
    <row r="86" spans="1:13" ht="13.5" thickBot="1" x14ac:dyDescent="0.2">
      <c r="A86" s="1430"/>
      <c r="B86" s="1350" t="s">
        <v>445</v>
      </c>
      <c r="C86" s="1350"/>
      <c r="D86" s="1350"/>
      <c r="E86" s="1350"/>
      <c r="F86" s="1350"/>
      <c r="G86" s="1350"/>
      <c r="H86" s="1351" t="s">
        <v>425</v>
      </c>
      <c r="I86" s="1351"/>
      <c r="J86" s="1351"/>
      <c r="K86" s="289"/>
      <c r="L86" s="289"/>
      <c r="M86" s="290"/>
    </row>
    <row r="87" spans="1:13" ht="12.75" customHeight="1" x14ac:dyDescent="0.15">
      <c r="A87" s="1352" t="s">
        <v>446</v>
      </c>
      <c r="B87" s="1366" t="s">
        <v>303</v>
      </c>
      <c r="C87" s="1366"/>
      <c r="D87" s="1366"/>
      <c r="E87" s="1366"/>
      <c r="F87" s="1366"/>
      <c r="G87" s="1366"/>
      <c r="H87" s="1366"/>
      <c r="I87" s="1366"/>
      <c r="J87" s="1366"/>
      <c r="K87" s="1366"/>
      <c r="L87" s="1366"/>
      <c r="M87" s="1367"/>
    </row>
    <row r="88" spans="1:13" ht="12.75" x14ac:dyDescent="0.15">
      <c r="A88" s="1353"/>
      <c r="B88" s="1180" t="s">
        <v>427</v>
      </c>
      <c r="C88" s="1180"/>
      <c r="D88" s="1180"/>
      <c r="E88" s="1180"/>
      <c r="F88" s="238" t="s">
        <v>428</v>
      </c>
      <c r="G88" s="238" t="s">
        <v>431</v>
      </c>
      <c r="H88" s="238" t="s">
        <v>432</v>
      </c>
      <c r="I88" s="238" t="s">
        <v>433</v>
      </c>
      <c r="J88" s="238" t="s">
        <v>434</v>
      </c>
      <c r="K88" s="238" t="s">
        <v>435</v>
      </c>
      <c r="L88" s="238" t="s">
        <v>436</v>
      </c>
      <c r="M88" s="239" t="s">
        <v>437</v>
      </c>
    </row>
    <row r="89" spans="1:13" ht="12.75" x14ac:dyDescent="0.15">
      <c r="A89" s="1353"/>
      <c r="B89" s="1180"/>
      <c r="C89" s="1180"/>
      <c r="D89" s="1180"/>
      <c r="E89" s="1180"/>
      <c r="F89" s="283"/>
      <c r="G89" s="283"/>
      <c r="H89" s="283"/>
      <c r="I89" s="283"/>
      <c r="J89" s="283"/>
      <c r="K89" s="283"/>
      <c r="L89" s="283"/>
      <c r="M89" s="288"/>
    </row>
    <row r="90" spans="1:13" ht="12.75" x14ac:dyDescent="0.15">
      <c r="A90" s="1353"/>
      <c r="B90" s="1180"/>
      <c r="C90" s="1180"/>
      <c r="D90" s="1180"/>
      <c r="E90" s="1180"/>
      <c r="F90" s="1360" t="s">
        <v>438</v>
      </c>
      <c r="G90" s="1361"/>
      <c r="H90" s="1362"/>
      <c r="I90" s="1363"/>
      <c r="J90" s="1362"/>
      <c r="K90" s="1362"/>
      <c r="L90" s="1362"/>
      <c r="M90" s="1364"/>
    </row>
    <row r="91" spans="1:13" ht="12.75" x14ac:dyDescent="0.15">
      <c r="A91" s="1353"/>
      <c r="B91" s="1180" t="s">
        <v>439</v>
      </c>
      <c r="C91" s="1180"/>
      <c r="D91" s="1180"/>
      <c r="E91" s="1226"/>
      <c r="F91" s="285"/>
      <c r="G91" s="286"/>
      <c r="H91" s="1348" t="s">
        <v>443</v>
      </c>
      <c r="I91" s="1348"/>
      <c r="J91" s="1348"/>
      <c r="K91" s="1348"/>
      <c r="L91" s="1348"/>
      <c r="M91" s="1349"/>
    </row>
    <row r="92" spans="1:13" ht="12.75" x14ac:dyDescent="0.15">
      <c r="A92" s="1353"/>
      <c r="B92" s="1180"/>
      <c r="C92" s="1180"/>
      <c r="D92" s="1180"/>
      <c r="E92" s="1180"/>
      <c r="F92" s="1365" t="s">
        <v>440</v>
      </c>
      <c r="G92" s="267" t="s">
        <v>441</v>
      </c>
      <c r="H92" s="1347" t="s">
        <v>443</v>
      </c>
      <c r="I92" s="1348"/>
      <c r="J92" s="1348"/>
      <c r="K92" s="1348"/>
      <c r="L92" s="1348"/>
      <c r="M92" s="1349"/>
    </row>
    <row r="93" spans="1:13" ht="12.75" x14ac:dyDescent="0.15">
      <c r="A93" s="1353"/>
      <c r="B93" s="1180"/>
      <c r="C93" s="1180"/>
      <c r="D93" s="1180"/>
      <c r="E93" s="1180"/>
      <c r="F93" s="1365"/>
      <c r="G93" s="267" t="s">
        <v>436</v>
      </c>
      <c r="H93" s="1347" t="s">
        <v>443</v>
      </c>
      <c r="I93" s="1348"/>
      <c r="J93" s="1348"/>
      <c r="K93" s="1348"/>
      <c r="L93" s="1348"/>
      <c r="M93" s="1349"/>
    </row>
    <row r="94" spans="1:13" ht="25.5" x14ac:dyDescent="0.15">
      <c r="A94" s="1353"/>
      <c r="B94" s="1180"/>
      <c r="C94" s="1180"/>
      <c r="D94" s="1180"/>
      <c r="E94" s="1180"/>
      <c r="F94" s="1365"/>
      <c r="G94" s="267" t="s">
        <v>442</v>
      </c>
      <c r="H94" s="1347" t="s">
        <v>443</v>
      </c>
      <c r="I94" s="1348"/>
      <c r="J94" s="1348"/>
      <c r="K94" s="1348"/>
      <c r="L94" s="1348"/>
      <c r="M94" s="1349"/>
    </row>
    <row r="95" spans="1:13" ht="12.75" x14ac:dyDescent="0.15">
      <c r="A95" s="1353"/>
      <c r="B95" s="1180" t="s">
        <v>444</v>
      </c>
      <c r="C95" s="1180"/>
      <c r="D95" s="1180"/>
      <c r="E95" s="1180"/>
      <c r="F95" s="1180"/>
      <c r="G95" s="1180"/>
      <c r="H95" s="1347" t="s">
        <v>443</v>
      </c>
      <c r="I95" s="1348"/>
      <c r="J95" s="1348"/>
      <c r="K95" s="1348"/>
      <c r="L95" s="1348"/>
      <c r="M95" s="1349"/>
    </row>
    <row r="96" spans="1:13" ht="13.5" thickBot="1" x14ac:dyDescent="0.2">
      <c r="A96" s="1353"/>
      <c r="B96" s="1279" t="s">
        <v>445</v>
      </c>
      <c r="C96" s="1279"/>
      <c r="D96" s="1279"/>
      <c r="E96" s="1279"/>
      <c r="F96" s="1279"/>
      <c r="G96" s="1279"/>
      <c r="H96" s="1357" t="s">
        <v>425</v>
      </c>
      <c r="I96" s="1357"/>
      <c r="J96" s="1357"/>
      <c r="K96" s="326"/>
      <c r="L96" s="326"/>
      <c r="M96" s="327"/>
    </row>
    <row r="97" spans="1:13" ht="12.75" x14ac:dyDescent="0.15">
      <c r="A97" s="1354" t="s">
        <v>447</v>
      </c>
      <c r="B97" s="1358" t="s">
        <v>303</v>
      </c>
      <c r="C97" s="1358"/>
      <c r="D97" s="1358"/>
      <c r="E97" s="1358"/>
      <c r="F97" s="1358"/>
      <c r="G97" s="1358"/>
      <c r="H97" s="1358"/>
      <c r="I97" s="1358"/>
      <c r="J97" s="1358"/>
      <c r="K97" s="1358"/>
      <c r="L97" s="1358"/>
      <c r="M97" s="1359"/>
    </row>
    <row r="98" spans="1:13" ht="13.5" customHeight="1" x14ac:dyDescent="0.15">
      <c r="A98" s="1355"/>
      <c r="B98" s="1180" t="s">
        <v>427</v>
      </c>
      <c r="C98" s="1180"/>
      <c r="D98" s="1180"/>
      <c r="E98" s="1180"/>
      <c r="F98" s="238" t="s">
        <v>428</v>
      </c>
      <c r="G98" s="238" t="s">
        <v>431</v>
      </c>
      <c r="H98" s="238" t="s">
        <v>432</v>
      </c>
      <c r="I98" s="238" t="s">
        <v>433</v>
      </c>
      <c r="J98" s="238" t="s">
        <v>434</v>
      </c>
      <c r="K98" s="238" t="s">
        <v>435</v>
      </c>
      <c r="L98" s="238" t="s">
        <v>436</v>
      </c>
      <c r="M98" s="239" t="s">
        <v>437</v>
      </c>
    </row>
    <row r="99" spans="1:13" ht="13.5" customHeight="1" x14ac:dyDescent="0.15">
      <c r="A99" s="1355"/>
      <c r="B99" s="1180"/>
      <c r="C99" s="1180"/>
      <c r="D99" s="1180"/>
      <c r="E99" s="1180"/>
      <c r="F99" s="283"/>
      <c r="G99" s="283"/>
      <c r="H99" s="283"/>
      <c r="I99" s="283"/>
      <c r="J99" s="283"/>
      <c r="K99" s="283"/>
      <c r="L99" s="283"/>
      <c r="M99" s="288"/>
    </row>
    <row r="100" spans="1:13" ht="13.5" customHeight="1" x14ac:dyDescent="0.15">
      <c r="A100" s="1355"/>
      <c r="B100" s="1180"/>
      <c r="C100" s="1180"/>
      <c r="D100" s="1180"/>
      <c r="E100" s="1180"/>
      <c r="F100" s="1360" t="s">
        <v>438</v>
      </c>
      <c r="G100" s="1361"/>
      <c r="H100" s="1362"/>
      <c r="I100" s="1363"/>
      <c r="J100" s="1362"/>
      <c r="K100" s="1362"/>
      <c r="L100" s="1362"/>
      <c r="M100" s="1364"/>
    </row>
    <row r="101" spans="1:13" ht="13.5" customHeight="1" x14ac:dyDescent="0.15">
      <c r="A101" s="1355"/>
      <c r="B101" s="1180" t="s">
        <v>439</v>
      </c>
      <c r="C101" s="1180"/>
      <c r="D101" s="1180"/>
      <c r="E101" s="1226"/>
      <c r="F101" s="285"/>
      <c r="G101" s="286"/>
      <c r="H101" s="1348" t="s">
        <v>443</v>
      </c>
      <c r="I101" s="1348"/>
      <c r="J101" s="1348"/>
      <c r="K101" s="1348"/>
      <c r="L101" s="1348"/>
      <c r="M101" s="1349"/>
    </row>
    <row r="102" spans="1:13" ht="12.75" customHeight="1" x14ac:dyDescent="0.15">
      <c r="A102" s="1355"/>
      <c r="B102" s="1180"/>
      <c r="C102" s="1180"/>
      <c r="D102" s="1180"/>
      <c r="E102" s="1180"/>
      <c r="F102" s="1365" t="s">
        <v>440</v>
      </c>
      <c r="G102" s="267" t="s">
        <v>441</v>
      </c>
      <c r="H102" s="1347" t="s">
        <v>443</v>
      </c>
      <c r="I102" s="1348"/>
      <c r="J102" s="1348"/>
      <c r="K102" s="1348"/>
      <c r="L102" s="1348"/>
      <c r="M102" s="1349"/>
    </row>
    <row r="103" spans="1:13" ht="13.5" customHeight="1" x14ac:dyDescent="0.15">
      <c r="A103" s="1355"/>
      <c r="B103" s="1180"/>
      <c r="C103" s="1180"/>
      <c r="D103" s="1180"/>
      <c r="E103" s="1180"/>
      <c r="F103" s="1365"/>
      <c r="G103" s="267" t="s">
        <v>436</v>
      </c>
      <c r="H103" s="1347" t="s">
        <v>443</v>
      </c>
      <c r="I103" s="1348"/>
      <c r="J103" s="1348"/>
      <c r="K103" s="1348"/>
      <c r="L103" s="1348"/>
      <c r="M103" s="1349"/>
    </row>
    <row r="104" spans="1:13" ht="25.5" x14ac:dyDescent="0.15">
      <c r="A104" s="1355"/>
      <c r="B104" s="1180"/>
      <c r="C104" s="1180"/>
      <c r="D104" s="1180"/>
      <c r="E104" s="1180"/>
      <c r="F104" s="1365"/>
      <c r="G104" s="267" t="s">
        <v>442</v>
      </c>
      <c r="H104" s="1347" t="s">
        <v>443</v>
      </c>
      <c r="I104" s="1348"/>
      <c r="J104" s="1348"/>
      <c r="K104" s="1348"/>
      <c r="L104" s="1348"/>
      <c r="M104" s="1349"/>
    </row>
    <row r="105" spans="1:13" ht="13.5" customHeight="1" x14ac:dyDescent="0.15">
      <c r="A105" s="1355"/>
      <c r="B105" s="1180" t="s">
        <v>444</v>
      </c>
      <c r="C105" s="1180"/>
      <c r="D105" s="1180"/>
      <c r="E105" s="1180"/>
      <c r="F105" s="1180"/>
      <c r="G105" s="1180"/>
      <c r="H105" s="1347" t="s">
        <v>443</v>
      </c>
      <c r="I105" s="1348"/>
      <c r="J105" s="1348"/>
      <c r="K105" s="1348"/>
      <c r="L105" s="1348"/>
      <c r="M105" s="1349"/>
    </row>
    <row r="106" spans="1:13" ht="13.5" customHeight="1" thickBot="1" x14ac:dyDescent="0.2">
      <c r="A106" s="1356"/>
      <c r="B106" s="1350" t="s">
        <v>445</v>
      </c>
      <c r="C106" s="1350"/>
      <c r="D106" s="1350"/>
      <c r="E106" s="1350"/>
      <c r="F106" s="1350"/>
      <c r="G106" s="1350"/>
      <c r="H106" s="1351" t="s">
        <v>425</v>
      </c>
      <c r="I106" s="1351"/>
      <c r="J106" s="1351"/>
      <c r="K106" s="289"/>
      <c r="L106" s="289"/>
      <c r="M106" s="290"/>
    </row>
    <row r="107" spans="1:13" ht="14.25" customHeight="1" thickBot="1" x14ac:dyDescent="0.2">
      <c r="A107" s="1343" t="s">
        <v>518</v>
      </c>
      <c r="B107" s="1344"/>
      <c r="C107" s="1344"/>
      <c r="D107" s="1344"/>
      <c r="E107" s="1344"/>
      <c r="F107" s="1345" t="s">
        <v>519</v>
      </c>
      <c r="G107" s="1305"/>
      <c r="H107" s="1305"/>
      <c r="I107" s="1305"/>
      <c r="J107" s="1305"/>
      <c r="K107" s="1305"/>
      <c r="L107" s="1305"/>
      <c r="M107" s="1346"/>
    </row>
    <row r="108" spans="1:13" s="256" customFormat="1" ht="14.25" customHeight="1" x14ac:dyDescent="0.15">
      <c r="A108" s="255"/>
      <c r="B108" s="255"/>
      <c r="C108" s="255"/>
      <c r="D108" s="255"/>
      <c r="E108" s="255"/>
      <c r="F108" s="244"/>
      <c r="G108" s="244"/>
      <c r="H108" s="244"/>
      <c r="I108" s="244"/>
      <c r="J108" s="244"/>
      <c r="K108" s="244"/>
      <c r="L108" s="244"/>
      <c r="M108" s="244"/>
    </row>
    <row r="109" spans="1:13" ht="13.5" customHeight="1" x14ac:dyDescent="0.15">
      <c r="A109" s="151" t="s">
        <v>15</v>
      </c>
      <c r="B109" s="1260" t="s">
        <v>448</v>
      </c>
      <c r="C109" s="1260"/>
      <c r="D109" s="1260"/>
      <c r="E109" s="1260"/>
      <c r="F109" s="1260"/>
      <c r="G109" s="1260"/>
      <c r="H109" s="1260"/>
      <c r="I109" s="1260"/>
      <c r="J109" s="1260"/>
      <c r="K109" s="1260"/>
      <c r="L109" s="1260"/>
      <c r="M109" s="1260"/>
    </row>
    <row r="110" spans="1:13" ht="13.5" customHeight="1" x14ac:dyDescent="0.15">
      <c r="A110" s="153"/>
      <c r="B110" s="1260"/>
      <c r="C110" s="1260"/>
      <c r="D110" s="1260"/>
      <c r="E110" s="1260"/>
      <c r="F110" s="1260"/>
      <c r="G110" s="1260"/>
      <c r="H110" s="1260"/>
      <c r="I110" s="1260"/>
      <c r="J110" s="1260"/>
      <c r="K110" s="1260"/>
      <c r="L110" s="1260"/>
      <c r="M110" s="1260"/>
    </row>
    <row r="111" spans="1:13" ht="13.5" customHeight="1" x14ac:dyDescent="0.15">
      <c r="A111" s="153"/>
      <c r="B111" s="1260"/>
      <c r="C111" s="1260"/>
      <c r="D111" s="1260"/>
      <c r="E111" s="1260"/>
      <c r="F111" s="1260"/>
      <c r="G111" s="1260"/>
      <c r="H111" s="1260"/>
      <c r="I111" s="1260"/>
      <c r="J111" s="1260"/>
      <c r="K111" s="1260"/>
      <c r="L111" s="1260"/>
      <c r="M111" s="1260"/>
    </row>
    <row r="112" spans="1:13" ht="13.5" customHeight="1" x14ac:dyDescent="0.15">
      <c r="A112" s="153"/>
      <c r="B112" s="1260"/>
      <c r="C112" s="1260"/>
      <c r="D112" s="1260"/>
      <c r="E112" s="1260"/>
      <c r="F112" s="1260"/>
      <c r="G112" s="1260"/>
      <c r="H112" s="1260"/>
      <c r="I112" s="1260"/>
      <c r="J112" s="1260"/>
      <c r="K112" s="1260"/>
      <c r="L112" s="1260"/>
      <c r="M112" s="1260"/>
    </row>
    <row r="113" spans="1:13" ht="13.5" customHeight="1" x14ac:dyDescent="0.15">
      <c r="A113" s="153"/>
      <c r="B113" s="1260"/>
      <c r="C113" s="1260"/>
      <c r="D113" s="1260"/>
      <c r="E113" s="1260"/>
      <c r="F113" s="1260"/>
      <c r="G113" s="1260"/>
      <c r="H113" s="1260"/>
      <c r="I113" s="1260"/>
      <c r="J113" s="1260"/>
      <c r="K113" s="1260"/>
      <c r="L113" s="1260"/>
      <c r="M113" s="1260"/>
    </row>
    <row r="114" spans="1:13" ht="13.5" customHeight="1" x14ac:dyDescent="0.15">
      <c r="A114" s="153"/>
      <c r="B114" s="1260"/>
      <c r="C114" s="1260"/>
      <c r="D114" s="1260"/>
      <c r="E114" s="1260"/>
      <c r="F114" s="1260"/>
      <c r="G114" s="1260"/>
      <c r="H114" s="1260"/>
      <c r="I114" s="1260"/>
      <c r="J114" s="1260"/>
      <c r="K114" s="1260"/>
      <c r="L114" s="1260"/>
      <c r="M114" s="1260"/>
    </row>
    <row r="115" spans="1:13" ht="13.5" customHeight="1" x14ac:dyDescent="0.15">
      <c r="A115" s="153"/>
      <c r="B115" s="1260"/>
      <c r="C115" s="1260"/>
      <c r="D115" s="1260"/>
      <c r="E115" s="1260"/>
      <c r="F115" s="1260"/>
      <c r="G115" s="1260"/>
      <c r="H115" s="1260"/>
      <c r="I115" s="1260"/>
      <c r="J115" s="1260"/>
      <c r="K115" s="1260"/>
      <c r="L115" s="1260"/>
      <c r="M115" s="1260"/>
    </row>
    <row r="116" spans="1:13" x14ac:dyDescent="0.15">
      <c r="A116" s="153"/>
    </row>
    <row r="117" spans="1:13" x14ac:dyDescent="0.15">
      <c r="A117" s="153"/>
    </row>
    <row r="118" spans="1:13" x14ac:dyDescent="0.15">
      <c r="A118" s="185"/>
    </row>
    <row r="119" spans="1:13" x14ac:dyDescent="0.15">
      <c r="A119" s="153"/>
    </row>
    <row r="120" spans="1:13" x14ac:dyDescent="0.15">
      <c r="A120" s="185"/>
    </row>
    <row r="121" spans="1:13" x14ac:dyDescent="0.15">
      <c r="A121" s="153"/>
    </row>
    <row r="122" spans="1:13" x14ac:dyDescent="0.15">
      <c r="A122" s="185"/>
    </row>
  </sheetData>
  <mergeCells count="174">
    <mergeCell ref="B40:E40"/>
    <mergeCell ref="B41:M41"/>
    <mergeCell ref="B42:E44"/>
    <mergeCell ref="F44:H44"/>
    <mergeCell ref="B34:G34"/>
    <mergeCell ref="B49:G49"/>
    <mergeCell ref="H49:M49"/>
    <mergeCell ref="B50:G50"/>
    <mergeCell ref="L52:M52"/>
    <mergeCell ref="B54:E54"/>
    <mergeCell ref="B55:E55"/>
    <mergeCell ref="B56:M56"/>
    <mergeCell ref="B57:E59"/>
    <mergeCell ref="F59:H59"/>
    <mergeCell ref="B64:G64"/>
    <mergeCell ref="H64:M64"/>
    <mergeCell ref="B65:G65"/>
    <mergeCell ref="H65:J65"/>
    <mergeCell ref="I59:M59"/>
    <mergeCell ref="B60:E63"/>
    <mergeCell ref="H60:M60"/>
    <mergeCell ref="F61:F63"/>
    <mergeCell ref="H61:M61"/>
    <mergeCell ref="H62:M62"/>
    <mergeCell ref="H63:M63"/>
    <mergeCell ref="I12:M12"/>
    <mergeCell ref="A17:H17"/>
    <mergeCell ref="I17:M17"/>
    <mergeCell ref="F29:H29"/>
    <mergeCell ref="I29:M29"/>
    <mergeCell ref="B30:E33"/>
    <mergeCell ref="F31:F33"/>
    <mergeCell ref="H30:M30"/>
    <mergeCell ref="H31:M31"/>
    <mergeCell ref="H32:M32"/>
    <mergeCell ref="H33:M33"/>
    <mergeCell ref="B21:M21"/>
    <mergeCell ref="B26:M26"/>
    <mergeCell ref="B25:E25"/>
    <mergeCell ref="B22:E23"/>
    <mergeCell ref="B27:E29"/>
    <mergeCell ref="F12:H13"/>
    <mergeCell ref="A21:A35"/>
    <mergeCell ref="F14:H14"/>
    <mergeCell ref="I14:M14"/>
    <mergeCell ref="B109:M115"/>
    <mergeCell ref="A66:D66"/>
    <mergeCell ref="E66:M66"/>
    <mergeCell ref="F22:G22"/>
    <mergeCell ref="H22:I22"/>
    <mergeCell ref="J22:K22"/>
    <mergeCell ref="L22:M22"/>
    <mergeCell ref="B24:E24"/>
    <mergeCell ref="H91:M91"/>
    <mergeCell ref="F92:F94"/>
    <mergeCell ref="H92:M92"/>
    <mergeCell ref="H93:M93"/>
    <mergeCell ref="A74:M74"/>
    <mergeCell ref="A75:G75"/>
    <mergeCell ref="H75:M75"/>
    <mergeCell ref="A76:G76"/>
    <mergeCell ref="H76:M76"/>
    <mergeCell ref="A77:A86"/>
    <mergeCell ref="B77:M77"/>
    <mergeCell ref="B78:E80"/>
    <mergeCell ref="H34:M34"/>
    <mergeCell ref="B35:G35"/>
    <mergeCell ref="H35:J35"/>
    <mergeCell ref="F80:H80"/>
    <mergeCell ref="A67:M67"/>
    <mergeCell ref="A68:M68"/>
    <mergeCell ref="H46:M46"/>
    <mergeCell ref="H47:M47"/>
    <mergeCell ref="H48:M48"/>
    <mergeCell ref="H50:J50"/>
    <mergeCell ref="I44:M44"/>
    <mergeCell ref="B45:E48"/>
    <mergeCell ref="H45:M45"/>
    <mergeCell ref="F46:F48"/>
    <mergeCell ref="A36:A50"/>
    <mergeCell ref="B36:M36"/>
    <mergeCell ref="B37:E38"/>
    <mergeCell ref="F37:G37"/>
    <mergeCell ref="H37:I37"/>
    <mergeCell ref="J37:K37"/>
    <mergeCell ref="L37:M37"/>
    <mergeCell ref="B39:E39"/>
    <mergeCell ref="A51:A65"/>
    <mergeCell ref="B51:M51"/>
    <mergeCell ref="B52:E53"/>
    <mergeCell ref="F52:G52"/>
    <mergeCell ref="H52:I52"/>
    <mergeCell ref="J52:K52"/>
    <mergeCell ref="K11:M11"/>
    <mergeCell ref="B12:E16"/>
    <mergeCell ref="F15:H16"/>
    <mergeCell ref="I15:M15"/>
    <mergeCell ref="I16:M16"/>
    <mergeCell ref="A69:A73"/>
    <mergeCell ref="B69:C69"/>
    <mergeCell ref="A20:G20"/>
    <mergeCell ref="H20:M20"/>
    <mergeCell ref="B72:B73"/>
    <mergeCell ref="C72:E72"/>
    <mergeCell ref="F72:I72"/>
    <mergeCell ref="K72:M72"/>
    <mergeCell ref="C73:E73"/>
    <mergeCell ref="H19:M19"/>
    <mergeCell ref="A18:M18"/>
    <mergeCell ref="A19:G19"/>
    <mergeCell ref="A8:A16"/>
    <mergeCell ref="C8:G8"/>
    <mergeCell ref="H8:H10"/>
    <mergeCell ref="I8:M10"/>
    <mergeCell ref="C9:G9"/>
    <mergeCell ref="C10:G10"/>
    <mergeCell ref="B11:J11"/>
    <mergeCell ref="A1:M1"/>
    <mergeCell ref="A2:A7"/>
    <mergeCell ref="B2:C2"/>
    <mergeCell ref="D2:M2"/>
    <mergeCell ref="B4:C4"/>
    <mergeCell ref="D4:M4"/>
    <mergeCell ref="C5:M5"/>
    <mergeCell ref="B6:B7"/>
    <mergeCell ref="C6:E6"/>
    <mergeCell ref="F6:I6"/>
    <mergeCell ref="K6:M6"/>
    <mergeCell ref="C7:E7"/>
    <mergeCell ref="B3:C3"/>
    <mergeCell ref="D3:M3"/>
    <mergeCell ref="B87:M87"/>
    <mergeCell ref="B88:E90"/>
    <mergeCell ref="F90:H90"/>
    <mergeCell ref="I90:M90"/>
    <mergeCell ref="D69:M69"/>
    <mergeCell ref="B70:C70"/>
    <mergeCell ref="D70:M70"/>
    <mergeCell ref="C71:M71"/>
    <mergeCell ref="H83:M83"/>
    <mergeCell ref="H84:M84"/>
    <mergeCell ref="I80:M80"/>
    <mergeCell ref="B81:E84"/>
    <mergeCell ref="H81:M81"/>
    <mergeCell ref="F82:F84"/>
    <mergeCell ref="H82:M82"/>
    <mergeCell ref="B85:G85"/>
    <mergeCell ref="H85:M85"/>
    <mergeCell ref="B86:G86"/>
    <mergeCell ref="H86:J86"/>
    <mergeCell ref="A107:E107"/>
    <mergeCell ref="F107:M107"/>
    <mergeCell ref="B105:G105"/>
    <mergeCell ref="H105:M105"/>
    <mergeCell ref="B106:G106"/>
    <mergeCell ref="H106:J106"/>
    <mergeCell ref="A87:A96"/>
    <mergeCell ref="A97:A106"/>
    <mergeCell ref="H94:M94"/>
    <mergeCell ref="B95:G95"/>
    <mergeCell ref="H95:M95"/>
    <mergeCell ref="B96:G96"/>
    <mergeCell ref="H96:J96"/>
    <mergeCell ref="B97:M97"/>
    <mergeCell ref="B98:E100"/>
    <mergeCell ref="F100:H100"/>
    <mergeCell ref="I100:M100"/>
    <mergeCell ref="B101:E104"/>
    <mergeCell ref="H101:M101"/>
    <mergeCell ref="F102:F104"/>
    <mergeCell ref="H102:M102"/>
    <mergeCell ref="H103:M103"/>
    <mergeCell ref="H104:M104"/>
    <mergeCell ref="B91:E94"/>
  </mergeCells>
  <phoneticPr fontId="1"/>
  <printOptions horizontalCentered="1"/>
  <pageMargins left="0.70866141732283472" right="0.70866141732283472" top="0.74803149606299213" bottom="0.74803149606299213" header="0.31496062992125984" footer="0.31496062992125984"/>
  <pageSetup paperSize="9" fitToHeight="0" orientation="portrait" r:id="rId1"/>
  <rowBreaks count="2" manualBreakCount="2">
    <brk id="35" max="12" man="1"/>
    <brk id="67" max="12" man="1"/>
  </rowBreaks>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39937" r:id="rId4" name="Check Box 1">
              <controlPr defaultSize="0" autoFill="0" autoLine="0" autoPict="0">
                <anchor moveWithCells="1">
                  <from>
                    <xdr:col>8</xdr:col>
                    <xdr:colOff>228600</xdr:colOff>
                    <xdr:row>16</xdr:row>
                    <xdr:rowOff>19050</xdr:rowOff>
                  </from>
                  <to>
                    <xdr:col>9</xdr:col>
                    <xdr:colOff>352425</xdr:colOff>
                    <xdr:row>16</xdr:row>
                    <xdr:rowOff>257175</xdr:rowOff>
                  </to>
                </anchor>
              </controlPr>
            </control>
          </mc:Choice>
        </mc:AlternateContent>
        <mc:AlternateContent xmlns:mc="http://schemas.openxmlformats.org/markup-compatibility/2006">
          <mc:Choice Requires="x14">
            <control shapeId="39938" r:id="rId5" name="Check Box 2">
              <controlPr defaultSize="0" autoFill="0" autoLine="0" autoPict="0">
                <anchor moveWithCells="1">
                  <from>
                    <xdr:col>9</xdr:col>
                    <xdr:colOff>600075</xdr:colOff>
                    <xdr:row>16</xdr:row>
                    <xdr:rowOff>19050</xdr:rowOff>
                  </from>
                  <to>
                    <xdr:col>11</xdr:col>
                    <xdr:colOff>104775</xdr:colOff>
                    <xdr:row>16</xdr:row>
                    <xdr:rowOff>257175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ABB6B-4AE2-4E6C-AF8B-2C3189A4B5E3}">
  <sheetPr>
    <pageSetUpPr fitToPage="1"/>
  </sheetPr>
  <dimension ref="A1:M129"/>
  <sheetViews>
    <sheetView view="pageBreakPreview" topLeftCell="A49" zoomScaleNormal="115" zoomScaleSheetLayoutView="100" workbookViewId="0">
      <selection activeCell="O111" sqref="O111"/>
    </sheetView>
  </sheetViews>
  <sheetFormatPr defaultColWidth="6.625" defaultRowHeight="12" x14ac:dyDescent="0.15"/>
  <cols>
    <col min="1" max="1" width="4.375" style="215" customWidth="1"/>
    <col min="2" max="2" width="7.875" style="215" customWidth="1"/>
    <col min="3" max="3" width="2" style="215" customWidth="1"/>
    <col min="4" max="4" width="3.375" style="215" customWidth="1"/>
    <col min="5" max="5" width="5.625" style="215" customWidth="1"/>
    <col min="6" max="6" width="6.75" style="215" customWidth="1"/>
    <col min="7" max="9" width="6.75" style="215" bestFit="1" customWidth="1"/>
    <col min="10" max="10" width="8.125" style="215" bestFit="1" customWidth="1"/>
    <col min="11" max="13" width="6.75" style="215" bestFit="1" customWidth="1"/>
    <col min="14" max="16384" width="6.625" style="215"/>
  </cols>
  <sheetData>
    <row r="1" spans="1:13" ht="36.6" customHeight="1" thickBot="1" x14ac:dyDescent="0.2">
      <c r="A1" s="1452" t="s">
        <v>511</v>
      </c>
      <c r="B1" s="1452"/>
      <c r="C1" s="1452"/>
      <c r="D1" s="1452"/>
      <c r="E1" s="1452"/>
      <c r="F1" s="1452"/>
      <c r="G1" s="1452"/>
      <c r="H1" s="1452"/>
      <c r="I1" s="1452"/>
      <c r="J1" s="1452"/>
      <c r="K1" s="1452"/>
      <c r="L1" s="1452"/>
      <c r="M1" s="1452"/>
    </row>
    <row r="2" spans="1:13" s="156" customFormat="1" ht="16.350000000000001" customHeight="1" x14ac:dyDescent="0.15">
      <c r="A2" s="1378" t="s">
        <v>299</v>
      </c>
      <c r="B2" s="1381" t="s">
        <v>416</v>
      </c>
      <c r="C2" s="1381"/>
      <c r="D2" s="1382"/>
      <c r="E2" s="1382"/>
      <c r="F2" s="1382"/>
      <c r="G2" s="1382"/>
      <c r="H2" s="1382"/>
      <c r="I2" s="1382"/>
      <c r="J2" s="1382"/>
      <c r="K2" s="1382"/>
      <c r="L2" s="1382"/>
      <c r="M2" s="1383"/>
    </row>
    <row r="3" spans="1:13" s="156" customFormat="1" ht="16.350000000000001" customHeight="1" x14ac:dyDescent="0.15">
      <c r="A3" s="1379"/>
      <c r="B3" s="1252" t="s">
        <v>256</v>
      </c>
      <c r="C3" s="1254"/>
      <c r="D3" s="1243"/>
      <c r="E3" s="1265"/>
      <c r="F3" s="1265"/>
      <c r="G3" s="1265"/>
      <c r="H3" s="1265"/>
      <c r="I3" s="1265"/>
      <c r="J3" s="1265"/>
      <c r="K3" s="1265"/>
      <c r="L3" s="1265"/>
      <c r="M3" s="1311"/>
    </row>
    <row r="4" spans="1:13" s="156" customFormat="1" ht="27.95" customHeight="1" x14ac:dyDescent="0.15">
      <c r="A4" s="1379"/>
      <c r="B4" s="1219" t="s">
        <v>279</v>
      </c>
      <c r="C4" s="1221"/>
      <c r="D4" s="1371"/>
      <c r="E4" s="1372"/>
      <c r="F4" s="1372"/>
      <c r="G4" s="1372"/>
      <c r="H4" s="1372"/>
      <c r="I4" s="1372"/>
      <c r="J4" s="1372"/>
      <c r="K4" s="1372"/>
      <c r="L4" s="1372"/>
      <c r="M4" s="1373"/>
    </row>
    <row r="5" spans="1:13" s="156" customFormat="1" ht="41.85" customHeight="1" x14ac:dyDescent="0.15">
      <c r="A5" s="1379"/>
      <c r="B5" s="183" t="s">
        <v>278</v>
      </c>
      <c r="C5" s="1374" t="s">
        <v>449</v>
      </c>
      <c r="D5" s="1375"/>
      <c r="E5" s="1375"/>
      <c r="F5" s="1375"/>
      <c r="G5" s="1375"/>
      <c r="H5" s="1375"/>
      <c r="I5" s="1375"/>
      <c r="J5" s="1375"/>
      <c r="K5" s="1375"/>
      <c r="L5" s="1375"/>
      <c r="M5" s="1376"/>
    </row>
    <row r="6" spans="1:13" s="156" customFormat="1" ht="16.350000000000001" customHeight="1" x14ac:dyDescent="0.15">
      <c r="A6" s="1379"/>
      <c r="B6" s="1384" t="s">
        <v>259</v>
      </c>
      <c r="C6" s="1386" t="s">
        <v>260</v>
      </c>
      <c r="D6" s="1387"/>
      <c r="E6" s="1388"/>
      <c r="F6" s="1224"/>
      <c r="G6" s="1224"/>
      <c r="H6" s="1224"/>
      <c r="I6" s="1389"/>
      <c r="J6" s="221" t="s">
        <v>337</v>
      </c>
      <c r="K6" s="1390"/>
      <c r="L6" s="1391"/>
      <c r="M6" s="1392"/>
    </row>
    <row r="7" spans="1:13" s="156" customFormat="1" ht="16.350000000000001" customHeight="1" x14ac:dyDescent="0.15">
      <c r="A7" s="1380"/>
      <c r="B7" s="1385"/>
      <c r="C7" s="1386" t="s">
        <v>262</v>
      </c>
      <c r="D7" s="1387"/>
      <c r="E7" s="1388"/>
      <c r="F7" s="218"/>
      <c r="G7" s="219"/>
      <c r="H7" s="219"/>
      <c r="I7" s="219"/>
      <c r="J7" s="219"/>
      <c r="K7" s="219"/>
      <c r="L7" s="219"/>
      <c r="M7" s="184"/>
    </row>
    <row r="8" spans="1:13" s="156" customFormat="1" ht="17.850000000000001" customHeight="1" x14ac:dyDescent="0.15">
      <c r="A8" s="1419" t="s">
        <v>354</v>
      </c>
      <c r="B8" s="222" t="s">
        <v>256</v>
      </c>
      <c r="C8" s="1338"/>
      <c r="D8" s="1224"/>
      <c r="E8" s="1224"/>
      <c r="F8" s="1224"/>
      <c r="G8" s="1389"/>
      <c r="H8" s="1249" t="s">
        <v>264</v>
      </c>
      <c r="I8" s="1374" t="s">
        <v>280</v>
      </c>
      <c r="J8" s="1375"/>
      <c r="K8" s="1375"/>
      <c r="L8" s="1375"/>
      <c r="M8" s="1376"/>
    </row>
    <row r="9" spans="1:13" s="156" customFormat="1" ht="18.600000000000001" customHeight="1" x14ac:dyDescent="0.15">
      <c r="A9" s="1379"/>
      <c r="B9" s="222" t="s">
        <v>364</v>
      </c>
      <c r="C9" s="1338"/>
      <c r="D9" s="1224"/>
      <c r="E9" s="1224"/>
      <c r="F9" s="1224"/>
      <c r="G9" s="1389"/>
      <c r="H9" s="1300"/>
      <c r="I9" s="1420"/>
      <c r="J9" s="1421"/>
      <c r="K9" s="1421"/>
      <c r="L9" s="1421"/>
      <c r="M9" s="1422"/>
    </row>
    <row r="10" spans="1:13" s="156" customFormat="1" ht="19.5" customHeight="1" x14ac:dyDescent="0.15">
      <c r="A10" s="1379"/>
      <c r="B10" s="222" t="s">
        <v>266</v>
      </c>
      <c r="C10" s="1338"/>
      <c r="D10" s="1224"/>
      <c r="E10" s="1224"/>
      <c r="F10" s="1224"/>
      <c r="G10" s="1389"/>
      <c r="H10" s="1252"/>
      <c r="I10" s="1423"/>
      <c r="J10" s="1424"/>
      <c r="K10" s="1424"/>
      <c r="L10" s="1424"/>
      <c r="M10" s="1425"/>
    </row>
    <row r="11" spans="1:13" s="156" customFormat="1" ht="16.350000000000001" customHeight="1" thickBot="1" x14ac:dyDescent="0.2">
      <c r="A11" s="1379"/>
      <c r="B11" s="1453" t="s">
        <v>365</v>
      </c>
      <c r="C11" s="1306"/>
      <c r="D11" s="1306"/>
      <c r="E11" s="1306"/>
      <c r="F11" s="1306"/>
      <c r="G11" s="1306"/>
      <c r="H11" s="1306"/>
      <c r="I11" s="1306"/>
      <c r="J11" s="1454"/>
      <c r="K11" s="1455"/>
      <c r="L11" s="1456"/>
      <c r="M11" s="1457"/>
    </row>
    <row r="12" spans="1:13" s="156" customFormat="1" ht="30" customHeight="1" x14ac:dyDescent="0.15">
      <c r="A12" s="1379"/>
      <c r="B12" s="1395" t="s">
        <v>418</v>
      </c>
      <c r="C12" s="1396"/>
      <c r="D12" s="1396"/>
      <c r="E12" s="1396"/>
      <c r="F12" s="1462" t="s">
        <v>419</v>
      </c>
      <c r="G12" s="1448"/>
      <c r="H12" s="1463"/>
      <c r="I12" s="1458"/>
      <c r="J12" s="1459"/>
      <c r="K12" s="1459"/>
      <c r="L12" s="1459"/>
      <c r="M12" s="1460"/>
    </row>
    <row r="13" spans="1:13" s="156" customFormat="1" ht="30" customHeight="1" x14ac:dyDescent="0.15">
      <c r="A13" s="1379"/>
      <c r="B13" s="1395"/>
      <c r="C13" s="1396"/>
      <c r="D13" s="1396"/>
      <c r="E13" s="1396"/>
      <c r="F13" s="1297"/>
      <c r="G13" s="1298"/>
      <c r="H13" s="1299"/>
      <c r="I13" s="300"/>
      <c r="J13" s="301"/>
      <c r="K13" s="301"/>
      <c r="L13" s="301"/>
      <c r="M13" s="302"/>
    </row>
    <row r="14" spans="1:13" s="156" customFormat="1" ht="30" customHeight="1" x14ac:dyDescent="0.15">
      <c r="A14" s="1379"/>
      <c r="B14" s="1395"/>
      <c r="C14" s="1396"/>
      <c r="D14" s="1396"/>
      <c r="E14" s="1396"/>
      <c r="F14" s="1180" t="s">
        <v>422</v>
      </c>
      <c r="G14" s="1180"/>
      <c r="H14" s="1180"/>
      <c r="I14" s="1387"/>
      <c r="J14" s="1387"/>
      <c r="K14" s="1387"/>
      <c r="L14" s="1387"/>
      <c r="M14" s="1444"/>
    </row>
    <row r="15" spans="1:13" s="156" customFormat="1" ht="21" customHeight="1" x14ac:dyDescent="0.15">
      <c r="A15" s="1379"/>
      <c r="B15" s="1395"/>
      <c r="C15" s="1396"/>
      <c r="D15" s="1396"/>
      <c r="E15" s="1396"/>
      <c r="F15" s="1300" t="s">
        <v>421</v>
      </c>
      <c r="G15" s="1258"/>
      <c r="H15" s="1339"/>
      <c r="I15" s="1397"/>
      <c r="J15" s="1397"/>
      <c r="K15" s="1397"/>
      <c r="L15" s="1397"/>
      <c r="M15" s="1398"/>
    </row>
    <row r="16" spans="1:13" s="156" customFormat="1" ht="21" customHeight="1" thickBot="1" x14ac:dyDescent="0.2">
      <c r="A16" s="1379"/>
      <c r="B16" s="1395"/>
      <c r="C16" s="1396"/>
      <c r="D16" s="1396"/>
      <c r="E16" s="1396"/>
      <c r="F16" s="1300"/>
      <c r="G16" s="1258"/>
      <c r="H16" s="1339"/>
      <c r="I16" s="1399"/>
      <c r="J16" s="1399"/>
      <c r="K16" s="1399"/>
      <c r="L16" s="1399"/>
      <c r="M16" s="1400"/>
    </row>
    <row r="17" spans="1:13" s="156" customFormat="1" ht="14.25" customHeight="1" x14ac:dyDescent="0.15">
      <c r="A17" s="1416" t="s">
        <v>276</v>
      </c>
      <c r="B17" s="1417"/>
      <c r="C17" s="1417"/>
      <c r="D17" s="1417"/>
      <c r="E17" s="1417"/>
      <c r="F17" s="1417"/>
      <c r="G17" s="1417"/>
      <c r="H17" s="1417"/>
      <c r="I17" s="1417"/>
      <c r="J17" s="1417"/>
      <c r="K17" s="1417"/>
      <c r="L17" s="1417"/>
      <c r="M17" s="1418"/>
    </row>
    <row r="18" spans="1:13" s="156" customFormat="1" ht="21.2" customHeight="1" x14ac:dyDescent="0.15">
      <c r="A18" s="1229" t="s">
        <v>368</v>
      </c>
      <c r="B18" s="1250"/>
      <c r="C18" s="1250"/>
      <c r="D18" s="1250"/>
      <c r="E18" s="1250"/>
      <c r="F18" s="1250"/>
      <c r="G18" s="1251"/>
      <c r="H18" s="1413" t="s">
        <v>277</v>
      </c>
      <c r="I18" s="1414"/>
      <c r="J18" s="1414"/>
      <c r="K18" s="1414"/>
      <c r="L18" s="1414"/>
      <c r="M18" s="1415"/>
    </row>
    <row r="19" spans="1:13" s="156" customFormat="1" ht="16.350000000000001" customHeight="1" thickBot="1" x14ac:dyDescent="0.2">
      <c r="A19" s="1442" t="s">
        <v>424</v>
      </c>
      <c r="B19" s="1350"/>
      <c r="C19" s="1350"/>
      <c r="D19" s="1350"/>
      <c r="E19" s="1350"/>
      <c r="F19" s="1350"/>
      <c r="G19" s="1350"/>
      <c r="H19" s="1406" t="s">
        <v>425</v>
      </c>
      <c r="I19" s="1407"/>
      <c r="J19" s="1407"/>
      <c r="K19" s="1407"/>
      <c r="L19" s="1407"/>
      <c r="M19" s="1408"/>
    </row>
    <row r="20" spans="1:13" s="156" customFormat="1" ht="14.25" customHeight="1" x14ac:dyDescent="0.15">
      <c r="A20" s="1428" t="s">
        <v>426</v>
      </c>
      <c r="B20" s="1358" t="s">
        <v>366</v>
      </c>
      <c r="C20" s="1358"/>
      <c r="D20" s="1358"/>
      <c r="E20" s="1358"/>
      <c r="F20" s="1358"/>
      <c r="G20" s="1358"/>
      <c r="H20" s="1358"/>
      <c r="I20" s="1358"/>
      <c r="J20" s="1358"/>
      <c r="K20" s="1358"/>
      <c r="L20" s="1358"/>
      <c r="M20" s="1359"/>
    </row>
    <row r="21" spans="1:13" s="156" customFormat="1" ht="16.350000000000001" customHeight="1" x14ac:dyDescent="0.15">
      <c r="A21" s="1429"/>
      <c r="B21" s="1281" t="s">
        <v>269</v>
      </c>
      <c r="C21" s="1281"/>
      <c r="D21" s="1281"/>
      <c r="E21" s="1281"/>
      <c r="F21" s="1280" t="s">
        <v>367</v>
      </c>
      <c r="G21" s="1280"/>
      <c r="H21" s="1258" t="s">
        <v>271</v>
      </c>
      <c r="I21" s="1258"/>
      <c r="J21" s="1300" t="s">
        <v>272</v>
      </c>
      <c r="K21" s="1339"/>
      <c r="L21" s="1300" t="s">
        <v>273</v>
      </c>
      <c r="M21" s="1431"/>
    </row>
    <row r="22" spans="1:13" s="156" customFormat="1" ht="12.75" x14ac:dyDescent="0.15">
      <c r="A22" s="1429"/>
      <c r="B22" s="1279"/>
      <c r="C22" s="1279"/>
      <c r="D22" s="1279"/>
      <c r="E22" s="1279"/>
      <c r="F22" s="284" t="s">
        <v>429</v>
      </c>
      <c r="G22" s="284" t="s">
        <v>430</v>
      </c>
      <c r="H22" s="284" t="s">
        <v>429</v>
      </c>
      <c r="I22" s="284" t="s">
        <v>430</v>
      </c>
      <c r="J22" s="284" t="s">
        <v>429</v>
      </c>
      <c r="K22" s="284" t="s">
        <v>430</v>
      </c>
      <c r="L22" s="284" t="s">
        <v>429</v>
      </c>
      <c r="M22" s="287" t="s">
        <v>430</v>
      </c>
    </row>
    <row r="23" spans="1:13" s="156" customFormat="1" ht="16.350000000000001" customHeight="1" x14ac:dyDescent="0.15">
      <c r="A23" s="1429"/>
      <c r="B23" s="1180" t="s">
        <v>274</v>
      </c>
      <c r="C23" s="1180"/>
      <c r="D23" s="1180"/>
      <c r="E23" s="1180"/>
      <c r="F23" s="283"/>
      <c r="G23" s="283"/>
      <c r="H23" s="283"/>
      <c r="I23" s="283"/>
      <c r="J23" s="283"/>
      <c r="K23" s="283"/>
      <c r="L23" s="283"/>
      <c r="M23" s="288"/>
    </row>
    <row r="24" spans="1:13" s="156" customFormat="1" ht="16.350000000000001" customHeight="1" x14ac:dyDescent="0.15">
      <c r="A24" s="1429"/>
      <c r="B24" s="1180" t="s">
        <v>275</v>
      </c>
      <c r="C24" s="1180"/>
      <c r="D24" s="1180"/>
      <c r="E24" s="1180"/>
      <c r="F24" s="231"/>
      <c r="G24" s="231"/>
      <c r="H24" s="231"/>
      <c r="I24" s="231"/>
      <c r="J24" s="231"/>
      <c r="K24" s="231"/>
      <c r="L24" s="231"/>
      <c r="M24" s="232"/>
    </row>
    <row r="25" spans="1:13" s="156" customFormat="1" ht="16.350000000000001" customHeight="1" x14ac:dyDescent="0.15">
      <c r="A25" s="1429"/>
      <c r="B25" s="1461" t="s">
        <v>303</v>
      </c>
      <c r="C25" s="1445"/>
      <c r="D25" s="1445"/>
      <c r="E25" s="1445"/>
      <c r="F25" s="1445"/>
      <c r="G25" s="1445"/>
      <c r="H25" s="1445"/>
      <c r="I25" s="1445"/>
      <c r="J25" s="1445"/>
      <c r="K25" s="1445"/>
      <c r="L25" s="1445"/>
      <c r="M25" s="1446"/>
    </row>
    <row r="26" spans="1:13" s="156" customFormat="1" ht="16.350000000000001" customHeight="1" x14ac:dyDescent="0.15">
      <c r="A26" s="1429"/>
      <c r="B26" s="1180" t="s">
        <v>427</v>
      </c>
      <c r="C26" s="1180"/>
      <c r="D26" s="1180"/>
      <c r="E26" s="1180"/>
      <c r="F26" s="216" t="s">
        <v>428</v>
      </c>
      <c r="G26" s="216" t="s">
        <v>431</v>
      </c>
      <c r="H26" s="216" t="s">
        <v>432</v>
      </c>
      <c r="I26" s="216" t="s">
        <v>433</v>
      </c>
      <c r="J26" s="216" t="s">
        <v>434</v>
      </c>
      <c r="K26" s="216" t="s">
        <v>435</v>
      </c>
      <c r="L26" s="216" t="s">
        <v>436</v>
      </c>
      <c r="M26" s="225" t="s">
        <v>437</v>
      </c>
    </row>
    <row r="27" spans="1:13" s="156" customFormat="1" ht="16.350000000000001" customHeight="1" x14ac:dyDescent="0.15">
      <c r="A27" s="1429"/>
      <c r="B27" s="1180"/>
      <c r="C27" s="1180"/>
      <c r="D27" s="1180"/>
      <c r="E27" s="1180"/>
      <c r="F27" s="283"/>
      <c r="G27" s="283"/>
      <c r="H27" s="283"/>
      <c r="I27" s="283"/>
      <c r="J27" s="283"/>
      <c r="K27" s="283"/>
      <c r="L27" s="283"/>
      <c r="M27" s="288"/>
    </row>
    <row r="28" spans="1:13" s="156" customFormat="1" ht="16.350000000000001" customHeight="1" x14ac:dyDescent="0.15">
      <c r="A28" s="1429"/>
      <c r="B28" s="1180"/>
      <c r="C28" s="1180"/>
      <c r="D28" s="1180"/>
      <c r="E28" s="1180"/>
      <c r="F28" s="1360" t="s">
        <v>438</v>
      </c>
      <c r="G28" s="1361"/>
      <c r="H28" s="1362"/>
      <c r="I28" s="1363"/>
      <c r="J28" s="1362"/>
      <c r="K28" s="1362"/>
      <c r="L28" s="1362"/>
      <c r="M28" s="1364"/>
    </row>
    <row r="29" spans="1:13" s="156" customFormat="1" ht="26.25" customHeight="1" x14ac:dyDescent="0.15">
      <c r="A29" s="1429"/>
      <c r="B29" s="1180" t="s">
        <v>439</v>
      </c>
      <c r="C29" s="1180"/>
      <c r="D29" s="1180"/>
      <c r="E29" s="1226"/>
      <c r="F29" s="285"/>
      <c r="G29" s="286"/>
      <c r="H29" s="1348" t="s">
        <v>443</v>
      </c>
      <c r="I29" s="1348"/>
      <c r="J29" s="1348"/>
      <c r="K29" s="1348"/>
      <c r="L29" s="1348"/>
      <c r="M29" s="1349"/>
    </row>
    <row r="30" spans="1:13" s="156" customFormat="1" ht="26.25" customHeight="1" x14ac:dyDescent="0.15">
      <c r="A30" s="1429"/>
      <c r="B30" s="1180"/>
      <c r="C30" s="1180"/>
      <c r="D30" s="1180"/>
      <c r="E30" s="1180"/>
      <c r="F30" s="1365" t="s">
        <v>440</v>
      </c>
      <c r="G30" s="226" t="s">
        <v>441</v>
      </c>
      <c r="H30" s="1347" t="s">
        <v>443</v>
      </c>
      <c r="I30" s="1348"/>
      <c r="J30" s="1348"/>
      <c r="K30" s="1348"/>
      <c r="L30" s="1348"/>
      <c r="M30" s="1349"/>
    </row>
    <row r="31" spans="1:13" s="156" customFormat="1" ht="26.25" customHeight="1" x14ac:dyDescent="0.15">
      <c r="A31" s="1429"/>
      <c r="B31" s="1180"/>
      <c r="C31" s="1180"/>
      <c r="D31" s="1180"/>
      <c r="E31" s="1180"/>
      <c r="F31" s="1365"/>
      <c r="G31" s="226" t="s">
        <v>436</v>
      </c>
      <c r="H31" s="1347" t="s">
        <v>443</v>
      </c>
      <c r="I31" s="1348"/>
      <c r="J31" s="1348"/>
      <c r="K31" s="1348"/>
      <c r="L31" s="1348"/>
      <c r="M31" s="1349"/>
    </row>
    <row r="32" spans="1:13" s="156" customFormat="1" ht="26.25" customHeight="1" x14ac:dyDescent="0.15">
      <c r="A32" s="1429"/>
      <c r="B32" s="1180"/>
      <c r="C32" s="1180"/>
      <c r="D32" s="1180"/>
      <c r="E32" s="1180"/>
      <c r="F32" s="1365"/>
      <c r="G32" s="226" t="s">
        <v>442</v>
      </c>
      <c r="H32" s="1347" t="s">
        <v>443</v>
      </c>
      <c r="I32" s="1348"/>
      <c r="J32" s="1348"/>
      <c r="K32" s="1348"/>
      <c r="L32" s="1348"/>
      <c r="M32" s="1349"/>
    </row>
    <row r="33" spans="1:13" s="156" customFormat="1" ht="30.75" customHeight="1" x14ac:dyDescent="0.15">
      <c r="A33" s="1429"/>
      <c r="B33" s="1180" t="s">
        <v>444</v>
      </c>
      <c r="C33" s="1180"/>
      <c r="D33" s="1180"/>
      <c r="E33" s="1180"/>
      <c r="F33" s="1180"/>
      <c r="G33" s="1180"/>
      <c r="H33" s="1347" t="s">
        <v>443</v>
      </c>
      <c r="I33" s="1348"/>
      <c r="J33" s="1348"/>
      <c r="K33" s="1348"/>
      <c r="L33" s="1348"/>
      <c r="M33" s="1349"/>
    </row>
    <row r="34" spans="1:13" s="156" customFormat="1" ht="16.350000000000001" customHeight="1" thickBot="1" x14ac:dyDescent="0.2">
      <c r="A34" s="1430"/>
      <c r="B34" s="1350" t="s">
        <v>445</v>
      </c>
      <c r="C34" s="1350"/>
      <c r="D34" s="1350"/>
      <c r="E34" s="1350"/>
      <c r="F34" s="1350"/>
      <c r="G34" s="1350"/>
      <c r="H34" s="1351" t="s">
        <v>425</v>
      </c>
      <c r="I34" s="1351"/>
      <c r="J34" s="1351"/>
      <c r="K34" s="289"/>
      <c r="L34" s="289"/>
      <c r="M34" s="290"/>
    </row>
    <row r="35" spans="1:13" s="156" customFormat="1" ht="16.350000000000001" customHeight="1" x14ac:dyDescent="0.15">
      <c r="A35" s="1428" t="s">
        <v>446</v>
      </c>
      <c r="B35" s="1358" t="s">
        <v>366</v>
      </c>
      <c r="C35" s="1358"/>
      <c r="D35" s="1358"/>
      <c r="E35" s="1358"/>
      <c r="F35" s="1358"/>
      <c r="G35" s="1358"/>
      <c r="H35" s="1358"/>
      <c r="I35" s="1358"/>
      <c r="J35" s="1358"/>
      <c r="K35" s="1358"/>
      <c r="L35" s="1358"/>
      <c r="M35" s="1359"/>
    </row>
    <row r="36" spans="1:13" ht="15.95" customHeight="1" x14ac:dyDescent="0.15">
      <c r="A36" s="1429"/>
      <c r="B36" s="1281" t="s">
        <v>269</v>
      </c>
      <c r="C36" s="1281"/>
      <c r="D36" s="1281"/>
      <c r="E36" s="1281"/>
      <c r="F36" s="1280" t="s">
        <v>367</v>
      </c>
      <c r="G36" s="1280"/>
      <c r="H36" s="1258" t="s">
        <v>271</v>
      </c>
      <c r="I36" s="1258"/>
      <c r="J36" s="1300" t="s">
        <v>272</v>
      </c>
      <c r="K36" s="1339"/>
      <c r="L36" s="1300" t="s">
        <v>273</v>
      </c>
      <c r="M36" s="1431"/>
    </row>
    <row r="37" spans="1:13" ht="15.95" customHeight="1" x14ac:dyDescent="0.15">
      <c r="A37" s="1429"/>
      <c r="B37" s="1279"/>
      <c r="C37" s="1279"/>
      <c r="D37" s="1279"/>
      <c r="E37" s="1279"/>
      <c r="F37" s="284" t="s">
        <v>429</v>
      </c>
      <c r="G37" s="284" t="s">
        <v>430</v>
      </c>
      <c r="H37" s="284" t="s">
        <v>429</v>
      </c>
      <c r="I37" s="284" t="s">
        <v>430</v>
      </c>
      <c r="J37" s="284" t="s">
        <v>429</v>
      </c>
      <c r="K37" s="284" t="s">
        <v>430</v>
      </c>
      <c r="L37" s="284" t="s">
        <v>429</v>
      </c>
      <c r="M37" s="287" t="s">
        <v>430</v>
      </c>
    </row>
    <row r="38" spans="1:13" ht="15.95" customHeight="1" x14ac:dyDescent="0.15">
      <c r="A38" s="1429"/>
      <c r="B38" s="1180" t="s">
        <v>274</v>
      </c>
      <c r="C38" s="1180"/>
      <c r="D38" s="1180"/>
      <c r="E38" s="1180"/>
      <c r="F38" s="283"/>
      <c r="G38" s="283"/>
      <c r="H38" s="283"/>
      <c r="I38" s="283"/>
      <c r="J38" s="283"/>
      <c r="K38" s="283"/>
      <c r="L38" s="283"/>
      <c r="M38" s="288"/>
    </row>
    <row r="39" spans="1:13" ht="15.95" customHeight="1" x14ac:dyDescent="0.15">
      <c r="A39" s="1429"/>
      <c r="B39" s="1180" t="s">
        <v>275</v>
      </c>
      <c r="C39" s="1180"/>
      <c r="D39" s="1180"/>
      <c r="E39" s="1180"/>
      <c r="F39" s="231"/>
      <c r="G39" s="231"/>
      <c r="H39" s="231"/>
      <c r="I39" s="231"/>
      <c r="J39" s="231"/>
      <c r="K39" s="231"/>
      <c r="L39" s="231"/>
      <c r="M39" s="232"/>
    </row>
    <row r="40" spans="1:13" ht="15.95" customHeight="1" x14ac:dyDescent="0.15">
      <c r="A40" s="1429"/>
      <c r="B40" s="1461" t="s">
        <v>303</v>
      </c>
      <c r="C40" s="1445"/>
      <c r="D40" s="1445"/>
      <c r="E40" s="1445"/>
      <c r="F40" s="1445"/>
      <c r="G40" s="1445"/>
      <c r="H40" s="1445"/>
      <c r="I40" s="1445"/>
      <c r="J40" s="1445"/>
      <c r="K40" s="1445"/>
      <c r="L40" s="1445"/>
      <c r="M40" s="1446"/>
    </row>
    <row r="41" spans="1:13" ht="12.75" x14ac:dyDescent="0.15">
      <c r="A41" s="1429"/>
      <c r="B41" s="1180" t="s">
        <v>427</v>
      </c>
      <c r="C41" s="1180"/>
      <c r="D41" s="1180"/>
      <c r="E41" s="1180"/>
      <c r="F41" s="216" t="s">
        <v>428</v>
      </c>
      <c r="G41" s="216" t="s">
        <v>431</v>
      </c>
      <c r="H41" s="216" t="s">
        <v>432</v>
      </c>
      <c r="I41" s="216" t="s">
        <v>433</v>
      </c>
      <c r="J41" s="216" t="s">
        <v>434</v>
      </c>
      <c r="K41" s="216" t="s">
        <v>435</v>
      </c>
      <c r="L41" s="216" t="s">
        <v>436</v>
      </c>
      <c r="M41" s="225" t="s">
        <v>437</v>
      </c>
    </row>
    <row r="42" spans="1:13" ht="12.75" x14ac:dyDescent="0.15">
      <c r="A42" s="1429"/>
      <c r="B42" s="1180"/>
      <c r="C42" s="1180"/>
      <c r="D42" s="1180"/>
      <c r="E42" s="1180"/>
      <c r="F42" s="283"/>
      <c r="G42" s="283"/>
      <c r="H42" s="283"/>
      <c r="I42" s="283"/>
      <c r="J42" s="283"/>
      <c r="K42" s="283"/>
      <c r="L42" s="283"/>
      <c r="M42" s="288"/>
    </row>
    <row r="43" spans="1:13" ht="12.75" x14ac:dyDescent="0.15">
      <c r="A43" s="1429"/>
      <c r="B43" s="1180"/>
      <c r="C43" s="1180"/>
      <c r="D43" s="1180"/>
      <c r="E43" s="1180"/>
      <c r="F43" s="1360" t="s">
        <v>438</v>
      </c>
      <c r="G43" s="1361"/>
      <c r="H43" s="1362"/>
      <c r="I43" s="1363"/>
      <c r="J43" s="1362"/>
      <c r="K43" s="1362"/>
      <c r="L43" s="1362"/>
      <c r="M43" s="1364"/>
    </row>
    <row r="44" spans="1:13" ht="12.75" x14ac:dyDescent="0.15">
      <c r="A44" s="1429"/>
      <c r="B44" s="1180" t="s">
        <v>439</v>
      </c>
      <c r="C44" s="1180"/>
      <c r="D44" s="1180"/>
      <c r="E44" s="1226"/>
      <c r="F44" s="285"/>
      <c r="G44" s="286"/>
      <c r="H44" s="1348" t="s">
        <v>443</v>
      </c>
      <c r="I44" s="1348"/>
      <c r="J44" s="1348"/>
      <c r="K44" s="1348"/>
      <c r="L44" s="1348"/>
      <c r="M44" s="1349"/>
    </row>
    <row r="45" spans="1:13" ht="12.75" x14ac:dyDescent="0.15">
      <c r="A45" s="1429"/>
      <c r="B45" s="1180"/>
      <c r="C45" s="1180"/>
      <c r="D45" s="1180"/>
      <c r="E45" s="1180"/>
      <c r="F45" s="1365" t="s">
        <v>440</v>
      </c>
      <c r="G45" s="226" t="s">
        <v>441</v>
      </c>
      <c r="H45" s="1347" t="s">
        <v>443</v>
      </c>
      <c r="I45" s="1348"/>
      <c r="J45" s="1348"/>
      <c r="K45" s="1348"/>
      <c r="L45" s="1348"/>
      <c r="M45" s="1349"/>
    </row>
    <row r="46" spans="1:13" ht="12.75" x14ac:dyDescent="0.15">
      <c r="A46" s="1429"/>
      <c r="B46" s="1180"/>
      <c r="C46" s="1180"/>
      <c r="D46" s="1180"/>
      <c r="E46" s="1180"/>
      <c r="F46" s="1365"/>
      <c r="G46" s="226" t="s">
        <v>436</v>
      </c>
      <c r="H46" s="1347" t="s">
        <v>443</v>
      </c>
      <c r="I46" s="1348"/>
      <c r="J46" s="1348"/>
      <c r="K46" s="1348"/>
      <c r="L46" s="1348"/>
      <c r="M46" s="1349"/>
    </row>
    <row r="47" spans="1:13" ht="25.5" x14ac:dyDescent="0.15">
      <c r="A47" s="1429"/>
      <c r="B47" s="1180"/>
      <c r="C47" s="1180"/>
      <c r="D47" s="1180"/>
      <c r="E47" s="1180"/>
      <c r="F47" s="1365"/>
      <c r="G47" s="226" t="s">
        <v>442</v>
      </c>
      <c r="H47" s="1347" t="s">
        <v>443</v>
      </c>
      <c r="I47" s="1348"/>
      <c r="J47" s="1348"/>
      <c r="K47" s="1348"/>
      <c r="L47" s="1348"/>
      <c r="M47" s="1349"/>
    </row>
    <row r="48" spans="1:13" ht="12.75" x14ac:dyDescent="0.15">
      <c r="A48" s="1429"/>
      <c r="B48" s="1180" t="s">
        <v>444</v>
      </c>
      <c r="C48" s="1180"/>
      <c r="D48" s="1180"/>
      <c r="E48" s="1180"/>
      <c r="F48" s="1180"/>
      <c r="G48" s="1180"/>
      <c r="H48" s="1347" t="s">
        <v>443</v>
      </c>
      <c r="I48" s="1348"/>
      <c r="J48" s="1348"/>
      <c r="K48" s="1348"/>
      <c r="L48" s="1348"/>
      <c r="M48" s="1349"/>
    </row>
    <row r="49" spans="1:13" ht="13.5" thickBot="1" x14ac:dyDescent="0.2">
      <c r="A49" s="1430"/>
      <c r="B49" s="1350" t="s">
        <v>445</v>
      </c>
      <c r="C49" s="1350"/>
      <c r="D49" s="1350"/>
      <c r="E49" s="1350"/>
      <c r="F49" s="1350"/>
      <c r="G49" s="1350"/>
      <c r="H49" s="1351" t="s">
        <v>425</v>
      </c>
      <c r="I49" s="1351"/>
      <c r="J49" s="1351"/>
      <c r="K49" s="289"/>
      <c r="L49" s="289"/>
      <c r="M49" s="290"/>
    </row>
    <row r="50" spans="1:13" ht="12.75" x14ac:dyDescent="0.15">
      <c r="A50" s="1428" t="s">
        <v>447</v>
      </c>
      <c r="B50" s="1358" t="s">
        <v>366</v>
      </c>
      <c r="C50" s="1358"/>
      <c r="D50" s="1358"/>
      <c r="E50" s="1358"/>
      <c r="F50" s="1358"/>
      <c r="G50" s="1358"/>
      <c r="H50" s="1358"/>
      <c r="I50" s="1358"/>
      <c r="J50" s="1358"/>
      <c r="K50" s="1358"/>
      <c r="L50" s="1358"/>
      <c r="M50" s="1359"/>
    </row>
    <row r="51" spans="1:13" ht="12.75" x14ac:dyDescent="0.15">
      <c r="A51" s="1429"/>
      <c r="B51" s="1281" t="s">
        <v>269</v>
      </c>
      <c r="C51" s="1281"/>
      <c r="D51" s="1281"/>
      <c r="E51" s="1281"/>
      <c r="F51" s="1280" t="s">
        <v>367</v>
      </c>
      <c r="G51" s="1280"/>
      <c r="H51" s="1258" t="s">
        <v>271</v>
      </c>
      <c r="I51" s="1258"/>
      <c r="J51" s="1300" t="s">
        <v>272</v>
      </c>
      <c r="K51" s="1339"/>
      <c r="L51" s="1300" t="s">
        <v>273</v>
      </c>
      <c r="M51" s="1431"/>
    </row>
    <row r="52" spans="1:13" ht="12.75" x14ac:dyDescent="0.15">
      <c r="A52" s="1429"/>
      <c r="B52" s="1279"/>
      <c r="C52" s="1279"/>
      <c r="D52" s="1279"/>
      <c r="E52" s="1279"/>
      <c r="F52" s="284" t="s">
        <v>429</v>
      </c>
      <c r="G52" s="284" t="s">
        <v>430</v>
      </c>
      <c r="H52" s="284" t="s">
        <v>429</v>
      </c>
      <c r="I52" s="284" t="s">
        <v>430</v>
      </c>
      <c r="J52" s="284" t="s">
        <v>429</v>
      </c>
      <c r="K52" s="284" t="s">
        <v>430</v>
      </c>
      <c r="L52" s="284" t="s">
        <v>429</v>
      </c>
      <c r="M52" s="287" t="s">
        <v>430</v>
      </c>
    </row>
    <row r="53" spans="1:13" ht="12.75" x14ac:dyDescent="0.15">
      <c r="A53" s="1429"/>
      <c r="B53" s="1180" t="s">
        <v>274</v>
      </c>
      <c r="C53" s="1180"/>
      <c r="D53" s="1180"/>
      <c r="E53" s="1180"/>
      <c r="F53" s="283"/>
      <c r="G53" s="283"/>
      <c r="H53" s="283"/>
      <c r="I53" s="283"/>
      <c r="J53" s="283"/>
      <c r="K53" s="283"/>
      <c r="L53" s="283"/>
      <c r="M53" s="288"/>
    </row>
    <row r="54" spans="1:13" ht="12.75" x14ac:dyDescent="0.15">
      <c r="A54" s="1429"/>
      <c r="B54" s="1180" t="s">
        <v>275</v>
      </c>
      <c r="C54" s="1180"/>
      <c r="D54" s="1180"/>
      <c r="E54" s="1180"/>
      <c r="F54" s="231"/>
      <c r="G54" s="231"/>
      <c r="H54" s="231"/>
      <c r="I54" s="231"/>
      <c r="J54" s="231"/>
      <c r="K54" s="231"/>
      <c r="L54" s="231"/>
      <c r="M54" s="232"/>
    </row>
    <row r="55" spans="1:13" ht="12.75" x14ac:dyDescent="0.15">
      <c r="A55" s="1429"/>
      <c r="B55" s="1461" t="s">
        <v>303</v>
      </c>
      <c r="C55" s="1445"/>
      <c r="D55" s="1445"/>
      <c r="E55" s="1445"/>
      <c r="F55" s="1445"/>
      <c r="G55" s="1445"/>
      <c r="H55" s="1445"/>
      <c r="I55" s="1445"/>
      <c r="J55" s="1445"/>
      <c r="K55" s="1445"/>
      <c r="L55" s="1445"/>
      <c r="M55" s="1446"/>
    </row>
    <row r="56" spans="1:13" ht="12.75" x14ac:dyDescent="0.15">
      <c r="A56" s="1429"/>
      <c r="B56" s="1180" t="s">
        <v>427</v>
      </c>
      <c r="C56" s="1180"/>
      <c r="D56" s="1180"/>
      <c r="E56" s="1180"/>
      <c r="F56" s="216" t="s">
        <v>428</v>
      </c>
      <c r="G56" s="216" t="s">
        <v>431</v>
      </c>
      <c r="H56" s="216" t="s">
        <v>432</v>
      </c>
      <c r="I56" s="216" t="s">
        <v>433</v>
      </c>
      <c r="J56" s="216" t="s">
        <v>434</v>
      </c>
      <c r="K56" s="216" t="s">
        <v>435</v>
      </c>
      <c r="L56" s="216" t="s">
        <v>436</v>
      </c>
      <c r="M56" s="225" t="s">
        <v>437</v>
      </c>
    </row>
    <row r="57" spans="1:13" ht="12.75" x14ac:dyDescent="0.15">
      <c r="A57" s="1429"/>
      <c r="B57" s="1180"/>
      <c r="C57" s="1180"/>
      <c r="D57" s="1180"/>
      <c r="E57" s="1180"/>
      <c r="F57" s="283"/>
      <c r="G57" s="283"/>
      <c r="H57" s="283"/>
      <c r="I57" s="283"/>
      <c r="J57" s="283"/>
      <c r="K57" s="283"/>
      <c r="L57" s="283"/>
      <c r="M57" s="288"/>
    </row>
    <row r="58" spans="1:13" ht="12.75" x14ac:dyDescent="0.15">
      <c r="A58" s="1429"/>
      <c r="B58" s="1180"/>
      <c r="C58" s="1180"/>
      <c r="D58" s="1180"/>
      <c r="E58" s="1180"/>
      <c r="F58" s="1360" t="s">
        <v>438</v>
      </c>
      <c r="G58" s="1361"/>
      <c r="H58" s="1362"/>
      <c r="I58" s="1363"/>
      <c r="J58" s="1362"/>
      <c r="K58" s="1362"/>
      <c r="L58" s="1362"/>
      <c r="M58" s="1364"/>
    </row>
    <row r="59" spans="1:13" ht="12.75" x14ac:dyDescent="0.15">
      <c r="A59" s="1429"/>
      <c r="B59" s="1180" t="s">
        <v>439</v>
      </c>
      <c r="C59" s="1180"/>
      <c r="D59" s="1180"/>
      <c r="E59" s="1226"/>
      <c r="F59" s="285"/>
      <c r="G59" s="286"/>
      <c r="H59" s="1348" t="s">
        <v>443</v>
      </c>
      <c r="I59" s="1348"/>
      <c r="J59" s="1348"/>
      <c r="K59" s="1348"/>
      <c r="L59" s="1348"/>
      <c r="M59" s="1349"/>
    </row>
    <row r="60" spans="1:13" ht="12.75" x14ac:dyDescent="0.15">
      <c r="A60" s="1429"/>
      <c r="B60" s="1180"/>
      <c r="C60" s="1180"/>
      <c r="D60" s="1180"/>
      <c r="E60" s="1180"/>
      <c r="F60" s="1365" t="s">
        <v>440</v>
      </c>
      <c r="G60" s="226" t="s">
        <v>441</v>
      </c>
      <c r="H60" s="1347" t="s">
        <v>443</v>
      </c>
      <c r="I60" s="1348"/>
      <c r="J60" s="1348"/>
      <c r="K60" s="1348"/>
      <c r="L60" s="1348"/>
      <c r="M60" s="1349"/>
    </row>
    <row r="61" spans="1:13" ht="12.75" x14ac:dyDescent="0.15">
      <c r="A61" s="1429"/>
      <c r="B61" s="1180"/>
      <c r="C61" s="1180"/>
      <c r="D61" s="1180"/>
      <c r="E61" s="1180"/>
      <c r="F61" s="1365"/>
      <c r="G61" s="226" t="s">
        <v>436</v>
      </c>
      <c r="H61" s="1347" t="s">
        <v>443</v>
      </c>
      <c r="I61" s="1348"/>
      <c r="J61" s="1348"/>
      <c r="K61" s="1348"/>
      <c r="L61" s="1348"/>
      <c r="M61" s="1349"/>
    </row>
    <row r="62" spans="1:13" ht="25.5" x14ac:dyDescent="0.15">
      <c r="A62" s="1429"/>
      <c r="B62" s="1180"/>
      <c r="C62" s="1180"/>
      <c r="D62" s="1180"/>
      <c r="E62" s="1180"/>
      <c r="F62" s="1365"/>
      <c r="G62" s="226" t="s">
        <v>442</v>
      </c>
      <c r="H62" s="1347" t="s">
        <v>443</v>
      </c>
      <c r="I62" s="1348"/>
      <c r="J62" s="1348"/>
      <c r="K62" s="1348"/>
      <c r="L62" s="1348"/>
      <c r="M62" s="1349"/>
    </row>
    <row r="63" spans="1:13" ht="12.75" x14ac:dyDescent="0.15">
      <c r="A63" s="1429"/>
      <c r="B63" s="1180" t="s">
        <v>444</v>
      </c>
      <c r="C63" s="1180"/>
      <c r="D63" s="1180"/>
      <c r="E63" s="1180"/>
      <c r="F63" s="1180"/>
      <c r="G63" s="1180"/>
      <c r="H63" s="1347" t="s">
        <v>443</v>
      </c>
      <c r="I63" s="1348"/>
      <c r="J63" s="1348"/>
      <c r="K63" s="1348"/>
      <c r="L63" s="1348"/>
      <c r="M63" s="1349"/>
    </row>
    <row r="64" spans="1:13" ht="13.5" thickBot="1" x14ac:dyDescent="0.2">
      <c r="A64" s="1430"/>
      <c r="B64" s="1350" t="s">
        <v>445</v>
      </c>
      <c r="C64" s="1350"/>
      <c r="D64" s="1350"/>
      <c r="E64" s="1350"/>
      <c r="F64" s="1350"/>
      <c r="G64" s="1350"/>
      <c r="H64" s="1351" t="s">
        <v>425</v>
      </c>
      <c r="I64" s="1351"/>
      <c r="J64" s="1351"/>
      <c r="K64" s="289"/>
      <c r="L64" s="289"/>
      <c r="M64" s="290"/>
    </row>
    <row r="65" spans="1:13" ht="13.5" thickBot="1" x14ac:dyDescent="0.2">
      <c r="A65" s="1464" t="s">
        <v>369</v>
      </c>
      <c r="B65" s="1465"/>
      <c r="C65" s="1465"/>
      <c r="D65" s="1278"/>
      <c r="E65" s="1304" t="s">
        <v>6</v>
      </c>
      <c r="F65" s="1305"/>
      <c r="G65" s="1305"/>
      <c r="H65" s="1305"/>
      <c r="I65" s="1305"/>
      <c r="J65" s="1305"/>
      <c r="K65" s="1305"/>
      <c r="L65" s="1305"/>
      <c r="M65" s="1346"/>
    </row>
    <row r="66" spans="1:13" s="256" customFormat="1" ht="12.75" x14ac:dyDescent="0.15">
      <c r="A66" s="1447"/>
      <c r="B66" s="1448"/>
      <c r="C66" s="1448"/>
      <c r="D66" s="1448"/>
      <c r="E66" s="1448"/>
      <c r="F66" s="1448"/>
      <c r="G66" s="1448"/>
      <c r="H66" s="1448"/>
      <c r="I66" s="1448"/>
      <c r="J66" s="1448"/>
      <c r="K66" s="1448"/>
      <c r="L66" s="1448"/>
      <c r="M66" s="1449"/>
    </row>
    <row r="67" spans="1:13" s="256" customFormat="1" ht="27" customHeight="1" thickBot="1" x14ac:dyDescent="0.2">
      <c r="A67" s="1330" t="s">
        <v>520</v>
      </c>
      <c r="B67" s="1270"/>
      <c r="C67" s="1270"/>
      <c r="D67" s="1270"/>
      <c r="E67" s="1270"/>
      <c r="F67" s="1270"/>
      <c r="G67" s="1270"/>
      <c r="H67" s="1270"/>
      <c r="I67" s="1270"/>
      <c r="J67" s="1270"/>
      <c r="K67" s="1270"/>
      <c r="L67" s="1270"/>
      <c r="M67" s="1450"/>
    </row>
    <row r="68" spans="1:13" ht="12.75" x14ac:dyDescent="0.15">
      <c r="A68" s="1401" t="s">
        <v>521</v>
      </c>
      <c r="B68" s="1402" t="s">
        <v>256</v>
      </c>
      <c r="C68" s="1403"/>
      <c r="D68" s="1368"/>
      <c r="E68" s="1369"/>
      <c r="F68" s="1369"/>
      <c r="G68" s="1369"/>
      <c r="H68" s="1369"/>
      <c r="I68" s="1369"/>
      <c r="J68" s="1369"/>
      <c r="K68" s="1369"/>
      <c r="L68" s="1369"/>
      <c r="M68" s="1370"/>
    </row>
    <row r="69" spans="1:13" ht="14.25" x14ac:dyDescent="0.15">
      <c r="A69" s="1379"/>
      <c r="B69" s="1219" t="s">
        <v>279</v>
      </c>
      <c r="C69" s="1221"/>
      <c r="D69" s="1371"/>
      <c r="E69" s="1372"/>
      <c r="F69" s="1372"/>
      <c r="G69" s="1372"/>
      <c r="H69" s="1372"/>
      <c r="I69" s="1372"/>
      <c r="J69" s="1372"/>
      <c r="K69" s="1372"/>
      <c r="L69" s="1372"/>
      <c r="M69" s="1373"/>
    </row>
    <row r="70" spans="1:13" ht="25.5" x14ac:dyDescent="0.15">
      <c r="A70" s="1379"/>
      <c r="B70" s="183" t="s">
        <v>278</v>
      </c>
      <c r="C70" s="1374" t="s">
        <v>449</v>
      </c>
      <c r="D70" s="1375"/>
      <c r="E70" s="1375"/>
      <c r="F70" s="1375"/>
      <c r="G70" s="1375"/>
      <c r="H70" s="1375"/>
      <c r="I70" s="1375"/>
      <c r="J70" s="1375"/>
      <c r="K70" s="1375"/>
      <c r="L70" s="1375"/>
      <c r="M70" s="1376"/>
    </row>
    <row r="71" spans="1:13" ht="12.75" x14ac:dyDescent="0.15">
      <c r="A71" s="1379"/>
      <c r="B71" s="1384" t="s">
        <v>259</v>
      </c>
      <c r="C71" s="1386" t="s">
        <v>260</v>
      </c>
      <c r="D71" s="1387"/>
      <c r="E71" s="1388"/>
      <c r="F71" s="1224"/>
      <c r="G71" s="1224"/>
      <c r="H71" s="1224"/>
      <c r="I71" s="1389"/>
      <c r="J71" s="248" t="s">
        <v>337</v>
      </c>
      <c r="K71" s="1390"/>
      <c r="L71" s="1391"/>
      <c r="M71" s="1392"/>
    </row>
    <row r="72" spans="1:13" ht="13.5" thickBot="1" x14ac:dyDescent="0.2">
      <c r="A72" s="1380"/>
      <c r="B72" s="1385"/>
      <c r="C72" s="1386" t="s">
        <v>262</v>
      </c>
      <c r="D72" s="1387"/>
      <c r="E72" s="1388"/>
      <c r="F72" s="257"/>
      <c r="G72" s="258"/>
      <c r="H72" s="258"/>
      <c r="I72" s="258"/>
      <c r="J72" s="258"/>
      <c r="K72" s="258"/>
      <c r="L72" s="258"/>
      <c r="M72" s="184"/>
    </row>
    <row r="73" spans="1:13" ht="12.75" x14ac:dyDescent="0.15">
      <c r="A73" s="1416" t="s">
        <v>276</v>
      </c>
      <c r="B73" s="1417"/>
      <c r="C73" s="1417"/>
      <c r="D73" s="1417"/>
      <c r="E73" s="1417"/>
      <c r="F73" s="1417"/>
      <c r="G73" s="1417"/>
      <c r="H73" s="1417"/>
      <c r="I73" s="1417"/>
      <c r="J73" s="1417"/>
      <c r="K73" s="1417"/>
      <c r="L73" s="1417"/>
      <c r="M73" s="1418"/>
    </row>
    <row r="74" spans="1:13" ht="12.75" x14ac:dyDescent="0.15">
      <c r="A74" s="1229" t="s">
        <v>368</v>
      </c>
      <c r="B74" s="1250"/>
      <c r="C74" s="1250"/>
      <c r="D74" s="1250"/>
      <c r="E74" s="1250"/>
      <c r="F74" s="1250"/>
      <c r="G74" s="1251"/>
      <c r="H74" s="1413" t="s">
        <v>277</v>
      </c>
      <c r="I74" s="1414"/>
      <c r="J74" s="1414"/>
      <c r="K74" s="1414"/>
      <c r="L74" s="1414"/>
      <c r="M74" s="1415"/>
    </row>
    <row r="75" spans="1:13" ht="13.5" thickBot="1" x14ac:dyDescent="0.2">
      <c r="A75" s="1451" t="s">
        <v>424</v>
      </c>
      <c r="B75" s="1350"/>
      <c r="C75" s="1350"/>
      <c r="D75" s="1350"/>
      <c r="E75" s="1350"/>
      <c r="F75" s="1350"/>
      <c r="G75" s="1350"/>
      <c r="H75" s="1406" t="s">
        <v>425</v>
      </c>
      <c r="I75" s="1407"/>
      <c r="J75" s="1407"/>
      <c r="K75" s="1407"/>
      <c r="L75" s="1407"/>
      <c r="M75" s="1408"/>
    </row>
    <row r="76" spans="1:13" ht="12.75" customHeight="1" x14ac:dyDescent="0.15">
      <c r="A76" s="1355" t="s">
        <v>426</v>
      </c>
      <c r="B76" s="1445" t="s">
        <v>303</v>
      </c>
      <c r="C76" s="1445"/>
      <c r="D76" s="1445"/>
      <c r="E76" s="1445"/>
      <c r="F76" s="1445"/>
      <c r="G76" s="1445"/>
      <c r="H76" s="1445"/>
      <c r="I76" s="1445"/>
      <c r="J76" s="1445"/>
      <c r="K76" s="1445"/>
      <c r="L76" s="1445"/>
      <c r="M76" s="1446"/>
    </row>
    <row r="77" spans="1:13" ht="12.75" x14ac:dyDescent="0.15">
      <c r="A77" s="1355"/>
      <c r="B77" s="1228" t="s">
        <v>427</v>
      </c>
      <c r="C77" s="1180"/>
      <c r="D77" s="1180"/>
      <c r="E77" s="1180"/>
      <c r="F77" s="238" t="s">
        <v>428</v>
      </c>
      <c r="G77" s="238" t="s">
        <v>431</v>
      </c>
      <c r="H77" s="238" t="s">
        <v>432</v>
      </c>
      <c r="I77" s="238" t="s">
        <v>433</v>
      </c>
      <c r="J77" s="238" t="s">
        <v>434</v>
      </c>
      <c r="K77" s="238" t="s">
        <v>435</v>
      </c>
      <c r="L77" s="238" t="s">
        <v>436</v>
      </c>
      <c r="M77" s="239" t="s">
        <v>437</v>
      </c>
    </row>
    <row r="78" spans="1:13" ht="12.75" x14ac:dyDescent="0.15">
      <c r="A78" s="1355"/>
      <c r="B78" s="1228"/>
      <c r="C78" s="1180"/>
      <c r="D78" s="1180"/>
      <c r="E78" s="1180"/>
      <c r="F78" s="283"/>
      <c r="G78" s="283"/>
      <c r="H78" s="283"/>
      <c r="I78" s="283"/>
      <c r="J78" s="283"/>
      <c r="K78" s="283"/>
      <c r="L78" s="283"/>
      <c r="M78" s="288"/>
    </row>
    <row r="79" spans="1:13" ht="12.75" x14ac:dyDescent="0.15">
      <c r="A79" s="1355"/>
      <c r="B79" s="1228"/>
      <c r="C79" s="1180"/>
      <c r="D79" s="1180"/>
      <c r="E79" s="1180"/>
      <c r="F79" s="1360" t="s">
        <v>438</v>
      </c>
      <c r="G79" s="1361"/>
      <c r="H79" s="1362"/>
      <c r="I79" s="1363"/>
      <c r="J79" s="1362"/>
      <c r="K79" s="1362"/>
      <c r="L79" s="1362"/>
      <c r="M79" s="1364"/>
    </row>
    <row r="80" spans="1:13" ht="12.75" x14ac:dyDescent="0.15">
      <c r="A80" s="1355"/>
      <c r="B80" s="1228" t="s">
        <v>439</v>
      </c>
      <c r="C80" s="1180"/>
      <c r="D80" s="1180"/>
      <c r="E80" s="1226"/>
      <c r="F80" s="285"/>
      <c r="G80" s="286"/>
      <c r="H80" s="1348" t="s">
        <v>443</v>
      </c>
      <c r="I80" s="1348"/>
      <c r="J80" s="1348"/>
      <c r="K80" s="1348"/>
      <c r="L80" s="1348"/>
      <c r="M80" s="1349"/>
    </row>
    <row r="81" spans="1:13" ht="12.75" x14ac:dyDescent="0.15">
      <c r="A81" s="1355"/>
      <c r="B81" s="1228"/>
      <c r="C81" s="1180"/>
      <c r="D81" s="1180"/>
      <c r="E81" s="1180"/>
      <c r="F81" s="1365" t="s">
        <v>440</v>
      </c>
      <c r="G81" s="267" t="s">
        <v>441</v>
      </c>
      <c r="H81" s="1347" t="s">
        <v>443</v>
      </c>
      <c r="I81" s="1348"/>
      <c r="J81" s="1348"/>
      <c r="K81" s="1348"/>
      <c r="L81" s="1348"/>
      <c r="M81" s="1349"/>
    </row>
    <row r="82" spans="1:13" ht="12.75" x14ac:dyDescent="0.15">
      <c r="A82" s="1355"/>
      <c r="B82" s="1228"/>
      <c r="C82" s="1180"/>
      <c r="D82" s="1180"/>
      <c r="E82" s="1180"/>
      <c r="F82" s="1365"/>
      <c r="G82" s="267" t="s">
        <v>436</v>
      </c>
      <c r="H82" s="1347" t="s">
        <v>443</v>
      </c>
      <c r="I82" s="1348"/>
      <c r="J82" s="1348"/>
      <c r="K82" s="1348"/>
      <c r="L82" s="1348"/>
      <c r="M82" s="1349"/>
    </row>
    <row r="83" spans="1:13" ht="25.5" x14ac:dyDescent="0.15">
      <c r="A83" s="1355"/>
      <c r="B83" s="1228"/>
      <c r="C83" s="1180"/>
      <c r="D83" s="1180"/>
      <c r="E83" s="1180"/>
      <c r="F83" s="1365"/>
      <c r="G83" s="267" t="s">
        <v>442</v>
      </c>
      <c r="H83" s="1347" t="s">
        <v>443</v>
      </c>
      <c r="I83" s="1348"/>
      <c r="J83" s="1348"/>
      <c r="K83" s="1348"/>
      <c r="L83" s="1348"/>
      <c r="M83" s="1349"/>
    </row>
    <row r="84" spans="1:13" ht="12.75" x14ac:dyDescent="0.15">
      <c r="A84" s="1355"/>
      <c r="B84" s="1228" t="s">
        <v>444</v>
      </c>
      <c r="C84" s="1180"/>
      <c r="D84" s="1180"/>
      <c r="E84" s="1180"/>
      <c r="F84" s="1180"/>
      <c r="G84" s="1180"/>
      <c r="H84" s="1347" t="s">
        <v>443</v>
      </c>
      <c r="I84" s="1348"/>
      <c r="J84" s="1348"/>
      <c r="K84" s="1348"/>
      <c r="L84" s="1348"/>
      <c r="M84" s="1349"/>
    </row>
    <row r="85" spans="1:13" ht="13.5" thickBot="1" x14ac:dyDescent="0.2">
      <c r="A85" s="1355"/>
      <c r="B85" s="1405" t="s">
        <v>445</v>
      </c>
      <c r="C85" s="1350"/>
      <c r="D85" s="1350"/>
      <c r="E85" s="1350"/>
      <c r="F85" s="1350"/>
      <c r="G85" s="1350"/>
      <c r="H85" s="1351" t="s">
        <v>425</v>
      </c>
      <c r="I85" s="1351"/>
      <c r="J85" s="1351"/>
      <c r="K85" s="289"/>
      <c r="L85" s="289"/>
      <c r="M85" s="290"/>
    </row>
    <row r="86" spans="1:13" ht="12.75" x14ac:dyDescent="0.15">
      <c r="A86" s="1355" t="s">
        <v>446</v>
      </c>
      <c r="B86" s="1445" t="s">
        <v>303</v>
      </c>
      <c r="C86" s="1445"/>
      <c r="D86" s="1445"/>
      <c r="E86" s="1445"/>
      <c r="F86" s="1445"/>
      <c r="G86" s="1445"/>
      <c r="H86" s="1445"/>
      <c r="I86" s="1445"/>
      <c r="J86" s="1445"/>
      <c r="K86" s="1445"/>
      <c r="L86" s="1445"/>
      <c r="M86" s="1446"/>
    </row>
    <row r="87" spans="1:13" ht="13.5" customHeight="1" x14ac:dyDescent="0.15">
      <c r="A87" s="1355"/>
      <c r="B87" s="1228" t="s">
        <v>427</v>
      </c>
      <c r="C87" s="1180"/>
      <c r="D87" s="1180"/>
      <c r="E87" s="1180"/>
      <c r="F87" s="238" t="s">
        <v>428</v>
      </c>
      <c r="G87" s="238" t="s">
        <v>431</v>
      </c>
      <c r="H87" s="238" t="s">
        <v>432</v>
      </c>
      <c r="I87" s="238" t="s">
        <v>433</v>
      </c>
      <c r="J87" s="238" t="s">
        <v>434</v>
      </c>
      <c r="K87" s="238" t="s">
        <v>435</v>
      </c>
      <c r="L87" s="238" t="s">
        <v>436</v>
      </c>
      <c r="M87" s="239" t="s">
        <v>437</v>
      </c>
    </row>
    <row r="88" spans="1:13" ht="13.5" customHeight="1" x14ac:dyDescent="0.15">
      <c r="A88" s="1355"/>
      <c r="B88" s="1228"/>
      <c r="C88" s="1180"/>
      <c r="D88" s="1180"/>
      <c r="E88" s="1180"/>
      <c r="F88" s="283"/>
      <c r="G88" s="283"/>
      <c r="H88" s="283"/>
      <c r="I88" s="283"/>
      <c r="J88" s="283"/>
      <c r="K88" s="283"/>
      <c r="L88" s="283"/>
      <c r="M88" s="288"/>
    </row>
    <row r="89" spans="1:13" ht="13.5" customHeight="1" x14ac:dyDescent="0.15">
      <c r="A89" s="1355"/>
      <c r="B89" s="1228"/>
      <c r="C89" s="1180"/>
      <c r="D89" s="1180"/>
      <c r="E89" s="1180"/>
      <c r="F89" s="1360" t="s">
        <v>438</v>
      </c>
      <c r="G89" s="1361"/>
      <c r="H89" s="1362"/>
      <c r="I89" s="1363"/>
      <c r="J89" s="1362"/>
      <c r="K89" s="1362"/>
      <c r="L89" s="1362"/>
      <c r="M89" s="1364"/>
    </row>
    <row r="90" spans="1:13" ht="13.5" customHeight="1" x14ac:dyDescent="0.15">
      <c r="A90" s="1355"/>
      <c r="B90" s="1228" t="s">
        <v>439</v>
      </c>
      <c r="C90" s="1180"/>
      <c r="D90" s="1180"/>
      <c r="E90" s="1226"/>
      <c r="F90" s="285"/>
      <c r="G90" s="286"/>
      <c r="H90" s="1348" t="s">
        <v>443</v>
      </c>
      <c r="I90" s="1348"/>
      <c r="J90" s="1348"/>
      <c r="K90" s="1348"/>
      <c r="L90" s="1348"/>
      <c r="M90" s="1349"/>
    </row>
    <row r="91" spans="1:13" ht="12.75" customHeight="1" x14ac:dyDescent="0.15">
      <c r="A91" s="1355"/>
      <c r="B91" s="1228"/>
      <c r="C91" s="1180"/>
      <c r="D91" s="1180"/>
      <c r="E91" s="1180"/>
      <c r="F91" s="1365" t="s">
        <v>440</v>
      </c>
      <c r="G91" s="267" t="s">
        <v>441</v>
      </c>
      <c r="H91" s="1347" t="s">
        <v>443</v>
      </c>
      <c r="I91" s="1348"/>
      <c r="J91" s="1348"/>
      <c r="K91" s="1348"/>
      <c r="L91" s="1348"/>
      <c r="M91" s="1349"/>
    </row>
    <row r="92" spans="1:13" ht="13.5" customHeight="1" x14ac:dyDescent="0.15">
      <c r="A92" s="1355"/>
      <c r="B92" s="1228"/>
      <c r="C92" s="1180"/>
      <c r="D92" s="1180"/>
      <c r="E92" s="1180"/>
      <c r="F92" s="1365"/>
      <c r="G92" s="267" t="s">
        <v>436</v>
      </c>
      <c r="H92" s="1347" t="s">
        <v>443</v>
      </c>
      <c r="I92" s="1348"/>
      <c r="J92" s="1348"/>
      <c r="K92" s="1348"/>
      <c r="L92" s="1348"/>
      <c r="M92" s="1349"/>
    </row>
    <row r="93" spans="1:13" ht="25.5" x14ac:dyDescent="0.15">
      <c r="A93" s="1355"/>
      <c r="B93" s="1228"/>
      <c r="C93" s="1180"/>
      <c r="D93" s="1180"/>
      <c r="E93" s="1180"/>
      <c r="F93" s="1365"/>
      <c r="G93" s="267" t="s">
        <v>442</v>
      </c>
      <c r="H93" s="1347" t="s">
        <v>443</v>
      </c>
      <c r="I93" s="1348"/>
      <c r="J93" s="1348"/>
      <c r="K93" s="1348"/>
      <c r="L93" s="1348"/>
      <c r="M93" s="1349"/>
    </row>
    <row r="94" spans="1:13" ht="13.5" customHeight="1" x14ac:dyDescent="0.15">
      <c r="A94" s="1355"/>
      <c r="B94" s="1228" t="s">
        <v>444</v>
      </c>
      <c r="C94" s="1180"/>
      <c r="D94" s="1180"/>
      <c r="E94" s="1180"/>
      <c r="F94" s="1180"/>
      <c r="G94" s="1180"/>
      <c r="H94" s="1347" t="s">
        <v>443</v>
      </c>
      <c r="I94" s="1348"/>
      <c r="J94" s="1348"/>
      <c r="K94" s="1348"/>
      <c r="L94" s="1348"/>
      <c r="M94" s="1349"/>
    </row>
    <row r="95" spans="1:13" ht="14.25" customHeight="1" thickBot="1" x14ac:dyDescent="0.2">
      <c r="A95" s="1355"/>
      <c r="B95" s="1405" t="s">
        <v>445</v>
      </c>
      <c r="C95" s="1350"/>
      <c r="D95" s="1350"/>
      <c r="E95" s="1350"/>
      <c r="F95" s="1350"/>
      <c r="G95" s="1350"/>
      <c r="H95" s="1351" t="s">
        <v>425</v>
      </c>
      <c r="I95" s="1351"/>
      <c r="J95" s="1351"/>
      <c r="K95" s="289"/>
      <c r="L95" s="289"/>
      <c r="M95" s="290"/>
    </row>
    <row r="96" spans="1:13" ht="12.75" x14ac:dyDescent="0.15">
      <c r="A96" s="1355" t="s">
        <v>447</v>
      </c>
      <c r="B96" s="1445" t="s">
        <v>303</v>
      </c>
      <c r="C96" s="1445"/>
      <c r="D96" s="1445"/>
      <c r="E96" s="1445"/>
      <c r="F96" s="1445"/>
      <c r="G96" s="1445"/>
      <c r="H96" s="1445"/>
      <c r="I96" s="1445"/>
      <c r="J96" s="1445"/>
      <c r="K96" s="1445"/>
      <c r="L96" s="1445"/>
      <c r="M96" s="1446"/>
    </row>
    <row r="97" spans="1:13" ht="12.75" x14ac:dyDescent="0.15">
      <c r="A97" s="1355"/>
      <c r="B97" s="1228" t="s">
        <v>427</v>
      </c>
      <c r="C97" s="1180"/>
      <c r="D97" s="1180"/>
      <c r="E97" s="1180"/>
      <c r="F97" s="238" t="s">
        <v>428</v>
      </c>
      <c r="G97" s="238" t="s">
        <v>431</v>
      </c>
      <c r="H97" s="238" t="s">
        <v>432</v>
      </c>
      <c r="I97" s="238" t="s">
        <v>433</v>
      </c>
      <c r="J97" s="238" t="s">
        <v>434</v>
      </c>
      <c r="K97" s="238" t="s">
        <v>435</v>
      </c>
      <c r="L97" s="238" t="s">
        <v>436</v>
      </c>
      <c r="M97" s="239" t="s">
        <v>437</v>
      </c>
    </row>
    <row r="98" spans="1:13" ht="5.25" customHeight="1" x14ac:dyDescent="0.15">
      <c r="A98" s="1355"/>
      <c r="B98" s="1228"/>
      <c r="C98" s="1180"/>
      <c r="D98" s="1180"/>
      <c r="E98" s="1180"/>
      <c r="F98" s="283"/>
      <c r="G98" s="283"/>
      <c r="H98" s="283"/>
      <c r="I98" s="283"/>
      <c r="J98" s="283"/>
      <c r="K98" s="283"/>
      <c r="L98" s="283"/>
      <c r="M98" s="288"/>
    </row>
    <row r="99" spans="1:13" ht="12.75" x14ac:dyDescent="0.15">
      <c r="A99" s="1355"/>
      <c r="B99" s="1228"/>
      <c r="C99" s="1180"/>
      <c r="D99" s="1180"/>
      <c r="E99" s="1180"/>
      <c r="F99" s="1360" t="s">
        <v>438</v>
      </c>
      <c r="G99" s="1361"/>
      <c r="H99" s="1362"/>
      <c r="I99" s="1363"/>
      <c r="J99" s="1362"/>
      <c r="K99" s="1362"/>
      <c r="L99" s="1362"/>
      <c r="M99" s="1364"/>
    </row>
    <row r="100" spans="1:13" ht="12.75" x14ac:dyDescent="0.15">
      <c r="A100" s="1355"/>
      <c r="B100" s="1228" t="s">
        <v>439</v>
      </c>
      <c r="C100" s="1180"/>
      <c r="D100" s="1180"/>
      <c r="E100" s="1226"/>
      <c r="F100" s="285"/>
      <c r="G100" s="286"/>
      <c r="H100" s="1348" t="s">
        <v>443</v>
      </c>
      <c r="I100" s="1348"/>
      <c r="J100" s="1348"/>
      <c r="K100" s="1348"/>
      <c r="L100" s="1348"/>
      <c r="M100" s="1349"/>
    </row>
    <row r="101" spans="1:13" ht="12.75" x14ac:dyDescent="0.15">
      <c r="A101" s="1355"/>
      <c r="B101" s="1228"/>
      <c r="C101" s="1180"/>
      <c r="D101" s="1180"/>
      <c r="E101" s="1180"/>
      <c r="F101" s="1365" t="s">
        <v>440</v>
      </c>
      <c r="G101" s="267" t="s">
        <v>441</v>
      </c>
      <c r="H101" s="1347" t="s">
        <v>443</v>
      </c>
      <c r="I101" s="1348"/>
      <c r="J101" s="1348"/>
      <c r="K101" s="1348"/>
      <c r="L101" s="1348"/>
      <c r="M101" s="1349"/>
    </row>
    <row r="102" spans="1:13" ht="12.75" x14ac:dyDescent="0.15">
      <c r="A102" s="1355"/>
      <c r="B102" s="1228"/>
      <c r="C102" s="1180"/>
      <c r="D102" s="1180"/>
      <c r="E102" s="1180"/>
      <c r="F102" s="1365"/>
      <c r="G102" s="267" t="s">
        <v>436</v>
      </c>
      <c r="H102" s="1347" t="s">
        <v>443</v>
      </c>
      <c r="I102" s="1348"/>
      <c r="J102" s="1348"/>
      <c r="K102" s="1348"/>
      <c r="L102" s="1348"/>
      <c r="M102" s="1349"/>
    </row>
    <row r="103" spans="1:13" ht="25.5" x14ac:dyDescent="0.15">
      <c r="A103" s="1355"/>
      <c r="B103" s="1228"/>
      <c r="C103" s="1180"/>
      <c r="D103" s="1180"/>
      <c r="E103" s="1180"/>
      <c r="F103" s="1365"/>
      <c r="G103" s="267" t="s">
        <v>442</v>
      </c>
      <c r="H103" s="1347" t="s">
        <v>443</v>
      </c>
      <c r="I103" s="1348"/>
      <c r="J103" s="1348"/>
      <c r="K103" s="1348"/>
      <c r="L103" s="1348"/>
      <c r="M103" s="1349"/>
    </row>
    <row r="104" spans="1:13" ht="12.75" x14ac:dyDescent="0.15">
      <c r="A104" s="1355"/>
      <c r="B104" s="1228" t="s">
        <v>444</v>
      </c>
      <c r="C104" s="1180"/>
      <c r="D104" s="1180"/>
      <c r="E104" s="1180"/>
      <c r="F104" s="1180"/>
      <c r="G104" s="1180"/>
      <c r="H104" s="1347" t="s">
        <v>443</v>
      </c>
      <c r="I104" s="1348"/>
      <c r="J104" s="1348"/>
      <c r="K104" s="1348"/>
      <c r="L104" s="1348"/>
      <c r="M104" s="1349"/>
    </row>
    <row r="105" spans="1:13" ht="13.5" thickBot="1" x14ac:dyDescent="0.2">
      <c r="A105" s="1356"/>
      <c r="B105" s="1405" t="s">
        <v>445</v>
      </c>
      <c r="C105" s="1350"/>
      <c r="D105" s="1350"/>
      <c r="E105" s="1350"/>
      <c r="F105" s="1350"/>
      <c r="G105" s="1350"/>
      <c r="H105" s="1351" t="s">
        <v>425</v>
      </c>
      <c r="I105" s="1351"/>
      <c r="J105" s="1351"/>
      <c r="K105" s="289"/>
      <c r="L105" s="289"/>
      <c r="M105" s="290"/>
    </row>
    <row r="106" spans="1:13" s="256" customFormat="1" ht="12.75" x14ac:dyDescent="0.15">
      <c r="A106" s="328"/>
      <c r="B106" s="255"/>
      <c r="C106" s="255"/>
      <c r="D106" s="255"/>
      <c r="E106" s="255"/>
      <c r="F106" s="255"/>
      <c r="G106" s="255"/>
      <c r="H106" s="329"/>
      <c r="I106" s="329"/>
      <c r="J106" s="329"/>
      <c r="K106" s="326"/>
      <c r="L106" s="326"/>
      <c r="M106" s="326"/>
    </row>
    <row r="107" spans="1:13" x14ac:dyDescent="0.15">
      <c r="A107" s="151" t="s">
        <v>15</v>
      </c>
      <c r="B107" s="1260" t="s">
        <v>448</v>
      </c>
      <c r="C107" s="1260"/>
      <c r="D107" s="1260"/>
      <c r="E107" s="1260"/>
      <c r="F107" s="1260"/>
      <c r="G107" s="1260"/>
      <c r="H107" s="1260"/>
      <c r="I107" s="1260"/>
      <c r="J107" s="1260"/>
      <c r="K107" s="1260"/>
      <c r="L107" s="1260"/>
      <c r="M107" s="1260"/>
    </row>
    <row r="108" spans="1:13" x14ac:dyDescent="0.15">
      <c r="A108" s="153"/>
      <c r="B108" s="1260"/>
      <c r="C108" s="1260"/>
      <c r="D108" s="1260"/>
      <c r="E108" s="1260"/>
      <c r="F108" s="1260"/>
      <c r="G108" s="1260"/>
      <c r="H108" s="1260"/>
      <c r="I108" s="1260"/>
      <c r="J108" s="1260"/>
      <c r="K108" s="1260"/>
      <c r="L108" s="1260"/>
      <c r="M108" s="1260"/>
    </row>
    <row r="109" spans="1:13" x14ac:dyDescent="0.15">
      <c r="A109" s="153"/>
      <c r="B109" s="1260"/>
      <c r="C109" s="1260"/>
      <c r="D109" s="1260"/>
      <c r="E109" s="1260"/>
      <c r="F109" s="1260"/>
      <c r="G109" s="1260"/>
      <c r="H109" s="1260"/>
      <c r="I109" s="1260"/>
      <c r="J109" s="1260"/>
      <c r="K109" s="1260"/>
      <c r="L109" s="1260"/>
      <c r="M109" s="1260"/>
    </row>
    <row r="110" spans="1:13" x14ac:dyDescent="0.15">
      <c r="A110" s="153"/>
      <c r="B110" s="1260"/>
      <c r="C110" s="1260"/>
      <c r="D110" s="1260"/>
      <c r="E110" s="1260"/>
      <c r="F110" s="1260"/>
      <c r="G110" s="1260"/>
      <c r="H110" s="1260"/>
      <c r="I110" s="1260"/>
      <c r="J110" s="1260"/>
      <c r="K110" s="1260"/>
      <c r="L110" s="1260"/>
      <c r="M110" s="1260"/>
    </row>
    <row r="111" spans="1:13" x14ac:dyDescent="0.15">
      <c r="A111" s="153"/>
      <c r="B111" s="1260"/>
      <c r="C111" s="1260"/>
      <c r="D111" s="1260"/>
      <c r="E111" s="1260"/>
      <c r="F111" s="1260"/>
      <c r="G111" s="1260"/>
      <c r="H111" s="1260"/>
      <c r="I111" s="1260"/>
      <c r="J111" s="1260"/>
      <c r="K111" s="1260"/>
      <c r="L111" s="1260"/>
      <c r="M111" s="1260"/>
    </row>
    <row r="112" spans="1:13" x14ac:dyDescent="0.15">
      <c r="A112" s="153"/>
      <c r="B112" s="1260"/>
      <c r="C112" s="1260"/>
      <c r="D112" s="1260"/>
      <c r="E112" s="1260"/>
      <c r="F112" s="1260"/>
      <c r="G112" s="1260"/>
      <c r="H112" s="1260"/>
      <c r="I112" s="1260"/>
      <c r="J112" s="1260"/>
      <c r="K112" s="1260"/>
      <c r="L112" s="1260"/>
      <c r="M112" s="1260"/>
    </row>
    <row r="113" spans="1:13" x14ac:dyDescent="0.15">
      <c r="A113" s="153"/>
      <c r="B113" s="1260"/>
      <c r="C113" s="1260"/>
      <c r="D113" s="1260"/>
      <c r="E113" s="1260"/>
      <c r="F113" s="1260"/>
      <c r="G113" s="1260"/>
      <c r="H113" s="1260"/>
      <c r="I113" s="1260"/>
      <c r="J113" s="1260"/>
      <c r="K113" s="1260"/>
      <c r="L113" s="1260"/>
      <c r="M113" s="1260"/>
    </row>
    <row r="114" spans="1:13" x14ac:dyDescent="0.15">
      <c r="A114" s="153"/>
      <c r="B114" s="1260"/>
      <c r="C114" s="1260"/>
      <c r="D114" s="1260"/>
      <c r="E114" s="1260"/>
      <c r="F114" s="1260"/>
      <c r="G114" s="1260"/>
      <c r="H114" s="1260"/>
      <c r="I114" s="1260"/>
      <c r="J114" s="1260"/>
      <c r="K114" s="1260"/>
      <c r="L114" s="1260"/>
      <c r="M114" s="1260"/>
    </row>
    <row r="115" spans="1:13" x14ac:dyDescent="0.15">
      <c r="A115" s="153"/>
    </row>
    <row r="116" spans="1:13" x14ac:dyDescent="0.15">
      <c r="A116" s="153"/>
    </row>
    <row r="117" spans="1:13" x14ac:dyDescent="0.15">
      <c r="A117" s="153"/>
    </row>
    <row r="118" spans="1:13" x14ac:dyDescent="0.15">
      <c r="A118" s="153"/>
    </row>
    <row r="119" spans="1:13" x14ac:dyDescent="0.15">
      <c r="A119" s="153"/>
    </row>
    <row r="120" spans="1:13" x14ac:dyDescent="0.15">
      <c r="A120" s="153"/>
    </row>
    <row r="121" spans="1:13" x14ac:dyDescent="0.15">
      <c r="A121" s="153"/>
    </row>
    <row r="122" spans="1:13" x14ac:dyDescent="0.15">
      <c r="A122" s="153"/>
    </row>
    <row r="123" spans="1:13" x14ac:dyDescent="0.15">
      <c r="A123" s="153"/>
    </row>
    <row r="124" spans="1:13" x14ac:dyDescent="0.15">
      <c r="A124" s="153"/>
    </row>
    <row r="125" spans="1:13" x14ac:dyDescent="0.15">
      <c r="A125" s="185"/>
    </row>
    <row r="126" spans="1:13" x14ac:dyDescent="0.15">
      <c r="A126" s="153"/>
    </row>
    <row r="127" spans="1:13" x14ac:dyDescent="0.15">
      <c r="A127" s="185"/>
    </row>
    <row r="128" spans="1:13" x14ac:dyDescent="0.15">
      <c r="A128" s="153"/>
    </row>
    <row r="129" spans="1:1" x14ac:dyDescent="0.15">
      <c r="A129" s="185"/>
    </row>
  </sheetData>
  <mergeCells count="170">
    <mergeCell ref="H48:M48"/>
    <mergeCell ref="B49:G49"/>
    <mergeCell ref="F43:H43"/>
    <mergeCell ref="I43:M43"/>
    <mergeCell ref="B107:M114"/>
    <mergeCell ref="F12:H13"/>
    <mergeCell ref="B63:G63"/>
    <mergeCell ref="H63:M63"/>
    <mergeCell ref="B64:G64"/>
    <mergeCell ref="H64:J64"/>
    <mergeCell ref="A65:D65"/>
    <mergeCell ref="E65:M65"/>
    <mergeCell ref="B59:E62"/>
    <mergeCell ref="H59:M59"/>
    <mergeCell ref="F60:F62"/>
    <mergeCell ref="H60:M60"/>
    <mergeCell ref="H61:M61"/>
    <mergeCell ref="H62:M62"/>
    <mergeCell ref="L51:M51"/>
    <mergeCell ref="B53:E53"/>
    <mergeCell ref="B54:E54"/>
    <mergeCell ref="B55:M55"/>
    <mergeCell ref="B56:E58"/>
    <mergeCell ref="F58:H58"/>
    <mergeCell ref="I58:M58"/>
    <mergeCell ref="B48:G48"/>
    <mergeCell ref="B35:M35"/>
    <mergeCell ref="B36:E37"/>
    <mergeCell ref="F36:G36"/>
    <mergeCell ref="H36:I36"/>
    <mergeCell ref="J36:K36"/>
    <mergeCell ref="H49:J49"/>
    <mergeCell ref="A50:A64"/>
    <mergeCell ref="B50:M50"/>
    <mergeCell ref="B51:E52"/>
    <mergeCell ref="F51:G51"/>
    <mergeCell ref="H51:I51"/>
    <mergeCell ref="J51:K51"/>
    <mergeCell ref="B44:E47"/>
    <mergeCell ref="H44:M44"/>
    <mergeCell ref="F45:F47"/>
    <mergeCell ref="H45:M45"/>
    <mergeCell ref="H46:M46"/>
    <mergeCell ref="H47:M47"/>
    <mergeCell ref="A35:A49"/>
    <mergeCell ref="L36:M36"/>
    <mergeCell ref="B38:E38"/>
    <mergeCell ref="B39:E39"/>
    <mergeCell ref="B40:M40"/>
    <mergeCell ref="B41:E43"/>
    <mergeCell ref="A20:A34"/>
    <mergeCell ref="B20:M20"/>
    <mergeCell ref="B21:E22"/>
    <mergeCell ref="F21:G21"/>
    <mergeCell ref="H21:I21"/>
    <mergeCell ref="J21:K21"/>
    <mergeCell ref="L21:M21"/>
    <mergeCell ref="B23:E23"/>
    <mergeCell ref="B24:E24"/>
    <mergeCell ref="B25:M25"/>
    <mergeCell ref="B26:E28"/>
    <mergeCell ref="F28:H28"/>
    <mergeCell ref="I28:M28"/>
    <mergeCell ref="B29:E32"/>
    <mergeCell ref="H29:M29"/>
    <mergeCell ref="F30:F32"/>
    <mergeCell ref="H30:M30"/>
    <mergeCell ref="H31:M31"/>
    <mergeCell ref="H32:M32"/>
    <mergeCell ref="B33:G33"/>
    <mergeCell ref="H33:M33"/>
    <mergeCell ref="B34:G34"/>
    <mergeCell ref="H34:J34"/>
    <mergeCell ref="A19:G19"/>
    <mergeCell ref="H19:M19"/>
    <mergeCell ref="B11:J11"/>
    <mergeCell ref="K11:M11"/>
    <mergeCell ref="B12:E16"/>
    <mergeCell ref="I12:M12"/>
    <mergeCell ref="F14:H14"/>
    <mergeCell ref="I14:M14"/>
    <mergeCell ref="F15:H16"/>
    <mergeCell ref="I15:M15"/>
    <mergeCell ref="I16:M16"/>
    <mergeCell ref="A8:A16"/>
    <mergeCell ref="C8:G8"/>
    <mergeCell ref="H8:H10"/>
    <mergeCell ref="I8:M10"/>
    <mergeCell ref="C9:G9"/>
    <mergeCell ref="C10:G10"/>
    <mergeCell ref="A17:M17"/>
    <mergeCell ref="A18:G18"/>
    <mergeCell ref="H18:M18"/>
    <mergeCell ref="A1:M1"/>
    <mergeCell ref="A2:A7"/>
    <mergeCell ref="B2:C2"/>
    <mergeCell ref="D2:M2"/>
    <mergeCell ref="B3:C3"/>
    <mergeCell ref="D3:M3"/>
    <mergeCell ref="B4:C4"/>
    <mergeCell ref="D4:M4"/>
    <mergeCell ref="C5:M5"/>
    <mergeCell ref="B6:B7"/>
    <mergeCell ref="C6:E6"/>
    <mergeCell ref="F6:I6"/>
    <mergeCell ref="K6:M6"/>
    <mergeCell ref="C7:E7"/>
    <mergeCell ref="B80:E83"/>
    <mergeCell ref="H80:M80"/>
    <mergeCell ref="F81:F83"/>
    <mergeCell ref="H81:M81"/>
    <mergeCell ref="A68:A72"/>
    <mergeCell ref="B68:C68"/>
    <mergeCell ref="D68:M68"/>
    <mergeCell ref="B69:C69"/>
    <mergeCell ref="D69:M69"/>
    <mergeCell ref="C70:M70"/>
    <mergeCell ref="B71:B72"/>
    <mergeCell ref="C71:E71"/>
    <mergeCell ref="F71:I71"/>
    <mergeCell ref="K71:M71"/>
    <mergeCell ref="C72:E72"/>
    <mergeCell ref="A66:M66"/>
    <mergeCell ref="A67:M67"/>
    <mergeCell ref="A73:M73"/>
    <mergeCell ref="A74:G74"/>
    <mergeCell ref="H74:M74"/>
    <mergeCell ref="A75:G75"/>
    <mergeCell ref="H75:M75"/>
    <mergeCell ref="B76:M76"/>
    <mergeCell ref="B77:E79"/>
    <mergeCell ref="F79:H79"/>
    <mergeCell ref="I79:M79"/>
    <mergeCell ref="B84:G84"/>
    <mergeCell ref="H84:M84"/>
    <mergeCell ref="B85:G85"/>
    <mergeCell ref="H85:J85"/>
    <mergeCell ref="B86:M86"/>
    <mergeCell ref="B87:E89"/>
    <mergeCell ref="F89:H89"/>
    <mergeCell ref="I89:M89"/>
    <mergeCell ref="B90:E93"/>
    <mergeCell ref="H90:M90"/>
    <mergeCell ref="F91:F93"/>
    <mergeCell ref="H91:M91"/>
    <mergeCell ref="H92:M92"/>
    <mergeCell ref="B104:G104"/>
    <mergeCell ref="H104:M104"/>
    <mergeCell ref="B105:G105"/>
    <mergeCell ref="H105:J105"/>
    <mergeCell ref="A76:A85"/>
    <mergeCell ref="A86:A95"/>
    <mergeCell ref="A96:A105"/>
    <mergeCell ref="H93:M93"/>
    <mergeCell ref="B94:G94"/>
    <mergeCell ref="H94:M94"/>
    <mergeCell ref="B95:G95"/>
    <mergeCell ref="H95:J95"/>
    <mergeCell ref="B96:M96"/>
    <mergeCell ref="B97:E99"/>
    <mergeCell ref="F99:H99"/>
    <mergeCell ref="I99:M99"/>
    <mergeCell ref="B100:E103"/>
    <mergeCell ref="H100:M100"/>
    <mergeCell ref="F101:F103"/>
    <mergeCell ref="H101:M101"/>
    <mergeCell ref="H102:M102"/>
    <mergeCell ref="H103:M103"/>
    <mergeCell ref="H82:M82"/>
    <mergeCell ref="H83:M83"/>
  </mergeCells>
  <phoneticPr fontId="1"/>
  <printOptions horizontalCentered="1"/>
  <pageMargins left="0.70866141732283472" right="0.70866141732283472" top="0.74803149606299213" bottom="0.74803149606299213" header="0.31496062992125984" footer="0.31496062992125984"/>
  <pageSetup paperSize="9" fitToHeight="0" orientation="portrait" r:id="rId1"/>
  <rowBreaks count="2" manualBreakCount="2">
    <brk id="34" max="12" man="1"/>
    <brk id="66" max="12" man="1"/>
  </rowBreaks>
  <colBreaks count="1" manualBreakCount="1">
    <brk id="13" max="1048575" man="1"/>
  </colBreaks>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9E460-EAAA-4ACF-BF13-2DE2BA447E0B}">
  <sheetPr>
    <pageSetUpPr fitToPage="1"/>
  </sheetPr>
  <dimension ref="A1:M133"/>
  <sheetViews>
    <sheetView view="pageBreakPreview" topLeftCell="A112" zoomScaleNormal="115" zoomScaleSheetLayoutView="100" workbookViewId="0">
      <selection activeCell="O114" sqref="O114"/>
    </sheetView>
  </sheetViews>
  <sheetFormatPr defaultColWidth="6.625" defaultRowHeight="12" x14ac:dyDescent="0.15"/>
  <cols>
    <col min="1" max="1" width="4.375" style="215" customWidth="1"/>
    <col min="2" max="2" width="7.875" style="215" customWidth="1"/>
    <col min="3" max="3" width="2" style="215" customWidth="1"/>
    <col min="4" max="4" width="3.375" style="215" customWidth="1"/>
    <col min="5" max="5" width="5.625" style="215" customWidth="1"/>
    <col min="6" max="6" width="6.75" style="215" customWidth="1"/>
    <col min="7" max="9" width="6.75" style="215" bestFit="1" customWidth="1"/>
    <col min="10" max="10" width="8.125" style="215" bestFit="1" customWidth="1"/>
    <col min="11" max="13" width="6.75" style="215" bestFit="1" customWidth="1"/>
    <col min="14" max="16384" width="6.625" style="215"/>
  </cols>
  <sheetData>
    <row r="1" spans="1:13" ht="36.6" customHeight="1" thickBot="1" x14ac:dyDescent="0.2">
      <c r="A1" s="1452" t="s">
        <v>512</v>
      </c>
      <c r="B1" s="1452"/>
      <c r="C1" s="1452"/>
      <c r="D1" s="1452"/>
      <c r="E1" s="1452"/>
      <c r="F1" s="1452"/>
      <c r="G1" s="1452"/>
      <c r="H1" s="1452"/>
      <c r="I1" s="1452"/>
      <c r="J1" s="1452"/>
      <c r="K1" s="1452"/>
      <c r="L1" s="1452"/>
      <c r="M1" s="1452"/>
    </row>
    <row r="2" spans="1:13" s="156" customFormat="1" ht="16.350000000000001" customHeight="1" x14ac:dyDescent="0.15">
      <c r="A2" s="1378" t="s">
        <v>299</v>
      </c>
      <c r="B2" s="1381" t="s">
        <v>416</v>
      </c>
      <c r="C2" s="1381"/>
      <c r="D2" s="1382"/>
      <c r="E2" s="1382"/>
      <c r="F2" s="1382"/>
      <c r="G2" s="1382"/>
      <c r="H2" s="1382"/>
      <c r="I2" s="1382"/>
      <c r="J2" s="1382"/>
      <c r="K2" s="1382"/>
      <c r="L2" s="1382"/>
      <c r="M2" s="1383"/>
    </row>
    <row r="3" spans="1:13" s="156" customFormat="1" ht="16.350000000000001" customHeight="1" x14ac:dyDescent="0.15">
      <c r="A3" s="1379"/>
      <c r="B3" s="1252" t="s">
        <v>256</v>
      </c>
      <c r="C3" s="1254"/>
      <c r="D3" s="1243"/>
      <c r="E3" s="1265"/>
      <c r="F3" s="1265"/>
      <c r="G3" s="1265"/>
      <c r="H3" s="1265"/>
      <c r="I3" s="1265"/>
      <c r="J3" s="1265"/>
      <c r="K3" s="1265"/>
      <c r="L3" s="1265"/>
      <c r="M3" s="1311"/>
    </row>
    <row r="4" spans="1:13" s="156" customFormat="1" ht="27.95" customHeight="1" x14ac:dyDescent="0.15">
      <c r="A4" s="1379"/>
      <c r="B4" s="1219" t="s">
        <v>279</v>
      </c>
      <c r="C4" s="1221"/>
      <c r="D4" s="1371"/>
      <c r="E4" s="1372"/>
      <c r="F4" s="1372"/>
      <c r="G4" s="1372"/>
      <c r="H4" s="1372"/>
      <c r="I4" s="1372"/>
      <c r="J4" s="1372"/>
      <c r="K4" s="1372"/>
      <c r="L4" s="1372"/>
      <c r="M4" s="1373"/>
    </row>
    <row r="5" spans="1:13" s="156" customFormat="1" ht="41.85" customHeight="1" x14ac:dyDescent="0.15">
      <c r="A5" s="1379"/>
      <c r="B5" s="183" t="s">
        <v>278</v>
      </c>
      <c r="C5" s="1374" t="s">
        <v>449</v>
      </c>
      <c r="D5" s="1375"/>
      <c r="E5" s="1375"/>
      <c r="F5" s="1375"/>
      <c r="G5" s="1375"/>
      <c r="H5" s="1375"/>
      <c r="I5" s="1375"/>
      <c r="J5" s="1375"/>
      <c r="K5" s="1375"/>
      <c r="L5" s="1375"/>
      <c r="M5" s="1376"/>
    </row>
    <row r="6" spans="1:13" s="156" customFormat="1" ht="16.350000000000001" customHeight="1" x14ac:dyDescent="0.15">
      <c r="A6" s="1379"/>
      <c r="B6" s="1384" t="s">
        <v>259</v>
      </c>
      <c r="C6" s="1386" t="s">
        <v>260</v>
      </c>
      <c r="D6" s="1387"/>
      <c r="E6" s="1388"/>
      <c r="F6" s="1224"/>
      <c r="G6" s="1224"/>
      <c r="H6" s="1224"/>
      <c r="I6" s="1389"/>
      <c r="J6" s="248" t="s">
        <v>337</v>
      </c>
      <c r="K6" s="1390"/>
      <c r="L6" s="1391"/>
      <c r="M6" s="1392"/>
    </row>
    <row r="7" spans="1:13" s="156" customFormat="1" ht="16.350000000000001" customHeight="1" x14ac:dyDescent="0.15">
      <c r="A7" s="1380"/>
      <c r="B7" s="1385"/>
      <c r="C7" s="1386" t="s">
        <v>262</v>
      </c>
      <c r="D7" s="1387"/>
      <c r="E7" s="1388"/>
      <c r="F7" s="257"/>
      <c r="G7" s="258"/>
      <c r="H7" s="258"/>
      <c r="I7" s="258"/>
      <c r="J7" s="258"/>
      <c r="K7" s="258"/>
      <c r="L7" s="258"/>
      <c r="M7" s="184"/>
    </row>
    <row r="8" spans="1:13" s="156" customFormat="1" ht="16.350000000000001" customHeight="1" x14ac:dyDescent="0.15">
      <c r="A8" s="1481" t="s">
        <v>450</v>
      </c>
      <c r="B8" s="1221"/>
      <c r="C8" s="1219"/>
      <c r="D8" s="1220"/>
      <c r="E8" s="1220"/>
      <c r="F8" s="1220"/>
      <c r="G8" s="1220"/>
      <c r="H8" s="1220"/>
      <c r="I8" s="1220"/>
      <c r="J8" s="1220"/>
      <c r="K8" s="1220"/>
      <c r="L8" s="1220"/>
      <c r="M8" s="1482"/>
    </row>
    <row r="9" spans="1:13" s="156" customFormat="1" ht="17.850000000000001" customHeight="1" x14ac:dyDescent="0.15">
      <c r="A9" s="1419" t="s">
        <v>354</v>
      </c>
      <c r="B9" s="245" t="s">
        <v>256</v>
      </c>
      <c r="C9" s="1338"/>
      <c r="D9" s="1224"/>
      <c r="E9" s="1224"/>
      <c r="F9" s="1224"/>
      <c r="G9" s="1389"/>
      <c r="H9" s="1249" t="s">
        <v>264</v>
      </c>
      <c r="I9" s="1374" t="s">
        <v>280</v>
      </c>
      <c r="J9" s="1375"/>
      <c r="K9" s="1375"/>
      <c r="L9" s="1375"/>
      <c r="M9" s="1376"/>
    </row>
    <row r="10" spans="1:13" s="156" customFormat="1" ht="18.600000000000001" customHeight="1" x14ac:dyDescent="0.15">
      <c r="A10" s="1379"/>
      <c r="B10" s="245" t="s">
        <v>364</v>
      </c>
      <c r="C10" s="1338"/>
      <c r="D10" s="1224"/>
      <c r="E10" s="1224"/>
      <c r="F10" s="1224"/>
      <c r="G10" s="1389"/>
      <c r="H10" s="1300"/>
      <c r="I10" s="1420"/>
      <c r="J10" s="1421"/>
      <c r="K10" s="1421"/>
      <c r="L10" s="1421"/>
      <c r="M10" s="1422"/>
    </row>
    <row r="11" spans="1:13" s="156" customFormat="1" ht="19.5" customHeight="1" x14ac:dyDescent="0.15">
      <c r="A11" s="1379"/>
      <c r="B11" s="245" t="s">
        <v>266</v>
      </c>
      <c r="C11" s="1338"/>
      <c r="D11" s="1224"/>
      <c r="E11" s="1224"/>
      <c r="F11" s="1224"/>
      <c r="G11" s="1389"/>
      <c r="H11" s="1252"/>
      <c r="I11" s="1423"/>
      <c r="J11" s="1424"/>
      <c r="K11" s="1424"/>
      <c r="L11" s="1424"/>
      <c r="M11" s="1425"/>
    </row>
    <row r="12" spans="1:13" s="156" customFormat="1" ht="16.350000000000001" customHeight="1" thickBot="1" x14ac:dyDescent="0.2">
      <c r="A12" s="1379"/>
      <c r="B12" s="1453" t="s">
        <v>365</v>
      </c>
      <c r="C12" s="1306"/>
      <c r="D12" s="1306"/>
      <c r="E12" s="1306"/>
      <c r="F12" s="1306"/>
      <c r="G12" s="1306"/>
      <c r="H12" s="1306"/>
      <c r="I12" s="1306"/>
      <c r="J12" s="1454"/>
      <c r="K12" s="1455"/>
      <c r="L12" s="1456"/>
      <c r="M12" s="1457"/>
    </row>
    <row r="13" spans="1:13" s="156" customFormat="1" ht="30" customHeight="1" x14ac:dyDescent="0.15">
      <c r="A13" s="1379"/>
      <c r="B13" s="1474" t="s">
        <v>418</v>
      </c>
      <c r="C13" s="1475"/>
      <c r="D13" s="1475"/>
      <c r="E13" s="1475"/>
      <c r="F13" s="1483" t="s">
        <v>419</v>
      </c>
      <c r="G13" s="1484"/>
      <c r="H13" s="1485"/>
      <c r="I13" s="1458"/>
      <c r="J13" s="1459"/>
      <c r="K13" s="1459"/>
      <c r="L13" s="1459"/>
      <c r="M13" s="1460"/>
    </row>
    <row r="14" spans="1:13" s="156" customFormat="1" ht="30" customHeight="1" x14ac:dyDescent="0.15">
      <c r="A14" s="1379"/>
      <c r="B14" s="1474"/>
      <c r="C14" s="1475"/>
      <c r="D14" s="1475"/>
      <c r="E14" s="1475"/>
      <c r="F14" s="1486"/>
      <c r="G14" s="1487"/>
      <c r="H14" s="1488"/>
      <c r="I14" s="300"/>
      <c r="J14" s="301"/>
      <c r="K14" s="301"/>
      <c r="L14" s="301"/>
      <c r="M14" s="302"/>
    </row>
    <row r="15" spans="1:13" s="156" customFormat="1" ht="30" customHeight="1" x14ac:dyDescent="0.15">
      <c r="A15" s="1379"/>
      <c r="B15" s="1474"/>
      <c r="C15" s="1475"/>
      <c r="D15" s="1475"/>
      <c r="E15" s="1475"/>
      <c r="F15" s="1476" t="s">
        <v>422</v>
      </c>
      <c r="G15" s="1476"/>
      <c r="H15" s="1476"/>
      <c r="I15" s="1387"/>
      <c r="J15" s="1387"/>
      <c r="K15" s="1387"/>
      <c r="L15" s="1387"/>
      <c r="M15" s="1444"/>
    </row>
    <row r="16" spans="1:13" s="156" customFormat="1" ht="21" customHeight="1" x14ac:dyDescent="0.15">
      <c r="A16" s="1379"/>
      <c r="B16" s="1474"/>
      <c r="C16" s="1475"/>
      <c r="D16" s="1475"/>
      <c r="E16" s="1475"/>
      <c r="F16" s="1477" t="s">
        <v>421</v>
      </c>
      <c r="G16" s="1270"/>
      <c r="H16" s="1331"/>
      <c r="I16" s="1397"/>
      <c r="J16" s="1397"/>
      <c r="K16" s="1397"/>
      <c r="L16" s="1397"/>
      <c r="M16" s="1398"/>
    </row>
    <row r="17" spans="1:13" s="156" customFormat="1" ht="21" customHeight="1" x14ac:dyDescent="0.15">
      <c r="A17" s="1379"/>
      <c r="B17" s="1474"/>
      <c r="C17" s="1475"/>
      <c r="D17" s="1475"/>
      <c r="E17" s="1475"/>
      <c r="F17" s="1477"/>
      <c r="G17" s="1270"/>
      <c r="H17" s="1331"/>
      <c r="I17" s="1399"/>
      <c r="J17" s="1399"/>
      <c r="K17" s="1399"/>
      <c r="L17" s="1399"/>
      <c r="M17" s="1400"/>
    </row>
    <row r="18" spans="1:13" s="156" customFormat="1" ht="21" customHeight="1" x14ac:dyDescent="0.15">
      <c r="A18" s="1434" t="s">
        <v>268</v>
      </c>
      <c r="B18" s="1366"/>
      <c r="C18" s="1366"/>
      <c r="D18" s="1366"/>
      <c r="E18" s="1366"/>
      <c r="F18" s="1366"/>
      <c r="G18" s="1366"/>
      <c r="H18" s="1366"/>
      <c r="I18" s="1366"/>
      <c r="J18" s="1366"/>
      <c r="K18" s="1366"/>
      <c r="L18" s="1366"/>
      <c r="M18" s="1367"/>
    </row>
    <row r="19" spans="1:13" s="156" customFormat="1" ht="21" customHeight="1" x14ac:dyDescent="0.15">
      <c r="A19" s="1471" t="s">
        <v>451</v>
      </c>
      <c r="B19" s="1180"/>
      <c r="C19" s="1180"/>
      <c r="D19" s="1180"/>
      <c r="E19" s="1180"/>
      <c r="F19" s="1180"/>
      <c r="G19" s="1180"/>
      <c r="H19" s="1180" t="s">
        <v>425</v>
      </c>
      <c r="I19" s="1180"/>
      <c r="J19" s="1180"/>
      <c r="K19" s="1180"/>
      <c r="L19" s="1180"/>
      <c r="M19" s="1472"/>
    </row>
    <row r="20" spans="1:13" s="156" customFormat="1" ht="14.25" customHeight="1" x14ac:dyDescent="0.15">
      <c r="A20" s="1434" t="s">
        <v>276</v>
      </c>
      <c r="B20" s="1366"/>
      <c r="C20" s="1366"/>
      <c r="D20" s="1366"/>
      <c r="E20" s="1366"/>
      <c r="F20" s="1366"/>
      <c r="G20" s="1366"/>
      <c r="H20" s="1366"/>
      <c r="I20" s="1366"/>
      <c r="J20" s="1366"/>
      <c r="K20" s="1366"/>
      <c r="L20" s="1366"/>
      <c r="M20" s="1367"/>
    </row>
    <row r="21" spans="1:13" s="156" customFormat="1" ht="21.2" customHeight="1" x14ac:dyDescent="0.15">
      <c r="A21" s="1471" t="s">
        <v>368</v>
      </c>
      <c r="B21" s="1180"/>
      <c r="C21" s="1180"/>
      <c r="D21" s="1180"/>
      <c r="E21" s="1180"/>
      <c r="F21" s="1180"/>
      <c r="G21" s="1180"/>
      <c r="H21" s="1180" t="s">
        <v>277</v>
      </c>
      <c r="I21" s="1180"/>
      <c r="J21" s="1180"/>
      <c r="K21" s="1180"/>
      <c r="L21" s="1180"/>
      <c r="M21" s="1472"/>
    </row>
    <row r="22" spans="1:13" s="156" customFormat="1" ht="16.350000000000001" customHeight="1" thickBot="1" x14ac:dyDescent="0.2">
      <c r="A22" s="1442" t="s">
        <v>424</v>
      </c>
      <c r="B22" s="1350"/>
      <c r="C22" s="1350"/>
      <c r="D22" s="1350"/>
      <c r="E22" s="1350"/>
      <c r="F22" s="1350"/>
      <c r="G22" s="1350"/>
      <c r="H22" s="1350" t="s">
        <v>425</v>
      </c>
      <c r="I22" s="1350"/>
      <c r="J22" s="1350"/>
      <c r="K22" s="1350"/>
      <c r="L22" s="1350"/>
      <c r="M22" s="1478"/>
    </row>
    <row r="23" spans="1:13" s="156" customFormat="1" ht="14.25" customHeight="1" x14ac:dyDescent="0.15">
      <c r="A23" s="1429" t="s">
        <v>426</v>
      </c>
      <c r="B23" s="1479" t="s">
        <v>366</v>
      </c>
      <c r="C23" s="1479"/>
      <c r="D23" s="1479"/>
      <c r="E23" s="1479"/>
      <c r="F23" s="1479"/>
      <c r="G23" s="1479"/>
      <c r="H23" s="1479"/>
      <c r="I23" s="1479"/>
      <c r="J23" s="1479"/>
      <c r="K23" s="1479"/>
      <c r="L23" s="1479"/>
      <c r="M23" s="1480"/>
    </row>
    <row r="24" spans="1:13" s="156" customFormat="1" ht="16.350000000000001" customHeight="1" x14ac:dyDescent="0.15">
      <c r="A24" s="1429"/>
      <c r="B24" s="1281" t="s">
        <v>269</v>
      </c>
      <c r="C24" s="1281"/>
      <c r="D24" s="1281"/>
      <c r="E24" s="1281"/>
      <c r="F24" s="1280" t="s">
        <v>367</v>
      </c>
      <c r="G24" s="1280"/>
      <c r="H24" s="1258" t="s">
        <v>271</v>
      </c>
      <c r="I24" s="1258"/>
      <c r="J24" s="1300" t="s">
        <v>272</v>
      </c>
      <c r="K24" s="1339"/>
      <c r="L24" s="1300" t="s">
        <v>273</v>
      </c>
      <c r="M24" s="1431"/>
    </row>
    <row r="25" spans="1:13" s="156" customFormat="1" ht="12.75" x14ac:dyDescent="0.15">
      <c r="A25" s="1429"/>
      <c r="B25" s="1279"/>
      <c r="C25" s="1279"/>
      <c r="D25" s="1279"/>
      <c r="E25" s="1279"/>
      <c r="F25" s="284" t="s">
        <v>429</v>
      </c>
      <c r="G25" s="284" t="s">
        <v>430</v>
      </c>
      <c r="H25" s="284" t="s">
        <v>429</v>
      </c>
      <c r="I25" s="284" t="s">
        <v>430</v>
      </c>
      <c r="J25" s="284" t="s">
        <v>429</v>
      </c>
      <c r="K25" s="284" t="s">
        <v>430</v>
      </c>
      <c r="L25" s="284" t="s">
        <v>429</v>
      </c>
      <c r="M25" s="287" t="s">
        <v>430</v>
      </c>
    </row>
    <row r="26" spans="1:13" s="156" customFormat="1" ht="16.350000000000001" customHeight="1" x14ac:dyDescent="0.15">
      <c r="A26" s="1429"/>
      <c r="B26" s="1180" t="s">
        <v>274</v>
      </c>
      <c r="C26" s="1180"/>
      <c r="D26" s="1180"/>
      <c r="E26" s="1180"/>
      <c r="F26" s="283"/>
      <c r="G26" s="283"/>
      <c r="H26" s="283"/>
      <c r="I26" s="283"/>
      <c r="J26" s="283"/>
      <c r="K26" s="283"/>
      <c r="L26" s="283"/>
      <c r="M26" s="288"/>
    </row>
    <row r="27" spans="1:13" s="156" customFormat="1" ht="16.350000000000001" customHeight="1" x14ac:dyDescent="0.15">
      <c r="A27" s="1429"/>
      <c r="B27" s="1180" t="s">
        <v>275</v>
      </c>
      <c r="C27" s="1180"/>
      <c r="D27" s="1180"/>
      <c r="E27" s="1180"/>
      <c r="F27" s="231"/>
      <c r="G27" s="231"/>
      <c r="H27" s="231"/>
      <c r="I27" s="231"/>
      <c r="J27" s="231"/>
      <c r="K27" s="231"/>
      <c r="L27" s="231"/>
      <c r="M27" s="232"/>
    </row>
    <row r="28" spans="1:13" s="156" customFormat="1" ht="16.350000000000001" customHeight="1" x14ac:dyDescent="0.15">
      <c r="A28" s="1429"/>
      <c r="B28" s="1366" t="s">
        <v>303</v>
      </c>
      <c r="C28" s="1366"/>
      <c r="D28" s="1366"/>
      <c r="E28" s="1366"/>
      <c r="F28" s="1366"/>
      <c r="G28" s="1366"/>
      <c r="H28" s="1366"/>
      <c r="I28" s="1366"/>
      <c r="J28" s="1366"/>
      <c r="K28" s="1366"/>
      <c r="L28" s="1366"/>
      <c r="M28" s="1367"/>
    </row>
    <row r="29" spans="1:13" s="156" customFormat="1" ht="16.350000000000001" customHeight="1" x14ac:dyDescent="0.15">
      <c r="A29" s="1429"/>
      <c r="B29" s="1180" t="s">
        <v>427</v>
      </c>
      <c r="C29" s="1180"/>
      <c r="D29" s="1180"/>
      <c r="E29" s="1180"/>
      <c r="F29" s="238" t="s">
        <v>428</v>
      </c>
      <c r="G29" s="238" t="s">
        <v>431</v>
      </c>
      <c r="H29" s="238" t="s">
        <v>432</v>
      </c>
      <c r="I29" s="238" t="s">
        <v>433</v>
      </c>
      <c r="J29" s="238" t="s">
        <v>434</v>
      </c>
      <c r="K29" s="238" t="s">
        <v>435</v>
      </c>
      <c r="L29" s="238" t="s">
        <v>436</v>
      </c>
      <c r="M29" s="239" t="s">
        <v>437</v>
      </c>
    </row>
    <row r="30" spans="1:13" s="156" customFormat="1" ht="16.350000000000001" customHeight="1" x14ac:dyDescent="0.15">
      <c r="A30" s="1429"/>
      <c r="B30" s="1180"/>
      <c r="C30" s="1180"/>
      <c r="D30" s="1180"/>
      <c r="E30" s="1180"/>
      <c r="F30" s="283"/>
      <c r="G30" s="283"/>
      <c r="H30" s="283"/>
      <c r="I30" s="283"/>
      <c r="J30" s="283"/>
      <c r="K30" s="283"/>
      <c r="L30" s="283"/>
      <c r="M30" s="288"/>
    </row>
    <row r="31" spans="1:13" s="156" customFormat="1" ht="16.350000000000001" customHeight="1" x14ac:dyDescent="0.15">
      <c r="A31" s="1429"/>
      <c r="B31" s="1180"/>
      <c r="C31" s="1180"/>
      <c r="D31" s="1180"/>
      <c r="E31" s="1180"/>
      <c r="F31" s="1360" t="s">
        <v>438</v>
      </c>
      <c r="G31" s="1361"/>
      <c r="H31" s="1362"/>
      <c r="I31" s="1363"/>
      <c r="J31" s="1362"/>
      <c r="K31" s="1362"/>
      <c r="L31" s="1362"/>
      <c r="M31" s="1364"/>
    </row>
    <row r="32" spans="1:13" s="156" customFormat="1" ht="26.25" customHeight="1" x14ac:dyDescent="0.15">
      <c r="A32" s="1429"/>
      <c r="B32" s="1180" t="s">
        <v>439</v>
      </c>
      <c r="C32" s="1180"/>
      <c r="D32" s="1180"/>
      <c r="E32" s="1226"/>
      <c r="F32" s="285"/>
      <c r="G32" s="286"/>
      <c r="H32" s="1348" t="s">
        <v>443</v>
      </c>
      <c r="I32" s="1348"/>
      <c r="J32" s="1348"/>
      <c r="K32" s="1348"/>
      <c r="L32" s="1348"/>
      <c r="M32" s="1349"/>
    </row>
    <row r="33" spans="1:13" s="156" customFormat="1" ht="26.25" customHeight="1" x14ac:dyDescent="0.15">
      <c r="A33" s="1429"/>
      <c r="B33" s="1180"/>
      <c r="C33" s="1180"/>
      <c r="D33" s="1180"/>
      <c r="E33" s="1180"/>
      <c r="F33" s="1365" t="s">
        <v>440</v>
      </c>
      <c r="G33" s="267" t="s">
        <v>441</v>
      </c>
      <c r="H33" s="1347" t="s">
        <v>443</v>
      </c>
      <c r="I33" s="1348"/>
      <c r="J33" s="1348"/>
      <c r="K33" s="1348"/>
      <c r="L33" s="1348"/>
      <c r="M33" s="1349"/>
    </row>
    <row r="34" spans="1:13" s="156" customFormat="1" ht="26.25" customHeight="1" x14ac:dyDescent="0.15">
      <c r="A34" s="1429"/>
      <c r="B34" s="1180"/>
      <c r="C34" s="1180"/>
      <c r="D34" s="1180"/>
      <c r="E34" s="1180"/>
      <c r="F34" s="1365"/>
      <c r="G34" s="267" t="s">
        <v>436</v>
      </c>
      <c r="H34" s="1347" t="s">
        <v>443</v>
      </c>
      <c r="I34" s="1348"/>
      <c r="J34" s="1348"/>
      <c r="K34" s="1348"/>
      <c r="L34" s="1348"/>
      <c r="M34" s="1349"/>
    </row>
    <row r="35" spans="1:13" s="156" customFormat="1" ht="26.25" customHeight="1" x14ac:dyDescent="0.15">
      <c r="A35" s="1429"/>
      <c r="B35" s="1180"/>
      <c r="C35" s="1180"/>
      <c r="D35" s="1180"/>
      <c r="E35" s="1180"/>
      <c r="F35" s="1365"/>
      <c r="G35" s="267" t="s">
        <v>442</v>
      </c>
      <c r="H35" s="1347" t="s">
        <v>443</v>
      </c>
      <c r="I35" s="1348"/>
      <c r="J35" s="1348"/>
      <c r="K35" s="1348"/>
      <c r="L35" s="1348"/>
      <c r="M35" s="1349"/>
    </row>
    <row r="36" spans="1:13" s="156" customFormat="1" ht="30.75" customHeight="1" x14ac:dyDescent="0.15">
      <c r="A36" s="1429"/>
      <c r="B36" s="1180" t="s">
        <v>444</v>
      </c>
      <c r="C36" s="1180"/>
      <c r="D36" s="1180"/>
      <c r="E36" s="1180"/>
      <c r="F36" s="1180"/>
      <c r="G36" s="1180"/>
      <c r="H36" s="1347" t="s">
        <v>443</v>
      </c>
      <c r="I36" s="1348"/>
      <c r="J36" s="1348"/>
      <c r="K36" s="1348"/>
      <c r="L36" s="1348"/>
      <c r="M36" s="1349"/>
    </row>
    <row r="37" spans="1:13" s="156" customFormat="1" ht="16.350000000000001" customHeight="1" thickBot="1" x14ac:dyDescent="0.2">
      <c r="A37" s="1430"/>
      <c r="B37" s="1350" t="s">
        <v>445</v>
      </c>
      <c r="C37" s="1350"/>
      <c r="D37" s="1350"/>
      <c r="E37" s="1350"/>
      <c r="F37" s="1350"/>
      <c r="G37" s="1350"/>
      <c r="H37" s="1438" t="s">
        <v>425</v>
      </c>
      <c r="I37" s="1438"/>
      <c r="J37" s="1438"/>
      <c r="K37" s="289"/>
      <c r="L37" s="289"/>
      <c r="M37" s="290"/>
    </row>
    <row r="38" spans="1:13" s="156" customFormat="1" ht="16.350000000000001" customHeight="1" x14ac:dyDescent="0.15">
      <c r="A38" s="1428" t="s">
        <v>446</v>
      </c>
      <c r="B38" s="1358" t="s">
        <v>366</v>
      </c>
      <c r="C38" s="1358"/>
      <c r="D38" s="1358"/>
      <c r="E38" s="1358"/>
      <c r="F38" s="1358"/>
      <c r="G38" s="1358"/>
      <c r="H38" s="1358"/>
      <c r="I38" s="1358"/>
      <c r="J38" s="1358"/>
      <c r="K38" s="1358"/>
      <c r="L38" s="1358"/>
      <c r="M38" s="1359"/>
    </row>
    <row r="39" spans="1:13" ht="15.95" customHeight="1" x14ac:dyDescent="0.15">
      <c r="A39" s="1429"/>
      <c r="B39" s="1281" t="s">
        <v>269</v>
      </c>
      <c r="C39" s="1281"/>
      <c r="D39" s="1281"/>
      <c r="E39" s="1281"/>
      <c r="F39" s="1280" t="s">
        <v>367</v>
      </c>
      <c r="G39" s="1280"/>
      <c r="H39" s="1258" t="s">
        <v>271</v>
      </c>
      <c r="I39" s="1258"/>
      <c r="J39" s="1300" t="s">
        <v>272</v>
      </c>
      <c r="K39" s="1339"/>
      <c r="L39" s="1300" t="s">
        <v>273</v>
      </c>
      <c r="M39" s="1431"/>
    </row>
    <row r="40" spans="1:13" ht="15.95" customHeight="1" x14ac:dyDescent="0.15">
      <c r="A40" s="1429"/>
      <c r="B40" s="1279"/>
      <c r="C40" s="1279"/>
      <c r="D40" s="1279"/>
      <c r="E40" s="1279"/>
      <c r="F40" s="284" t="s">
        <v>429</v>
      </c>
      <c r="G40" s="284" t="s">
        <v>430</v>
      </c>
      <c r="H40" s="284" t="s">
        <v>429</v>
      </c>
      <c r="I40" s="284" t="s">
        <v>430</v>
      </c>
      <c r="J40" s="284" t="s">
        <v>429</v>
      </c>
      <c r="K40" s="284" t="s">
        <v>430</v>
      </c>
      <c r="L40" s="284" t="s">
        <v>429</v>
      </c>
      <c r="M40" s="287" t="s">
        <v>430</v>
      </c>
    </row>
    <row r="41" spans="1:13" ht="15.95" customHeight="1" x14ac:dyDescent="0.15">
      <c r="A41" s="1429"/>
      <c r="B41" s="1180" t="s">
        <v>274</v>
      </c>
      <c r="C41" s="1180"/>
      <c r="D41" s="1180"/>
      <c r="E41" s="1180"/>
      <c r="F41" s="283"/>
      <c r="G41" s="283"/>
      <c r="H41" s="283"/>
      <c r="I41" s="283"/>
      <c r="J41" s="283"/>
      <c r="K41" s="283"/>
      <c r="L41" s="283"/>
      <c r="M41" s="288"/>
    </row>
    <row r="42" spans="1:13" ht="15.95" customHeight="1" x14ac:dyDescent="0.15">
      <c r="A42" s="1429"/>
      <c r="B42" s="1180" t="s">
        <v>275</v>
      </c>
      <c r="C42" s="1180"/>
      <c r="D42" s="1180"/>
      <c r="E42" s="1180"/>
      <c r="F42" s="231"/>
      <c r="G42" s="231"/>
      <c r="H42" s="231"/>
      <c r="I42" s="231"/>
      <c r="J42" s="231"/>
      <c r="K42" s="231"/>
      <c r="L42" s="231"/>
      <c r="M42" s="232"/>
    </row>
    <row r="43" spans="1:13" ht="15.95" customHeight="1" x14ac:dyDescent="0.15">
      <c r="A43" s="1429"/>
      <c r="B43" s="1366" t="s">
        <v>303</v>
      </c>
      <c r="C43" s="1366"/>
      <c r="D43" s="1366"/>
      <c r="E43" s="1366"/>
      <c r="F43" s="1366"/>
      <c r="G43" s="1366"/>
      <c r="H43" s="1366"/>
      <c r="I43" s="1366"/>
      <c r="J43" s="1366"/>
      <c r="K43" s="1366"/>
      <c r="L43" s="1366"/>
      <c r="M43" s="1367"/>
    </row>
    <row r="44" spans="1:13" ht="12.75" x14ac:dyDescent="0.15">
      <c r="A44" s="1429"/>
      <c r="B44" s="1180" t="s">
        <v>427</v>
      </c>
      <c r="C44" s="1180"/>
      <c r="D44" s="1180"/>
      <c r="E44" s="1180"/>
      <c r="F44" s="238" t="s">
        <v>428</v>
      </c>
      <c r="G44" s="238" t="s">
        <v>431</v>
      </c>
      <c r="H44" s="238" t="s">
        <v>432</v>
      </c>
      <c r="I44" s="238" t="s">
        <v>433</v>
      </c>
      <c r="J44" s="238" t="s">
        <v>434</v>
      </c>
      <c r="K44" s="238" t="s">
        <v>435</v>
      </c>
      <c r="L44" s="238" t="s">
        <v>436</v>
      </c>
      <c r="M44" s="239" t="s">
        <v>437</v>
      </c>
    </row>
    <row r="45" spans="1:13" ht="12.75" x14ac:dyDescent="0.15">
      <c r="A45" s="1429"/>
      <c r="B45" s="1180"/>
      <c r="C45" s="1180"/>
      <c r="D45" s="1180"/>
      <c r="E45" s="1180"/>
      <c r="F45" s="283"/>
      <c r="G45" s="283"/>
      <c r="H45" s="283"/>
      <c r="I45" s="283"/>
      <c r="J45" s="283"/>
      <c r="K45" s="283"/>
      <c r="L45" s="283"/>
      <c r="M45" s="288"/>
    </row>
    <row r="46" spans="1:13" ht="12.75" x14ac:dyDescent="0.15">
      <c r="A46" s="1429"/>
      <c r="B46" s="1180"/>
      <c r="C46" s="1180"/>
      <c r="D46" s="1180"/>
      <c r="E46" s="1180"/>
      <c r="F46" s="1360" t="s">
        <v>438</v>
      </c>
      <c r="G46" s="1361"/>
      <c r="H46" s="1362"/>
      <c r="I46" s="1363"/>
      <c r="J46" s="1362"/>
      <c r="K46" s="1362"/>
      <c r="L46" s="1362"/>
      <c r="M46" s="1364"/>
    </row>
    <row r="47" spans="1:13" ht="12.75" x14ac:dyDescent="0.15">
      <c r="A47" s="1429"/>
      <c r="B47" s="1180" t="s">
        <v>439</v>
      </c>
      <c r="C47" s="1180"/>
      <c r="D47" s="1180"/>
      <c r="E47" s="1226"/>
      <c r="F47" s="285"/>
      <c r="G47" s="286"/>
      <c r="H47" s="1348" t="s">
        <v>443</v>
      </c>
      <c r="I47" s="1348"/>
      <c r="J47" s="1348"/>
      <c r="K47" s="1348"/>
      <c r="L47" s="1348"/>
      <c r="M47" s="1349"/>
    </row>
    <row r="48" spans="1:13" ht="12.75" x14ac:dyDescent="0.15">
      <c r="A48" s="1429"/>
      <c r="B48" s="1180"/>
      <c r="C48" s="1180"/>
      <c r="D48" s="1180"/>
      <c r="E48" s="1180"/>
      <c r="F48" s="1365" t="s">
        <v>440</v>
      </c>
      <c r="G48" s="267" t="s">
        <v>441</v>
      </c>
      <c r="H48" s="1347" t="s">
        <v>443</v>
      </c>
      <c r="I48" s="1348"/>
      <c r="J48" s="1348"/>
      <c r="K48" s="1348"/>
      <c r="L48" s="1348"/>
      <c r="M48" s="1349"/>
    </row>
    <row r="49" spans="1:13" ht="12.75" x14ac:dyDescent="0.15">
      <c r="A49" s="1429"/>
      <c r="B49" s="1180"/>
      <c r="C49" s="1180"/>
      <c r="D49" s="1180"/>
      <c r="E49" s="1180"/>
      <c r="F49" s="1365"/>
      <c r="G49" s="267" t="s">
        <v>436</v>
      </c>
      <c r="H49" s="1347" t="s">
        <v>443</v>
      </c>
      <c r="I49" s="1348"/>
      <c r="J49" s="1348"/>
      <c r="K49" s="1348"/>
      <c r="L49" s="1348"/>
      <c r="M49" s="1349"/>
    </row>
    <row r="50" spans="1:13" ht="25.5" x14ac:dyDescent="0.15">
      <c r="A50" s="1429"/>
      <c r="B50" s="1180"/>
      <c r="C50" s="1180"/>
      <c r="D50" s="1180"/>
      <c r="E50" s="1180"/>
      <c r="F50" s="1365"/>
      <c r="G50" s="267" t="s">
        <v>442</v>
      </c>
      <c r="H50" s="1347" t="s">
        <v>443</v>
      </c>
      <c r="I50" s="1348"/>
      <c r="J50" s="1348"/>
      <c r="K50" s="1348"/>
      <c r="L50" s="1348"/>
      <c r="M50" s="1349"/>
    </row>
    <row r="51" spans="1:13" ht="12.75" x14ac:dyDescent="0.15">
      <c r="A51" s="1429"/>
      <c r="B51" s="1180" t="s">
        <v>444</v>
      </c>
      <c r="C51" s="1180"/>
      <c r="D51" s="1180"/>
      <c r="E51" s="1180"/>
      <c r="F51" s="1180"/>
      <c r="G51" s="1180"/>
      <c r="H51" s="1347" t="s">
        <v>443</v>
      </c>
      <c r="I51" s="1348"/>
      <c r="J51" s="1348"/>
      <c r="K51" s="1348"/>
      <c r="L51" s="1348"/>
      <c r="M51" s="1349"/>
    </row>
    <row r="52" spans="1:13" ht="13.5" thickBot="1" x14ac:dyDescent="0.2">
      <c r="A52" s="1430"/>
      <c r="B52" s="1350" t="s">
        <v>445</v>
      </c>
      <c r="C52" s="1350"/>
      <c r="D52" s="1350"/>
      <c r="E52" s="1350"/>
      <c r="F52" s="1350"/>
      <c r="G52" s="1350"/>
      <c r="H52" s="1438" t="s">
        <v>425</v>
      </c>
      <c r="I52" s="1438"/>
      <c r="J52" s="1438"/>
      <c r="K52" s="289"/>
      <c r="L52" s="289"/>
      <c r="M52" s="290"/>
    </row>
    <row r="53" spans="1:13" ht="12.75" x14ac:dyDescent="0.15">
      <c r="A53" s="1428" t="s">
        <v>447</v>
      </c>
      <c r="B53" s="1358" t="s">
        <v>366</v>
      </c>
      <c r="C53" s="1358"/>
      <c r="D53" s="1358"/>
      <c r="E53" s="1358"/>
      <c r="F53" s="1358"/>
      <c r="G53" s="1358"/>
      <c r="H53" s="1358"/>
      <c r="I53" s="1358"/>
      <c r="J53" s="1358"/>
      <c r="K53" s="1358"/>
      <c r="L53" s="1358"/>
      <c r="M53" s="1359"/>
    </row>
    <row r="54" spans="1:13" ht="12.75" x14ac:dyDescent="0.15">
      <c r="A54" s="1429"/>
      <c r="B54" s="1281" t="s">
        <v>269</v>
      </c>
      <c r="C54" s="1281"/>
      <c r="D54" s="1281"/>
      <c r="E54" s="1281"/>
      <c r="F54" s="1280" t="s">
        <v>367</v>
      </c>
      <c r="G54" s="1280"/>
      <c r="H54" s="1258" t="s">
        <v>271</v>
      </c>
      <c r="I54" s="1258"/>
      <c r="J54" s="1300" t="s">
        <v>272</v>
      </c>
      <c r="K54" s="1339"/>
      <c r="L54" s="1300" t="s">
        <v>273</v>
      </c>
      <c r="M54" s="1431"/>
    </row>
    <row r="55" spans="1:13" ht="12.75" x14ac:dyDescent="0.15">
      <c r="A55" s="1429"/>
      <c r="B55" s="1279"/>
      <c r="C55" s="1279"/>
      <c r="D55" s="1279"/>
      <c r="E55" s="1279"/>
      <c r="F55" s="284" t="s">
        <v>429</v>
      </c>
      <c r="G55" s="284" t="s">
        <v>430</v>
      </c>
      <c r="H55" s="284" t="s">
        <v>429</v>
      </c>
      <c r="I55" s="284" t="s">
        <v>430</v>
      </c>
      <c r="J55" s="284" t="s">
        <v>429</v>
      </c>
      <c r="K55" s="284" t="s">
        <v>430</v>
      </c>
      <c r="L55" s="284" t="s">
        <v>429</v>
      </c>
      <c r="M55" s="287" t="s">
        <v>430</v>
      </c>
    </row>
    <row r="56" spans="1:13" ht="12.75" x14ac:dyDescent="0.15">
      <c r="A56" s="1429"/>
      <c r="B56" s="1180" t="s">
        <v>274</v>
      </c>
      <c r="C56" s="1180"/>
      <c r="D56" s="1180"/>
      <c r="E56" s="1180"/>
      <c r="F56" s="283"/>
      <c r="G56" s="283"/>
      <c r="H56" s="283"/>
      <c r="I56" s="283"/>
      <c r="J56" s="283"/>
      <c r="K56" s="283"/>
      <c r="L56" s="283"/>
      <c r="M56" s="288"/>
    </row>
    <row r="57" spans="1:13" ht="12.75" x14ac:dyDescent="0.15">
      <c r="A57" s="1429"/>
      <c r="B57" s="1180" t="s">
        <v>275</v>
      </c>
      <c r="C57" s="1180"/>
      <c r="D57" s="1180"/>
      <c r="E57" s="1180"/>
      <c r="F57" s="231"/>
      <c r="G57" s="231"/>
      <c r="H57" s="231"/>
      <c r="I57" s="231"/>
      <c r="J57" s="231"/>
      <c r="K57" s="231"/>
      <c r="L57" s="231"/>
      <c r="M57" s="232"/>
    </row>
    <row r="58" spans="1:13" ht="12.75" x14ac:dyDescent="0.15">
      <c r="A58" s="1429"/>
      <c r="B58" s="1366" t="s">
        <v>303</v>
      </c>
      <c r="C58" s="1366"/>
      <c r="D58" s="1366"/>
      <c r="E58" s="1366"/>
      <c r="F58" s="1366"/>
      <c r="G58" s="1366"/>
      <c r="H58" s="1366"/>
      <c r="I58" s="1366"/>
      <c r="J58" s="1366"/>
      <c r="K58" s="1366"/>
      <c r="L58" s="1366"/>
      <c r="M58" s="1367"/>
    </row>
    <row r="59" spans="1:13" ht="12.75" x14ac:dyDescent="0.15">
      <c r="A59" s="1429"/>
      <c r="B59" s="1180" t="s">
        <v>427</v>
      </c>
      <c r="C59" s="1180"/>
      <c r="D59" s="1180"/>
      <c r="E59" s="1180"/>
      <c r="F59" s="238" t="s">
        <v>428</v>
      </c>
      <c r="G59" s="238" t="s">
        <v>431</v>
      </c>
      <c r="H59" s="238" t="s">
        <v>432</v>
      </c>
      <c r="I59" s="238" t="s">
        <v>433</v>
      </c>
      <c r="J59" s="238" t="s">
        <v>434</v>
      </c>
      <c r="K59" s="238" t="s">
        <v>435</v>
      </c>
      <c r="L59" s="238" t="s">
        <v>436</v>
      </c>
      <c r="M59" s="239" t="s">
        <v>437</v>
      </c>
    </row>
    <row r="60" spans="1:13" ht="12.75" x14ac:dyDescent="0.15">
      <c r="A60" s="1429"/>
      <c r="B60" s="1180"/>
      <c r="C60" s="1180"/>
      <c r="D60" s="1180"/>
      <c r="E60" s="1180"/>
      <c r="F60" s="283"/>
      <c r="G60" s="283"/>
      <c r="H60" s="283"/>
      <c r="I60" s="283"/>
      <c r="J60" s="283"/>
      <c r="K60" s="283"/>
      <c r="L60" s="283"/>
      <c r="M60" s="288"/>
    </row>
    <row r="61" spans="1:13" ht="12.75" x14ac:dyDescent="0.15">
      <c r="A61" s="1429"/>
      <c r="B61" s="1180"/>
      <c r="C61" s="1180"/>
      <c r="D61" s="1180"/>
      <c r="E61" s="1180"/>
      <c r="F61" s="1360" t="s">
        <v>438</v>
      </c>
      <c r="G61" s="1361"/>
      <c r="H61" s="1362"/>
      <c r="I61" s="1363"/>
      <c r="J61" s="1362"/>
      <c r="K61" s="1362"/>
      <c r="L61" s="1362"/>
      <c r="M61" s="1364"/>
    </row>
    <row r="62" spans="1:13" ht="12.75" x14ac:dyDescent="0.15">
      <c r="A62" s="1429"/>
      <c r="B62" s="1180" t="s">
        <v>439</v>
      </c>
      <c r="C62" s="1180"/>
      <c r="D62" s="1180"/>
      <c r="E62" s="1226"/>
      <c r="F62" s="285"/>
      <c r="G62" s="286"/>
      <c r="H62" s="1348" t="s">
        <v>443</v>
      </c>
      <c r="I62" s="1348"/>
      <c r="J62" s="1348"/>
      <c r="K62" s="1348"/>
      <c r="L62" s="1348"/>
      <c r="M62" s="1349"/>
    </row>
    <row r="63" spans="1:13" ht="12.75" x14ac:dyDescent="0.15">
      <c r="A63" s="1429"/>
      <c r="B63" s="1180"/>
      <c r="C63" s="1180"/>
      <c r="D63" s="1180"/>
      <c r="E63" s="1180"/>
      <c r="F63" s="1365" t="s">
        <v>440</v>
      </c>
      <c r="G63" s="267" t="s">
        <v>441</v>
      </c>
      <c r="H63" s="1347" t="s">
        <v>443</v>
      </c>
      <c r="I63" s="1348"/>
      <c r="J63" s="1348"/>
      <c r="K63" s="1348"/>
      <c r="L63" s="1348"/>
      <c r="M63" s="1349"/>
    </row>
    <row r="64" spans="1:13" ht="12.75" x14ac:dyDescent="0.15">
      <c r="A64" s="1429"/>
      <c r="B64" s="1180"/>
      <c r="C64" s="1180"/>
      <c r="D64" s="1180"/>
      <c r="E64" s="1180"/>
      <c r="F64" s="1365"/>
      <c r="G64" s="267" t="s">
        <v>436</v>
      </c>
      <c r="H64" s="1347" t="s">
        <v>443</v>
      </c>
      <c r="I64" s="1348"/>
      <c r="J64" s="1348"/>
      <c r="K64" s="1348"/>
      <c r="L64" s="1348"/>
      <c r="M64" s="1349"/>
    </row>
    <row r="65" spans="1:13" ht="25.5" x14ac:dyDescent="0.15">
      <c r="A65" s="1429"/>
      <c r="B65" s="1180"/>
      <c r="C65" s="1180"/>
      <c r="D65" s="1180"/>
      <c r="E65" s="1180"/>
      <c r="F65" s="1365"/>
      <c r="G65" s="267" t="s">
        <v>442</v>
      </c>
      <c r="H65" s="1347" t="s">
        <v>443</v>
      </c>
      <c r="I65" s="1348"/>
      <c r="J65" s="1348"/>
      <c r="K65" s="1348"/>
      <c r="L65" s="1348"/>
      <c r="M65" s="1349"/>
    </row>
    <row r="66" spans="1:13" ht="12.75" x14ac:dyDescent="0.15">
      <c r="A66" s="1429"/>
      <c r="B66" s="1180" t="s">
        <v>444</v>
      </c>
      <c r="C66" s="1180"/>
      <c r="D66" s="1180"/>
      <c r="E66" s="1180"/>
      <c r="F66" s="1180"/>
      <c r="G66" s="1180"/>
      <c r="H66" s="1347" t="s">
        <v>443</v>
      </c>
      <c r="I66" s="1348"/>
      <c r="J66" s="1348"/>
      <c r="K66" s="1348"/>
      <c r="L66" s="1348"/>
      <c r="M66" s="1349"/>
    </row>
    <row r="67" spans="1:13" ht="13.5" thickBot="1" x14ac:dyDescent="0.2">
      <c r="A67" s="1430"/>
      <c r="B67" s="1350" t="s">
        <v>445</v>
      </c>
      <c r="C67" s="1350"/>
      <c r="D67" s="1350"/>
      <c r="E67" s="1350"/>
      <c r="F67" s="1350"/>
      <c r="G67" s="1350"/>
      <c r="H67" s="1438" t="s">
        <v>425</v>
      </c>
      <c r="I67" s="1438"/>
      <c r="J67" s="1438"/>
      <c r="K67" s="289"/>
      <c r="L67" s="289"/>
      <c r="M67" s="290"/>
    </row>
    <row r="68" spans="1:13" ht="13.5" thickBot="1" x14ac:dyDescent="0.2">
      <c r="A68" s="1464" t="s">
        <v>369</v>
      </c>
      <c r="B68" s="1465"/>
      <c r="C68" s="1465"/>
      <c r="D68" s="1278"/>
      <c r="E68" s="1304" t="s">
        <v>6</v>
      </c>
      <c r="F68" s="1305"/>
      <c r="G68" s="1305"/>
      <c r="H68" s="1305"/>
      <c r="I68" s="1305"/>
      <c r="J68" s="1305"/>
      <c r="K68" s="1305"/>
      <c r="L68" s="1305"/>
      <c r="M68" s="1346"/>
    </row>
    <row r="69" spans="1:13" s="256" customFormat="1" ht="12.75" x14ac:dyDescent="0.15">
      <c r="A69" s="1447"/>
      <c r="B69" s="1448"/>
      <c r="C69" s="1448"/>
      <c r="D69" s="1448"/>
      <c r="E69" s="1448"/>
      <c r="F69" s="1448"/>
      <c r="G69" s="1448"/>
      <c r="H69" s="1448"/>
      <c r="I69" s="1448"/>
      <c r="J69" s="1448"/>
      <c r="K69" s="1448"/>
      <c r="L69" s="1448"/>
      <c r="M69" s="1449"/>
    </row>
    <row r="70" spans="1:13" s="256" customFormat="1" ht="27.75" customHeight="1" thickBot="1" x14ac:dyDescent="0.2">
      <c r="A70" s="1330" t="s">
        <v>522</v>
      </c>
      <c r="B70" s="1270"/>
      <c r="C70" s="1270"/>
      <c r="D70" s="1270"/>
      <c r="E70" s="1270"/>
      <c r="F70" s="1270"/>
      <c r="G70" s="1270"/>
      <c r="H70" s="1270"/>
      <c r="I70" s="1270"/>
      <c r="J70" s="1270"/>
      <c r="K70" s="1270"/>
      <c r="L70" s="1270"/>
      <c r="M70" s="1450"/>
    </row>
    <row r="71" spans="1:13" ht="12.75" customHeight="1" x14ac:dyDescent="0.15">
      <c r="A71" s="1401" t="s">
        <v>299</v>
      </c>
      <c r="B71" s="1402" t="s">
        <v>256</v>
      </c>
      <c r="C71" s="1403"/>
      <c r="D71" s="1368"/>
      <c r="E71" s="1369"/>
      <c r="F71" s="1369"/>
      <c r="G71" s="1369"/>
      <c r="H71" s="1369"/>
      <c r="I71" s="1369"/>
      <c r="J71" s="1369"/>
      <c r="K71" s="1369"/>
      <c r="L71" s="1369"/>
      <c r="M71" s="1370"/>
    </row>
    <row r="72" spans="1:13" ht="14.25" x14ac:dyDescent="0.15">
      <c r="A72" s="1379"/>
      <c r="B72" s="1219" t="s">
        <v>279</v>
      </c>
      <c r="C72" s="1221"/>
      <c r="D72" s="1371"/>
      <c r="E72" s="1372"/>
      <c r="F72" s="1372"/>
      <c r="G72" s="1372"/>
      <c r="H72" s="1372"/>
      <c r="I72" s="1372"/>
      <c r="J72" s="1372"/>
      <c r="K72" s="1372"/>
      <c r="L72" s="1372"/>
      <c r="M72" s="1373"/>
    </row>
    <row r="73" spans="1:13" ht="25.5" x14ac:dyDescent="0.15">
      <c r="A73" s="1379"/>
      <c r="B73" s="183" t="s">
        <v>278</v>
      </c>
      <c r="C73" s="1374" t="s">
        <v>449</v>
      </c>
      <c r="D73" s="1375"/>
      <c r="E73" s="1375"/>
      <c r="F73" s="1375"/>
      <c r="G73" s="1375"/>
      <c r="H73" s="1375"/>
      <c r="I73" s="1375"/>
      <c r="J73" s="1375"/>
      <c r="K73" s="1375"/>
      <c r="L73" s="1375"/>
      <c r="M73" s="1376"/>
    </row>
    <row r="74" spans="1:13" ht="12.75" x14ac:dyDescent="0.15">
      <c r="A74" s="1379"/>
      <c r="B74" s="1384" t="s">
        <v>259</v>
      </c>
      <c r="C74" s="1386" t="s">
        <v>260</v>
      </c>
      <c r="D74" s="1387"/>
      <c r="E74" s="1388"/>
      <c r="F74" s="1224"/>
      <c r="G74" s="1224"/>
      <c r="H74" s="1224"/>
      <c r="I74" s="1389"/>
      <c r="J74" s="248" t="s">
        <v>337</v>
      </c>
      <c r="K74" s="1390"/>
      <c r="L74" s="1391"/>
      <c r="M74" s="1392"/>
    </row>
    <row r="75" spans="1:13" ht="12.75" x14ac:dyDescent="0.15">
      <c r="A75" s="1379"/>
      <c r="B75" s="1385"/>
      <c r="C75" s="1386" t="s">
        <v>262</v>
      </c>
      <c r="D75" s="1387"/>
      <c r="E75" s="1388"/>
      <c r="F75" s="257"/>
      <c r="G75" s="258"/>
      <c r="H75" s="258"/>
      <c r="I75" s="258"/>
      <c r="J75" s="258"/>
      <c r="K75" s="258"/>
      <c r="L75" s="258"/>
      <c r="M75" s="184"/>
    </row>
    <row r="76" spans="1:13" ht="12.75" x14ac:dyDescent="0.15">
      <c r="A76" s="1434" t="s">
        <v>276</v>
      </c>
      <c r="B76" s="1366"/>
      <c r="C76" s="1366"/>
      <c r="D76" s="1366"/>
      <c r="E76" s="1366"/>
      <c r="F76" s="1366"/>
      <c r="G76" s="1366"/>
      <c r="H76" s="1366"/>
      <c r="I76" s="1366"/>
      <c r="J76" s="1366"/>
      <c r="K76" s="1366"/>
      <c r="L76" s="1366"/>
      <c r="M76" s="1367"/>
    </row>
    <row r="77" spans="1:13" ht="12.75" x14ac:dyDescent="0.15">
      <c r="A77" s="1471" t="s">
        <v>368</v>
      </c>
      <c r="B77" s="1180"/>
      <c r="C77" s="1180"/>
      <c r="D77" s="1180"/>
      <c r="E77" s="1180"/>
      <c r="F77" s="1180"/>
      <c r="G77" s="1180"/>
      <c r="H77" s="1180" t="s">
        <v>277</v>
      </c>
      <c r="I77" s="1180"/>
      <c r="J77" s="1180"/>
      <c r="K77" s="1180"/>
      <c r="L77" s="1180"/>
      <c r="M77" s="1472"/>
    </row>
    <row r="78" spans="1:13" ht="13.5" thickBot="1" x14ac:dyDescent="0.2">
      <c r="A78" s="1451" t="s">
        <v>424</v>
      </c>
      <c r="B78" s="1279"/>
      <c r="C78" s="1279"/>
      <c r="D78" s="1279"/>
      <c r="E78" s="1279"/>
      <c r="F78" s="1279"/>
      <c r="G78" s="1279"/>
      <c r="H78" s="1279" t="s">
        <v>425</v>
      </c>
      <c r="I78" s="1279"/>
      <c r="J78" s="1279"/>
      <c r="K78" s="1279"/>
      <c r="L78" s="1279"/>
      <c r="M78" s="1473"/>
    </row>
    <row r="79" spans="1:13" ht="12.75" customHeight="1" x14ac:dyDescent="0.15">
      <c r="A79" s="1466" t="s">
        <v>426</v>
      </c>
      <c r="B79" s="1469" t="s">
        <v>303</v>
      </c>
      <c r="C79" s="1469"/>
      <c r="D79" s="1469"/>
      <c r="E79" s="1469"/>
      <c r="F79" s="1469"/>
      <c r="G79" s="1469"/>
      <c r="H79" s="1469"/>
      <c r="I79" s="1469"/>
      <c r="J79" s="1469"/>
      <c r="K79" s="1469"/>
      <c r="L79" s="1469"/>
      <c r="M79" s="1470"/>
    </row>
    <row r="80" spans="1:13" ht="12.75" x14ac:dyDescent="0.15">
      <c r="A80" s="1467"/>
      <c r="B80" s="1228" t="s">
        <v>427</v>
      </c>
      <c r="C80" s="1180"/>
      <c r="D80" s="1180"/>
      <c r="E80" s="1180"/>
      <c r="F80" s="238" t="s">
        <v>428</v>
      </c>
      <c r="G80" s="238" t="s">
        <v>431</v>
      </c>
      <c r="H80" s="238" t="s">
        <v>432</v>
      </c>
      <c r="I80" s="238" t="s">
        <v>433</v>
      </c>
      <c r="J80" s="238" t="s">
        <v>434</v>
      </c>
      <c r="K80" s="238" t="s">
        <v>435</v>
      </c>
      <c r="L80" s="238" t="s">
        <v>436</v>
      </c>
      <c r="M80" s="239" t="s">
        <v>437</v>
      </c>
    </row>
    <row r="81" spans="1:13" ht="12.75" x14ac:dyDescent="0.15">
      <c r="A81" s="1467"/>
      <c r="B81" s="1228"/>
      <c r="C81" s="1180"/>
      <c r="D81" s="1180"/>
      <c r="E81" s="1180"/>
      <c r="F81" s="283"/>
      <c r="G81" s="283"/>
      <c r="H81" s="283"/>
      <c r="I81" s="283"/>
      <c r="J81" s="283"/>
      <c r="K81" s="283"/>
      <c r="L81" s="283"/>
      <c r="M81" s="288"/>
    </row>
    <row r="82" spans="1:13" ht="12.75" x14ac:dyDescent="0.15">
      <c r="A82" s="1467"/>
      <c r="B82" s="1228"/>
      <c r="C82" s="1180"/>
      <c r="D82" s="1180"/>
      <c r="E82" s="1180"/>
      <c r="F82" s="1360" t="s">
        <v>438</v>
      </c>
      <c r="G82" s="1361"/>
      <c r="H82" s="1362"/>
      <c r="I82" s="1363"/>
      <c r="J82" s="1362"/>
      <c r="K82" s="1362"/>
      <c r="L82" s="1362"/>
      <c r="M82" s="1364"/>
    </row>
    <row r="83" spans="1:13" ht="12.75" x14ac:dyDescent="0.15">
      <c r="A83" s="1467"/>
      <c r="B83" s="1228" t="s">
        <v>439</v>
      </c>
      <c r="C83" s="1180"/>
      <c r="D83" s="1180"/>
      <c r="E83" s="1226"/>
      <c r="F83" s="285"/>
      <c r="G83" s="286"/>
      <c r="H83" s="1348" t="s">
        <v>443</v>
      </c>
      <c r="I83" s="1348"/>
      <c r="J83" s="1348"/>
      <c r="K83" s="1348"/>
      <c r="L83" s="1348"/>
      <c r="M83" s="1349"/>
    </row>
    <row r="84" spans="1:13" ht="12.75" x14ac:dyDescent="0.15">
      <c r="A84" s="1467"/>
      <c r="B84" s="1228"/>
      <c r="C84" s="1180"/>
      <c r="D84" s="1180"/>
      <c r="E84" s="1180"/>
      <c r="F84" s="1365" t="s">
        <v>440</v>
      </c>
      <c r="G84" s="267" t="s">
        <v>441</v>
      </c>
      <c r="H84" s="1347" t="s">
        <v>443</v>
      </c>
      <c r="I84" s="1348"/>
      <c r="J84" s="1348"/>
      <c r="K84" s="1348"/>
      <c r="L84" s="1348"/>
      <c r="M84" s="1349"/>
    </row>
    <row r="85" spans="1:13" ht="12.75" x14ac:dyDescent="0.15">
      <c r="A85" s="1467"/>
      <c r="B85" s="1228"/>
      <c r="C85" s="1180"/>
      <c r="D85" s="1180"/>
      <c r="E85" s="1180"/>
      <c r="F85" s="1365"/>
      <c r="G85" s="267" t="s">
        <v>436</v>
      </c>
      <c r="H85" s="1347" t="s">
        <v>443</v>
      </c>
      <c r="I85" s="1348"/>
      <c r="J85" s="1348"/>
      <c r="K85" s="1348"/>
      <c r="L85" s="1348"/>
      <c r="M85" s="1349"/>
    </row>
    <row r="86" spans="1:13" ht="25.5" x14ac:dyDescent="0.15">
      <c r="A86" s="1467"/>
      <c r="B86" s="1228"/>
      <c r="C86" s="1180"/>
      <c r="D86" s="1180"/>
      <c r="E86" s="1180"/>
      <c r="F86" s="1365"/>
      <c r="G86" s="267" t="s">
        <v>442</v>
      </c>
      <c r="H86" s="1347" t="s">
        <v>443</v>
      </c>
      <c r="I86" s="1348"/>
      <c r="J86" s="1348"/>
      <c r="K86" s="1348"/>
      <c r="L86" s="1348"/>
      <c r="M86" s="1349"/>
    </row>
    <row r="87" spans="1:13" ht="12.75" x14ac:dyDescent="0.15">
      <c r="A87" s="1467"/>
      <c r="B87" s="1228" t="s">
        <v>444</v>
      </c>
      <c r="C87" s="1180"/>
      <c r="D87" s="1180"/>
      <c r="E87" s="1180"/>
      <c r="F87" s="1180"/>
      <c r="G87" s="1180"/>
      <c r="H87" s="1347" t="s">
        <v>443</v>
      </c>
      <c r="I87" s="1348"/>
      <c r="J87" s="1348"/>
      <c r="K87" s="1348"/>
      <c r="L87" s="1348"/>
      <c r="M87" s="1349"/>
    </row>
    <row r="88" spans="1:13" ht="13.5" thickBot="1" x14ac:dyDescent="0.2">
      <c r="A88" s="1468"/>
      <c r="B88" s="1405" t="s">
        <v>445</v>
      </c>
      <c r="C88" s="1350"/>
      <c r="D88" s="1350"/>
      <c r="E88" s="1350"/>
      <c r="F88" s="1350"/>
      <c r="G88" s="1350"/>
      <c r="H88" s="1438" t="s">
        <v>425</v>
      </c>
      <c r="I88" s="1438"/>
      <c r="J88" s="1438"/>
      <c r="K88" s="289"/>
      <c r="L88" s="289"/>
      <c r="M88" s="290"/>
    </row>
    <row r="89" spans="1:13" ht="12.75" x14ac:dyDescent="0.15">
      <c r="A89" s="1354" t="s">
        <v>446</v>
      </c>
      <c r="B89" s="1469" t="s">
        <v>303</v>
      </c>
      <c r="C89" s="1469"/>
      <c r="D89" s="1469"/>
      <c r="E89" s="1469"/>
      <c r="F89" s="1469"/>
      <c r="G89" s="1469"/>
      <c r="H89" s="1469"/>
      <c r="I89" s="1469"/>
      <c r="J89" s="1469"/>
      <c r="K89" s="1469"/>
      <c r="L89" s="1469"/>
      <c r="M89" s="1470"/>
    </row>
    <row r="90" spans="1:13" ht="13.5" customHeight="1" x14ac:dyDescent="0.15">
      <c r="A90" s="1355"/>
      <c r="B90" s="1228" t="s">
        <v>427</v>
      </c>
      <c r="C90" s="1180"/>
      <c r="D90" s="1180"/>
      <c r="E90" s="1180"/>
      <c r="F90" s="238" t="s">
        <v>428</v>
      </c>
      <c r="G90" s="238" t="s">
        <v>431</v>
      </c>
      <c r="H90" s="238" t="s">
        <v>432</v>
      </c>
      <c r="I90" s="238" t="s">
        <v>433</v>
      </c>
      <c r="J90" s="238" t="s">
        <v>434</v>
      </c>
      <c r="K90" s="238" t="s">
        <v>435</v>
      </c>
      <c r="L90" s="238" t="s">
        <v>436</v>
      </c>
      <c r="M90" s="239" t="s">
        <v>437</v>
      </c>
    </row>
    <row r="91" spans="1:13" ht="13.5" customHeight="1" x14ac:dyDescent="0.15">
      <c r="A91" s="1355"/>
      <c r="B91" s="1228"/>
      <c r="C91" s="1180"/>
      <c r="D91" s="1180"/>
      <c r="E91" s="1180"/>
      <c r="F91" s="283"/>
      <c r="G91" s="283"/>
      <c r="H91" s="283"/>
      <c r="I91" s="283"/>
      <c r="J91" s="283"/>
      <c r="K91" s="283"/>
      <c r="L91" s="283"/>
      <c r="M91" s="288"/>
    </row>
    <row r="92" spans="1:13" ht="13.5" customHeight="1" x14ac:dyDescent="0.15">
      <c r="A92" s="1355"/>
      <c r="B92" s="1228"/>
      <c r="C92" s="1180"/>
      <c r="D92" s="1180"/>
      <c r="E92" s="1180"/>
      <c r="F92" s="1360" t="s">
        <v>438</v>
      </c>
      <c r="G92" s="1361"/>
      <c r="H92" s="1362"/>
      <c r="I92" s="1363"/>
      <c r="J92" s="1362"/>
      <c r="K92" s="1362"/>
      <c r="L92" s="1362"/>
      <c r="M92" s="1364"/>
    </row>
    <row r="93" spans="1:13" ht="13.5" customHeight="1" x14ac:dyDescent="0.15">
      <c r="A93" s="1355"/>
      <c r="B93" s="1228" t="s">
        <v>439</v>
      </c>
      <c r="C93" s="1180"/>
      <c r="D93" s="1180"/>
      <c r="E93" s="1226"/>
      <c r="F93" s="285"/>
      <c r="G93" s="286"/>
      <c r="H93" s="1348" t="s">
        <v>443</v>
      </c>
      <c r="I93" s="1348"/>
      <c r="J93" s="1348"/>
      <c r="K93" s="1348"/>
      <c r="L93" s="1348"/>
      <c r="M93" s="1349"/>
    </row>
    <row r="94" spans="1:13" ht="12.75" customHeight="1" x14ac:dyDescent="0.15">
      <c r="A94" s="1355"/>
      <c r="B94" s="1228"/>
      <c r="C94" s="1180"/>
      <c r="D94" s="1180"/>
      <c r="E94" s="1180"/>
      <c r="F94" s="1365" t="s">
        <v>440</v>
      </c>
      <c r="G94" s="267" t="s">
        <v>441</v>
      </c>
      <c r="H94" s="1347" t="s">
        <v>443</v>
      </c>
      <c r="I94" s="1348"/>
      <c r="J94" s="1348"/>
      <c r="K94" s="1348"/>
      <c r="L94" s="1348"/>
      <c r="M94" s="1349"/>
    </row>
    <row r="95" spans="1:13" ht="13.5" customHeight="1" x14ac:dyDescent="0.15">
      <c r="A95" s="1355"/>
      <c r="B95" s="1228"/>
      <c r="C95" s="1180"/>
      <c r="D95" s="1180"/>
      <c r="E95" s="1180"/>
      <c r="F95" s="1365"/>
      <c r="G95" s="267" t="s">
        <v>436</v>
      </c>
      <c r="H95" s="1347" t="s">
        <v>443</v>
      </c>
      <c r="I95" s="1348"/>
      <c r="J95" s="1348"/>
      <c r="K95" s="1348"/>
      <c r="L95" s="1348"/>
      <c r="M95" s="1349"/>
    </row>
    <row r="96" spans="1:13" ht="25.5" x14ac:dyDescent="0.15">
      <c r="A96" s="1355"/>
      <c r="B96" s="1228"/>
      <c r="C96" s="1180"/>
      <c r="D96" s="1180"/>
      <c r="E96" s="1180"/>
      <c r="F96" s="1365"/>
      <c r="G96" s="267" t="s">
        <v>442</v>
      </c>
      <c r="H96" s="1347" t="s">
        <v>443</v>
      </c>
      <c r="I96" s="1348"/>
      <c r="J96" s="1348"/>
      <c r="K96" s="1348"/>
      <c r="L96" s="1348"/>
      <c r="M96" s="1349"/>
    </row>
    <row r="97" spans="1:13" ht="13.5" customHeight="1" x14ac:dyDescent="0.15">
      <c r="A97" s="1355"/>
      <c r="B97" s="1228" t="s">
        <v>444</v>
      </c>
      <c r="C97" s="1180"/>
      <c r="D97" s="1180"/>
      <c r="E97" s="1180"/>
      <c r="F97" s="1180"/>
      <c r="G97" s="1180"/>
      <c r="H97" s="1347" t="s">
        <v>443</v>
      </c>
      <c r="I97" s="1348"/>
      <c r="J97" s="1348"/>
      <c r="K97" s="1348"/>
      <c r="L97" s="1348"/>
      <c r="M97" s="1349"/>
    </row>
    <row r="98" spans="1:13" ht="14.25" customHeight="1" thickBot="1" x14ac:dyDescent="0.2">
      <c r="A98" s="1356"/>
      <c r="B98" s="1405" t="s">
        <v>445</v>
      </c>
      <c r="C98" s="1350"/>
      <c r="D98" s="1350"/>
      <c r="E98" s="1350"/>
      <c r="F98" s="1350"/>
      <c r="G98" s="1350"/>
      <c r="H98" s="1438" t="s">
        <v>425</v>
      </c>
      <c r="I98" s="1438"/>
      <c r="J98" s="1438"/>
      <c r="K98" s="289"/>
      <c r="L98" s="289"/>
      <c r="M98" s="290"/>
    </row>
    <row r="99" spans="1:13" ht="12.75" customHeight="1" x14ac:dyDescent="0.15">
      <c r="A99" s="1354" t="s">
        <v>447</v>
      </c>
      <c r="B99" s="1469" t="s">
        <v>303</v>
      </c>
      <c r="C99" s="1469"/>
      <c r="D99" s="1469"/>
      <c r="E99" s="1469"/>
      <c r="F99" s="1469"/>
      <c r="G99" s="1469"/>
      <c r="H99" s="1469"/>
      <c r="I99" s="1469"/>
      <c r="J99" s="1469"/>
      <c r="K99" s="1469"/>
      <c r="L99" s="1469"/>
      <c r="M99" s="1470"/>
    </row>
    <row r="100" spans="1:13" ht="13.5" customHeight="1" x14ac:dyDescent="0.15">
      <c r="A100" s="1355"/>
      <c r="B100" s="1228" t="s">
        <v>427</v>
      </c>
      <c r="C100" s="1180"/>
      <c r="D100" s="1180"/>
      <c r="E100" s="1180"/>
      <c r="F100" s="238" t="s">
        <v>428</v>
      </c>
      <c r="G100" s="238" t="s">
        <v>431</v>
      </c>
      <c r="H100" s="238" t="s">
        <v>432</v>
      </c>
      <c r="I100" s="238" t="s">
        <v>433</v>
      </c>
      <c r="J100" s="238" t="s">
        <v>434</v>
      </c>
      <c r="K100" s="238" t="s">
        <v>435</v>
      </c>
      <c r="L100" s="238" t="s">
        <v>436</v>
      </c>
      <c r="M100" s="239" t="s">
        <v>437</v>
      </c>
    </row>
    <row r="101" spans="1:13" ht="13.5" customHeight="1" x14ac:dyDescent="0.15">
      <c r="A101" s="1355"/>
      <c r="B101" s="1228"/>
      <c r="C101" s="1180"/>
      <c r="D101" s="1180"/>
      <c r="E101" s="1180"/>
      <c r="F101" s="283"/>
      <c r="G101" s="283"/>
      <c r="H101" s="283"/>
      <c r="I101" s="283"/>
      <c r="J101" s="283"/>
      <c r="K101" s="283"/>
      <c r="L101" s="283"/>
      <c r="M101" s="288"/>
    </row>
    <row r="102" spans="1:13" ht="13.5" customHeight="1" x14ac:dyDescent="0.15">
      <c r="A102" s="1355"/>
      <c r="B102" s="1228"/>
      <c r="C102" s="1180"/>
      <c r="D102" s="1180"/>
      <c r="E102" s="1180"/>
      <c r="F102" s="1360" t="s">
        <v>438</v>
      </c>
      <c r="G102" s="1361"/>
      <c r="H102" s="1362"/>
      <c r="I102" s="1363"/>
      <c r="J102" s="1362"/>
      <c r="K102" s="1362"/>
      <c r="L102" s="1362"/>
      <c r="M102" s="1364"/>
    </row>
    <row r="103" spans="1:13" ht="13.5" customHeight="1" x14ac:dyDescent="0.15">
      <c r="A103" s="1355"/>
      <c r="B103" s="1228" t="s">
        <v>439</v>
      </c>
      <c r="C103" s="1180"/>
      <c r="D103" s="1180"/>
      <c r="E103" s="1226"/>
      <c r="F103" s="285"/>
      <c r="G103" s="286"/>
      <c r="H103" s="1348" t="s">
        <v>443</v>
      </c>
      <c r="I103" s="1348"/>
      <c r="J103" s="1348"/>
      <c r="K103" s="1348"/>
      <c r="L103" s="1348"/>
      <c r="M103" s="1349"/>
    </row>
    <row r="104" spans="1:13" ht="13.5" customHeight="1" x14ac:dyDescent="0.15">
      <c r="A104" s="1355"/>
      <c r="B104" s="1228"/>
      <c r="C104" s="1180"/>
      <c r="D104" s="1180"/>
      <c r="E104" s="1180"/>
      <c r="F104" s="1365" t="s">
        <v>440</v>
      </c>
      <c r="G104" s="267" t="s">
        <v>441</v>
      </c>
      <c r="H104" s="1347" t="s">
        <v>443</v>
      </c>
      <c r="I104" s="1348"/>
      <c r="J104" s="1348"/>
      <c r="K104" s="1348"/>
      <c r="L104" s="1348"/>
      <c r="M104" s="1349"/>
    </row>
    <row r="105" spans="1:13" ht="13.5" customHeight="1" x14ac:dyDescent="0.15">
      <c r="A105" s="1355"/>
      <c r="B105" s="1228"/>
      <c r="C105" s="1180"/>
      <c r="D105" s="1180"/>
      <c r="E105" s="1180"/>
      <c r="F105" s="1365"/>
      <c r="G105" s="267" t="s">
        <v>436</v>
      </c>
      <c r="H105" s="1347" t="s">
        <v>443</v>
      </c>
      <c r="I105" s="1348"/>
      <c r="J105" s="1348"/>
      <c r="K105" s="1348"/>
      <c r="L105" s="1348"/>
      <c r="M105" s="1349"/>
    </row>
    <row r="106" spans="1:13" ht="25.5" x14ac:dyDescent="0.15">
      <c r="A106" s="1355"/>
      <c r="B106" s="1228"/>
      <c r="C106" s="1180"/>
      <c r="D106" s="1180"/>
      <c r="E106" s="1180"/>
      <c r="F106" s="1365"/>
      <c r="G106" s="267" t="s">
        <v>442</v>
      </c>
      <c r="H106" s="1347" t="s">
        <v>443</v>
      </c>
      <c r="I106" s="1348"/>
      <c r="J106" s="1348"/>
      <c r="K106" s="1348"/>
      <c r="L106" s="1348"/>
      <c r="M106" s="1349"/>
    </row>
    <row r="107" spans="1:13" ht="13.5" customHeight="1" x14ac:dyDescent="0.15">
      <c r="A107" s="1355"/>
      <c r="B107" s="1228" t="s">
        <v>444</v>
      </c>
      <c r="C107" s="1180"/>
      <c r="D107" s="1180"/>
      <c r="E107" s="1180"/>
      <c r="F107" s="1180"/>
      <c r="G107" s="1180"/>
      <c r="H107" s="1347" t="s">
        <v>443</v>
      </c>
      <c r="I107" s="1348"/>
      <c r="J107" s="1348"/>
      <c r="K107" s="1348"/>
      <c r="L107" s="1348"/>
      <c r="M107" s="1349"/>
    </row>
    <row r="108" spans="1:13" ht="14.25" customHeight="1" thickBot="1" x14ac:dyDescent="0.2">
      <c r="A108" s="1356"/>
      <c r="B108" s="1405" t="s">
        <v>445</v>
      </c>
      <c r="C108" s="1350"/>
      <c r="D108" s="1350"/>
      <c r="E108" s="1350"/>
      <c r="F108" s="1350"/>
      <c r="G108" s="1350"/>
      <c r="H108" s="1438" t="s">
        <v>425</v>
      </c>
      <c r="I108" s="1438"/>
      <c r="J108" s="1438"/>
      <c r="K108" s="289"/>
      <c r="L108" s="289"/>
      <c r="M108" s="290"/>
    </row>
    <row r="109" spans="1:13" s="256" customFormat="1" ht="14.25" customHeight="1" x14ac:dyDescent="0.15">
      <c r="A109" s="255"/>
      <c r="B109" s="255"/>
      <c r="C109" s="255"/>
      <c r="D109" s="255"/>
      <c r="E109" s="255"/>
      <c r="F109" s="255"/>
      <c r="G109" s="255"/>
      <c r="H109" s="325"/>
      <c r="I109" s="325"/>
      <c r="J109" s="325"/>
      <c r="K109" s="326"/>
      <c r="L109" s="326"/>
      <c r="M109" s="326"/>
    </row>
    <row r="110" spans="1:13" x14ac:dyDescent="0.15">
      <c r="A110" s="151" t="s">
        <v>15</v>
      </c>
      <c r="B110" s="1260" t="s">
        <v>448</v>
      </c>
      <c r="C110" s="1260"/>
      <c r="D110" s="1260"/>
      <c r="E110" s="1260"/>
      <c r="F110" s="1260"/>
      <c r="G110" s="1260"/>
      <c r="H110" s="1260"/>
      <c r="I110" s="1260"/>
      <c r="J110" s="1260"/>
      <c r="K110" s="1260"/>
      <c r="L110" s="1260"/>
      <c r="M110" s="1260"/>
    </row>
    <row r="111" spans="1:13" x14ac:dyDescent="0.15">
      <c r="A111" s="153"/>
      <c r="B111" s="1260"/>
      <c r="C111" s="1260"/>
      <c r="D111" s="1260"/>
      <c r="E111" s="1260"/>
      <c r="F111" s="1260"/>
      <c r="G111" s="1260"/>
      <c r="H111" s="1260"/>
      <c r="I111" s="1260"/>
      <c r="J111" s="1260"/>
      <c r="K111" s="1260"/>
      <c r="L111" s="1260"/>
      <c r="M111" s="1260"/>
    </row>
    <row r="112" spans="1:13" x14ac:dyDescent="0.15">
      <c r="A112" s="153"/>
      <c r="B112" s="1260"/>
      <c r="C112" s="1260"/>
      <c r="D112" s="1260"/>
      <c r="E112" s="1260"/>
      <c r="F112" s="1260"/>
      <c r="G112" s="1260"/>
      <c r="H112" s="1260"/>
      <c r="I112" s="1260"/>
      <c r="J112" s="1260"/>
      <c r="K112" s="1260"/>
      <c r="L112" s="1260"/>
      <c r="M112" s="1260"/>
    </row>
    <row r="113" spans="1:13" x14ac:dyDescent="0.15">
      <c r="A113" s="153"/>
      <c r="B113" s="1260"/>
      <c r="C113" s="1260"/>
      <c r="D113" s="1260"/>
      <c r="E113" s="1260"/>
      <c r="F113" s="1260"/>
      <c r="G113" s="1260"/>
      <c r="H113" s="1260"/>
      <c r="I113" s="1260"/>
      <c r="J113" s="1260"/>
      <c r="K113" s="1260"/>
      <c r="L113" s="1260"/>
      <c r="M113" s="1260"/>
    </row>
    <row r="114" spans="1:13" x14ac:dyDescent="0.15">
      <c r="A114" s="153"/>
      <c r="B114" s="1260"/>
      <c r="C114" s="1260"/>
      <c r="D114" s="1260"/>
      <c r="E114" s="1260"/>
      <c r="F114" s="1260"/>
      <c r="G114" s="1260"/>
      <c r="H114" s="1260"/>
      <c r="I114" s="1260"/>
      <c r="J114" s="1260"/>
      <c r="K114" s="1260"/>
      <c r="L114" s="1260"/>
      <c r="M114" s="1260"/>
    </row>
    <row r="115" spans="1:13" x14ac:dyDescent="0.15">
      <c r="A115" s="153"/>
      <c r="B115" s="1260"/>
      <c r="C115" s="1260"/>
      <c r="D115" s="1260"/>
      <c r="E115" s="1260"/>
      <c r="F115" s="1260"/>
      <c r="G115" s="1260"/>
      <c r="H115" s="1260"/>
      <c r="I115" s="1260"/>
      <c r="J115" s="1260"/>
      <c r="K115" s="1260"/>
      <c r="L115" s="1260"/>
      <c r="M115" s="1260"/>
    </row>
    <row r="116" spans="1:13" x14ac:dyDescent="0.15">
      <c r="A116" s="153"/>
      <c r="B116" s="1260"/>
      <c r="C116" s="1260"/>
      <c r="D116" s="1260"/>
      <c r="E116" s="1260"/>
      <c r="F116" s="1260"/>
      <c r="G116" s="1260"/>
      <c r="H116" s="1260"/>
      <c r="I116" s="1260"/>
      <c r="J116" s="1260"/>
      <c r="K116" s="1260"/>
      <c r="L116" s="1260"/>
      <c r="M116" s="1260"/>
    </row>
    <row r="117" spans="1:13" x14ac:dyDescent="0.15">
      <c r="A117" s="153"/>
      <c r="B117" s="1260"/>
      <c r="C117" s="1260"/>
      <c r="D117" s="1260"/>
      <c r="E117" s="1260"/>
      <c r="F117" s="1260"/>
      <c r="G117" s="1260"/>
      <c r="H117" s="1260"/>
      <c r="I117" s="1260"/>
      <c r="J117" s="1260"/>
      <c r="K117" s="1260"/>
      <c r="L117" s="1260"/>
      <c r="M117" s="1260"/>
    </row>
    <row r="118" spans="1:13" x14ac:dyDescent="0.15">
      <c r="A118" s="153"/>
    </row>
    <row r="119" spans="1:13" x14ac:dyDescent="0.15">
      <c r="A119" s="153"/>
    </row>
    <row r="120" spans="1:13" x14ac:dyDescent="0.15">
      <c r="A120" s="153"/>
    </row>
    <row r="121" spans="1:13" x14ac:dyDescent="0.15">
      <c r="A121" s="153"/>
    </row>
    <row r="122" spans="1:13" x14ac:dyDescent="0.15">
      <c r="A122" s="153"/>
    </row>
    <row r="123" spans="1:13" x14ac:dyDescent="0.15">
      <c r="A123" s="153"/>
    </row>
    <row r="124" spans="1:13" x14ac:dyDescent="0.15">
      <c r="A124" s="153"/>
    </row>
    <row r="125" spans="1:13" x14ac:dyDescent="0.15">
      <c r="A125" s="153"/>
    </row>
    <row r="126" spans="1:13" x14ac:dyDescent="0.15">
      <c r="A126" s="153"/>
    </row>
    <row r="127" spans="1:13" x14ac:dyDescent="0.15">
      <c r="A127" s="153"/>
    </row>
    <row r="128" spans="1:13" x14ac:dyDescent="0.15">
      <c r="A128" s="153"/>
    </row>
    <row r="129" spans="1:1" x14ac:dyDescent="0.15">
      <c r="A129" s="185"/>
    </row>
    <row r="130" spans="1:1" x14ac:dyDescent="0.15">
      <c r="A130" s="153"/>
    </row>
    <row r="131" spans="1:1" x14ac:dyDescent="0.15">
      <c r="A131" s="185"/>
    </row>
    <row r="132" spans="1:1" x14ac:dyDescent="0.15">
      <c r="A132" s="153"/>
    </row>
    <row r="133" spans="1:1" x14ac:dyDescent="0.15">
      <c r="A133" s="185"/>
    </row>
  </sheetData>
  <mergeCells count="175">
    <mergeCell ref="B110:M117"/>
    <mergeCell ref="A8:B8"/>
    <mergeCell ref="C8:M8"/>
    <mergeCell ref="A18:M18"/>
    <mergeCell ref="A19:G19"/>
    <mergeCell ref="H19:M19"/>
    <mergeCell ref="F13:H14"/>
    <mergeCell ref="B66:G66"/>
    <mergeCell ref="H66:M66"/>
    <mergeCell ref="B67:G67"/>
    <mergeCell ref="H67:J67"/>
    <mergeCell ref="A68:D68"/>
    <mergeCell ref="E68:M68"/>
    <mergeCell ref="B62:E65"/>
    <mergeCell ref="H62:M62"/>
    <mergeCell ref="F63:F65"/>
    <mergeCell ref="H63:M63"/>
    <mergeCell ref="H64:M64"/>
    <mergeCell ref="H65:M65"/>
    <mergeCell ref="L54:M54"/>
    <mergeCell ref="B56:E56"/>
    <mergeCell ref="B57:E57"/>
    <mergeCell ref="B58:M58"/>
    <mergeCell ref="B59:E61"/>
    <mergeCell ref="F61:H61"/>
    <mergeCell ref="I61:M61"/>
    <mergeCell ref="B51:G51"/>
    <mergeCell ref="H51:M51"/>
    <mergeCell ref="B52:G52"/>
    <mergeCell ref="H52:J52"/>
    <mergeCell ref="A53:A67"/>
    <mergeCell ref="B53:M53"/>
    <mergeCell ref="B54:E55"/>
    <mergeCell ref="F54:G54"/>
    <mergeCell ref="H54:I54"/>
    <mergeCell ref="J54:K54"/>
    <mergeCell ref="H37:J37"/>
    <mergeCell ref="A38:A52"/>
    <mergeCell ref="B38:M38"/>
    <mergeCell ref="B39:E40"/>
    <mergeCell ref="F39:G39"/>
    <mergeCell ref="H39:I39"/>
    <mergeCell ref="J39:K39"/>
    <mergeCell ref="B47:E50"/>
    <mergeCell ref="H47:M47"/>
    <mergeCell ref="F48:F50"/>
    <mergeCell ref="H48:M48"/>
    <mergeCell ref="H49:M49"/>
    <mergeCell ref="H50:M50"/>
    <mergeCell ref="L39:M39"/>
    <mergeCell ref="B41:E41"/>
    <mergeCell ref="B42:E42"/>
    <mergeCell ref="B43:M43"/>
    <mergeCell ref="B44:E46"/>
    <mergeCell ref="F46:H46"/>
    <mergeCell ref="I46:M46"/>
    <mergeCell ref="A22:G22"/>
    <mergeCell ref="H22:M22"/>
    <mergeCell ref="A23:A37"/>
    <mergeCell ref="B23:M23"/>
    <mergeCell ref="B24:E25"/>
    <mergeCell ref="F24:G24"/>
    <mergeCell ref="H24:I24"/>
    <mergeCell ref="B32:E35"/>
    <mergeCell ref="H32:M32"/>
    <mergeCell ref="F33:F35"/>
    <mergeCell ref="H33:M33"/>
    <mergeCell ref="H34:M34"/>
    <mergeCell ref="H35:M35"/>
    <mergeCell ref="J24:K24"/>
    <mergeCell ref="L24:M24"/>
    <mergeCell ref="B26:E26"/>
    <mergeCell ref="B27:E27"/>
    <mergeCell ref="B28:M28"/>
    <mergeCell ref="B29:E31"/>
    <mergeCell ref="F31:H31"/>
    <mergeCell ref="I31:M31"/>
    <mergeCell ref="B36:G36"/>
    <mergeCell ref="H36:M36"/>
    <mergeCell ref="B37:G37"/>
    <mergeCell ref="B13:E17"/>
    <mergeCell ref="I13:M13"/>
    <mergeCell ref="F15:H15"/>
    <mergeCell ref="I15:M15"/>
    <mergeCell ref="F16:H17"/>
    <mergeCell ref="I16:M16"/>
    <mergeCell ref="I17:M17"/>
    <mergeCell ref="A20:M20"/>
    <mergeCell ref="A21:G21"/>
    <mergeCell ref="H21:M21"/>
    <mergeCell ref="A71:A75"/>
    <mergeCell ref="A76:M76"/>
    <mergeCell ref="A1:M1"/>
    <mergeCell ref="A2:A7"/>
    <mergeCell ref="B2:C2"/>
    <mergeCell ref="D2:M2"/>
    <mergeCell ref="B3:C3"/>
    <mergeCell ref="D3:M3"/>
    <mergeCell ref="B4:C4"/>
    <mergeCell ref="D4:M4"/>
    <mergeCell ref="C5:M5"/>
    <mergeCell ref="B6:B7"/>
    <mergeCell ref="C6:E6"/>
    <mergeCell ref="F6:I6"/>
    <mergeCell ref="K6:M6"/>
    <mergeCell ref="C7:E7"/>
    <mergeCell ref="A9:A17"/>
    <mergeCell ref="C9:G9"/>
    <mergeCell ref="H9:H11"/>
    <mergeCell ref="I9:M11"/>
    <mergeCell ref="C10:G10"/>
    <mergeCell ref="C11:G11"/>
    <mergeCell ref="B12:J12"/>
    <mergeCell ref="K12:M12"/>
    <mergeCell ref="B87:G87"/>
    <mergeCell ref="B89:M89"/>
    <mergeCell ref="B90:E92"/>
    <mergeCell ref="F92:H92"/>
    <mergeCell ref="I92:M92"/>
    <mergeCell ref="B93:E96"/>
    <mergeCell ref="H93:M93"/>
    <mergeCell ref="F94:F96"/>
    <mergeCell ref="B71:C71"/>
    <mergeCell ref="D71:M71"/>
    <mergeCell ref="B72:C72"/>
    <mergeCell ref="D72:M72"/>
    <mergeCell ref="C73:M73"/>
    <mergeCell ref="B74:B75"/>
    <mergeCell ref="C74:E74"/>
    <mergeCell ref="F74:I74"/>
    <mergeCell ref="K74:M74"/>
    <mergeCell ref="C75:E75"/>
    <mergeCell ref="H87:M87"/>
    <mergeCell ref="B88:G88"/>
    <mergeCell ref="H88:J88"/>
    <mergeCell ref="H94:M94"/>
    <mergeCell ref="H95:M95"/>
    <mergeCell ref="H96:M96"/>
    <mergeCell ref="H77:M77"/>
    <mergeCell ref="A78:G78"/>
    <mergeCell ref="H78:M78"/>
    <mergeCell ref="B79:M79"/>
    <mergeCell ref="B80:E82"/>
    <mergeCell ref="F82:H82"/>
    <mergeCell ref="I82:M82"/>
    <mergeCell ref="B83:E86"/>
    <mergeCell ref="H83:M83"/>
    <mergeCell ref="F84:F86"/>
    <mergeCell ref="H84:M84"/>
    <mergeCell ref="H85:M85"/>
    <mergeCell ref="H86:M86"/>
    <mergeCell ref="H108:J108"/>
    <mergeCell ref="A69:M69"/>
    <mergeCell ref="A70:M70"/>
    <mergeCell ref="A79:A88"/>
    <mergeCell ref="A89:A98"/>
    <mergeCell ref="A99:A108"/>
    <mergeCell ref="B98:G98"/>
    <mergeCell ref="H98:J98"/>
    <mergeCell ref="B99:M99"/>
    <mergeCell ref="B100:E102"/>
    <mergeCell ref="F102:H102"/>
    <mergeCell ref="I102:M102"/>
    <mergeCell ref="B103:E106"/>
    <mergeCell ref="H103:M103"/>
    <mergeCell ref="F104:F106"/>
    <mergeCell ref="H104:M104"/>
    <mergeCell ref="H105:M105"/>
    <mergeCell ref="H106:M106"/>
    <mergeCell ref="B107:G107"/>
    <mergeCell ref="H107:M107"/>
    <mergeCell ref="B108:G108"/>
    <mergeCell ref="B97:G97"/>
    <mergeCell ref="H97:M97"/>
    <mergeCell ref="A77:G77"/>
  </mergeCells>
  <phoneticPr fontId="1"/>
  <printOptions horizontalCentered="1"/>
  <pageMargins left="0.70866141732283472" right="0.70866141732283472" top="0.74803149606299213" bottom="0.74803149606299213" header="0.31496062992125984" footer="0.31496062992125984"/>
  <pageSetup paperSize="9" fitToHeight="0" orientation="portrait" r:id="rId1"/>
  <rowBreaks count="2" manualBreakCount="2">
    <brk id="37" max="12" man="1"/>
    <brk id="68" max="12" man="1"/>
  </rowBreaks>
  <colBreaks count="1" manualBreakCount="1">
    <brk id="1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2226" r:id="rId4" name="Check Box 2">
              <controlPr defaultSize="0" autoFill="0" autoLine="0" autoPict="0">
                <anchor moveWithCells="1">
                  <from>
                    <xdr:col>2</xdr:col>
                    <xdr:colOff>9525</xdr:colOff>
                    <xdr:row>6</xdr:row>
                    <xdr:rowOff>180975</xdr:rowOff>
                  </from>
                  <to>
                    <xdr:col>7</xdr:col>
                    <xdr:colOff>152400</xdr:colOff>
                    <xdr:row>8</xdr:row>
                    <xdr:rowOff>38100</xdr:rowOff>
                  </to>
                </anchor>
              </controlPr>
            </control>
          </mc:Choice>
        </mc:AlternateContent>
        <mc:AlternateContent xmlns:mc="http://schemas.openxmlformats.org/markup-compatibility/2006">
          <mc:Choice Requires="x14">
            <control shapeId="52227" r:id="rId5" name="Check Box 3">
              <controlPr defaultSize="0" autoFill="0" autoLine="0" autoPict="0">
                <anchor moveWithCells="1">
                  <from>
                    <xdr:col>7</xdr:col>
                    <xdr:colOff>66675</xdr:colOff>
                    <xdr:row>6</xdr:row>
                    <xdr:rowOff>142875</xdr:rowOff>
                  </from>
                  <to>
                    <xdr:col>9</xdr:col>
                    <xdr:colOff>476250</xdr:colOff>
                    <xdr:row>8</xdr:row>
                    <xdr:rowOff>76200</xdr:rowOff>
                  </to>
                </anchor>
              </controlPr>
            </control>
          </mc:Choice>
        </mc:AlternateContent>
        <mc:AlternateContent xmlns:mc="http://schemas.openxmlformats.org/markup-compatibility/2006">
          <mc:Choice Requires="x14">
            <control shapeId="52228" r:id="rId6" name="Check Box 4">
              <controlPr defaultSize="0" autoFill="0" autoLine="0" autoPict="0">
                <anchor moveWithCells="1">
                  <from>
                    <xdr:col>9</xdr:col>
                    <xdr:colOff>276225</xdr:colOff>
                    <xdr:row>6</xdr:row>
                    <xdr:rowOff>171450</xdr:rowOff>
                  </from>
                  <to>
                    <xdr:col>12</xdr:col>
                    <xdr:colOff>371475</xdr:colOff>
                    <xdr:row>8</xdr:row>
                    <xdr:rowOff>38100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4FC7AE-47C4-4D85-BACF-2562029E83E9}">
  <sheetPr>
    <pageSetUpPr fitToPage="1"/>
  </sheetPr>
  <dimension ref="A1:AN52"/>
  <sheetViews>
    <sheetView view="pageBreakPreview" topLeftCell="A37" zoomScale="90" zoomScaleNormal="115" zoomScaleSheetLayoutView="90" workbookViewId="0">
      <selection activeCell="AQ57" sqref="AQ57"/>
    </sheetView>
  </sheetViews>
  <sheetFormatPr defaultColWidth="7" defaultRowHeight="12" x14ac:dyDescent="0.15"/>
  <cols>
    <col min="1" max="1" width="4.375" style="144" customWidth="1"/>
    <col min="2" max="2" width="1.625" style="144" customWidth="1"/>
    <col min="3" max="3" width="0.875" style="144" customWidth="1"/>
    <col min="4" max="4" width="2.5" style="144" customWidth="1"/>
    <col min="5" max="5" width="1.625" style="144" customWidth="1"/>
    <col min="6" max="6" width="2.5" style="144" customWidth="1"/>
    <col min="7" max="8" width="3.5" style="144" customWidth="1"/>
    <col min="9" max="9" width="0.875" style="144" customWidth="1"/>
    <col min="10" max="10" width="2.5" style="144" customWidth="1"/>
    <col min="11" max="12" width="0.875" style="144" customWidth="1"/>
    <col min="13" max="13" width="1.625" style="144" customWidth="1"/>
    <col min="14" max="14" width="2.5" style="144" customWidth="1"/>
    <col min="15" max="16" width="1.625" style="144" customWidth="1"/>
    <col min="17" max="17" width="0.875" style="144" customWidth="1"/>
    <col min="18" max="18" width="1.625" style="144" customWidth="1"/>
    <col min="19" max="19" width="2.5" style="144" customWidth="1"/>
    <col min="20" max="21" width="1.625" style="144" customWidth="1"/>
    <col min="22" max="23" width="2.5" style="144" customWidth="1"/>
    <col min="24" max="25" width="1.625" style="144" customWidth="1"/>
    <col min="26" max="27" width="2.5" style="144" customWidth="1"/>
    <col min="28" max="30" width="1.625" style="144" customWidth="1"/>
    <col min="31" max="31" width="2.5" style="144" customWidth="1"/>
    <col min="32" max="33" width="1.625" style="144" customWidth="1"/>
    <col min="34" max="35" width="2.5" style="144" customWidth="1"/>
    <col min="36" max="36" width="0.875" style="144" customWidth="1"/>
    <col min="37" max="38" width="1.625" style="144" customWidth="1"/>
    <col min="39" max="39" width="8.625" style="144" customWidth="1"/>
    <col min="40" max="40" width="7" style="143"/>
    <col min="41" max="16384" width="7" style="144"/>
  </cols>
  <sheetData>
    <row r="1" spans="1:40" ht="36" customHeight="1" thickBot="1" x14ac:dyDescent="0.2">
      <c r="A1" s="1551" t="s">
        <v>513</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row>
    <row r="2" spans="1:40" ht="16.350000000000001" customHeight="1" x14ac:dyDescent="0.15">
      <c r="A2" s="1271" t="s">
        <v>255</v>
      </c>
      <c r="B2" s="1381" t="s">
        <v>452</v>
      </c>
      <c r="C2" s="1381"/>
      <c r="D2" s="1381"/>
      <c r="E2" s="1381"/>
      <c r="F2" s="1381"/>
      <c r="G2" s="1381"/>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c r="AM2" s="1275"/>
    </row>
    <row r="3" spans="1:40" s="215" customFormat="1" ht="16.350000000000001" customHeight="1" x14ac:dyDescent="0.15">
      <c r="A3" s="1171"/>
      <c r="B3" s="1297" t="s">
        <v>256</v>
      </c>
      <c r="C3" s="1298"/>
      <c r="D3" s="1298"/>
      <c r="E3" s="1298"/>
      <c r="F3" s="1298"/>
      <c r="G3" s="1298"/>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561"/>
      <c r="AN3" s="143"/>
    </row>
    <row r="4" spans="1:40" ht="30" customHeight="1" x14ac:dyDescent="0.15">
      <c r="A4" s="1172"/>
      <c r="B4" s="1253" t="s">
        <v>279</v>
      </c>
      <c r="C4" s="1253"/>
      <c r="D4" s="1253"/>
      <c r="E4" s="1253"/>
      <c r="F4" s="1253"/>
      <c r="G4" s="1253"/>
      <c r="H4" s="1510"/>
      <c r="I4" s="1510"/>
      <c r="J4" s="1510"/>
      <c r="K4" s="1510"/>
      <c r="L4" s="1510"/>
      <c r="M4" s="1510"/>
      <c r="N4" s="1510"/>
      <c r="O4" s="1510"/>
      <c r="P4" s="1510"/>
      <c r="Q4" s="1510"/>
      <c r="R4" s="1510"/>
      <c r="S4" s="1510"/>
      <c r="T4" s="1510"/>
      <c r="U4" s="1510"/>
      <c r="V4" s="1510"/>
      <c r="W4" s="1510"/>
      <c r="X4" s="1510"/>
      <c r="Y4" s="1510"/>
      <c r="Z4" s="1510"/>
      <c r="AA4" s="1510"/>
      <c r="AB4" s="1510"/>
      <c r="AC4" s="1510"/>
      <c r="AD4" s="1510"/>
      <c r="AE4" s="1510"/>
      <c r="AF4" s="1510"/>
      <c r="AG4" s="1510"/>
      <c r="AH4" s="1510"/>
      <c r="AI4" s="1510"/>
      <c r="AJ4" s="1510"/>
      <c r="AK4" s="1510"/>
      <c r="AL4" s="1510"/>
      <c r="AM4" s="1511"/>
    </row>
    <row r="5" spans="1:40" ht="41.85" customHeight="1" x14ac:dyDescent="0.15">
      <c r="A5" s="1172"/>
      <c r="B5" s="1250" t="s">
        <v>257</v>
      </c>
      <c r="C5" s="1250"/>
      <c r="D5" s="1250"/>
      <c r="E5" s="1250"/>
      <c r="F5" s="1250"/>
      <c r="G5" s="1251"/>
      <c r="H5" s="1512" t="s">
        <v>473</v>
      </c>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1513"/>
      <c r="AG5" s="1513"/>
      <c r="AH5" s="1513"/>
      <c r="AI5" s="1513"/>
      <c r="AJ5" s="1513"/>
      <c r="AK5" s="1513"/>
      <c r="AL5" s="1513"/>
      <c r="AM5" s="1514"/>
    </row>
    <row r="6" spans="1:40" ht="16.350000000000001" customHeight="1" x14ac:dyDescent="0.15">
      <c r="A6" s="1172"/>
      <c r="B6" s="1180" t="s">
        <v>259</v>
      </c>
      <c r="C6" s="1180"/>
      <c r="D6" s="1180"/>
      <c r="E6" s="1180"/>
      <c r="F6" s="1180"/>
      <c r="G6" s="1180"/>
      <c r="H6" s="1411" t="s">
        <v>260</v>
      </c>
      <c r="I6" s="1411"/>
      <c r="J6" s="1411"/>
      <c r="K6" s="1411"/>
      <c r="L6" s="1412"/>
      <c r="M6" s="1338"/>
      <c r="N6" s="1224"/>
      <c r="O6" s="1224"/>
      <c r="P6" s="1224"/>
      <c r="Q6" s="1224"/>
      <c r="R6" s="1224"/>
      <c r="S6" s="1224"/>
      <c r="T6" s="1224"/>
      <c r="U6" s="1224"/>
      <c r="V6" s="1224"/>
      <c r="W6" s="1224"/>
      <c r="X6" s="1224"/>
      <c r="Y6" s="1224"/>
      <c r="Z6" s="1389"/>
      <c r="AA6" s="1236" t="s">
        <v>261</v>
      </c>
      <c r="AB6" s="1237"/>
      <c r="AC6" s="1237"/>
      <c r="AD6" s="1237"/>
      <c r="AE6" s="1237"/>
      <c r="AF6" s="1238"/>
      <c r="AG6" s="1338"/>
      <c r="AH6" s="1224"/>
      <c r="AI6" s="1224"/>
      <c r="AJ6" s="1224"/>
      <c r="AK6" s="1224"/>
      <c r="AL6" s="1224"/>
      <c r="AM6" s="1225"/>
    </row>
    <row r="7" spans="1:40" ht="16.350000000000001" customHeight="1" x14ac:dyDescent="0.15">
      <c r="A7" s="1172"/>
      <c r="B7" s="1180"/>
      <c r="C7" s="1180"/>
      <c r="D7" s="1180"/>
      <c r="E7" s="1180"/>
      <c r="F7" s="1180"/>
      <c r="G7" s="1180"/>
      <c r="H7" s="1476" t="s">
        <v>262</v>
      </c>
      <c r="I7" s="1476"/>
      <c r="J7" s="1476"/>
      <c r="K7" s="1365"/>
      <c r="L7" s="1365"/>
      <c r="M7" s="242"/>
      <c r="N7" s="242"/>
      <c r="O7" s="242"/>
      <c r="P7" s="242"/>
      <c r="Q7" s="242"/>
      <c r="R7" s="242"/>
      <c r="S7" s="242"/>
      <c r="T7" s="242"/>
      <c r="U7" s="242"/>
      <c r="V7" s="242"/>
      <c r="W7" s="242"/>
      <c r="X7" s="242"/>
      <c r="Y7" s="242"/>
      <c r="Z7" s="242"/>
      <c r="AA7" s="249"/>
      <c r="AB7" s="249"/>
      <c r="AC7" s="249"/>
      <c r="AD7" s="249"/>
      <c r="AE7" s="249"/>
      <c r="AF7" s="249"/>
      <c r="AG7" s="242"/>
      <c r="AH7" s="242"/>
      <c r="AI7" s="242"/>
      <c r="AJ7" s="242"/>
      <c r="AK7" s="242"/>
      <c r="AL7" s="242"/>
      <c r="AM7" s="250"/>
    </row>
    <row r="8" spans="1:40" ht="16.350000000000001" customHeight="1" x14ac:dyDescent="0.15">
      <c r="A8" s="1172" t="s">
        <v>263</v>
      </c>
      <c r="B8" s="1220" t="s">
        <v>256</v>
      </c>
      <c r="C8" s="1220"/>
      <c r="D8" s="1220"/>
      <c r="E8" s="1220"/>
      <c r="F8" s="1221"/>
      <c r="G8" s="1338"/>
      <c r="H8" s="1224"/>
      <c r="I8" s="1224"/>
      <c r="J8" s="1224"/>
      <c r="K8" s="1224"/>
      <c r="L8" s="1224"/>
      <c r="M8" s="1224"/>
      <c r="N8" s="1224"/>
      <c r="O8" s="1224"/>
      <c r="P8" s="1224"/>
      <c r="Q8" s="1224"/>
      <c r="R8" s="1224"/>
      <c r="S8" s="1224"/>
      <c r="T8" s="1389"/>
      <c r="U8" s="1249" t="s">
        <v>264</v>
      </c>
      <c r="V8" s="1250"/>
      <c r="W8" s="1251"/>
      <c r="X8" s="1374" t="s">
        <v>280</v>
      </c>
      <c r="Y8" s="1375"/>
      <c r="Z8" s="1375"/>
      <c r="AA8" s="1375"/>
      <c r="AB8" s="1375"/>
      <c r="AC8" s="1566"/>
      <c r="AD8" s="1566"/>
      <c r="AE8" s="1566"/>
      <c r="AF8" s="1566"/>
      <c r="AG8" s="1566"/>
      <c r="AH8" s="1566"/>
      <c r="AI8" s="1566"/>
      <c r="AJ8" s="1566"/>
      <c r="AK8" s="1566"/>
      <c r="AL8" s="1566"/>
      <c r="AM8" s="1567"/>
    </row>
    <row r="9" spans="1:40" ht="27.95" customHeight="1" x14ac:dyDescent="0.15">
      <c r="A9" s="1172"/>
      <c r="B9" s="1220" t="s">
        <v>265</v>
      </c>
      <c r="C9" s="1220"/>
      <c r="D9" s="1220"/>
      <c r="E9" s="1220"/>
      <c r="F9" s="1221"/>
      <c r="G9" s="1338"/>
      <c r="H9" s="1224"/>
      <c r="I9" s="1224"/>
      <c r="J9" s="1224"/>
      <c r="K9" s="1224"/>
      <c r="L9" s="1224"/>
      <c r="M9" s="1224"/>
      <c r="N9" s="1224"/>
      <c r="O9" s="1224"/>
      <c r="P9" s="1224"/>
      <c r="Q9" s="1224"/>
      <c r="R9" s="1224"/>
      <c r="S9" s="1224"/>
      <c r="T9" s="1389"/>
      <c r="U9" s="1300"/>
      <c r="V9" s="1258"/>
      <c r="W9" s="1339"/>
      <c r="X9" s="1420"/>
      <c r="Y9" s="1421"/>
      <c r="Z9" s="1421"/>
      <c r="AA9" s="1421"/>
      <c r="AB9" s="1421"/>
      <c r="AC9" s="1260"/>
      <c r="AD9" s="1260"/>
      <c r="AE9" s="1260"/>
      <c r="AF9" s="1260"/>
      <c r="AG9" s="1260"/>
      <c r="AH9" s="1260"/>
      <c r="AI9" s="1260"/>
      <c r="AJ9" s="1260"/>
      <c r="AK9" s="1260"/>
      <c r="AL9" s="1260"/>
      <c r="AM9" s="1568"/>
    </row>
    <row r="10" spans="1:40" ht="16.350000000000001" customHeight="1" x14ac:dyDescent="0.15">
      <c r="A10" s="1172"/>
      <c r="B10" s="1220" t="s">
        <v>266</v>
      </c>
      <c r="C10" s="1220"/>
      <c r="D10" s="1220"/>
      <c r="E10" s="1220"/>
      <c r="F10" s="1221"/>
      <c r="G10" s="1338"/>
      <c r="H10" s="1224"/>
      <c r="I10" s="1224"/>
      <c r="J10" s="1224"/>
      <c r="K10" s="1224"/>
      <c r="L10" s="1224"/>
      <c r="M10" s="1224"/>
      <c r="N10" s="1224"/>
      <c r="O10" s="1224"/>
      <c r="P10" s="1224"/>
      <c r="Q10" s="1224"/>
      <c r="R10" s="1224"/>
      <c r="S10" s="1224"/>
      <c r="T10" s="1389"/>
      <c r="U10" s="1252"/>
      <c r="V10" s="1253"/>
      <c r="W10" s="1254"/>
      <c r="X10" s="1423"/>
      <c r="Y10" s="1421"/>
      <c r="Z10" s="1421"/>
      <c r="AA10" s="1421"/>
      <c r="AB10" s="1421"/>
      <c r="AC10" s="1260"/>
      <c r="AD10" s="1260"/>
      <c r="AE10" s="1260"/>
      <c r="AF10" s="1260"/>
      <c r="AG10" s="1260"/>
      <c r="AH10" s="1260"/>
      <c r="AI10" s="1260"/>
      <c r="AJ10" s="1260"/>
      <c r="AK10" s="1260"/>
      <c r="AL10" s="1260"/>
      <c r="AM10" s="1568"/>
    </row>
    <row r="11" spans="1:40" ht="28.5" customHeight="1" x14ac:dyDescent="0.15">
      <c r="A11" s="1172"/>
      <c r="B11" s="1220" t="s">
        <v>453</v>
      </c>
      <c r="C11" s="1220"/>
      <c r="D11" s="1220"/>
      <c r="E11" s="1220"/>
      <c r="F11" s="1220"/>
      <c r="G11" s="1220"/>
      <c r="H11" s="1220"/>
      <c r="I11" s="1220"/>
      <c r="J11" s="1220"/>
      <c r="K11" s="1220"/>
      <c r="L11" s="1220"/>
      <c r="M11" s="1220"/>
      <c r="N11" s="1220"/>
      <c r="O11" s="1250"/>
      <c r="P11" s="1250"/>
      <c r="Q11" s="1250"/>
      <c r="R11" s="1250"/>
      <c r="S11" s="1250"/>
      <c r="T11" s="1250"/>
      <c r="U11" s="1250"/>
      <c r="V11" s="1250"/>
      <c r="W11" s="1250"/>
      <c r="X11" s="1250"/>
      <c r="Y11" s="1564"/>
      <c r="Z11" s="1564"/>
      <c r="AA11" s="1564"/>
      <c r="AB11" s="1564"/>
      <c r="AC11" s="1564"/>
      <c r="AD11" s="1564"/>
      <c r="AE11" s="1564"/>
      <c r="AF11" s="1564"/>
      <c r="AG11" s="1564"/>
      <c r="AH11" s="1564"/>
      <c r="AI11" s="1564"/>
      <c r="AJ11" s="1564"/>
      <c r="AK11" s="1564"/>
      <c r="AL11" s="1564"/>
      <c r="AM11" s="1565"/>
    </row>
    <row r="12" spans="1:40" ht="21" customHeight="1" x14ac:dyDescent="0.15">
      <c r="A12" s="1172"/>
      <c r="B12" s="1250" t="s">
        <v>454</v>
      </c>
      <c r="C12" s="1250"/>
      <c r="D12" s="1250"/>
      <c r="E12" s="1250"/>
      <c r="F12" s="1250"/>
      <c r="G12" s="1250"/>
      <c r="H12" s="1250"/>
      <c r="I12" s="1250"/>
      <c r="J12" s="1250"/>
      <c r="K12" s="1250"/>
      <c r="L12" s="1250"/>
      <c r="M12" s="1250"/>
      <c r="N12" s="1250"/>
      <c r="O12" s="1294" t="s">
        <v>420</v>
      </c>
      <c r="P12" s="1295"/>
      <c r="Q12" s="1295"/>
      <c r="R12" s="1295"/>
      <c r="S12" s="1295"/>
      <c r="T12" s="1295"/>
      <c r="U12" s="1295"/>
      <c r="V12" s="1295"/>
      <c r="W12" s="1295"/>
      <c r="X12" s="1296"/>
      <c r="Y12" s="1562"/>
      <c r="Z12" s="1562"/>
      <c r="AA12" s="1562"/>
      <c r="AB12" s="1562"/>
      <c r="AC12" s="1562"/>
      <c r="AD12" s="1562"/>
      <c r="AE12" s="1562"/>
      <c r="AF12" s="1562"/>
      <c r="AG12" s="1562"/>
      <c r="AH12" s="1562"/>
      <c r="AI12" s="1562"/>
      <c r="AJ12" s="1562"/>
      <c r="AK12" s="1562"/>
      <c r="AL12" s="1562"/>
      <c r="AM12" s="1563"/>
    </row>
    <row r="13" spans="1:40" s="215" customFormat="1" ht="21" customHeight="1" x14ac:dyDescent="0.15">
      <c r="A13" s="1172"/>
      <c r="B13" s="1258"/>
      <c r="C13" s="1258"/>
      <c r="D13" s="1258"/>
      <c r="E13" s="1258"/>
      <c r="F13" s="1258"/>
      <c r="G13" s="1258"/>
      <c r="H13" s="1258"/>
      <c r="I13" s="1258"/>
      <c r="J13" s="1258"/>
      <c r="K13" s="1258"/>
      <c r="L13" s="1258"/>
      <c r="M13" s="1258"/>
      <c r="N13" s="1258"/>
      <c r="O13" s="1297"/>
      <c r="P13" s="1298"/>
      <c r="Q13" s="1298"/>
      <c r="R13" s="1298"/>
      <c r="S13" s="1298"/>
      <c r="T13" s="1298"/>
      <c r="U13" s="1298"/>
      <c r="V13" s="1298"/>
      <c r="W13" s="1298"/>
      <c r="X13" s="1299"/>
      <c r="Y13" s="1571"/>
      <c r="Z13" s="1572"/>
      <c r="AA13" s="1572"/>
      <c r="AB13" s="1572"/>
      <c r="AC13" s="1572"/>
      <c r="AD13" s="1572"/>
      <c r="AE13" s="1572"/>
      <c r="AF13" s="1572"/>
      <c r="AG13" s="1572"/>
      <c r="AH13" s="1572"/>
      <c r="AI13" s="1572"/>
      <c r="AJ13" s="1572"/>
      <c r="AK13" s="1572"/>
      <c r="AL13" s="1572"/>
      <c r="AM13" s="1573"/>
      <c r="AN13" s="143"/>
    </row>
    <row r="14" spans="1:40" ht="21" customHeight="1" x14ac:dyDescent="0.15">
      <c r="A14" s="1172"/>
      <c r="B14" s="1258"/>
      <c r="C14" s="1258"/>
      <c r="D14" s="1258"/>
      <c r="E14" s="1258"/>
      <c r="F14" s="1258"/>
      <c r="G14" s="1258"/>
      <c r="H14" s="1258"/>
      <c r="I14" s="1258"/>
      <c r="J14" s="1258"/>
      <c r="K14" s="1258"/>
      <c r="L14" s="1258"/>
      <c r="M14" s="1258"/>
      <c r="N14" s="1258"/>
      <c r="O14" s="1476" t="s">
        <v>422</v>
      </c>
      <c r="P14" s="1476"/>
      <c r="Q14" s="1476"/>
      <c r="R14" s="1476"/>
      <c r="S14" s="1476"/>
      <c r="T14" s="1476"/>
      <c r="U14" s="1476"/>
      <c r="V14" s="1476"/>
      <c r="W14" s="1476"/>
      <c r="X14" s="1476"/>
      <c r="Y14" s="1180"/>
      <c r="Z14" s="1180"/>
      <c r="AA14" s="1180"/>
      <c r="AB14" s="1180"/>
      <c r="AC14" s="1180"/>
      <c r="AD14" s="1180"/>
      <c r="AE14" s="1180"/>
      <c r="AF14" s="1180"/>
      <c r="AG14" s="1180"/>
      <c r="AH14" s="1180"/>
      <c r="AI14" s="1180"/>
      <c r="AJ14" s="1180"/>
      <c r="AK14" s="1180"/>
      <c r="AL14" s="1180"/>
      <c r="AM14" s="1472"/>
    </row>
    <row r="15" spans="1:40" ht="21" customHeight="1" x14ac:dyDescent="0.15">
      <c r="A15" s="1172"/>
      <c r="B15" s="1258"/>
      <c r="C15" s="1258"/>
      <c r="D15" s="1258"/>
      <c r="E15" s="1258"/>
      <c r="F15" s="1258"/>
      <c r="G15" s="1258"/>
      <c r="H15" s="1258"/>
      <c r="I15" s="1258"/>
      <c r="J15" s="1258"/>
      <c r="K15" s="1258"/>
      <c r="L15" s="1258"/>
      <c r="M15" s="1258"/>
      <c r="N15" s="1258"/>
      <c r="O15" s="1476" t="s">
        <v>421</v>
      </c>
      <c r="P15" s="1476"/>
      <c r="Q15" s="1476"/>
      <c r="R15" s="1476"/>
      <c r="S15" s="1476"/>
      <c r="T15" s="1476"/>
      <c r="U15" s="1476"/>
      <c r="V15" s="1476"/>
      <c r="W15" s="1476"/>
      <c r="X15" s="1476"/>
      <c r="Y15" s="1562"/>
      <c r="Z15" s="1562"/>
      <c r="AA15" s="1562"/>
      <c r="AB15" s="1562"/>
      <c r="AC15" s="1562"/>
      <c r="AD15" s="1562"/>
      <c r="AE15" s="1562"/>
      <c r="AF15" s="1562"/>
      <c r="AG15" s="1562"/>
      <c r="AH15" s="1562"/>
      <c r="AI15" s="1562"/>
      <c r="AJ15" s="1562"/>
      <c r="AK15" s="1562"/>
      <c r="AL15" s="1562"/>
      <c r="AM15" s="1563"/>
    </row>
    <row r="16" spans="1:40" s="215" customFormat="1" ht="21" customHeight="1" x14ac:dyDescent="0.15">
      <c r="A16" s="1172"/>
      <c r="B16" s="1253"/>
      <c r="C16" s="1253"/>
      <c r="D16" s="1253"/>
      <c r="E16" s="1253"/>
      <c r="F16" s="1253"/>
      <c r="G16" s="1253"/>
      <c r="H16" s="1253"/>
      <c r="I16" s="1253"/>
      <c r="J16" s="1253"/>
      <c r="K16" s="1253"/>
      <c r="L16" s="1253"/>
      <c r="M16" s="1253"/>
      <c r="N16" s="1253"/>
      <c r="O16" s="1476"/>
      <c r="P16" s="1476"/>
      <c r="Q16" s="1476"/>
      <c r="R16" s="1476"/>
      <c r="S16" s="1476"/>
      <c r="T16" s="1476"/>
      <c r="U16" s="1476"/>
      <c r="V16" s="1476"/>
      <c r="W16" s="1476"/>
      <c r="X16" s="1476"/>
      <c r="Y16" s="1569"/>
      <c r="Z16" s="1569"/>
      <c r="AA16" s="1569"/>
      <c r="AB16" s="1569"/>
      <c r="AC16" s="1569"/>
      <c r="AD16" s="1569"/>
      <c r="AE16" s="1569"/>
      <c r="AF16" s="1569"/>
      <c r="AG16" s="1569"/>
      <c r="AH16" s="1569"/>
      <c r="AI16" s="1569"/>
      <c r="AJ16" s="1569"/>
      <c r="AK16" s="1569"/>
      <c r="AL16" s="1569"/>
      <c r="AM16" s="1570"/>
      <c r="AN16" s="143"/>
    </row>
    <row r="17" spans="1:40" ht="20.25" customHeight="1" x14ac:dyDescent="0.15">
      <c r="A17" s="1574" t="s">
        <v>281</v>
      </c>
      <c r="B17" s="1575"/>
      <c r="C17" s="1386" t="s">
        <v>267</v>
      </c>
      <c r="D17" s="1387"/>
      <c r="E17" s="1387"/>
      <c r="F17" s="1387"/>
      <c r="G17" s="1388"/>
      <c r="H17" s="1338"/>
      <c r="I17" s="1224"/>
      <c r="J17" s="1224"/>
      <c r="K17" s="1224"/>
      <c r="L17" s="1224"/>
      <c r="M17" s="1224"/>
      <c r="N17" s="1224"/>
      <c r="O17" s="1531"/>
      <c r="P17" s="1531"/>
      <c r="Q17" s="1531"/>
      <c r="R17" s="1531"/>
      <c r="S17" s="1531"/>
      <c r="T17" s="1531"/>
      <c r="U17" s="1531"/>
      <c r="V17" s="1531"/>
      <c r="W17" s="1532"/>
      <c r="X17" s="1533" t="s">
        <v>282</v>
      </c>
      <c r="Y17" s="1534"/>
      <c r="Z17" s="1534"/>
      <c r="AA17" s="1534"/>
      <c r="AB17" s="1534"/>
      <c r="AC17" s="1534"/>
      <c r="AD17" s="1535"/>
      <c r="AE17" s="1536"/>
      <c r="AF17" s="1531"/>
      <c r="AG17" s="1531"/>
      <c r="AH17" s="1531"/>
      <c r="AI17" s="1531"/>
      <c r="AJ17" s="1531"/>
      <c r="AK17" s="1531"/>
      <c r="AL17" s="1531"/>
      <c r="AM17" s="1537"/>
    </row>
    <row r="18" spans="1:40" ht="20.25" customHeight="1" x14ac:dyDescent="0.15">
      <c r="A18" s="1576"/>
      <c r="B18" s="1577"/>
      <c r="C18" s="1386" t="s">
        <v>267</v>
      </c>
      <c r="D18" s="1387"/>
      <c r="E18" s="1387"/>
      <c r="F18" s="1387"/>
      <c r="G18" s="1388"/>
      <c r="H18" s="1338"/>
      <c r="I18" s="1224"/>
      <c r="J18" s="1224"/>
      <c r="K18" s="1224"/>
      <c r="L18" s="1224"/>
      <c r="M18" s="1224"/>
      <c r="N18" s="1224"/>
      <c r="O18" s="1224"/>
      <c r="P18" s="1224"/>
      <c r="Q18" s="1224"/>
      <c r="R18" s="1224"/>
      <c r="S18" s="1224"/>
      <c r="T18" s="1224"/>
      <c r="U18" s="1224"/>
      <c r="V18" s="1224"/>
      <c r="W18" s="1389"/>
      <c r="X18" s="1538" t="s">
        <v>282</v>
      </c>
      <c r="Y18" s="1539"/>
      <c r="Z18" s="1539"/>
      <c r="AA18" s="1539"/>
      <c r="AB18" s="1539"/>
      <c r="AC18" s="1539"/>
      <c r="AD18" s="1540"/>
      <c r="AE18" s="1338"/>
      <c r="AF18" s="1224"/>
      <c r="AG18" s="1224"/>
      <c r="AH18" s="1224"/>
      <c r="AI18" s="1224"/>
      <c r="AJ18" s="1224"/>
      <c r="AK18" s="1224"/>
      <c r="AL18" s="1224"/>
      <c r="AM18" s="1225"/>
    </row>
    <row r="19" spans="1:40" ht="16.5" customHeight="1" x14ac:dyDescent="0.15">
      <c r="A19" s="1541" t="s">
        <v>268</v>
      </c>
      <c r="B19" s="1542"/>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2"/>
      <c r="AI19" s="1542"/>
      <c r="AJ19" s="1542"/>
      <c r="AK19" s="1542"/>
      <c r="AL19" s="1542"/>
      <c r="AM19" s="1543"/>
    </row>
    <row r="20" spans="1:40" ht="15.6" customHeight="1" x14ac:dyDescent="0.15">
      <c r="A20" s="1327" t="s">
        <v>269</v>
      </c>
      <c r="B20" s="1328"/>
      <c r="C20" s="1328"/>
      <c r="D20" s="1328"/>
      <c r="E20" s="1328"/>
      <c r="F20" s="1328"/>
      <c r="G20" s="1328"/>
      <c r="H20" s="1328"/>
      <c r="I20" s="1328"/>
      <c r="J20" s="1328"/>
      <c r="K20" s="1328"/>
      <c r="L20" s="1544"/>
      <c r="M20" s="1546" t="s">
        <v>283</v>
      </c>
      <c r="N20" s="1546"/>
      <c r="O20" s="1546"/>
      <c r="P20" s="1546"/>
      <c r="Q20" s="1546"/>
      <c r="R20" s="1546"/>
      <c r="S20" s="1546"/>
      <c r="T20" s="1546"/>
      <c r="U20" s="1547"/>
      <c r="V20" s="1548" t="s">
        <v>284</v>
      </c>
      <c r="W20" s="1549"/>
      <c r="X20" s="1549"/>
      <c r="Y20" s="1549"/>
      <c r="Z20" s="1549"/>
      <c r="AA20" s="1549"/>
      <c r="AB20" s="1550"/>
      <c r="AC20" s="1219" t="s">
        <v>285</v>
      </c>
      <c r="AD20" s="1220"/>
      <c r="AE20" s="1220"/>
      <c r="AF20" s="1220"/>
      <c r="AG20" s="1220"/>
      <c r="AH20" s="1220"/>
      <c r="AI20" s="1220"/>
      <c r="AJ20" s="1221"/>
      <c r="AK20" s="1552"/>
      <c r="AL20" s="1553"/>
      <c r="AM20" s="1554"/>
    </row>
    <row r="21" spans="1:40" ht="13.7" customHeight="1" x14ac:dyDescent="0.15">
      <c r="A21" s="1330"/>
      <c r="B21" s="1270"/>
      <c r="C21" s="1270"/>
      <c r="D21" s="1270"/>
      <c r="E21" s="1270"/>
      <c r="F21" s="1270"/>
      <c r="G21" s="1270"/>
      <c r="H21" s="1270"/>
      <c r="I21" s="1270"/>
      <c r="J21" s="1270"/>
      <c r="K21" s="1270"/>
      <c r="L21" s="1545"/>
      <c r="M21" s="1220" t="s">
        <v>286</v>
      </c>
      <c r="N21" s="1220"/>
      <c r="O21" s="1220"/>
      <c r="P21" s="1221"/>
      <c r="Q21" s="1219" t="s">
        <v>287</v>
      </c>
      <c r="R21" s="1220"/>
      <c r="S21" s="1220"/>
      <c r="T21" s="1220"/>
      <c r="U21" s="1221"/>
      <c r="V21" s="1219" t="s">
        <v>286</v>
      </c>
      <c r="W21" s="1220"/>
      <c r="X21" s="1221"/>
      <c r="Y21" s="1219" t="s">
        <v>287</v>
      </c>
      <c r="Z21" s="1220"/>
      <c r="AA21" s="1220"/>
      <c r="AB21" s="1221"/>
      <c r="AC21" s="1219" t="s">
        <v>286</v>
      </c>
      <c r="AD21" s="1220"/>
      <c r="AE21" s="1220"/>
      <c r="AF21" s="1221"/>
      <c r="AG21" s="1219" t="s">
        <v>287</v>
      </c>
      <c r="AH21" s="1220"/>
      <c r="AI21" s="1220"/>
      <c r="AJ21" s="1221"/>
      <c r="AK21" s="1555"/>
      <c r="AL21" s="1556"/>
      <c r="AM21" s="1557"/>
    </row>
    <row r="22" spans="1:40" ht="16.350000000000001" customHeight="1" x14ac:dyDescent="0.15">
      <c r="A22" s="1242"/>
      <c r="B22" s="1386" t="s">
        <v>274</v>
      </c>
      <c r="C22" s="1387"/>
      <c r="D22" s="1387"/>
      <c r="E22" s="1387"/>
      <c r="F22" s="1387"/>
      <c r="G22" s="1387"/>
      <c r="H22" s="1387"/>
      <c r="I22" s="1387"/>
      <c r="J22" s="1387"/>
      <c r="K22" s="1387"/>
      <c r="L22" s="1516"/>
      <c r="M22" s="1224"/>
      <c r="N22" s="1224"/>
      <c r="O22" s="1224"/>
      <c r="P22" s="1389"/>
      <c r="Q22" s="1338"/>
      <c r="R22" s="1224"/>
      <c r="S22" s="1224"/>
      <c r="T22" s="1224"/>
      <c r="U22" s="1389"/>
      <c r="V22" s="1338"/>
      <c r="W22" s="1224"/>
      <c r="X22" s="1389"/>
      <c r="Y22" s="1338"/>
      <c r="Z22" s="1224"/>
      <c r="AA22" s="1224"/>
      <c r="AB22" s="1389"/>
      <c r="AC22" s="1338"/>
      <c r="AD22" s="1224"/>
      <c r="AE22" s="1224"/>
      <c r="AF22" s="1389"/>
      <c r="AG22" s="1338"/>
      <c r="AH22" s="1224"/>
      <c r="AI22" s="1224"/>
      <c r="AJ22" s="1389"/>
      <c r="AK22" s="1555"/>
      <c r="AL22" s="1556"/>
      <c r="AM22" s="1557"/>
    </row>
    <row r="23" spans="1:40" ht="16.350000000000001" customHeight="1" x14ac:dyDescent="0.15">
      <c r="A23" s="1242"/>
      <c r="B23" s="1410" t="s">
        <v>275</v>
      </c>
      <c r="C23" s="1411"/>
      <c r="D23" s="1411"/>
      <c r="E23" s="1411"/>
      <c r="F23" s="1411"/>
      <c r="G23" s="1411"/>
      <c r="H23" s="1411"/>
      <c r="I23" s="1411"/>
      <c r="J23" s="1411"/>
      <c r="K23" s="1411"/>
      <c r="L23" s="1528"/>
      <c r="M23" s="1223"/>
      <c r="N23" s="1223"/>
      <c r="O23" s="1223"/>
      <c r="P23" s="1521"/>
      <c r="Q23" s="1222"/>
      <c r="R23" s="1223"/>
      <c r="S23" s="1223"/>
      <c r="T23" s="1223"/>
      <c r="U23" s="1521"/>
      <c r="V23" s="1338"/>
      <c r="W23" s="1224"/>
      <c r="X23" s="1389"/>
      <c r="Y23" s="1338"/>
      <c r="Z23" s="1224"/>
      <c r="AA23" s="1224"/>
      <c r="AB23" s="1389"/>
      <c r="AC23" s="1338"/>
      <c r="AD23" s="1224"/>
      <c r="AE23" s="1224"/>
      <c r="AF23" s="1389"/>
      <c r="AG23" s="1338"/>
      <c r="AH23" s="1224"/>
      <c r="AI23" s="1224"/>
      <c r="AJ23" s="1389"/>
      <c r="AK23" s="1555"/>
      <c r="AL23" s="1556"/>
      <c r="AM23" s="1557"/>
    </row>
    <row r="24" spans="1:40" ht="16.7" customHeight="1" x14ac:dyDescent="0.15">
      <c r="A24" s="1515"/>
      <c r="B24" s="1476" t="s">
        <v>288</v>
      </c>
      <c r="C24" s="1476"/>
      <c r="D24" s="1476"/>
      <c r="E24" s="1476"/>
      <c r="F24" s="1476"/>
      <c r="G24" s="1476"/>
      <c r="H24" s="1476"/>
      <c r="I24" s="1476"/>
      <c r="J24" s="1476"/>
      <c r="K24" s="1476"/>
      <c r="L24" s="1476"/>
      <c r="M24" s="1365"/>
      <c r="N24" s="1365"/>
      <c r="O24" s="1365"/>
      <c r="P24" s="1365"/>
      <c r="Q24" s="1365"/>
      <c r="R24" s="1365"/>
      <c r="S24" s="1365"/>
      <c r="T24" s="1365"/>
      <c r="U24" s="1365"/>
      <c r="V24" s="1525"/>
      <c r="W24" s="1525"/>
      <c r="X24" s="1525"/>
      <c r="Y24" s="1525"/>
      <c r="Z24" s="1525"/>
      <c r="AA24" s="1525"/>
      <c r="AB24" s="1526"/>
      <c r="AC24" s="1527"/>
      <c r="AD24" s="1525"/>
      <c r="AE24" s="1525"/>
      <c r="AF24" s="1525"/>
      <c r="AG24" s="1525"/>
      <c r="AH24" s="1525"/>
      <c r="AI24" s="1525"/>
      <c r="AJ24" s="1526"/>
      <c r="AK24" s="1558"/>
      <c r="AL24" s="1559"/>
      <c r="AM24" s="1560"/>
    </row>
    <row r="25" spans="1:40" ht="16.5" customHeight="1" x14ac:dyDescent="0.15">
      <c r="A25" s="1529" t="s">
        <v>289</v>
      </c>
      <c r="B25" s="1530"/>
      <c r="C25" s="1530"/>
      <c r="D25" s="1530"/>
      <c r="E25" s="1530"/>
      <c r="F25" s="1530"/>
      <c r="G25" s="1530"/>
      <c r="H25" s="1530"/>
      <c r="I25" s="1530"/>
      <c r="J25" s="1530"/>
      <c r="K25" s="1530"/>
      <c r="L25" s="1530"/>
      <c r="M25" s="1530"/>
      <c r="N25" s="1530"/>
      <c r="O25" s="1530"/>
      <c r="P25" s="1530"/>
      <c r="Q25" s="1530"/>
      <c r="R25" s="1530"/>
      <c r="S25" s="1530"/>
      <c r="T25" s="1495" t="s">
        <v>290</v>
      </c>
      <c r="U25" s="1495"/>
      <c r="V25" s="1496"/>
      <c r="W25" s="1496"/>
      <c r="X25" s="1496"/>
      <c r="Y25" s="1496"/>
      <c r="Z25" s="1496"/>
      <c r="AA25" s="1496"/>
      <c r="AB25" s="1496"/>
      <c r="AC25" s="145"/>
      <c r="AD25" s="145"/>
      <c r="AE25" s="145"/>
      <c r="AF25" s="145"/>
      <c r="AG25" s="145"/>
      <c r="AH25" s="145"/>
      <c r="AI25" s="145"/>
      <c r="AJ25" s="145"/>
      <c r="AK25" s="145"/>
      <c r="AL25" s="145"/>
      <c r="AM25" s="146"/>
    </row>
    <row r="26" spans="1:40" ht="16.5" customHeight="1" x14ac:dyDescent="0.15">
      <c r="A26" s="1497" t="s">
        <v>291</v>
      </c>
      <c r="B26" s="1498"/>
      <c r="C26" s="1498"/>
      <c r="D26" s="1498"/>
      <c r="E26" s="1498"/>
      <c r="F26" s="1498"/>
      <c r="G26" s="1498"/>
      <c r="H26" s="1498"/>
      <c r="I26" s="1498"/>
      <c r="J26" s="1498"/>
      <c r="K26" s="1498"/>
      <c r="L26" s="1498"/>
      <c r="M26" s="1498"/>
      <c r="N26" s="1498"/>
      <c r="O26" s="1498"/>
      <c r="P26" s="1498"/>
      <c r="Q26" s="1498"/>
      <c r="R26" s="1498"/>
      <c r="S26" s="1498"/>
      <c r="T26" s="1498"/>
      <c r="U26" s="1498"/>
      <c r="V26" s="1498"/>
      <c r="W26" s="1498"/>
      <c r="X26" s="1498"/>
      <c r="Y26" s="1498"/>
      <c r="Z26" s="1498"/>
      <c r="AA26" s="1498"/>
      <c r="AB26" s="1498"/>
      <c r="AC26" s="1499"/>
      <c r="AD26" s="1499"/>
      <c r="AE26" s="1499"/>
      <c r="AF26" s="1499"/>
      <c r="AG26" s="1499"/>
      <c r="AH26" s="1499"/>
      <c r="AI26" s="1499"/>
      <c r="AJ26" s="1499"/>
      <c r="AK26" s="1499"/>
      <c r="AL26" s="1499"/>
      <c r="AM26" s="1500"/>
    </row>
    <row r="27" spans="1:40" ht="17.25" customHeight="1" x14ac:dyDescent="0.15">
      <c r="A27" s="147"/>
      <c r="B27" s="1226" t="s">
        <v>292</v>
      </c>
      <c r="C27" s="1227"/>
      <c r="D27" s="1227"/>
      <c r="E27" s="1227"/>
      <c r="F27" s="1227"/>
      <c r="G27" s="1227"/>
      <c r="H27" s="1227"/>
      <c r="I27" s="1227"/>
      <c r="J27" s="1227"/>
      <c r="K27" s="1227"/>
      <c r="L27" s="1227"/>
      <c r="M27" s="1227"/>
      <c r="N27" s="1228"/>
      <c r="O27" s="1501" t="s">
        <v>277</v>
      </c>
      <c r="P27" s="1502"/>
      <c r="Q27" s="1502"/>
      <c r="R27" s="1502"/>
      <c r="S27" s="1502"/>
      <c r="T27" s="1502"/>
      <c r="U27" s="1503"/>
      <c r="V27" s="266"/>
      <c r="W27" s="266"/>
      <c r="X27" s="266"/>
      <c r="Y27" s="266"/>
      <c r="Z27" s="266"/>
      <c r="AA27" s="266"/>
      <c r="AB27" s="266"/>
      <c r="AC27" s="266"/>
      <c r="AD27" s="266"/>
      <c r="AE27" s="266"/>
      <c r="AF27" s="266"/>
      <c r="AG27" s="266"/>
      <c r="AH27" s="266"/>
      <c r="AI27" s="266"/>
      <c r="AJ27" s="266"/>
      <c r="AK27" s="266"/>
      <c r="AL27" s="266"/>
      <c r="AM27" s="278"/>
    </row>
    <row r="28" spans="1:40" ht="30.75" customHeight="1" x14ac:dyDescent="0.15">
      <c r="A28" s="147"/>
      <c r="B28" s="1517" t="s">
        <v>293</v>
      </c>
      <c r="C28" s="1518"/>
      <c r="D28" s="1518"/>
      <c r="E28" s="1518"/>
      <c r="F28" s="1518"/>
      <c r="G28" s="1518"/>
      <c r="H28" s="1518"/>
      <c r="I28" s="1518"/>
      <c r="J28" s="1518"/>
      <c r="K28" s="1518"/>
      <c r="L28" s="1518"/>
      <c r="M28" s="1518"/>
      <c r="N28" s="1518"/>
      <c r="O28" s="1519" t="s">
        <v>277</v>
      </c>
      <c r="P28" s="1520"/>
      <c r="Q28" s="1520"/>
      <c r="R28" s="1520"/>
      <c r="S28" s="1520"/>
      <c r="T28" s="1520"/>
      <c r="U28" s="1520"/>
      <c r="V28" s="1410" t="s">
        <v>294</v>
      </c>
      <c r="W28" s="1223"/>
      <c r="X28" s="1223"/>
      <c r="Y28" s="1223"/>
      <c r="Z28" s="1223"/>
      <c r="AA28" s="1223"/>
      <c r="AB28" s="1223"/>
      <c r="AC28" s="1223"/>
      <c r="AD28" s="1223"/>
      <c r="AE28" s="1223"/>
      <c r="AF28" s="1223"/>
      <c r="AG28" s="1521"/>
      <c r="AH28" s="1522" t="s">
        <v>335</v>
      </c>
      <c r="AI28" s="1523"/>
      <c r="AJ28" s="1523"/>
      <c r="AK28" s="1523"/>
      <c r="AL28" s="1523"/>
      <c r="AM28" s="1524"/>
    </row>
    <row r="29" spans="1:40" s="149" customFormat="1" ht="17.25" customHeight="1" x14ac:dyDescent="0.15">
      <c r="A29" s="1489" t="s">
        <v>295</v>
      </c>
      <c r="B29" s="1476"/>
      <c r="C29" s="1476"/>
      <c r="D29" s="1476"/>
      <c r="E29" s="1476"/>
      <c r="F29" s="1476"/>
      <c r="G29" s="1476"/>
      <c r="H29" s="1476"/>
      <c r="I29" s="1476"/>
      <c r="J29" s="1476"/>
      <c r="K29" s="1476"/>
      <c r="L29" s="1476"/>
      <c r="M29" s="1496" t="s">
        <v>290</v>
      </c>
      <c r="N29" s="1496"/>
      <c r="O29" s="1496"/>
      <c r="P29" s="1496"/>
      <c r="Q29" s="1496"/>
      <c r="R29" s="1496"/>
      <c r="S29" s="1496"/>
      <c r="T29" s="1496"/>
      <c r="U29" s="1496"/>
      <c r="V29" s="1180"/>
      <c r="W29" s="1180"/>
      <c r="X29" s="1180"/>
      <c r="Y29" s="1180"/>
      <c r="Z29" s="1180"/>
      <c r="AA29" s="1180"/>
      <c r="AB29" s="1180"/>
      <c r="AC29" s="1180"/>
      <c r="AD29" s="1180"/>
      <c r="AE29" s="1180"/>
      <c r="AF29" s="1180"/>
      <c r="AG29" s="1180"/>
      <c r="AH29" s="1180"/>
      <c r="AI29" s="1180"/>
      <c r="AJ29" s="1180"/>
      <c r="AK29" s="1180"/>
      <c r="AL29" s="1180"/>
      <c r="AM29" s="1472"/>
      <c r="AN29" s="148"/>
    </row>
    <row r="30" spans="1:40" s="149" customFormat="1" ht="17.25" customHeight="1" x14ac:dyDescent="0.15">
      <c r="A30" s="1489" t="s">
        <v>296</v>
      </c>
      <c r="B30" s="1476"/>
      <c r="C30" s="1476"/>
      <c r="D30" s="1476"/>
      <c r="E30" s="1476"/>
      <c r="F30" s="1476"/>
      <c r="G30" s="1476"/>
      <c r="H30" s="1476"/>
      <c r="I30" s="1476"/>
      <c r="J30" s="1476"/>
      <c r="K30" s="1476"/>
      <c r="L30" s="1476"/>
      <c r="M30" s="1496" t="s">
        <v>290</v>
      </c>
      <c r="N30" s="1496"/>
      <c r="O30" s="1496"/>
      <c r="P30" s="1496"/>
      <c r="Q30" s="1496"/>
      <c r="R30" s="1496"/>
      <c r="S30" s="1496"/>
      <c r="T30" s="1496"/>
      <c r="U30" s="1496"/>
      <c r="V30" s="1476" t="s">
        <v>297</v>
      </c>
      <c r="W30" s="1476"/>
      <c r="X30" s="1476"/>
      <c r="Y30" s="1476"/>
      <c r="Z30" s="1476"/>
      <c r="AA30" s="1476"/>
      <c r="AB30" s="1476"/>
      <c r="AC30" s="1476"/>
      <c r="AD30" s="1476"/>
      <c r="AE30" s="1476"/>
      <c r="AF30" s="1476"/>
      <c r="AG30" s="1476"/>
      <c r="AH30" s="1504" t="s">
        <v>290</v>
      </c>
      <c r="AI30" s="1504"/>
      <c r="AJ30" s="1504"/>
      <c r="AK30" s="1504"/>
      <c r="AL30" s="1504"/>
      <c r="AM30" s="1505"/>
      <c r="AN30" s="148"/>
    </row>
    <row r="31" spans="1:40" s="149" customFormat="1" ht="18" customHeight="1" x14ac:dyDescent="0.15">
      <c r="A31" s="1489" t="s">
        <v>298</v>
      </c>
      <c r="B31" s="1476"/>
      <c r="C31" s="1476"/>
      <c r="D31" s="1476"/>
      <c r="E31" s="1476"/>
      <c r="F31" s="1476"/>
      <c r="G31" s="1476"/>
      <c r="H31" s="1476"/>
      <c r="I31" s="1476"/>
      <c r="J31" s="1476"/>
      <c r="K31" s="1476"/>
      <c r="L31" s="1476"/>
      <c r="M31" s="1226"/>
      <c r="N31" s="1227"/>
      <c r="O31" s="1227"/>
      <c r="P31" s="1227"/>
      <c r="Q31" s="1227"/>
      <c r="R31" s="1227"/>
      <c r="S31" s="1227"/>
      <c r="T31" s="1227"/>
      <c r="U31" s="1227"/>
      <c r="V31" s="1227"/>
      <c r="W31" s="1227"/>
      <c r="X31" s="1227"/>
      <c r="Y31" s="1227"/>
      <c r="Z31" s="1227"/>
      <c r="AA31" s="1227"/>
      <c r="AB31" s="1227"/>
      <c r="AC31" s="1227"/>
      <c r="AD31" s="1227"/>
      <c r="AE31" s="1227"/>
      <c r="AF31" s="1227"/>
      <c r="AG31" s="1227"/>
      <c r="AH31" s="1227"/>
      <c r="AI31" s="1227"/>
      <c r="AJ31" s="1227"/>
      <c r="AK31" s="1227"/>
      <c r="AL31" s="1227"/>
      <c r="AM31" s="1490"/>
      <c r="AN31" s="150"/>
    </row>
    <row r="32" spans="1:40" ht="17.25" customHeight="1" thickBot="1" x14ac:dyDescent="0.2">
      <c r="A32" s="1491" t="s">
        <v>150</v>
      </c>
      <c r="B32" s="1492"/>
      <c r="C32" s="1492"/>
      <c r="D32" s="1492"/>
      <c r="E32" s="1492"/>
      <c r="F32" s="1492"/>
      <c r="G32" s="1492"/>
      <c r="H32" s="1493" t="s">
        <v>6</v>
      </c>
      <c r="I32" s="1493"/>
      <c r="J32" s="1493"/>
      <c r="K32" s="1493"/>
      <c r="L32" s="1493"/>
      <c r="M32" s="1493"/>
      <c r="N32" s="1493"/>
      <c r="O32" s="1493"/>
      <c r="P32" s="1493"/>
      <c r="Q32" s="1493"/>
      <c r="R32" s="1493"/>
      <c r="S32" s="1493"/>
      <c r="T32" s="1493"/>
      <c r="U32" s="1493"/>
      <c r="V32" s="1493"/>
      <c r="W32" s="1493"/>
      <c r="X32" s="1493"/>
      <c r="Y32" s="1493"/>
      <c r="Z32" s="1493"/>
      <c r="AA32" s="1493"/>
      <c r="AB32" s="1493"/>
      <c r="AC32" s="1493"/>
      <c r="AD32" s="1493"/>
      <c r="AE32" s="1493"/>
      <c r="AF32" s="1493"/>
      <c r="AG32" s="1493"/>
      <c r="AH32" s="1493"/>
      <c r="AI32" s="1493"/>
      <c r="AJ32" s="1493"/>
      <c r="AK32" s="1493"/>
      <c r="AL32" s="1493"/>
      <c r="AM32" s="1494"/>
    </row>
    <row r="33" spans="1:40" s="256" customFormat="1" ht="17.25" customHeight="1" x14ac:dyDescent="0.15">
      <c r="A33" s="330"/>
      <c r="B33" s="330"/>
      <c r="C33" s="330"/>
      <c r="D33" s="330"/>
      <c r="E33" s="330"/>
      <c r="F33" s="330"/>
      <c r="G33" s="330"/>
      <c r="H33" s="244"/>
      <c r="I33" s="244"/>
      <c r="J33" s="244"/>
      <c r="K33" s="244"/>
      <c r="L33" s="244"/>
      <c r="M33" s="244"/>
      <c r="N33" s="244"/>
      <c r="O33" s="244"/>
      <c r="P33" s="244"/>
      <c r="Q33" s="244"/>
      <c r="R33" s="244"/>
      <c r="S33" s="244"/>
      <c r="T33" s="244"/>
      <c r="U33" s="244"/>
      <c r="V33" s="244"/>
      <c r="W33" s="244"/>
      <c r="X33" s="244"/>
      <c r="Y33" s="244"/>
      <c r="Z33" s="244"/>
      <c r="AA33" s="244"/>
      <c r="AB33" s="244"/>
      <c r="AC33" s="244"/>
      <c r="AD33" s="244"/>
      <c r="AE33" s="244"/>
      <c r="AF33" s="244"/>
      <c r="AG33" s="244"/>
      <c r="AH33" s="244"/>
      <c r="AI33" s="244"/>
      <c r="AJ33" s="244"/>
      <c r="AK33" s="244"/>
      <c r="AL33" s="244"/>
      <c r="AM33" s="244"/>
      <c r="AN33" s="143"/>
    </row>
    <row r="34" spans="1:40" s="215" customFormat="1" ht="28.5" customHeight="1" thickBot="1" x14ac:dyDescent="0.2">
      <c r="A34" s="1270" t="s">
        <v>523</v>
      </c>
      <c r="B34" s="1270"/>
      <c r="C34" s="1270"/>
      <c r="D34" s="1270"/>
      <c r="E34" s="1270"/>
      <c r="F34" s="1270"/>
      <c r="G34" s="1270"/>
      <c r="H34" s="1270"/>
      <c r="I34" s="1270"/>
      <c r="J34" s="1270"/>
      <c r="K34" s="1270"/>
      <c r="L34" s="1270"/>
      <c r="M34" s="1270"/>
      <c r="N34" s="1270"/>
      <c r="O34" s="1270"/>
      <c r="P34" s="1270"/>
      <c r="Q34" s="1270"/>
      <c r="R34" s="1270"/>
      <c r="S34" s="1270"/>
      <c r="T34" s="1270"/>
      <c r="U34" s="1270"/>
      <c r="V34" s="1270"/>
      <c r="W34" s="1270"/>
      <c r="X34" s="1270"/>
      <c r="Y34" s="1270"/>
      <c r="Z34" s="1270"/>
      <c r="AA34" s="1270"/>
      <c r="AB34" s="1270"/>
      <c r="AC34" s="1270"/>
      <c r="AD34" s="1270"/>
      <c r="AE34" s="1270"/>
      <c r="AF34" s="1270"/>
      <c r="AG34" s="1270"/>
      <c r="AH34" s="1270"/>
      <c r="AI34" s="1270"/>
      <c r="AJ34" s="1270"/>
      <c r="AK34" s="1270"/>
      <c r="AL34" s="1270"/>
      <c r="AM34" s="1270"/>
      <c r="AN34" s="143"/>
    </row>
    <row r="35" spans="1:40" ht="12.75" customHeight="1" x14ac:dyDescent="0.15">
      <c r="A35" s="1580" t="s">
        <v>255</v>
      </c>
      <c r="B35" s="1506" t="s">
        <v>256</v>
      </c>
      <c r="C35" s="1507"/>
      <c r="D35" s="1507"/>
      <c r="E35" s="1507"/>
      <c r="F35" s="1507"/>
      <c r="G35" s="1507"/>
      <c r="H35" s="1508"/>
      <c r="I35" s="1508"/>
      <c r="J35" s="1508"/>
      <c r="K35" s="1508"/>
      <c r="L35" s="1508"/>
      <c r="M35" s="1508"/>
      <c r="N35" s="1508"/>
      <c r="O35" s="1508"/>
      <c r="P35" s="1508"/>
      <c r="Q35" s="1508"/>
      <c r="R35" s="1508"/>
      <c r="S35" s="1508"/>
      <c r="T35" s="1508"/>
      <c r="U35" s="1508"/>
      <c r="V35" s="1508"/>
      <c r="W35" s="1508"/>
      <c r="X35" s="1508"/>
      <c r="Y35" s="1508"/>
      <c r="Z35" s="1508"/>
      <c r="AA35" s="1508"/>
      <c r="AB35" s="1508"/>
      <c r="AC35" s="1508"/>
      <c r="AD35" s="1508"/>
      <c r="AE35" s="1508"/>
      <c r="AF35" s="1508"/>
      <c r="AG35" s="1508"/>
      <c r="AH35" s="1508"/>
      <c r="AI35" s="1508"/>
      <c r="AJ35" s="1508"/>
      <c r="AK35" s="1508"/>
      <c r="AL35" s="1508"/>
      <c r="AM35" s="1509"/>
    </row>
    <row r="36" spans="1:40" ht="12.75" customHeight="1" x14ac:dyDescent="0.15">
      <c r="A36" s="1581"/>
      <c r="B36" s="1253" t="s">
        <v>279</v>
      </c>
      <c r="C36" s="1253"/>
      <c r="D36" s="1253"/>
      <c r="E36" s="1253"/>
      <c r="F36" s="1253"/>
      <c r="G36" s="1253"/>
      <c r="H36" s="1510"/>
      <c r="I36" s="1510"/>
      <c r="J36" s="1510"/>
      <c r="K36" s="1510"/>
      <c r="L36" s="1510"/>
      <c r="M36" s="1510"/>
      <c r="N36" s="1510"/>
      <c r="O36" s="1510"/>
      <c r="P36" s="1510"/>
      <c r="Q36" s="1510"/>
      <c r="R36" s="1510"/>
      <c r="S36" s="1510"/>
      <c r="T36" s="1510"/>
      <c r="U36" s="1510"/>
      <c r="V36" s="1510"/>
      <c r="W36" s="1510"/>
      <c r="X36" s="1510"/>
      <c r="Y36" s="1510"/>
      <c r="Z36" s="1510"/>
      <c r="AA36" s="1510"/>
      <c r="AB36" s="1510"/>
      <c r="AC36" s="1510"/>
      <c r="AD36" s="1510"/>
      <c r="AE36" s="1510"/>
      <c r="AF36" s="1510"/>
      <c r="AG36" s="1510"/>
      <c r="AH36" s="1510"/>
      <c r="AI36" s="1510"/>
      <c r="AJ36" s="1510"/>
      <c r="AK36" s="1510"/>
      <c r="AL36" s="1510"/>
      <c r="AM36" s="1511"/>
    </row>
    <row r="37" spans="1:40" ht="14.25" customHeight="1" x14ac:dyDescent="0.15">
      <c r="A37" s="1581"/>
      <c r="B37" s="1250" t="s">
        <v>257</v>
      </c>
      <c r="C37" s="1250"/>
      <c r="D37" s="1250"/>
      <c r="E37" s="1250"/>
      <c r="F37" s="1250"/>
      <c r="G37" s="1251"/>
      <c r="H37" s="1512" t="s">
        <v>258</v>
      </c>
      <c r="I37" s="1513"/>
      <c r="J37" s="1513"/>
      <c r="K37" s="1513"/>
      <c r="L37" s="1513"/>
      <c r="M37" s="1513"/>
      <c r="N37" s="1513"/>
      <c r="O37" s="1513"/>
      <c r="P37" s="1513"/>
      <c r="Q37" s="1513"/>
      <c r="R37" s="1513"/>
      <c r="S37" s="1513"/>
      <c r="T37" s="1513"/>
      <c r="U37" s="1513"/>
      <c r="V37" s="1513"/>
      <c r="W37" s="1513"/>
      <c r="X37" s="1513"/>
      <c r="Y37" s="1513"/>
      <c r="Z37" s="1513"/>
      <c r="AA37" s="1513"/>
      <c r="AB37" s="1513"/>
      <c r="AC37" s="1513"/>
      <c r="AD37" s="1513"/>
      <c r="AE37" s="1513"/>
      <c r="AF37" s="1513"/>
      <c r="AG37" s="1513"/>
      <c r="AH37" s="1513"/>
      <c r="AI37" s="1513"/>
      <c r="AJ37" s="1513"/>
      <c r="AK37" s="1513"/>
      <c r="AL37" s="1513"/>
      <c r="AM37" s="1514"/>
    </row>
    <row r="38" spans="1:40" ht="12.75" customHeight="1" x14ac:dyDescent="0.15">
      <c r="A38" s="1581"/>
      <c r="B38" s="1180" t="s">
        <v>259</v>
      </c>
      <c r="C38" s="1180"/>
      <c r="D38" s="1180"/>
      <c r="E38" s="1180"/>
      <c r="F38" s="1180"/>
      <c r="G38" s="1180"/>
      <c r="H38" s="1411" t="s">
        <v>260</v>
      </c>
      <c r="I38" s="1411"/>
      <c r="J38" s="1411"/>
      <c r="K38" s="1411"/>
      <c r="L38" s="1412"/>
      <c r="M38" s="1338"/>
      <c r="N38" s="1224"/>
      <c r="O38" s="1224"/>
      <c r="P38" s="1224"/>
      <c r="Q38" s="1224"/>
      <c r="R38" s="1224"/>
      <c r="S38" s="1224"/>
      <c r="T38" s="1224"/>
      <c r="U38" s="1224"/>
      <c r="V38" s="1224"/>
      <c r="W38" s="1224"/>
      <c r="X38" s="1224"/>
      <c r="Y38" s="1224"/>
      <c r="Z38" s="1389"/>
      <c r="AA38" s="1236" t="s">
        <v>261</v>
      </c>
      <c r="AB38" s="1237"/>
      <c r="AC38" s="1237"/>
      <c r="AD38" s="1237"/>
      <c r="AE38" s="1237"/>
      <c r="AF38" s="1238"/>
      <c r="AG38" s="1338"/>
      <c r="AH38" s="1224"/>
      <c r="AI38" s="1224"/>
      <c r="AJ38" s="1224"/>
      <c r="AK38" s="1224"/>
      <c r="AL38" s="1224"/>
      <c r="AM38" s="1225"/>
    </row>
    <row r="39" spans="1:40" ht="12.75" customHeight="1" x14ac:dyDescent="0.15">
      <c r="A39" s="1582"/>
      <c r="B39" s="1180"/>
      <c r="C39" s="1180"/>
      <c r="D39" s="1180"/>
      <c r="E39" s="1180"/>
      <c r="F39" s="1180"/>
      <c r="G39" s="1180"/>
      <c r="H39" s="1476" t="s">
        <v>262</v>
      </c>
      <c r="I39" s="1476"/>
      <c r="J39" s="1476"/>
      <c r="K39" s="1365"/>
      <c r="L39" s="1365"/>
      <c r="M39" s="217"/>
      <c r="N39" s="217"/>
      <c r="O39" s="217"/>
      <c r="P39" s="217"/>
      <c r="Q39" s="217"/>
      <c r="R39" s="217"/>
      <c r="S39" s="217"/>
      <c r="T39" s="217"/>
      <c r="U39" s="217"/>
      <c r="V39" s="217"/>
      <c r="W39" s="217"/>
      <c r="X39" s="217"/>
      <c r="Y39" s="217"/>
      <c r="Z39" s="217"/>
      <c r="AA39" s="223"/>
      <c r="AB39" s="223"/>
      <c r="AC39" s="223"/>
      <c r="AD39" s="223"/>
      <c r="AE39" s="223"/>
      <c r="AF39" s="223"/>
      <c r="AG39" s="217"/>
      <c r="AH39" s="217"/>
      <c r="AI39" s="217"/>
      <c r="AJ39" s="217"/>
      <c r="AK39" s="217"/>
      <c r="AL39" s="217"/>
      <c r="AM39" s="220"/>
    </row>
    <row r="40" spans="1:40" ht="12.75" customHeight="1" x14ac:dyDescent="0.15">
      <c r="A40" s="1497" t="s">
        <v>291</v>
      </c>
      <c r="B40" s="1498"/>
      <c r="C40" s="1498"/>
      <c r="D40" s="1498"/>
      <c r="E40" s="1498"/>
      <c r="F40" s="1498"/>
      <c r="G40" s="1498"/>
      <c r="H40" s="1498"/>
      <c r="I40" s="1498"/>
      <c r="J40" s="1498"/>
      <c r="K40" s="1498"/>
      <c r="L40" s="1498"/>
      <c r="M40" s="1498"/>
      <c r="N40" s="1498"/>
      <c r="O40" s="1498"/>
      <c r="P40" s="1498"/>
      <c r="Q40" s="1498"/>
      <c r="R40" s="1498"/>
      <c r="S40" s="1498"/>
      <c r="T40" s="1498"/>
      <c r="U40" s="1498"/>
      <c r="V40" s="1498"/>
      <c r="W40" s="1498"/>
      <c r="X40" s="1498"/>
      <c r="Y40" s="1498"/>
      <c r="Z40" s="1498"/>
      <c r="AA40" s="1498"/>
      <c r="AB40" s="1498"/>
      <c r="AC40" s="1499"/>
      <c r="AD40" s="1499"/>
      <c r="AE40" s="1499"/>
      <c r="AF40" s="1499"/>
      <c r="AG40" s="1499"/>
      <c r="AH40" s="1499"/>
      <c r="AI40" s="1499"/>
      <c r="AJ40" s="1499"/>
      <c r="AK40" s="1499"/>
      <c r="AL40" s="1499"/>
      <c r="AM40" s="1500"/>
    </row>
    <row r="41" spans="1:40" ht="12.75" x14ac:dyDescent="0.15">
      <c r="A41" s="147"/>
      <c r="B41" s="1226" t="s">
        <v>292</v>
      </c>
      <c r="C41" s="1227"/>
      <c r="D41" s="1227"/>
      <c r="E41" s="1227"/>
      <c r="F41" s="1227"/>
      <c r="G41" s="1227"/>
      <c r="H41" s="1227"/>
      <c r="I41" s="1227"/>
      <c r="J41" s="1227"/>
      <c r="K41" s="1227"/>
      <c r="L41" s="1227"/>
      <c r="M41" s="1227"/>
      <c r="N41" s="1228"/>
      <c r="O41" s="1501" t="s">
        <v>277</v>
      </c>
      <c r="P41" s="1502"/>
      <c r="Q41" s="1502"/>
      <c r="R41" s="1502"/>
      <c r="S41" s="1502"/>
      <c r="T41" s="1502"/>
      <c r="U41" s="1503"/>
      <c r="V41" s="227"/>
      <c r="W41" s="227"/>
      <c r="X41" s="227"/>
      <c r="Y41" s="227"/>
      <c r="Z41" s="227"/>
      <c r="AA41" s="227"/>
      <c r="AB41" s="227"/>
      <c r="AC41" s="227"/>
      <c r="AD41" s="227"/>
      <c r="AE41" s="227"/>
      <c r="AF41" s="227"/>
      <c r="AG41" s="227"/>
      <c r="AH41" s="227"/>
      <c r="AI41" s="227"/>
      <c r="AJ41" s="227"/>
      <c r="AK41" s="227"/>
      <c r="AL41" s="227"/>
      <c r="AM41" s="228"/>
    </row>
    <row r="42" spans="1:40" ht="27" customHeight="1" x14ac:dyDescent="0.15">
      <c r="A42" s="147"/>
      <c r="B42" s="1517" t="s">
        <v>293</v>
      </c>
      <c r="C42" s="1518"/>
      <c r="D42" s="1518"/>
      <c r="E42" s="1518"/>
      <c r="F42" s="1518"/>
      <c r="G42" s="1518"/>
      <c r="H42" s="1518"/>
      <c r="I42" s="1518"/>
      <c r="J42" s="1518"/>
      <c r="K42" s="1518"/>
      <c r="L42" s="1518"/>
      <c r="M42" s="1518"/>
      <c r="N42" s="1518"/>
      <c r="O42" s="1519" t="s">
        <v>277</v>
      </c>
      <c r="P42" s="1520"/>
      <c r="Q42" s="1520"/>
      <c r="R42" s="1520"/>
      <c r="S42" s="1520"/>
      <c r="T42" s="1520"/>
      <c r="U42" s="1520"/>
      <c r="V42" s="1410" t="s">
        <v>294</v>
      </c>
      <c r="W42" s="1223"/>
      <c r="X42" s="1223"/>
      <c r="Y42" s="1223"/>
      <c r="Z42" s="1223"/>
      <c r="AA42" s="1223"/>
      <c r="AB42" s="1223"/>
      <c r="AC42" s="1223"/>
      <c r="AD42" s="1223"/>
      <c r="AE42" s="1223"/>
      <c r="AF42" s="1223"/>
      <c r="AG42" s="1521"/>
      <c r="AH42" s="1522" t="s">
        <v>335</v>
      </c>
      <c r="AI42" s="1523"/>
      <c r="AJ42" s="1523"/>
      <c r="AK42" s="1523"/>
      <c r="AL42" s="1523"/>
      <c r="AM42" s="1524"/>
    </row>
    <row r="43" spans="1:40" ht="12.75" x14ac:dyDescent="0.15">
      <c r="A43" s="1489" t="s">
        <v>295</v>
      </c>
      <c r="B43" s="1476"/>
      <c r="C43" s="1476"/>
      <c r="D43" s="1476"/>
      <c r="E43" s="1476"/>
      <c r="F43" s="1476"/>
      <c r="G43" s="1476"/>
      <c r="H43" s="1476"/>
      <c r="I43" s="1476"/>
      <c r="J43" s="1476"/>
      <c r="K43" s="1476"/>
      <c r="L43" s="1476"/>
      <c r="M43" s="1496" t="s">
        <v>290</v>
      </c>
      <c r="N43" s="1496"/>
      <c r="O43" s="1496"/>
      <c r="P43" s="1496"/>
      <c r="Q43" s="1496"/>
      <c r="R43" s="1496"/>
      <c r="S43" s="1496"/>
      <c r="T43" s="1496"/>
      <c r="U43" s="1496"/>
      <c r="V43" s="1180"/>
      <c r="W43" s="1180"/>
      <c r="X43" s="1180"/>
      <c r="Y43" s="1180"/>
      <c r="Z43" s="1180"/>
      <c r="AA43" s="1180"/>
      <c r="AB43" s="1180"/>
      <c r="AC43" s="1180"/>
      <c r="AD43" s="1180"/>
      <c r="AE43" s="1180"/>
      <c r="AF43" s="1180"/>
      <c r="AG43" s="1180"/>
      <c r="AH43" s="1180"/>
      <c r="AI43" s="1180"/>
      <c r="AJ43" s="1180"/>
      <c r="AK43" s="1180"/>
      <c r="AL43" s="1180"/>
      <c r="AM43" s="1472"/>
    </row>
    <row r="44" spans="1:40" ht="12.75" x14ac:dyDescent="0.15">
      <c r="A44" s="1489" t="s">
        <v>296</v>
      </c>
      <c r="B44" s="1476"/>
      <c r="C44" s="1476"/>
      <c r="D44" s="1476"/>
      <c r="E44" s="1476"/>
      <c r="F44" s="1476"/>
      <c r="G44" s="1476"/>
      <c r="H44" s="1476"/>
      <c r="I44" s="1476"/>
      <c r="J44" s="1476"/>
      <c r="K44" s="1476"/>
      <c r="L44" s="1476"/>
      <c r="M44" s="1496" t="s">
        <v>290</v>
      </c>
      <c r="N44" s="1496"/>
      <c r="O44" s="1496"/>
      <c r="P44" s="1496"/>
      <c r="Q44" s="1496"/>
      <c r="R44" s="1496"/>
      <c r="S44" s="1496"/>
      <c r="T44" s="1496"/>
      <c r="U44" s="1496"/>
      <c r="V44" s="1476" t="s">
        <v>297</v>
      </c>
      <c r="W44" s="1476"/>
      <c r="X44" s="1476"/>
      <c r="Y44" s="1476"/>
      <c r="Z44" s="1476"/>
      <c r="AA44" s="1476"/>
      <c r="AB44" s="1476"/>
      <c r="AC44" s="1476"/>
      <c r="AD44" s="1476"/>
      <c r="AE44" s="1476"/>
      <c r="AF44" s="1476"/>
      <c r="AG44" s="1476"/>
      <c r="AH44" s="1504" t="s">
        <v>290</v>
      </c>
      <c r="AI44" s="1504"/>
      <c r="AJ44" s="1504"/>
      <c r="AK44" s="1504"/>
      <c r="AL44" s="1504"/>
      <c r="AM44" s="1505"/>
    </row>
    <row r="45" spans="1:40" ht="20.25" customHeight="1" thickBot="1" x14ac:dyDescent="0.2">
      <c r="A45" s="1578" t="s">
        <v>298</v>
      </c>
      <c r="B45" s="1493"/>
      <c r="C45" s="1493"/>
      <c r="D45" s="1493"/>
      <c r="E45" s="1493"/>
      <c r="F45" s="1493"/>
      <c r="G45" s="1493"/>
      <c r="H45" s="1493"/>
      <c r="I45" s="1493"/>
      <c r="J45" s="1493"/>
      <c r="K45" s="1493"/>
      <c r="L45" s="1493"/>
      <c r="M45" s="1288"/>
      <c r="N45" s="1289"/>
      <c r="O45" s="1289"/>
      <c r="P45" s="1289"/>
      <c r="Q45" s="1289"/>
      <c r="R45" s="1289"/>
      <c r="S45" s="1289"/>
      <c r="T45" s="1289"/>
      <c r="U45" s="1289"/>
      <c r="V45" s="1289"/>
      <c r="W45" s="1289"/>
      <c r="X45" s="1289"/>
      <c r="Y45" s="1289"/>
      <c r="Z45" s="1289"/>
      <c r="AA45" s="1289"/>
      <c r="AB45" s="1289"/>
      <c r="AC45" s="1289"/>
      <c r="AD45" s="1289"/>
      <c r="AE45" s="1289"/>
      <c r="AF45" s="1289"/>
      <c r="AG45" s="1289"/>
      <c r="AH45" s="1289"/>
      <c r="AI45" s="1289"/>
      <c r="AJ45" s="1289"/>
      <c r="AK45" s="1289"/>
      <c r="AL45" s="1289"/>
      <c r="AM45" s="1290"/>
    </row>
    <row r="46" spans="1:40" ht="12.75" customHeight="1" x14ac:dyDescent="0.15">
      <c r="A46" s="292"/>
      <c r="B46" s="292"/>
      <c r="C46" s="292"/>
      <c r="D46" s="292"/>
      <c r="E46" s="292"/>
      <c r="F46" s="292"/>
      <c r="G46" s="292"/>
      <c r="H46" s="292"/>
      <c r="I46" s="292"/>
      <c r="J46" s="292"/>
      <c r="K46" s="292"/>
      <c r="L46" s="292"/>
      <c r="M46" s="292"/>
      <c r="N46" s="292"/>
      <c r="O46" s="292"/>
      <c r="P46" s="292"/>
      <c r="Q46" s="292"/>
      <c r="R46" s="292"/>
      <c r="S46" s="292"/>
      <c r="T46" s="292"/>
      <c r="U46" s="292"/>
      <c r="V46" s="292"/>
      <c r="W46" s="292"/>
      <c r="X46" s="292"/>
      <c r="Y46" s="292"/>
      <c r="Z46" s="292"/>
      <c r="AA46" s="292"/>
      <c r="AB46" s="292"/>
      <c r="AC46" s="292"/>
      <c r="AD46" s="292"/>
      <c r="AE46" s="292"/>
      <c r="AF46" s="292"/>
      <c r="AG46" s="292"/>
      <c r="AH46" s="292"/>
      <c r="AI46" s="292"/>
      <c r="AJ46" s="292"/>
      <c r="AK46" s="292"/>
      <c r="AL46" s="292"/>
      <c r="AM46" s="292"/>
    </row>
    <row r="47" spans="1:40" ht="12.75" customHeight="1" x14ac:dyDescent="0.15">
      <c r="A47" s="1579" t="s">
        <v>15</v>
      </c>
      <c r="B47" s="1260" t="s">
        <v>525</v>
      </c>
      <c r="C47" s="1260"/>
      <c r="D47" s="1260"/>
      <c r="E47" s="1260"/>
      <c r="F47" s="1260"/>
      <c r="G47" s="1260"/>
      <c r="H47" s="1260"/>
      <c r="I47" s="1260"/>
      <c r="J47" s="1260"/>
      <c r="K47" s="1260"/>
      <c r="L47" s="1260"/>
      <c r="M47" s="1260"/>
      <c r="N47" s="1260"/>
      <c r="O47" s="1260"/>
      <c r="P47" s="1260"/>
      <c r="Q47" s="1260"/>
      <c r="R47" s="1260"/>
      <c r="S47" s="1260"/>
      <c r="T47" s="1260"/>
      <c r="U47" s="1260"/>
      <c r="V47" s="1260"/>
      <c r="W47" s="1260"/>
      <c r="X47" s="1260"/>
      <c r="Y47" s="1260"/>
      <c r="Z47" s="1260"/>
      <c r="AA47" s="1260"/>
      <c r="AB47" s="1260"/>
      <c r="AC47" s="1260"/>
      <c r="AD47" s="1260"/>
      <c r="AE47" s="1260"/>
      <c r="AF47" s="1260"/>
      <c r="AG47" s="1260"/>
      <c r="AH47" s="1260"/>
      <c r="AI47" s="1260"/>
      <c r="AJ47" s="1260"/>
      <c r="AK47" s="1260"/>
      <c r="AL47" s="1260"/>
      <c r="AM47" s="1260"/>
    </row>
    <row r="48" spans="1:40" x14ac:dyDescent="0.15">
      <c r="A48" s="1579"/>
      <c r="B48" s="1260"/>
      <c r="C48" s="1260"/>
      <c r="D48" s="1260"/>
      <c r="E48" s="1260"/>
      <c r="F48" s="1260"/>
      <c r="G48" s="1260"/>
      <c r="H48" s="1260"/>
      <c r="I48" s="1260"/>
      <c r="J48" s="1260"/>
      <c r="K48" s="1260"/>
      <c r="L48" s="1260"/>
      <c r="M48" s="1260"/>
      <c r="N48" s="1260"/>
      <c r="O48" s="1260"/>
      <c r="P48" s="1260"/>
      <c r="Q48" s="1260"/>
      <c r="R48" s="1260"/>
      <c r="S48" s="1260"/>
      <c r="T48" s="1260"/>
      <c r="U48" s="1260"/>
      <c r="V48" s="1260"/>
      <c r="W48" s="1260"/>
      <c r="X48" s="1260"/>
      <c r="Y48" s="1260"/>
      <c r="Z48" s="1260"/>
      <c r="AA48" s="1260"/>
      <c r="AB48" s="1260"/>
      <c r="AC48" s="1260"/>
      <c r="AD48" s="1260"/>
      <c r="AE48" s="1260"/>
      <c r="AF48" s="1260"/>
      <c r="AG48" s="1260"/>
      <c r="AH48" s="1260"/>
      <c r="AI48" s="1260"/>
      <c r="AJ48" s="1260"/>
      <c r="AK48" s="1260"/>
      <c r="AL48" s="1260"/>
      <c r="AM48" s="1260"/>
    </row>
    <row r="49" spans="1:39" x14ac:dyDescent="0.15">
      <c r="A49" s="1579"/>
      <c r="B49" s="1260"/>
      <c r="C49" s="1260"/>
      <c r="D49" s="1260"/>
      <c r="E49" s="1260"/>
      <c r="F49" s="1260"/>
      <c r="G49" s="1260"/>
      <c r="H49" s="1260"/>
      <c r="I49" s="1260"/>
      <c r="J49" s="1260"/>
      <c r="K49" s="1260"/>
      <c r="L49" s="1260"/>
      <c r="M49" s="1260"/>
      <c r="N49" s="1260"/>
      <c r="O49" s="1260"/>
      <c r="P49" s="1260"/>
      <c r="Q49" s="1260"/>
      <c r="R49" s="1260"/>
      <c r="S49" s="1260"/>
      <c r="T49" s="1260"/>
      <c r="U49" s="1260"/>
      <c r="V49" s="1260"/>
      <c r="W49" s="1260"/>
      <c r="X49" s="1260"/>
      <c r="Y49" s="1260"/>
      <c r="Z49" s="1260"/>
      <c r="AA49" s="1260"/>
      <c r="AB49" s="1260"/>
      <c r="AC49" s="1260"/>
      <c r="AD49" s="1260"/>
      <c r="AE49" s="1260"/>
      <c r="AF49" s="1260"/>
      <c r="AG49" s="1260"/>
      <c r="AH49" s="1260"/>
      <c r="AI49" s="1260"/>
      <c r="AJ49" s="1260"/>
      <c r="AK49" s="1260"/>
      <c r="AL49" s="1260"/>
      <c r="AM49" s="1260"/>
    </row>
    <row r="50" spans="1:39" x14ac:dyDescent="0.15">
      <c r="A50" s="1579"/>
      <c r="B50" s="1260"/>
      <c r="C50" s="1260"/>
      <c r="D50" s="1260"/>
      <c r="E50" s="1260"/>
      <c r="F50" s="1260"/>
      <c r="G50" s="1260"/>
      <c r="H50" s="1260"/>
      <c r="I50" s="1260"/>
      <c r="J50" s="1260"/>
      <c r="K50" s="1260"/>
      <c r="L50" s="1260"/>
      <c r="M50" s="1260"/>
      <c r="N50" s="1260"/>
      <c r="O50" s="1260"/>
      <c r="P50" s="1260"/>
      <c r="Q50" s="1260"/>
      <c r="R50" s="1260"/>
      <c r="S50" s="1260"/>
      <c r="T50" s="1260"/>
      <c r="U50" s="1260"/>
      <c r="V50" s="1260"/>
      <c r="W50" s="1260"/>
      <c r="X50" s="1260"/>
      <c r="Y50" s="1260"/>
      <c r="Z50" s="1260"/>
      <c r="AA50" s="1260"/>
      <c r="AB50" s="1260"/>
      <c r="AC50" s="1260"/>
      <c r="AD50" s="1260"/>
      <c r="AE50" s="1260"/>
      <c r="AF50" s="1260"/>
      <c r="AG50" s="1260"/>
      <c r="AH50" s="1260"/>
      <c r="AI50" s="1260"/>
      <c r="AJ50" s="1260"/>
      <c r="AK50" s="1260"/>
      <c r="AL50" s="1260"/>
      <c r="AM50" s="1260"/>
    </row>
    <row r="51" spans="1:39" x14ac:dyDescent="0.15">
      <c r="A51" s="1579"/>
      <c r="B51" s="1260"/>
      <c r="C51" s="1260"/>
      <c r="D51" s="1260"/>
      <c r="E51" s="1260"/>
      <c r="F51" s="1260"/>
      <c r="G51" s="1260"/>
      <c r="H51" s="1260"/>
      <c r="I51" s="1260"/>
      <c r="J51" s="1260"/>
      <c r="K51" s="1260"/>
      <c r="L51" s="1260"/>
      <c r="M51" s="1260"/>
      <c r="N51" s="1260"/>
      <c r="O51" s="1260"/>
      <c r="P51" s="1260"/>
      <c r="Q51" s="1260"/>
      <c r="R51" s="1260"/>
      <c r="S51" s="1260"/>
      <c r="T51" s="1260"/>
      <c r="U51" s="1260"/>
      <c r="V51" s="1260"/>
      <c r="W51" s="1260"/>
      <c r="X51" s="1260"/>
      <c r="Y51" s="1260"/>
      <c r="Z51" s="1260"/>
      <c r="AA51" s="1260"/>
      <c r="AB51" s="1260"/>
      <c r="AC51" s="1260"/>
      <c r="AD51" s="1260"/>
      <c r="AE51" s="1260"/>
      <c r="AF51" s="1260"/>
      <c r="AG51" s="1260"/>
      <c r="AH51" s="1260"/>
      <c r="AI51" s="1260"/>
      <c r="AJ51" s="1260"/>
      <c r="AK51" s="1260"/>
      <c r="AL51" s="1260"/>
      <c r="AM51" s="1260"/>
    </row>
    <row r="52" spans="1:39" x14ac:dyDescent="0.15">
      <c r="A52" s="154"/>
      <c r="B52" s="1260"/>
      <c r="C52" s="1260"/>
      <c r="D52" s="1260"/>
      <c r="E52" s="1260"/>
      <c r="F52" s="1260"/>
      <c r="G52" s="1260"/>
      <c r="H52" s="1260"/>
      <c r="I52" s="1260"/>
      <c r="J52" s="1260"/>
      <c r="K52" s="1260"/>
      <c r="L52" s="1260"/>
      <c r="M52" s="1260"/>
      <c r="N52" s="1260"/>
      <c r="O52" s="1260"/>
      <c r="P52" s="1260"/>
      <c r="Q52" s="1260"/>
      <c r="R52" s="1260"/>
      <c r="S52" s="1260"/>
      <c r="T52" s="1260"/>
      <c r="U52" s="1260"/>
      <c r="V52" s="1260"/>
      <c r="W52" s="1260"/>
      <c r="X52" s="1260"/>
      <c r="Y52" s="1260"/>
      <c r="Z52" s="1260"/>
      <c r="AA52" s="1260"/>
      <c r="AB52" s="1260"/>
      <c r="AC52" s="1260"/>
      <c r="AD52" s="1260"/>
      <c r="AE52" s="1260"/>
      <c r="AF52" s="1260"/>
      <c r="AG52" s="1260"/>
      <c r="AH52" s="1260"/>
      <c r="AI52" s="1260"/>
      <c r="AJ52" s="1260"/>
      <c r="AK52" s="1260"/>
      <c r="AL52" s="1260"/>
      <c r="AM52" s="1260"/>
    </row>
  </sheetData>
  <mergeCells count="128">
    <mergeCell ref="H38:L38"/>
    <mergeCell ref="M38:Z38"/>
    <mergeCell ref="AA38:AF38"/>
    <mergeCell ref="AG38:AM38"/>
    <mergeCell ref="AH44:AM44"/>
    <mergeCell ref="A45:L45"/>
    <mergeCell ref="M45:AM45"/>
    <mergeCell ref="A47:A51"/>
    <mergeCell ref="H39:L39"/>
    <mergeCell ref="A35:A39"/>
    <mergeCell ref="A40:AM40"/>
    <mergeCell ref="B41:N41"/>
    <mergeCell ref="O41:U41"/>
    <mergeCell ref="B42:N42"/>
    <mergeCell ref="O42:U42"/>
    <mergeCell ref="V42:AG42"/>
    <mergeCell ref="AH42:AM42"/>
    <mergeCell ref="A43:L43"/>
    <mergeCell ref="M43:U43"/>
    <mergeCell ref="V43:AM43"/>
    <mergeCell ref="A44:L44"/>
    <mergeCell ref="M44:U44"/>
    <mergeCell ref="V44:AG44"/>
    <mergeCell ref="B12:N16"/>
    <mergeCell ref="A8:A16"/>
    <mergeCell ref="AK20:AM24"/>
    <mergeCell ref="H3:AM3"/>
    <mergeCell ref="O14:X14"/>
    <mergeCell ref="Y12:AM12"/>
    <mergeCell ref="Y14:AM14"/>
    <mergeCell ref="B11:X11"/>
    <mergeCell ref="Y11:AM11"/>
    <mergeCell ref="B8:F8"/>
    <mergeCell ref="G8:T8"/>
    <mergeCell ref="U8:W10"/>
    <mergeCell ref="X8:AM10"/>
    <mergeCell ref="B9:F9"/>
    <mergeCell ref="G9:T9"/>
    <mergeCell ref="B10:F10"/>
    <mergeCell ref="G10:T10"/>
    <mergeCell ref="O15:X16"/>
    <mergeCell ref="Y15:AM15"/>
    <mergeCell ref="Y16:AM16"/>
    <mergeCell ref="O12:X13"/>
    <mergeCell ref="Y13:AM13"/>
    <mergeCell ref="A17:B18"/>
    <mergeCell ref="C17:G17"/>
    <mergeCell ref="A1:AM1"/>
    <mergeCell ref="A2:A7"/>
    <mergeCell ref="B2:G2"/>
    <mergeCell ref="H2:AM2"/>
    <mergeCell ref="B4:G4"/>
    <mergeCell ref="H4:AM4"/>
    <mergeCell ref="B5:G5"/>
    <mergeCell ref="H5:AM5"/>
    <mergeCell ref="B6:G7"/>
    <mergeCell ref="H6:L6"/>
    <mergeCell ref="M6:Z6"/>
    <mergeCell ref="AA6:AF6"/>
    <mergeCell ref="AG6:AM6"/>
    <mergeCell ref="H7:L7"/>
    <mergeCell ref="B3:G3"/>
    <mergeCell ref="H17:W17"/>
    <mergeCell ref="X17:AD17"/>
    <mergeCell ref="AE17:AM17"/>
    <mergeCell ref="C18:G18"/>
    <mergeCell ref="H18:W18"/>
    <mergeCell ref="X18:AD18"/>
    <mergeCell ref="AE18:AM18"/>
    <mergeCell ref="A19:AM19"/>
    <mergeCell ref="A20:L21"/>
    <mergeCell ref="M20:U20"/>
    <mergeCell ref="V20:AB20"/>
    <mergeCell ref="AC20:AJ20"/>
    <mergeCell ref="M21:P21"/>
    <mergeCell ref="Q21:U21"/>
    <mergeCell ref="V21:X21"/>
    <mergeCell ref="Y21:AB21"/>
    <mergeCell ref="AC21:AF21"/>
    <mergeCell ref="AG21:AJ21"/>
    <mergeCell ref="A22:A24"/>
    <mergeCell ref="B22:L22"/>
    <mergeCell ref="M22:P22"/>
    <mergeCell ref="Q22:U22"/>
    <mergeCell ref="V22:X22"/>
    <mergeCell ref="Y22:AB22"/>
    <mergeCell ref="AC22:AF22"/>
    <mergeCell ref="AG22:AJ22"/>
    <mergeCell ref="B28:N28"/>
    <mergeCell ref="O28:U28"/>
    <mergeCell ref="V28:AG28"/>
    <mergeCell ref="AH28:AM28"/>
    <mergeCell ref="AG23:AJ23"/>
    <mergeCell ref="B24:L24"/>
    <mergeCell ref="M24:U24"/>
    <mergeCell ref="V24:AB24"/>
    <mergeCell ref="AC24:AJ24"/>
    <mergeCell ref="B23:L23"/>
    <mergeCell ref="M23:P23"/>
    <mergeCell ref="Q23:U23"/>
    <mergeCell ref="V23:X23"/>
    <mergeCell ref="Y23:AB23"/>
    <mergeCell ref="AC23:AF23"/>
    <mergeCell ref="A25:S25"/>
    <mergeCell ref="A31:L31"/>
    <mergeCell ref="M31:AM31"/>
    <mergeCell ref="A32:G32"/>
    <mergeCell ref="H32:AM32"/>
    <mergeCell ref="B47:AM52"/>
    <mergeCell ref="T25:AB25"/>
    <mergeCell ref="A26:AM26"/>
    <mergeCell ref="B27:N27"/>
    <mergeCell ref="O27:U27"/>
    <mergeCell ref="A29:L29"/>
    <mergeCell ref="M29:U29"/>
    <mergeCell ref="V29:AM29"/>
    <mergeCell ref="A30:L30"/>
    <mergeCell ref="M30:U30"/>
    <mergeCell ref="V30:AG30"/>
    <mergeCell ref="AH30:AM30"/>
    <mergeCell ref="A34:AM34"/>
    <mergeCell ref="B35:G35"/>
    <mergeCell ref="H35:AM35"/>
    <mergeCell ref="B36:G36"/>
    <mergeCell ref="H36:AM36"/>
    <mergeCell ref="B37:G37"/>
    <mergeCell ref="H37:AM37"/>
    <mergeCell ref="B38:G39"/>
  </mergeCells>
  <phoneticPr fontId="1"/>
  <printOptions horizontalCentered="1"/>
  <pageMargins left="0.7" right="0.7" top="0.75" bottom="0.75" header="0.3" footer="0.3"/>
  <pageSetup paperSize="9" scale="84" orientation="portrait" r:id="rId1"/>
  <colBreaks count="1" manualBreakCount="1">
    <brk id="39"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13</xdr:col>
                    <xdr:colOff>19050</xdr:colOff>
                    <xdr:row>29</xdr:row>
                    <xdr:rowOff>371475</xdr:rowOff>
                  </from>
                  <to>
                    <xdr:col>19</xdr:col>
                    <xdr:colOff>57150</xdr:colOff>
                    <xdr:row>31</xdr:row>
                    <xdr:rowOff>47625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21</xdr:col>
                    <xdr:colOff>180975</xdr:colOff>
                    <xdr:row>29</xdr:row>
                    <xdr:rowOff>361950</xdr:rowOff>
                  </from>
                  <to>
                    <xdr:col>28</xdr:col>
                    <xdr:colOff>104775</xdr:colOff>
                    <xdr:row>31</xdr:row>
                    <xdr:rowOff>28575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30</xdr:col>
                    <xdr:colOff>76200</xdr:colOff>
                    <xdr:row>29</xdr:row>
                    <xdr:rowOff>361950</xdr:rowOff>
                  </from>
                  <to>
                    <xdr:col>38</xdr:col>
                    <xdr:colOff>9525</xdr:colOff>
                    <xdr:row>31</xdr:row>
                    <xdr:rowOff>28575</xdr:rowOff>
                  </to>
                </anchor>
              </controlPr>
            </control>
          </mc:Choice>
        </mc:AlternateContent>
        <mc:AlternateContent xmlns:mc="http://schemas.openxmlformats.org/markup-compatibility/2006">
          <mc:Choice Requires="x14">
            <control shapeId="6153" r:id="rId7" name="Check Box 9">
              <controlPr defaultSize="0" autoFill="0" autoLine="0" autoPict="0">
                <anchor moveWithCells="1">
                  <from>
                    <xdr:col>13</xdr:col>
                    <xdr:colOff>19050</xdr:colOff>
                    <xdr:row>43</xdr:row>
                    <xdr:rowOff>371475</xdr:rowOff>
                  </from>
                  <to>
                    <xdr:col>19</xdr:col>
                    <xdr:colOff>57150</xdr:colOff>
                    <xdr:row>45</xdr:row>
                    <xdr:rowOff>9525</xdr:rowOff>
                  </to>
                </anchor>
              </controlPr>
            </control>
          </mc:Choice>
        </mc:AlternateContent>
        <mc:AlternateContent xmlns:mc="http://schemas.openxmlformats.org/markup-compatibility/2006">
          <mc:Choice Requires="x14">
            <control shapeId="6154" r:id="rId8" name="Check Box 10">
              <controlPr defaultSize="0" autoFill="0" autoLine="0" autoPict="0">
                <anchor moveWithCells="1">
                  <from>
                    <xdr:col>21</xdr:col>
                    <xdr:colOff>180975</xdr:colOff>
                    <xdr:row>43</xdr:row>
                    <xdr:rowOff>361950</xdr:rowOff>
                  </from>
                  <to>
                    <xdr:col>28</xdr:col>
                    <xdr:colOff>104775</xdr:colOff>
                    <xdr:row>44</xdr:row>
                    <xdr:rowOff>247650</xdr:rowOff>
                  </to>
                </anchor>
              </controlPr>
            </control>
          </mc:Choice>
        </mc:AlternateContent>
        <mc:AlternateContent xmlns:mc="http://schemas.openxmlformats.org/markup-compatibility/2006">
          <mc:Choice Requires="x14">
            <control shapeId="6155" r:id="rId9" name="Check Box 11">
              <controlPr defaultSize="0" autoFill="0" autoLine="0" autoPict="0">
                <anchor moveWithCells="1">
                  <from>
                    <xdr:col>30</xdr:col>
                    <xdr:colOff>76200</xdr:colOff>
                    <xdr:row>43</xdr:row>
                    <xdr:rowOff>361950</xdr:rowOff>
                  </from>
                  <to>
                    <xdr:col>38</xdr:col>
                    <xdr:colOff>9525</xdr:colOff>
                    <xdr:row>44</xdr:row>
                    <xdr:rowOff>247650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738BA-ECCA-48C6-8326-3539BCBCE9B2}">
  <sheetPr>
    <pageSetUpPr fitToPage="1"/>
  </sheetPr>
  <dimension ref="A1:AS45"/>
  <sheetViews>
    <sheetView view="pageBreakPreview" topLeftCell="A25" zoomScale="90" zoomScaleNormal="115" zoomScaleSheetLayoutView="90" workbookViewId="0">
      <selection sqref="A1:AR35"/>
    </sheetView>
  </sheetViews>
  <sheetFormatPr defaultColWidth="7" defaultRowHeight="12" x14ac:dyDescent="0.15"/>
  <cols>
    <col min="1" max="1" width="4.375" style="215" customWidth="1"/>
    <col min="2" max="2" width="1.625" style="215" customWidth="1"/>
    <col min="3" max="3" width="0.875" style="215" customWidth="1"/>
    <col min="4" max="4" width="2.5" style="215" customWidth="1"/>
    <col min="5" max="5" width="1.625" style="215" customWidth="1"/>
    <col min="6" max="6" width="2.5" style="215" customWidth="1"/>
    <col min="7" max="8" width="3.5" style="215" customWidth="1"/>
    <col min="9" max="9" width="0.875" style="215" customWidth="1"/>
    <col min="10" max="10" width="2.5" style="215" customWidth="1"/>
    <col min="11" max="12" width="0.875" style="215" customWidth="1"/>
    <col min="13" max="13" width="1.625" style="215" customWidth="1"/>
    <col min="14" max="14" width="2.5" style="215" customWidth="1"/>
    <col min="15" max="16" width="1.625" style="215" customWidth="1"/>
    <col min="17" max="17" width="0.875" style="215" customWidth="1"/>
    <col min="18" max="18" width="1.625" style="215" customWidth="1"/>
    <col min="19" max="19" width="2.5" style="215" customWidth="1"/>
    <col min="20" max="21" width="1.625" style="215" customWidth="1"/>
    <col min="22" max="23" width="2.5" style="215" customWidth="1"/>
    <col min="24" max="25" width="1.625" style="215" customWidth="1"/>
    <col min="26" max="27" width="2.5" style="215" customWidth="1"/>
    <col min="28" max="30" width="1.625" style="215" customWidth="1"/>
    <col min="31" max="31" width="2.5" style="215" customWidth="1"/>
    <col min="32" max="33" width="1.625" style="215" customWidth="1"/>
    <col min="34" max="35" width="2.5" style="215" customWidth="1"/>
    <col min="36" max="36" width="0.875" style="215" customWidth="1"/>
    <col min="37" max="44" width="1.625" style="215" customWidth="1"/>
    <col min="45" max="45" width="7" style="143"/>
    <col min="46" max="16384" width="7" style="215"/>
  </cols>
  <sheetData>
    <row r="1" spans="1:44" ht="36" customHeight="1" thickBot="1" x14ac:dyDescent="0.2">
      <c r="A1" s="1551" t="s">
        <v>524</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c r="AN1" s="1261"/>
      <c r="AO1" s="1261"/>
      <c r="AP1" s="1261"/>
      <c r="AQ1" s="1261"/>
      <c r="AR1" s="1261"/>
    </row>
    <row r="2" spans="1:44" ht="16.350000000000001" customHeight="1" x14ac:dyDescent="0.15">
      <c r="A2" s="1271" t="s">
        <v>255</v>
      </c>
      <c r="B2" s="1381" t="s">
        <v>452</v>
      </c>
      <c r="C2" s="1381"/>
      <c r="D2" s="1381"/>
      <c r="E2" s="1381"/>
      <c r="F2" s="1381"/>
      <c r="G2" s="1381"/>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c r="AM2" s="1274"/>
      <c r="AN2" s="1274"/>
      <c r="AO2" s="1274"/>
      <c r="AP2" s="1274"/>
      <c r="AQ2" s="1274"/>
      <c r="AR2" s="1275"/>
    </row>
    <row r="3" spans="1:44" ht="16.350000000000001" customHeight="1" x14ac:dyDescent="0.15">
      <c r="A3" s="1171"/>
      <c r="B3" s="1297" t="s">
        <v>256</v>
      </c>
      <c r="C3" s="1298"/>
      <c r="D3" s="1298"/>
      <c r="E3" s="1298"/>
      <c r="F3" s="1298"/>
      <c r="G3" s="1298"/>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347"/>
      <c r="AN3" s="1347"/>
      <c r="AO3" s="1347"/>
      <c r="AP3" s="1347"/>
      <c r="AQ3" s="1347"/>
      <c r="AR3" s="1561"/>
    </row>
    <row r="4" spans="1:44" ht="30" customHeight="1" x14ac:dyDescent="0.15">
      <c r="A4" s="1172"/>
      <c r="B4" s="1253" t="s">
        <v>279</v>
      </c>
      <c r="C4" s="1253"/>
      <c r="D4" s="1253"/>
      <c r="E4" s="1253"/>
      <c r="F4" s="1253"/>
      <c r="G4" s="1253"/>
      <c r="H4" s="1510"/>
      <c r="I4" s="1510"/>
      <c r="J4" s="1510"/>
      <c r="K4" s="1510"/>
      <c r="L4" s="1510"/>
      <c r="M4" s="1510"/>
      <c r="N4" s="1510"/>
      <c r="O4" s="1510"/>
      <c r="P4" s="1510"/>
      <c r="Q4" s="1510"/>
      <c r="R4" s="1510"/>
      <c r="S4" s="1510"/>
      <c r="T4" s="1510"/>
      <c r="U4" s="1510"/>
      <c r="V4" s="1510"/>
      <c r="W4" s="1510"/>
      <c r="X4" s="1510"/>
      <c r="Y4" s="1510"/>
      <c r="Z4" s="1510"/>
      <c r="AA4" s="1510"/>
      <c r="AB4" s="1510"/>
      <c r="AC4" s="1510"/>
      <c r="AD4" s="1510"/>
      <c r="AE4" s="1510"/>
      <c r="AF4" s="1510"/>
      <c r="AG4" s="1510"/>
      <c r="AH4" s="1510"/>
      <c r="AI4" s="1510"/>
      <c r="AJ4" s="1510"/>
      <c r="AK4" s="1510"/>
      <c r="AL4" s="1510"/>
      <c r="AM4" s="1583"/>
      <c r="AN4" s="1583"/>
      <c r="AO4" s="1583"/>
      <c r="AP4" s="1583"/>
      <c r="AQ4" s="1583"/>
      <c r="AR4" s="1511"/>
    </row>
    <row r="5" spans="1:44" ht="41.85" customHeight="1" x14ac:dyDescent="0.15">
      <c r="A5" s="1172"/>
      <c r="B5" s="1250" t="s">
        <v>257</v>
      </c>
      <c r="C5" s="1250"/>
      <c r="D5" s="1250"/>
      <c r="E5" s="1250"/>
      <c r="F5" s="1250"/>
      <c r="G5" s="1251"/>
      <c r="H5" s="1512" t="s">
        <v>258</v>
      </c>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1513"/>
      <c r="AG5" s="1513"/>
      <c r="AH5" s="1513"/>
      <c r="AI5" s="1513"/>
      <c r="AJ5" s="1513"/>
      <c r="AK5" s="1513"/>
      <c r="AL5" s="1513"/>
      <c r="AM5" s="1513"/>
      <c r="AN5" s="1513"/>
      <c r="AO5" s="1513"/>
      <c r="AP5" s="1513"/>
      <c r="AQ5" s="1513"/>
      <c r="AR5" s="1514"/>
    </row>
    <row r="6" spans="1:44" ht="16.350000000000001" customHeight="1" x14ac:dyDescent="0.15">
      <c r="A6" s="1172"/>
      <c r="B6" s="1180" t="s">
        <v>259</v>
      </c>
      <c r="C6" s="1180"/>
      <c r="D6" s="1180"/>
      <c r="E6" s="1180"/>
      <c r="F6" s="1180"/>
      <c r="G6" s="1180"/>
      <c r="H6" s="1411" t="s">
        <v>260</v>
      </c>
      <c r="I6" s="1411"/>
      <c r="J6" s="1411"/>
      <c r="K6" s="1411"/>
      <c r="L6" s="1412"/>
      <c r="M6" s="1338"/>
      <c r="N6" s="1224"/>
      <c r="O6" s="1224"/>
      <c r="P6" s="1224"/>
      <c r="Q6" s="1224"/>
      <c r="R6" s="1224"/>
      <c r="S6" s="1224"/>
      <c r="T6" s="1224"/>
      <c r="U6" s="1224"/>
      <c r="V6" s="1224"/>
      <c r="W6" s="1224"/>
      <c r="X6" s="1224"/>
      <c r="Y6" s="1224"/>
      <c r="Z6" s="1389"/>
      <c r="AA6" s="1236" t="s">
        <v>261</v>
      </c>
      <c r="AB6" s="1237"/>
      <c r="AC6" s="1237"/>
      <c r="AD6" s="1237"/>
      <c r="AE6" s="1237"/>
      <c r="AF6" s="1238"/>
      <c r="AG6" s="1338"/>
      <c r="AH6" s="1224"/>
      <c r="AI6" s="1224"/>
      <c r="AJ6" s="1224"/>
      <c r="AK6" s="1224"/>
      <c r="AL6" s="1224"/>
      <c r="AM6" s="1224"/>
      <c r="AN6" s="1224"/>
      <c r="AO6" s="1224"/>
      <c r="AP6" s="1224"/>
      <c r="AQ6" s="1224"/>
      <c r="AR6" s="1225"/>
    </row>
    <row r="7" spans="1:44" ht="16.350000000000001" customHeight="1" x14ac:dyDescent="0.15">
      <c r="A7" s="1172"/>
      <c r="B7" s="1180"/>
      <c r="C7" s="1180"/>
      <c r="D7" s="1180"/>
      <c r="E7" s="1180"/>
      <c r="F7" s="1180"/>
      <c r="G7" s="1180"/>
      <c r="H7" s="1476" t="s">
        <v>262</v>
      </c>
      <c r="I7" s="1476"/>
      <c r="J7" s="1476"/>
      <c r="K7" s="1365"/>
      <c r="L7" s="1365"/>
      <c r="M7" s="217"/>
      <c r="N7" s="217"/>
      <c r="O7" s="217"/>
      <c r="P7" s="217"/>
      <c r="Q7" s="217"/>
      <c r="R7" s="217"/>
      <c r="S7" s="217"/>
      <c r="T7" s="217"/>
      <c r="U7" s="217"/>
      <c r="V7" s="217"/>
      <c r="W7" s="217"/>
      <c r="X7" s="217"/>
      <c r="Y7" s="217"/>
      <c r="Z7" s="217"/>
      <c r="AA7" s="223"/>
      <c r="AB7" s="223"/>
      <c r="AC7" s="223"/>
      <c r="AD7" s="223"/>
      <c r="AE7" s="223"/>
      <c r="AF7" s="223"/>
      <c r="AG7" s="217"/>
      <c r="AH7" s="217"/>
      <c r="AI7" s="217"/>
      <c r="AJ7" s="217"/>
      <c r="AK7" s="217"/>
      <c r="AL7" s="217"/>
      <c r="AM7" s="217"/>
      <c r="AN7" s="217"/>
      <c r="AO7" s="217"/>
      <c r="AP7" s="217"/>
      <c r="AQ7" s="217"/>
      <c r="AR7" s="220"/>
    </row>
    <row r="8" spans="1:44" ht="16.350000000000001" customHeight="1" x14ac:dyDescent="0.15">
      <c r="A8" s="1172" t="s">
        <v>263</v>
      </c>
      <c r="B8" s="1220" t="s">
        <v>256</v>
      </c>
      <c r="C8" s="1220"/>
      <c r="D8" s="1220"/>
      <c r="E8" s="1220"/>
      <c r="F8" s="1221"/>
      <c r="G8" s="1338"/>
      <c r="H8" s="1224"/>
      <c r="I8" s="1224"/>
      <c r="J8" s="1224"/>
      <c r="K8" s="1224"/>
      <c r="L8" s="1224"/>
      <c r="M8" s="1224"/>
      <c r="N8" s="1224"/>
      <c r="O8" s="1224"/>
      <c r="P8" s="1224"/>
      <c r="Q8" s="1224"/>
      <c r="R8" s="1224"/>
      <c r="S8" s="1224"/>
      <c r="T8" s="1389"/>
      <c r="U8" s="1249" t="s">
        <v>264</v>
      </c>
      <c r="V8" s="1250"/>
      <c r="W8" s="1251"/>
      <c r="X8" s="1374" t="s">
        <v>280</v>
      </c>
      <c r="Y8" s="1375"/>
      <c r="Z8" s="1375"/>
      <c r="AA8" s="1375"/>
      <c r="AB8" s="1375"/>
      <c r="AC8" s="1566"/>
      <c r="AD8" s="1566"/>
      <c r="AE8" s="1566"/>
      <c r="AF8" s="1566"/>
      <c r="AG8" s="1566"/>
      <c r="AH8" s="1566"/>
      <c r="AI8" s="1566"/>
      <c r="AJ8" s="1566"/>
      <c r="AK8" s="1566"/>
      <c r="AL8" s="1566"/>
      <c r="AM8" s="1566"/>
      <c r="AN8" s="1566"/>
      <c r="AO8" s="1566"/>
      <c r="AP8" s="1566"/>
      <c r="AQ8" s="1566"/>
      <c r="AR8" s="1567"/>
    </row>
    <row r="9" spans="1:44" ht="27.95" customHeight="1" x14ac:dyDescent="0.15">
      <c r="A9" s="1172"/>
      <c r="B9" s="1220" t="s">
        <v>265</v>
      </c>
      <c r="C9" s="1220"/>
      <c r="D9" s="1220"/>
      <c r="E9" s="1220"/>
      <c r="F9" s="1221"/>
      <c r="G9" s="1338"/>
      <c r="H9" s="1224"/>
      <c r="I9" s="1224"/>
      <c r="J9" s="1224"/>
      <c r="K9" s="1224"/>
      <c r="L9" s="1224"/>
      <c r="M9" s="1224"/>
      <c r="N9" s="1224"/>
      <c r="O9" s="1224"/>
      <c r="P9" s="1224"/>
      <c r="Q9" s="1224"/>
      <c r="R9" s="1224"/>
      <c r="S9" s="1224"/>
      <c r="T9" s="1389"/>
      <c r="U9" s="1300"/>
      <c r="V9" s="1258"/>
      <c r="W9" s="1339"/>
      <c r="X9" s="1420"/>
      <c r="Y9" s="1421"/>
      <c r="Z9" s="1421"/>
      <c r="AA9" s="1421"/>
      <c r="AB9" s="1421"/>
      <c r="AC9" s="1260"/>
      <c r="AD9" s="1260"/>
      <c r="AE9" s="1260"/>
      <c r="AF9" s="1260"/>
      <c r="AG9" s="1260"/>
      <c r="AH9" s="1260"/>
      <c r="AI9" s="1260"/>
      <c r="AJ9" s="1260"/>
      <c r="AK9" s="1260"/>
      <c r="AL9" s="1260"/>
      <c r="AM9" s="1260"/>
      <c r="AN9" s="1260"/>
      <c r="AO9" s="1260"/>
      <c r="AP9" s="1260"/>
      <c r="AQ9" s="1260"/>
      <c r="AR9" s="1568"/>
    </row>
    <row r="10" spans="1:44" ht="16.350000000000001" customHeight="1" x14ac:dyDescent="0.15">
      <c r="A10" s="1172"/>
      <c r="B10" s="1220" t="s">
        <v>266</v>
      </c>
      <c r="C10" s="1220"/>
      <c r="D10" s="1220"/>
      <c r="E10" s="1220"/>
      <c r="F10" s="1221"/>
      <c r="G10" s="1338"/>
      <c r="H10" s="1224"/>
      <c r="I10" s="1224"/>
      <c r="J10" s="1224"/>
      <c r="K10" s="1224"/>
      <c r="L10" s="1224"/>
      <c r="M10" s="1224"/>
      <c r="N10" s="1224"/>
      <c r="O10" s="1224"/>
      <c r="P10" s="1224"/>
      <c r="Q10" s="1224"/>
      <c r="R10" s="1224"/>
      <c r="S10" s="1224"/>
      <c r="T10" s="1389"/>
      <c r="U10" s="1252"/>
      <c r="V10" s="1253"/>
      <c r="W10" s="1254"/>
      <c r="X10" s="1423"/>
      <c r="Y10" s="1421"/>
      <c r="Z10" s="1421"/>
      <c r="AA10" s="1421"/>
      <c r="AB10" s="1421"/>
      <c r="AC10" s="1260"/>
      <c r="AD10" s="1260"/>
      <c r="AE10" s="1260"/>
      <c r="AF10" s="1260"/>
      <c r="AG10" s="1260"/>
      <c r="AH10" s="1260"/>
      <c r="AI10" s="1260"/>
      <c r="AJ10" s="1260"/>
      <c r="AK10" s="1260"/>
      <c r="AL10" s="1260"/>
      <c r="AM10" s="1260"/>
      <c r="AN10" s="1260"/>
      <c r="AO10" s="1260"/>
      <c r="AP10" s="1260"/>
      <c r="AQ10" s="1260"/>
      <c r="AR10" s="1568"/>
    </row>
    <row r="11" spans="1:44" ht="28.5" customHeight="1" x14ac:dyDescent="0.15">
      <c r="A11" s="1172"/>
      <c r="B11" s="1220" t="s">
        <v>453</v>
      </c>
      <c r="C11" s="1220"/>
      <c r="D11" s="1220"/>
      <c r="E11" s="1220"/>
      <c r="F11" s="1220"/>
      <c r="G11" s="1220"/>
      <c r="H11" s="1220"/>
      <c r="I11" s="1220"/>
      <c r="J11" s="1220"/>
      <c r="K11" s="1220"/>
      <c r="L11" s="1220"/>
      <c r="M11" s="1220"/>
      <c r="N11" s="1220"/>
      <c r="O11" s="1250"/>
      <c r="P11" s="1250"/>
      <c r="Q11" s="1250"/>
      <c r="R11" s="1250"/>
      <c r="S11" s="1250"/>
      <c r="T11" s="1250"/>
      <c r="U11" s="1250"/>
      <c r="V11" s="1250"/>
      <c r="W11" s="1250"/>
      <c r="X11" s="1250"/>
      <c r="Y11" s="1564"/>
      <c r="Z11" s="1564"/>
      <c r="AA11" s="1564"/>
      <c r="AB11" s="1564"/>
      <c r="AC11" s="1564"/>
      <c r="AD11" s="1564"/>
      <c r="AE11" s="1564"/>
      <c r="AF11" s="1564"/>
      <c r="AG11" s="1564"/>
      <c r="AH11" s="1564"/>
      <c r="AI11" s="1564"/>
      <c r="AJ11" s="1564"/>
      <c r="AK11" s="1564"/>
      <c r="AL11" s="1564"/>
      <c r="AM11" s="1584"/>
      <c r="AN11" s="1584"/>
      <c r="AO11" s="1584"/>
      <c r="AP11" s="1584"/>
      <c r="AQ11" s="1584"/>
      <c r="AR11" s="1565"/>
    </row>
    <row r="12" spans="1:44" ht="21" customHeight="1" x14ac:dyDescent="0.15">
      <c r="A12" s="1172"/>
      <c r="B12" s="1250" t="s">
        <v>454</v>
      </c>
      <c r="C12" s="1250"/>
      <c r="D12" s="1250"/>
      <c r="E12" s="1250"/>
      <c r="F12" s="1250"/>
      <c r="G12" s="1250"/>
      <c r="H12" s="1250"/>
      <c r="I12" s="1250"/>
      <c r="J12" s="1250"/>
      <c r="K12" s="1250"/>
      <c r="L12" s="1250"/>
      <c r="M12" s="1250"/>
      <c r="N12" s="1250"/>
      <c r="O12" s="1294" t="s">
        <v>420</v>
      </c>
      <c r="P12" s="1295"/>
      <c r="Q12" s="1295"/>
      <c r="R12" s="1295"/>
      <c r="S12" s="1295"/>
      <c r="T12" s="1295"/>
      <c r="U12" s="1295"/>
      <c r="V12" s="1295"/>
      <c r="W12" s="1295"/>
      <c r="X12" s="1296"/>
      <c r="Y12" s="1562"/>
      <c r="Z12" s="1562"/>
      <c r="AA12" s="1562"/>
      <c r="AB12" s="1562"/>
      <c r="AC12" s="1562"/>
      <c r="AD12" s="1562"/>
      <c r="AE12" s="1562"/>
      <c r="AF12" s="1562"/>
      <c r="AG12" s="1562"/>
      <c r="AH12" s="1562"/>
      <c r="AI12" s="1562"/>
      <c r="AJ12" s="1562"/>
      <c r="AK12" s="1562"/>
      <c r="AL12" s="1562"/>
      <c r="AM12" s="1585"/>
      <c r="AN12" s="1585"/>
      <c r="AO12" s="1585"/>
      <c r="AP12" s="1585"/>
      <c r="AQ12" s="1585"/>
      <c r="AR12" s="1563"/>
    </row>
    <row r="13" spans="1:44" ht="21" customHeight="1" x14ac:dyDescent="0.15">
      <c r="A13" s="1172"/>
      <c r="B13" s="1258"/>
      <c r="C13" s="1258"/>
      <c r="D13" s="1258"/>
      <c r="E13" s="1258"/>
      <c r="F13" s="1258"/>
      <c r="G13" s="1258"/>
      <c r="H13" s="1258"/>
      <c r="I13" s="1258"/>
      <c r="J13" s="1258"/>
      <c r="K13" s="1258"/>
      <c r="L13" s="1258"/>
      <c r="M13" s="1258"/>
      <c r="N13" s="1258"/>
      <c r="O13" s="1297"/>
      <c r="P13" s="1298"/>
      <c r="Q13" s="1298"/>
      <c r="R13" s="1298"/>
      <c r="S13" s="1298"/>
      <c r="T13" s="1298"/>
      <c r="U13" s="1298"/>
      <c r="V13" s="1298"/>
      <c r="W13" s="1298"/>
      <c r="X13" s="1299"/>
      <c r="Y13" s="1571"/>
      <c r="Z13" s="1572"/>
      <c r="AA13" s="1572"/>
      <c r="AB13" s="1572"/>
      <c r="AC13" s="1572"/>
      <c r="AD13" s="1572"/>
      <c r="AE13" s="1572"/>
      <c r="AF13" s="1572"/>
      <c r="AG13" s="1572"/>
      <c r="AH13" s="1572"/>
      <c r="AI13" s="1572"/>
      <c r="AJ13" s="1572"/>
      <c r="AK13" s="1572"/>
      <c r="AL13" s="1572"/>
      <c r="AM13" s="1572"/>
      <c r="AN13" s="1572"/>
      <c r="AO13" s="1572"/>
      <c r="AP13" s="1572"/>
      <c r="AQ13" s="1572"/>
      <c r="AR13" s="1573"/>
    </row>
    <row r="14" spans="1:44" ht="21" customHeight="1" x14ac:dyDescent="0.15">
      <c r="A14" s="1172"/>
      <c r="B14" s="1258"/>
      <c r="C14" s="1258"/>
      <c r="D14" s="1258"/>
      <c r="E14" s="1258"/>
      <c r="F14" s="1258"/>
      <c r="G14" s="1258"/>
      <c r="H14" s="1258"/>
      <c r="I14" s="1258"/>
      <c r="J14" s="1258"/>
      <c r="K14" s="1258"/>
      <c r="L14" s="1258"/>
      <c r="M14" s="1258"/>
      <c r="N14" s="1258"/>
      <c r="O14" s="1180" t="s">
        <v>422</v>
      </c>
      <c r="P14" s="1180"/>
      <c r="Q14" s="1180"/>
      <c r="R14" s="1180"/>
      <c r="S14" s="1180"/>
      <c r="T14" s="1180"/>
      <c r="U14" s="1180"/>
      <c r="V14" s="1180"/>
      <c r="W14" s="1180"/>
      <c r="X14" s="1180"/>
      <c r="Y14" s="1180"/>
      <c r="Z14" s="1180"/>
      <c r="AA14" s="1180"/>
      <c r="AB14" s="1180"/>
      <c r="AC14" s="1180"/>
      <c r="AD14" s="1180"/>
      <c r="AE14" s="1180"/>
      <c r="AF14" s="1180"/>
      <c r="AG14" s="1180"/>
      <c r="AH14" s="1180"/>
      <c r="AI14" s="1180"/>
      <c r="AJ14" s="1180"/>
      <c r="AK14" s="1180"/>
      <c r="AL14" s="1180"/>
      <c r="AM14" s="1226"/>
      <c r="AN14" s="1226"/>
      <c r="AO14" s="1226"/>
      <c r="AP14" s="1226"/>
      <c r="AQ14" s="1226"/>
      <c r="AR14" s="1472"/>
    </row>
    <row r="15" spans="1:44" ht="21" customHeight="1" x14ac:dyDescent="0.15">
      <c r="A15" s="1172"/>
      <c r="B15" s="1258"/>
      <c r="C15" s="1258"/>
      <c r="D15" s="1258"/>
      <c r="E15" s="1258"/>
      <c r="F15" s="1258"/>
      <c r="G15" s="1258"/>
      <c r="H15" s="1258"/>
      <c r="I15" s="1258"/>
      <c r="J15" s="1258"/>
      <c r="K15" s="1258"/>
      <c r="L15" s="1258"/>
      <c r="M15" s="1258"/>
      <c r="N15" s="1258"/>
      <c r="O15" s="1180" t="s">
        <v>421</v>
      </c>
      <c r="P15" s="1180"/>
      <c r="Q15" s="1180"/>
      <c r="R15" s="1180"/>
      <c r="S15" s="1180"/>
      <c r="T15" s="1180"/>
      <c r="U15" s="1180"/>
      <c r="V15" s="1180"/>
      <c r="W15" s="1180"/>
      <c r="X15" s="1180"/>
      <c r="Y15" s="1180"/>
      <c r="Z15" s="1180"/>
      <c r="AA15" s="1180"/>
      <c r="AB15" s="1180"/>
      <c r="AC15" s="1180"/>
      <c r="AD15" s="1180"/>
      <c r="AE15" s="1180"/>
      <c r="AF15" s="1180"/>
      <c r="AG15" s="1180"/>
      <c r="AH15" s="1180"/>
      <c r="AI15" s="1180"/>
      <c r="AJ15" s="1180"/>
      <c r="AK15" s="1180"/>
      <c r="AL15" s="1180"/>
      <c r="AM15" s="1226"/>
      <c r="AN15" s="1226"/>
      <c r="AO15" s="1226"/>
      <c r="AP15" s="1226"/>
      <c r="AQ15" s="1226"/>
      <c r="AR15" s="1472"/>
    </row>
    <row r="16" spans="1:44" ht="21" customHeight="1" x14ac:dyDescent="0.15">
      <c r="A16" s="1172"/>
      <c r="B16" s="1253"/>
      <c r="C16" s="1253"/>
      <c r="D16" s="1253"/>
      <c r="E16" s="1253"/>
      <c r="F16" s="1253"/>
      <c r="G16" s="1253"/>
      <c r="H16" s="1253"/>
      <c r="I16" s="1253"/>
      <c r="J16" s="1253"/>
      <c r="K16" s="1253"/>
      <c r="L16" s="1253"/>
      <c r="M16" s="1253"/>
      <c r="N16" s="1253"/>
      <c r="O16" s="1180"/>
      <c r="P16" s="1180"/>
      <c r="Q16" s="1180"/>
      <c r="R16" s="1180"/>
      <c r="S16" s="1180"/>
      <c r="T16" s="1180"/>
      <c r="U16" s="1180"/>
      <c r="V16" s="1180"/>
      <c r="W16" s="1180"/>
      <c r="X16" s="1180"/>
      <c r="Y16" s="1180"/>
      <c r="Z16" s="1180"/>
      <c r="AA16" s="1180"/>
      <c r="AB16" s="1180"/>
      <c r="AC16" s="1180"/>
      <c r="AD16" s="1180"/>
      <c r="AE16" s="1180"/>
      <c r="AF16" s="1180"/>
      <c r="AG16" s="1180"/>
      <c r="AH16" s="1180"/>
      <c r="AI16" s="1180"/>
      <c r="AJ16" s="1180"/>
      <c r="AK16" s="1180"/>
      <c r="AL16" s="1180"/>
      <c r="AM16" s="1226"/>
      <c r="AN16" s="1226"/>
      <c r="AO16" s="1226"/>
      <c r="AP16" s="1226"/>
      <c r="AQ16" s="1226"/>
      <c r="AR16" s="1472"/>
    </row>
    <row r="17" spans="1:45" ht="20.25" customHeight="1" x14ac:dyDescent="0.15">
      <c r="A17" s="1574" t="s">
        <v>281</v>
      </c>
      <c r="B17" s="1575"/>
      <c r="C17" s="1386" t="s">
        <v>267</v>
      </c>
      <c r="D17" s="1387"/>
      <c r="E17" s="1387"/>
      <c r="F17" s="1387"/>
      <c r="G17" s="1388"/>
      <c r="H17" s="1338"/>
      <c r="I17" s="1224"/>
      <c r="J17" s="1224"/>
      <c r="K17" s="1224"/>
      <c r="L17" s="1224"/>
      <c r="M17" s="1224"/>
      <c r="N17" s="1224"/>
      <c r="O17" s="1531"/>
      <c r="P17" s="1531"/>
      <c r="Q17" s="1531"/>
      <c r="R17" s="1531"/>
      <c r="S17" s="1531"/>
      <c r="T17" s="1531"/>
      <c r="U17" s="1531"/>
      <c r="V17" s="1531"/>
      <c r="W17" s="1532"/>
      <c r="X17" s="1533" t="s">
        <v>282</v>
      </c>
      <c r="Y17" s="1534"/>
      <c r="Z17" s="1534"/>
      <c r="AA17" s="1534"/>
      <c r="AB17" s="1534"/>
      <c r="AC17" s="1534"/>
      <c r="AD17" s="1535"/>
      <c r="AE17" s="1536"/>
      <c r="AF17" s="1531"/>
      <c r="AG17" s="1531"/>
      <c r="AH17" s="1531"/>
      <c r="AI17" s="1531"/>
      <c r="AJ17" s="1531"/>
      <c r="AK17" s="1531"/>
      <c r="AL17" s="1531"/>
      <c r="AM17" s="1531"/>
      <c r="AN17" s="1531"/>
      <c r="AO17" s="1531"/>
      <c r="AP17" s="1531"/>
      <c r="AQ17" s="1531"/>
      <c r="AR17" s="1537"/>
    </row>
    <row r="18" spans="1:45" ht="20.25" customHeight="1" x14ac:dyDescent="0.15">
      <c r="A18" s="1576"/>
      <c r="B18" s="1577"/>
      <c r="C18" s="1386" t="s">
        <v>267</v>
      </c>
      <c r="D18" s="1387"/>
      <c r="E18" s="1387"/>
      <c r="F18" s="1387"/>
      <c r="G18" s="1388"/>
      <c r="H18" s="1338"/>
      <c r="I18" s="1224"/>
      <c r="J18" s="1224"/>
      <c r="K18" s="1224"/>
      <c r="L18" s="1224"/>
      <c r="M18" s="1224"/>
      <c r="N18" s="1224"/>
      <c r="O18" s="1224"/>
      <c r="P18" s="1224"/>
      <c r="Q18" s="1224"/>
      <c r="R18" s="1224"/>
      <c r="S18" s="1224"/>
      <c r="T18" s="1224"/>
      <c r="U18" s="1224"/>
      <c r="V18" s="1224"/>
      <c r="W18" s="1389"/>
      <c r="X18" s="1538" t="s">
        <v>282</v>
      </c>
      <c r="Y18" s="1539"/>
      <c r="Z18" s="1539"/>
      <c r="AA18" s="1539"/>
      <c r="AB18" s="1539"/>
      <c r="AC18" s="1539"/>
      <c r="AD18" s="1540"/>
      <c r="AE18" s="1338"/>
      <c r="AF18" s="1224"/>
      <c r="AG18" s="1224"/>
      <c r="AH18" s="1224"/>
      <c r="AI18" s="1224"/>
      <c r="AJ18" s="1224"/>
      <c r="AK18" s="1224"/>
      <c r="AL18" s="1224"/>
      <c r="AM18" s="1224"/>
      <c r="AN18" s="1224"/>
      <c r="AO18" s="1224"/>
      <c r="AP18" s="1224"/>
      <c r="AQ18" s="1224"/>
      <c r="AR18" s="1225"/>
    </row>
    <row r="19" spans="1:45" ht="16.5" customHeight="1" x14ac:dyDescent="0.15">
      <c r="A19" s="1541" t="s">
        <v>268</v>
      </c>
      <c r="B19" s="1542"/>
      <c r="C19" s="1542"/>
      <c r="D19" s="1542"/>
      <c r="E19" s="1542"/>
      <c r="F19" s="1542"/>
      <c r="G19" s="1542"/>
      <c r="H19" s="1542"/>
      <c r="I19" s="1542"/>
      <c r="J19" s="1542"/>
      <c r="K19" s="1542"/>
      <c r="L19" s="1542"/>
      <c r="M19" s="1542"/>
      <c r="N19" s="1542"/>
      <c r="O19" s="1542"/>
      <c r="P19" s="1542"/>
      <c r="Q19" s="1542"/>
      <c r="R19" s="1542"/>
      <c r="S19" s="1542"/>
      <c r="T19" s="1542"/>
      <c r="U19" s="1542"/>
      <c r="V19" s="1542"/>
      <c r="W19" s="1542"/>
      <c r="X19" s="1542"/>
      <c r="Y19" s="1542"/>
      <c r="Z19" s="1542"/>
      <c r="AA19" s="1542"/>
      <c r="AB19" s="1542"/>
      <c r="AC19" s="1542"/>
      <c r="AD19" s="1542"/>
      <c r="AE19" s="1542"/>
      <c r="AF19" s="1542"/>
      <c r="AG19" s="1542"/>
      <c r="AH19" s="1542"/>
      <c r="AI19" s="1542"/>
      <c r="AJ19" s="1542"/>
      <c r="AK19" s="1542"/>
      <c r="AL19" s="1542"/>
      <c r="AM19" s="1542"/>
      <c r="AN19" s="1542"/>
      <c r="AO19" s="1542"/>
      <c r="AP19" s="1542"/>
      <c r="AQ19" s="1542"/>
      <c r="AR19" s="1543"/>
    </row>
    <row r="20" spans="1:45" ht="16.5" customHeight="1" x14ac:dyDescent="0.15">
      <c r="A20" s="1489" t="s">
        <v>455</v>
      </c>
      <c r="B20" s="1476"/>
      <c r="C20" s="1476"/>
      <c r="D20" s="1476"/>
      <c r="E20" s="1476"/>
      <c r="F20" s="1476"/>
      <c r="G20" s="1476"/>
      <c r="H20" s="1341" t="s">
        <v>456</v>
      </c>
      <c r="I20" s="1341"/>
      <c r="J20" s="1341"/>
      <c r="K20" s="1341"/>
      <c r="L20" s="1341"/>
      <c r="M20" s="1341" t="s">
        <v>457</v>
      </c>
      <c r="N20" s="1341"/>
      <c r="O20" s="1341"/>
      <c r="P20" s="1341"/>
      <c r="Q20" s="1341"/>
      <c r="R20" s="1341"/>
      <c r="S20" s="1341"/>
      <c r="T20" s="1341"/>
      <c r="U20" s="1341"/>
      <c r="V20" s="1341" t="s">
        <v>458</v>
      </c>
      <c r="W20" s="1341"/>
      <c r="X20" s="1341"/>
      <c r="Y20" s="1341"/>
      <c r="Z20" s="1341"/>
      <c r="AA20" s="1341"/>
      <c r="AB20" s="1341"/>
      <c r="AC20" s="1341" t="s">
        <v>459</v>
      </c>
      <c r="AD20" s="1341"/>
      <c r="AE20" s="1341"/>
      <c r="AF20" s="1341"/>
      <c r="AG20" s="1341"/>
      <c r="AH20" s="1341"/>
      <c r="AI20" s="1341"/>
      <c r="AJ20" s="1341"/>
      <c r="AK20" s="1341" t="s">
        <v>462</v>
      </c>
      <c r="AL20" s="1341"/>
      <c r="AM20" s="1341"/>
      <c r="AN20" s="1341"/>
      <c r="AO20" s="1341"/>
      <c r="AP20" s="1341"/>
      <c r="AQ20" s="1341"/>
      <c r="AR20" s="1341"/>
    </row>
    <row r="21" spans="1:45" ht="15.6" customHeight="1" x14ac:dyDescent="0.15">
      <c r="A21" s="1330" t="s">
        <v>269</v>
      </c>
      <c r="B21" s="1270"/>
      <c r="C21" s="1270"/>
      <c r="D21" s="1270"/>
      <c r="E21" s="1270"/>
      <c r="F21" s="1270"/>
      <c r="G21" s="1270"/>
      <c r="H21" s="1270"/>
      <c r="I21" s="1270"/>
      <c r="J21" s="1270"/>
      <c r="K21" s="1270"/>
      <c r="L21" s="1545"/>
      <c r="M21" s="1586" t="s">
        <v>283</v>
      </c>
      <c r="N21" s="1586"/>
      <c r="O21" s="1586"/>
      <c r="P21" s="1586"/>
      <c r="Q21" s="1586"/>
      <c r="R21" s="1586"/>
      <c r="S21" s="1586"/>
      <c r="T21" s="1586"/>
      <c r="U21" s="1587"/>
      <c r="V21" s="1588" t="s">
        <v>284</v>
      </c>
      <c r="W21" s="1589"/>
      <c r="X21" s="1589"/>
      <c r="Y21" s="1589"/>
      <c r="Z21" s="1589"/>
      <c r="AA21" s="1589"/>
      <c r="AB21" s="1590"/>
      <c r="AC21" s="1252" t="s">
        <v>460</v>
      </c>
      <c r="AD21" s="1253"/>
      <c r="AE21" s="1253"/>
      <c r="AF21" s="1253"/>
      <c r="AG21" s="1253"/>
      <c r="AH21" s="1253"/>
      <c r="AI21" s="1253"/>
      <c r="AJ21" s="1254"/>
      <c r="AK21" s="1555" t="s">
        <v>461</v>
      </c>
      <c r="AL21" s="1556"/>
      <c r="AM21" s="1556"/>
      <c r="AN21" s="1556"/>
      <c r="AO21" s="1556"/>
      <c r="AP21" s="1556"/>
      <c r="AQ21" s="1556"/>
      <c r="AR21" s="1557"/>
    </row>
    <row r="22" spans="1:45" ht="13.7" customHeight="1" x14ac:dyDescent="0.15">
      <c r="A22" s="1330"/>
      <c r="B22" s="1270"/>
      <c r="C22" s="1270"/>
      <c r="D22" s="1270"/>
      <c r="E22" s="1270"/>
      <c r="F22" s="1270"/>
      <c r="G22" s="1270"/>
      <c r="H22" s="1270"/>
      <c r="I22" s="1270"/>
      <c r="J22" s="1270"/>
      <c r="K22" s="1270"/>
      <c r="L22" s="1545"/>
      <c r="M22" s="1220" t="s">
        <v>286</v>
      </c>
      <c r="N22" s="1220"/>
      <c r="O22" s="1220"/>
      <c r="P22" s="1221"/>
      <c r="Q22" s="1219" t="s">
        <v>287</v>
      </c>
      <c r="R22" s="1220"/>
      <c r="S22" s="1220"/>
      <c r="T22" s="1220"/>
      <c r="U22" s="1221"/>
      <c r="V22" s="1219" t="s">
        <v>286</v>
      </c>
      <c r="W22" s="1220"/>
      <c r="X22" s="1221"/>
      <c r="Y22" s="1219" t="s">
        <v>287</v>
      </c>
      <c r="Z22" s="1220"/>
      <c r="AA22" s="1220"/>
      <c r="AB22" s="1221"/>
      <c r="AC22" s="1219" t="s">
        <v>286</v>
      </c>
      <c r="AD22" s="1220"/>
      <c r="AE22" s="1220"/>
      <c r="AF22" s="1221"/>
      <c r="AG22" s="1219" t="s">
        <v>287</v>
      </c>
      <c r="AH22" s="1220"/>
      <c r="AI22" s="1220"/>
      <c r="AJ22" s="1221"/>
      <c r="AK22" s="1219" t="s">
        <v>286</v>
      </c>
      <c r="AL22" s="1220"/>
      <c r="AM22" s="1220"/>
      <c r="AN22" s="1221"/>
      <c r="AO22" s="1219" t="s">
        <v>287</v>
      </c>
      <c r="AP22" s="1220"/>
      <c r="AQ22" s="1220"/>
      <c r="AR22" s="1482"/>
    </row>
    <row r="23" spans="1:45" ht="16.350000000000001" customHeight="1" x14ac:dyDescent="0.15">
      <c r="A23" s="1242"/>
      <c r="B23" s="1386" t="s">
        <v>274</v>
      </c>
      <c r="C23" s="1387"/>
      <c r="D23" s="1387"/>
      <c r="E23" s="1387"/>
      <c r="F23" s="1387"/>
      <c r="G23" s="1387"/>
      <c r="H23" s="1387"/>
      <c r="I23" s="1387"/>
      <c r="J23" s="1387"/>
      <c r="K23" s="1387"/>
      <c r="L23" s="1516"/>
      <c r="M23" s="1224"/>
      <c r="N23" s="1224"/>
      <c r="O23" s="1224"/>
      <c r="P23" s="1389"/>
      <c r="Q23" s="1338"/>
      <c r="R23" s="1224"/>
      <c r="S23" s="1224"/>
      <c r="T23" s="1224"/>
      <c r="U23" s="1389"/>
      <c r="V23" s="1338"/>
      <c r="W23" s="1224"/>
      <c r="X23" s="1389"/>
      <c r="Y23" s="1338"/>
      <c r="Z23" s="1224"/>
      <c r="AA23" s="1224"/>
      <c r="AB23" s="1389"/>
      <c r="AC23" s="1338"/>
      <c r="AD23" s="1224"/>
      <c r="AE23" s="1224"/>
      <c r="AF23" s="1389"/>
      <c r="AG23" s="1338"/>
      <c r="AH23" s="1224"/>
      <c r="AI23" s="1224"/>
      <c r="AJ23" s="1389"/>
      <c r="AK23" s="1338"/>
      <c r="AL23" s="1224"/>
      <c r="AM23" s="1224"/>
      <c r="AN23" s="1389"/>
      <c r="AO23" s="1338"/>
      <c r="AP23" s="1224"/>
      <c r="AQ23" s="1224"/>
      <c r="AR23" s="1225"/>
    </row>
    <row r="24" spans="1:45" ht="16.350000000000001" customHeight="1" x14ac:dyDescent="0.15">
      <c r="A24" s="1242"/>
      <c r="B24" s="1410" t="s">
        <v>275</v>
      </c>
      <c r="C24" s="1411"/>
      <c r="D24" s="1411"/>
      <c r="E24" s="1411"/>
      <c r="F24" s="1411"/>
      <c r="G24" s="1411"/>
      <c r="H24" s="1411"/>
      <c r="I24" s="1411"/>
      <c r="J24" s="1411"/>
      <c r="K24" s="1411"/>
      <c r="L24" s="1528"/>
      <c r="M24" s="1223"/>
      <c r="N24" s="1223"/>
      <c r="O24" s="1223"/>
      <c r="P24" s="1521"/>
      <c r="Q24" s="1222"/>
      <c r="R24" s="1223"/>
      <c r="S24" s="1223"/>
      <c r="T24" s="1223"/>
      <c r="U24" s="1521"/>
      <c r="V24" s="1338"/>
      <c r="W24" s="1224"/>
      <c r="X24" s="1389"/>
      <c r="Y24" s="1338"/>
      <c r="Z24" s="1224"/>
      <c r="AA24" s="1224"/>
      <c r="AB24" s="1389"/>
      <c r="AC24" s="1338"/>
      <c r="AD24" s="1224"/>
      <c r="AE24" s="1224"/>
      <c r="AF24" s="1389"/>
      <c r="AG24" s="1338"/>
      <c r="AH24" s="1224"/>
      <c r="AI24" s="1224"/>
      <c r="AJ24" s="1389"/>
      <c r="AK24" s="1338"/>
      <c r="AL24" s="1224"/>
      <c r="AM24" s="1224"/>
      <c r="AN24" s="1389"/>
      <c r="AO24" s="1338"/>
      <c r="AP24" s="1224"/>
      <c r="AQ24" s="1224"/>
      <c r="AR24" s="1225"/>
    </row>
    <row r="25" spans="1:45" ht="16.7" customHeight="1" x14ac:dyDescent="0.15">
      <c r="A25" s="1515"/>
      <c r="B25" s="1517" t="s">
        <v>288</v>
      </c>
      <c r="C25" s="1517"/>
      <c r="D25" s="1517"/>
      <c r="E25" s="1517"/>
      <c r="F25" s="1517"/>
      <c r="G25" s="1517"/>
      <c r="H25" s="1517"/>
      <c r="I25" s="1517"/>
      <c r="J25" s="1517"/>
      <c r="K25" s="1517"/>
      <c r="L25" s="1517"/>
      <c r="M25" s="1365"/>
      <c r="N25" s="1365"/>
      <c r="O25" s="1365"/>
      <c r="P25" s="1365"/>
      <c r="Q25" s="1365"/>
      <c r="R25" s="1365"/>
      <c r="S25" s="1365"/>
      <c r="T25" s="1365"/>
      <c r="U25" s="1365"/>
      <c r="V25" s="1591"/>
      <c r="W25" s="1592"/>
      <c r="X25" s="1592"/>
      <c r="Y25" s="1592"/>
      <c r="Z25" s="1592"/>
      <c r="AA25" s="1592"/>
      <c r="AB25" s="1593"/>
      <c r="AC25" s="1338"/>
      <c r="AD25" s="1224"/>
      <c r="AE25" s="1224"/>
      <c r="AF25" s="1224"/>
      <c r="AG25" s="1224"/>
      <c r="AH25" s="1224"/>
      <c r="AI25" s="1224"/>
      <c r="AJ25" s="1389"/>
      <c r="AK25" s="1603"/>
      <c r="AL25" s="1604"/>
      <c r="AM25" s="1604"/>
      <c r="AN25" s="1604"/>
      <c r="AO25" s="1604"/>
      <c r="AP25" s="1604"/>
      <c r="AQ25" s="1604"/>
      <c r="AR25" s="1605"/>
    </row>
    <row r="26" spans="1:45" ht="16.5" customHeight="1" x14ac:dyDescent="0.15">
      <c r="A26" s="1180" t="s">
        <v>463</v>
      </c>
      <c r="B26" s="1180"/>
      <c r="C26" s="1180"/>
      <c r="D26" s="1180"/>
      <c r="E26" s="1180"/>
      <c r="F26" s="1180"/>
      <c r="G26" s="1180"/>
      <c r="H26" s="1180"/>
      <c r="I26" s="1180"/>
      <c r="J26" s="1180"/>
      <c r="K26" s="1180"/>
      <c r="L26" s="1180"/>
      <c r="M26" s="1606" t="s">
        <v>290</v>
      </c>
      <c r="N26" s="1607"/>
      <c r="O26" s="1607"/>
      <c r="P26" s="1607"/>
      <c r="Q26" s="1607"/>
      <c r="R26" s="1607"/>
      <c r="S26" s="1607"/>
      <c r="T26" s="1607"/>
      <c r="U26" s="1607"/>
      <c r="V26" s="1607"/>
      <c r="W26" s="1607"/>
      <c r="X26" s="1607"/>
      <c r="Y26" s="1607"/>
      <c r="Z26" s="1607"/>
      <c r="AA26" s="1607"/>
      <c r="AB26" s="1608"/>
      <c r="AC26" s="145"/>
      <c r="AD26" s="145"/>
      <c r="AE26" s="145"/>
      <c r="AF26" s="145"/>
      <c r="AG26" s="145"/>
      <c r="AH26" s="145"/>
      <c r="AI26" s="145"/>
      <c r="AJ26" s="145"/>
      <c r="AK26" s="145"/>
      <c r="AL26" s="145"/>
      <c r="AM26" s="145"/>
      <c r="AN26" s="145"/>
      <c r="AO26" s="145"/>
      <c r="AP26" s="145"/>
      <c r="AQ26" s="145"/>
      <c r="AR26" s="146"/>
    </row>
    <row r="27" spans="1:45" ht="16.5" customHeight="1" x14ac:dyDescent="0.15">
      <c r="A27" s="1461" t="s">
        <v>291</v>
      </c>
      <c r="B27" s="1445"/>
      <c r="C27" s="1445"/>
      <c r="D27" s="1445"/>
      <c r="E27" s="1445"/>
      <c r="F27" s="1445"/>
      <c r="G27" s="1445"/>
      <c r="H27" s="1445"/>
      <c r="I27" s="1445"/>
      <c r="J27" s="1445"/>
      <c r="K27" s="1445"/>
      <c r="L27" s="1445"/>
      <c r="M27" s="1445"/>
      <c r="N27" s="1445"/>
      <c r="O27" s="1445"/>
      <c r="P27" s="1445"/>
      <c r="Q27" s="1445"/>
      <c r="R27" s="1445"/>
      <c r="S27" s="1445"/>
      <c r="T27" s="1445"/>
      <c r="U27" s="1445"/>
      <c r="V27" s="1445"/>
      <c r="W27" s="1445"/>
      <c r="X27" s="1445"/>
      <c r="Y27" s="1445"/>
      <c r="Z27" s="1445"/>
      <c r="AA27" s="1445"/>
      <c r="AB27" s="1445"/>
      <c r="AC27" s="1445"/>
      <c r="AD27" s="1445"/>
      <c r="AE27" s="1445"/>
      <c r="AF27" s="1445"/>
      <c r="AG27" s="1445"/>
      <c r="AH27" s="1445"/>
      <c r="AI27" s="1445"/>
      <c r="AJ27" s="1445"/>
      <c r="AK27" s="1445"/>
      <c r="AL27" s="1445"/>
      <c r="AM27" s="1445"/>
      <c r="AN27" s="1445"/>
      <c r="AO27" s="1445"/>
      <c r="AP27" s="1445"/>
      <c r="AQ27" s="1445"/>
      <c r="AR27" s="1446"/>
    </row>
    <row r="28" spans="1:45" s="149" customFormat="1" ht="18" customHeight="1" x14ac:dyDescent="0.15">
      <c r="A28" s="1594" t="s">
        <v>298</v>
      </c>
      <c r="B28" s="1595"/>
      <c r="C28" s="1595"/>
      <c r="D28" s="1595"/>
      <c r="E28" s="1595"/>
      <c r="F28" s="1595"/>
      <c r="G28" s="1595"/>
      <c r="H28" s="1595"/>
      <c r="I28" s="1595"/>
      <c r="J28" s="1595"/>
      <c r="K28" s="1595"/>
      <c r="L28" s="1596"/>
      <c r="M28" s="1226"/>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7"/>
      <c r="AJ28" s="1227"/>
      <c r="AK28" s="1227"/>
      <c r="AL28" s="1227"/>
      <c r="AM28" s="1227"/>
      <c r="AN28" s="1227"/>
      <c r="AO28" s="1227"/>
      <c r="AP28" s="1227"/>
      <c r="AQ28" s="1227"/>
      <c r="AR28" s="1490"/>
      <c r="AS28" s="150"/>
    </row>
    <row r="29" spans="1:45" ht="17.25" customHeight="1" thickBot="1" x14ac:dyDescent="0.2">
      <c r="A29" s="1597" t="s">
        <v>150</v>
      </c>
      <c r="B29" s="1598"/>
      <c r="C29" s="1598"/>
      <c r="D29" s="1598"/>
      <c r="E29" s="1598"/>
      <c r="F29" s="1598"/>
      <c r="G29" s="1599"/>
      <c r="H29" s="1600" t="s">
        <v>6</v>
      </c>
      <c r="I29" s="1601"/>
      <c r="J29" s="1601"/>
      <c r="K29" s="1601"/>
      <c r="L29" s="1601"/>
      <c r="M29" s="1601"/>
      <c r="N29" s="1601"/>
      <c r="O29" s="1601"/>
      <c r="P29" s="1601"/>
      <c r="Q29" s="1601"/>
      <c r="R29" s="1601"/>
      <c r="S29" s="1601"/>
      <c r="T29" s="1601"/>
      <c r="U29" s="1601"/>
      <c r="V29" s="1601"/>
      <c r="W29" s="1601"/>
      <c r="X29" s="1601"/>
      <c r="Y29" s="1601"/>
      <c r="Z29" s="1601"/>
      <c r="AA29" s="1601"/>
      <c r="AB29" s="1601"/>
      <c r="AC29" s="1601"/>
      <c r="AD29" s="1601"/>
      <c r="AE29" s="1601"/>
      <c r="AF29" s="1601"/>
      <c r="AG29" s="1601"/>
      <c r="AH29" s="1601"/>
      <c r="AI29" s="1601"/>
      <c r="AJ29" s="1601"/>
      <c r="AK29" s="1601"/>
      <c r="AL29" s="1601"/>
      <c r="AM29" s="1601"/>
      <c r="AN29" s="1601"/>
      <c r="AO29" s="1601"/>
      <c r="AP29" s="1601"/>
      <c r="AQ29" s="1601"/>
      <c r="AR29" s="1602"/>
    </row>
    <row r="30" spans="1:45" ht="12.75" customHeight="1" x14ac:dyDescent="0.15">
      <c r="A30" s="292"/>
      <c r="B30" s="292"/>
      <c r="C30" s="292"/>
      <c r="D30" s="292"/>
      <c r="E30" s="292"/>
      <c r="F30" s="292"/>
      <c r="G30" s="292"/>
      <c r="H30" s="292"/>
      <c r="I30" s="292"/>
      <c r="J30" s="292"/>
      <c r="K30" s="292"/>
      <c r="L30" s="292"/>
      <c r="M30" s="292"/>
      <c r="N30" s="292"/>
      <c r="O30" s="292"/>
      <c r="P30" s="292"/>
      <c r="Q30" s="292"/>
      <c r="R30" s="292"/>
      <c r="S30" s="292"/>
      <c r="T30" s="292"/>
      <c r="U30" s="292"/>
      <c r="V30" s="292"/>
      <c r="W30" s="292"/>
      <c r="X30" s="292"/>
      <c r="Y30" s="292"/>
      <c r="Z30" s="292"/>
      <c r="AA30" s="292"/>
      <c r="AB30" s="292"/>
      <c r="AC30" s="292"/>
      <c r="AD30" s="292"/>
      <c r="AE30" s="292"/>
      <c r="AF30" s="292"/>
      <c r="AG30" s="292"/>
      <c r="AH30" s="292"/>
      <c r="AI30" s="292"/>
      <c r="AJ30" s="292"/>
      <c r="AK30" s="292"/>
      <c r="AL30" s="292"/>
      <c r="AM30" s="292"/>
      <c r="AN30" s="292"/>
      <c r="AO30" s="292"/>
      <c r="AP30" s="292"/>
      <c r="AQ30" s="292"/>
      <c r="AR30" s="292"/>
    </row>
    <row r="31" spans="1:45" ht="12.75" customHeight="1" x14ac:dyDescent="0.15">
      <c r="A31" s="1579" t="s">
        <v>15</v>
      </c>
      <c r="B31" s="1260" t="s">
        <v>464</v>
      </c>
      <c r="C31" s="1260"/>
      <c r="D31" s="1260"/>
      <c r="E31" s="1260"/>
      <c r="F31" s="1260"/>
      <c r="G31" s="1260"/>
      <c r="H31" s="1260"/>
      <c r="I31" s="1260"/>
      <c r="J31" s="1260"/>
      <c r="K31" s="1260"/>
      <c r="L31" s="1260"/>
      <c r="M31" s="1260"/>
      <c r="N31" s="1260"/>
      <c r="O31" s="1260"/>
      <c r="P31" s="1260"/>
      <c r="Q31" s="1260"/>
      <c r="R31" s="1260"/>
      <c r="S31" s="1260"/>
      <c r="T31" s="1260"/>
      <c r="U31" s="1260"/>
      <c r="V31" s="1260"/>
      <c r="W31" s="1260"/>
      <c r="X31" s="1260"/>
      <c r="Y31" s="1260"/>
      <c r="Z31" s="1260"/>
      <c r="AA31" s="1260"/>
      <c r="AB31" s="1260"/>
      <c r="AC31" s="1260"/>
      <c r="AD31" s="1260"/>
      <c r="AE31" s="1260"/>
      <c r="AF31" s="1260"/>
      <c r="AG31" s="1260"/>
      <c r="AH31" s="1260"/>
      <c r="AI31" s="1260"/>
      <c r="AJ31" s="1260"/>
      <c r="AK31" s="1260"/>
      <c r="AL31" s="1260"/>
      <c r="AM31" s="1260"/>
      <c r="AN31" s="1260"/>
      <c r="AO31" s="1260"/>
      <c r="AP31" s="1260"/>
      <c r="AQ31" s="1260"/>
      <c r="AR31" s="1260"/>
    </row>
    <row r="32" spans="1:45" x14ac:dyDescent="0.15">
      <c r="A32" s="1579"/>
      <c r="B32" s="1260"/>
      <c r="C32" s="1260"/>
      <c r="D32" s="1260"/>
      <c r="E32" s="1260"/>
      <c r="F32" s="1260"/>
      <c r="G32" s="1260"/>
      <c r="H32" s="1260"/>
      <c r="I32" s="1260"/>
      <c r="J32" s="1260"/>
      <c r="K32" s="1260"/>
      <c r="L32" s="1260"/>
      <c r="M32" s="1260"/>
      <c r="N32" s="1260"/>
      <c r="O32" s="1260"/>
      <c r="P32" s="1260"/>
      <c r="Q32" s="1260"/>
      <c r="R32" s="1260"/>
      <c r="S32" s="1260"/>
      <c r="T32" s="1260"/>
      <c r="U32" s="1260"/>
      <c r="V32" s="1260"/>
      <c r="W32" s="1260"/>
      <c r="X32" s="1260"/>
      <c r="Y32" s="1260"/>
      <c r="Z32" s="1260"/>
      <c r="AA32" s="1260"/>
      <c r="AB32" s="1260"/>
      <c r="AC32" s="1260"/>
      <c r="AD32" s="1260"/>
      <c r="AE32" s="1260"/>
      <c r="AF32" s="1260"/>
      <c r="AG32" s="1260"/>
      <c r="AH32" s="1260"/>
      <c r="AI32" s="1260"/>
      <c r="AJ32" s="1260"/>
      <c r="AK32" s="1260"/>
      <c r="AL32" s="1260"/>
      <c r="AM32" s="1260"/>
      <c r="AN32" s="1260"/>
      <c r="AO32" s="1260"/>
      <c r="AP32" s="1260"/>
      <c r="AQ32" s="1260"/>
      <c r="AR32" s="1260"/>
    </row>
    <row r="33" spans="1:44" x14ac:dyDescent="0.15">
      <c r="A33" s="1579"/>
      <c r="B33" s="1260"/>
      <c r="C33" s="1260"/>
      <c r="D33" s="1260"/>
      <c r="E33" s="1260"/>
      <c r="F33" s="1260"/>
      <c r="G33" s="1260"/>
      <c r="H33" s="1260"/>
      <c r="I33" s="1260"/>
      <c r="J33" s="1260"/>
      <c r="K33" s="1260"/>
      <c r="L33" s="1260"/>
      <c r="M33" s="1260"/>
      <c r="N33" s="1260"/>
      <c r="O33" s="1260"/>
      <c r="P33" s="1260"/>
      <c r="Q33" s="1260"/>
      <c r="R33" s="1260"/>
      <c r="S33" s="1260"/>
      <c r="T33" s="1260"/>
      <c r="U33" s="1260"/>
      <c r="V33" s="1260"/>
      <c r="W33" s="1260"/>
      <c r="X33" s="1260"/>
      <c r="Y33" s="1260"/>
      <c r="Z33" s="1260"/>
      <c r="AA33" s="1260"/>
      <c r="AB33" s="1260"/>
      <c r="AC33" s="1260"/>
      <c r="AD33" s="1260"/>
      <c r="AE33" s="1260"/>
      <c r="AF33" s="1260"/>
      <c r="AG33" s="1260"/>
      <c r="AH33" s="1260"/>
      <c r="AI33" s="1260"/>
      <c r="AJ33" s="1260"/>
      <c r="AK33" s="1260"/>
      <c r="AL33" s="1260"/>
      <c r="AM33" s="1260"/>
      <c r="AN33" s="1260"/>
      <c r="AO33" s="1260"/>
      <c r="AP33" s="1260"/>
      <c r="AQ33" s="1260"/>
      <c r="AR33" s="1260"/>
    </row>
    <row r="34" spans="1:44" x14ac:dyDescent="0.15">
      <c r="A34" s="1579"/>
      <c r="B34" s="291"/>
      <c r="C34" s="291"/>
      <c r="D34" s="291"/>
      <c r="E34" s="291"/>
      <c r="F34" s="291"/>
      <c r="G34" s="291"/>
      <c r="H34" s="291"/>
      <c r="I34" s="291"/>
      <c r="J34" s="291"/>
      <c r="K34" s="291"/>
      <c r="L34" s="291"/>
      <c r="M34" s="291"/>
      <c r="N34" s="291"/>
      <c r="O34" s="291"/>
      <c r="P34" s="291"/>
      <c r="Q34" s="291"/>
      <c r="R34" s="291"/>
      <c r="S34" s="291"/>
      <c r="T34" s="291"/>
      <c r="U34" s="291"/>
      <c r="V34" s="291"/>
      <c r="W34" s="291"/>
      <c r="X34" s="291"/>
      <c r="Y34" s="291"/>
      <c r="Z34" s="291"/>
      <c r="AA34" s="291"/>
      <c r="AB34" s="291"/>
      <c r="AC34" s="291"/>
      <c r="AD34" s="291"/>
      <c r="AE34" s="291"/>
      <c r="AF34" s="291"/>
      <c r="AG34" s="291"/>
      <c r="AH34" s="291"/>
      <c r="AI34" s="291"/>
      <c r="AJ34" s="291"/>
      <c r="AK34" s="291"/>
      <c r="AL34" s="291"/>
      <c r="AM34" s="291"/>
      <c r="AN34" s="291"/>
      <c r="AO34" s="291"/>
      <c r="AP34" s="291"/>
      <c r="AQ34" s="291"/>
      <c r="AR34" s="291"/>
    </row>
    <row r="35" spans="1:44" s="143" customFormat="1" x14ac:dyDescent="0.15">
      <c r="A35" s="1579"/>
      <c r="B35" s="291"/>
      <c r="C35" s="291"/>
      <c r="D35" s="291"/>
      <c r="E35" s="291"/>
      <c r="F35" s="291"/>
      <c r="G35" s="291"/>
      <c r="H35" s="291"/>
      <c r="I35" s="291"/>
      <c r="J35" s="291"/>
      <c r="K35" s="291"/>
      <c r="L35" s="291"/>
      <c r="M35" s="291"/>
      <c r="N35" s="291"/>
      <c r="O35" s="291"/>
      <c r="P35" s="291"/>
      <c r="Q35" s="291"/>
      <c r="R35" s="291"/>
      <c r="S35" s="291"/>
      <c r="T35" s="291"/>
      <c r="U35" s="291"/>
      <c r="V35" s="291"/>
      <c r="W35" s="291"/>
      <c r="X35" s="291"/>
      <c r="Y35" s="291"/>
      <c r="Z35" s="291"/>
      <c r="AA35" s="291"/>
      <c r="AB35" s="291"/>
      <c r="AC35" s="291"/>
      <c r="AD35" s="291"/>
      <c r="AE35" s="291"/>
      <c r="AF35" s="291"/>
      <c r="AG35" s="291"/>
      <c r="AH35" s="291"/>
      <c r="AI35" s="291"/>
      <c r="AJ35" s="291"/>
      <c r="AK35" s="291"/>
      <c r="AL35" s="291"/>
      <c r="AM35" s="291"/>
      <c r="AN35" s="291"/>
      <c r="AO35" s="291"/>
      <c r="AP35" s="291"/>
      <c r="AQ35" s="291"/>
      <c r="AR35" s="291"/>
    </row>
    <row r="36" spans="1:44" s="143" customFormat="1" x14ac:dyDescent="0.15">
      <c r="A36" s="154"/>
      <c r="B36" s="215"/>
      <c r="C36" s="215"/>
      <c r="D36" s="215"/>
      <c r="E36" s="215"/>
      <c r="F36" s="215"/>
      <c r="G36" s="215"/>
      <c r="H36" s="215"/>
      <c r="I36" s="215"/>
      <c r="J36" s="215"/>
      <c r="K36" s="215"/>
      <c r="L36" s="215"/>
      <c r="M36" s="215"/>
      <c r="N36" s="215"/>
      <c r="O36" s="215"/>
      <c r="P36" s="215"/>
      <c r="Q36" s="215"/>
      <c r="R36" s="215"/>
      <c r="S36" s="215"/>
      <c r="T36" s="215"/>
      <c r="U36" s="215"/>
      <c r="V36" s="215"/>
      <c r="W36" s="215"/>
      <c r="X36" s="215"/>
      <c r="Y36" s="215"/>
      <c r="Z36" s="215"/>
      <c r="AA36" s="215"/>
      <c r="AB36" s="215"/>
      <c r="AC36" s="215"/>
      <c r="AD36" s="215"/>
      <c r="AE36" s="215"/>
      <c r="AF36" s="215"/>
      <c r="AG36" s="215"/>
      <c r="AH36" s="215"/>
      <c r="AI36" s="215"/>
      <c r="AJ36" s="215"/>
      <c r="AK36" s="215"/>
      <c r="AL36" s="215"/>
      <c r="AM36" s="215"/>
      <c r="AN36" s="215"/>
      <c r="AO36" s="215"/>
      <c r="AP36" s="215"/>
      <c r="AQ36" s="215"/>
      <c r="AR36" s="215"/>
    </row>
    <row r="37" spans="1:44" s="143" customFormat="1" x14ac:dyDescent="0.15">
      <c r="A37" s="215"/>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15"/>
      <c r="Z37" s="215"/>
      <c r="AA37" s="215"/>
      <c r="AB37" s="215"/>
      <c r="AC37" s="215"/>
      <c r="AD37" s="215"/>
      <c r="AE37" s="215"/>
      <c r="AF37" s="215"/>
      <c r="AG37" s="215"/>
      <c r="AH37" s="215"/>
      <c r="AI37" s="215"/>
      <c r="AJ37" s="215"/>
      <c r="AK37" s="215"/>
      <c r="AL37" s="215"/>
      <c r="AM37" s="215"/>
      <c r="AN37" s="215"/>
      <c r="AO37" s="215"/>
      <c r="AP37" s="215"/>
      <c r="AQ37" s="215"/>
      <c r="AR37" s="215"/>
    </row>
    <row r="38" spans="1:44" s="143" customFormat="1" x14ac:dyDescent="0.15">
      <c r="A38" s="215"/>
      <c r="B38" s="215"/>
      <c r="C38" s="215"/>
      <c r="D38" s="215"/>
      <c r="E38" s="215"/>
      <c r="F38" s="215"/>
      <c r="G38" s="215"/>
      <c r="H38" s="215"/>
      <c r="I38" s="215"/>
      <c r="J38" s="215"/>
      <c r="K38" s="215"/>
      <c r="L38" s="215"/>
      <c r="M38" s="215"/>
      <c r="N38" s="215"/>
      <c r="O38" s="215"/>
      <c r="P38" s="215"/>
      <c r="Q38" s="215"/>
      <c r="R38" s="215"/>
      <c r="S38" s="215"/>
      <c r="T38" s="215"/>
      <c r="U38" s="215"/>
      <c r="V38" s="215"/>
      <c r="W38" s="215"/>
      <c r="X38" s="215"/>
      <c r="Y38" s="215"/>
      <c r="Z38" s="215"/>
      <c r="AA38" s="215"/>
      <c r="AB38" s="215"/>
      <c r="AC38" s="215"/>
      <c r="AD38" s="215"/>
      <c r="AE38" s="215"/>
      <c r="AF38" s="215"/>
      <c r="AG38" s="215"/>
      <c r="AH38" s="215"/>
      <c r="AI38" s="215"/>
      <c r="AJ38" s="215"/>
      <c r="AK38" s="215"/>
      <c r="AL38" s="215"/>
      <c r="AM38" s="215"/>
      <c r="AN38" s="215"/>
      <c r="AO38" s="215"/>
      <c r="AP38" s="215"/>
      <c r="AQ38" s="215"/>
      <c r="AR38" s="215"/>
    </row>
    <row r="39" spans="1:44" s="143" customFormat="1" x14ac:dyDescent="0.15">
      <c r="A39" s="215"/>
      <c r="B39" s="215"/>
      <c r="C39" s="215"/>
      <c r="D39" s="215"/>
      <c r="E39" s="215"/>
      <c r="F39" s="215"/>
      <c r="G39" s="215"/>
      <c r="H39" s="215"/>
      <c r="I39" s="215"/>
      <c r="J39" s="215"/>
      <c r="K39" s="215"/>
      <c r="L39" s="215"/>
      <c r="M39" s="215"/>
      <c r="N39" s="215"/>
      <c r="O39" s="215"/>
      <c r="P39" s="215"/>
      <c r="Q39" s="215"/>
      <c r="R39" s="215"/>
      <c r="S39" s="215"/>
      <c r="T39" s="215"/>
      <c r="U39" s="215"/>
      <c r="V39" s="215"/>
      <c r="W39" s="215"/>
      <c r="X39" s="215"/>
      <c r="Y39" s="215"/>
      <c r="Z39" s="215"/>
      <c r="AA39" s="215"/>
      <c r="AB39" s="215"/>
      <c r="AC39" s="215"/>
      <c r="AD39" s="215"/>
      <c r="AE39" s="215"/>
      <c r="AF39" s="215"/>
      <c r="AG39" s="215"/>
      <c r="AH39" s="215"/>
      <c r="AI39" s="215"/>
      <c r="AJ39" s="215"/>
      <c r="AK39" s="215"/>
      <c r="AL39" s="215"/>
      <c r="AM39" s="215"/>
      <c r="AN39" s="215"/>
      <c r="AO39" s="215"/>
      <c r="AP39" s="215"/>
      <c r="AQ39" s="215"/>
      <c r="AR39" s="215"/>
    </row>
    <row r="40" spans="1:44" s="143" customFormat="1" x14ac:dyDescent="0.15">
      <c r="A40" s="215"/>
      <c r="B40" s="215"/>
      <c r="C40" s="215"/>
      <c r="D40" s="215"/>
      <c r="E40" s="215"/>
      <c r="F40" s="215"/>
      <c r="G40" s="215"/>
      <c r="H40" s="215"/>
      <c r="I40" s="215"/>
      <c r="J40" s="215"/>
      <c r="K40" s="215"/>
      <c r="L40" s="215"/>
      <c r="M40" s="215"/>
      <c r="N40" s="215"/>
      <c r="O40" s="215"/>
      <c r="P40" s="215"/>
      <c r="Q40" s="215"/>
      <c r="R40" s="215"/>
      <c r="S40" s="215"/>
      <c r="T40" s="215"/>
      <c r="U40" s="215"/>
      <c r="V40" s="215"/>
      <c r="W40" s="215"/>
      <c r="X40" s="215"/>
      <c r="Y40" s="215"/>
      <c r="Z40" s="215"/>
      <c r="AA40" s="215"/>
      <c r="AB40" s="215"/>
      <c r="AC40" s="215"/>
      <c r="AD40" s="215"/>
      <c r="AE40" s="215"/>
      <c r="AF40" s="215"/>
      <c r="AG40" s="215"/>
      <c r="AH40" s="215"/>
      <c r="AI40" s="215"/>
      <c r="AJ40" s="215"/>
      <c r="AK40" s="215"/>
      <c r="AL40" s="215"/>
      <c r="AM40" s="215"/>
      <c r="AN40" s="215"/>
      <c r="AO40" s="215"/>
      <c r="AP40" s="215"/>
      <c r="AQ40" s="215"/>
      <c r="AR40" s="215"/>
    </row>
    <row r="41" spans="1:44" s="143" customFormat="1" x14ac:dyDescent="0.15">
      <c r="A41" s="215"/>
      <c r="B41" s="215"/>
      <c r="C41" s="215"/>
      <c r="D41" s="215"/>
      <c r="E41" s="215"/>
      <c r="F41" s="215"/>
      <c r="G41" s="215"/>
      <c r="H41" s="215"/>
      <c r="I41" s="215"/>
      <c r="J41" s="215"/>
      <c r="K41" s="215"/>
      <c r="L41" s="215"/>
      <c r="M41" s="215"/>
      <c r="N41" s="215"/>
      <c r="O41" s="215"/>
      <c r="P41" s="215"/>
      <c r="Q41" s="215"/>
      <c r="R41" s="215"/>
      <c r="S41" s="215"/>
      <c r="T41" s="215"/>
      <c r="U41" s="215"/>
      <c r="V41" s="215"/>
      <c r="W41" s="215"/>
      <c r="X41" s="215"/>
      <c r="Y41" s="215"/>
      <c r="Z41" s="215"/>
      <c r="AA41" s="215"/>
      <c r="AB41" s="215"/>
      <c r="AC41" s="215"/>
      <c r="AD41" s="215"/>
      <c r="AE41" s="215"/>
      <c r="AF41" s="215"/>
      <c r="AG41" s="215"/>
      <c r="AH41" s="215"/>
      <c r="AI41" s="215"/>
      <c r="AJ41" s="215"/>
      <c r="AK41" s="215"/>
      <c r="AL41" s="215"/>
      <c r="AM41" s="215"/>
      <c r="AN41" s="215"/>
      <c r="AO41" s="215"/>
      <c r="AP41" s="215"/>
      <c r="AQ41" s="215"/>
      <c r="AR41" s="215"/>
    </row>
    <row r="42" spans="1:44" s="143" customFormat="1" x14ac:dyDescent="0.15">
      <c r="A42" s="215"/>
      <c r="B42" s="215"/>
      <c r="C42" s="215"/>
      <c r="D42" s="215"/>
      <c r="E42" s="215"/>
      <c r="F42" s="21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15"/>
      <c r="AF42" s="215"/>
      <c r="AG42" s="215"/>
      <c r="AH42" s="215"/>
      <c r="AI42" s="215"/>
      <c r="AJ42" s="215"/>
      <c r="AK42" s="215"/>
      <c r="AL42" s="215"/>
      <c r="AM42" s="215"/>
      <c r="AN42" s="215"/>
      <c r="AO42" s="215"/>
      <c r="AP42" s="215"/>
      <c r="AQ42" s="215"/>
      <c r="AR42" s="215"/>
    </row>
    <row r="43" spans="1:44" s="143" customFormat="1" x14ac:dyDescent="0.15">
      <c r="A43" s="215"/>
      <c r="B43" s="215"/>
      <c r="C43" s="215"/>
      <c r="D43" s="215"/>
      <c r="E43" s="215"/>
      <c r="F43" s="21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15"/>
      <c r="AF43" s="215"/>
      <c r="AG43" s="215"/>
      <c r="AH43" s="215"/>
      <c r="AI43" s="215"/>
      <c r="AJ43" s="215"/>
      <c r="AK43" s="215"/>
      <c r="AL43" s="215"/>
      <c r="AM43" s="215"/>
      <c r="AN43" s="215"/>
      <c r="AO43" s="215"/>
      <c r="AP43" s="215"/>
      <c r="AQ43" s="215"/>
      <c r="AR43" s="215"/>
    </row>
    <row r="44" spans="1:44" s="143" customFormat="1" x14ac:dyDescent="0.15">
      <c r="A44" s="215"/>
      <c r="B44" s="215"/>
      <c r="C44" s="215"/>
      <c r="D44" s="215"/>
      <c r="E44" s="215"/>
      <c r="F44" s="21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15"/>
      <c r="AF44" s="215"/>
      <c r="AG44" s="215"/>
      <c r="AH44" s="215"/>
      <c r="AI44" s="215"/>
      <c r="AJ44" s="215"/>
      <c r="AK44" s="215"/>
      <c r="AL44" s="215"/>
      <c r="AM44" s="215"/>
      <c r="AN44" s="215"/>
      <c r="AO44" s="215"/>
      <c r="AP44" s="215"/>
      <c r="AQ44" s="215"/>
      <c r="AR44" s="215"/>
    </row>
    <row r="45" spans="1:44" s="143" customFormat="1" x14ac:dyDescent="0.15">
      <c r="A45" s="215"/>
      <c r="B45" s="215"/>
      <c r="C45" s="215"/>
      <c r="D45" s="215"/>
      <c r="E45" s="215"/>
      <c r="F45" s="215"/>
      <c r="G45" s="215"/>
      <c r="H45" s="215"/>
      <c r="I45" s="215"/>
      <c r="J45" s="215"/>
      <c r="K45" s="215"/>
      <c r="L45" s="215"/>
      <c r="M45" s="215"/>
      <c r="N45" s="215"/>
      <c r="O45" s="215"/>
      <c r="P45" s="215"/>
      <c r="Q45" s="215"/>
      <c r="R45" s="215"/>
      <c r="S45" s="215"/>
      <c r="T45" s="215"/>
      <c r="U45" s="215"/>
      <c r="V45" s="215"/>
      <c r="W45" s="215"/>
      <c r="X45" s="215"/>
      <c r="Y45" s="215"/>
      <c r="Z45" s="215"/>
      <c r="AA45" s="215"/>
      <c r="AB45" s="215"/>
      <c r="AC45" s="215"/>
      <c r="AD45" s="215"/>
      <c r="AE45" s="215"/>
      <c r="AF45" s="215"/>
      <c r="AG45" s="215"/>
      <c r="AH45" s="215"/>
      <c r="AI45" s="215"/>
      <c r="AJ45" s="215"/>
      <c r="AK45" s="215"/>
      <c r="AL45" s="215"/>
      <c r="AM45" s="215"/>
      <c r="AN45" s="215"/>
      <c r="AO45" s="215"/>
      <c r="AP45" s="215"/>
      <c r="AQ45" s="215"/>
      <c r="AR45" s="215"/>
    </row>
  </sheetData>
  <mergeCells count="98">
    <mergeCell ref="A26:L26"/>
    <mergeCell ref="M26:AB26"/>
    <mergeCell ref="B31:AR33"/>
    <mergeCell ref="O12:X13"/>
    <mergeCell ref="Y13:AR13"/>
    <mergeCell ref="AK22:AN22"/>
    <mergeCell ref="AO22:AR22"/>
    <mergeCell ref="AK23:AN23"/>
    <mergeCell ref="AO23:AR23"/>
    <mergeCell ref="AK24:AN24"/>
    <mergeCell ref="AO24:AR24"/>
    <mergeCell ref="M20:U20"/>
    <mergeCell ref="V20:AB20"/>
    <mergeCell ref="AC20:AJ20"/>
    <mergeCell ref="AK20:AR20"/>
    <mergeCell ref="A31:A35"/>
    <mergeCell ref="AC25:AJ25"/>
    <mergeCell ref="B24:L24"/>
    <mergeCell ref="M24:P24"/>
    <mergeCell ref="AK25:AR25"/>
    <mergeCell ref="Y23:AB23"/>
    <mergeCell ref="AC23:AF23"/>
    <mergeCell ref="AG23:AJ23"/>
    <mergeCell ref="Q24:U24"/>
    <mergeCell ref="V24:X24"/>
    <mergeCell ref="Y24:AB24"/>
    <mergeCell ref="AC24:AF24"/>
    <mergeCell ref="AG24:AJ24"/>
    <mergeCell ref="A28:L28"/>
    <mergeCell ref="M28:AR28"/>
    <mergeCell ref="A29:G29"/>
    <mergeCell ref="H29:AR29"/>
    <mergeCell ref="A27:AR27"/>
    <mergeCell ref="A23:A25"/>
    <mergeCell ref="B23:L23"/>
    <mergeCell ref="M23:P23"/>
    <mergeCell ref="Q23:U23"/>
    <mergeCell ref="V23:X23"/>
    <mergeCell ref="B25:L25"/>
    <mergeCell ref="M25:U25"/>
    <mergeCell ref="V25:AB25"/>
    <mergeCell ref="A19:AR19"/>
    <mergeCell ref="A21:L22"/>
    <mergeCell ref="M21:U21"/>
    <mergeCell ref="V21:AB21"/>
    <mergeCell ref="AC21:AJ21"/>
    <mergeCell ref="M22:P22"/>
    <mergeCell ref="Q22:U22"/>
    <mergeCell ref="V22:X22"/>
    <mergeCell ref="Y22:AB22"/>
    <mergeCell ref="AG22:AJ22"/>
    <mergeCell ref="AC22:AF22"/>
    <mergeCell ref="AK21:AR21"/>
    <mergeCell ref="A20:G20"/>
    <mergeCell ref="H20:L20"/>
    <mergeCell ref="Y11:AR11"/>
    <mergeCell ref="B12:N16"/>
    <mergeCell ref="Y12:AR12"/>
    <mergeCell ref="O14:X14"/>
    <mergeCell ref="Y14:AR14"/>
    <mergeCell ref="O15:X16"/>
    <mergeCell ref="B9:F9"/>
    <mergeCell ref="G9:T9"/>
    <mergeCell ref="B10:F10"/>
    <mergeCell ref="G10:T10"/>
    <mergeCell ref="B11:X11"/>
    <mergeCell ref="M6:Z6"/>
    <mergeCell ref="AA6:AF6"/>
    <mergeCell ref="A17:B18"/>
    <mergeCell ref="C17:G17"/>
    <mergeCell ref="H17:W17"/>
    <mergeCell ref="X17:AD17"/>
    <mergeCell ref="AE17:AR17"/>
    <mergeCell ref="C18:G18"/>
    <mergeCell ref="H18:W18"/>
    <mergeCell ref="X18:AD18"/>
    <mergeCell ref="AE18:AR18"/>
    <mergeCell ref="A8:A16"/>
    <mergeCell ref="B8:F8"/>
    <mergeCell ref="G8:T8"/>
    <mergeCell ref="U8:W10"/>
    <mergeCell ref="X8:AR10"/>
    <mergeCell ref="AG6:AR6"/>
    <mergeCell ref="H7:L7"/>
    <mergeCell ref="Y15:AR15"/>
    <mergeCell ref="Y16:AR16"/>
    <mergeCell ref="A1:AR1"/>
    <mergeCell ref="A2:A7"/>
    <mergeCell ref="B2:G2"/>
    <mergeCell ref="H2:AR2"/>
    <mergeCell ref="B3:G3"/>
    <mergeCell ref="H3:AR3"/>
    <mergeCell ref="B4:G4"/>
    <mergeCell ref="H4:AR4"/>
    <mergeCell ref="B5:G5"/>
    <mergeCell ref="H5:AR5"/>
    <mergeCell ref="B6:G7"/>
    <mergeCell ref="H6:L6"/>
  </mergeCells>
  <phoneticPr fontId="1"/>
  <printOptions horizontalCentered="1"/>
  <pageMargins left="0.7" right="0.7" top="0.75" bottom="0.75" header="0.3" footer="0.3"/>
  <pageSetup paperSize="9" orientation="portrait" r:id="rId1"/>
  <colBreaks count="1" manualBreakCount="1">
    <brk id="44"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53249" r:id="rId4" name="Check Box 1">
              <controlPr defaultSize="0" autoFill="0" autoLine="0" autoPict="0">
                <anchor moveWithCells="1">
                  <from>
                    <xdr:col>13</xdr:col>
                    <xdr:colOff>19050</xdr:colOff>
                    <xdr:row>27</xdr:row>
                    <xdr:rowOff>0</xdr:rowOff>
                  </from>
                  <to>
                    <xdr:col>19</xdr:col>
                    <xdr:colOff>57150</xdr:colOff>
                    <xdr:row>28</xdr:row>
                    <xdr:rowOff>47625</xdr:rowOff>
                  </to>
                </anchor>
              </controlPr>
            </control>
          </mc:Choice>
        </mc:AlternateContent>
        <mc:AlternateContent xmlns:mc="http://schemas.openxmlformats.org/markup-compatibility/2006">
          <mc:Choice Requires="x14">
            <control shapeId="53250" r:id="rId5" name="Check Box 2">
              <controlPr defaultSize="0" autoFill="0" autoLine="0" autoPict="0">
                <anchor moveWithCells="1">
                  <from>
                    <xdr:col>21</xdr:col>
                    <xdr:colOff>180975</xdr:colOff>
                    <xdr:row>27</xdr:row>
                    <xdr:rowOff>0</xdr:rowOff>
                  </from>
                  <to>
                    <xdr:col>28</xdr:col>
                    <xdr:colOff>104775</xdr:colOff>
                    <xdr:row>28</xdr:row>
                    <xdr:rowOff>28575</xdr:rowOff>
                  </to>
                </anchor>
              </controlPr>
            </control>
          </mc:Choice>
        </mc:AlternateContent>
        <mc:AlternateContent xmlns:mc="http://schemas.openxmlformats.org/markup-compatibility/2006">
          <mc:Choice Requires="x14">
            <control shapeId="53251" r:id="rId6" name="Check Box 3">
              <controlPr defaultSize="0" autoFill="0" autoLine="0" autoPict="0">
                <anchor moveWithCells="1">
                  <from>
                    <xdr:col>30</xdr:col>
                    <xdr:colOff>76200</xdr:colOff>
                    <xdr:row>27</xdr:row>
                    <xdr:rowOff>0</xdr:rowOff>
                  </from>
                  <to>
                    <xdr:col>38</xdr:col>
                    <xdr:colOff>9525</xdr:colOff>
                    <xdr:row>28</xdr:row>
                    <xdr:rowOff>28575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1D342-7D81-462E-BC35-22FE22C5290C}">
  <sheetPr>
    <pageSetUpPr fitToPage="1"/>
  </sheetPr>
  <dimension ref="A1:BA50"/>
  <sheetViews>
    <sheetView view="pageBreakPreview" topLeftCell="A28" zoomScale="90" zoomScaleNormal="115" zoomScaleSheetLayoutView="90" workbookViewId="0">
      <selection activeCell="BB42" sqref="BB42"/>
    </sheetView>
  </sheetViews>
  <sheetFormatPr defaultColWidth="7" defaultRowHeight="12" x14ac:dyDescent="0.15"/>
  <cols>
    <col min="1" max="1" width="4.375" style="256" customWidth="1"/>
    <col min="2" max="2" width="1.625" style="256" customWidth="1"/>
    <col min="3" max="3" width="0.875" style="256" customWidth="1"/>
    <col min="4" max="4" width="2.5" style="256" customWidth="1"/>
    <col min="5" max="5" width="1.625" style="256" customWidth="1"/>
    <col min="6" max="6" width="2.5" style="256" customWidth="1"/>
    <col min="7" max="8" width="3.5" style="256" customWidth="1"/>
    <col min="9" max="9" width="0.875" style="256" customWidth="1"/>
    <col min="10" max="10" width="2.5" style="256" customWidth="1"/>
    <col min="11" max="12" width="0.875" style="256" customWidth="1"/>
    <col min="13" max="13" width="1.625" style="256" customWidth="1"/>
    <col min="14" max="14" width="2.5" style="256" customWidth="1"/>
    <col min="15" max="16" width="1.625" style="256" customWidth="1"/>
    <col min="17" max="17" width="0.875" style="256" customWidth="1"/>
    <col min="18" max="18" width="1.625" style="256" customWidth="1"/>
    <col min="19" max="19" width="2.5" style="256" customWidth="1"/>
    <col min="20" max="21" width="1.625" style="256" customWidth="1"/>
    <col min="22" max="23" width="2.5" style="256" customWidth="1"/>
    <col min="24" max="25" width="1.625" style="256" customWidth="1"/>
    <col min="26" max="27" width="2.5" style="256" customWidth="1"/>
    <col min="28" max="30" width="1.625" style="256" customWidth="1"/>
    <col min="31" max="31" width="2.5" style="256" customWidth="1"/>
    <col min="32" max="33" width="1.625" style="256" customWidth="1"/>
    <col min="34" max="35" width="2.5" style="256" customWidth="1"/>
    <col min="36" max="36" width="0.875" style="256" customWidth="1"/>
    <col min="37" max="52" width="1.625" style="256" customWidth="1"/>
    <col min="53" max="53" width="7" style="143"/>
    <col min="54" max="16384" width="7" style="256"/>
  </cols>
  <sheetData>
    <row r="1" spans="1:52" ht="36" customHeight="1" thickBot="1" x14ac:dyDescent="0.2">
      <c r="A1" s="1551" t="s">
        <v>490</v>
      </c>
      <c r="B1" s="126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261"/>
      <c r="AA1" s="1261"/>
      <c r="AB1" s="1261"/>
      <c r="AC1" s="1261"/>
      <c r="AD1" s="1261"/>
      <c r="AE1" s="1261"/>
      <c r="AF1" s="1261"/>
      <c r="AG1" s="1261"/>
      <c r="AH1" s="1261"/>
      <c r="AI1" s="1261"/>
      <c r="AJ1" s="1261"/>
      <c r="AK1" s="1261"/>
      <c r="AL1" s="1261"/>
      <c r="AM1" s="1261"/>
      <c r="AN1" s="1261"/>
      <c r="AO1" s="1261"/>
      <c r="AP1" s="1261"/>
      <c r="AQ1" s="1261"/>
      <c r="AR1" s="1261"/>
      <c r="AS1" s="1261"/>
      <c r="AT1" s="1261"/>
      <c r="AU1" s="1261"/>
      <c r="AV1" s="1261"/>
      <c r="AW1" s="1261"/>
      <c r="AX1" s="1261"/>
      <c r="AY1" s="1261"/>
      <c r="AZ1" s="1261"/>
    </row>
    <row r="2" spans="1:52" ht="16.350000000000001" customHeight="1" x14ac:dyDescent="0.15">
      <c r="A2" s="1271" t="s">
        <v>255</v>
      </c>
      <c r="B2" s="1381" t="s">
        <v>416</v>
      </c>
      <c r="C2" s="1381"/>
      <c r="D2" s="1381"/>
      <c r="E2" s="1381"/>
      <c r="F2" s="1381"/>
      <c r="G2" s="1381"/>
      <c r="H2" s="1274"/>
      <c r="I2" s="1274"/>
      <c r="J2" s="1274"/>
      <c r="K2" s="1274"/>
      <c r="L2" s="1274"/>
      <c r="M2" s="1274"/>
      <c r="N2" s="1274"/>
      <c r="O2" s="1274"/>
      <c r="P2" s="1274"/>
      <c r="Q2" s="1274"/>
      <c r="R2" s="1274"/>
      <c r="S2" s="1274"/>
      <c r="T2" s="1274"/>
      <c r="U2" s="1274"/>
      <c r="V2" s="1274"/>
      <c r="W2" s="1274"/>
      <c r="X2" s="1274"/>
      <c r="Y2" s="1274"/>
      <c r="Z2" s="1274"/>
      <c r="AA2" s="1274"/>
      <c r="AB2" s="1274"/>
      <c r="AC2" s="1274"/>
      <c r="AD2" s="1274"/>
      <c r="AE2" s="1274"/>
      <c r="AF2" s="1274"/>
      <c r="AG2" s="1274"/>
      <c r="AH2" s="1274"/>
      <c r="AI2" s="1274"/>
      <c r="AJ2" s="1274"/>
      <c r="AK2" s="1274"/>
      <c r="AL2" s="1274"/>
      <c r="AM2" s="1274"/>
      <c r="AN2" s="1274"/>
      <c r="AO2" s="1274"/>
      <c r="AP2" s="1274"/>
      <c r="AQ2" s="1274"/>
      <c r="AR2" s="1274"/>
      <c r="AS2" s="1274"/>
      <c r="AT2" s="1274"/>
      <c r="AU2" s="1274"/>
      <c r="AV2" s="1274"/>
      <c r="AW2" s="1274"/>
      <c r="AX2" s="1274"/>
      <c r="AY2" s="1274"/>
      <c r="AZ2" s="1275"/>
    </row>
    <row r="3" spans="1:52" ht="16.350000000000001" customHeight="1" x14ac:dyDescent="0.15">
      <c r="A3" s="1171"/>
      <c r="B3" s="1297" t="s">
        <v>256</v>
      </c>
      <c r="C3" s="1298"/>
      <c r="D3" s="1298"/>
      <c r="E3" s="1298"/>
      <c r="F3" s="1298"/>
      <c r="G3" s="1298"/>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347"/>
      <c r="AN3" s="1347"/>
      <c r="AO3" s="1347"/>
      <c r="AP3" s="1347"/>
      <c r="AQ3" s="1347"/>
      <c r="AR3" s="1347"/>
      <c r="AS3" s="1347"/>
      <c r="AT3" s="1347"/>
      <c r="AU3" s="1347"/>
      <c r="AV3" s="1347"/>
      <c r="AW3" s="1347"/>
      <c r="AX3" s="1347"/>
      <c r="AY3" s="1347"/>
      <c r="AZ3" s="1561"/>
    </row>
    <row r="4" spans="1:52" ht="30" customHeight="1" x14ac:dyDescent="0.15">
      <c r="A4" s="1172"/>
      <c r="B4" s="1253" t="s">
        <v>279</v>
      </c>
      <c r="C4" s="1253"/>
      <c r="D4" s="1253"/>
      <c r="E4" s="1253"/>
      <c r="F4" s="1253"/>
      <c r="G4" s="1253"/>
      <c r="H4" s="1510"/>
      <c r="I4" s="1510"/>
      <c r="J4" s="1510"/>
      <c r="K4" s="1510"/>
      <c r="L4" s="1510"/>
      <c r="M4" s="1510"/>
      <c r="N4" s="1510"/>
      <c r="O4" s="1510"/>
      <c r="P4" s="1510"/>
      <c r="Q4" s="1510"/>
      <c r="R4" s="1510"/>
      <c r="S4" s="1510"/>
      <c r="T4" s="1510"/>
      <c r="U4" s="1510"/>
      <c r="V4" s="1510"/>
      <c r="W4" s="1510"/>
      <c r="X4" s="1510"/>
      <c r="Y4" s="1510"/>
      <c r="Z4" s="1510"/>
      <c r="AA4" s="1510"/>
      <c r="AB4" s="1510"/>
      <c r="AC4" s="1510"/>
      <c r="AD4" s="1510"/>
      <c r="AE4" s="1510"/>
      <c r="AF4" s="1510"/>
      <c r="AG4" s="1510"/>
      <c r="AH4" s="1510"/>
      <c r="AI4" s="1510"/>
      <c r="AJ4" s="1510"/>
      <c r="AK4" s="1510"/>
      <c r="AL4" s="1510"/>
      <c r="AM4" s="1583"/>
      <c r="AN4" s="1583"/>
      <c r="AO4" s="1583"/>
      <c r="AP4" s="1583"/>
      <c r="AQ4" s="1583"/>
      <c r="AR4" s="1583"/>
      <c r="AS4" s="1583"/>
      <c r="AT4" s="1583"/>
      <c r="AU4" s="1583"/>
      <c r="AV4" s="1583"/>
      <c r="AW4" s="1583"/>
      <c r="AX4" s="1583"/>
      <c r="AY4" s="1583"/>
      <c r="AZ4" s="1511"/>
    </row>
    <row r="5" spans="1:52" ht="41.85" customHeight="1" x14ac:dyDescent="0.15">
      <c r="A5" s="1172"/>
      <c r="B5" s="1250" t="s">
        <v>257</v>
      </c>
      <c r="C5" s="1250"/>
      <c r="D5" s="1250"/>
      <c r="E5" s="1250"/>
      <c r="F5" s="1250"/>
      <c r="G5" s="1251"/>
      <c r="H5" s="1512" t="s">
        <v>473</v>
      </c>
      <c r="I5" s="1513"/>
      <c r="J5" s="1513"/>
      <c r="K5" s="1513"/>
      <c r="L5" s="1513"/>
      <c r="M5" s="1513"/>
      <c r="N5" s="1513"/>
      <c r="O5" s="1513"/>
      <c r="P5" s="1513"/>
      <c r="Q5" s="1513"/>
      <c r="R5" s="1513"/>
      <c r="S5" s="1513"/>
      <c r="T5" s="1513"/>
      <c r="U5" s="1513"/>
      <c r="V5" s="1513"/>
      <c r="W5" s="1513"/>
      <c r="X5" s="1513"/>
      <c r="Y5" s="1513"/>
      <c r="Z5" s="1513"/>
      <c r="AA5" s="1513"/>
      <c r="AB5" s="1513"/>
      <c r="AC5" s="1513"/>
      <c r="AD5" s="1513"/>
      <c r="AE5" s="1513"/>
      <c r="AF5" s="1513"/>
      <c r="AG5" s="1513"/>
      <c r="AH5" s="1513"/>
      <c r="AI5" s="1513"/>
      <c r="AJ5" s="1513"/>
      <c r="AK5" s="1513"/>
      <c r="AL5" s="1513"/>
      <c r="AM5" s="1513"/>
      <c r="AN5" s="1513"/>
      <c r="AO5" s="1513"/>
      <c r="AP5" s="1513"/>
      <c r="AQ5" s="1513"/>
      <c r="AR5" s="1513"/>
      <c r="AS5" s="1513"/>
      <c r="AT5" s="1513"/>
      <c r="AU5" s="1513"/>
      <c r="AV5" s="1513"/>
      <c r="AW5" s="1513"/>
      <c r="AX5" s="1513"/>
      <c r="AY5" s="1513"/>
      <c r="AZ5" s="1514"/>
    </row>
    <row r="6" spans="1:52" ht="16.350000000000001" customHeight="1" x14ac:dyDescent="0.15">
      <c r="A6" s="1172"/>
      <c r="B6" s="1180" t="s">
        <v>259</v>
      </c>
      <c r="C6" s="1180"/>
      <c r="D6" s="1180"/>
      <c r="E6" s="1180"/>
      <c r="F6" s="1180"/>
      <c r="G6" s="1180"/>
      <c r="H6" s="1411" t="s">
        <v>260</v>
      </c>
      <c r="I6" s="1411"/>
      <c r="J6" s="1411"/>
      <c r="K6" s="1411"/>
      <c r="L6" s="1412"/>
      <c r="M6" s="1338"/>
      <c r="N6" s="1224"/>
      <c r="O6" s="1224"/>
      <c r="P6" s="1224"/>
      <c r="Q6" s="1224"/>
      <c r="R6" s="1224"/>
      <c r="S6" s="1224"/>
      <c r="T6" s="1224"/>
      <c r="U6" s="1224"/>
      <c r="V6" s="1224"/>
      <c r="W6" s="1224"/>
      <c r="X6" s="1224"/>
      <c r="Y6" s="1224"/>
      <c r="Z6" s="1389"/>
      <c r="AA6" s="1236" t="s">
        <v>261</v>
      </c>
      <c r="AB6" s="1237"/>
      <c r="AC6" s="1237"/>
      <c r="AD6" s="1237"/>
      <c r="AE6" s="1237"/>
      <c r="AF6" s="1238"/>
      <c r="AG6" s="1338"/>
      <c r="AH6" s="1224"/>
      <c r="AI6" s="1224"/>
      <c r="AJ6" s="1224"/>
      <c r="AK6" s="1224"/>
      <c r="AL6" s="1224"/>
      <c r="AM6" s="1224"/>
      <c r="AN6" s="1224"/>
      <c r="AO6" s="1224"/>
      <c r="AP6" s="1224"/>
      <c r="AQ6" s="1224"/>
      <c r="AR6" s="1224"/>
      <c r="AS6" s="1224"/>
      <c r="AT6" s="1224"/>
      <c r="AU6" s="1224"/>
      <c r="AV6" s="1224"/>
      <c r="AW6" s="1224"/>
      <c r="AX6" s="1224"/>
      <c r="AY6" s="1224"/>
      <c r="AZ6" s="1225"/>
    </row>
    <row r="7" spans="1:52" s="143" customFormat="1" ht="16.350000000000001" customHeight="1" x14ac:dyDescent="0.15">
      <c r="A7" s="1172"/>
      <c r="B7" s="1180"/>
      <c r="C7" s="1180"/>
      <c r="D7" s="1180"/>
      <c r="E7" s="1180"/>
      <c r="F7" s="1180"/>
      <c r="G7" s="1180"/>
      <c r="H7" s="1517" t="s">
        <v>262</v>
      </c>
      <c r="I7" s="1517"/>
      <c r="J7" s="1517"/>
      <c r="K7" s="1518"/>
      <c r="L7" s="1518"/>
      <c r="M7" s="240"/>
      <c r="N7" s="240"/>
      <c r="O7" s="240"/>
      <c r="P7" s="240"/>
      <c r="Q7" s="240"/>
      <c r="R7" s="240"/>
      <c r="S7" s="240"/>
      <c r="T7" s="240"/>
      <c r="U7" s="242"/>
      <c r="V7" s="242"/>
      <c r="W7" s="242"/>
      <c r="X7" s="240"/>
      <c r="Y7" s="240"/>
      <c r="Z7" s="240"/>
      <c r="AA7" s="316"/>
      <c r="AB7" s="316"/>
      <c r="AC7" s="316"/>
      <c r="AD7" s="316"/>
      <c r="AE7" s="316"/>
      <c r="AF7" s="316"/>
      <c r="AG7" s="240"/>
      <c r="AH7" s="240"/>
      <c r="AI7" s="240"/>
      <c r="AJ7" s="240"/>
      <c r="AK7" s="240"/>
      <c r="AL7" s="240"/>
      <c r="AM7" s="240"/>
      <c r="AN7" s="240"/>
      <c r="AO7" s="240"/>
      <c r="AP7" s="240"/>
      <c r="AQ7" s="240"/>
      <c r="AR7" s="240"/>
      <c r="AS7" s="240"/>
      <c r="AT7" s="240"/>
      <c r="AU7" s="240"/>
      <c r="AV7" s="240"/>
      <c r="AW7" s="240"/>
      <c r="AX7" s="240"/>
      <c r="AY7" s="240"/>
      <c r="AZ7" s="317"/>
    </row>
    <row r="8" spans="1:52" s="143" customFormat="1" ht="16.350000000000001" customHeight="1" x14ac:dyDescent="0.15">
      <c r="A8" s="1471" t="s">
        <v>492</v>
      </c>
      <c r="B8" s="1180"/>
      <c r="C8" s="1180"/>
      <c r="D8" s="1180"/>
      <c r="E8" s="1180"/>
      <c r="F8" s="1180"/>
      <c r="G8" s="1180"/>
      <c r="H8" s="1180" t="s">
        <v>493</v>
      </c>
      <c r="I8" s="1180"/>
      <c r="J8" s="1180"/>
      <c r="K8" s="1180"/>
      <c r="L8" s="1180"/>
      <c r="M8" s="1180"/>
      <c r="N8" s="1180"/>
      <c r="O8" s="1180"/>
      <c r="P8" s="1180"/>
      <c r="Q8" s="1180"/>
      <c r="R8" s="1180"/>
      <c r="S8" s="1180"/>
      <c r="T8" s="1180"/>
      <c r="U8" s="1620"/>
      <c r="V8" s="1265"/>
      <c r="W8" s="1265"/>
      <c r="X8" s="1181" t="s">
        <v>496</v>
      </c>
      <c r="Y8" s="1181"/>
      <c r="Z8" s="1181"/>
      <c r="AA8" s="1181"/>
      <c r="AB8" s="1181"/>
      <c r="AC8" s="1181"/>
      <c r="AD8" s="1294" t="s">
        <v>497</v>
      </c>
      <c r="AE8" s="1295"/>
      <c r="AF8" s="1295"/>
      <c r="AG8" s="1295"/>
      <c r="AH8" s="1295"/>
      <c r="AI8" s="1295"/>
      <c r="AJ8" s="1295"/>
      <c r="AK8" s="1295"/>
      <c r="AL8" s="1295"/>
      <c r="AM8" s="1295"/>
      <c r="AN8" s="1295"/>
      <c r="AO8" s="1295"/>
      <c r="AP8" s="1295"/>
      <c r="AQ8" s="1295"/>
      <c r="AR8" s="1295"/>
      <c r="AS8" s="1295"/>
      <c r="AT8" s="1295"/>
      <c r="AU8" s="1295"/>
      <c r="AV8" s="1295"/>
      <c r="AW8" s="1295"/>
      <c r="AX8" s="1295"/>
      <c r="AY8" s="1295"/>
      <c r="AZ8" s="1617"/>
    </row>
    <row r="9" spans="1:52" s="143" customFormat="1" ht="16.350000000000001" customHeight="1" x14ac:dyDescent="0.15">
      <c r="A9" s="1471"/>
      <c r="B9" s="1180"/>
      <c r="C9" s="1180"/>
      <c r="D9" s="1180"/>
      <c r="E9" s="1180"/>
      <c r="F9" s="1180"/>
      <c r="G9" s="1180"/>
      <c r="H9" s="1180" t="s">
        <v>494</v>
      </c>
      <c r="I9" s="1180"/>
      <c r="J9" s="1180"/>
      <c r="K9" s="1180"/>
      <c r="L9" s="1180"/>
      <c r="M9" s="1180"/>
      <c r="N9" s="1180"/>
      <c r="O9" s="1180"/>
      <c r="P9" s="1180"/>
      <c r="Q9" s="1180"/>
      <c r="R9" s="1180"/>
      <c r="S9" s="1180"/>
      <c r="T9" s="1180"/>
      <c r="U9" s="1620"/>
      <c r="V9" s="1265"/>
      <c r="W9" s="1265"/>
      <c r="X9" s="1181"/>
      <c r="Y9" s="1181"/>
      <c r="Z9" s="1181"/>
      <c r="AA9" s="1181"/>
      <c r="AB9" s="1181"/>
      <c r="AC9" s="1181"/>
      <c r="AD9" s="1618"/>
      <c r="AE9" s="1258"/>
      <c r="AF9" s="1258"/>
      <c r="AG9" s="1258"/>
      <c r="AH9" s="1258"/>
      <c r="AI9" s="1258"/>
      <c r="AJ9" s="1258"/>
      <c r="AK9" s="1258"/>
      <c r="AL9" s="1258"/>
      <c r="AM9" s="1258"/>
      <c r="AN9" s="1258"/>
      <c r="AO9" s="1258"/>
      <c r="AP9" s="1258"/>
      <c r="AQ9" s="1258"/>
      <c r="AR9" s="1258"/>
      <c r="AS9" s="1258"/>
      <c r="AT9" s="1258"/>
      <c r="AU9" s="1258"/>
      <c r="AV9" s="1258"/>
      <c r="AW9" s="1258"/>
      <c r="AX9" s="1258"/>
      <c r="AY9" s="1258"/>
      <c r="AZ9" s="1431"/>
    </row>
    <row r="10" spans="1:52" s="143" customFormat="1" ht="24" customHeight="1" x14ac:dyDescent="0.15">
      <c r="A10" s="1471"/>
      <c r="B10" s="1180"/>
      <c r="C10" s="1180"/>
      <c r="D10" s="1180"/>
      <c r="E10" s="1180"/>
      <c r="F10" s="1180"/>
      <c r="G10" s="1180"/>
      <c r="H10" s="1180" t="s">
        <v>495</v>
      </c>
      <c r="I10" s="1180"/>
      <c r="J10" s="1180"/>
      <c r="K10" s="1180"/>
      <c r="L10" s="1180"/>
      <c r="M10" s="1180"/>
      <c r="N10" s="1180"/>
      <c r="O10" s="1180"/>
      <c r="P10" s="1180"/>
      <c r="Q10" s="1180"/>
      <c r="R10" s="1180"/>
      <c r="S10" s="1180"/>
      <c r="T10" s="1180"/>
      <c r="U10" s="1620"/>
      <c r="V10" s="1265"/>
      <c r="W10" s="1265"/>
      <c r="X10" s="1181"/>
      <c r="Y10" s="1181"/>
      <c r="Z10" s="1181"/>
      <c r="AA10" s="1181"/>
      <c r="AB10" s="1181"/>
      <c r="AC10" s="1181"/>
      <c r="AD10" s="1297"/>
      <c r="AE10" s="1298"/>
      <c r="AF10" s="1298"/>
      <c r="AG10" s="1298"/>
      <c r="AH10" s="1298"/>
      <c r="AI10" s="1298"/>
      <c r="AJ10" s="1298"/>
      <c r="AK10" s="1298"/>
      <c r="AL10" s="1298"/>
      <c r="AM10" s="1298"/>
      <c r="AN10" s="1298"/>
      <c r="AO10" s="1298"/>
      <c r="AP10" s="1298"/>
      <c r="AQ10" s="1298"/>
      <c r="AR10" s="1298"/>
      <c r="AS10" s="1298"/>
      <c r="AT10" s="1298"/>
      <c r="AU10" s="1298"/>
      <c r="AV10" s="1298"/>
      <c r="AW10" s="1298"/>
      <c r="AX10" s="1298"/>
      <c r="AY10" s="1298"/>
      <c r="AZ10" s="1619"/>
    </row>
    <row r="11" spans="1:52" s="143" customFormat="1" ht="16.350000000000001" customHeight="1" x14ac:dyDescent="0.15">
      <c r="A11" s="1171" t="s">
        <v>263</v>
      </c>
      <c r="B11" s="1253" t="s">
        <v>256</v>
      </c>
      <c r="C11" s="1253"/>
      <c r="D11" s="1253"/>
      <c r="E11" s="1253"/>
      <c r="F11" s="1254"/>
      <c r="G11" s="1536"/>
      <c r="H11" s="1531"/>
      <c r="I11" s="1531"/>
      <c r="J11" s="1531"/>
      <c r="K11" s="1531"/>
      <c r="L11" s="1531"/>
      <c r="M11" s="1531"/>
      <c r="N11" s="1531"/>
      <c r="O11" s="1531"/>
      <c r="P11" s="1531"/>
      <c r="Q11" s="1531"/>
      <c r="R11" s="1531"/>
      <c r="S11" s="1531"/>
      <c r="T11" s="1532"/>
      <c r="U11" s="1249" t="s">
        <v>264</v>
      </c>
      <c r="V11" s="1250"/>
      <c r="W11" s="1251"/>
      <c r="X11" s="1420" t="s">
        <v>280</v>
      </c>
      <c r="Y11" s="1421"/>
      <c r="Z11" s="1421"/>
      <c r="AA11" s="1421"/>
      <c r="AB11" s="1421"/>
      <c r="AC11" s="1260"/>
      <c r="AD11" s="1260"/>
      <c r="AE11" s="1260"/>
      <c r="AF11" s="1260"/>
      <c r="AG11" s="1260"/>
      <c r="AH11" s="1260"/>
      <c r="AI11" s="1260"/>
      <c r="AJ11" s="1260"/>
      <c r="AK11" s="1260"/>
      <c r="AL11" s="1260"/>
      <c r="AM11" s="1260"/>
      <c r="AN11" s="1260"/>
      <c r="AO11" s="1260"/>
      <c r="AP11" s="1260"/>
      <c r="AQ11" s="1260"/>
      <c r="AR11" s="1260"/>
      <c r="AS11" s="1260"/>
      <c r="AT11" s="1260"/>
      <c r="AU11" s="1260"/>
      <c r="AV11" s="1260"/>
      <c r="AW11" s="1260"/>
      <c r="AX11" s="1260"/>
      <c r="AY11" s="1260"/>
      <c r="AZ11" s="1568"/>
    </row>
    <row r="12" spans="1:52" s="143" customFormat="1" ht="27.95" customHeight="1" x14ac:dyDescent="0.15">
      <c r="A12" s="1172"/>
      <c r="B12" s="1220" t="s">
        <v>265</v>
      </c>
      <c r="C12" s="1220"/>
      <c r="D12" s="1220"/>
      <c r="E12" s="1220"/>
      <c r="F12" s="1221"/>
      <c r="G12" s="1338"/>
      <c r="H12" s="1224"/>
      <c r="I12" s="1224"/>
      <c r="J12" s="1224"/>
      <c r="K12" s="1224"/>
      <c r="L12" s="1224"/>
      <c r="M12" s="1224"/>
      <c r="N12" s="1224"/>
      <c r="O12" s="1224"/>
      <c r="P12" s="1224"/>
      <c r="Q12" s="1224"/>
      <c r="R12" s="1224"/>
      <c r="S12" s="1224"/>
      <c r="T12" s="1389"/>
      <c r="U12" s="1300"/>
      <c r="V12" s="1258"/>
      <c r="W12" s="1339"/>
      <c r="X12" s="1420"/>
      <c r="Y12" s="1421"/>
      <c r="Z12" s="1421"/>
      <c r="AA12" s="1421"/>
      <c r="AB12" s="1421"/>
      <c r="AC12" s="1260"/>
      <c r="AD12" s="1260"/>
      <c r="AE12" s="1260"/>
      <c r="AF12" s="1260"/>
      <c r="AG12" s="1260"/>
      <c r="AH12" s="1260"/>
      <c r="AI12" s="1260"/>
      <c r="AJ12" s="1260"/>
      <c r="AK12" s="1260"/>
      <c r="AL12" s="1260"/>
      <c r="AM12" s="1260"/>
      <c r="AN12" s="1260"/>
      <c r="AO12" s="1260"/>
      <c r="AP12" s="1260"/>
      <c r="AQ12" s="1260"/>
      <c r="AR12" s="1260"/>
      <c r="AS12" s="1260"/>
      <c r="AT12" s="1260"/>
      <c r="AU12" s="1260"/>
      <c r="AV12" s="1260"/>
      <c r="AW12" s="1260"/>
      <c r="AX12" s="1260"/>
      <c r="AY12" s="1260"/>
      <c r="AZ12" s="1568"/>
    </row>
    <row r="13" spans="1:52" s="143" customFormat="1" ht="16.350000000000001" customHeight="1" x14ac:dyDescent="0.15">
      <c r="A13" s="1172"/>
      <c r="B13" s="1220" t="s">
        <v>266</v>
      </c>
      <c r="C13" s="1220"/>
      <c r="D13" s="1220"/>
      <c r="E13" s="1220"/>
      <c r="F13" s="1221"/>
      <c r="G13" s="1338"/>
      <c r="H13" s="1224"/>
      <c r="I13" s="1224"/>
      <c r="J13" s="1224"/>
      <c r="K13" s="1224"/>
      <c r="L13" s="1224"/>
      <c r="M13" s="1224"/>
      <c r="N13" s="1224"/>
      <c r="O13" s="1224"/>
      <c r="P13" s="1224"/>
      <c r="Q13" s="1224"/>
      <c r="R13" s="1224"/>
      <c r="S13" s="1224"/>
      <c r="T13" s="1389"/>
      <c r="U13" s="1252"/>
      <c r="V13" s="1253"/>
      <c r="W13" s="1254"/>
      <c r="X13" s="1423"/>
      <c r="Y13" s="1421"/>
      <c r="Z13" s="1421"/>
      <c r="AA13" s="1421"/>
      <c r="AB13" s="1421"/>
      <c r="AC13" s="1260"/>
      <c r="AD13" s="1260"/>
      <c r="AE13" s="1260"/>
      <c r="AF13" s="1260"/>
      <c r="AG13" s="1260"/>
      <c r="AH13" s="1260"/>
      <c r="AI13" s="1260"/>
      <c r="AJ13" s="1260"/>
      <c r="AK13" s="1260"/>
      <c r="AL13" s="1260"/>
      <c r="AM13" s="1260"/>
      <c r="AN13" s="1260"/>
      <c r="AO13" s="1260"/>
      <c r="AP13" s="1260"/>
      <c r="AQ13" s="1260"/>
      <c r="AR13" s="1260"/>
      <c r="AS13" s="1260"/>
      <c r="AT13" s="1260"/>
      <c r="AU13" s="1260"/>
      <c r="AV13" s="1260"/>
      <c r="AW13" s="1260"/>
      <c r="AX13" s="1260"/>
      <c r="AY13" s="1260"/>
      <c r="AZ13" s="1568"/>
    </row>
    <row r="14" spans="1:52" s="143" customFormat="1" ht="28.5" customHeight="1" x14ac:dyDescent="0.15">
      <c r="A14" s="1172"/>
      <c r="B14" s="1220" t="s">
        <v>453</v>
      </c>
      <c r="C14" s="1220"/>
      <c r="D14" s="1220"/>
      <c r="E14" s="1220"/>
      <c r="F14" s="1220"/>
      <c r="G14" s="1220"/>
      <c r="H14" s="1220"/>
      <c r="I14" s="1220"/>
      <c r="J14" s="1220"/>
      <c r="K14" s="1220"/>
      <c r="L14" s="1220"/>
      <c r="M14" s="1220"/>
      <c r="N14" s="1220"/>
      <c r="O14" s="1250"/>
      <c r="P14" s="1250"/>
      <c r="Q14" s="1250"/>
      <c r="R14" s="1250"/>
      <c r="S14" s="1250"/>
      <c r="T14" s="1250"/>
      <c r="U14" s="1250"/>
      <c r="V14" s="1250"/>
      <c r="W14" s="1250"/>
      <c r="X14" s="1250"/>
      <c r="Y14" s="1564"/>
      <c r="Z14" s="1564"/>
      <c r="AA14" s="1564"/>
      <c r="AB14" s="1564"/>
      <c r="AC14" s="1564"/>
      <c r="AD14" s="1564"/>
      <c r="AE14" s="1564"/>
      <c r="AF14" s="1564"/>
      <c r="AG14" s="1564"/>
      <c r="AH14" s="1564"/>
      <c r="AI14" s="1564"/>
      <c r="AJ14" s="1564"/>
      <c r="AK14" s="1564"/>
      <c r="AL14" s="1564"/>
      <c r="AM14" s="1584"/>
      <c r="AN14" s="1584"/>
      <c r="AO14" s="1584"/>
      <c r="AP14" s="1584"/>
      <c r="AQ14" s="1584"/>
      <c r="AR14" s="1584"/>
      <c r="AS14" s="1584"/>
      <c r="AT14" s="1584"/>
      <c r="AU14" s="1584"/>
      <c r="AV14" s="1584"/>
      <c r="AW14" s="1584"/>
      <c r="AX14" s="1584"/>
      <c r="AY14" s="1584"/>
      <c r="AZ14" s="1565"/>
    </row>
    <row r="15" spans="1:52" s="143" customFormat="1" ht="21" customHeight="1" x14ac:dyDescent="0.15">
      <c r="A15" s="1172"/>
      <c r="B15" s="1250" t="s">
        <v>454</v>
      </c>
      <c r="C15" s="1250"/>
      <c r="D15" s="1250"/>
      <c r="E15" s="1250"/>
      <c r="F15" s="1250"/>
      <c r="G15" s="1250"/>
      <c r="H15" s="1250"/>
      <c r="I15" s="1250"/>
      <c r="J15" s="1250"/>
      <c r="K15" s="1250"/>
      <c r="L15" s="1250"/>
      <c r="M15" s="1250"/>
      <c r="N15" s="1250"/>
      <c r="O15" s="1294" t="s">
        <v>420</v>
      </c>
      <c r="P15" s="1295"/>
      <c r="Q15" s="1295"/>
      <c r="R15" s="1295"/>
      <c r="S15" s="1295"/>
      <c r="T15" s="1295"/>
      <c r="U15" s="1295"/>
      <c r="V15" s="1295"/>
      <c r="W15" s="1295"/>
      <c r="X15" s="1296"/>
      <c r="Y15" s="1562"/>
      <c r="Z15" s="1562"/>
      <c r="AA15" s="1562"/>
      <c r="AB15" s="1562"/>
      <c r="AC15" s="1562"/>
      <c r="AD15" s="1562"/>
      <c r="AE15" s="1562"/>
      <c r="AF15" s="1562"/>
      <c r="AG15" s="1562"/>
      <c r="AH15" s="1562"/>
      <c r="AI15" s="1562"/>
      <c r="AJ15" s="1562"/>
      <c r="AK15" s="1562"/>
      <c r="AL15" s="1562"/>
      <c r="AM15" s="1585"/>
      <c r="AN15" s="1585"/>
      <c r="AO15" s="1585"/>
      <c r="AP15" s="1585"/>
      <c r="AQ15" s="1585"/>
      <c r="AR15" s="1585"/>
      <c r="AS15" s="1585"/>
      <c r="AT15" s="1585"/>
      <c r="AU15" s="1585"/>
      <c r="AV15" s="1585"/>
      <c r="AW15" s="1585"/>
      <c r="AX15" s="1585"/>
      <c r="AY15" s="1585"/>
      <c r="AZ15" s="1563"/>
    </row>
    <row r="16" spans="1:52" s="143" customFormat="1" ht="21" customHeight="1" x14ac:dyDescent="0.15">
      <c r="A16" s="1172"/>
      <c r="B16" s="1258"/>
      <c r="C16" s="1258"/>
      <c r="D16" s="1258"/>
      <c r="E16" s="1258"/>
      <c r="F16" s="1258"/>
      <c r="G16" s="1258"/>
      <c r="H16" s="1258"/>
      <c r="I16" s="1258"/>
      <c r="J16" s="1258"/>
      <c r="K16" s="1258"/>
      <c r="L16" s="1258"/>
      <c r="M16" s="1258"/>
      <c r="N16" s="1258"/>
      <c r="O16" s="1297"/>
      <c r="P16" s="1298"/>
      <c r="Q16" s="1298"/>
      <c r="R16" s="1298"/>
      <c r="S16" s="1298"/>
      <c r="T16" s="1298"/>
      <c r="U16" s="1298"/>
      <c r="V16" s="1298"/>
      <c r="W16" s="1298"/>
      <c r="X16" s="1299"/>
      <c r="Y16" s="1571"/>
      <c r="Z16" s="1572"/>
      <c r="AA16" s="1572"/>
      <c r="AB16" s="1572"/>
      <c r="AC16" s="1572"/>
      <c r="AD16" s="1572"/>
      <c r="AE16" s="1572"/>
      <c r="AF16" s="1572"/>
      <c r="AG16" s="1572"/>
      <c r="AH16" s="1572"/>
      <c r="AI16" s="1572"/>
      <c r="AJ16" s="1572"/>
      <c r="AK16" s="1572"/>
      <c r="AL16" s="1572"/>
      <c r="AM16" s="1572"/>
      <c r="AN16" s="1572"/>
      <c r="AO16" s="1572"/>
      <c r="AP16" s="1572"/>
      <c r="AQ16" s="1572"/>
      <c r="AR16" s="1572"/>
      <c r="AS16" s="1572"/>
      <c r="AT16" s="1572"/>
      <c r="AU16" s="1572"/>
      <c r="AV16" s="1572"/>
      <c r="AW16" s="1572"/>
      <c r="AX16" s="1572"/>
      <c r="AY16" s="1572"/>
      <c r="AZ16" s="1573"/>
    </row>
    <row r="17" spans="1:52" s="143" customFormat="1" ht="21" customHeight="1" x14ac:dyDescent="0.15">
      <c r="A17" s="1172"/>
      <c r="B17" s="1258"/>
      <c r="C17" s="1258"/>
      <c r="D17" s="1258"/>
      <c r="E17" s="1258"/>
      <c r="F17" s="1258"/>
      <c r="G17" s="1258"/>
      <c r="H17" s="1258"/>
      <c r="I17" s="1258"/>
      <c r="J17" s="1258"/>
      <c r="K17" s="1258"/>
      <c r="L17" s="1258"/>
      <c r="M17" s="1258"/>
      <c r="N17" s="1258"/>
      <c r="O17" s="1226" t="s">
        <v>422</v>
      </c>
      <c r="P17" s="1227"/>
      <c r="Q17" s="1227"/>
      <c r="R17" s="1227"/>
      <c r="S17" s="1227"/>
      <c r="T17" s="1227"/>
      <c r="U17" s="1227"/>
      <c r="V17" s="1227"/>
      <c r="W17" s="1227"/>
      <c r="X17" s="1228"/>
      <c r="Y17" s="1180"/>
      <c r="Z17" s="1180"/>
      <c r="AA17" s="1180"/>
      <c r="AB17" s="1180"/>
      <c r="AC17" s="1180"/>
      <c r="AD17" s="1180"/>
      <c r="AE17" s="1180"/>
      <c r="AF17" s="1180"/>
      <c r="AG17" s="1180"/>
      <c r="AH17" s="1180"/>
      <c r="AI17" s="1180"/>
      <c r="AJ17" s="1180"/>
      <c r="AK17" s="1180"/>
      <c r="AL17" s="1180"/>
      <c r="AM17" s="1226"/>
      <c r="AN17" s="1226"/>
      <c r="AO17" s="1226"/>
      <c r="AP17" s="1226"/>
      <c r="AQ17" s="1226"/>
      <c r="AR17" s="1226"/>
      <c r="AS17" s="1226"/>
      <c r="AT17" s="1226"/>
      <c r="AU17" s="1226"/>
      <c r="AV17" s="1226"/>
      <c r="AW17" s="1226"/>
      <c r="AX17" s="1226"/>
      <c r="AY17" s="1226"/>
      <c r="AZ17" s="1472"/>
    </row>
    <row r="18" spans="1:52" s="143" customFormat="1" ht="21" customHeight="1" x14ac:dyDescent="0.15">
      <c r="A18" s="1172"/>
      <c r="B18" s="1258"/>
      <c r="C18" s="1258"/>
      <c r="D18" s="1258"/>
      <c r="E18" s="1258"/>
      <c r="F18" s="1258"/>
      <c r="G18" s="1258"/>
      <c r="H18" s="1258"/>
      <c r="I18" s="1258"/>
      <c r="J18" s="1258"/>
      <c r="K18" s="1258"/>
      <c r="L18" s="1258"/>
      <c r="M18" s="1258"/>
      <c r="N18" s="1258"/>
      <c r="O18" s="1294" t="s">
        <v>421</v>
      </c>
      <c r="P18" s="1295"/>
      <c r="Q18" s="1295"/>
      <c r="R18" s="1295"/>
      <c r="S18" s="1295"/>
      <c r="T18" s="1295"/>
      <c r="U18" s="1295"/>
      <c r="V18" s="1295"/>
      <c r="W18" s="1295"/>
      <c r="X18" s="1296"/>
      <c r="Y18" s="1180"/>
      <c r="Z18" s="1180"/>
      <c r="AA18" s="1180"/>
      <c r="AB18" s="1180"/>
      <c r="AC18" s="1180"/>
      <c r="AD18" s="1180"/>
      <c r="AE18" s="1180"/>
      <c r="AF18" s="1180"/>
      <c r="AG18" s="1180"/>
      <c r="AH18" s="1180"/>
      <c r="AI18" s="1180"/>
      <c r="AJ18" s="1180"/>
      <c r="AK18" s="1180"/>
      <c r="AL18" s="1180"/>
      <c r="AM18" s="1226"/>
      <c r="AN18" s="1226"/>
      <c r="AO18" s="1226"/>
      <c r="AP18" s="1226"/>
      <c r="AQ18" s="1226"/>
      <c r="AR18" s="1226"/>
      <c r="AS18" s="1226"/>
      <c r="AT18" s="1226"/>
      <c r="AU18" s="1226"/>
      <c r="AV18" s="1226"/>
      <c r="AW18" s="1226"/>
      <c r="AX18" s="1226"/>
      <c r="AY18" s="1226"/>
      <c r="AZ18" s="1472"/>
    </row>
    <row r="19" spans="1:52" s="143" customFormat="1" ht="21" customHeight="1" x14ac:dyDescent="0.15">
      <c r="A19" s="1172"/>
      <c r="B19" s="1253"/>
      <c r="C19" s="1253"/>
      <c r="D19" s="1253"/>
      <c r="E19" s="1253"/>
      <c r="F19" s="1253"/>
      <c r="G19" s="1253"/>
      <c r="H19" s="1253"/>
      <c r="I19" s="1253"/>
      <c r="J19" s="1253"/>
      <c r="K19" s="1253"/>
      <c r="L19" s="1253"/>
      <c r="M19" s="1253"/>
      <c r="N19" s="1253"/>
      <c r="O19" s="1297"/>
      <c r="P19" s="1298"/>
      <c r="Q19" s="1298"/>
      <c r="R19" s="1298"/>
      <c r="S19" s="1298"/>
      <c r="T19" s="1298"/>
      <c r="U19" s="1298"/>
      <c r="V19" s="1298"/>
      <c r="W19" s="1298"/>
      <c r="X19" s="1299"/>
      <c r="Y19" s="1180"/>
      <c r="Z19" s="1180"/>
      <c r="AA19" s="1180"/>
      <c r="AB19" s="1180"/>
      <c r="AC19" s="1180"/>
      <c r="AD19" s="1180"/>
      <c r="AE19" s="1180"/>
      <c r="AF19" s="1180"/>
      <c r="AG19" s="1180"/>
      <c r="AH19" s="1180"/>
      <c r="AI19" s="1180"/>
      <c r="AJ19" s="1180"/>
      <c r="AK19" s="1180"/>
      <c r="AL19" s="1180"/>
      <c r="AM19" s="1226"/>
      <c r="AN19" s="1226"/>
      <c r="AO19" s="1226"/>
      <c r="AP19" s="1226"/>
      <c r="AQ19" s="1226"/>
      <c r="AR19" s="1226"/>
      <c r="AS19" s="1226"/>
      <c r="AT19" s="1226"/>
      <c r="AU19" s="1226"/>
      <c r="AV19" s="1226"/>
      <c r="AW19" s="1226"/>
      <c r="AX19" s="1226"/>
      <c r="AY19" s="1226"/>
      <c r="AZ19" s="1472"/>
    </row>
    <row r="20" spans="1:52" ht="20.25" customHeight="1" x14ac:dyDescent="0.15">
      <c r="A20" s="1574" t="s">
        <v>281</v>
      </c>
      <c r="B20" s="1575"/>
      <c r="C20" s="1386" t="s">
        <v>267</v>
      </c>
      <c r="D20" s="1387"/>
      <c r="E20" s="1387"/>
      <c r="F20" s="1387"/>
      <c r="G20" s="1388"/>
      <c r="H20" s="1338"/>
      <c r="I20" s="1224"/>
      <c r="J20" s="1224"/>
      <c r="K20" s="1224"/>
      <c r="L20" s="1224"/>
      <c r="M20" s="1224"/>
      <c r="N20" s="1224"/>
      <c r="O20" s="1531"/>
      <c r="P20" s="1531"/>
      <c r="Q20" s="1531"/>
      <c r="R20" s="1531"/>
      <c r="S20" s="1531"/>
      <c r="T20" s="1531"/>
      <c r="U20" s="1531"/>
      <c r="V20" s="1531"/>
      <c r="W20" s="1532"/>
      <c r="X20" s="1533" t="s">
        <v>282</v>
      </c>
      <c r="Y20" s="1534"/>
      <c r="Z20" s="1534"/>
      <c r="AA20" s="1534"/>
      <c r="AB20" s="1534"/>
      <c r="AC20" s="1534"/>
      <c r="AD20" s="1535"/>
      <c r="AE20" s="1536"/>
      <c r="AF20" s="1531"/>
      <c r="AG20" s="1531"/>
      <c r="AH20" s="1531"/>
      <c r="AI20" s="1531"/>
      <c r="AJ20" s="1531"/>
      <c r="AK20" s="1531"/>
      <c r="AL20" s="1531"/>
      <c r="AM20" s="1531"/>
      <c r="AN20" s="1531"/>
      <c r="AO20" s="1531"/>
      <c r="AP20" s="1531"/>
      <c r="AQ20" s="1531"/>
      <c r="AR20" s="1531"/>
      <c r="AS20" s="1531"/>
      <c r="AT20" s="1531"/>
      <c r="AU20" s="1531"/>
      <c r="AV20" s="1531"/>
      <c r="AW20" s="1531"/>
      <c r="AX20" s="1531"/>
      <c r="AY20" s="1531"/>
      <c r="AZ20" s="1537"/>
    </row>
    <row r="21" spans="1:52" ht="20.25" customHeight="1" x14ac:dyDescent="0.15">
      <c r="A21" s="1574"/>
      <c r="B21" s="1628"/>
      <c r="C21" s="1386" t="s">
        <v>267</v>
      </c>
      <c r="D21" s="1387"/>
      <c r="E21" s="1387"/>
      <c r="F21" s="1387"/>
      <c r="G21" s="1388"/>
      <c r="H21" s="241"/>
      <c r="I21" s="242"/>
      <c r="J21" s="242"/>
      <c r="K21" s="242"/>
      <c r="L21" s="242"/>
      <c r="M21" s="242"/>
      <c r="N21" s="242"/>
      <c r="O21" s="252"/>
      <c r="P21" s="252"/>
      <c r="Q21" s="252"/>
      <c r="R21" s="252"/>
      <c r="S21" s="252"/>
      <c r="T21" s="252"/>
      <c r="U21" s="252"/>
      <c r="V21" s="252"/>
      <c r="W21" s="264"/>
      <c r="X21" s="1533" t="s">
        <v>282</v>
      </c>
      <c r="Y21" s="1534"/>
      <c r="Z21" s="1534"/>
      <c r="AA21" s="1534"/>
      <c r="AB21" s="1534"/>
      <c r="AC21" s="1534"/>
      <c r="AD21" s="1535"/>
      <c r="AE21" s="251"/>
      <c r="AF21" s="252"/>
      <c r="AG21" s="252"/>
      <c r="AH21" s="252"/>
      <c r="AI21" s="252"/>
      <c r="AJ21" s="252"/>
      <c r="AK21" s="252"/>
      <c r="AL21" s="252"/>
      <c r="AM21" s="252"/>
      <c r="AN21" s="252"/>
      <c r="AO21" s="252"/>
      <c r="AP21" s="252"/>
      <c r="AQ21" s="252"/>
      <c r="AR21" s="252"/>
      <c r="AS21" s="252"/>
      <c r="AT21" s="252"/>
      <c r="AU21" s="252"/>
      <c r="AV21" s="252"/>
      <c r="AW21" s="252"/>
      <c r="AX21" s="252"/>
      <c r="AY21" s="252"/>
      <c r="AZ21" s="253"/>
    </row>
    <row r="22" spans="1:52" ht="20.25" customHeight="1" x14ac:dyDescent="0.15">
      <c r="A22" s="1576"/>
      <c r="B22" s="1577"/>
      <c r="C22" s="1386" t="s">
        <v>267</v>
      </c>
      <c r="D22" s="1387"/>
      <c r="E22" s="1387"/>
      <c r="F22" s="1387"/>
      <c r="G22" s="1388"/>
      <c r="H22" s="1338"/>
      <c r="I22" s="1224"/>
      <c r="J22" s="1224"/>
      <c r="K22" s="1224"/>
      <c r="L22" s="1224"/>
      <c r="M22" s="1224"/>
      <c r="N22" s="1224"/>
      <c r="O22" s="1224"/>
      <c r="P22" s="1224"/>
      <c r="Q22" s="1224"/>
      <c r="R22" s="1224"/>
      <c r="S22" s="1224"/>
      <c r="T22" s="1224"/>
      <c r="U22" s="1224"/>
      <c r="V22" s="1224"/>
      <c r="W22" s="1389"/>
      <c r="X22" s="1538" t="s">
        <v>282</v>
      </c>
      <c r="Y22" s="1539"/>
      <c r="Z22" s="1539"/>
      <c r="AA22" s="1539"/>
      <c r="AB22" s="1539"/>
      <c r="AC22" s="1539"/>
      <c r="AD22" s="1540"/>
      <c r="AE22" s="1338"/>
      <c r="AF22" s="1224"/>
      <c r="AG22" s="1224"/>
      <c r="AH22" s="1224"/>
      <c r="AI22" s="1224"/>
      <c r="AJ22" s="1224"/>
      <c r="AK22" s="1224"/>
      <c r="AL22" s="1224"/>
      <c r="AM22" s="1224"/>
      <c r="AN22" s="1224"/>
      <c r="AO22" s="1224"/>
      <c r="AP22" s="1224"/>
      <c r="AQ22" s="1224"/>
      <c r="AR22" s="1224"/>
      <c r="AS22" s="1224"/>
      <c r="AT22" s="1224"/>
      <c r="AU22" s="1224"/>
      <c r="AV22" s="1224"/>
      <c r="AW22" s="1224"/>
      <c r="AX22" s="1224"/>
      <c r="AY22" s="1224"/>
      <c r="AZ22" s="1225"/>
    </row>
    <row r="23" spans="1:52" ht="16.5" customHeight="1" x14ac:dyDescent="0.15">
      <c r="A23" s="1541" t="s">
        <v>268</v>
      </c>
      <c r="B23" s="1542"/>
      <c r="C23" s="1542"/>
      <c r="D23" s="1542"/>
      <c r="E23" s="1542"/>
      <c r="F23" s="1542"/>
      <c r="G23" s="1542"/>
      <c r="H23" s="1542"/>
      <c r="I23" s="1542"/>
      <c r="J23" s="1542"/>
      <c r="K23" s="1542"/>
      <c r="L23" s="1542"/>
      <c r="M23" s="1542"/>
      <c r="N23" s="1542"/>
      <c r="O23" s="1542"/>
      <c r="P23" s="1542"/>
      <c r="Q23" s="1542"/>
      <c r="R23" s="1542"/>
      <c r="S23" s="1542"/>
      <c r="T23" s="1542"/>
      <c r="U23" s="1542"/>
      <c r="V23" s="1542"/>
      <c r="W23" s="1542"/>
      <c r="X23" s="1542"/>
      <c r="Y23" s="1542"/>
      <c r="Z23" s="1542"/>
      <c r="AA23" s="1542"/>
      <c r="AB23" s="1542"/>
      <c r="AC23" s="1542"/>
      <c r="AD23" s="1542"/>
      <c r="AE23" s="1542"/>
      <c r="AF23" s="1542"/>
      <c r="AG23" s="1542"/>
      <c r="AH23" s="1542"/>
      <c r="AI23" s="1542"/>
      <c r="AJ23" s="1542"/>
      <c r="AK23" s="1542"/>
      <c r="AL23" s="1542"/>
      <c r="AM23" s="1542"/>
      <c r="AN23" s="1542"/>
      <c r="AO23" s="1542"/>
      <c r="AP23" s="1542"/>
      <c r="AQ23" s="1542"/>
      <c r="AR23" s="1542"/>
      <c r="AS23" s="1542"/>
      <c r="AT23" s="1542"/>
      <c r="AU23" s="1542"/>
      <c r="AV23" s="1542"/>
      <c r="AW23" s="1542"/>
      <c r="AX23" s="1542"/>
      <c r="AY23" s="1542"/>
      <c r="AZ23" s="1543"/>
    </row>
    <row r="24" spans="1:52" ht="15.6" customHeight="1" x14ac:dyDescent="0.15">
      <c r="A24" s="1327" t="s">
        <v>269</v>
      </c>
      <c r="B24" s="1328"/>
      <c r="C24" s="1328"/>
      <c r="D24" s="1328"/>
      <c r="E24" s="1328"/>
      <c r="F24" s="1328"/>
      <c r="G24" s="1328"/>
      <c r="H24" s="1328"/>
      <c r="I24" s="1328"/>
      <c r="J24" s="1328"/>
      <c r="K24" s="1328"/>
      <c r="L24" s="1544"/>
      <c r="M24" s="1625" t="s">
        <v>501</v>
      </c>
      <c r="N24" s="1625"/>
      <c r="O24" s="1625"/>
      <c r="P24" s="1625"/>
      <c r="Q24" s="1625"/>
      <c r="R24" s="1625"/>
      <c r="S24" s="1625"/>
      <c r="T24" s="1625"/>
      <c r="U24" s="1626"/>
      <c r="V24" s="1627" t="s">
        <v>500</v>
      </c>
      <c r="W24" s="1625"/>
      <c r="X24" s="1625"/>
      <c r="Y24" s="1625"/>
      <c r="Z24" s="1625"/>
      <c r="AA24" s="1625"/>
      <c r="AB24" s="1626"/>
      <c r="AC24" s="1627" t="s">
        <v>499</v>
      </c>
      <c r="AD24" s="1625"/>
      <c r="AE24" s="1625"/>
      <c r="AF24" s="1625"/>
      <c r="AG24" s="1625"/>
      <c r="AH24" s="1625"/>
      <c r="AI24" s="1625"/>
      <c r="AJ24" s="1625"/>
      <c r="AK24" s="1615" t="s">
        <v>498</v>
      </c>
      <c r="AL24" s="1615"/>
      <c r="AM24" s="1615"/>
      <c r="AN24" s="1615"/>
      <c r="AO24" s="1615"/>
      <c r="AP24" s="1615"/>
      <c r="AQ24" s="1615"/>
      <c r="AR24" s="1615"/>
      <c r="AS24" s="1615" t="s">
        <v>461</v>
      </c>
      <c r="AT24" s="1615"/>
      <c r="AU24" s="1615"/>
      <c r="AV24" s="1615"/>
      <c r="AW24" s="1615"/>
      <c r="AX24" s="1615"/>
      <c r="AY24" s="1615"/>
      <c r="AZ24" s="1616"/>
    </row>
    <row r="25" spans="1:52" ht="13.7" customHeight="1" x14ac:dyDescent="0.15">
      <c r="A25" s="1330"/>
      <c r="B25" s="1270"/>
      <c r="C25" s="1270"/>
      <c r="D25" s="1270"/>
      <c r="E25" s="1270"/>
      <c r="F25" s="1270"/>
      <c r="G25" s="1270"/>
      <c r="H25" s="1270"/>
      <c r="I25" s="1270"/>
      <c r="J25" s="1270"/>
      <c r="K25" s="1270"/>
      <c r="L25" s="1545"/>
      <c r="M25" s="1220" t="s">
        <v>286</v>
      </c>
      <c r="N25" s="1220"/>
      <c r="O25" s="1220"/>
      <c r="P25" s="1221"/>
      <c r="Q25" s="1219" t="s">
        <v>287</v>
      </c>
      <c r="R25" s="1220"/>
      <c r="S25" s="1220"/>
      <c r="T25" s="1220"/>
      <c r="U25" s="1221"/>
      <c r="V25" s="1219" t="s">
        <v>286</v>
      </c>
      <c r="W25" s="1220"/>
      <c r="X25" s="1221"/>
      <c r="Y25" s="1219" t="s">
        <v>287</v>
      </c>
      <c r="Z25" s="1220"/>
      <c r="AA25" s="1220"/>
      <c r="AB25" s="1221"/>
      <c r="AC25" s="1219" t="s">
        <v>286</v>
      </c>
      <c r="AD25" s="1220"/>
      <c r="AE25" s="1220"/>
      <c r="AF25" s="1221"/>
      <c r="AG25" s="1219" t="s">
        <v>287</v>
      </c>
      <c r="AH25" s="1220"/>
      <c r="AI25" s="1220"/>
      <c r="AJ25" s="1220"/>
      <c r="AK25" s="1180" t="s">
        <v>286</v>
      </c>
      <c r="AL25" s="1180"/>
      <c r="AM25" s="1180"/>
      <c r="AN25" s="1180"/>
      <c r="AO25" s="1180" t="s">
        <v>287</v>
      </c>
      <c r="AP25" s="1180"/>
      <c r="AQ25" s="1180"/>
      <c r="AR25" s="1180"/>
      <c r="AS25" s="1180" t="s">
        <v>286</v>
      </c>
      <c r="AT25" s="1180"/>
      <c r="AU25" s="1180"/>
      <c r="AV25" s="1180"/>
      <c r="AW25" s="1180" t="s">
        <v>287</v>
      </c>
      <c r="AX25" s="1180"/>
      <c r="AY25" s="1180"/>
      <c r="AZ25" s="1472"/>
    </row>
    <row r="26" spans="1:52" ht="16.350000000000001" customHeight="1" x14ac:dyDescent="0.15">
      <c r="A26" s="1242"/>
      <c r="B26" s="1386" t="s">
        <v>274</v>
      </c>
      <c r="C26" s="1387"/>
      <c r="D26" s="1387"/>
      <c r="E26" s="1387"/>
      <c r="F26" s="1387"/>
      <c r="G26" s="1387"/>
      <c r="H26" s="1387"/>
      <c r="I26" s="1387"/>
      <c r="J26" s="1387"/>
      <c r="K26" s="1387"/>
      <c r="L26" s="1516"/>
      <c r="M26" s="1224"/>
      <c r="N26" s="1224"/>
      <c r="O26" s="1224"/>
      <c r="P26" s="1389"/>
      <c r="Q26" s="1338"/>
      <c r="R26" s="1224"/>
      <c r="S26" s="1224"/>
      <c r="T26" s="1224"/>
      <c r="U26" s="1389"/>
      <c r="V26" s="1338"/>
      <c r="W26" s="1224"/>
      <c r="X26" s="1389"/>
      <c r="Y26" s="1338"/>
      <c r="Z26" s="1224"/>
      <c r="AA26" s="1224"/>
      <c r="AB26" s="1389"/>
      <c r="AC26" s="1338"/>
      <c r="AD26" s="1224"/>
      <c r="AE26" s="1224"/>
      <c r="AF26" s="1389"/>
      <c r="AG26" s="1338"/>
      <c r="AH26" s="1224"/>
      <c r="AI26" s="1224"/>
      <c r="AJ26" s="1224"/>
      <c r="AK26" s="1365"/>
      <c r="AL26" s="1365"/>
      <c r="AM26" s="1365"/>
      <c r="AN26" s="1365"/>
      <c r="AO26" s="1181"/>
      <c r="AP26" s="1181"/>
      <c r="AQ26" s="1181"/>
      <c r="AR26" s="1181"/>
      <c r="AS26" s="1365"/>
      <c r="AT26" s="1365"/>
      <c r="AU26" s="1365"/>
      <c r="AV26" s="1365"/>
      <c r="AW26" s="1181"/>
      <c r="AX26" s="1181"/>
      <c r="AY26" s="1181"/>
      <c r="AZ26" s="1561"/>
    </row>
    <row r="27" spans="1:52" ht="16.350000000000001" customHeight="1" x14ac:dyDescent="0.15">
      <c r="A27" s="1242"/>
      <c r="B27" s="1410" t="s">
        <v>275</v>
      </c>
      <c r="C27" s="1411"/>
      <c r="D27" s="1411"/>
      <c r="E27" s="1411"/>
      <c r="F27" s="1411"/>
      <c r="G27" s="1411"/>
      <c r="H27" s="1411"/>
      <c r="I27" s="1411"/>
      <c r="J27" s="1411"/>
      <c r="K27" s="1411"/>
      <c r="L27" s="1528"/>
      <c r="M27" s="1223"/>
      <c r="N27" s="1223"/>
      <c r="O27" s="1223"/>
      <c r="P27" s="1521"/>
      <c r="Q27" s="1222"/>
      <c r="R27" s="1223"/>
      <c r="S27" s="1223"/>
      <c r="T27" s="1223"/>
      <c r="U27" s="1521"/>
      <c r="V27" s="1338"/>
      <c r="W27" s="1224"/>
      <c r="X27" s="1389"/>
      <c r="Y27" s="1338"/>
      <c r="Z27" s="1224"/>
      <c r="AA27" s="1224"/>
      <c r="AB27" s="1389"/>
      <c r="AC27" s="1338"/>
      <c r="AD27" s="1224"/>
      <c r="AE27" s="1224"/>
      <c r="AF27" s="1389"/>
      <c r="AG27" s="1338"/>
      <c r="AH27" s="1224"/>
      <c r="AI27" s="1224"/>
      <c r="AJ27" s="1224"/>
      <c r="AK27" s="1365"/>
      <c r="AL27" s="1365"/>
      <c r="AM27" s="1365"/>
      <c r="AN27" s="1365"/>
      <c r="AO27" s="1181"/>
      <c r="AP27" s="1181"/>
      <c r="AQ27" s="1181"/>
      <c r="AR27" s="1181"/>
      <c r="AS27" s="1365"/>
      <c r="AT27" s="1365"/>
      <c r="AU27" s="1365"/>
      <c r="AV27" s="1365"/>
      <c r="AW27" s="1181"/>
      <c r="AX27" s="1181"/>
      <c r="AY27" s="1181"/>
      <c r="AZ27" s="1561"/>
    </row>
    <row r="28" spans="1:52" ht="16.7" customHeight="1" x14ac:dyDescent="0.15">
      <c r="A28" s="1515"/>
      <c r="B28" s="1517" t="s">
        <v>288</v>
      </c>
      <c r="C28" s="1517"/>
      <c r="D28" s="1517"/>
      <c r="E28" s="1517"/>
      <c r="F28" s="1517"/>
      <c r="G28" s="1517"/>
      <c r="H28" s="1517"/>
      <c r="I28" s="1517"/>
      <c r="J28" s="1517"/>
      <c r="K28" s="1517"/>
      <c r="L28" s="1517"/>
      <c r="M28" s="1365"/>
      <c r="N28" s="1365"/>
      <c r="O28" s="1365"/>
      <c r="P28" s="1365"/>
      <c r="Q28" s="1365"/>
      <c r="R28" s="1365"/>
      <c r="S28" s="1365"/>
      <c r="T28" s="1365"/>
      <c r="U28" s="1365"/>
      <c r="V28" s="1591"/>
      <c r="W28" s="1592"/>
      <c r="X28" s="1592"/>
      <c r="Y28" s="1592"/>
      <c r="Z28" s="1592"/>
      <c r="AA28" s="1592"/>
      <c r="AB28" s="1593"/>
      <c r="AC28" s="1338"/>
      <c r="AD28" s="1224"/>
      <c r="AE28" s="1224"/>
      <c r="AF28" s="1224"/>
      <c r="AG28" s="1224"/>
      <c r="AH28" s="1224"/>
      <c r="AI28" s="1224"/>
      <c r="AJ28" s="1224"/>
      <c r="AK28" s="1614"/>
      <c r="AL28" s="1614"/>
      <c r="AM28" s="1614"/>
      <c r="AN28" s="1614"/>
      <c r="AO28" s="1614"/>
      <c r="AP28" s="1614"/>
      <c r="AQ28" s="1614"/>
      <c r="AR28" s="1614"/>
      <c r="AS28" s="1614"/>
      <c r="AT28" s="1614"/>
      <c r="AU28" s="1614"/>
      <c r="AV28" s="1614"/>
      <c r="AW28" s="1614"/>
      <c r="AX28" s="1614"/>
      <c r="AY28" s="1614"/>
      <c r="AZ28" s="1624"/>
    </row>
    <row r="29" spans="1:52" ht="16.5" customHeight="1" x14ac:dyDescent="0.15">
      <c r="A29" s="1621" t="s">
        <v>463</v>
      </c>
      <c r="B29" s="1295"/>
      <c r="C29" s="1295"/>
      <c r="D29" s="1295"/>
      <c r="E29" s="1295"/>
      <c r="F29" s="1295"/>
      <c r="G29" s="1295"/>
      <c r="H29" s="1295"/>
      <c r="I29" s="1295"/>
      <c r="J29" s="1295"/>
      <c r="K29" s="1295"/>
      <c r="L29" s="1295"/>
      <c r="M29" s="1606" t="s">
        <v>290</v>
      </c>
      <c r="N29" s="1607"/>
      <c r="O29" s="1607"/>
      <c r="P29" s="1607"/>
      <c r="Q29" s="1607"/>
      <c r="R29" s="1607"/>
      <c r="S29" s="1607"/>
      <c r="T29" s="1607"/>
      <c r="U29" s="1607"/>
      <c r="V29" s="1607"/>
      <c r="W29" s="1607"/>
      <c r="X29" s="1607"/>
      <c r="Y29" s="1607"/>
      <c r="Z29" s="1607"/>
      <c r="AA29" s="1607"/>
      <c r="AB29" s="1608"/>
      <c r="AC29" s="1622" t="s">
        <v>502</v>
      </c>
      <c r="AD29" s="1530"/>
      <c r="AE29" s="1530"/>
      <c r="AF29" s="1530"/>
      <c r="AG29" s="1530"/>
      <c r="AH29" s="1530"/>
      <c r="AI29" s="1530"/>
      <c r="AJ29" s="1530"/>
      <c r="AK29" s="1530"/>
      <c r="AL29" s="1530"/>
      <c r="AM29" s="1530"/>
      <c r="AN29" s="1530"/>
      <c r="AO29" s="1530"/>
      <c r="AP29" s="1530"/>
      <c r="AQ29" s="1530"/>
      <c r="AR29" s="1530"/>
      <c r="AS29" s="1530"/>
      <c r="AT29" s="1530"/>
      <c r="AU29" s="1530"/>
      <c r="AV29" s="1530"/>
      <c r="AW29" s="1530"/>
      <c r="AX29" s="1530"/>
      <c r="AY29" s="1530"/>
      <c r="AZ29" s="1623"/>
    </row>
    <row r="30" spans="1:52" ht="16.5" customHeight="1" x14ac:dyDescent="0.15">
      <c r="A30" s="1257"/>
      <c r="B30" s="1258"/>
      <c r="C30" s="1258"/>
      <c r="D30" s="1258"/>
      <c r="E30" s="1258"/>
      <c r="F30" s="1258"/>
      <c r="G30" s="1258"/>
      <c r="H30" s="1258"/>
      <c r="I30" s="1258"/>
      <c r="J30" s="1258"/>
      <c r="K30" s="1258"/>
      <c r="L30" s="1258"/>
      <c r="M30" s="1180" t="s">
        <v>503</v>
      </c>
      <c r="N30" s="1180"/>
      <c r="O30" s="1180"/>
      <c r="P30" s="1180"/>
      <c r="Q30" s="1180"/>
      <c r="R30" s="1180"/>
      <c r="S30" s="1180"/>
      <c r="T30" s="1180"/>
      <c r="U30" s="1180"/>
      <c r="V30" s="1606" t="s">
        <v>425</v>
      </c>
      <c r="W30" s="1607"/>
      <c r="X30" s="1607"/>
      <c r="Y30" s="1607"/>
      <c r="Z30" s="1607"/>
      <c r="AA30" s="1607"/>
      <c r="AB30" s="1608"/>
      <c r="AC30" s="318"/>
      <c r="AD30" s="318"/>
      <c r="AE30" s="318"/>
      <c r="AF30" s="318"/>
      <c r="AG30" s="318"/>
      <c r="AH30" s="318"/>
      <c r="AI30" s="318"/>
      <c r="AJ30" s="318"/>
      <c r="AK30" s="318"/>
      <c r="AL30" s="318"/>
      <c r="AM30" s="318"/>
      <c r="AN30" s="318"/>
      <c r="AO30" s="318"/>
      <c r="AP30" s="318"/>
      <c r="AQ30" s="318"/>
      <c r="AR30" s="318"/>
      <c r="AS30" s="318"/>
      <c r="AT30" s="318"/>
      <c r="AU30" s="318"/>
      <c r="AV30" s="318"/>
      <c r="AW30" s="318"/>
      <c r="AX30" s="318"/>
      <c r="AY30" s="318"/>
      <c r="AZ30" s="319"/>
    </row>
    <row r="31" spans="1:52" ht="16.5" customHeight="1" x14ac:dyDescent="0.15">
      <c r="A31" s="1434" t="s">
        <v>291</v>
      </c>
      <c r="B31" s="1366"/>
      <c r="C31" s="1366"/>
      <c r="D31" s="1366"/>
      <c r="E31" s="1366"/>
      <c r="F31" s="1366"/>
      <c r="G31" s="1366"/>
      <c r="H31" s="1366"/>
      <c r="I31" s="1366"/>
      <c r="J31" s="1366"/>
      <c r="K31" s="1366"/>
      <c r="L31" s="1366"/>
      <c r="M31" s="1366"/>
      <c r="N31" s="1366"/>
      <c r="O31" s="1366"/>
      <c r="P31" s="1366"/>
      <c r="Q31" s="1366"/>
      <c r="R31" s="1366"/>
      <c r="S31" s="1366"/>
      <c r="T31" s="1366"/>
      <c r="U31" s="1366"/>
      <c r="V31" s="1366"/>
      <c r="W31" s="1366"/>
      <c r="X31" s="1366"/>
      <c r="Y31" s="1366"/>
      <c r="Z31" s="1366"/>
      <c r="AA31" s="1366"/>
      <c r="AB31" s="1366"/>
      <c r="AC31" s="1366"/>
      <c r="AD31" s="1366"/>
      <c r="AE31" s="1366"/>
      <c r="AF31" s="1366"/>
      <c r="AG31" s="1366"/>
      <c r="AH31" s="1366"/>
      <c r="AI31" s="1366"/>
      <c r="AJ31" s="1366"/>
      <c r="AK31" s="1366"/>
      <c r="AL31" s="1366"/>
      <c r="AM31" s="1366"/>
      <c r="AN31" s="1366"/>
      <c r="AO31" s="1366"/>
      <c r="AP31" s="1366"/>
      <c r="AQ31" s="1366"/>
      <c r="AR31" s="1366"/>
      <c r="AS31" s="1366"/>
      <c r="AT31" s="1366"/>
      <c r="AU31" s="1366"/>
      <c r="AV31" s="1366"/>
      <c r="AW31" s="1366"/>
      <c r="AX31" s="1366"/>
      <c r="AY31" s="1366"/>
      <c r="AZ31" s="1367"/>
    </row>
    <row r="32" spans="1:52" ht="16.5" customHeight="1" x14ac:dyDescent="0.15">
      <c r="A32" s="1594" t="s">
        <v>504</v>
      </c>
      <c r="B32" s="1595"/>
      <c r="C32" s="1595"/>
      <c r="D32" s="1595"/>
      <c r="E32" s="1595"/>
      <c r="F32" s="1595"/>
      <c r="G32" s="1595"/>
      <c r="H32" s="1595"/>
      <c r="I32" s="1595"/>
      <c r="J32" s="1595"/>
      <c r="K32" s="1595"/>
      <c r="L32" s="1596"/>
      <c r="M32" s="1606" t="s">
        <v>290</v>
      </c>
      <c r="N32" s="1607"/>
      <c r="O32" s="1607"/>
      <c r="P32" s="1607"/>
      <c r="Q32" s="1607"/>
      <c r="R32" s="1607"/>
      <c r="S32" s="1607"/>
      <c r="T32" s="1607"/>
      <c r="U32" s="1607"/>
      <c r="V32" s="1607"/>
      <c r="W32" s="1607"/>
      <c r="X32" s="1607"/>
      <c r="Y32" s="1607"/>
      <c r="Z32" s="1607"/>
      <c r="AA32" s="1607"/>
      <c r="AB32" s="1608"/>
      <c r="AC32" s="1609"/>
      <c r="AD32" s="1610"/>
      <c r="AE32" s="1610"/>
      <c r="AF32" s="1610"/>
      <c r="AG32" s="1610"/>
      <c r="AH32" s="1610"/>
      <c r="AI32" s="1610"/>
      <c r="AJ32" s="1610"/>
      <c r="AK32" s="1610"/>
      <c r="AL32" s="1610"/>
      <c r="AM32" s="1610"/>
      <c r="AN32" s="1610"/>
      <c r="AO32" s="1610"/>
      <c r="AP32" s="1610"/>
      <c r="AQ32" s="1610"/>
      <c r="AR32" s="1610"/>
      <c r="AS32" s="1610"/>
      <c r="AT32" s="1610"/>
      <c r="AU32" s="1610"/>
      <c r="AV32" s="1610"/>
      <c r="AW32" s="1610"/>
      <c r="AX32" s="1610"/>
      <c r="AY32" s="1610"/>
      <c r="AZ32" s="1611"/>
    </row>
    <row r="33" spans="1:53" s="149" customFormat="1" ht="18" customHeight="1" x14ac:dyDescent="0.15">
      <c r="A33" s="1594" t="s">
        <v>298</v>
      </c>
      <c r="B33" s="1595"/>
      <c r="C33" s="1595"/>
      <c r="D33" s="1595"/>
      <c r="E33" s="1595"/>
      <c r="F33" s="1595"/>
      <c r="G33" s="1595"/>
      <c r="H33" s="1595"/>
      <c r="I33" s="1595"/>
      <c r="J33" s="1595"/>
      <c r="K33" s="1595"/>
      <c r="L33" s="1596"/>
      <c r="M33" s="1226"/>
      <c r="N33" s="1227"/>
      <c r="O33" s="1227"/>
      <c r="P33" s="1227"/>
      <c r="Q33" s="1227"/>
      <c r="R33" s="1227"/>
      <c r="S33" s="1227"/>
      <c r="T33" s="1227"/>
      <c r="U33" s="1227"/>
      <c r="V33" s="1227"/>
      <c r="W33" s="1227"/>
      <c r="X33" s="1227"/>
      <c r="Y33" s="1227"/>
      <c r="Z33" s="1227"/>
      <c r="AA33" s="1227"/>
      <c r="AB33" s="1227"/>
      <c r="AC33" s="1227"/>
      <c r="AD33" s="1227"/>
      <c r="AE33" s="1227"/>
      <c r="AF33" s="1227"/>
      <c r="AG33" s="1227"/>
      <c r="AH33" s="1227"/>
      <c r="AI33" s="1227"/>
      <c r="AJ33" s="1227"/>
      <c r="AK33" s="1227"/>
      <c r="AL33" s="1227"/>
      <c r="AM33" s="1227"/>
      <c r="AN33" s="1227"/>
      <c r="AO33" s="1227"/>
      <c r="AP33" s="1227"/>
      <c r="AQ33" s="1227"/>
      <c r="AR33" s="1227"/>
      <c r="AS33" s="1227"/>
      <c r="AT33" s="1227"/>
      <c r="AU33" s="1227"/>
      <c r="AV33" s="1227"/>
      <c r="AW33" s="1227"/>
      <c r="AX33" s="1227"/>
      <c r="AY33" s="1227"/>
      <c r="AZ33" s="1490"/>
      <c r="BA33" s="150"/>
    </row>
    <row r="34" spans="1:53" ht="17.25" customHeight="1" thickBot="1" x14ac:dyDescent="0.2">
      <c r="A34" s="1612" t="s">
        <v>150</v>
      </c>
      <c r="B34" s="1601"/>
      <c r="C34" s="1601"/>
      <c r="D34" s="1601"/>
      <c r="E34" s="1601"/>
      <c r="F34" s="1601"/>
      <c r="G34" s="1601"/>
      <c r="H34" s="1601"/>
      <c r="I34" s="1601"/>
      <c r="J34" s="1601"/>
      <c r="K34" s="1601"/>
      <c r="L34" s="1613"/>
      <c r="M34" s="1600" t="s">
        <v>6</v>
      </c>
      <c r="N34" s="1601"/>
      <c r="O34" s="1601"/>
      <c r="P34" s="1601"/>
      <c r="Q34" s="1601"/>
      <c r="R34" s="1601"/>
      <c r="S34" s="1601"/>
      <c r="T34" s="1601"/>
      <c r="U34" s="1601"/>
      <c r="V34" s="1601"/>
      <c r="W34" s="1601"/>
      <c r="X34" s="1601"/>
      <c r="Y34" s="1601"/>
      <c r="Z34" s="1601"/>
      <c r="AA34" s="1601"/>
      <c r="AB34" s="1601"/>
      <c r="AC34" s="1601"/>
      <c r="AD34" s="1601"/>
      <c r="AE34" s="1601"/>
      <c r="AF34" s="1601"/>
      <c r="AG34" s="1601"/>
      <c r="AH34" s="1601"/>
      <c r="AI34" s="1601"/>
      <c r="AJ34" s="1601"/>
      <c r="AK34" s="1601"/>
      <c r="AL34" s="1601"/>
      <c r="AM34" s="1601"/>
      <c r="AN34" s="1601"/>
      <c r="AO34" s="1601"/>
      <c r="AP34" s="1601"/>
      <c r="AQ34" s="1601"/>
      <c r="AR34" s="1601"/>
      <c r="AS34" s="1601"/>
      <c r="AT34" s="1601"/>
      <c r="AU34" s="1601"/>
      <c r="AV34" s="1601"/>
      <c r="AW34" s="1601"/>
      <c r="AX34" s="1601"/>
      <c r="AY34" s="1601"/>
      <c r="AZ34" s="1602"/>
    </row>
    <row r="35" spans="1:53" ht="12.75" customHeight="1" x14ac:dyDescent="0.15">
      <c r="A35" s="292"/>
      <c r="B35" s="292"/>
      <c r="C35" s="292"/>
      <c r="D35" s="292"/>
      <c r="E35" s="292"/>
      <c r="F35" s="292"/>
      <c r="G35" s="292"/>
      <c r="H35" s="292"/>
      <c r="I35" s="292"/>
      <c r="J35" s="292"/>
      <c r="K35" s="292"/>
      <c r="L35" s="292"/>
      <c r="M35" s="292"/>
      <c r="N35" s="292"/>
      <c r="O35" s="292"/>
      <c r="P35" s="292"/>
      <c r="Q35" s="292"/>
      <c r="R35" s="292"/>
      <c r="S35" s="292"/>
      <c r="T35" s="292"/>
      <c r="U35" s="292"/>
      <c r="V35" s="292"/>
      <c r="W35" s="292"/>
      <c r="X35" s="292"/>
      <c r="Y35" s="292"/>
      <c r="Z35" s="292"/>
      <c r="AA35" s="292"/>
      <c r="AB35" s="292"/>
      <c r="AC35" s="292"/>
      <c r="AD35" s="292"/>
      <c r="AE35" s="292"/>
      <c r="AF35" s="292"/>
      <c r="AG35" s="292"/>
      <c r="AH35" s="292"/>
      <c r="AI35" s="292"/>
      <c r="AJ35" s="292"/>
      <c r="AK35" s="292"/>
      <c r="AL35" s="292"/>
      <c r="AM35" s="292"/>
      <c r="AN35" s="292"/>
      <c r="AO35" s="292"/>
      <c r="AP35" s="292"/>
      <c r="AQ35" s="292"/>
      <c r="AR35" s="292"/>
      <c r="AS35" s="292"/>
      <c r="AT35" s="292"/>
      <c r="AU35" s="292"/>
      <c r="AV35" s="292"/>
      <c r="AW35" s="292"/>
      <c r="AX35" s="292"/>
      <c r="AY35" s="292"/>
      <c r="AZ35" s="292"/>
    </row>
    <row r="36" spans="1:53" ht="12.75" customHeight="1" x14ac:dyDescent="0.15">
      <c r="A36" s="1579" t="s">
        <v>15</v>
      </c>
      <c r="B36" s="1260" t="s">
        <v>505</v>
      </c>
      <c r="C36" s="1260"/>
      <c r="D36" s="1260"/>
      <c r="E36" s="1260"/>
      <c r="F36" s="1260"/>
      <c r="G36" s="1260"/>
      <c r="H36" s="1260"/>
      <c r="I36" s="1260"/>
      <c r="J36" s="1260"/>
      <c r="K36" s="1260"/>
      <c r="L36" s="1260"/>
      <c r="M36" s="1260"/>
      <c r="N36" s="1260"/>
      <c r="O36" s="1260"/>
      <c r="P36" s="1260"/>
      <c r="Q36" s="1260"/>
      <c r="R36" s="1260"/>
      <c r="S36" s="1260"/>
      <c r="T36" s="1260"/>
      <c r="U36" s="1260"/>
      <c r="V36" s="1260"/>
      <c r="W36" s="1260"/>
      <c r="X36" s="1260"/>
      <c r="Y36" s="1260"/>
      <c r="Z36" s="1260"/>
      <c r="AA36" s="1260"/>
      <c r="AB36" s="1260"/>
      <c r="AC36" s="1260"/>
      <c r="AD36" s="1260"/>
      <c r="AE36" s="1260"/>
      <c r="AF36" s="1260"/>
      <c r="AG36" s="1260"/>
      <c r="AH36" s="1260"/>
      <c r="AI36" s="1260"/>
      <c r="AJ36" s="1260"/>
      <c r="AK36" s="1260"/>
      <c r="AL36" s="1260"/>
      <c r="AM36" s="1260"/>
      <c r="AN36" s="1260"/>
      <c r="AO36" s="1260"/>
      <c r="AP36" s="1260"/>
      <c r="AQ36" s="1260"/>
      <c r="AR36" s="1260"/>
      <c r="AS36" s="1260"/>
      <c r="AT36" s="1260"/>
      <c r="AU36" s="1260"/>
      <c r="AV36" s="1260"/>
      <c r="AW36" s="1260"/>
      <c r="AX36" s="1260"/>
      <c r="AY36" s="1260"/>
      <c r="AZ36" s="1260"/>
    </row>
    <row r="37" spans="1:53" x14ac:dyDescent="0.15">
      <c r="A37" s="1579"/>
      <c r="B37" s="1260"/>
      <c r="C37" s="1260"/>
      <c r="D37" s="1260"/>
      <c r="E37" s="1260"/>
      <c r="F37" s="1260"/>
      <c r="G37" s="1260"/>
      <c r="H37" s="1260"/>
      <c r="I37" s="1260"/>
      <c r="J37" s="1260"/>
      <c r="K37" s="1260"/>
      <c r="L37" s="1260"/>
      <c r="M37" s="1260"/>
      <c r="N37" s="1260"/>
      <c r="O37" s="1260"/>
      <c r="P37" s="1260"/>
      <c r="Q37" s="1260"/>
      <c r="R37" s="1260"/>
      <c r="S37" s="1260"/>
      <c r="T37" s="1260"/>
      <c r="U37" s="1260"/>
      <c r="V37" s="1260"/>
      <c r="W37" s="1260"/>
      <c r="X37" s="1260"/>
      <c r="Y37" s="1260"/>
      <c r="Z37" s="1260"/>
      <c r="AA37" s="1260"/>
      <c r="AB37" s="1260"/>
      <c r="AC37" s="1260"/>
      <c r="AD37" s="1260"/>
      <c r="AE37" s="1260"/>
      <c r="AF37" s="1260"/>
      <c r="AG37" s="1260"/>
      <c r="AH37" s="1260"/>
      <c r="AI37" s="1260"/>
      <c r="AJ37" s="1260"/>
      <c r="AK37" s="1260"/>
      <c r="AL37" s="1260"/>
      <c r="AM37" s="1260"/>
      <c r="AN37" s="1260"/>
      <c r="AO37" s="1260"/>
      <c r="AP37" s="1260"/>
      <c r="AQ37" s="1260"/>
      <c r="AR37" s="1260"/>
      <c r="AS37" s="1260"/>
      <c r="AT37" s="1260"/>
      <c r="AU37" s="1260"/>
      <c r="AV37" s="1260"/>
      <c r="AW37" s="1260"/>
      <c r="AX37" s="1260"/>
      <c r="AY37" s="1260"/>
      <c r="AZ37" s="1260"/>
    </row>
    <row r="38" spans="1:53" s="143" customFormat="1" x14ac:dyDescent="0.15">
      <c r="A38" s="1579"/>
      <c r="B38" s="1260"/>
      <c r="C38" s="1260"/>
      <c r="D38" s="1260"/>
      <c r="E38" s="1260"/>
      <c r="F38" s="1260"/>
      <c r="G38" s="1260"/>
      <c r="H38" s="1260"/>
      <c r="I38" s="1260"/>
      <c r="J38" s="1260"/>
      <c r="K38" s="1260"/>
      <c r="L38" s="1260"/>
      <c r="M38" s="1260"/>
      <c r="N38" s="1260"/>
      <c r="O38" s="1260"/>
      <c r="P38" s="1260"/>
      <c r="Q38" s="1260"/>
      <c r="R38" s="1260"/>
      <c r="S38" s="1260"/>
      <c r="T38" s="1260"/>
      <c r="U38" s="1260"/>
      <c r="V38" s="1260"/>
      <c r="W38" s="1260"/>
      <c r="X38" s="1260"/>
      <c r="Y38" s="1260"/>
      <c r="Z38" s="1260"/>
      <c r="AA38" s="1260"/>
      <c r="AB38" s="1260"/>
      <c r="AC38" s="1260"/>
      <c r="AD38" s="1260"/>
      <c r="AE38" s="1260"/>
      <c r="AF38" s="1260"/>
      <c r="AG38" s="1260"/>
      <c r="AH38" s="1260"/>
      <c r="AI38" s="1260"/>
      <c r="AJ38" s="1260"/>
      <c r="AK38" s="1260"/>
      <c r="AL38" s="1260"/>
      <c r="AM38" s="1260"/>
      <c r="AN38" s="1260"/>
      <c r="AO38" s="1260"/>
      <c r="AP38" s="1260"/>
      <c r="AQ38" s="1260"/>
      <c r="AR38" s="1260"/>
      <c r="AS38" s="1260"/>
      <c r="AT38" s="1260"/>
      <c r="AU38" s="1260"/>
      <c r="AV38" s="1260"/>
      <c r="AW38" s="1260"/>
      <c r="AX38" s="1260"/>
      <c r="AY38" s="1260"/>
      <c r="AZ38" s="1260"/>
    </row>
    <row r="39" spans="1:53" s="143" customFormat="1" x14ac:dyDescent="0.15">
      <c r="A39" s="1579"/>
      <c r="B39" s="291"/>
      <c r="C39" s="291"/>
      <c r="D39" s="291"/>
      <c r="E39" s="291"/>
      <c r="F39" s="291"/>
      <c r="G39" s="291"/>
      <c r="H39" s="291"/>
      <c r="I39" s="291"/>
      <c r="J39" s="291"/>
      <c r="K39" s="291"/>
      <c r="L39" s="291"/>
      <c r="M39" s="291"/>
      <c r="N39" s="291"/>
      <c r="O39" s="291"/>
      <c r="P39" s="291"/>
      <c r="Q39" s="291"/>
      <c r="R39" s="291"/>
      <c r="S39" s="291"/>
      <c r="T39" s="291"/>
      <c r="U39" s="291"/>
      <c r="V39" s="291"/>
      <c r="W39" s="291"/>
      <c r="X39" s="291"/>
      <c r="Y39" s="291"/>
      <c r="Z39" s="291"/>
      <c r="AA39" s="291"/>
      <c r="AB39" s="291"/>
      <c r="AC39" s="291"/>
      <c r="AD39" s="291"/>
      <c r="AE39" s="291"/>
      <c r="AF39" s="291"/>
      <c r="AG39" s="291"/>
      <c r="AH39" s="291"/>
      <c r="AI39" s="291"/>
      <c r="AJ39" s="291"/>
      <c r="AK39" s="291"/>
      <c r="AL39" s="291"/>
      <c r="AM39" s="291"/>
      <c r="AN39" s="291"/>
      <c r="AO39" s="291"/>
      <c r="AP39" s="291"/>
      <c r="AQ39" s="291"/>
      <c r="AR39" s="291"/>
      <c r="AS39" s="291"/>
      <c r="AT39" s="291"/>
      <c r="AU39" s="291"/>
      <c r="AV39" s="291"/>
      <c r="AW39" s="291"/>
      <c r="AX39" s="291"/>
      <c r="AY39" s="291"/>
      <c r="AZ39" s="291"/>
    </row>
    <row r="40" spans="1:53" s="143" customFormat="1" x14ac:dyDescent="0.15">
      <c r="A40" s="1579"/>
      <c r="B40" s="291"/>
      <c r="C40" s="291"/>
      <c r="D40" s="291"/>
      <c r="E40" s="291"/>
      <c r="F40" s="291"/>
      <c r="G40" s="291"/>
      <c r="H40" s="291"/>
      <c r="I40" s="291"/>
      <c r="J40" s="291"/>
      <c r="K40" s="291"/>
      <c r="L40" s="291"/>
      <c r="M40" s="291"/>
      <c r="N40" s="291"/>
      <c r="O40" s="291"/>
      <c r="P40" s="291"/>
      <c r="Q40" s="291"/>
      <c r="R40" s="291"/>
      <c r="S40" s="291"/>
      <c r="T40" s="291"/>
      <c r="U40" s="291"/>
      <c r="V40" s="291"/>
      <c r="W40" s="291"/>
      <c r="X40" s="291"/>
      <c r="Y40" s="291"/>
      <c r="Z40" s="291"/>
      <c r="AA40" s="291"/>
      <c r="AB40" s="291"/>
      <c r="AC40" s="291"/>
      <c r="AD40" s="291"/>
      <c r="AE40" s="291"/>
      <c r="AF40" s="291"/>
      <c r="AG40" s="291"/>
      <c r="AH40" s="291"/>
      <c r="AI40" s="291"/>
      <c r="AJ40" s="291"/>
      <c r="AK40" s="291"/>
      <c r="AL40" s="291"/>
      <c r="AM40" s="291"/>
      <c r="AN40" s="291"/>
      <c r="AO40" s="291"/>
      <c r="AP40" s="291"/>
      <c r="AQ40" s="291"/>
      <c r="AR40" s="291"/>
      <c r="AS40" s="291"/>
      <c r="AT40" s="291"/>
      <c r="AU40" s="291"/>
      <c r="AV40" s="291"/>
      <c r="AW40" s="291"/>
      <c r="AX40" s="291"/>
      <c r="AY40" s="291"/>
      <c r="AZ40" s="291"/>
    </row>
    <row r="41" spans="1:53" s="143" customFormat="1" x14ac:dyDescent="0.15">
      <c r="A41" s="154"/>
      <c r="B41" s="256"/>
      <c r="C41" s="256"/>
      <c r="D41" s="256"/>
      <c r="E41" s="256"/>
      <c r="F41" s="256"/>
      <c r="G41" s="256"/>
      <c r="H41" s="256"/>
      <c r="I41" s="256"/>
      <c r="J41" s="256"/>
      <c r="K41" s="256"/>
      <c r="L41" s="256"/>
      <c r="M41" s="256"/>
      <c r="N41" s="256"/>
      <c r="O41" s="256"/>
      <c r="P41" s="256"/>
      <c r="Q41" s="256"/>
      <c r="R41" s="256"/>
      <c r="S41" s="256"/>
      <c r="T41" s="256"/>
      <c r="U41" s="256"/>
      <c r="V41" s="256"/>
      <c r="W41" s="256"/>
      <c r="X41" s="256"/>
      <c r="Y41" s="256"/>
      <c r="Z41" s="256"/>
      <c r="AA41" s="256"/>
      <c r="AB41" s="256"/>
      <c r="AC41" s="256"/>
      <c r="AD41" s="256"/>
      <c r="AE41" s="256"/>
      <c r="AF41" s="256"/>
      <c r="AG41" s="256"/>
      <c r="AH41" s="256"/>
      <c r="AI41" s="256"/>
      <c r="AJ41" s="256"/>
      <c r="AK41" s="256"/>
      <c r="AL41" s="256"/>
      <c r="AM41" s="256"/>
      <c r="AN41" s="256"/>
      <c r="AO41" s="256"/>
      <c r="AP41" s="256"/>
      <c r="AQ41" s="256"/>
      <c r="AR41" s="256"/>
      <c r="AS41" s="256"/>
      <c r="AT41" s="256"/>
      <c r="AU41" s="256"/>
      <c r="AV41" s="256"/>
      <c r="AW41" s="256"/>
      <c r="AX41" s="256"/>
      <c r="AY41" s="256"/>
      <c r="AZ41" s="256"/>
    </row>
    <row r="42" spans="1:53" s="143" customFormat="1" x14ac:dyDescent="0.15">
      <c r="A42" s="256"/>
      <c r="B42" s="256"/>
      <c r="C42" s="256"/>
      <c r="D42" s="256"/>
      <c r="E42" s="256"/>
      <c r="F42" s="256"/>
      <c r="G42" s="256"/>
      <c r="H42" s="256"/>
      <c r="I42" s="256"/>
      <c r="J42" s="256"/>
      <c r="K42" s="256"/>
      <c r="L42" s="256"/>
      <c r="M42" s="256"/>
      <c r="N42" s="256"/>
      <c r="O42" s="256"/>
      <c r="P42" s="256"/>
      <c r="Q42" s="256"/>
      <c r="R42" s="256"/>
      <c r="S42" s="256"/>
      <c r="T42" s="256"/>
      <c r="U42" s="256"/>
      <c r="V42" s="256"/>
      <c r="W42" s="256"/>
      <c r="X42" s="256"/>
      <c r="Y42" s="256"/>
      <c r="Z42" s="256"/>
      <c r="AA42" s="256"/>
      <c r="AB42" s="256"/>
      <c r="AC42" s="256"/>
      <c r="AD42" s="256"/>
      <c r="AE42" s="256"/>
      <c r="AF42" s="256"/>
      <c r="AG42" s="256"/>
      <c r="AH42" s="256"/>
      <c r="AI42" s="256"/>
      <c r="AJ42" s="256"/>
      <c r="AK42" s="256"/>
      <c r="AL42" s="256"/>
      <c r="AM42" s="256"/>
      <c r="AN42" s="256"/>
      <c r="AO42" s="256"/>
      <c r="AP42" s="256"/>
      <c r="AQ42" s="256"/>
      <c r="AR42" s="256"/>
      <c r="AS42" s="256"/>
      <c r="AT42" s="256"/>
      <c r="AU42" s="256"/>
      <c r="AV42" s="256"/>
      <c r="AW42" s="256"/>
      <c r="AX42" s="256"/>
      <c r="AY42" s="256"/>
      <c r="AZ42" s="256"/>
    </row>
    <row r="43" spans="1:53" s="143" customFormat="1" x14ac:dyDescent="0.15">
      <c r="A43" s="256"/>
      <c r="B43" s="256"/>
      <c r="C43" s="256"/>
      <c r="D43" s="256"/>
      <c r="E43" s="256"/>
      <c r="F43" s="256"/>
      <c r="G43" s="256"/>
      <c r="H43" s="256"/>
      <c r="I43" s="256"/>
      <c r="J43" s="256"/>
      <c r="K43" s="256"/>
      <c r="L43" s="256"/>
      <c r="M43" s="256"/>
      <c r="N43" s="256"/>
      <c r="O43" s="256"/>
      <c r="P43" s="256"/>
      <c r="Q43" s="256"/>
      <c r="R43" s="256"/>
      <c r="S43" s="256"/>
      <c r="T43" s="256"/>
      <c r="U43" s="256"/>
      <c r="V43" s="256"/>
      <c r="W43" s="256"/>
      <c r="X43" s="256"/>
      <c r="Y43" s="256"/>
      <c r="Z43" s="256"/>
      <c r="AA43" s="256"/>
      <c r="AB43" s="256"/>
      <c r="AC43" s="256"/>
      <c r="AD43" s="256"/>
      <c r="AE43" s="256"/>
      <c r="AF43" s="256"/>
      <c r="AG43" s="256"/>
      <c r="AH43" s="256"/>
      <c r="AI43" s="256"/>
      <c r="AJ43" s="256"/>
      <c r="AK43" s="256"/>
      <c r="AL43" s="256"/>
      <c r="AM43" s="256"/>
      <c r="AN43" s="256"/>
      <c r="AO43" s="256"/>
      <c r="AP43" s="256"/>
      <c r="AQ43" s="256"/>
      <c r="AR43" s="256"/>
      <c r="AS43" s="256"/>
      <c r="AT43" s="256"/>
      <c r="AU43" s="256"/>
      <c r="AV43" s="256"/>
      <c r="AW43" s="256"/>
      <c r="AX43" s="256"/>
      <c r="AY43" s="256"/>
      <c r="AZ43" s="256"/>
    </row>
    <row r="44" spans="1:53" s="143" customFormat="1" x14ac:dyDescent="0.15">
      <c r="A44" s="256"/>
      <c r="B44" s="256"/>
      <c r="C44" s="256"/>
      <c r="D44" s="256"/>
      <c r="E44" s="256"/>
      <c r="F44" s="256"/>
      <c r="G44" s="256"/>
      <c r="H44" s="256"/>
      <c r="I44" s="256"/>
      <c r="J44" s="256"/>
      <c r="K44" s="256"/>
      <c r="L44" s="256"/>
      <c r="M44" s="256"/>
      <c r="N44" s="256"/>
      <c r="O44" s="256"/>
      <c r="P44" s="256"/>
      <c r="Q44" s="256"/>
      <c r="R44" s="256"/>
      <c r="S44" s="256"/>
      <c r="T44" s="256"/>
      <c r="U44" s="256"/>
      <c r="V44" s="256"/>
      <c r="W44" s="256"/>
      <c r="X44" s="256"/>
      <c r="Y44" s="256"/>
      <c r="Z44" s="256"/>
      <c r="AA44" s="256"/>
      <c r="AB44" s="256"/>
      <c r="AC44" s="256"/>
      <c r="AD44" s="256"/>
      <c r="AE44" s="256"/>
      <c r="AF44" s="256"/>
      <c r="AG44" s="256"/>
      <c r="AH44" s="256"/>
      <c r="AI44" s="256"/>
      <c r="AJ44" s="256"/>
      <c r="AK44" s="256"/>
      <c r="AL44" s="256"/>
      <c r="AM44" s="256"/>
      <c r="AN44" s="256"/>
      <c r="AO44" s="256"/>
      <c r="AP44" s="256"/>
      <c r="AQ44" s="256"/>
      <c r="AR44" s="256"/>
      <c r="AS44" s="256"/>
      <c r="AT44" s="256"/>
      <c r="AU44" s="256"/>
      <c r="AV44" s="256"/>
      <c r="AW44" s="256"/>
      <c r="AX44" s="256"/>
      <c r="AY44" s="256"/>
      <c r="AZ44" s="256"/>
    </row>
    <row r="45" spans="1:53" s="143" customFormat="1" x14ac:dyDescent="0.15">
      <c r="A45" s="256"/>
      <c r="B45" s="256"/>
      <c r="C45" s="256"/>
      <c r="D45" s="256"/>
      <c r="E45" s="256"/>
      <c r="F45" s="256"/>
      <c r="G45" s="256"/>
      <c r="H45" s="256"/>
      <c r="I45" s="256"/>
      <c r="J45" s="256"/>
      <c r="K45" s="256"/>
      <c r="L45" s="256"/>
      <c r="M45" s="256"/>
      <c r="N45" s="256"/>
      <c r="O45" s="256"/>
      <c r="P45" s="256"/>
      <c r="Q45" s="256"/>
      <c r="R45" s="256"/>
      <c r="S45" s="256"/>
      <c r="T45" s="256"/>
      <c r="U45" s="256"/>
      <c r="V45" s="256"/>
      <c r="W45" s="256"/>
      <c r="X45" s="256"/>
      <c r="Y45" s="256"/>
      <c r="Z45" s="256"/>
      <c r="AA45" s="256"/>
      <c r="AB45" s="256"/>
      <c r="AC45" s="256"/>
      <c r="AD45" s="256"/>
      <c r="AE45" s="256"/>
      <c r="AF45" s="256"/>
      <c r="AG45" s="256"/>
      <c r="AH45" s="256"/>
      <c r="AI45" s="256"/>
      <c r="AJ45" s="256"/>
      <c r="AK45" s="256"/>
      <c r="AL45" s="256"/>
      <c r="AM45" s="256"/>
      <c r="AN45" s="256"/>
      <c r="AO45" s="256"/>
      <c r="AP45" s="256"/>
      <c r="AQ45" s="256"/>
      <c r="AR45" s="256"/>
      <c r="AS45" s="256"/>
      <c r="AT45" s="256"/>
      <c r="AU45" s="256"/>
      <c r="AV45" s="256"/>
      <c r="AW45" s="256"/>
      <c r="AX45" s="256"/>
      <c r="AY45" s="256"/>
      <c r="AZ45" s="256"/>
    </row>
    <row r="46" spans="1:53" s="143" customFormat="1" x14ac:dyDescent="0.15">
      <c r="A46" s="256"/>
      <c r="B46" s="256"/>
      <c r="C46" s="256"/>
      <c r="D46" s="256"/>
      <c r="E46" s="256"/>
      <c r="F46" s="256"/>
      <c r="G46" s="256"/>
      <c r="H46" s="256"/>
      <c r="I46" s="256"/>
      <c r="J46" s="256"/>
      <c r="K46" s="256"/>
      <c r="L46" s="256"/>
      <c r="M46" s="256"/>
      <c r="N46" s="256"/>
      <c r="O46" s="256"/>
      <c r="P46" s="256"/>
      <c r="Q46" s="256"/>
      <c r="R46" s="256"/>
      <c r="S46" s="256"/>
      <c r="T46" s="256"/>
      <c r="U46" s="256"/>
      <c r="V46" s="256"/>
      <c r="W46" s="256"/>
      <c r="X46" s="256"/>
      <c r="Y46" s="256"/>
      <c r="Z46" s="256"/>
      <c r="AA46" s="256"/>
      <c r="AB46" s="256"/>
      <c r="AC46" s="256"/>
      <c r="AD46" s="256"/>
      <c r="AE46" s="256"/>
      <c r="AF46" s="256"/>
      <c r="AG46" s="256"/>
      <c r="AH46" s="256"/>
      <c r="AI46" s="256"/>
      <c r="AJ46" s="256"/>
      <c r="AK46" s="256"/>
      <c r="AL46" s="256"/>
      <c r="AM46" s="256"/>
      <c r="AN46" s="256"/>
      <c r="AO46" s="256"/>
      <c r="AP46" s="256"/>
      <c r="AQ46" s="256"/>
      <c r="AR46" s="256"/>
      <c r="AS46" s="256"/>
      <c r="AT46" s="256"/>
      <c r="AU46" s="256"/>
      <c r="AV46" s="256"/>
      <c r="AW46" s="256"/>
      <c r="AX46" s="256"/>
      <c r="AY46" s="256"/>
      <c r="AZ46" s="256"/>
    </row>
    <row r="47" spans="1:53" s="143" customFormat="1" x14ac:dyDescent="0.15">
      <c r="A47" s="256"/>
      <c r="B47" s="256"/>
      <c r="C47" s="256"/>
      <c r="D47" s="256"/>
      <c r="E47" s="256"/>
      <c r="F47" s="256"/>
      <c r="G47" s="256"/>
      <c r="H47" s="256"/>
      <c r="I47" s="256"/>
      <c r="J47" s="256"/>
      <c r="K47" s="256"/>
      <c r="L47" s="256"/>
      <c r="M47" s="256"/>
      <c r="N47" s="256"/>
      <c r="O47" s="256"/>
      <c r="P47" s="256"/>
      <c r="Q47" s="256"/>
      <c r="R47" s="256"/>
      <c r="S47" s="256"/>
      <c r="T47" s="256"/>
      <c r="U47" s="256"/>
      <c r="V47" s="256"/>
      <c r="W47" s="256"/>
      <c r="X47" s="256"/>
      <c r="Y47" s="256"/>
      <c r="Z47" s="256"/>
      <c r="AA47" s="256"/>
      <c r="AB47" s="256"/>
      <c r="AC47" s="256"/>
      <c r="AD47" s="256"/>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row>
    <row r="48" spans="1:53" s="143" customFormat="1" x14ac:dyDescent="0.15">
      <c r="A48" s="256"/>
      <c r="B48" s="256"/>
      <c r="C48" s="256"/>
      <c r="D48" s="256"/>
      <c r="E48" s="256"/>
      <c r="F48" s="256"/>
      <c r="G48" s="256"/>
      <c r="H48" s="256"/>
      <c r="I48" s="256"/>
      <c r="J48" s="256"/>
      <c r="K48" s="256"/>
      <c r="L48" s="256"/>
      <c r="M48" s="256"/>
      <c r="N48" s="256"/>
      <c r="O48" s="256"/>
      <c r="P48" s="256"/>
      <c r="Q48" s="256"/>
      <c r="R48" s="256"/>
      <c r="S48" s="256"/>
      <c r="T48" s="256"/>
      <c r="U48" s="256"/>
      <c r="V48" s="256"/>
      <c r="W48" s="256"/>
      <c r="X48" s="256"/>
      <c r="Y48" s="256"/>
      <c r="Z48" s="256"/>
      <c r="AA48" s="256"/>
      <c r="AB48" s="256"/>
      <c r="AC48" s="256"/>
      <c r="AD48" s="256"/>
      <c r="AE48" s="256"/>
      <c r="AF48" s="256"/>
      <c r="AG48" s="256"/>
      <c r="AH48" s="256"/>
      <c r="AI48" s="256"/>
      <c r="AJ48" s="256"/>
      <c r="AK48" s="256"/>
      <c r="AL48" s="256"/>
      <c r="AM48" s="256"/>
      <c r="AN48" s="256"/>
      <c r="AO48" s="256"/>
      <c r="AP48" s="256"/>
      <c r="AQ48" s="256"/>
      <c r="AR48" s="256"/>
      <c r="AS48" s="256"/>
      <c r="AT48" s="256"/>
      <c r="AU48" s="256"/>
      <c r="AV48" s="256"/>
      <c r="AW48" s="256"/>
      <c r="AX48" s="256"/>
      <c r="AY48" s="256"/>
      <c r="AZ48" s="256"/>
    </row>
    <row r="49" spans="1:52" s="143" customFormat="1" x14ac:dyDescent="0.15">
      <c r="A49" s="256"/>
      <c r="B49" s="256"/>
      <c r="C49" s="256"/>
      <c r="D49" s="256"/>
      <c r="E49" s="256"/>
      <c r="F49" s="256"/>
      <c r="G49" s="256"/>
      <c r="H49" s="256"/>
      <c r="I49" s="256"/>
      <c r="J49" s="256"/>
      <c r="K49" s="256"/>
      <c r="L49" s="256"/>
      <c r="M49" s="256"/>
      <c r="N49" s="256"/>
      <c r="O49" s="256"/>
      <c r="P49" s="256"/>
      <c r="Q49" s="256"/>
      <c r="R49" s="256"/>
      <c r="S49" s="256"/>
      <c r="T49" s="256"/>
      <c r="U49" s="256"/>
      <c r="V49" s="256"/>
      <c r="W49" s="256"/>
      <c r="X49" s="256"/>
      <c r="Y49" s="256"/>
      <c r="Z49" s="256"/>
      <c r="AA49" s="256"/>
      <c r="AB49" s="256"/>
      <c r="AC49" s="256"/>
      <c r="AD49" s="256"/>
      <c r="AE49" s="256"/>
      <c r="AF49" s="256"/>
      <c r="AG49" s="256"/>
      <c r="AH49" s="256"/>
      <c r="AI49" s="256"/>
      <c r="AJ49" s="256"/>
      <c r="AK49" s="256"/>
      <c r="AL49" s="256"/>
      <c r="AM49" s="256"/>
      <c r="AN49" s="256"/>
      <c r="AO49" s="256"/>
      <c r="AP49" s="256"/>
      <c r="AQ49" s="256"/>
      <c r="AR49" s="256"/>
      <c r="AS49" s="256"/>
      <c r="AT49" s="256"/>
      <c r="AU49" s="256"/>
      <c r="AV49" s="256"/>
      <c r="AW49" s="256"/>
      <c r="AX49" s="256"/>
      <c r="AY49" s="256"/>
      <c r="AZ49" s="256"/>
    </row>
    <row r="50" spans="1:52" s="143" customFormat="1" x14ac:dyDescent="0.15">
      <c r="A50" s="256"/>
      <c r="B50" s="256"/>
      <c r="C50" s="256"/>
      <c r="D50" s="256"/>
      <c r="E50" s="256"/>
      <c r="F50" s="256"/>
      <c r="G50" s="256"/>
      <c r="H50" s="256"/>
      <c r="I50" s="256"/>
      <c r="J50" s="256"/>
      <c r="K50" s="256"/>
      <c r="L50" s="256"/>
      <c r="M50" s="256"/>
      <c r="N50" s="256"/>
      <c r="O50" s="256"/>
      <c r="P50" s="256"/>
      <c r="Q50" s="256"/>
      <c r="R50" s="256"/>
      <c r="S50" s="256"/>
      <c r="T50" s="256"/>
      <c r="U50" s="256"/>
      <c r="V50" s="256"/>
      <c r="W50" s="256"/>
      <c r="X50" s="256"/>
      <c r="Y50" s="256"/>
      <c r="Z50" s="256"/>
      <c r="AA50" s="256"/>
      <c r="AB50" s="256"/>
      <c r="AC50" s="256"/>
      <c r="AD50" s="256"/>
      <c r="AE50" s="256"/>
      <c r="AF50" s="256"/>
      <c r="AG50" s="256"/>
      <c r="AH50" s="256"/>
      <c r="AI50" s="256"/>
      <c r="AJ50" s="256"/>
      <c r="AK50" s="256"/>
      <c r="AL50" s="256"/>
      <c r="AM50" s="256"/>
      <c r="AN50" s="256"/>
      <c r="AO50" s="256"/>
      <c r="AP50" s="256"/>
      <c r="AQ50" s="256"/>
      <c r="AR50" s="256"/>
      <c r="AS50" s="256"/>
      <c r="AT50" s="256"/>
      <c r="AU50" s="256"/>
      <c r="AV50" s="256"/>
      <c r="AW50" s="256"/>
      <c r="AX50" s="256"/>
      <c r="AY50" s="256"/>
      <c r="AZ50" s="256"/>
    </row>
  </sheetData>
  <mergeCells count="117">
    <mergeCell ref="B6:G7"/>
    <mergeCell ref="H6:L6"/>
    <mergeCell ref="M6:Z6"/>
    <mergeCell ref="AA6:AF6"/>
    <mergeCell ref="AG6:AZ6"/>
    <mergeCell ref="H7:L7"/>
    <mergeCell ref="A1:AZ1"/>
    <mergeCell ref="A2:A7"/>
    <mergeCell ref="B2:G2"/>
    <mergeCell ref="H2:AZ2"/>
    <mergeCell ref="B3:G3"/>
    <mergeCell ref="H3:AZ3"/>
    <mergeCell ref="B4:G4"/>
    <mergeCell ref="H4:AZ4"/>
    <mergeCell ref="B5:G5"/>
    <mergeCell ref="H5:AZ5"/>
    <mergeCell ref="A11:A19"/>
    <mergeCell ref="B11:F11"/>
    <mergeCell ref="G11:T11"/>
    <mergeCell ref="U11:W13"/>
    <mergeCell ref="X11:AZ13"/>
    <mergeCell ref="B12:F12"/>
    <mergeCell ref="G12:T12"/>
    <mergeCell ref="B13:F13"/>
    <mergeCell ref="G13:T13"/>
    <mergeCell ref="B14:X14"/>
    <mergeCell ref="Y14:AZ14"/>
    <mergeCell ref="B15:N19"/>
    <mergeCell ref="O15:X16"/>
    <mergeCell ref="Y15:AZ15"/>
    <mergeCell ref="Y16:AZ16"/>
    <mergeCell ref="O17:X17"/>
    <mergeCell ref="Y17:AZ17"/>
    <mergeCell ref="O18:X19"/>
    <mergeCell ref="Y18:AZ18"/>
    <mergeCell ref="Y19:AZ19"/>
    <mergeCell ref="A23:AZ23"/>
    <mergeCell ref="A20:B22"/>
    <mergeCell ref="C20:G20"/>
    <mergeCell ref="H20:W20"/>
    <mergeCell ref="X20:AD20"/>
    <mergeCell ref="AE20:AZ20"/>
    <mergeCell ref="C22:G22"/>
    <mergeCell ref="H22:W22"/>
    <mergeCell ref="X22:AD22"/>
    <mergeCell ref="AE22:AZ22"/>
    <mergeCell ref="A24:L25"/>
    <mergeCell ref="M24:U24"/>
    <mergeCell ref="V24:AB24"/>
    <mergeCell ref="AC24:AJ24"/>
    <mergeCell ref="M25:P25"/>
    <mergeCell ref="Q25:U25"/>
    <mergeCell ref="V25:X25"/>
    <mergeCell ref="Y25:AB25"/>
    <mergeCell ref="AC25:AF25"/>
    <mergeCell ref="A36:A40"/>
    <mergeCell ref="B36:AZ38"/>
    <mergeCell ref="A8:G10"/>
    <mergeCell ref="H8:T8"/>
    <mergeCell ref="H9:T9"/>
    <mergeCell ref="H10:T10"/>
    <mergeCell ref="U8:W8"/>
    <mergeCell ref="U9:W9"/>
    <mergeCell ref="U10:W10"/>
    <mergeCell ref="X8:AC10"/>
    <mergeCell ref="M29:AB29"/>
    <mergeCell ref="A31:AZ31"/>
    <mergeCell ref="A33:L33"/>
    <mergeCell ref="M33:AZ33"/>
    <mergeCell ref="A29:L30"/>
    <mergeCell ref="AC29:AZ29"/>
    <mergeCell ref="AK27:AN27"/>
    <mergeCell ref="B28:L28"/>
    <mergeCell ref="M28:U28"/>
    <mergeCell ref="V28:AB28"/>
    <mergeCell ref="AC28:AJ28"/>
    <mergeCell ref="AS28:AZ28"/>
    <mergeCell ref="AG26:AJ26"/>
    <mergeCell ref="AK26:AN26"/>
    <mergeCell ref="AS24:AZ24"/>
    <mergeCell ref="AS25:AV25"/>
    <mergeCell ref="AW25:AZ25"/>
    <mergeCell ref="AS26:AV26"/>
    <mergeCell ref="AW26:AZ26"/>
    <mergeCell ref="AS27:AV27"/>
    <mergeCell ref="AW27:AZ27"/>
    <mergeCell ref="AD8:AZ10"/>
    <mergeCell ref="C21:G21"/>
    <mergeCell ref="X21:AD21"/>
    <mergeCell ref="AO25:AR25"/>
    <mergeCell ref="AK24:AR24"/>
    <mergeCell ref="B27:L27"/>
    <mergeCell ref="M27:P27"/>
    <mergeCell ref="Q27:U27"/>
    <mergeCell ref="V27:X27"/>
    <mergeCell ref="Y27:AB27"/>
    <mergeCell ref="AC27:AF27"/>
    <mergeCell ref="AG27:AJ27"/>
    <mergeCell ref="AG25:AJ25"/>
    <mergeCell ref="AK25:AN25"/>
    <mergeCell ref="B26:L26"/>
    <mergeCell ref="M26:P26"/>
    <mergeCell ref="Q26:U26"/>
    <mergeCell ref="M30:U30"/>
    <mergeCell ref="V30:AB30"/>
    <mergeCell ref="A32:L32"/>
    <mergeCell ref="M32:AB32"/>
    <mergeCell ref="AC32:AZ32"/>
    <mergeCell ref="M34:AZ34"/>
    <mergeCell ref="A34:L34"/>
    <mergeCell ref="AO26:AR26"/>
    <mergeCell ref="AO27:AR27"/>
    <mergeCell ref="AK28:AR28"/>
    <mergeCell ref="A26:A28"/>
    <mergeCell ref="V26:X26"/>
    <mergeCell ref="Y26:AB26"/>
    <mergeCell ref="AC26:AF26"/>
  </mergeCells>
  <phoneticPr fontId="1"/>
  <printOptions horizontalCentered="1"/>
  <pageMargins left="0.7" right="0.7" top="0.75" bottom="0.75" header="0.3" footer="0.3"/>
  <pageSetup paperSize="9" scale="91" orientation="portrait" r:id="rId1"/>
  <colBreaks count="1" manualBreakCount="1">
    <brk id="5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81921" r:id="rId4" name="Check Box 1">
              <controlPr defaultSize="0" autoFill="0" autoLine="0" autoPict="0">
                <anchor moveWithCells="1">
                  <from>
                    <xdr:col>13</xdr:col>
                    <xdr:colOff>19050</xdr:colOff>
                    <xdr:row>32</xdr:row>
                    <xdr:rowOff>0</xdr:rowOff>
                  </from>
                  <to>
                    <xdr:col>19</xdr:col>
                    <xdr:colOff>57150</xdr:colOff>
                    <xdr:row>33</xdr:row>
                    <xdr:rowOff>47625</xdr:rowOff>
                  </to>
                </anchor>
              </controlPr>
            </control>
          </mc:Choice>
        </mc:AlternateContent>
        <mc:AlternateContent xmlns:mc="http://schemas.openxmlformats.org/markup-compatibility/2006">
          <mc:Choice Requires="x14">
            <control shapeId="81922" r:id="rId5" name="Check Box 2">
              <controlPr defaultSize="0" autoFill="0" autoLine="0" autoPict="0">
                <anchor moveWithCells="1">
                  <from>
                    <xdr:col>21</xdr:col>
                    <xdr:colOff>180975</xdr:colOff>
                    <xdr:row>32</xdr:row>
                    <xdr:rowOff>0</xdr:rowOff>
                  </from>
                  <to>
                    <xdr:col>28</xdr:col>
                    <xdr:colOff>104775</xdr:colOff>
                    <xdr:row>33</xdr:row>
                    <xdr:rowOff>28575</xdr:rowOff>
                  </to>
                </anchor>
              </controlPr>
            </control>
          </mc:Choice>
        </mc:AlternateContent>
        <mc:AlternateContent xmlns:mc="http://schemas.openxmlformats.org/markup-compatibility/2006">
          <mc:Choice Requires="x14">
            <control shapeId="81923" r:id="rId6" name="Check Box 3">
              <controlPr defaultSize="0" autoFill="0" autoLine="0" autoPict="0">
                <anchor moveWithCells="1">
                  <from>
                    <xdr:col>30</xdr:col>
                    <xdr:colOff>76200</xdr:colOff>
                    <xdr:row>32</xdr:row>
                    <xdr:rowOff>0</xdr:rowOff>
                  </from>
                  <to>
                    <xdr:col>38</xdr:col>
                    <xdr:colOff>9525</xdr:colOff>
                    <xdr:row>33</xdr:row>
                    <xdr:rowOff>28575</xdr:rowOff>
                  </to>
                </anchor>
              </controlPr>
            </control>
          </mc:Choice>
        </mc:AlternateContent>
        <mc:AlternateContent xmlns:mc="http://schemas.openxmlformats.org/markup-compatibility/2006">
          <mc:Choice Requires="x14">
            <control shapeId="81924" r:id="rId7" name="Check Box 4">
              <controlPr defaultSize="0" autoFill="0" autoLine="0" autoPict="0">
                <anchor moveWithCells="1">
                  <from>
                    <xdr:col>21</xdr:col>
                    <xdr:colOff>19050</xdr:colOff>
                    <xdr:row>6</xdr:row>
                    <xdr:rowOff>180975</xdr:rowOff>
                  </from>
                  <to>
                    <xdr:col>22</xdr:col>
                    <xdr:colOff>95250</xdr:colOff>
                    <xdr:row>8</xdr:row>
                    <xdr:rowOff>28575</xdr:rowOff>
                  </to>
                </anchor>
              </controlPr>
            </control>
          </mc:Choice>
        </mc:AlternateContent>
        <mc:AlternateContent xmlns:mc="http://schemas.openxmlformats.org/markup-compatibility/2006">
          <mc:Choice Requires="x14">
            <control shapeId="81925" r:id="rId8" name="Check Box 5">
              <controlPr defaultSize="0" autoFill="0" autoLine="0" autoPict="0">
                <anchor moveWithCells="1">
                  <from>
                    <xdr:col>21</xdr:col>
                    <xdr:colOff>28575</xdr:colOff>
                    <xdr:row>8</xdr:row>
                    <xdr:rowOff>190500</xdr:rowOff>
                  </from>
                  <to>
                    <xdr:col>22</xdr:col>
                    <xdr:colOff>95250</xdr:colOff>
                    <xdr:row>9</xdr:row>
                    <xdr:rowOff>238125</xdr:rowOff>
                  </to>
                </anchor>
              </controlPr>
            </control>
          </mc:Choice>
        </mc:AlternateContent>
        <mc:AlternateContent xmlns:mc="http://schemas.openxmlformats.org/markup-compatibility/2006">
          <mc:Choice Requires="x14">
            <control shapeId="81926" r:id="rId9" name="Check Box 6">
              <controlPr defaultSize="0" autoFill="0" autoLine="0" autoPict="0">
                <anchor moveWithCells="1">
                  <from>
                    <xdr:col>21</xdr:col>
                    <xdr:colOff>28575</xdr:colOff>
                    <xdr:row>7</xdr:row>
                    <xdr:rowOff>190500</xdr:rowOff>
                  </from>
                  <to>
                    <xdr:col>22</xdr:col>
                    <xdr:colOff>95250</xdr:colOff>
                    <xdr:row>9</xdr:row>
                    <xdr:rowOff>38100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03EEA-2A28-4914-8618-994718B834CD}">
  <sheetPr>
    <tabColor rgb="FFFFFF00"/>
  </sheetPr>
  <dimension ref="A1:G24"/>
  <sheetViews>
    <sheetView view="pageBreakPreview" zoomScale="130" zoomScaleNormal="100" zoomScaleSheetLayoutView="130" workbookViewId="0">
      <selection sqref="A1:G1"/>
    </sheetView>
  </sheetViews>
  <sheetFormatPr defaultColWidth="7.75" defaultRowHeight="10.5" x14ac:dyDescent="0.15"/>
  <cols>
    <col min="1" max="1" width="2.875" style="80" customWidth="1"/>
    <col min="2" max="2" width="17.125" style="80" customWidth="1"/>
    <col min="3" max="3" width="27.875" style="80" customWidth="1"/>
    <col min="4" max="4" width="8.5" style="80" bestFit="1" customWidth="1"/>
    <col min="5" max="6" width="5.625" style="80" customWidth="1"/>
    <col min="7" max="7" width="13.75" style="80" customWidth="1"/>
    <col min="8" max="256" width="7.75" style="80"/>
    <col min="257" max="257" width="2.875" style="80" customWidth="1"/>
    <col min="258" max="258" width="17.125" style="80" customWidth="1"/>
    <col min="259" max="259" width="27.875" style="80" customWidth="1"/>
    <col min="260" max="260" width="8.5" style="80" bestFit="1" customWidth="1"/>
    <col min="261" max="262" width="5.625" style="80" customWidth="1"/>
    <col min="263" max="263" width="13.75" style="80" customWidth="1"/>
    <col min="264" max="512" width="7.75" style="80"/>
    <col min="513" max="513" width="2.875" style="80" customWidth="1"/>
    <col min="514" max="514" width="17.125" style="80" customWidth="1"/>
    <col min="515" max="515" width="27.875" style="80" customWidth="1"/>
    <col min="516" max="516" width="8.5" style="80" bestFit="1" customWidth="1"/>
    <col min="517" max="518" width="5.625" style="80" customWidth="1"/>
    <col min="519" max="519" width="13.75" style="80" customWidth="1"/>
    <col min="520" max="768" width="7.75" style="80"/>
    <col min="769" max="769" width="2.875" style="80" customWidth="1"/>
    <col min="770" max="770" width="17.125" style="80" customWidth="1"/>
    <col min="771" max="771" width="27.875" style="80" customWidth="1"/>
    <col min="772" max="772" width="8.5" style="80" bestFit="1" customWidth="1"/>
    <col min="773" max="774" width="5.625" style="80" customWidth="1"/>
    <col min="775" max="775" width="13.75" style="80" customWidth="1"/>
    <col min="776" max="1024" width="7.75" style="80"/>
    <col min="1025" max="1025" width="2.875" style="80" customWidth="1"/>
    <col min="1026" max="1026" width="17.125" style="80" customWidth="1"/>
    <col min="1027" max="1027" width="27.875" style="80" customWidth="1"/>
    <col min="1028" max="1028" width="8.5" style="80" bestFit="1" customWidth="1"/>
    <col min="1029" max="1030" width="5.625" style="80" customWidth="1"/>
    <col min="1031" max="1031" width="13.75" style="80" customWidth="1"/>
    <col min="1032" max="1280" width="7.75" style="80"/>
    <col min="1281" max="1281" width="2.875" style="80" customWidth="1"/>
    <col min="1282" max="1282" width="17.125" style="80" customWidth="1"/>
    <col min="1283" max="1283" width="27.875" style="80" customWidth="1"/>
    <col min="1284" max="1284" width="8.5" style="80" bestFit="1" customWidth="1"/>
    <col min="1285" max="1286" width="5.625" style="80" customWidth="1"/>
    <col min="1287" max="1287" width="13.75" style="80" customWidth="1"/>
    <col min="1288" max="1536" width="7.75" style="80"/>
    <col min="1537" max="1537" width="2.875" style="80" customWidth="1"/>
    <col min="1538" max="1538" width="17.125" style="80" customWidth="1"/>
    <col min="1539" max="1539" width="27.875" style="80" customWidth="1"/>
    <col min="1540" max="1540" width="8.5" style="80" bestFit="1" customWidth="1"/>
    <col min="1541" max="1542" width="5.625" style="80" customWidth="1"/>
    <col min="1543" max="1543" width="13.75" style="80" customWidth="1"/>
    <col min="1544" max="1792" width="7.75" style="80"/>
    <col min="1793" max="1793" width="2.875" style="80" customWidth="1"/>
    <col min="1794" max="1794" width="17.125" style="80" customWidth="1"/>
    <col min="1795" max="1795" width="27.875" style="80" customWidth="1"/>
    <col min="1796" max="1796" width="8.5" style="80" bestFit="1" customWidth="1"/>
    <col min="1797" max="1798" width="5.625" style="80" customWidth="1"/>
    <col min="1799" max="1799" width="13.75" style="80" customWidth="1"/>
    <col min="1800" max="2048" width="7.75" style="80"/>
    <col min="2049" max="2049" width="2.875" style="80" customWidth="1"/>
    <col min="2050" max="2050" width="17.125" style="80" customWidth="1"/>
    <col min="2051" max="2051" width="27.875" style="80" customWidth="1"/>
    <col min="2052" max="2052" width="8.5" style="80" bestFit="1" customWidth="1"/>
    <col min="2053" max="2054" width="5.625" style="80" customWidth="1"/>
    <col min="2055" max="2055" width="13.75" style="80" customWidth="1"/>
    <col min="2056" max="2304" width="7.75" style="80"/>
    <col min="2305" max="2305" width="2.875" style="80" customWidth="1"/>
    <col min="2306" max="2306" width="17.125" style="80" customWidth="1"/>
    <col min="2307" max="2307" width="27.875" style="80" customWidth="1"/>
    <col min="2308" max="2308" width="8.5" style="80" bestFit="1" customWidth="1"/>
    <col min="2309" max="2310" width="5.625" style="80" customWidth="1"/>
    <col min="2311" max="2311" width="13.75" style="80" customWidth="1"/>
    <col min="2312" max="2560" width="7.75" style="80"/>
    <col min="2561" max="2561" width="2.875" style="80" customWidth="1"/>
    <col min="2562" max="2562" width="17.125" style="80" customWidth="1"/>
    <col min="2563" max="2563" width="27.875" style="80" customWidth="1"/>
    <col min="2564" max="2564" width="8.5" style="80" bestFit="1" customWidth="1"/>
    <col min="2565" max="2566" width="5.625" style="80" customWidth="1"/>
    <col min="2567" max="2567" width="13.75" style="80" customWidth="1"/>
    <col min="2568" max="2816" width="7.75" style="80"/>
    <col min="2817" max="2817" width="2.875" style="80" customWidth="1"/>
    <col min="2818" max="2818" width="17.125" style="80" customWidth="1"/>
    <col min="2819" max="2819" width="27.875" style="80" customWidth="1"/>
    <col min="2820" max="2820" width="8.5" style="80" bestFit="1" customWidth="1"/>
    <col min="2821" max="2822" width="5.625" style="80" customWidth="1"/>
    <col min="2823" max="2823" width="13.75" style="80" customWidth="1"/>
    <col min="2824" max="3072" width="7.75" style="80"/>
    <col min="3073" max="3073" width="2.875" style="80" customWidth="1"/>
    <col min="3074" max="3074" width="17.125" style="80" customWidth="1"/>
    <col min="3075" max="3075" width="27.875" style="80" customWidth="1"/>
    <col min="3076" max="3076" width="8.5" style="80" bestFit="1" customWidth="1"/>
    <col min="3077" max="3078" width="5.625" style="80" customWidth="1"/>
    <col min="3079" max="3079" width="13.75" style="80" customWidth="1"/>
    <col min="3080" max="3328" width="7.75" style="80"/>
    <col min="3329" max="3329" width="2.875" style="80" customWidth="1"/>
    <col min="3330" max="3330" width="17.125" style="80" customWidth="1"/>
    <col min="3331" max="3331" width="27.875" style="80" customWidth="1"/>
    <col min="3332" max="3332" width="8.5" style="80" bestFit="1" customWidth="1"/>
    <col min="3333" max="3334" width="5.625" style="80" customWidth="1"/>
    <col min="3335" max="3335" width="13.75" style="80" customWidth="1"/>
    <col min="3336" max="3584" width="7.75" style="80"/>
    <col min="3585" max="3585" width="2.875" style="80" customWidth="1"/>
    <col min="3586" max="3586" width="17.125" style="80" customWidth="1"/>
    <col min="3587" max="3587" width="27.875" style="80" customWidth="1"/>
    <col min="3588" max="3588" width="8.5" style="80" bestFit="1" customWidth="1"/>
    <col min="3589" max="3590" width="5.625" style="80" customWidth="1"/>
    <col min="3591" max="3591" width="13.75" style="80" customWidth="1"/>
    <col min="3592" max="3840" width="7.75" style="80"/>
    <col min="3841" max="3841" width="2.875" style="80" customWidth="1"/>
    <col min="3842" max="3842" width="17.125" style="80" customWidth="1"/>
    <col min="3843" max="3843" width="27.875" style="80" customWidth="1"/>
    <col min="3844" max="3844" width="8.5" style="80" bestFit="1" customWidth="1"/>
    <col min="3845" max="3846" width="5.625" style="80" customWidth="1"/>
    <col min="3847" max="3847" width="13.75" style="80" customWidth="1"/>
    <col min="3848" max="4096" width="7.75" style="80"/>
    <col min="4097" max="4097" width="2.875" style="80" customWidth="1"/>
    <col min="4098" max="4098" width="17.125" style="80" customWidth="1"/>
    <col min="4099" max="4099" width="27.875" style="80" customWidth="1"/>
    <col min="4100" max="4100" width="8.5" style="80" bestFit="1" customWidth="1"/>
    <col min="4101" max="4102" width="5.625" style="80" customWidth="1"/>
    <col min="4103" max="4103" width="13.75" style="80" customWidth="1"/>
    <col min="4104" max="4352" width="7.75" style="80"/>
    <col min="4353" max="4353" width="2.875" style="80" customWidth="1"/>
    <col min="4354" max="4354" width="17.125" style="80" customWidth="1"/>
    <col min="4355" max="4355" width="27.875" style="80" customWidth="1"/>
    <col min="4356" max="4356" width="8.5" style="80" bestFit="1" customWidth="1"/>
    <col min="4357" max="4358" width="5.625" style="80" customWidth="1"/>
    <col min="4359" max="4359" width="13.75" style="80" customWidth="1"/>
    <col min="4360" max="4608" width="7.75" style="80"/>
    <col min="4609" max="4609" width="2.875" style="80" customWidth="1"/>
    <col min="4610" max="4610" width="17.125" style="80" customWidth="1"/>
    <col min="4611" max="4611" width="27.875" style="80" customWidth="1"/>
    <col min="4612" max="4612" width="8.5" style="80" bestFit="1" customWidth="1"/>
    <col min="4613" max="4614" width="5.625" style="80" customWidth="1"/>
    <col min="4615" max="4615" width="13.75" style="80" customWidth="1"/>
    <col min="4616" max="4864" width="7.75" style="80"/>
    <col min="4865" max="4865" width="2.875" style="80" customWidth="1"/>
    <col min="4866" max="4866" width="17.125" style="80" customWidth="1"/>
    <col min="4867" max="4867" width="27.875" style="80" customWidth="1"/>
    <col min="4868" max="4868" width="8.5" style="80" bestFit="1" customWidth="1"/>
    <col min="4869" max="4870" width="5.625" style="80" customWidth="1"/>
    <col min="4871" max="4871" width="13.75" style="80" customWidth="1"/>
    <col min="4872" max="5120" width="7.75" style="80"/>
    <col min="5121" max="5121" width="2.875" style="80" customWidth="1"/>
    <col min="5122" max="5122" width="17.125" style="80" customWidth="1"/>
    <col min="5123" max="5123" width="27.875" style="80" customWidth="1"/>
    <col min="5124" max="5124" width="8.5" style="80" bestFit="1" customWidth="1"/>
    <col min="5125" max="5126" width="5.625" style="80" customWidth="1"/>
    <col min="5127" max="5127" width="13.75" style="80" customWidth="1"/>
    <col min="5128" max="5376" width="7.75" style="80"/>
    <col min="5377" max="5377" width="2.875" style="80" customWidth="1"/>
    <col min="5378" max="5378" width="17.125" style="80" customWidth="1"/>
    <col min="5379" max="5379" width="27.875" style="80" customWidth="1"/>
    <col min="5380" max="5380" width="8.5" style="80" bestFit="1" customWidth="1"/>
    <col min="5381" max="5382" width="5.625" style="80" customWidth="1"/>
    <col min="5383" max="5383" width="13.75" style="80" customWidth="1"/>
    <col min="5384" max="5632" width="7.75" style="80"/>
    <col min="5633" max="5633" width="2.875" style="80" customWidth="1"/>
    <col min="5634" max="5634" width="17.125" style="80" customWidth="1"/>
    <col min="5635" max="5635" width="27.875" style="80" customWidth="1"/>
    <col min="5636" max="5636" width="8.5" style="80" bestFit="1" customWidth="1"/>
    <col min="5637" max="5638" width="5.625" style="80" customWidth="1"/>
    <col min="5639" max="5639" width="13.75" style="80" customWidth="1"/>
    <col min="5640" max="5888" width="7.75" style="80"/>
    <col min="5889" max="5889" width="2.875" style="80" customWidth="1"/>
    <col min="5890" max="5890" width="17.125" style="80" customWidth="1"/>
    <col min="5891" max="5891" width="27.875" style="80" customWidth="1"/>
    <col min="5892" max="5892" width="8.5" style="80" bestFit="1" customWidth="1"/>
    <col min="5893" max="5894" width="5.625" style="80" customWidth="1"/>
    <col min="5895" max="5895" width="13.75" style="80" customWidth="1"/>
    <col min="5896" max="6144" width="7.75" style="80"/>
    <col min="6145" max="6145" width="2.875" style="80" customWidth="1"/>
    <col min="6146" max="6146" width="17.125" style="80" customWidth="1"/>
    <col min="6147" max="6147" width="27.875" style="80" customWidth="1"/>
    <col min="6148" max="6148" width="8.5" style="80" bestFit="1" customWidth="1"/>
    <col min="6149" max="6150" width="5.625" style="80" customWidth="1"/>
    <col min="6151" max="6151" width="13.75" style="80" customWidth="1"/>
    <col min="6152" max="6400" width="7.75" style="80"/>
    <col min="6401" max="6401" width="2.875" style="80" customWidth="1"/>
    <col min="6402" max="6402" width="17.125" style="80" customWidth="1"/>
    <col min="6403" max="6403" width="27.875" style="80" customWidth="1"/>
    <col min="6404" max="6404" width="8.5" style="80" bestFit="1" customWidth="1"/>
    <col min="6405" max="6406" width="5.625" style="80" customWidth="1"/>
    <col min="6407" max="6407" width="13.75" style="80" customWidth="1"/>
    <col min="6408" max="6656" width="7.75" style="80"/>
    <col min="6657" max="6657" width="2.875" style="80" customWidth="1"/>
    <col min="6658" max="6658" width="17.125" style="80" customWidth="1"/>
    <col min="6659" max="6659" width="27.875" style="80" customWidth="1"/>
    <col min="6660" max="6660" width="8.5" style="80" bestFit="1" customWidth="1"/>
    <col min="6661" max="6662" width="5.625" style="80" customWidth="1"/>
    <col min="6663" max="6663" width="13.75" style="80" customWidth="1"/>
    <col min="6664" max="6912" width="7.75" style="80"/>
    <col min="6913" max="6913" width="2.875" style="80" customWidth="1"/>
    <col min="6914" max="6914" width="17.125" style="80" customWidth="1"/>
    <col min="6915" max="6915" width="27.875" style="80" customWidth="1"/>
    <col min="6916" max="6916" width="8.5" style="80" bestFit="1" customWidth="1"/>
    <col min="6917" max="6918" width="5.625" style="80" customWidth="1"/>
    <col min="6919" max="6919" width="13.75" style="80" customWidth="1"/>
    <col min="6920" max="7168" width="7.75" style="80"/>
    <col min="7169" max="7169" width="2.875" style="80" customWidth="1"/>
    <col min="7170" max="7170" width="17.125" style="80" customWidth="1"/>
    <col min="7171" max="7171" width="27.875" style="80" customWidth="1"/>
    <col min="7172" max="7172" width="8.5" style="80" bestFit="1" customWidth="1"/>
    <col min="7173" max="7174" width="5.625" style="80" customWidth="1"/>
    <col min="7175" max="7175" width="13.75" style="80" customWidth="1"/>
    <col min="7176" max="7424" width="7.75" style="80"/>
    <col min="7425" max="7425" width="2.875" style="80" customWidth="1"/>
    <col min="7426" max="7426" width="17.125" style="80" customWidth="1"/>
    <col min="7427" max="7427" width="27.875" style="80" customWidth="1"/>
    <col min="7428" max="7428" width="8.5" style="80" bestFit="1" customWidth="1"/>
    <col min="7429" max="7430" width="5.625" style="80" customWidth="1"/>
    <col min="7431" max="7431" width="13.75" style="80" customWidth="1"/>
    <col min="7432" max="7680" width="7.75" style="80"/>
    <col min="7681" max="7681" width="2.875" style="80" customWidth="1"/>
    <col min="7682" max="7682" width="17.125" style="80" customWidth="1"/>
    <col min="7683" max="7683" width="27.875" style="80" customWidth="1"/>
    <col min="7684" max="7684" width="8.5" style="80" bestFit="1" customWidth="1"/>
    <col min="7685" max="7686" width="5.625" style="80" customWidth="1"/>
    <col min="7687" max="7687" width="13.75" style="80" customWidth="1"/>
    <col min="7688" max="7936" width="7.75" style="80"/>
    <col min="7937" max="7937" width="2.875" style="80" customWidth="1"/>
    <col min="7938" max="7938" width="17.125" style="80" customWidth="1"/>
    <col min="7939" max="7939" width="27.875" style="80" customWidth="1"/>
    <col min="7940" max="7940" width="8.5" style="80" bestFit="1" customWidth="1"/>
    <col min="7941" max="7942" width="5.625" style="80" customWidth="1"/>
    <col min="7943" max="7943" width="13.75" style="80" customWidth="1"/>
    <col min="7944" max="8192" width="7.75" style="80"/>
    <col min="8193" max="8193" width="2.875" style="80" customWidth="1"/>
    <col min="8194" max="8194" width="17.125" style="80" customWidth="1"/>
    <col min="8195" max="8195" width="27.875" style="80" customWidth="1"/>
    <col min="8196" max="8196" width="8.5" style="80" bestFit="1" customWidth="1"/>
    <col min="8197" max="8198" width="5.625" style="80" customWidth="1"/>
    <col min="8199" max="8199" width="13.75" style="80" customWidth="1"/>
    <col min="8200" max="8448" width="7.75" style="80"/>
    <col min="8449" max="8449" width="2.875" style="80" customWidth="1"/>
    <col min="8450" max="8450" width="17.125" style="80" customWidth="1"/>
    <col min="8451" max="8451" width="27.875" style="80" customWidth="1"/>
    <col min="8452" max="8452" width="8.5" style="80" bestFit="1" customWidth="1"/>
    <col min="8453" max="8454" width="5.625" style="80" customWidth="1"/>
    <col min="8455" max="8455" width="13.75" style="80" customWidth="1"/>
    <col min="8456" max="8704" width="7.75" style="80"/>
    <col min="8705" max="8705" width="2.875" style="80" customWidth="1"/>
    <col min="8706" max="8706" width="17.125" style="80" customWidth="1"/>
    <col min="8707" max="8707" width="27.875" style="80" customWidth="1"/>
    <col min="8708" max="8708" width="8.5" style="80" bestFit="1" customWidth="1"/>
    <col min="8709" max="8710" width="5.625" style="80" customWidth="1"/>
    <col min="8711" max="8711" width="13.75" style="80" customWidth="1"/>
    <col min="8712" max="8960" width="7.75" style="80"/>
    <col min="8961" max="8961" width="2.875" style="80" customWidth="1"/>
    <col min="8962" max="8962" width="17.125" style="80" customWidth="1"/>
    <col min="8963" max="8963" width="27.875" style="80" customWidth="1"/>
    <col min="8964" max="8964" width="8.5" style="80" bestFit="1" customWidth="1"/>
    <col min="8965" max="8966" width="5.625" style="80" customWidth="1"/>
    <col min="8967" max="8967" width="13.75" style="80" customWidth="1"/>
    <col min="8968" max="9216" width="7.75" style="80"/>
    <col min="9217" max="9217" width="2.875" style="80" customWidth="1"/>
    <col min="9218" max="9218" width="17.125" style="80" customWidth="1"/>
    <col min="9219" max="9219" width="27.875" style="80" customWidth="1"/>
    <col min="9220" max="9220" width="8.5" style="80" bestFit="1" customWidth="1"/>
    <col min="9221" max="9222" width="5.625" style="80" customWidth="1"/>
    <col min="9223" max="9223" width="13.75" style="80" customWidth="1"/>
    <col min="9224" max="9472" width="7.75" style="80"/>
    <col min="9473" max="9473" width="2.875" style="80" customWidth="1"/>
    <col min="9474" max="9474" width="17.125" style="80" customWidth="1"/>
    <col min="9475" max="9475" width="27.875" style="80" customWidth="1"/>
    <col min="9476" max="9476" width="8.5" style="80" bestFit="1" customWidth="1"/>
    <col min="9477" max="9478" width="5.625" style="80" customWidth="1"/>
    <col min="9479" max="9479" width="13.75" style="80" customWidth="1"/>
    <col min="9480" max="9728" width="7.75" style="80"/>
    <col min="9729" max="9729" width="2.875" style="80" customWidth="1"/>
    <col min="9730" max="9730" width="17.125" style="80" customWidth="1"/>
    <col min="9731" max="9731" width="27.875" style="80" customWidth="1"/>
    <col min="9732" max="9732" width="8.5" style="80" bestFit="1" customWidth="1"/>
    <col min="9733" max="9734" width="5.625" style="80" customWidth="1"/>
    <col min="9735" max="9735" width="13.75" style="80" customWidth="1"/>
    <col min="9736" max="9984" width="7.75" style="80"/>
    <col min="9985" max="9985" width="2.875" style="80" customWidth="1"/>
    <col min="9986" max="9986" width="17.125" style="80" customWidth="1"/>
    <col min="9987" max="9987" width="27.875" style="80" customWidth="1"/>
    <col min="9988" max="9988" width="8.5" style="80" bestFit="1" customWidth="1"/>
    <col min="9989" max="9990" width="5.625" style="80" customWidth="1"/>
    <col min="9991" max="9991" width="13.75" style="80" customWidth="1"/>
    <col min="9992" max="10240" width="7.75" style="80"/>
    <col min="10241" max="10241" width="2.875" style="80" customWidth="1"/>
    <col min="10242" max="10242" width="17.125" style="80" customWidth="1"/>
    <col min="10243" max="10243" width="27.875" style="80" customWidth="1"/>
    <col min="10244" max="10244" width="8.5" style="80" bestFit="1" customWidth="1"/>
    <col min="10245" max="10246" width="5.625" style="80" customWidth="1"/>
    <col min="10247" max="10247" width="13.75" style="80" customWidth="1"/>
    <col min="10248" max="10496" width="7.75" style="80"/>
    <col min="10497" max="10497" width="2.875" style="80" customWidth="1"/>
    <col min="10498" max="10498" width="17.125" style="80" customWidth="1"/>
    <col min="10499" max="10499" width="27.875" style="80" customWidth="1"/>
    <col min="10500" max="10500" width="8.5" style="80" bestFit="1" customWidth="1"/>
    <col min="10501" max="10502" width="5.625" style="80" customWidth="1"/>
    <col min="10503" max="10503" width="13.75" style="80" customWidth="1"/>
    <col min="10504" max="10752" width="7.75" style="80"/>
    <col min="10753" max="10753" width="2.875" style="80" customWidth="1"/>
    <col min="10754" max="10754" width="17.125" style="80" customWidth="1"/>
    <col min="10755" max="10755" width="27.875" style="80" customWidth="1"/>
    <col min="10756" max="10756" width="8.5" style="80" bestFit="1" customWidth="1"/>
    <col min="10757" max="10758" width="5.625" style="80" customWidth="1"/>
    <col min="10759" max="10759" width="13.75" style="80" customWidth="1"/>
    <col min="10760" max="11008" width="7.75" style="80"/>
    <col min="11009" max="11009" width="2.875" style="80" customWidth="1"/>
    <col min="11010" max="11010" width="17.125" style="80" customWidth="1"/>
    <col min="11011" max="11011" width="27.875" style="80" customWidth="1"/>
    <col min="11012" max="11012" width="8.5" style="80" bestFit="1" customWidth="1"/>
    <col min="11013" max="11014" width="5.625" style="80" customWidth="1"/>
    <col min="11015" max="11015" width="13.75" style="80" customWidth="1"/>
    <col min="11016" max="11264" width="7.75" style="80"/>
    <col min="11265" max="11265" width="2.875" style="80" customWidth="1"/>
    <col min="11266" max="11266" width="17.125" style="80" customWidth="1"/>
    <col min="11267" max="11267" width="27.875" style="80" customWidth="1"/>
    <col min="11268" max="11268" width="8.5" style="80" bestFit="1" customWidth="1"/>
    <col min="11269" max="11270" width="5.625" style="80" customWidth="1"/>
    <col min="11271" max="11271" width="13.75" style="80" customWidth="1"/>
    <col min="11272" max="11520" width="7.75" style="80"/>
    <col min="11521" max="11521" width="2.875" style="80" customWidth="1"/>
    <col min="11522" max="11522" width="17.125" style="80" customWidth="1"/>
    <col min="11523" max="11523" width="27.875" style="80" customWidth="1"/>
    <col min="11524" max="11524" width="8.5" style="80" bestFit="1" customWidth="1"/>
    <col min="11525" max="11526" width="5.625" style="80" customWidth="1"/>
    <col min="11527" max="11527" width="13.75" style="80" customWidth="1"/>
    <col min="11528" max="11776" width="7.75" style="80"/>
    <col min="11777" max="11777" width="2.875" style="80" customWidth="1"/>
    <col min="11778" max="11778" width="17.125" style="80" customWidth="1"/>
    <col min="11779" max="11779" width="27.875" style="80" customWidth="1"/>
    <col min="11780" max="11780" width="8.5" style="80" bestFit="1" customWidth="1"/>
    <col min="11781" max="11782" width="5.625" style="80" customWidth="1"/>
    <col min="11783" max="11783" width="13.75" style="80" customWidth="1"/>
    <col min="11784" max="12032" width="7.75" style="80"/>
    <col min="12033" max="12033" width="2.875" style="80" customWidth="1"/>
    <col min="12034" max="12034" width="17.125" style="80" customWidth="1"/>
    <col min="12035" max="12035" width="27.875" style="80" customWidth="1"/>
    <col min="12036" max="12036" width="8.5" style="80" bestFit="1" customWidth="1"/>
    <col min="12037" max="12038" width="5.625" style="80" customWidth="1"/>
    <col min="12039" max="12039" width="13.75" style="80" customWidth="1"/>
    <col min="12040" max="12288" width="7.75" style="80"/>
    <col min="12289" max="12289" width="2.875" style="80" customWidth="1"/>
    <col min="12290" max="12290" width="17.125" style="80" customWidth="1"/>
    <col min="12291" max="12291" width="27.875" style="80" customWidth="1"/>
    <col min="12292" max="12292" width="8.5" style="80" bestFit="1" customWidth="1"/>
    <col min="12293" max="12294" width="5.625" style="80" customWidth="1"/>
    <col min="12295" max="12295" width="13.75" style="80" customWidth="1"/>
    <col min="12296" max="12544" width="7.75" style="80"/>
    <col min="12545" max="12545" width="2.875" style="80" customWidth="1"/>
    <col min="12546" max="12546" width="17.125" style="80" customWidth="1"/>
    <col min="12547" max="12547" width="27.875" style="80" customWidth="1"/>
    <col min="12548" max="12548" width="8.5" style="80" bestFit="1" customWidth="1"/>
    <col min="12549" max="12550" width="5.625" style="80" customWidth="1"/>
    <col min="12551" max="12551" width="13.75" style="80" customWidth="1"/>
    <col min="12552" max="12800" width="7.75" style="80"/>
    <col min="12801" max="12801" width="2.875" style="80" customWidth="1"/>
    <col min="12802" max="12802" width="17.125" style="80" customWidth="1"/>
    <col min="12803" max="12803" width="27.875" style="80" customWidth="1"/>
    <col min="12804" max="12804" width="8.5" style="80" bestFit="1" customWidth="1"/>
    <col min="12805" max="12806" width="5.625" style="80" customWidth="1"/>
    <col min="12807" max="12807" width="13.75" style="80" customWidth="1"/>
    <col min="12808" max="13056" width="7.75" style="80"/>
    <col min="13057" max="13057" width="2.875" style="80" customWidth="1"/>
    <col min="13058" max="13058" width="17.125" style="80" customWidth="1"/>
    <col min="13059" max="13059" width="27.875" style="80" customWidth="1"/>
    <col min="13060" max="13060" width="8.5" style="80" bestFit="1" customWidth="1"/>
    <col min="13061" max="13062" width="5.625" style="80" customWidth="1"/>
    <col min="13063" max="13063" width="13.75" style="80" customWidth="1"/>
    <col min="13064" max="13312" width="7.75" style="80"/>
    <col min="13313" max="13313" width="2.875" style="80" customWidth="1"/>
    <col min="13314" max="13314" width="17.125" style="80" customWidth="1"/>
    <col min="13315" max="13315" width="27.875" style="80" customWidth="1"/>
    <col min="13316" max="13316" width="8.5" style="80" bestFit="1" customWidth="1"/>
    <col min="13317" max="13318" width="5.625" style="80" customWidth="1"/>
    <col min="13319" max="13319" width="13.75" style="80" customWidth="1"/>
    <col min="13320" max="13568" width="7.75" style="80"/>
    <col min="13569" max="13569" width="2.875" style="80" customWidth="1"/>
    <col min="13570" max="13570" width="17.125" style="80" customWidth="1"/>
    <col min="13571" max="13571" width="27.875" style="80" customWidth="1"/>
    <col min="13572" max="13572" width="8.5" style="80" bestFit="1" customWidth="1"/>
    <col min="13573" max="13574" width="5.625" style="80" customWidth="1"/>
    <col min="13575" max="13575" width="13.75" style="80" customWidth="1"/>
    <col min="13576" max="13824" width="7.75" style="80"/>
    <col min="13825" max="13825" width="2.875" style="80" customWidth="1"/>
    <col min="13826" max="13826" width="17.125" style="80" customWidth="1"/>
    <col min="13827" max="13827" width="27.875" style="80" customWidth="1"/>
    <col min="13828" max="13828" width="8.5" style="80" bestFit="1" customWidth="1"/>
    <col min="13829" max="13830" width="5.625" style="80" customWidth="1"/>
    <col min="13831" max="13831" width="13.75" style="80" customWidth="1"/>
    <col min="13832" max="14080" width="7.75" style="80"/>
    <col min="14081" max="14081" width="2.875" style="80" customWidth="1"/>
    <col min="14082" max="14082" width="17.125" style="80" customWidth="1"/>
    <col min="14083" max="14083" width="27.875" style="80" customWidth="1"/>
    <col min="14084" max="14084" width="8.5" style="80" bestFit="1" customWidth="1"/>
    <col min="14085" max="14086" width="5.625" style="80" customWidth="1"/>
    <col min="14087" max="14087" width="13.75" style="80" customWidth="1"/>
    <col min="14088" max="14336" width="7.75" style="80"/>
    <col min="14337" max="14337" width="2.875" style="80" customWidth="1"/>
    <col min="14338" max="14338" width="17.125" style="80" customWidth="1"/>
    <col min="14339" max="14339" width="27.875" style="80" customWidth="1"/>
    <col min="14340" max="14340" width="8.5" style="80" bestFit="1" customWidth="1"/>
    <col min="14341" max="14342" width="5.625" style="80" customWidth="1"/>
    <col min="14343" max="14343" width="13.75" style="80" customWidth="1"/>
    <col min="14344" max="14592" width="7.75" style="80"/>
    <col min="14593" max="14593" width="2.875" style="80" customWidth="1"/>
    <col min="14594" max="14594" width="17.125" style="80" customWidth="1"/>
    <col min="14595" max="14595" width="27.875" style="80" customWidth="1"/>
    <col min="14596" max="14596" width="8.5" style="80" bestFit="1" customWidth="1"/>
    <col min="14597" max="14598" width="5.625" style="80" customWidth="1"/>
    <col min="14599" max="14599" width="13.75" style="80" customWidth="1"/>
    <col min="14600" max="14848" width="7.75" style="80"/>
    <col min="14849" max="14849" width="2.875" style="80" customWidth="1"/>
    <col min="14850" max="14850" width="17.125" style="80" customWidth="1"/>
    <col min="14851" max="14851" width="27.875" style="80" customWidth="1"/>
    <col min="14852" max="14852" width="8.5" style="80" bestFit="1" customWidth="1"/>
    <col min="14853" max="14854" width="5.625" style="80" customWidth="1"/>
    <col min="14855" max="14855" width="13.75" style="80" customWidth="1"/>
    <col min="14856" max="15104" width="7.75" style="80"/>
    <col min="15105" max="15105" width="2.875" style="80" customWidth="1"/>
    <col min="15106" max="15106" width="17.125" style="80" customWidth="1"/>
    <col min="15107" max="15107" width="27.875" style="80" customWidth="1"/>
    <col min="15108" max="15108" width="8.5" style="80" bestFit="1" customWidth="1"/>
    <col min="15109" max="15110" width="5.625" style="80" customWidth="1"/>
    <col min="15111" max="15111" width="13.75" style="80" customWidth="1"/>
    <col min="15112" max="15360" width="7.75" style="80"/>
    <col min="15361" max="15361" width="2.875" style="80" customWidth="1"/>
    <col min="15362" max="15362" width="17.125" style="80" customWidth="1"/>
    <col min="15363" max="15363" width="27.875" style="80" customWidth="1"/>
    <col min="15364" max="15364" width="8.5" style="80" bestFit="1" customWidth="1"/>
    <col min="15365" max="15366" width="5.625" style="80" customWidth="1"/>
    <col min="15367" max="15367" width="13.75" style="80" customWidth="1"/>
    <col min="15368" max="15616" width="7.75" style="80"/>
    <col min="15617" max="15617" width="2.875" style="80" customWidth="1"/>
    <col min="15618" max="15618" width="17.125" style="80" customWidth="1"/>
    <col min="15619" max="15619" width="27.875" style="80" customWidth="1"/>
    <col min="15620" max="15620" width="8.5" style="80" bestFit="1" customWidth="1"/>
    <col min="15621" max="15622" width="5.625" style="80" customWidth="1"/>
    <col min="15623" max="15623" width="13.75" style="80" customWidth="1"/>
    <col min="15624" max="15872" width="7.75" style="80"/>
    <col min="15873" max="15873" width="2.875" style="80" customWidth="1"/>
    <col min="15874" max="15874" width="17.125" style="80" customWidth="1"/>
    <col min="15875" max="15875" width="27.875" style="80" customWidth="1"/>
    <col min="15876" max="15876" width="8.5" style="80" bestFit="1" customWidth="1"/>
    <col min="15877" max="15878" width="5.625" style="80" customWidth="1"/>
    <col min="15879" max="15879" width="13.75" style="80" customWidth="1"/>
    <col min="15880" max="16128" width="7.75" style="80"/>
    <col min="16129" max="16129" width="2.875" style="80" customWidth="1"/>
    <col min="16130" max="16130" width="17.125" style="80" customWidth="1"/>
    <col min="16131" max="16131" width="27.875" style="80" customWidth="1"/>
    <col min="16132" max="16132" width="8.5" style="80" bestFit="1" customWidth="1"/>
    <col min="16133" max="16134" width="5.625" style="80" customWidth="1"/>
    <col min="16135" max="16135" width="13.75" style="80" customWidth="1"/>
    <col min="16136" max="16384" width="7.75" style="80"/>
  </cols>
  <sheetData>
    <row r="1" spans="1:7" ht="24.95" customHeight="1" thickBot="1" x14ac:dyDescent="0.2">
      <c r="A1" s="1036" t="s">
        <v>218</v>
      </c>
      <c r="B1" s="1036"/>
      <c r="C1" s="1036"/>
      <c r="D1" s="1036"/>
      <c r="E1" s="1036"/>
      <c r="F1" s="1036"/>
      <c r="G1" s="1036"/>
    </row>
    <row r="2" spans="1:7" ht="23.25" customHeight="1" x14ac:dyDescent="0.15">
      <c r="A2" s="1037" t="s">
        <v>219</v>
      </c>
      <c r="B2" s="1038"/>
      <c r="C2" s="1039"/>
      <c r="D2" s="1040"/>
      <c r="E2" s="1040"/>
      <c r="F2" s="1040"/>
      <c r="G2" s="1041"/>
    </row>
    <row r="3" spans="1:7" ht="23.25" customHeight="1" x14ac:dyDescent="0.15">
      <c r="A3" s="1042" t="s">
        <v>0</v>
      </c>
      <c r="B3" s="1043"/>
      <c r="C3" s="1044"/>
      <c r="D3" s="1045"/>
      <c r="E3" s="1045"/>
      <c r="F3" s="1045"/>
      <c r="G3" s="1046"/>
    </row>
    <row r="4" spans="1:7" ht="23.25" customHeight="1" thickBot="1" x14ac:dyDescent="0.2">
      <c r="A4" s="1030" t="s">
        <v>220</v>
      </c>
      <c r="B4" s="1031"/>
      <c r="C4" s="81"/>
      <c r="D4" s="1032" t="s">
        <v>221</v>
      </c>
      <c r="E4" s="1033"/>
      <c r="F4" s="1034"/>
      <c r="G4" s="1035"/>
    </row>
    <row r="5" spans="1:7" ht="3.6" customHeight="1" thickBot="1" x14ac:dyDescent="0.2"/>
    <row r="6" spans="1:7" ht="24" x14ac:dyDescent="0.15">
      <c r="A6" s="1049" t="s">
        <v>222</v>
      </c>
      <c r="B6" s="1050"/>
      <c r="C6" s="1050"/>
      <c r="D6" s="1053" t="s">
        <v>223</v>
      </c>
      <c r="E6" s="82" t="s">
        <v>224</v>
      </c>
      <c r="F6" s="83" t="s">
        <v>225</v>
      </c>
      <c r="G6" s="1055" t="s">
        <v>226</v>
      </c>
    </row>
    <row r="7" spans="1:7" ht="27" customHeight="1" thickBot="1" x14ac:dyDescent="0.2">
      <c r="A7" s="1051"/>
      <c r="B7" s="1052"/>
      <c r="C7" s="1052"/>
      <c r="D7" s="1054"/>
      <c r="E7" s="84" t="s">
        <v>227</v>
      </c>
      <c r="F7" s="85" t="s">
        <v>227</v>
      </c>
      <c r="G7" s="1056"/>
    </row>
    <row r="8" spans="1:7" ht="24.75" customHeight="1" thickTop="1" x14ac:dyDescent="0.15">
      <c r="A8" s="1057" t="s">
        <v>228</v>
      </c>
      <c r="B8" s="1060" t="s">
        <v>229</v>
      </c>
      <c r="C8" s="1061"/>
      <c r="D8" s="956" t="s">
        <v>230</v>
      </c>
      <c r="E8" s="86"/>
      <c r="F8" s="87"/>
      <c r="G8" s="88"/>
    </row>
    <row r="9" spans="1:7" ht="24.95" customHeight="1" x14ac:dyDescent="0.15">
      <c r="A9" s="1058"/>
      <c r="B9" s="1047" t="s">
        <v>231</v>
      </c>
      <c r="C9" s="1048"/>
      <c r="D9" s="89" t="s">
        <v>1080</v>
      </c>
      <c r="E9" s="90"/>
      <c r="F9" s="91"/>
      <c r="G9" s="92"/>
    </row>
    <row r="10" spans="1:7" ht="24.95" customHeight="1" thickBot="1" x14ac:dyDescent="0.2">
      <c r="A10" s="1059"/>
      <c r="B10" s="1062" t="s">
        <v>232</v>
      </c>
      <c r="C10" s="1063"/>
      <c r="D10" s="93" t="s">
        <v>1079</v>
      </c>
      <c r="E10" s="94"/>
      <c r="F10" s="95"/>
      <c r="G10" s="96"/>
    </row>
    <row r="11" spans="1:7" ht="24.95" customHeight="1" x14ac:dyDescent="0.15">
      <c r="A11" s="97">
        <f>ROW()-10</f>
        <v>1</v>
      </c>
      <c r="B11" s="1060" t="s">
        <v>233</v>
      </c>
      <c r="C11" s="1061"/>
      <c r="D11" s="98"/>
      <c r="E11" s="99"/>
      <c r="F11" s="100"/>
      <c r="G11" s="101"/>
    </row>
    <row r="12" spans="1:7" ht="24.95" customHeight="1" x14ac:dyDescent="0.15">
      <c r="A12" s="102">
        <f t="shared" ref="A12:A21" si="0">ROW()-10</f>
        <v>2</v>
      </c>
      <c r="B12" s="1047" t="s">
        <v>234</v>
      </c>
      <c r="C12" s="1048"/>
      <c r="D12" s="103" t="s">
        <v>1081</v>
      </c>
      <c r="E12" s="104"/>
      <c r="F12" s="105"/>
      <c r="G12" s="106"/>
    </row>
    <row r="13" spans="1:7" ht="24.95" customHeight="1" x14ac:dyDescent="0.15">
      <c r="A13" s="102">
        <f t="shared" si="0"/>
        <v>3</v>
      </c>
      <c r="B13" s="1047" t="s">
        <v>235</v>
      </c>
      <c r="C13" s="1048"/>
      <c r="D13" s="103"/>
      <c r="E13" s="104"/>
      <c r="F13" s="105"/>
      <c r="G13" s="106"/>
    </row>
    <row r="14" spans="1:7" ht="24.95" customHeight="1" x14ac:dyDescent="0.15">
      <c r="A14" s="102">
        <f t="shared" si="0"/>
        <v>4</v>
      </c>
      <c r="B14" s="1047" t="s">
        <v>236</v>
      </c>
      <c r="C14" s="1048"/>
      <c r="D14" s="103" t="s">
        <v>1022</v>
      </c>
      <c r="E14" s="104"/>
      <c r="F14" s="105"/>
      <c r="G14" s="106"/>
    </row>
    <row r="15" spans="1:7" ht="24.95" customHeight="1" x14ac:dyDescent="0.15">
      <c r="A15" s="102">
        <f t="shared" si="0"/>
        <v>5</v>
      </c>
      <c r="B15" s="1047" t="s">
        <v>23</v>
      </c>
      <c r="C15" s="1048"/>
      <c r="D15" s="103"/>
      <c r="E15" s="104"/>
      <c r="F15" s="105"/>
      <c r="G15" s="106"/>
    </row>
    <row r="16" spans="1:7" ht="24.95" customHeight="1" x14ac:dyDescent="0.15">
      <c r="A16" s="102">
        <f t="shared" si="0"/>
        <v>6</v>
      </c>
      <c r="B16" s="1047" t="s">
        <v>237</v>
      </c>
      <c r="C16" s="1048"/>
      <c r="D16" s="103" t="s">
        <v>1005</v>
      </c>
      <c r="E16" s="104"/>
      <c r="F16" s="105"/>
      <c r="G16" s="106"/>
    </row>
    <row r="17" spans="1:7" ht="24.95" customHeight="1" x14ac:dyDescent="0.15">
      <c r="A17" s="102">
        <f t="shared" si="0"/>
        <v>7</v>
      </c>
      <c r="B17" s="1047" t="s">
        <v>238</v>
      </c>
      <c r="C17" s="1048"/>
      <c r="D17" s="103"/>
      <c r="E17" s="104"/>
      <c r="F17" s="105"/>
      <c r="G17" s="106"/>
    </row>
    <row r="18" spans="1:7" ht="24.95" customHeight="1" x14ac:dyDescent="0.15">
      <c r="A18" s="107">
        <f t="shared" si="0"/>
        <v>8</v>
      </c>
      <c r="B18" s="1047" t="s">
        <v>570</v>
      </c>
      <c r="C18" s="1047"/>
      <c r="D18" s="108" t="s">
        <v>1023</v>
      </c>
      <c r="E18" s="104"/>
      <c r="F18" s="105"/>
      <c r="G18" s="109"/>
    </row>
    <row r="19" spans="1:7" ht="24.95" customHeight="1" x14ac:dyDescent="0.15">
      <c r="A19" s="102">
        <f t="shared" si="0"/>
        <v>9</v>
      </c>
      <c r="B19" s="1047" t="s">
        <v>1082</v>
      </c>
      <c r="C19" s="1048"/>
      <c r="D19" s="110" t="s">
        <v>240</v>
      </c>
      <c r="E19" s="90"/>
      <c r="F19" s="91"/>
      <c r="G19" s="92"/>
    </row>
    <row r="20" spans="1:7" ht="24.95" customHeight="1" x14ac:dyDescent="0.15">
      <c r="A20" s="111">
        <f t="shared" si="0"/>
        <v>10</v>
      </c>
      <c r="B20" s="1047" t="s">
        <v>241</v>
      </c>
      <c r="C20" s="1048"/>
      <c r="D20" s="110" t="s">
        <v>242</v>
      </c>
      <c r="E20" s="104"/>
      <c r="F20" s="105"/>
      <c r="G20" s="106"/>
    </row>
    <row r="21" spans="1:7" s="116" customFormat="1" ht="23.45" customHeight="1" thickBot="1" x14ac:dyDescent="0.2">
      <c r="A21" s="112">
        <f t="shared" si="0"/>
        <v>11</v>
      </c>
      <c r="B21" s="1070" t="s">
        <v>243</v>
      </c>
      <c r="C21" s="1071"/>
      <c r="D21" s="93" t="s">
        <v>244</v>
      </c>
      <c r="E21" s="113"/>
      <c r="F21" s="114"/>
      <c r="G21" s="115" t="s">
        <v>245</v>
      </c>
    </row>
    <row r="22" spans="1:7" s="121" customFormat="1" ht="25.5" customHeight="1" thickBot="1" x14ac:dyDescent="0.2">
      <c r="A22" s="111">
        <f>ROW()-10</f>
        <v>12</v>
      </c>
      <c r="B22" s="1072" t="s">
        <v>246</v>
      </c>
      <c r="C22" s="1072"/>
      <c r="D22" s="117"/>
      <c r="E22" s="118"/>
      <c r="F22" s="119"/>
      <c r="G22" s="120" t="s">
        <v>247</v>
      </c>
    </row>
    <row r="23" spans="1:7" s="116" customFormat="1" ht="124.5" customHeight="1" thickBot="1" x14ac:dyDescent="0.2">
      <c r="A23" s="122" t="s">
        <v>15</v>
      </c>
      <c r="B23" s="1064" t="s">
        <v>1083</v>
      </c>
      <c r="C23" s="1065"/>
      <c r="D23" s="1065"/>
      <c r="E23" s="1065"/>
      <c r="F23" s="1065"/>
      <c r="G23" s="1066"/>
    </row>
    <row r="24" spans="1:7" ht="91.5" customHeight="1" thickBot="1" x14ac:dyDescent="0.2">
      <c r="A24" s="1067" t="s">
        <v>248</v>
      </c>
      <c r="B24" s="1068"/>
      <c r="C24" s="1068"/>
      <c r="D24" s="1068"/>
      <c r="E24" s="1068"/>
      <c r="F24" s="1068"/>
      <c r="G24" s="1069"/>
    </row>
  </sheetData>
  <mergeCells count="29">
    <mergeCell ref="B23:G23"/>
    <mergeCell ref="A24:G24"/>
    <mergeCell ref="B17:C17"/>
    <mergeCell ref="B18:C18"/>
    <mergeCell ref="B19:C19"/>
    <mergeCell ref="B20:C20"/>
    <mergeCell ref="B21:C21"/>
    <mergeCell ref="B22:C22"/>
    <mergeCell ref="B16:C16"/>
    <mergeCell ref="A6:C7"/>
    <mergeCell ref="D6:D7"/>
    <mergeCell ref="G6:G7"/>
    <mergeCell ref="A8:A10"/>
    <mergeCell ref="B8:C8"/>
    <mergeCell ref="B9:C9"/>
    <mergeCell ref="B10:C10"/>
    <mergeCell ref="B11:C11"/>
    <mergeCell ref="B12:C12"/>
    <mergeCell ref="B13:C13"/>
    <mergeCell ref="B14:C14"/>
    <mergeCell ref="B15:C15"/>
    <mergeCell ref="A4:B4"/>
    <mergeCell ref="D4:E4"/>
    <mergeCell ref="F4:G4"/>
    <mergeCell ref="A1:G1"/>
    <mergeCell ref="A2:B2"/>
    <mergeCell ref="C2:G2"/>
    <mergeCell ref="A3:B3"/>
    <mergeCell ref="C3:G3"/>
  </mergeCells>
  <phoneticPr fontId="1"/>
  <dataValidations count="2">
    <dataValidation imeMode="disabled" allowBlank="1" showInputMessage="1" showErrorMessage="1" sqref="F4:G4 JB4:JC4 SX4:SY4 ACT4:ACU4 AMP4:AMQ4 AWL4:AWM4 BGH4:BGI4 BQD4:BQE4 BZZ4:CAA4 CJV4:CJW4 CTR4:CTS4 DDN4:DDO4 DNJ4:DNK4 DXF4:DXG4 EHB4:EHC4 EQX4:EQY4 FAT4:FAU4 FKP4:FKQ4 FUL4:FUM4 GEH4:GEI4 GOD4:GOE4 GXZ4:GYA4 HHV4:HHW4 HRR4:HRS4 IBN4:IBO4 ILJ4:ILK4 IVF4:IVG4 JFB4:JFC4 JOX4:JOY4 JYT4:JYU4 KIP4:KIQ4 KSL4:KSM4 LCH4:LCI4 LMD4:LME4 LVZ4:LWA4 MFV4:MFW4 MPR4:MPS4 MZN4:MZO4 NJJ4:NJK4 NTF4:NTG4 ODB4:ODC4 OMX4:OMY4 OWT4:OWU4 PGP4:PGQ4 PQL4:PQM4 QAH4:QAI4 QKD4:QKE4 QTZ4:QUA4 RDV4:RDW4 RNR4:RNS4 RXN4:RXO4 SHJ4:SHK4 SRF4:SRG4 TBB4:TBC4 TKX4:TKY4 TUT4:TUU4 UEP4:UEQ4 UOL4:UOM4 UYH4:UYI4 VID4:VIE4 VRZ4:VSA4 WBV4:WBW4 WLR4:WLS4 WVN4:WVO4 F65540:G65540 JB65540:JC65540 SX65540:SY65540 ACT65540:ACU65540 AMP65540:AMQ65540 AWL65540:AWM65540 BGH65540:BGI65540 BQD65540:BQE65540 BZZ65540:CAA65540 CJV65540:CJW65540 CTR65540:CTS65540 DDN65540:DDO65540 DNJ65540:DNK65540 DXF65540:DXG65540 EHB65540:EHC65540 EQX65540:EQY65540 FAT65540:FAU65540 FKP65540:FKQ65540 FUL65540:FUM65540 GEH65540:GEI65540 GOD65540:GOE65540 GXZ65540:GYA65540 HHV65540:HHW65540 HRR65540:HRS65540 IBN65540:IBO65540 ILJ65540:ILK65540 IVF65540:IVG65540 JFB65540:JFC65540 JOX65540:JOY65540 JYT65540:JYU65540 KIP65540:KIQ65540 KSL65540:KSM65540 LCH65540:LCI65540 LMD65540:LME65540 LVZ65540:LWA65540 MFV65540:MFW65540 MPR65540:MPS65540 MZN65540:MZO65540 NJJ65540:NJK65540 NTF65540:NTG65540 ODB65540:ODC65540 OMX65540:OMY65540 OWT65540:OWU65540 PGP65540:PGQ65540 PQL65540:PQM65540 QAH65540:QAI65540 QKD65540:QKE65540 QTZ65540:QUA65540 RDV65540:RDW65540 RNR65540:RNS65540 RXN65540:RXO65540 SHJ65540:SHK65540 SRF65540:SRG65540 TBB65540:TBC65540 TKX65540:TKY65540 TUT65540:TUU65540 UEP65540:UEQ65540 UOL65540:UOM65540 UYH65540:UYI65540 VID65540:VIE65540 VRZ65540:VSA65540 WBV65540:WBW65540 WLR65540:WLS65540 WVN65540:WVO65540 F131076:G131076 JB131076:JC131076 SX131076:SY131076 ACT131076:ACU131076 AMP131076:AMQ131076 AWL131076:AWM131076 BGH131076:BGI131076 BQD131076:BQE131076 BZZ131076:CAA131076 CJV131076:CJW131076 CTR131076:CTS131076 DDN131076:DDO131076 DNJ131076:DNK131076 DXF131076:DXG131076 EHB131076:EHC131076 EQX131076:EQY131076 FAT131076:FAU131076 FKP131076:FKQ131076 FUL131076:FUM131076 GEH131076:GEI131076 GOD131076:GOE131076 GXZ131076:GYA131076 HHV131076:HHW131076 HRR131076:HRS131076 IBN131076:IBO131076 ILJ131076:ILK131076 IVF131076:IVG131076 JFB131076:JFC131076 JOX131076:JOY131076 JYT131076:JYU131076 KIP131076:KIQ131076 KSL131076:KSM131076 LCH131076:LCI131076 LMD131076:LME131076 LVZ131076:LWA131076 MFV131076:MFW131076 MPR131076:MPS131076 MZN131076:MZO131076 NJJ131076:NJK131076 NTF131076:NTG131076 ODB131076:ODC131076 OMX131076:OMY131076 OWT131076:OWU131076 PGP131076:PGQ131076 PQL131076:PQM131076 QAH131076:QAI131076 QKD131076:QKE131076 QTZ131076:QUA131076 RDV131076:RDW131076 RNR131076:RNS131076 RXN131076:RXO131076 SHJ131076:SHK131076 SRF131076:SRG131076 TBB131076:TBC131076 TKX131076:TKY131076 TUT131076:TUU131076 UEP131076:UEQ131076 UOL131076:UOM131076 UYH131076:UYI131076 VID131076:VIE131076 VRZ131076:VSA131076 WBV131076:WBW131076 WLR131076:WLS131076 WVN131076:WVO131076 F196612:G196612 JB196612:JC196612 SX196612:SY196612 ACT196612:ACU196612 AMP196612:AMQ196612 AWL196612:AWM196612 BGH196612:BGI196612 BQD196612:BQE196612 BZZ196612:CAA196612 CJV196612:CJW196612 CTR196612:CTS196612 DDN196612:DDO196612 DNJ196612:DNK196612 DXF196612:DXG196612 EHB196612:EHC196612 EQX196612:EQY196612 FAT196612:FAU196612 FKP196612:FKQ196612 FUL196612:FUM196612 GEH196612:GEI196612 GOD196612:GOE196612 GXZ196612:GYA196612 HHV196612:HHW196612 HRR196612:HRS196612 IBN196612:IBO196612 ILJ196612:ILK196612 IVF196612:IVG196612 JFB196612:JFC196612 JOX196612:JOY196612 JYT196612:JYU196612 KIP196612:KIQ196612 KSL196612:KSM196612 LCH196612:LCI196612 LMD196612:LME196612 LVZ196612:LWA196612 MFV196612:MFW196612 MPR196612:MPS196612 MZN196612:MZO196612 NJJ196612:NJK196612 NTF196612:NTG196612 ODB196612:ODC196612 OMX196612:OMY196612 OWT196612:OWU196612 PGP196612:PGQ196612 PQL196612:PQM196612 QAH196612:QAI196612 QKD196612:QKE196612 QTZ196612:QUA196612 RDV196612:RDW196612 RNR196612:RNS196612 RXN196612:RXO196612 SHJ196612:SHK196612 SRF196612:SRG196612 TBB196612:TBC196612 TKX196612:TKY196612 TUT196612:TUU196612 UEP196612:UEQ196612 UOL196612:UOM196612 UYH196612:UYI196612 VID196612:VIE196612 VRZ196612:VSA196612 WBV196612:WBW196612 WLR196612:WLS196612 WVN196612:WVO196612 F262148:G262148 JB262148:JC262148 SX262148:SY262148 ACT262148:ACU262148 AMP262148:AMQ262148 AWL262148:AWM262148 BGH262148:BGI262148 BQD262148:BQE262148 BZZ262148:CAA262148 CJV262148:CJW262148 CTR262148:CTS262148 DDN262148:DDO262148 DNJ262148:DNK262148 DXF262148:DXG262148 EHB262148:EHC262148 EQX262148:EQY262148 FAT262148:FAU262148 FKP262148:FKQ262148 FUL262148:FUM262148 GEH262148:GEI262148 GOD262148:GOE262148 GXZ262148:GYA262148 HHV262148:HHW262148 HRR262148:HRS262148 IBN262148:IBO262148 ILJ262148:ILK262148 IVF262148:IVG262148 JFB262148:JFC262148 JOX262148:JOY262148 JYT262148:JYU262148 KIP262148:KIQ262148 KSL262148:KSM262148 LCH262148:LCI262148 LMD262148:LME262148 LVZ262148:LWA262148 MFV262148:MFW262148 MPR262148:MPS262148 MZN262148:MZO262148 NJJ262148:NJK262148 NTF262148:NTG262148 ODB262148:ODC262148 OMX262148:OMY262148 OWT262148:OWU262148 PGP262148:PGQ262148 PQL262148:PQM262148 QAH262148:QAI262148 QKD262148:QKE262148 QTZ262148:QUA262148 RDV262148:RDW262148 RNR262148:RNS262148 RXN262148:RXO262148 SHJ262148:SHK262148 SRF262148:SRG262148 TBB262148:TBC262148 TKX262148:TKY262148 TUT262148:TUU262148 UEP262148:UEQ262148 UOL262148:UOM262148 UYH262148:UYI262148 VID262148:VIE262148 VRZ262148:VSA262148 WBV262148:WBW262148 WLR262148:WLS262148 WVN262148:WVO262148 F327684:G327684 JB327684:JC327684 SX327684:SY327684 ACT327684:ACU327684 AMP327684:AMQ327684 AWL327684:AWM327684 BGH327684:BGI327684 BQD327684:BQE327684 BZZ327684:CAA327684 CJV327684:CJW327684 CTR327684:CTS327684 DDN327684:DDO327684 DNJ327684:DNK327684 DXF327684:DXG327684 EHB327684:EHC327684 EQX327684:EQY327684 FAT327684:FAU327684 FKP327684:FKQ327684 FUL327684:FUM327684 GEH327684:GEI327684 GOD327684:GOE327684 GXZ327684:GYA327684 HHV327684:HHW327684 HRR327684:HRS327684 IBN327684:IBO327684 ILJ327684:ILK327684 IVF327684:IVG327684 JFB327684:JFC327684 JOX327684:JOY327684 JYT327684:JYU327684 KIP327684:KIQ327684 KSL327684:KSM327684 LCH327684:LCI327684 LMD327684:LME327684 LVZ327684:LWA327684 MFV327684:MFW327684 MPR327684:MPS327684 MZN327684:MZO327684 NJJ327684:NJK327684 NTF327684:NTG327684 ODB327684:ODC327684 OMX327684:OMY327684 OWT327684:OWU327684 PGP327684:PGQ327684 PQL327684:PQM327684 QAH327684:QAI327684 QKD327684:QKE327684 QTZ327684:QUA327684 RDV327684:RDW327684 RNR327684:RNS327684 RXN327684:RXO327684 SHJ327684:SHK327684 SRF327684:SRG327684 TBB327684:TBC327684 TKX327684:TKY327684 TUT327684:TUU327684 UEP327684:UEQ327684 UOL327684:UOM327684 UYH327684:UYI327684 VID327684:VIE327684 VRZ327684:VSA327684 WBV327684:WBW327684 WLR327684:WLS327684 WVN327684:WVO327684 F393220:G393220 JB393220:JC393220 SX393220:SY393220 ACT393220:ACU393220 AMP393220:AMQ393220 AWL393220:AWM393220 BGH393220:BGI393220 BQD393220:BQE393220 BZZ393220:CAA393220 CJV393220:CJW393220 CTR393220:CTS393220 DDN393220:DDO393220 DNJ393220:DNK393220 DXF393220:DXG393220 EHB393220:EHC393220 EQX393220:EQY393220 FAT393220:FAU393220 FKP393220:FKQ393220 FUL393220:FUM393220 GEH393220:GEI393220 GOD393220:GOE393220 GXZ393220:GYA393220 HHV393220:HHW393220 HRR393220:HRS393220 IBN393220:IBO393220 ILJ393220:ILK393220 IVF393220:IVG393220 JFB393220:JFC393220 JOX393220:JOY393220 JYT393220:JYU393220 KIP393220:KIQ393220 KSL393220:KSM393220 LCH393220:LCI393220 LMD393220:LME393220 LVZ393220:LWA393220 MFV393220:MFW393220 MPR393220:MPS393220 MZN393220:MZO393220 NJJ393220:NJK393220 NTF393220:NTG393220 ODB393220:ODC393220 OMX393220:OMY393220 OWT393220:OWU393220 PGP393220:PGQ393220 PQL393220:PQM393220 QAH393220:QAI393220 QKD393220:QKE393220 QTZ393220:QUA393220 RDV393220:RDW393220 RNR393220:RNS393220 RXN393220:RXO393220 SHJ393220:SHK393220 SRF393220:SRG393220 TBB393220:TBC393220 TKX393220:TKY393220 TUT393220:TUU393220 UEP393220:UEQ393220 UOL393220:UOM393220 UYH393220:UYI393220 VID393220:VIE393220 VRZ393220:VSA393220 WBV393220:WBW393220 WLR393220:WLS393220 WVN393220:WVO393220 F458756:G458756 JB458756:JC458756 SX458756:SY458756 ACT458756:ACU458756 AMP458756:AMQ458756 AWL458756:AWM458756 BGH458756:BGI458756 BQD458756:BQE458756 BZZ458756:CAA458756 CJV458756:CJW458756 CTR458756:CTS458756 DDN458756:DDO458756 DNJ458756:DNK458756 DXF458756:DXG458756 EHB458756:EHC458756 EQX458756:EQY458756 FAT458756:FAU458756 FKP458756:FKQ458756 FUL458756:FUM458756 GEH458756:GEI458756 GOD458756:GOE458756 GXZ458756:GYA458756 HHV458756:HHW458756 HRR458756:HRS458756 IBN458756:IBO458756 ILJ458756:ILK458756 IVF458756:IVG458756 JFB458756:JFC458756 JOX458756:JOY458756 JYT458756:JYU458756 KIP458756:KIQ458756 KSL458756:KSM458756 LCH458756:LCI458756 LMD458756:LME458756 LVZ458756:LWA458756 MFV458756:MFW458756 MPR458756:MPS458756 MZN458756:MZO458756 NJJ458756:NJK458756 NTF458756:NTG458756 ODB458756:ODC458756 OMX458756:OMY458756 OWT458756:OWU458756 PGP458756:PGQ458756 PQL458756:PQM458756 QAH458756:QAI458756 QKD458756:QKE458756 QTZ458756:QUA458756 RDV458756:RDW458756 RNR458756:RNS458756 RXN458756:RXO458756 SHJ458756:SHK458756 SRF458756:SRG458756 TBB458756:TBC458756 TKX458756:TKY458756 TUT458756:TUU458756 UEP458756:UEQ458756 UOL458756:UOM458756 UYH458756:UYI458756 VID458756:VIE458756 VRZ458756:VSA458756 WBV458756:WBW458756 WLR458756:WLS458756 WVN458756:WVO458756 F524292:G524292 JB524292:JC524292 SX524292:SY524292 ACT524292:ACU524292 AMP524292:AMQ524292 AWL524292:AWM524292 BGH524292:BGI524292 BQD524292:BQE524292 BZZ524292:CAA524292 CJV524292:CJW524292 CTR524292:CTS524292 DDN524292:DDO524292 DNJ524292:DNK524292 DXF524292:DXG524292 EHB524292:EHC524292 EQX524292:EQY524292 FAT524292:FAU524292 FKP524292:FKQ524292 FUL524292:FUM524292 GEH524292:GEI524292 GOD524292:GOE524292 GXZ524292:GYA524292 HHV524292:HHW524292 HRR524292:HRS524292 IBN524292:IBO524292 ILJ524292:ILK524292 IVF524292:IVG524292 JFB524292:JFC524292 JOX524292:JOY524292 JYT524292:JYU524292 KIP524292:KIQ524292 KSL524292:KSM524292 LCH524292:LCI524292 LMD524292:LME524292 LVZ524292:LWA524292 MFV524292:MFW524292 MPR524292:MPS524292 MZN524292:MZO524292 NJJ524292:NJK524292 NTF524292:NTG524292 ODB524292:ODC524292 OMX524292:OMY524292 OWT524292:OWU524292 PGP524292:PGQ524292 PQL524292:PQM524292 QAH524292:QAI524292 QKD524292:QKE524292 QTZ524292:QUA524292 RDV524292:RDW524292 RNR524292:RNS524292 RXN524292:RXO524292 SHJ524292:SHK524292 SRF524292:SRG524292 TBB524292:TBC524292 TKX524292:TKY524292 TUT524292:TUU524292 UEP524292:UEQ524292 UOL524292:UOM524292 UYH524292:UYI524292 VID524292:VIE524292 VRZ524292:VSA524292 WBV524292:WBW524292 WLR524292:WLS524292 WVN524292:WVO524292 F589828:G589828 JB589828:JC589828 SX589828:SY589828 ACT589828:ACU589828 AMP589828:AMQ589828 AWL589828:AWM589828 BGH589828:BGI589828 BQD589828:BQE589828 BZZ589828:CAA589828 CJV589828:CJW589828 CTR589828:CTS589828 DDN589828:DDO589828 DNJ589828:DNK589828 DXF589828:DXG589828 EHB589828:EHC589828 EQX589828:EQY589828 FAT589828:FAU589828 FKP589828:FKQ589828 FUL589828:FUM589828 GEH589828:GEI589828 GOD589828:GOE589828 GXZ589828:GYA589828 HHV589828:HHW589828 HRR589828:HRS589828 IBN589828:IBO589828 ILJ589828:ILK589828 IVF589828:IVG589828 JFB589828:JFC589828 JOX589828:JOY589828 JYT589828:JYU589828 KIP589828:KIQ589828 KSL589828:KSM589828 LCH589828:LCI589828 LMD589828:LME589828 LVZ589828:LWA589828 MFV589828:MFW589828 MPR589828:MPS589828 MZN589828:MZO589828 NJJ589828:NJK589828 NTF589828:NTG589828 ODB589828:ODC589828 OMX589828:OMY589828 OWT589828:OWU589828 PGP589828:PGQ589828 PQL589828:PQM589828 QAH589828:QAI589828 QKD589828:QKE589828 QTZ589828:QUA589828 RDV589828:RDW589828 RNR589828:RNS589828 RXN589828:RXO589828 SHJ589828:SHK589828 SRF589828:SRG589828 TBB589828:TBC589828 TKX589828:TKY589828 TUT589828:TUU589828 UEP589828:UEQ589828 UOL589828:UOM589828 UYH589828:UYI589828 VID589828:VIE589828 VRZ589828:VSA589828 WBV589828:WBW589828 WLR589828:WLS589828 WVN589828:WVO589828 F655364:G655364 JB655364:JC655364 SX655364:SY655364 ACT655364:ACU655364 AMP655364:AMQ655364 AWL655364:AWM655364 BGH655364:BGI655364 BQD655364:BQE655364 BZZ655364:CAA655364 CJV655364:CJW655364 CTR655364:CTS655364 DDN655364:DDO655364 DNJ655364:DNK655364 DXF655364:DXG655364 EHB655364:EHC655364 EQX655364:EQY655364 FAT655364:FAU655364 FKP655364:FKQ655364 FUL655364:FUM655364 GEH655364:GEI655364 GOD655364:GOE655364 GXZ655364:GYA655364 HHV655364:HHW655364 HRR655364:HRS655364 IBN655364:IBO655364 ILJ655364:ILK655364 IVF655364:IVG655364 JFB655364:JFC655364 JOX655364:JOY655364 JYT655364:JYU655364 KIP655364:KIQ655364 KSL655364:KSM655364 LCH655364:LCI655364 LMD655364:LME655364 LVZ655364:LWA655364 MFV655364:MFW655364 MPR655364:MPS655364 MZN655364:MZO655364 NJJ655364:NJK655364 NTF655364:NTG655364 ODB655364:ODC655364 OMX655364:OMY655364 OWT655364:OWU655364 PGP655364:PGQ655364 PQL655364:PQM655364 QAH655364:QAI655364 QKD655364:QKE655364 QTZ655364:QUA655364 RDV655364:RDW655364 RNR655364:RNS655364 RXN655364:RXO655364 SHJ655364:SHK655364 SRF655364:SRG655364 TBB655364:TBC655364 TKX655364:TKY655364 TUT655364:TUU655364 UEP655364:UEQ655364 UOL655364:UOM655364 UYH655364:UYI655364 VID655364:VIE655364 VRZ655364:VSA655364 WBV655364:WBW655364 WLR655364:WLS655364 WVN655364:WVO655364 F720900:G720900 JB720900:JC720900 SX720900:SY720900 ACT720900:ACU720900 AMP720900:AMQ720900 AWL720900:AWM720900 BGH720900:BGI720900 BQD720900:BQE720900 BZZ720900:CAA720900 CJV720900:CJW720900 CTR720900:CTS720900 DDN720900:DDO720900 DNJ720900:DNK720900 DXF720900:DXG720900 EHB720900:EHC720900 EQX720900:EQY720900 FAT720900:FAU720900 FKP720900:FKQ720900 FUL720900:FUM720900 GEH720900:GEI720900 GOD720900:GOE720900 GXZ720900:GYA720900 HHV720900:HHW720900 HRR720900:HRS720900 IBN720900:IBO720900 ILJ720900:ILK720900 IVF720900:IVG720900 JFB720900:JFC720900 JOX720900:JOY720900 JYT720900:JYU720900 KIP720900:KIQ720900 KSL720900:KSM720900 LCH720900:LCI720900 LMD720900:LME720900 LVZ720900:LWA720900 MFV720900:MFW720900 MPR720900:MPS720900 MZN720900:MZO720900 NJJ720900:NJK720900 NTF720900:NTG720900 ODB720900:ODC720900 OMX720900:OMY720900 OWT720900:OWU720900 PGP720900:PGQ720900 PQL720900:PQM720900 QAH720900:QAI720900 QKD720900:QKE720900 QTZ720900:QUA720900 RDV720900:RDW720900 RNR720900:RNS720900 RXN720900:RXO720900 SHJ720900:SHK720900 SRF720900:SRG720900 TBB720900:TBC720900 TKX720900:TKY720900 TUT720900:TUU720900 UEP720900:UEQ720900 UOL720900:UOM720900 UYH720900:UYI720900 VID720900:VIE720900 VRZ720900:VSA720900 WBV720900:WBW720900 WLR720900:WLS720900 WVN720900:WVO720900 F786436:G786436 JB786436:JC786436 SX786436:SY786436 ACT786436:ACU786436 AMP786436:AMQ786436 AWL786436:AWM786436 BGH786436:BGI786436 BQD786436:BQE786436 BZZ786436:CAA786436 CJV786436:CJW786436 CTR786436:CTS786436 DDN786436:DDO786436 DNJ786436:DNK786436 DXF786436:DXG786436 EHB786436:EHC786436 EQX786436:EQY786436 FAT786436:FAU786436 FKP786436:FKQ786436 FUL786436:FUM786436 GEH786436:GEI786436 GOD786436:GOE786436 GXZ786436:GYA786436 HHV786436:HHW786436 HRR786436:HRS786436 IBN786436:IBO786436 ILJ786436:ILK786436 IVF786436:IVG786436 JFB786436:JFC786436 JOX786436:JOY786436 JYT786436:JYU786436 KIP786436:KIQ786436 KSL786436:KSM786436 LCH786436:LCI786436 LMD786436:LME786436 LVZ786436:LWA786436 MFV786436:MFW786436 MPR786436:MPS786436 MZN786436:MZO786436 NJJ786436:NJK786436 NTF786436:NTG786436 ODB786436:ODC786436 OMX786436:OMY786436 OWT786436:OWU786436 PGP786436:PGQ786436 PQL786436:PQM786436 QAH786436:QAI786436 QKD786436:QKE786436 QTZ786436:QUA786436 RDV786436:RDW786436 RNR786436:RNS786436 RXN786436:RXO786436 SHJ786436:SHK786436 SRF786436:SRG786436 TBB786436:TBC786436 TKX786436:TKY786436 TUT786436:TUU786436 UEP786436:UEQ786436 UOL786436:UOM786436 UYH786436:UYI786436 VID786436:VIE786436 VRZ786436:VSA786436 WBV786436:WBW786436 WLR786436:WLS786436 WVN786436:WVO786436 F851972:G851972 JB851972:JC851972 SX851972:SY851972 ACT851972:ACU851972 AMP851972:AMQ851972 AWL851972:AWM851972 BGH851972:BGI851972 BQD851972:BQE851972 BZZ851972:CAA851972 CJV851972:CJW851972 CTR851972:CTS851972 DDN851972:DDO851972 DNJ851972:DNK851972 DXF851972:DXG851972 EHB851972:EHC851972 EQX851972:EQY851972 FAT851972:FAU851972 FKP851972:FKQ851972 FUL851972:FUM851972 GEH851972:GEI851972 GOD851972:GOE851972 GXZ851972:GYA851972 HHV851972:HHW851972 HRR851972:HRS851972 IBN851972:IBO851972 ILJ851972:ILK851972 IVF851972:IVG851972 JFB851972:JFC851972 JOX851972:JOY851972 JYT851972:JYU851972 KIP851972:KIQ851972 KSL851972:KSM851972 LCH851972:LCI851972 LMD851972:LME851972 LVZ851972:LWA851972 MFV851972:MFW851972 MPR851972:MPS851972 MZN851972:MZO851972 NJJ851972:NJK851972 NTF851972:NTG851972 ODB851972:ODC851972 OMX851972:OMY851972 OWT851972:OWU851972 PGP851972:PGQ851972 PQL851972:PQM851972 QAH851972:QAI851972 QKD851972:QKE851972 QTZ851972:QUA851972 RDV851972:RDW851972 RNR851972:RNS851972 RXN851972:RXO851972 SHJ851972:SHK851972 SRF851972:SRG851972 TBB851972:TBC851972 TKX851972:TKY851972 TUT851972:TUU851972 UEP851972:UEQ851972 UOL851972:UOM851972 UYH851972:UYI851972 VID851972:VIE851972 VRZ851972:VSA851972 WBV851972:WBW851972 WLR851972:WLS851972 WVN851972:WVO851972 F917508:G917508 JB917508:JC917508 SX917508:SY917508 ACT917508:ACU917508 AMP917508:AMQ917508 AWL917508:AWM917508 BGH917508:BGI917508 BQD917508:BQE917508 BZZ917508:CAA917508 CJV917508:CJW917508 CTR917508:CTS917508 DDN917508:DDO917508 DNJ917508:DNK917508 DXF917508:DXG917508 EHB917508:EHC917508 EQX917508:EQY917508 FAT917508:FAU917508 FKP917508:FKQ917508 FUL917508:FUM917508 GEH917508:GEI917508 GOD917508:GOE917508 GXZ917508:GYA917508 HHV917508:HHW917508 HRR917508:HRS917508 IBN917508:IBO917508 ILJ917508:ILK917508 IVF917508:IVG917508 JFB917508:JFC917508 JOX917508:JOY917508 JYT917508:JYU917508 KIP917508:KIQ917508 KSL917508:KSM917508 LCH917508:LCI917508 LMD917508:LME917508 LVZ917508:LWA917508 MFV917508:MFW917508 MPR917508:MPS917508 MZN917508:MZO917508 NJJ917508:NJK917508 NTF917508:NTG917508 ODB917508:ODC917508 OMX917508:OMY917508 OWT917508:OWU917508 PGP917508:PGQ917508 PQL917508:PQM917508 QAH917508:QAI917508 QKD917508:QKE917508 QTZ917508:QUA917508 RDV917508:RDW917508 RNR917508:RNS917508 RXN917508:RXO917508 SHJ917508:SHK917508 SRF917508:SRG917508 TBB917508:TBC917508 TKX917508:TKY917508 TUT917508:TUU917508 UEP917508:UEQ917508 UOL917508:UOM917508 UYH917508:UYI917508 VID917508:VIE917508 VRZ917508:VSA917508 WBV917508:WBW917508 WLR917508:WLS917508 WVN917508:WVO917508 F983044:G983044 JB983044:JC983044 SX983044:SY983044 ACT983044:ACU983044 AMP983044:AMQ983044 AWL983044:AWM983044 BGH983044:BGI983044 BQD983044:BQE983044 BZZ983044:CAA983044 CJV983044:CJW983044 CTR983044:CTS983044 DDN983044:DDO983044 DNJ983044:DNK983044 DXF983044:DXG983044 EHB983044:EHC983044 EQX983044:EQY983044 FAT983044:FAU983044 FKP983044:FKQ983044 FUL983044:FUM983044 GEH983044:GEI983044 GOD983044:GOE983044 GXZ983044:GYA983044 HHV983044:HHW983044 HRR983044:HRS983044 IBN983044:IBO983044 ILJ983044:ILK983044 IVF983044:IVG983044 JFB983044:JFC983044 JOX983044:JOY983044 JYT983044:JYU983044 KIP983044:KIQ983044 KSL983044:KSM983044 LCH983044:LCI983044 LMD983044:LME983044 LVZ983044:LWA983044 MFV983044:MFW983044 MPR983044:MPS983044 MZN983044:MZO983044 NJJ983044:NJK983044 NTF983044:NTG983044 ODB983044:ODC983044 OMX983044:OMY983044 OWT983044:OWU983044 PGP983044:PGQ983044 PQL983044:PQM983044 QAH983044:QAI983044 QKD983044:QKE983044 QTZ983044:QUA983044 RDV983044:RDW983044 RNR983044:RNS983044 RXN983044:RXO983044 SHJ983044:SHK983044 SRF983044:SRG983044 TBB983044:TBC983044 TKX983044:TKY983044 TUT983044:TUU983044 UEP983044:UEQ983044 UOL983044:UOM983044 UYH983044:UYI983044 VID983044:VIE983044 VRZ983044:VSA983044 WBV983044:WBW983044 WLR983044:WLS983044 WVN983044:WVO983044" xr:uid="{B97EABF4-D2AF-406C-A036-B70CA7AF57EC}"/>
    <dataValidation imeMode="hiragana" allowBlank="1" showInputMessage="1" showErrorMessage="1" sqref="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2:G3 IY2:JC3 SU2:SY3 ACQ2:ACU3 AMM2:AMQ3 AWI2:AWM3 BGE2:BGI3 BQA2:BQE3 BZW2:CAA3 CJS2:CJW3 CTO2:CTS3 DDK2:DDO3 DNG2:DNK3 DXC2:DXG3 EGY2:EHC3 EQU2:EQY3 FAQ2:FAU3 FKM2:FKQ3 FUI2:FUM3 GEE2:GEI3 GOA2:GOE3 GXW2:GYA3 HHS2:HHW3 HRO2:HRS3 IBK2:IBO3 ILG2:ILK3 IVC2:IVG3 JEY2:JFC3 JOU2:JOY3 JYQ2:JYU3 KIM2:KIQ3 KSI2:KSM3 LCE2:LCI3 LMA2:LME3 LVW2:LWA3 MFS2:MFW3 MPO2:MPS3 MZK2:MZO3 NJG2:NJK3 NTC2:NTG3 OCY2:ODC3 OMU2:OMY3 OWQ2:OWU3 PGM2:PGQ3 PQI2:PQM3 QAE2:QAI3 QKA2:QKE3 QTW2:QUA3 RDS2:RDW3 RNO2:RNS3 RXK2:RXO3 SHG2:SHK3 SRC2:SRG3 TAY2:TBC3 TKU2:TKY3 TUQ2:TUU3 UEM2:UEQ3 UOI2:UOM3 UYE2:UYI3 VIA2:VIE3 VRW2:VSA3 WBS2:WBW3 WLO2:WLS3 WVK2:WVO3 C65538:G65539 IY65538:JC65539 SU65538:SY65539 ACQ65538:ACU65539 AMM65538:AMQ65539 AWI65538:AWM65539 BGE65538:BGI65539 BQA65538:BQE65539 BZW65538:CAA65539 CJS65538:CJW65539 CTO65538:CTS65539 DDK65538:DDO65539 DNG65538:DNK65539 DXC65538:DXG65539 EGY65538:EHC65539 EQU65538:EQY65539 FAQ65538:FAU65539 FKM65538:FKQ65539 FUI65538:FUM65539 GEE65538:GEI65539 GOA65538:GOE65539 GXW65538:GYA65539 HHS65538:HHW65539 HRO65538:HRS65539 IBK65538:IBO65539 ILG65538:ILK65539 IVC65538:IVG65539 JEY65538:JFC65539 JOU65538:JOY65539 JYQ65538:JYU65539 KIM65538:KIQ65539 KSI65538:KSM65539 LCE65538:LCI65539 LMA65538:LME65539 LVW65538:LWA65539 MFS65538:MFW65539 MPO65538:MPS65539 MZK65538:MZO65539 NJG65538:NJK65539 NTC65538:NTG65539 OCY65538:ODC65539 OMU65538:OMY65539 OWQ65538:OWU65539 PGM65538:PGQ65539 PQI65538:PQM65539 QAE65538:QAI65539 QKA65538:QKE65539 QTW65538:QUA65539 RDS65538:RDW65539 RNO65538:RNS65539 RXK65538:RXO65539 SHG65538:SHK65539 SRC65538:SRG65539 TAY65538:TBC65539 TKU65538:TKY65539 TUQ65538:TUU65539 UEM65538:UEQ65539 UOI65538:UOM65539 UYE65538:UYI65539 VIA65538:VIE65539 VRW65538:VSA65539 WBS65538:WBW65539 WLO65538:WLS65539 WVK65538:WVO65539 C131074:G131075 IY131074:JC131075 SU131074:SY131075 ACQ131074:ACU131075 AMM131074:AMQ131075 AWI131074:AWM131075 BGE131074:BGI131075 BQA131074:BQE131075 BZW131074:CAA131075 CJS131074:CJW131075 CTO131074:CTS131075 DDK131074:DDO131075 DNG131074:DNK131075 DXC131074:DXG131075 EGY131074:EHC131075 EQU131074:EQY131075 FAQ131074:FAU131075 FKM131074:FKQ131075 FUI131074:FUM131075 GEE131074:GEI131075 GOA131074:GOE131075 GXW131074:GYA131075 HHS131074:HHW131075 HRO131074:HRS131075 IBK131074:IBO131075 ILG131074:ILK131075 IVC131074:IVG131075 JEY131074:JFC131075 JOU131074:JOY131075 JYQ131074:JYU131075 KIM131074:KIQ131075 KSI131074:KSM131075 LCE131074:LCI131075 LMA131074:LME131075 LVW131074:LWA131075 MFS131074:MFW131075 MPO131074:MPS131075 MZK131074:MZO131075 NJG131074:NJK131075 NTC131074:NTG131075 OCY131074:ODC131075 OMU131074:OMY131075 OWQ131074:OWU131075 PGM131074:PGQ131075 PQI131074:PQM131075 QAE131074:QAI131075 QKA131074:QKE131075 QTW131074:QUA131075 RDS131074:RDW131075 RNO131074:RNS131075 RXK131074:RXO131075 SHG131074:SHK131075 SRC131074:SRG131075 TAY131074:TBC131075 TKU131074:TKY131075 TUQ131074:TUU131075 UEM131074:UEQ131075 UOI131074:UOM131075 UYE131074:UYI131075 VIA131074:VIE131075 VRW131074:VSA131075 WBS131074:WBW131075 WLO131074:WLS131075 WVK131074:WVO131075 C196610:G196611 IY196610:JC196611 SU196610:SY196611 ACQ196610:ACU196611 AMM196610:AMQ196611 AWI196610:AWM196611 BGE196610:BGI196611 BQA196610:BQE196611 BZW196610:CAA196611 CJS196610:CJW196611 CTO196610:CTS196611 DDK196610:DDO196611 DNG196610:DNK196611 DXC196610:DXG196611 EGY196610:EHC196611 EQU196610:EQY196611 FAQ196610:FAU196611 FKM196610:FKQ196611 FUI196610:FUM196611 GEE196610:GEI196611 GOA196610:GOE196611 GXW196610:GYA196611 HHS196610:HHW196611 HRO196610:HRS196611 IBK196610:IBO196611 ILG196610:ILK196611 IVC196610:IVG196611 JEY196610:JFC196611 JOU196610:JOY196611 JYQ196610:JYU196611 KIM196610:KIQ196611 KSI196610:KSM196611 LCE196610:LCI196611 LMA196610:LME196611 LVW196610:LWA196611 MFS196610:MFW196611 MPO196610:MPS196611 MZK196610:MZO196611 NJG196610:NJK196611 NTC196610:NTG196611 OCY196610:ODC196611 OMU196610:OMY196611 OWQ196610:OWU196611 PGM196610:PGQ196611 PQI196610:PQM196611 QAE196610:QAI196611 QKA196610:QKE196611 QTW196610:QUA196611 RDS196610:RDW196611 RNO196610:RNS196611 RXK196610:RXO196611 SHG196610:SHK196611 SRC196610:SRG196611 TAY196610:TBC196611 TKU196610:TKY196611 TUQ196610:TUU196611 UEM196610:UEQ196611 UOI196610:UOM196611 UYE196610:UYI196611 VIA196610:VIE196611 VRW196610:VSA196611 WBS196610:WBW196611 WLO196610:WLS196611 WVK196610:WVO196611 C262146:G262147 IY262146:JC262147 SU262146:SY262147 ACQ262146:ACU262147 AMM262146:AMQ262147 AWI262146:AWM262147 BGE262146:BGI262147 BQA262146:BQE262147 BZW262146:CAA262147 CJS262146:CJW262147 CTO262146:CTS262147 DDK262146:DDO262147 DNG262146:DNK262147 DXC262146:DXG262147 EGY262146:EHC262147 EQU262146:EQY262147 FAQ262146:FAU262147 FKM262146:FKQ262147 FUI262146:FUM262147 GEE262146:GEI262147 GOA262146:GOE262147 GXW262146:GYA262147 HHS262146:HHW262147 HRO262146:HRS262147 IBK262146:IBO262147 ILG262146:ILK262147 IVC262146:IVG262147 JEY262146:JFC262147 JOU262146:JOY262147 JYQ262146:JYU262147 KIM262146:KIQ262147 KSI262146:KSM262147 LCE262146:LCI262147 LMA262146:LME262147 LVW262146:LWA262147 MFS262146:MFW262147 MPO262146:MPS262147 MZK262146:MZO262147 NJG262146:NJK262147 NTC262146:NTG262147 OCY262146:ODC262147 OMU262146:OMY262147 OWQ262146:OWU262147 PGM262146:PGQ262147 PQI262146:PQM262147 QAE262146:QAI262147 QKA262146:QKE262147 QTW262146:QUA262147 RDS262146:RDW262147 RNO262146:RNS262147 RXK262146:RXO262147 SHG262146:SHK262147 SRC262146:SRG262147 TAY262146:TBC262147 TKU262146:TKY262147 TUQ262146:TUU262147 UEM262146:UEQ262147 UOI262146:UOM262147 UYE262146:UYI262147 VIA262146:VIE262147 VRW262146:VSA262147 WBS262146:WBW262147 WLO262146:WLS262147 WVK262146:WVO262147 C327682:G327683 IY327682:JC327683 SU327682:SY327683 ACQ327682:ACU327683 AMM327682:AMQ327683 AWI327682:AWM327683 BGE327682:BGI327683 BQA327682:BQE327683 BZW327682:CAA327683 CJS327682:CJW327683 CTO327682:CTS327683 DDK327682:DDO327683 DNG327682:DNK327683 DXC327682:DXG327683 EGY327682:EHC327683 EQU327682:EQY327683 FAQ327682:FAU327683 FKM327682:FKQ327683 FUI327682:FUM327683 GEE327682:GEI327683 GOA327682:GOE327683 GXW327682:GYA327683 HHS327682:HHW327683 HRO327682:HRS327683 IBK327682:IBO327683 ILG327682:ILK327683 IVC327682:IVG327683 JEY327682:JFC327683 JOU327682:JOY327683 JYQ327682:JYU327683 KIM327682:KIQ327683 KSI327682:KSM327683 LCE327682:LCI327683 LMA327682:LME327683 LVW327682:LWA327683 MFS327682:MFW327683 MPO327682:MPS327683 MZK327682:MZO327683 NJG327682:NJK327683 NTC327682:NTG327683 OCY327682:ODC327683 OMU327682:OMY327683 OWQ327682:OWU327683 PGM327682:PGQ327683 PQI327682:PQM327683 QAE327682:QAI327683 QKA327682:QKE327683 QTW327682:QUA327683 RDS327682:RDW327683 RNO327682:RNS327683 RXK327682:RXO327683 SHG327682:SHK327683 SRC327682:SRG327683 TAY327682:TBC327683 TKU327682:TKY327683 TUQ327682:TUU327683 UEM327682:UEQ327683 UOI327682:UOM327683 UYE327682:UYI327683 VIA327682:VIE327683 VRW327682:VSA327683 WBS327682:WBW327683 WLO327682:WLS327683 WVK327682:WVO327683 C393218:G393219 IY393218:JC393219 SU393218:SY393219 ACQ393218:ACU393219 AMM393218:AMQ393219 AWI393218:AWM393219 BGE393218:BGI393219 BQA393218:BQE393219 BZW393218:CAA393219 CJS393218:CJW393219 CTO393218:CTS393219 DDK393218:DDO393219 DNG393218:DNK393219 DXC393218:DXG393219 EGY393218:EHC393219 EQU393218:EQY393219 FAQ393218:FAU393219 FKM393218:FKQ393219 FUI393218:FUM393219 GEE393218:GEI393219 GOA393218:GOE393219 GXW393218:GYA393219 HHS393218:HHW393219 HRO393218:HRS393219 IBK393218:IBO393219 ILG393218:ILK393219 IVC393218:IVG393219 JEY393218:JFC393219 JOU393218:JOY393219 JYQ393218:JYU393219 KIM393218:KIQ393219 KSI393218:KSM393219 LCE393218:LCI393219 LMA393218:LME393219 LVW393218:LWA393219 MFS393218:MFW393219 MPO393218:MPS393219 MZK393218:MZO393219 NJG393218:NJK393219 NTC393218:NTG393219 OCY393218:ODC393219 OMU393218:OMY393219 OWQ393218:OWU393219 PGM393218:PGQ393219 PQI393218:PQM393219 QAE393218:QAI393219 QKA393218:QKE393219 QTW393218:QUA393219 RDS393218:RDW393219 RNO393218:RNS393219 RXK393218:RXO393219 SHG393218:SHK393219 SRC393218:SRG393219 TAY393218:TBC393219 TKU393218:TKY393219 TUQ393218:TUU393219 UEM393218:UEQ393219 UOI393218:UOM393219 UYE393218:UYI393219 VIA393218:VIE393219 VRW393218:VSA393219 WBS393218:WBW393219 WLO393218:WLS393219 WVK393218:WVO393219 C458754:G458755 IY458754:JC458755 SU458754:SY458755 ACQ458754:ACU458755 AMM458754:AMQ458755 AWI458754:AWM458755 BGE458754:BGI458755 BQA458754:BQE458755 BZW458754:CAA458755 CJS458754:CJW458755 CTO458754:CTS458755 DDK458754:DDO458755 DNG458754:DNK458755 DXC458754:DXG458755 EGY458754:EHC458755 EQU458754:EQY458755 FAQ458754:FAU458755 FKM458754:FKQ458755 FUI458754:FUM458755 GEE458754:GEI458755 GOA458754:GOE458755 GXW458754:GYA458755 HHS458754:HHW458755 HRO458754:HRS458755 IBK458754:IBO458755 ILG458754:ILK458755 IVC458754:IVG458755 JEY458754:JFC458755 JOU458754:JOY458755 JYQ458754:JYU458755 KIM458754:KIQ458755 KSI458754:KSM458755 LCE458754:LCI458755 LMA458754:LME458755 LVW458754:LWA458755 MFS458754:MFW458755 MPO458754:MPS458755 MZK458754:MZO458755 NJG458754:NJK458755 NTC458754:NTG458755 OCY458754:ODC458755 OMU458754:OMY458755 OWQ458754:OWU458755 PGM458754:PGQ458755 PQI458754:PQM458755 QAE458754:QAI458755 QKA458754:QKE458755 QTW458754:QUA458755 RDS458754:RDW458755 RNO458754:RNS458755 RXK458754:RXO458755 SHG458754:SHK458755 SRC458754:SRG458755 TAY458754:TBC458755 TKU458754:TKY458755 TUQ458754:TUU458755 UEM458754:UEQ458755 UOI458754:UOM458755 UYE458754:UYI458755 VIA458754:VIE458755 VRW458754:VSA458755 WBS458754:WBW458755 WLO458754:WLS458755 WVK458754:WVO458755 C524290:G524291 IY524290:JC524291 SU524290:SY524291 ACQ524290:ACU524291 AMM524290:AMQ524291 AWI524290:AWM524291 BGE524290:BGI524291 BQA524290:BQE524291 BZW524290:CAA524291 CJS524290:CJW524291 CTO524290:CTS524291 DDK524290:DDO524291 DNG524290:DNK524291 DXC524290:DXG524291 EGY524290:EHC524291 EQU524290:EQY524291 FAQ524290:FAU524291 FKM524290:FKQ524291 FUI524290:FUM524291 GEE524290:GEI524291 GOA524290:GOE524291 GXW524290:GYA524291 HHS524290:HHW524291 HRO524290:HRS524291 IBK524290:IBO524291 ILG524290:ILK524291 IVC524290:IVG524291 JEY524290:JFC524291 JOU524290:JOY524291 JYQ524290:JYU524291 KIM524290:KIQ524291 KSI524290:KSM524291 LCE524290:LCI524291 LMA524290:LME524291 LVW524290:LWA524291 MFS524290:MFW524291 MPO524290:MPS524291 MZK524290:MZO524291 NJG524290:NJK524291 NTC524290:NTG524291 OCY524290:ODC524291 OMU524290:OMY524291 OWQ524290:OWU524291 PGM524290:PGQ524291 PQI524290:PQM524291 QAE524290:QAI524291 QKA524290:QKE524291 QTW524290:QUA524291 RDS524290:RDW524291 RNO524290:RNS524291 RXK524290:RXO524291 SHG524290:SHK524291 SRC524290:SRG524291 TAY524290:TBC524291 TKU524290:TKY524291 TUQ524290:TUU524291 UEM524290:UEQ524291 UOI524290:UOM524291 UYE524290:UYI524291 VIA524290:VIE524291 VRW524290:VSA524291 WBS524290:WBW524291 WLO524290:WLS524291 WVK524290:WVO524291 C589826:G589827 IY589826:JC589827 SU589826:SY589827 ACQ589826:ACU589827 AMM589826:AMQ589827 AWI589826:AWM589827 BGE589826:BGI589827 BQA589826:BQE589827 BZW589826:CAA589827 CJS589826:CJW589827 CTO589826:CTS589827 DDK589826:DDO589827 DNG589826:DNK589827 DXC589826:DXG589827 EGY589826:EHC589827 EQU589826:EQY589827 FAQ589826:FAU589827 FKM589826:FKQ589827 FUI589826:FUM589827 GEE589826:GEI589827 GOA589826:GOE589827 GXW589826:GYA589827 HHS589826:HHW589827 HRO589826:HRS589827 IBK589826:IBO589827 ILG589826:ILK589827 IVC589826:IVG589827 JEY589826:JFC589827 JOU589826:JOY589827 JYQ589826:JYU589827 KIM589826:KIQ589827 KSI589826:KSM589827 LCE589826:LCI589827 LMA589826:LME589827 LVW589826:LWA589827 MFS589826:MFW589827 MPO589826:MPS589827 MZK589826:MZO589827 NJG589826:NJK589827 NTC589826:NTG589827 OCY589826:ODC589827 OMU589826:OMY589827 OWQ589826:OWU589827 PGM589826:PGQ589827 PQI589826:PQM589827 QAE589826:QAI589827 QKA589826:QKE589827 QTW589826:QUA589827 RDS589826:RDW589827 RNO589826:RNS589827 RXK589826:RXO589827 SHG589826:SHK589827 SRC589826:SRG589827 TAY589826:TBC589827 TKU589826:TKY589827 TUQ589826:TUU589827 UEM589826:UEQ589827 UOI589826:UOM589827 UYE589826:UYI589827 VIA589826:VIE589827 VRW589826:VSA589827 WBS589826:WBW589827 WLO589826:WLS589827 WVK589826:WVO589827 C655362:G655363 IY655362:JC655363 SU655362:SY655363 ACQ655362:ACU655363 AMM655362:AMQ655363 AWI655362:AWM655363 BGE655362:BGI655363 BQA655362:BQE655363 BZW655362:CAA655363 CJS655362:CJW655363 CTO655362:CTS655363 DDK655362:DDO655363 DNG655362:DNK655363 DXC655362:DXG655363 EGY655362:EHC655363 EQU655362:EQY655363 FAQ655362:FAU655363 FKM655362:FKQ655363 FUI655362:FUM655363 GEE655362:GEI655363 GOA655362:GOE655363 GXW655362:GYA655363 HHS655362:HHW655363 HRO655362:HRS655363 IBK655362:IBO655363 ILG655362:ILK655363 IVC655362:IVG655363 JEY655362:JFC655363 JOU655362:JOY655363 JYQ655362:JYU655363 KIM655362:KIQ655363 KSI655362:KSM655363 LCE655362:LCI655363 LMA655362:LME655363 LVW655362:LWA655363 MFS655362:MFW655363 MPO655362:MPS655363 MZK655362:MZO655363 NJG655362:NJK655363 NTC655362:NTG655363 OCY655362:ODC655363 OMU655362:OMY655363 OWQ655362:OWU655363 PGM655362:PGQ655363 PQI655362:PQM655363 QAE655362:QAI655363 QKA655362:QKE655363 QTW655362:QUA655363 RDS655362:RDW655363 RNO655362:RNS655363 RXK655362:RXO655363 SHG655362:SHK655363 SRC655362:SRG655363 TAY655362:TBC655363 TKU655362:TKY655363 TUQ655362:TUU655363 UEM655362:UEQ655363 UOI655362:UOM655363 UYE655362:UYI655363 VIA655362:VIE655363 VRW655362:VSA655363 WBS655362:WBW655363 WLO655362:WLS655363 WVK655362:WVO655363 C720898:G720899 IY720898:JC720899 SU720898:SY720899 ACQ720898:ACU720899 AMM720898:AMQ720899 AWI720898:AWM720899 BGE720898:BGI720899 BQA720898:BQE720899 BZW720898:CAA720899 CJS720898:CJW720899 CTO720898:CTS720899 DDK720898:DDO720899 DNG720898:DNK720899 DXC720898:DXG720899 EGY720898:EHC720899 EQU720898:EQY720899 FAQ720898:FAU720899 FKM720898:FKQ720899 FUI720898:FUM720899 GEE720898:GEI720899 GOA720898:GOE720899 GXW720898:GYA720899 HHS720898:HHW720899 HRO720898:HRS720899 IBK720898:IBO720899 ILG720898:ILK720899 IVC720898:IVG720899 JEY720898:JFC720899 JOU720898:JOY720899 JYQ720898:JYU720899 KIM720898:KIQ720899 KSI720898:KSM720899 LCE720898:LCI720899 LMA720898:LME720899 LVW720898:LWA720899 MFS720898:MFW720899 MPO720898:MPS720899 MZK720898:MZO720899 NJG720898:NJK720899 NTC720898:NTG720899 OCY720898:ODC720899 OMU720898:OMY720899 OWQ720898:OWU720899 PGM720898:PGQ720899 PQI720898:PQM720899 QAE720898:QAI720899 QKA720898:QKE720899 QTW720898:QUA720899 RDS720898:RDW720899 RNO720898:RNS720899 RXK720898:RXO720899 SHG720898:SHK720899 SRC720898:SRG720899 TAY720898:TBC720899 TKU720898:TKY720899 TUQ720898:TUU720899 UEM720898:UEQ720899 UOI720898:UOM720899 UYE720898:UYI720899 VIA720898:VIE720899 VRW720898:VSA720899 WBS720898:WBW720899 WLO720898:WLS720899 WVK720898:WVO720899 C786434:G786435 IY786434:JC786435 SU786434:SY786435 ACQ786434:ACU786435 AMM786434:AMQ786435 AWI786434:AWM786435 BGE786434:BGI786435 BQA786434:BQE786435 BZW786434:CAA786435 CJS786434:CJW786435 CTO786434:CTS786435 DDK786434:DDO786435 DNG786434:DNK786435 DXC786434:DXG786435 EGY786434:EHC786435 EQU786434:EQY786435 FAQ786434:FAU786435 FKM786434:FKQ786435 FUI786434:FUM786435 GEE786434:GEI786435 GOA786434:GOE786435 GXW786434:GYA786435 HHS786434:HHW786435 HRO786434:HRS786435 IBK786434:IBO786435 ILG786434:ILK786435 IVC786434:IVG786435 JEY786434:JFC786435 JOU786434:JOY786435 JYQ786434:JYU786435 KIM786434:KIQ786435 KSI786434:KSM786435 LCE786434:LCI786435 LMA786434:LME786435 LVW786434:LWA786435 MFS786434:MFW786435 MPO786434:MPS786435 MZK786434:MZO786435 NJG786434:NJK786435 NTC786434:NTG786435 OCY786434:ODC786435 OMU786434:OMY786435 OWQ786434:OWU786435 PGM786434:PGQ786435 PQI786434:PQM786435 QAE786434:QAI786435 QKA786434:QKE786435 QTW786434:QUA786435 RDS786434:RDW786435 RNO786434:RNS786435 RXK786434:RXO786435 SHG786434:SHK786435 SRC786434:SRG786435 TAY786434:TBC786435 TKU786434:TKY786435 TUQ786434:TUU786435 UEM786434:UEQ786435 UOI786434:UOM786435 UYE786434:UYI786435 VIA786434:VIE786435 VRW786434:VSA786435 WBS786434:WBW786435 WLO786434:WLS786435 WVK786434:WVO786435 C851970:G851971 IY851970:JC851971 SU851970:SY851971 ACQ851970:ACU851971 AMM851970:AMQ851971 AWI851970:AWM851971 BGE851970:BGI851971 BQA851970:BQE851971 BZW851970:CAA851971 CJS851970:CJW851971 CTO851970:CTS851971 DDK851970:DDO851971 DNG851970:DNK851971 DXC851970:DXG851971 EGY851970:EHC851971 EQU851970:EQY851971 FAQ851970:FAU851971 FKM851970:FKQ851971 FUI851970:FUM851971 GEE851970:GEI851971 GOA851970:GOE851971 GXW851970:GYA851971 HHS851970:HHW851971 HRO851970:HRS851971 IBK851970:IBO851971 ILG851970:ILK851971 IVC851970:IVG851971 JEY851970:JFC851971 JOU851970:JOY851971 JYQ851970:JYU851971 KIM851970:KIQ851971 KSI851970:KSM851971 LCE851970:LCI851971 LMA851970:LME851971 LVW851970:LWA851971 MFS851970:MFW851971 MPO851970:MPS851971 MZK851970:MZO851971 NJG851970:NJK851971 NTC851970:NTG851971 OCY851970:ODC851971 OMU851970:OMY851971 OWQ851970:OWU851971 PGM851970:PGQ851971 PQI851970:PQM851971 QAE851970:QAI851971 QKA851970:QKE851971 QTW851970:QUA851971 RDS851970:RDW851971 RNO851970:RNS851971 RXK851970:RXO851971 SHG851970:SHK851971 SRC851970:SRG851971 TAY851970:TBC851971 TKU851970:TKY851971 TUQ851970:TUU851971 UEM851970:UEQ851971 UOI851970:UOM851971 UYE851970:UYI851971 VIA851970:VIE851971 VRW851970:VSA851971 WBS851970:WBW851971 WLO851970:WLS851971 WVK851970:WVO851971 C917506:G917507 IY917506:JC917507 SU917506:SY917507 ACQ917506:ACU917507 AMM917506:AMQ917507 AWI917506:AWM917507 BGE917506:BGI917507 BQA917506:BQE917507 BZW917506:CAA917507 CJS917506:CJW917507 CTO917506:CTS917507 DDK917506:DDO917507 DNG917506:DNK917507 DXC917506:DXG917507 EGY917506:EHC917507 EQU917506:EQY917507 FAQ917506:FAU917507 FKM917506:FKQ917507 FUI917506:FUM917507 GEE917506:GEI917507 GOA917506:GOE917507 GXW917506:GYA917507 HHS917506:HHW917507 HRO917506:HRS917507 IBK917506:IBO917507 ILG917506:ILK917507 IVC917506:IVG917507 JEY917506:JFC917507 JOU917506:JOY917507 JYQ917506:JYU917507 KIM917506:KIQ917507 KSI917506:KSM917507 LCE917506:LCI917507 LMA917506:LME917507 LVW917506:LWA917507 MFS917506:MFW917507 MPO917506:MPS917507 MZK917506:MZO917507 NJG917506:NJK917507 NTC917506:NTG917507 OCY917506:ODC917507 OMU917506:OMY917507 OWQ917506:OWU917507 PGM917506:PGQ917507 PQI917506:PQM917507 QAE917506:QAI917507 QKA917506:QKE917507 QTW917506:QUA917507 RDS917506:RDW917507 RNO917506:RNS917507 RXK917506:RXO917507 SHG917506:SHK917507 SRC917506:SRG917507 TAY917506:TBC917507 TKU917506:TKY917507 TUQ917506:TUU917507 UEM917506:UEQ917507 UOI917506:UOM917507 UYE917506:UYI917507 VIA917506:VIE917507 VRW917506:VSA917507 WBS917506:WBW917507 WLO917506:WLS917507 WVK917506:WVO917507 C983042:G983043 IY983042:JC983043 SU983042:SY983043 ACQ983042:ACU983043 AMM983042:AMQ983043 AWI983042:AWM983043 BGE983042:BGI983043 BQA983042:BQE983043 BZW983042:CAA983043 CJS983042:CJW983043 CTO983042:CTS983043 DDK983042:DDO983043 DNG983042:DNK983043 DXC983042:DXG983043 EGY983042:EHC983043 EQU983042:EQY983043 FAQ983042:FAU983043 FKM983042:FKQ983043 FUI983042:FUM983043 GEE983042:GEI983043 GOA983042:GOE983043 GXW983042:GYA983043 HHS983042:HHW983043 HRO983042:HRS983043 IBK983042:IBO983043 ILG983042:ILK983043 IVC983042:IVG983043 JEY983042:JFC983043 JOU983042:JOY983043 JYQ983042:JYU983043 KIM983042:KIQ983043 KSI983042:KSM983043 LCE983042:LCI983043 LMA983042:LME983043 LVW983042:LWA983043 MFS983042:MFW983043 MPO983042:MPS983043 MZK983042:MZO983043 NJG983042:NJK983043 NTC983042:NTG983043 OCY983042:ODC983043 OMU983042:OMY983043 OWQ983042:OWU983043 PGM983042:PGQ983043 PQI983042:PQM983043 QAE983042:QAI983043 QKA983042:QKE983043 QTW983042:QUA983043 RDS983042:RDW983043 RNO983042:RNS983043 RXK983042:RXO983043 SHG983042:SHK983043 SRC983042:SRG983043 TAY983042:TBC983043 TKU983042:TKY983043 TUQ983042:TUU983043 UEM983042:UEQ983043 UOI983042:UOM983043 UYE983042:UYI983043 VIA983042:VIE983043 VRW983042:VSA983043 WBS983042:WBW983043 WLO983042:WLS983043 WVK983042:WVO983043" xr:uid="{E4C0DBD2-4FAA-4609-9633-C2E1A9C6CAF9}"/>
  </dataValidations>
  <pageMargins left="0.98425196850393704" right="0.59055118110236227" top="0.98425196850393704" bottom="0.59055118110236227" header="0.51181102362204722" footer="0.51181102362204722"/>
  <pageSetup paperSize="9" scale="95"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21F2A-D313-427E-B71A-2D547CEECA4A}">
  <sheetPr>
    <pageSetUpPr fitToPage="1"/>
  </sheetPr>
  <dimension ref="A1:AS76"/>
  <sheetViews>
    <sheetView view="pageBreakPreview" topLeftCell="A49" zoomScale="115" zoomScaleNormal="115" zoomScaleSheetLayoutView="115" workbookViewId="0">
      <selection activeCell="AC73" sqref="AC73"/>
    </sheetView>
  </sheetViews>
  <sheetFormatPr defaultColWidth="7" defaultRowHeight="12.75" x14ac:dyDescent="0.15"/>
  <cols>
    <col min="1" max="3" width="3.5" style="156" customWidth="1"/>
    <col min="4" max="4" width="2.5" style="156" customWidth="1"/>
    <col min="5" max="5" width="1.625" style="156" customWidth="1"/>
    <col min="6" max="6" width="3.5" style="156" customWidth="1"/>
    <col min="7" max="7" width="1" style="156" customWidth="1"/>
    <col min="8" max="9" width="2.5" style="156" customWidth="1"/>
    <col min="10" max="10" width="5.125" style="156" customWidth="1"/>
    <col min="11" max="11" width="1.625" style="156" customWidth="1"/>
    <col min="12" max="12" width="2.5" style="156" customWidth="1"/>
    <col min="13" max="13" width="4.5" style="156" customWidth="1"/>
    <col min="14" max="14" width="2.875" style="156" customWidth="1"/>
    <col min="15" max="15" width="2.5" style="156" customWidth="1"/>
    <col min="16" max="16" width="4.75" style="156" customWidth="1"/>
    <col min="17" max="18" width="1.625" style="156" customWidth="1"/>
    <col min="19" max="19" width="4.375" style="156" customWidth="1"/>
    <col min="20" max="20" width="7.875" style="156" customWidth="1"/>
    <col min="21" max="21" width="0.875" style="156" customWidth="1"/>
    <col min="22" max="22" width="2.5" style="156" customWidth="1"/>
    <col min="23" max="23" width="4" style="156" customWidth="1"/>
    <col min="24" max="24" width="1.625" style="156" customWidth="1"/>
    <col min="25" max="25" width="5.5" style="156" customWidth="1"/>
    <col min="26" max="27" width="6.875" style="156" customWidth="1"/>
    <col min="28" max="28" width="7" style="155"/>
    <col min="29" max="16384" width="7" style="156"/>
  </cols>
  <sheetData>
    <row r="1" spans="1:27" ht="36" customHeight="1" thickBot="1" x14ac:dyDescent="0.2">
      <c r="A1" s="1551" t="s">
        <v>491</v>
      </c>
      <c r="B1" s="1551"/>
      <c r="C1" s="1261"/>
      <c r="D1" s="1261"/>
      <c r="E1" s="1261"/>
      <c r="F1" s="1261"/>
      <c r="G1" s="1261"/>
      <c r="H1" s="1261"/>
      <c r="I1" s="1261"/>
      <c r="J1" s="1261"/>
      <c r="K1" s="1261"/>
      <c r="L1" s="1261"/>
      <c r="M1" s="1261"/>
      <c r="N1" s="1261"/>
      <c r="O1" s="1261"/>
      <c r="P1" s="1261"/>
      <c r="Q1" s="1261"/>
      <c r="R1" s="1261"/>
      <c r="S1" s="1261"/>
      <c r="T1" s="1261"/>
      <c r="U1" s="1261"/>
      <c r="V1" s="1261"/>
      <c r="W1" s="1261"/>
      <c r="X1" s="1261"/>
      <c r="Y1" s="1261"/>
      <c r="Z1" s="1551"/>
      <c r="AA1" s="1261"/>
    </row>
    <row r="2" spans="1:27" ht="16.350000000000001" customHeight="1" x14ac:dyDescent="0.15">
      <c r="A2" s="1271" t="s">
        <v>304</v>
      </c>
      <c r="B2" s="1653"/>
      <c r="C2" s="1506" t="s">
        <v>465</v>
      </c>
      <c r="D2" s="1507"/>
      <c r="E2" s="1507"/>
      <c r="F2" s="1507"/>
      <c r="G2" s="1667"/>
      <c r="H2" s="1274"/>
      <c r="I2" s="1274"/>
      <c r="J2" s="1274"/>
      <c r="K2" s="1274"/>
      <c r="L2" s="1274"/>
      <c r="M2" s="1274"/>
      <c r="N2" s="1274"/>
      <c r="O2" s="1274"/>
      <c r="P2" s="1274"/>
      <c r="Q2" s="1274"/>
      <c r="R2" s="1274"/>
      <c r="S2" s="1274"/>
      <c r="T2" s="1274"/>
      <c r="U2" s="1274"/>
      <c r="V2" s="1274"/>
      <c r="W2" s="1274"/>
      <c r="X2" s="1274"/>
      <c r="Y2" s="1274"/>
      <c r="Z2" s="1274"/>
      <c r="AA2" s="1275"/>
    </row>
    <row r="3" spans="1:27" ht="16.350000000000001" customHeight="1" x14ac:dyDescent="0.15">
      <c r="A3" s="1172"/>
      <c r="B3" s="1654"/>
      <c r="C3" s="1226" t="s">
        <v>5</v>
      </c>
      <c r="D3" s="1227"/>
      <c r="E3" s="1227"/>
      <c r="F3" s="1227"/>
      <c r="G3" s="1228"/>
      <c r="H3" s="1655"/>
      <c r="I3" s="1181"/>
      <c r="J3" s="1181"/>
      <c r="K3" s="1181"/>
      <c r="L3" s="1181"/>
      <c r="M3" s="1181"/>
      <c r="N3" s="1181"/>
      <c r="O3" s="1181"/>
      <c r="P3" s="1181"/>
      <c r="Q3" s="1181"/>
      <c r="R3" s="1181"/>
      <c r="S3" s="1181"/>
      <c r="T3" s="1181"/>
      <c r="U3" s="1181"/>
      <c r="V3" s="1181"/>
      <c r="W3" s="1181"/>
      <c r="X3" s="1181"/>
      <c r="Y3" s="1181"/>
      <c r="Z3" s="1181"/>
      <c r="AA3" s="1561"/>
    </row>
    <row r="4" spans="1:27" ht="27.75" customHeight="1" x14ac:dyDescent="0.15">
      <c r="A4" s="1172"/>
      <c r="B4" s="1654"/>
      <c r="C4" s="1226" t="s">
        <v>305</v>
      </c>
      <c r="D4" s="1227"/>
      <c r="E4" s="1227"/>
      <c r="F4" s="1227"/>
      <c r="G4" s="1228"/>
      <c r="H4" s="1176"/>
      <c r="I4" s="1176"/>
      <c r="J4" s="1176"/>
      <c r="K4" s="1176"/>
      <c r="L4" s="1176"/>
      <c r="M4" s="1176"/>
      <c r="N4" s="1176"/>
      <c r="O4" s="1176"/>
      <c r="P4" s="1176"/>
      <c r="Q4" s="1176"/>
      <c r="R4" s="1176"/>
      <c r="S4" s="1176"/>
      <c r="T4" s="1176"/>
      <c r="U4" s="1176"/>
      <c r="V4" s="1176"/>
      <c r="W4" s="1176"/>
      <c r="X4" s="1176"/>
      <c r="Y4" s="1176"/>
      <c r="Z4" s="1176"/>
      <c r="AA4" s="1177"/>
    </row>
    <row r="5" spans="1:27" ht="41.85" customHeight="1" x14ac:dyDescent="0.15">
      <c r="A5" s="1172"/>
      <c r="B5" s="1654"/>
      <c r="C5" s="1226" t="s">
        <v>257</v>
      </c>
      <c r="D5" s="1227"/>
      <c r="E5" s="1227"/>
      <c r="F5" s="1227"/>
      <c r="G5" s="1228"/>
      <c r="H5" s="1671" t="s">
        <v>466</v>
      </c>
      <c r="I5" s="1672"/>
      <c r="J5" s="1672"/>
      <c r="K5" s="1672"/>
      <c r="L5" s="1672"/>
      <c r="M5" s="1672"/>
      <c r="N5" s="1672"/>
      <c r="O5" s="1672"/>
      <c r="P5" s="1672"/>
      <c r="Q5" s="1672"/>
      <c r="R5" s="1672"/>
      <c r="S5" s="1672"/>
      <c r="T5" s="1672"/>
      <c r="U5" s="1672"/>
      <c r="V5" s="1672"/>
      <c r="W5" s="1672"/>
      <c r="X5" s="1672"/>
      <c r="Y5" s="1672"/>
      <c r="Z5" s="1672"/>
      <c r="AA5" s="1673"/>
    </row>
    <row r="6" spans="1:27" ht="18.600000000000001" customHeight="1" x14ac:dyDescent="0.15">
      <c r="A6" s="1172"/>
      <c r="B6" s="1654"/>
      <c r="C6" s="1294" t="s">
        <v>306</v>
      </c>
      <c r="D6" s="1295"/>
      <c r="E6" s="1295"/>
      <c r="F6" s="1295"/>
      <c r="G6" s="1296"/>
      <c r="H6" s="1411" t="s">
        <v>260</v>
      </c>
      <c r="I6" s="1411"/>
      <c r="J6" s="1412"/>
      <c r="K6" s="1338"/>
      <c r="L6" s="1224"/>
      <c r="M6" s="1224"/>
      <c r="N6" s="1224"/>
      <c r="O6" s="1224"/>
      <c r="P6" s="1224"/>
      <c r="Q6" s="1224"/>
      <c r="R6" s="1389"/>
      <c r="S6" s="1386" t="s">
        <v>307</v>
      </c>
      <c r="T6" s="1224"/>
      <c r="U6" s="1338"/>
      <c r="V6" s="1224"/>
      <c r="W6" s="1224"/>
      <c r="X6" s="1224"/>
      <c r="Y6" s="1224"/>
      <c r="Z6" s="1224"/>
      <c r="AA6" s="1225"/>
    </row>
    <row r="7" spans="1:27" ht="18.600000000000001" customHeight="1" x14ac:dyDescent="0.15">
      <c r="A7" s="1172"/>
      <c r="B7" s="1654"/>
      <c r="C7" s="1297"/>
      <c r="D7" s="1298"/>
      <c r="E7" s="1298"/>
      <c r="F7" s="1298"/>
      <c r="G7" s="1299"/>
      <c r="H7" s="1596" t="s">
        <v>262</v>
      </c>
      <c r="I7" s="1476"/>
      <c r="J7" s="1476"/>
      <c r="K7" s="242"/>
      <c r="L7" s="242"/>
      <c r="M7" s="242"/>
      <c r="N7" s="242"/>
      <c r="O7" s="242"/>
      <c r="P7" s="242"/>
      <c r="Q7" s="242"/>
      <c r="R7" s="242"/>
      <c r="S7" s="247"/>
      <c r="T7" s="242"/>
      <c r="U7" s="242"/>
      <c r="V7" s="242"/>
      <c r="W7" s="242"/>
      <c r="X7" s="242"/>
      <c r="Y7" s="242"/>
      <c r="Z7" s="242"/>
      <c r="AA7" s="250"/>
    </row>
    <row r="8" spans="1:27" ht="16.350000000000001" customHeight="1" x14ac:dyDescent="0.15">
      <c r="A8" s="1677" t="s">
        <v>263</v>
      </c>
      <c r="B8" s="1678"/>
      <c r="C8" s="1252" t="s">
        <v>308</v>
      </c>
      <c r="D8" s="1253"/>
      <c r="E8" s="1254"/>
      <c r="F8" s="1536"/>
      <c r="G8" s="1531"/>
      <c r="H8" s="1224"/>
      <c r="I8" s="1224"/>
      <c r="J8" s="1224"/>
      <c r="K8" s="1224"/>
      <c r="L8" s="1224"/>
      <c r="M8" s="1389"/>
      <c r="N8" s="1249" t="s">
        <v>264</v>
      </c>
      <c r="O8" s="1251"/>
      <c r="P8" s="1374" t="s">
        <v>309</v>
      </c>
      <c r="Q8" s="1629"/>
      <c r="R8" s="1629"/>
      <c r="S8" s="1629"/>
      <c r="T8" s="1629"/>
      <c r="U8" s="1629"/>
      <c r="V8" s="1629"/>
      <c r="W8" s="1629"/>
      <c r="X8" s="1629"/>
      <c r="Y8" s="1629"/>
      <c r="Z8" s="1629"/>
      <c r="AA8" s="1630"/>
    </row>
    <row r="9" spans="1:27" ht="27" customHeight="1" x14ac:dyDescent="0.15">
      <c r="A9" s="1574"/>
      <c r="B9" s="1679"/>
      <c r="C9" s="1219" t="s">
        <v>310</v>
      </c>
      <c r="D9" s="1220"/>
      <c r="E9" s="1221"/>
      <c r="F9" s="1338"/>
      <c r="G9" s="1224"/>
      <c r="H9" s="1224"/>
      <c r="I9" s="1224"/>
      <c r="J9" s="1224"/>
      <c r="K9" s="1224"/>
      <c r="L9" s="1224"/>
      <c r="M9" s="1389"/>
      <c r="N9" s="1300"/>
      <c r="O9" s="1339"/>
      <c r="P9" s="1631"/>
      <c r="Q9" s="1632"/>
      <c r="R9" s="1632"/>
      <c r="S9" s="1632"/>
      <c r="T9" s="1632"/>
      <c r="U9" s="1632"/>
      <c r="V9" s="1632"/>
      <c r="W9" s="1632"/>
      <c r="X9" s="1632"/>
      <c r="Y9" s="1632"/>
      <c r="Z9" s="1632"/>
      <c r="AA9" s="1633"/>
    </row>
    <row r="10" spans="1:27" ht="16.350000000000001" customHeight="1" x14ac:dyDescent="0.15">
      <c r="A10" s="1574"/>
      <c r="B10" s="1679"/>
      <c r="C10" s="1219" t="s">
        <v>266</v>
      </c>
      <c r="D10" s="1220"/>
      <c r="E10" s="1221"/>
      <c r="F10" s="1338"/>
      <c r="G10" s="1224"/>
      <c r="H10" s="1224"/>
      <c r="I10" s="1224"/>
      <c r="J10" s="1224"/>
      <c r="K10" s="1224"/>
      <c r="L10" s="1224"/>
      <c r="M10" s="1389"/>
      <c r="N10" s="1300"/>
      <c r="O10" s="1339"/>
      <c r="P10" s="1631"/>
      <c r="Q10" s="1632"/>
      <c r="R10" s="1632"/>
      <c r="S10" s="1632"/>
      <c r="T10" s="1632"/>
      <c r="U10" s="1632"/>
      <c r="V10" s="1632"/>
      <c r="W10" s="1632"/>
      <c r="X10" s="1632"/>
      <c r="Y10" s="1632"/>
      <c r="Z10" s="1632"/>
      <c r="AA10" s="1633"/>
    </row>
    <row r="11" spans="1:27" ht="26.25" customHeight="1" x14ac:dyDescent="0.15">
      <c r="A11" s="1574"/>
      <c r="B11" s="1679"/>
      <c r="C11" s="1219" t="s">
        <v>467</v>
      </c>
      <c r="D11" s="1220"/>
      <c r="E11" s="1220"/>
      <c r="F11" s="1220"/>
      <c r="G11" s="1220"/>
      <c r="H11" s="1220"/>
      <c r="I11" s="1220"/>
      <c r="J11" s="1220"/>
      <c r="K11" s="1250"/>
      <c r="L11" s="1250"/>
      <c r="M11" s="1250"/>
      <c r="N11" s="1279"/>
      <c r="O11" s="1279"/>
      <c r="P11" s="1279"/>
      <c r="Q11" s="1279"/>
      <c r="R11" s="1279"/>
      <c r="S11" s="1279"/>
      <c r="T11" s="1279"/>
      <c r="U11" s="1279"/>
      <c r="V11" s="1279"/>
      <c r="W11" s="1279"/>
      <c r="X11" s="1279"/>
      <c r="Y11" s="1279"/>
      <c r="Z11" s="1279"/>
      <c r="AA11" s="1473"/>
    </row>
    <row r="12" spans="1:27" ht="20.25" customHeight="1" x14ac:dyDescent="0.15">
      <c r="A12" s="1574"/>
      <c r="B12" s="1679"/>
      <c r="C12" s="1656" t="s">
        <v>468</v>
      </c>
      <c r="D12" s="1657"/>
      <c r="E12" s="1657"/>
      <c r="F12" s="1657"/>
      <c r="G12" s="1657"/>
      <c r="H12" s="1657"/>
      <c r="I12" s="1657"/>
      <c r="J12" s="1657"/>
      <c r="K12" s="1294" t="s">
        <v>470</v>
      </c>
      <c r="L12" s="1295"/>
      <c r="M12" s="1295"/>
      <c r="N12" s="1295"/>
      <c r="O12" s="1296"/>
      <c r="P12" s="1562"/>
      <c r="Q12" s="1562"/>
      <c r="R12" s="1562"/>
      <c r="S12" s="1562"/>
      <c r="T12" s="1562"/>
      <c r="U12" s="1562"/>
      <c r="V12" s="1562"/>
      <c r="W12" s="1562"/>
      <c r="X12" s="1562"/>
      <c r="Y12" s="1562"/>
      <c r="Z12" s="1562"/>
      <c r="AA12" s="1563"/>
    </row>
    <row r="13" spans="1:27" ht="20.25" customHeight="1" x14ac:dyDescent="0.15">
      <c r="A13" s="1574"/>
      <c r="B13" s="1679"/>
      <c r="C13" s="1658"/>
      <c r="D13" s="1659"/>
      <c r="E13" s="1659"/>
      <c r="F13" s="1659"/>
      <c r="G13" s="1659"/>
      <c r="H13" s="1659"/>
      <c r="I13" s="1659"/>
      <c r="J13" s="1659"/>
      <c r="K13" s="1297"/>
      <c r="L13" s="1298"/>
      <c r="M13" s="1298"/>
      <c r="N13" s="1298"/>
      <c r="O13" s="1299"/>
      <c r="P13" s="1571"/>
      <c r="Q13" s="1572"/>
      <c r="R13" s="1572"/>
      <c r="S13" s="1572"/>
      <c r="T13" s="1572"/>
      <c r="U13" s="1572"/>
      <c r="V13" s="1572"/>
      <c r="W13" s="1572"/>
      <c r="X13" s="1572"/>
      <c r="Y13" s="1572"/>
      <c r="Z13" s="1572"/>
      <c r="AA13" s="1573"/>
    </row>
    <row r="14" spans="1:27" ht="16.350000000000001" customHeight="1" x14ac:dyDescent="0.15">
      <c r="A14" s="1574"/>
      <c r="B14" s="1679"/>
      <c r="C14" s="1658"/>
      <c r="D14" s="1659"/>
      <c r="E14" s="1659"/>
      <c r="F14" s="1659"/>
      <c r="G14" s="1659"/>
      <c r="H14" s="1659"/>
      <c r="I14" s="1659"/>
      <c r="J14" s="1659"/>
      <c r="K14" s="1180" t="s">
        <v>469</v>
      </c>
      <c r="L14" s="1180"/>
      <c r="M14" s="1180"/>
      <c r="N14" s="1180"/>
      <c r="O14" s="1180"/>
      <c r="P14" s="1181"/>
      <c r="Q14" s="1181"/>
      <c r="R14" s="1181"/>
      <c r="S14" s="1181"/>
      <c r="T14" s="1181"/>
      <c r="U14" s="1181"/>
      <c r="V14" s="1181"/>
      <c r="W14" s="1181"/>
      <c r="X14" s="1181"/>
      <c r="Y14" s="1181"/>
      <c r="Z14" s="1181"/>
      <c r="AA14" s="1561"/>
    </row>
    <row r="15" spans="1:27" ht="25.5" customHeight="1" x14ac:dyDescent="0.15">
      <c r="A15" s="1574"/>
      <c r="B15" s="1679"/>
      <c r="C15" s="1658"/>
      <c r="D15" s="1659"/>
      <c r="E15" s="1659"/>
      <c r="F15" s="1659"/>
      <c r="G15" s="1659"/>
      <c r="H15" s="1659"/>
      <c r="I15" s="1659"/>
      <c r="J15" s="1659"/>
      <c r="K15" s="1294" t="s">
        <v>474</v>
      </c>
      <c r="L15" s="1662"/>
      <c r="M15" s="1662"/>
      <c r="N15" s="1662"/>
      <c r="O15" s="1663"/>
      <c r="P15" s="303"/>
      <c r="Q15" s="304"/>
      <c r="R15" s="304"/>
      <c r="S15" s="304"/>
      <c r="T15" s="304"/>
      <c r="U15" s="304"/>
      <c r="V15" s="304"/>
      <c r="W15" s="304"/>
      <c r="X15" s="304"/>
      <c r="Y15" s="304"/>
      <c r="Z15" s="304"/>
      <c r="AA15" s="308"/>
    </row>
    <row r="16" spans="1:27" ht="25.5" customHeight="1" x14ac:dyDescent="0.15">
      <c r="A16" s="1574"/>
      <c r="B16" s="1679"/>
      <c r="C16" s="1660"/>
      <c r="D16" s="1659"/>
      <c r="E16" s="1659"/>
      <c r="F16" s="1659"/>
      <c r="G16" s="1661"/>
      <c r="H16" s="1661"/>
      <c r="I16" s="1661"/>
      <c r="J16" s="1661"/>
      <c r="K16" s="1664"/>
      <c r="L16" s="1665"/>
      <c r="M16" s="1665"/>
      <c r="N16" s="1665"/>
      <c r="O16" s="1666"/>
      <c r="P16" s="1668"/>
      <c r="Q16" s="1669"/>
      <c r="R16" s="1669"/>
      <c r="S16" s="1669"/>
      <c r="T16" s="1669"/>
      <c r="U16" s="1669"/>
      <c r="V16" s="1669"/>
      <c r="W16" s="1669"/>
      <c r="X16" s="1669"/>
      <c r="Y16" s="1669"/>
      <c r="Z16" s="1669"/>
      <c r="AA16" s="1670"/>
    </row>
    <row r="17" spans="1:28" ht="16.350000000000001" customHeight="1" x14ac:dyDescent="0.15">
      <c r="A17" s="1180" t="s">
        <v>311</v>
      </c>
      <c r="B17" s="1180"/>
      <c r="C17" s="1180"/>
      <c r="D17" s="1180"/>
      <c r="E17" s="1180"/>
      <c r="F17" s="1180"/>
      <c r="G17" s="258"/>
      <c r="H17" s="258"/>
      <c r="I17" s="258"/>
      <c r="J17" s="259"/>
      <c r="K17" s="1676" t="s">
        <v>475</v>
      </c>
      <c r="L17" s="1636"/>
      <c r="M17" s="1636"/>
      <c r="N17" s="1636"/>
      <c r="O17" s="1634"/>
      <c r="P17" s="1634"/>
      <c r="Q17" s="1634"/>
      <c r="R17" s="1634"/>
      <c r="S17" s="1634"/>
      <c r="T17" s="1635" t="s">
        <v>469</v>
      </c>
      <c r="U17" s="1636"/>
      <c r="V17" s="1636"/>
      <c r="W17" s="306"/>
      <c r="X17" s="306"/>
      <c r="Y17" s="306"/>
      <c r="Z17" s="306"/>
      <c r="AA17" s="307"/>
    </row>
    <row r="18" spans="1:28" ht="16.350000000000001" customHeight="1" x14ac:dyDescent="0.15">
      <c r="A18" s="1675" t="s">
        <v>312</v>
      </c>
      <c r="B18" s="1644"/>
      <c r="C18" s="1644"/>
      <c r="D18" s="1644"/>
      <c r="E18" s="1644"/>
      <c r="F18" s="1645"/>
      <c r="G18" s="247"/>
      <c r="H18" s="247"/>
      <c r="I18" s="247"/>
      <c r="J18" s="247"/>
      <c r="K18" s="1637"/>
      <c r="L18" s="1637"/>
      <c r="M18" s="1637"/>
      <c r="N18" s="1637"/>
      <c r="O18" s="1637"/>
      <c r="P18" s="1637"/>
      <c r="Q18" s="1637"/>
      <c r="R18" s="1637"/>
      <c r="S18" s="1637"/>
      <c r="T18" s="1637"/>
      <c r="U18" s="1637"/>
      <c r="V18" s="1637"/>
      <c r="W18" s="1637"/>
      <c r="X18" s="1637"/>
      <c r="Y18" s="1637"/>
      <c r="Z18" s="1637"/>
      <c r="AA18" s="1638"/>
    </row>
    <row r="19" spans="1:28" ht="16.350000000000001" customHeight="1" x14ac:dyDescent="0.15">
      <c r="A19" s="1529" t="s">
        <v>476</v>
      </c>
      <c r="B19" s="1387"/>
      <c r="C19" s="1387"/>
      <c r="D19" s="1387"/>
      <c r="E19" s="1387"/>
      <c r="F19" s="1387"/>
      <c r="G19" s="1387"/>
      <c r="H19" s="1387"/>
      <c r="I19" s="1387"/>
      <c r="J19" s="1388"/>
      <c r="K19" s="1640"/>
      <c r="L19" s="1641"/>
      <c r="M19" s="1641"/>
      <c r="N19" s="1641"/>
      <c r="O19" s="1642"/>
      <c r="P19" s="1643" t="s">
        <v>313</v>
      </c>
      <c r="Q19" s="1644"/>
      <c r="R19" s="1644"/>
      <c r="S19" s="1644"/>
      <c r="T19" s="1645"/>
      <c r="U19" s="1646"/>
      <c r="V19" s="1646"/>
      <c r="W19" s="1646"/>
      <c r="X19" s="1646"/>
      <c r="Y19" s="1646"/>
      <c r="Z19" s="1646"/>
      <c r="AA19" s="1647"/>
    </row>
    <row r="20" spans="1:28" ht="21.6" customHeight="1" x14ac:dyDescent="0.15">
      <c r="A20" s="1229" t="s">
        <v>281</v>
      </c>
      <c r="B20" s="1250"/>
      <c r="C20" s="1251"/>
      <c r="D20" s="1236" t="s">
        <v>267</v>
      </c>
      <c r="E20" s="1237"/>
      <c r="F20" s="1238"/>
      <c r="G20" s="1648"/>
      <c r="H20" s="1192"/>
      <c r="I20" s="1192"/>
      <c r="J20" s="1192"/>
      <c r="K20" s="1192"/>
      <c r="L20" s="1192"/>
      <c r="M20" s="1192"/>
      <c r="N20" s="1192"/>
      <c r="O20" s="1192"/>
      <c r="P20" s="1192"/>
      <c r="Q20" s="1193"/>
      <c r="R20" s="1219" t="s">
        <v>282</v>
      </c>
      <c r="S20" s="1220"/>
      <c r="T20" s="1220"/>
      <c r="U20" s="1180"/>
      <c r="V20" s="1180"/>
      <c r="W20" s="1180"/>
      <c r="X20" s="1180"/>
      <c r="Y20" s="1180"/>
      <c r="Z20" s="1180"/>
      <c r="AA20" s="1472"/>
    </row>
    <row r="21" spans="1:28" ht="21.75" customHeight="1" thickBot="1" x14ac:dyDescent="0.2">
      <c r="A21" s="1257"/>
      <c r="B21" s="1258"/>
      <c r="C21" s="1339"/>
      <c r="D21" s="1315" t="s">
        <v>267</v>
      </c>
      <c r="E21" s="1316"/>
      <c r="F21" s="1317"/>
      <c r="G21" s="1649"/>
      <c r="H21" s="1650"/>
      <c r="I21" s="1650"/>
      <c r="J21" s="1650"/>
      <c r="K21" s="1650"/>
      <c r="L21" s="1650"/>
      <c r="M21" s="1650"/>
      <c r="N21" s="1650"/>
      <c r="O21" s="1650"/>
      <c r="P21" s="1650"/>
      <c r="Q21" s="1651"/>
      <c r="R21" s="1249" t="s">
        <v>282</v>
      </c>
      <c r="S21" s="1250"/>
      <c r="T21" s="1250"/>
      <c r="U21" s="1279"/>
      <c r="V21" s="1279"/>
      <c r="W21" s="1279"/>
      <c r="X21" s="1279"/>
      <c r="Y21" s="1279"/>
      <c r="Z21" s="1279"/>
      <c r="AA21" s="1473"/>
    </row>
    <row r="22" spans="1:28" ht="21.75" customHeight="1" x14ac:dyDescent="0.15">
      <c r="A22" s="1271" t="s">
        <v>477</v>
      </c>
      <c r="B22" s="1712" t="s">
        <v>478</v>
      </c>
      <c r="C22" s="1712"/>
      <c r="D22" s="1712"/>
      <c r="E22" s="1712"/>
      <c r="F22" s="1712"/>
      <c r="G22" s="1712"/>
      <c r="H22" s="1712"/>
      <c r="I22" s="1712"/>
      <c r="J22" s="1712"/>
      <c r="K22" s="1712"/>
      <c r="L22" s="1712"/>
      <c r="M22" s="1712"/>
      <c r="N22" s="1712"/>
      <c r="O22" s="1712"/>
      <c r="P22" s="1712"/>
      <c r="Q22" s="1712"/>
      <c r="R22" s="1712"/>
      <c r="S22" s="1712"/>
      <c r="T22" s="1712"/>
      <c r="U22" s="1381"/>
      <c r="V22" s="1381"/>
      <c r="W22" s="1381"/>
      <c r="X22" s="1381"/>
      <c r="Y22" s="1381"/>
      <c r="Z22" s="1381"/>
      <c r="AA22" s="1652"/>
    </row>
    <row r="23" spans="1:28" ht="16.350000000000001" customHeight="1" x14ac:dyDescent="0.15">
      <c r="A23" s="1172"/>
      <c r="B23" s="1697" t="s">
        <v>268</v>
      </c>
      <c r="C23" s="1697"/>
      <c r="D23" s="1697"/>
      <c r="E23" s="1697"/>
      <c r="F23" s="1697"/>
      <c r="G23" s="1697"/>
      <c r="H23" s="1697"/>
      <c r="I23" s="1697"/>
      <c r="J23" s="1697"/>
      <c r="K23" s="1697"/>
      <c r="L23" s="1697"/>
      <c r="M23" s="1697"/>
      <c r="N23" s="1697"/>
      <c r="O23" s="1697"/>
      <c r="P23" s="1697"/>
      <c r="Q23" s="1697"/>
      <c r="R23" s="1697"/>
      <c r="S23" s="1697"/>
      <c r="T23" s="1697"/>
      <c r="U23" s="1697"/>
      <c r="V23" s="1697"/>
      <c r="W23" s="1697"/>
      <c r="X23" s="1697"/>
      <c r="Y23" s="1697"/>
      <c r="Z23" s="1697"/>
      <c r="AA23" s="1698"/>
    </row>
    <row r="24" spans="1:28" ht="16.350000000000001" customHeight="1" x14ac:dyDescent="0.15">
      <c r="A24" s="1172"/>
      <c r="B24" s="1295"/>
      <c r="C24" s="1295" t="s">
        <v>269</v>
      </c>
      <c r="D24" s="1295"/>
      <c r="E24" s="1295"/>
      <c r="F24" s="1295"/>
      <c r="G24" s="1295"/>
      <c r="H24" s="1295"/>
      <c r="I24" s="1295"/>
      <c r="J24" s="1295"/>
      <c r="K24" s="1295"/>
      <c r="L24" s="1296"/>
      <c r="M24" s="1281" t="s">
        <v>314</v>
      </c>
      <c r="N24" s="1281"/>
      <c r="O24" s="1281"/>
      <c r="P24" s="1281"/>
      <c r="Q24" s="1281" t="s">
        <v>270</v>
      </c>
      <c r="R24" s="1281"/>
      <c r="S24" s="1281"/>
      <c r="T24" s="1281"/>
      <c r="U24" s="1281" t="s">
        <v>272</v>
      </c>
      <c r="V24" s="1281"/>
      <c r="W24" s="1281"/>
      <c r="X24" s="1281"/>
      <c r="Y24" s="1281"/>
      <c r="Z24" s="1281" t="s">
        <v>271</v>
      </c>
      <c r="AA24" s="1674"/>
    </row>
    <row r="25" spans="1:28" ht="16.350000000000001" customHeight="1" x14ac:dyDescent="0.15">
      <c r="A25" s="1172"/>
      <c r="B25" s="1258"/>
      <c r="C25" s="1253"/>
      <c r="D25" s="1253"/>
      <c r="E25" s="1253"/>
      <c r="F25" s="1253"/>
      <c r="G25" s="1253"/>
      <c r="H25" s="1253"/>
      <c r="I25" s="1253"/>
      <c r="J25" s="1253"/>
      <c r="K25" s="1253"/>
      <c r="L25" s="1639"/>
      <c r="M25" s="1180" t="s">
        <v>315</v>
      </c>
      <c r="N25" s="1180"/>
      <c r="O25" s="1180" t="s">
        <v>316</v>
      </c>
      <c r="P25" s="1180"/>
      <c r="Q25" s="1180" t="s">
        <v>315</v>
      </c>
      <c r="R25" s="1180"/>
      <c r="S25" s="1180"/>
      <c r="T25" s="238" t="s">
        <v>316</v>
      </c>
      <c r="U25" s="1180" t="s">
        <v>315</v>
      </c>
      <c r="V25" s="1180"/>
      <c r="W25" s="1180"/>
      <c r="X25" s="1180" t="s">
        <v>316</v>
      </c>
      <c r="Y25" s="1180"/>
      <c r="Z25" s="238" t="s">
        <v>315</v>
      </c>
      <c r="AA25" s="239" t="s">
        <v>316</v>
      </c>
    </row>
    <row r="26" spans="1:28" ht="25.5" customHeight="1" x14ac:dyDescent="0.15">
      <c r="A26" s="1172"/>
      <c r="B26" s="1258"/>
      <c r="C26" s="1706" t="s">
        <v>317</v>
      </c>
      <c r="D26" s="1707"/>
      <c r="E26" s="1707"/>
      <c r="F26" s="1707"/>
      <c r="G26" s="1707"/>
      <c r="H26" s="1708"/>
      <c r="I26" s="1236" t="s">
        <v>274</v>
      </c>
      <c r="J26" s="1237"/>
      <c r="K26" s="1237"/>
      <c r="L26" s="1237"/>
      <c r="M26" s="1184"/>
      <c r="N26" s="1184"/>
      <c r="O26" s="1184"/>
      <c r="P26" s="1184"/>
      <c r="Q26" s="1184"/>
      <c r="R26" s="1184"/>
      <c r="S26" s="1184"/>
      <c r="T26" s="267"/>
      <c r="U26" s="1184"/>
      <c r="V26" s="1184"/>
      <c r="W26" s="1184"/>
      <c r="X26" s="1184"/>
      <c r="Y26" s="1184"/>
      <c r="Z26" s="267"/>
      <c r="AA26" s="271"/>
    </row>
    <row r="27" spans="1:28" ht="25.5" customHeight="1" x14ac:dyDescent="0.15">
      <c r="A27" s="1172"/>
      <c r="B27" s="1258"/>
      <c r="C27" s="1709"/>
      <c r="D27" s="1710"/>
      <c r="E27" s="1710"/>
      <c r="F27" s="1710"/>
      <c r="G27" s="1710"/>
      <c r="H27" s="1711"/>
      <c r="I27" s="1236" t="s">
        <v>275</v>
      </c>
      <c r="J27" s="1237"/>
      <c r="K27" s="1237"/>
      <c r="L27" s="1237"/>
      <c r="M27" s="1184"/>
      <c r="N27" s="1184"/>
      <c r="O27" s="1184"/>
      <c r="P27" s="1184"/>
      <c r="Q27" s="1183"/>
      <c r="R27" s="1183"/>
      <c r="S27" s="1183"/>
      <c r="T27" s="269"/>
      <c r="U27" s="1183"/>
      <c r="V27" s="1183"/>
      <c r="W27" s="1183"/>
      <c r="X27" s="1183"/>
      <c r="Y27" s="1183"/>
      <c r="Z27" s="269"/>
      <c r="AA27" s="157"/>
    </row>
    <row r="28" spans="1:28" s="159" customFormat="1" ht="16.350000000000001" customHeight="1" x14ac:dyDescent="0.15">
      <c r="A28" s="1172"/>
      <c r="B28" s="1258"/>
      <c r="C28" s="1315" t="s">
        <v>318</v>
      </c>
      <c r="D28" s="1316"/>
      <c r="E28" s="1316"/>
      <c r="F28" s="1316"/>
      <c r="G28" s="1316"/>
      <c r="H28" s="1316"/>
      <c r="I28" s="1316"/>
      <c r="J28" s="1316"/>
      <c r="K28" s="1316"/>
      <c r="L28" s="1316"/>
      <c r="M28" s="1718"/>
      <c r="N28" s="1718"/>
      <c r="O28" s="1718"/>
      <c r="P28" s="1719"/>
      <c r="Q28" s="1184"/>
      <c r="R28" s="1184"/>
      <c r="S28" s="1184"/>
      <c r="T28" s="1184"/>
      <c r="U28" s="1184"/>
      <c r="V28" s="1184"/>
      <c r="W28" s="1184"/>
      <c r="X28" s="1184"/>
      <c r="Y28" s="1184"/>
      <c r="Z28" s="1184"/>
      <c r="AA28" s="1184"/>
      <c r="AB28" s="158"/>
    </row>
    <row r="29" spans="1:28" ht="16.350000000000001" customHeight="1" x14ac:dyDescent="0.15">
      <c r="A29" s="1172"/>
      <c r="B29" s="1258"/>
      <c r="C29" s="1713"/>
      <c r="D29" s="1713"/>
      <c r="E29" s="1713"/>
      <c r="F29" s="1713"/>
      <c r="G29" s="1713"/>
      <c r="H29" s="1713"/>
      <c r="I29" s="1713"/>
      <c r="J29" s="1713"/>
      <c r="K29" s="1713"/>
      <c r="L29" s="1714"/>
      <c r="M29" s="1228" t="s">
        <v>319</v>
      </c>
      <c r="N29" s="1180"/>
      <c r="O29" s="1180"/>
      <c r="P29" s="1180"/>
      <c r="Q29" s="1281" t="s">
        <v>273</v>
      </c>
      <c r="R29" s="1281"/>
      <c r="S29" s="1281"/>
      <c r="T29" s="1281"/>
      <c r="U29" s="1281" t="s">
        <v>285</v>
      </c>
      <c r="V29" s="1281"/>
      <c r="W29" s="1281"/>
      <c r="X29" s="1281"/>
      <c r="Y29" s="1281"/>
      <c r="Z29" s="1720" t="s">
        <v>320</v>
      </c>
      <c r="AA29" s="1721"/>
    </row>
    <row r="30" spans="1:28" ht="16.350000000000001" customHeight="1" x14ac:dyDescent="0.15">
      <c r="A30" s="1172"/>
      <c r="B30" s="1258"/>
      <c r="C30" s="1715"/>
      <c r="D30" s="1715"/>
      <c r="E30" s="1715"/>
      <c r="F30" s="1715"/>
      <c r="G30" s="1715"/>
      <c r="H30" s="1715"/>
      <c r="I30" s="1715"/>
      <c r="J30" s="1715"/>
      <c r="K30" s="1715"/>
      <c r="L30" s="1716"/>
      <c r="M30" s="1228" t="s">
        <v>315</v>
      </c>
      <c r="N30" s="1180"/>
      <c r="O30" s="1180" t="s">
        <v>316</v>
      </c>
      <c r="P30" s="1180"/>
      <c r="Q30" s="1180" t="s">
        <v>315</v>
      </c>
      <c r="R30" s="1180"/>
      <c r="S30" s="1180"/>
      <c r="T30" s="238" t="s">
        <v>316</v>
      </c>
      <c r="U30" s="1180" t="s">
        <v>315</v>
      </c>
      <c r="V30" s="1180"/>
      <c r="W30" s="1180"/>
      <c r="X30" s="1180" t="s">
        <v>316</v>
      </c>
      <c r="Y30" s="1180"/>
      <c r="Z30" s="1722"/>
      <c r="AA30" s="1723"/>
    </row>
    <row r="31" spans="1:28" ht="25.5" customHeight="1" x14ac:dyDescent="0.15">
      <c r="A31" s="1172"/>
      <c r="B31" s="1258"/>
      <c r="C31" s="1699" t="s">
        <v>321</v>
      </c>
      <c r="D31" s="1699"/>
      <c r="E31" s="1699"/>
      <c r="F31" s="1699"/>
      <c r="G31" s="1699"/>
      <c r="H31" s="1699"/>
      <c r="I31" s="1701" t="s">
        <v>274</v>
      </c>
      <c r="J31" s="1701"/>
      <c r="K31" s="1701"/>
      <c r="L31" s="1701"/>
      <c r="M31" s="1184"/>
      <c r="N31" s="1184"/>
      <c r="O31" s="1184"/>
      <c r="P31" s="1184"/>
      <c r="Q31" s="1184"/>
      <c r="R31" s="1184"/>
      <c r="S31" s="1184"/>
      <c r="T31" s="267"/>
      <c r="U31" s="1184"/>
      <c r="V31" s="1184"/>
      <c r="W31" s="1184"/>
      <c r="X31" s="1184"/>
      <c r="Y31" s="1184"/>
      <c r="Z31" s="1184"/>
      <c r="AA31" s="1681"/>
    </row>
    <row r="32" spans="1:28" ht="25.5" customHeight="1" x14ac:dyDescent="0.15">
      <c r="A32" s="1172"/>
      <c r="B32" s="1258"/>
      <c r="C32" s="1700"/>
      <c r="D32" s="1700"/>
      <c r="E32" s="1700"/>
      <c r="F32" s="1700"/>
      <c r="G32" s="1700"/>
      <c r="H32" s="1700"/>
      <c r="I32" s="1188" t="s">
        <v>275</v>
      </c>
      <c r="J32" s="1188"/>
      <c r="K32" s="1188"/>
      <c r="L32" s="1188"/>
      <c r="M32" s="1183"/>
      <c r="N32" s="1183"/>
      <c r="O32" s="1183"/>
      <c r="P32" s="1183"/>
      <c r="Q32" s="1183"/>
      <c r="R32" s="1183"/>
      <c r="S32" s="1183"/>
      <c r="T32" s="269"/>
      <c r="U32" s="1682"/>
      <c r="V32" s="1682"/>
      <c r="W32" s="1682"/>
      <c r="X32" s="1682"/>
      <c r="Y32" s="1682"/>
      <c r="Z32" s="1184"/>
      <c r="AA32" s="1681"/>
    </row>
    <row r="33" spans="1:45" s="159" customFormat="1" ht="16.350000000000001" customHeight="1" x14ac:dyDescent="0.15">
      <c r="A33" s="1172"/>
      <c r="B33" s="1253"/>
      <c r="C33" s="1188" t="s">
        <v>288</v>
      </c>
      <c r="D33" s="1188"/>
      <c r="E33" s="1188"/>
      <c r="F33" s="1188"/>
      <c r="G33" s="1188"/>
      <c r="H33" s="1188"/>
      <c r="I33" s="1188"/>
      <c r="J33" s="1188"/>
      <c r="K33" s="1188"/>
      <c r="L33" s="1683"/>
      <c r="M33" s="1184"/>
      <c r="N33" s="1184"/>
      <c r="O33" s="1184"/>
      <c r="P33" s="1184"/>
      <c r="Q33" s="1184"/>
      <c r="R33" s="1184"/>
      <c r="S33" s="1184"/>
      <c r="T33" s="1184"/>
      <c r="U33" s="1717"/>
      <c r="V33" s="1184"/>
      <c r="W33" s="1184"/>
      <c r="X33" s="1184"/>
      <c r="Y33" s="1184"/>
      <c r="Z33" s="1184"/>
      <c r="AA33" s="1681"/>
      <c r="AB33" s="158"/>
    </row>
    <row r="34" spans="1:45" ht="16.350000000000001" customHeight="1" x14ac:dyDescent="0.15">
      <c r="A34" s="1172"/>
      <c r="B34" s="1298" t="s">
        <v>322</v>
      </c>
      <c r="C34" s="1298"/>
      <c r="D34" s="1298"/>
      <c r="E34" s="1298"/>
      <c r="F34" s="1298"/>
      <c r="G34" s="1298"/>
      <c r="H34" s="1298"/>
      <c r="I34" s="1298"/>
      <c r="J34" s="1298"/>
      <c r="K34" s="1298"/>
      <c r="L34" s="1298"/>
      <c r="M34" s="1684" t="s">
        <v>302</v>
      </c>
      <c r="N34" s="1684"/>
      <c r="O34" s="1685"/>
      <c r="P34" s="1477" t="s">
        <v>323</v>
      </c>
      <c r="Q34" s="1399"/>
      <c r="R34" s="1399"/>
      <c r="S34" s="1399"/>
      <c r="T34" s="1399"/>
      <c r="U34" s="1223"/>
      <c r="V34" s="1223"/>
      <c r="W34" s="1223"/>
      <c r="X34" s="1521"/>
      <c r="Y34" s="1522" t="s">
        <v>324</v>
      </c>
      <c r="Z34" s="1520"/>
      <c r="AA34" s="1680"/>
    </row>
    <row r="35" spans="1:45" ht="16.350000000000001" customHeight="1" x14ac:dyDescent="0.15">
      <c r="A35" s="1172"/>
      <c r="B35" s="1697" t="s">
        <v>303</v>
      </c>
      <c r="C35" s="1697"/>
      <c r="D35" s="1697"/>
      <c r="E35" s="1697"/>
      <c r="F35" s="1697"/>
      <c r="G35" s="1697"/>
      <c r="H35" s="1697"/>
      <c r="I35" s="1697"/>
      <c r="J35" s="1697"/>
      <c r="K35" s="1697"/>
      <c r="L35" s="1697"/>
      <c r="M35" s="1697"/>
      <c r="N35" s="1697"/>
      <c r="O35" s="1697"/>
      <c r="P35" s="1697"/>
      <c r="Q35" s="1697"/>
      <c r="R35" s="1697"/>
      <c r="S35" s="1697"/>
      <c r="T35" s="1697"/>
      <c r="U35" s="1697"/>
      <c r="V35" s="1697"/>
      <c r="W35" s="1697"/>
      <c r="X35" s="1697"/>
      <c r="Y35" s="1697"/>
      <c r="Z35" s="1697"/>
      <c r="AA35" s="1698"/>
    </row>
    <row r="36" spans="1:45" ht="16.350000000000001" customHeight="1" x14ac:dyDescent="0.15">
      <c r="A36" s="1172"/>
      <c r="B36" s="1227"/>
      <c r="C36" s="1227"/>
      <c r="D36" s="1227"/>
      <c r="E36" s="1227"/>
      <c r="F36" s="1227"/>
      <c r="G36" s="1227"/>
      <c r="H36" s="1227"/>
      <c r="I36" s="1227"/>
      <c r="J36" s="1227"/>
      <c r="K36" s="1227"/>
      <c r="L36" s="1228"/>
      <c r="M36" s="1691" t="s">
        <v>325</v>
      </c>
      <c r="N36" s="1692"/>
      <c r="O36" s="1692"/>
      <c r="P36" s="1692"/>
      <c r="Q36" s="1692"/>
      <c r="R36" s="1692"/>
      <c r="S36" s="1693"/>
      <c r="T36" s="1694" t="s">
        <v>326</v>
      </c>
      <c r="U36" s="1564"/>
      <c r="V36" s="1564"/>
      <c r="W36" s="1564"/>
      <c r="X36" s="1564"/>
      <c r="Y36" s="1584"/>
      <c r="Z36" s="1180"/>
      <c r="AA36" s="1695"/>
      <c r="AB36" s="160"/>
    </row>
    <row r="37" spans="1:45" ht="16.350000000000001" customHeight="1" x14ac:dyDescent="0.15">
      <c r="A37" s="1172"/>
      <c r="B37" s="1299" t="s">
        <v>327</v>
      </c>
      <c r="C37" s="1294" t="s">
        <v>328</v>
      </c>
      <c r="D37" s="1295"/>
      <c r="E37" s="1295"/>
      <c r="F37" s="1295"/>
      <c r="G37" s="1295"/>
      <c r="H37" s="1295"/>
      <c r="I37" s="1295"/>
      <c r="J37" s="1295"/>
      <c r="K37" s="1295"/>
      <c r="L37" s="1296"/>
      <c r="M37" s="1606" t="s">
        <v>302</v>
      </c>
      <c r="N37" s="1607"/>
      <c r="O37" s="1607"/>
      <c r="P37" s="1607"/>
      <c r="Q37" s="1607"/>
      <c r="R37" s="1607"/>
      <c r="S37" s="1608"/>
      <c r="T37" s="1606" t="s">
        <v>19</v>
      </c>
      <c r="U37" s="1607"/>
      <c r="V37" s="1607"/>
      <c r="W37" s="1607"/>
      <c r="X37" s="1607"/>
      <c r="Y37" s="1608"/>
      <c r="Z37" s="1365"/>
      <c r="AA37" s="1695"/>
    </row>
    <row r="38" spans="1:45" ht="16.350000000000001" customHeight="1" x14ac:dyDescent="0.15">
      <c r="A38" s="1172"/>
      <c r="B38" s="1296"/>
      <c r="C38" s="1702" t="s">
        <v>329</v>
      </c>
      <c r="D38" s="1396"/>
      <c r="E38" s="1396"/>
      <c r="F38" s="1396"/>
      <c r="G38" s="1396"/>
      <c r="H38" s="1396"/>
      <c r="I38" s="1396"/>
      <c r="J38" s="1396"/>
      <c r="K38" s="1396"/>
      <c r="L38" s="1703"/>
      <c r="M38" s="1606" t="s">
        <v>277</v>
      </c>
      <c r="N38" s="1607"/>
      <c r="O38" s="1607"/>
      <c r="P38" s="1607"/>
      <c r="Q38" s="1607"/>
      <c r="R38" s="1607"/>
      <c r="S38" s="1608"/>
      <c r="T38" s="1606" t="s">
        <v>277</v>
      </c>
      <c r="U38" s="1607"/>
      <c r="V38" s="1607"/>
      <c r="W38" s="1607"/>
      <c r="X38" s="1607"/>
      <c r="Y38" s="1608"/>
      <c r="Z38" s="1365"/>
      <c r="AA38" s="1695"/>
    </row>
    <row r="39" spans="1:45" ht="16.350000000000001" customHeight="1" x14ac:dyDescent="0.15">
      <c r="A39" s="1172"/>
      <c r="B39" s="1228" t="s">
        <v>330</v>
      </c>
      <c r="C39" s="1180"/>
      <c r="D39" s="1180"/>
      <c r="E39" s="1180"/>
      <c r="F39" s="1180"/>
      <c r="G39" s="1180"/>
      <c r="H39" s="1180"/>
      <c r="I39" s="1180"/>
      <c r="J39" s="1180"/>
      <c r="K39" s="1180"/>
      <c r="L39" s="1180"/>
      <c r="M39" s="1606" t="s">
        <v>277</v>
      </c>
      <c r="N39" s="1607"/>
      <c r="O39" s="1607"/>
      <c r="P39" s="1607"/>
      <c r="Q39" s="1607"/>
      <c r="R39" s="1607"/>
      <c r="S39" s="1608"/>
      <c r="T39" s="1606" t="s">
        <v>277</v>
      </c>
      <c r="U39" s="1607"/>
      <c r="V39" s="1607"/>
      <c r="W39" s="1607"/>
      <c r="X39" s="1607"/>
      <c r="Y39" s="1608"/>
      <c r="Z39" s="1365"/>
      <c r="AA39" s="1695"/>
    </row>
    <row r="40" spans="1:45" ht="16.350000000000001" customHeight="1" x14ac:dyDescent="0.15">
      <c r="A40" s="1172"/>
      <c r="B40" s="1339" t="s">
        <v>331</v>
      </c>
      <c r="C40" s="1300" t="s">
        <v>332</v>
      </c>
      <c r="D40" s="1258"/>
      <c r="E40" s="1258"/>
      <c r="F40" s="1258"/>
      <c r="G40" s="1258"/>
      <c r="H40" s="1258"/>
      <c r="I40" s="1258"/>
      <c r="J40" s="1258"/>
      <c r="K40" s="1258"/>
      <c r="L40" s="1704"/>
      <c r="M40" s="1606" t="s">
        <v>333</v>
      </c>
      <c r="N40" s="1607"/>
      <c r="O40" s="1607"/>
      <c r="P40" s="1607"/>
      <c r="Q40" s="1607"/>
      <c r="R40" s="1607"/>
      <c r="S40" s="1608"/>
      <c r="T40" s="1606" t="s">
        <v>333</v>
      </c>
      <c r="U40" s="1607"/>
      <c r="V40" s="1607"/>
      <c r="W40" s="1607"/>
      <c r="X40" s="1607"/>
      <c r="Y40" s="1608"/>
      <c r="Z40" s="1365"/>
      <c r="AA40" s="1695"/>
    </row>
    <row r="41" spans="1:45" ht="16.350000000000001" customHeight="1" x14ac:dyDescent="0.15">
      <c r="A41" s="1172"/>
      <c r="B41" s="1339"/>
      <c r="C41" s="1300" t="s">
        <v>334</v>
      </c>
      <c r="D41" s="1258"/>
      <c r="E41" s="1258"/>
      <c r="F41" s="1258"/>
      <c r="G41" s="1258"/>
      <c r="H41" s="1258"/>
      <c r="I41" s="1258"/>
      <c r="J41" s="1258"/>
      <c r="K41" s="1258"/>
      <c r="L41" s="1704"/>
      <c r="M41" s="1688" t="s">
        <v>333</v>
      </c>
      <c r="N41" s="1689"/>
      <c r="O41" s="1689"/>
      <c r="P41" s="1689"/>
      <c r="Q41" s="1689"/>
      <c r="R41" s="1689"/>
      <c r="S41" s="1690"/>
      <c r="T41" s="1688" t="s">
        <v>333</v>
      </c>
      <c r="U41" s="1689"/>
      <c r="V41" s="1689"/>
      <c r="W41" s="1689"/>
      <c r="X41" s="1689"/>
      <c r="Y41" s="1690"/>
      <c r="Z41" s="1518"/>
      <c r="AA41" s="1696"/>
    </row>
    <row r="42" spans="1:45" ht="16.350000000000001" customHeight="1" x14ac:dyDescent="0.15">
      <c r="A42" s="1172"/>
      <c r="B42" s="1228" t="s">
        <v>298</v>
      </c>
      <c r="C42" s="1180"/>
      <c r="D42" s="1180"/>
      <c r="E42" s="1180"/>
      <c r="F42" s="1180"/>
      <c r="G42" s="1180"/>
      <c r="H42" s="1180"/>
      <c r="I42" s="1180"/>
      <c r="J42" s="1180"/>
      <c r="K42" s="1180"/>
      <c r="L42" s="1180"/>
      <c r="M42" s="1180"/>
      <c r="N42" s="1180"/>
      <c r="O42" s="1180"/>
      <c r="P42" s="1180"/>
      <c r="Q42" s="1180"/>
      <c r="R42" s="1180"/>
      <c r="S42" s="1180"/>
      <c r="T42" s="1180"/>
      <c r="U42" s="1180"/>
      <c r="V42" s="1180"/>
      <c r="W42" s="1180"/>
      <c r="X42" s="1180"/>
      <c r="Y42" s="1180"/>
      <c r="Z42" s="1180"/>
      <c r="AA42" s="1472"/>
    </row>
    <row r="43" spans="1:45" ht="16.350000000000001" customHeight="1" thickBot="1" x14ac:dyDescent="0.2">
      <c r="A43" s="1705"/>
      <c r="B43" s="1405" t="s">
        <v>479</v>
      </c>
      <c r="C43" s="1350"/>
      <c r="D43" s="1350"/>
      <c r="E43" s="1350"/>
      <c r="F43" s="1350"/>
      <c r="G43" s="1350"/>
      <c r="H43" s="1350"/>
      <c r="I43" s="1350"/>
      <c r="J43" s="1350"/>
      <c r="K43" s="1724" t="s">
        <v>480</v>
      </c>
      <c r="L43" s="1725"/>
      <c r="M43" s="1725"/>
      <c r="N43" s="1725"/>
      <c r="O43" s="1725"/>
      <c r="P43" s="1725"/>
      <c r="Q43" s="1725"/>
      <c r="R43" s="1726"/>
      <c r="S43" s="309"/>
      <c r="T43" s="309"/>
      <c r="U43" s="309"/>
      <c r="V43" s="309"/>
      <c r="W43" s="309"/>
      <c r="X43" s="309"/>
      <c r="Y43" s="309"/>
      <c r="Z43" s="310"/>
      <c r="AA43" s="311"/>
    </row>
    <row r="44" spans="1:45" ht="16.350000000000001" customHeight="1" x14ac:dyDescent="0.15">
      <c r="A44" s="1271" t="s">
        <v>489</v>
      </c>
      <c r="B44" s="1712" t="s">
        <v>478</v>
      </c>
      <c r="C44" s="1712"/>
      <c r="D44" s="1712"/>
      <c r="E44" s="1712"/>
      <c r="F44" s="1712"/>
      <c r="G44" s="1712"/>
      <c r="H44" s="1712"/>
      <c r="I44" s="1712"/>
      <c r="J44" s="1712"/>
      <c r="K44" s="1712"/>
      <c r="L44" s="1712"/>
      <c r="M44" s="1712"/>
      <c r="N44" s="1712"/>
      <c r="O44" s="1712"/>
      <c r="P44" s="1712"/>
      <c r="Q44" s="1712"/>
      <c r="R44" s="1712"/>
      <c r="S44" s="1712"/>
      <c r="T44" s="1712"/>
      <c r="U44" s="1381"/>
      <c r="V44" s="1381"/>
      <c r="W44" s="1381"/>
      <c r="X44" s="1381"/>
      <c r="Y44" s="1381"/>
      <c r="Z44" s="1381"/>
      <c r="AA44" s="1652"/>
    </row>
    <row r="45" spans="1:45" ht="16.350000000000001" customHeight="1" x14ac:dyDescent="0.15">
      <c r="A45" s="1172"/>
      <c r="B45" s="1697" t="s">
        <v>268</v>
      </c>
      <c r="C45" s="1697"/>
      <c r="D45" s="1697"/>
      <c r="E45" s="1697"/>
      <c r="F45" s="1697"/>
      <c r="G45" s="1697"/>
      <c r="H45" s="1697"/>
      <c r="I45" s="1697"/>
      <c r="J45" s="1697"/>
      <c r="K45" s="1697"/>
      <c r="L45" s="1697"/>
      <c r="M45" s="1697"/>
      <c r="N45" s="1697"/>
      <c r="O45" s="1697"/>
      <c r="P45" s="1697"/>
      <c r="Q45" s="1697"/>
      <c r="R45" s="1697"/>
      <c r="S45" s="1697"/>
      <c r="T45" s="1697"/>
      <c r="U45" s="1697"/>
      <c r="V45" s="1697"/>
      <c r="W45" s="1697"/>
      <c r="X45" s="1697"/>
      <c r="Y45" s="1697"/>
      <c r="Z45" s="1697"/>
      <c r="AA45" s="1698"/>
      <c r="AB45" s="143"/>
      <c r="AC45" s="144"/>
      <c r="AD45" s="144"/>
      <c r="AE45" s="144"/>
      <c r="AF45" s="144"/>
      <c r="AG45" s="144"/>
      <c r="AH45" s="144"/>
      <c r="AI45" s="144"/>
      <c r="AJ45" s="144"/>
      <c r="AK45" s="144"/>
      <c r="AL45" s="144"/>
      <c r="AM45" s="144"/>
      <c r="AN45" s="144"/>
      <c r="AO45" s="144"/>
      <c r="AP45" s="144"/>
      <c r="AQ45" s="144"/>
      <c r="AR45" s="144"/>
      <c r="AS45" s="144"/>
    </row>
    <row r="46" spans="1:45" s="144" customFormat="1" ht="12.75" customHeight="1" x14ac:dyDescent="0.15">
      <c r="A46" s="1172"/>
      <c r="B46" s="1295"/>
      <c r="C46" s="1295" t="s">
        <v>269</v>
      </c>
      <c r="D46" s="1295"/>
      <c r="E46" s="1295"/>
      <c r="F46" s="1295"/>
      <c r="G46" s="1295"/>
      <c r="H46" s="1295"/>
      <c r="I46" s="1295"/>
      <c r="J46" s="1295"/>
      <c r="K46" s="1295"/>
      <c r="L46" s="1296"/>
      <c r="M46" s="1281" t="s">
        <v>314</v>
      </c>
      <c r="N46" s="1281"/>
      <c r="O46" s="1281"/>
      <c r="P46" s="1281"/>
      <c r="Q46" s="1281" t="s">
        <v>270</v>
      </c>
      <c r="R46" s="1281"/>
      <c r="S46" s="1281"/>
      <c r="T46" s="1281"/>
      <c r="U46" s="1281" t="s">
        <v>272</v>
      </c>
      <c r="V46" s="1281"/>
      <c r="W46" s="1281"/>
      <c r="X46" s="1281"/>
      <c r="Y46" s="1281"/>
      <c r="Z46" s="1281" t="s">
        <v>271</v>
      </c>
      <c r="AA46" s="1674"/>
      <c r="AB46" s="143"/>
    </row>
    <row r="47" spans="1:45" s="144" customFormat="1" ht="12.75" customHeight="1" x14ac:dyDescent="0.15">
      <c r="A47" s="1172"/>
      <c r="B47" s="1258"/>
      <c r="C47" s="1253"/>
      <c r="D47" s="1253"/>
      <c r="E47" s="1253"/>
      <c r="F47" s="1253"/>
      <c r="G47" s="1253"/>
      <c r="H47" s="1253"/>
      <c r="I47" s="1253"/>
      <c r="J47" s="1253"/>
      <c r="K47" s="1253"/>
      <c r="L47" s="1639"/>
      <c r="M47" s="1180" t="s">
        <v>315</v>
      </c>
      <c r="N47" s="1180"/>
      <c r="O47" s="1180" t="s">
        <v>316</v>
      </c>
      <c r="P47" s="1180"/>
      <c r="Q47" s="1180" t="s">
        <v>315</v>
      </c>
      <c r="R47" s="1180"/>
      <c r="S47" s="1180"/>
      <c r="T47" s="238" t="s">
        <v>316</v>
      </c>
      <c r="U47" s="1180" t="s">
        <v>315</v>
      </c>
      <c r="V47" s="1180"/>
      <c r="W47" s="1180"/>
      <c r="X47" s="1180" t="s">
        <v>316</v>
      </c>
      <c r="Y47" s="1180"/>
      <c r="Z47" s="238" t="s">
        <v>315</v>
      </c>
      <c r="AA47" s="239" t="s">
        <v>316</v>
      </c>
      <c r="AB47" s="143"/>
    </row>
    <row r="48" spans="1:45" s="144" customFormat="1" ht="17.25" customHeight="1" x14ac:dyDescent="0.15">
      <c r="A48" s="1172"/>
      <c r="B48" s="1258"/>
      <c r="C48" s="1706" t="s">
        <v>317</v>
      </c>
      <c r="D48" s="1707"/>
      <c r="E48" s="1707"/>
      <c r="F48" s="1707"/>
      <c r="G48" s="1707"/>
      <c r="H48" s="1708"/>
      <c r="I48" s="1236" t="s">
        <v>274</v>
      </c>
      <c r="J48" s="1237"/>
      <c r="K48" s="1237"/>
      <c r="L48" s="1237"/>
      <c r="M48" s="1184"/>
      <c r="N48" s="1184"/>
      <c r="O48" s="1184"/>
      <c r="P48" s="1184"/>
      <c r="Q48" s="1184"/>
      <c r="R48" s="1184"/>
      <c r="S48" s="1184"/>
      <c r="T48" s="267"/>
      <c r="U48" s="1184"/>
      <c r="V48" s="1184"/>
      <c r="W48" s="1184"/>
      <c r="X48" s="1184"/>
      <c r="Y48" s="1184"/>
      <c r="Z48" s="267"/>
      <c r="AA48" s="271"/>
      <c r="AB48" s="143"/>
    </row>
    <row r="49" spans="1:45" s="144" customFormat="1" ht="17.25" customHeight="1" x14ac:dyDescent="0.15">
      <c r="A49" s="1172"/>
      <c r="B49" s="1258"/>
      <c r="C49" s="1709"/>
      <c r="D49" s="1710"/>
      <c r="E49" s="1710"/>
      <c r="F49" s="1710"/>
      <c r="G49" s="1710"/>
      <c r="H49" s="1711"/>
      <c r="I49" s="1236" t="s">
        <v>275</v>
      </c>
      <c r="J49" s="1237"/>
      <c r="K49" s="1237"/>
      <c r="L49" s="1237"/>
      <c r="M49" s="1184"/>
      <c r="N49" s="1184"/>
      <c r="O49" s="1184"/>
      <c r="P49" s="1184"/>
      <c r="Q49" s="1183"/>
      <c r="R49" s="1183"/>
      <c r="S49" s="1183"/>
      <c r="T49" s="269"/>
      <c r="U49" s="1183"/>
      <c r="V49" s="1183"/>
      <c r="W49" s="1183"/>
      <c r="X49" s="1183"/>
      <c r="Y49" s="1183"/>
      <c r="Z49" s="269"/>
      <c r="AA49" s="157"/>
      <c r="AB49" s="143"/>
    </row>
    <row r="50" spans="1:45" s="144" customFormat="1" ht="12.75" customHeight="1" x14ac:dyDescent="0.15">
      <c r="A50" s="1172"/>
      <c r="B50" s="1258"/>
      <c r="C50" s="1315" t="s">
        <v>318</v>
      </c>
      <c r="D50" s="1316"/>
      <c r="E50" s="1316"/>
      <c r="F50" s="1316"/>
      <c r="G50" s="1316"/>
      <c r="H50" s="1316"/>
      <c r="I50" s="1316"/>
      <c r="J50" s="1316"/>
      <c r="K50" s="1316"/>
      <c r="L50" s="1316"/>
      <c r="M50" s="1718"/>
      <c r="N50" s="1718"/>
      <c r="O50" s="1718"/>
      <c r="P50" s="1719"/>
      <c r="Q50" s="1184"/>
      <c r="R50" s="1184"/>
      <c r="S50" s="1184"/>
      <c r="T50" s="1184"/>
      <c r="U50" s="1184"/>
      <c r="V50" s="1184"/>
      <c r="W50" s="1184"/>
      <c r="X50" s="1184"/>
      <c r="Y50" s="1184"/>
      <c r="Z50" s="1184"/>
      <c r="AA50" s="1681"/>
      <c r="AB50" s="143"/>
    </row>
    <row r="51" spans="1:45" s="144" customFormat="1" ht="12.75" customHeight="1" x14ac:dyDescent="0.15">
      <c r="A51" s="1172"/>
      <c r="B51" s="1258"/>
      <c r="C51" s="1713"/>
      <c r="D51" s="1713"/>
      <c r="E51" s="1713"/>
      <c r="F51" s="1713"/>
      <c r="G51" s="1713"/>
      <c r="H51" s="1713"/>
      <c r="I51" s="1713"/>
      <c r="J51" s="1713"/>
      <c r="K51" s="1713"/>
      <c r="L51" s="1714"/>
      <c r="M51" s="1228" t="s">
        <v>319</v>
      </c>
      <c r="N51" s="1180"/>
      <c r="O51" s="1180"/>
      <c r="P51" s="1180"/>
      <c r="Q51" s="1281" t="s">
        <v>273</v>
      </c>
      <c r="R51" s="1281"/>
      <c r="S51" s="1281"/>
      <c r="T51" s="1281"/>
      <c r="U51" s="1281" t="s">
        <v>285</v>
      </c>
      <c r="V51" s="1281"/>
      <c r="W51" s="1281"/>
      <c r="X51" s="1281"/>
      <c r="Y51" s="1281"/>
      <c r="Z51" s="1720" t="s">
        <v>320</v>
      </c>
      <c r="AA51" s="1721"/>
      <c r="AB51" s="143"/>
    </row>
    <row r="52" spans="1:45" s="144" customFormat="1" ht="12.75" customHeight="1" x14ac:dyDescent="0.15">
      <c r="A52" s="1172"/>
      <c r="B52" s="1258"/>
      <c r="C52" s="1715"/>
      <c r="D52" s="1715"/>
      <c r="E52" s="1715"/>
      <c r="F52" s="1715"/>
      <c r="G52" s="1715"/>
      <c r="H52" s="1715"/>
      <c r="I52" s="1715"/>
      <c r="J52" s="1715"/>
      <c r="K52" s="1715"/>
      <c r="L52" s="1716"/>
      <c r="M52" s="1228" t="s">
        <v>315</v>
      </c>
      <c r="N52" s="1180"/>
      <c r="O52" s="1180" t="s">
        <v>316</v>
      </c>
      <c r="P52" s="1180"/>
      <c r="Q52" s="1180" t="s">
        <v>315</v>
      </c>
      <c r="R52" s="1180"/>
      <c r="S52" s="1180"/>
      <c r="T52" s="238" t="s">
        <v>316</v>
      </c>
      <c r="U52" s="1180" t="s">
        <v>315</v>
      </c>
      <c r="V52" s="1180"/>
      <c r="W52" s="1180"/>
      <c r="X52" s="1180" t="s">
        <v>316</v>
      </c>
      <c r="Y52" s="1180"/>
      <c r="Z52" s="1722"/>
      <c r="AA52" s="1723"/>
      <c r="AB52" s="143"/>
    </row>
    <row r="53" spans="1:45" s="144" customFormat="1" ht="17.25" customHeight="1" x14ac:dyDescent="0.15">
      <c r="A53" s="1172"/>
      <c r="B53" s="1258"/>
      <c r="C53" s="1699" t="s">
        <v>321</v>
      </c>
      <c r="D53" s="1699"/>
      <c r="E53" s="1699"/>
      <c r="F53" s="1699"/>
      <c r="G53" s="1699"/>
      <c r="H53" s="1699"/>
      <c r="I53" s="1701" t="s">
        <v>274</v>
      </c>
      <c r="J53" s="1701"/>
      <c r="K53" s="1701"/>
      <c r="L53" s="1701"/>
      <c r="M53" s="1184"/>
      <c r="N53" s="1184"/>
      <c r="O53" s="1184"/>
      <c r="P53" s="1184"/>
      <c r="Q53" s="1184"/>
      <c r="R53" s="1184"/>
      <c r="S53" s="1184"/>
      <c r="T53" s="267"/>
      <c r="U53" s="1184"/>
      <c r="V53" s="1184"/>
      <c r="W53" s="1184"/>
      <c r="X53" s="1184"/>
      <c r="Y53" s="1184"/>
      <c r="Z53" s="1184"/>
      <c r="AA53" s="1681"/>
      <c r="AB53" s="143"/>
    </row>
    <row r="54" spans="1:45" s="144" customFormat="1" ht="17.25" customHeight="1" x14ac:dyDescent="0.15">
      <c r="A54" s="1172"/>
      <c r="B54" s="1258"/>
      <c r="C54" s="1700"/>
      <c r="D54" s="1700"/>
      <c r="E54" s="1700"/>
      <c r="F54" s="1700"/>
      <c r="G54" s="1700"/>
      <c r="H54" s="1700"/>
      <c r="I54" s="1188" t="s">
        <v>275</v>
      </c>
      <c r="J54" s="1188"/>
      <c r="K54" s="1188"/>
      <c r="L54" s="1188"/>
      <c r="M54" s="1183"/>
      <c r="N54" s="1183"/>
      <c r="O54" s="1183"/>
      <c r="P54" s="1183"/>
      <c r="Q54" s="1183"/>
      <c r="R54" s="1183"/>
      <c r="S54" s="1183"/>
      <c r="T54" s="269"/>
      <c r="U54" s="1682"/>
      <c r="V54" s="1682"/>
      <c r="W54" s="1682"/>
      <c r="X54" s="1682"/>
      <c r="Y54" s="1682"/>
      <c r="Z54" s="1184"/>
      <c r="AA54" s="1681"/>
      <c r="AB54" s="155"/>
      <c r="AC54" s="156"/>
      <c r="AD54" s="156"/>
      <c r="AE54" s="156"/>
      <c r="AF54" s="156"/>
      <c r="AG54" s="156"/>
      <c r="AH54" s="156"/>
      <c r="AI54" s="156"/>
      <c r="AJ54" s="156"/>
      <c r="AK54" s="156"/>
      <c r="AL54" s="156"/>
      <c r="AM54" s="156"/>
      <c r="AN54" s="156"/>
      <c r="AO54" s="156"/>
      <c r="AP54" s="156"/>
      <c r="AQ54" s="156"/>
      <c r="AR54" s="156"/>
      <c r="AS54" s="156"/>
    </row>
    <row r="55" spans="1:45" x14ac:dyDescent="0.15">
      <c r="A55" s="1172"/>
      <c r="B55" s="1253"/>
      <c r="C55" s="1188" t="s">
        <v>288</v>
      </c>
      <c r="D55" s="1188"/>
      <c r="E55" s="1188"/>
      <c r="F55" s="1188"/>
      <c r="G55" s="1188"/>
      <c r="H55" s="1188"/>
      <c r="I55" s="1188"/>
      <c r="J55" s="1188"/>
      <c r="K55" s="1188"/>
      <c r="L55" s="1683"/>
      <c r="M55" s="1184"/>
      <c r="N55" s="1184"/>
      <c r="O55" s="1184"/>
      <c r="P55" s="1184"/>
      <c r="Q55" s="1184"/>
      <c r="R55" s="1184"/>
      <c r="S55" s="1184"/>
      <c r="T55" s="1184"/>
      <c r="U55" s="1717"/>
      <c r="V55" s="1184"/>
      <c r="W55" s="1184"/>
      <c r="X55" s="1184"/>
      <c r="Y55" s="1184"/>
      <c r="Z55" s="1184"/>
      <c r="AA55" s="1681"/>
    </row>
    <row r="56" spans="1:45" x14ac:dyDescent="0.15">
      <c r="A56" s="1172"/>
      <c r="B56" s="1298" t="s">
        <v>322</v>
      </c>
      <c r="C56" s="1298"/>
      <c r="D56" s="1298"/>
      <c r="E56" s="1298"/>
      <c r="F56" s="1298"/>
      <c r="G56" s="1298"/>
      <c r="H56" s="1298"/>
      <c r="I56" s="1298"/>
      <c r="J56" s="1298"/>
      <c r="K56" s="1298"/>
      <c r="L56" s="1298"/>
      <c r="M56" s="1684" t="s">
        <v>302</v>
      </c>
      <c r="N56" s="1684"/>
      <c r="O56" s="1685"/>
      <c r="P56" s="1477" t="s">
        <v>323</v>
      </c>
      <c r="Q56" s="1399"/>
      <c r="R56" s="1399"/>
      <c r="S56" s="1399"/>
      <c r="T56" s="1399"/>
      <c r="U56" s="1223"/>
      <c r="V56" s="1223"/>
      <c r="W56" s="1223"/>
      <c r="X56" s="1521"/>
      <c r="Y56" s="1522" t="s">
        <v>324</v>
      </c>
      <c r="Z56" s="1520"/>
      <c r="AA56" s="1680"/>
    </row>
    <row r="57" spans="1:45" x14ac:dyDescent="0.15">
      <c r="A57" s="1172"/>
      <c r="B57" s="1697" t="s">
        <v>303</v>
      </c>
      <c r="C57" s="1697"/>
      <c r="D57" s="1697"/>
      <c r="E57" s="1697"/>
      <c r="F57" s="1697"/>
      <c r="G57" s="1697"/>
      <c r="H57" s="1697"/>
      <c r="I57" s="1697"/>
      <c r="J57" s="1697"/>
      <c r="K57" s="1697"/>
      <c r="L57" s="1697"/>
      <c r="M57" s="1697"/>
      <c r="N57" s="1697"/>
      <c r="O57" s="1697"/>
      <c r="P57" s="1697"/>
      <c r="Q57" s="1697"/>
      <c r="R57" s="1697"/>
      <c r="S57" s="1697"/>
      <c r="T57" s="1697"/>
      <c r="U57" s="1697"/>
      <c r="V57" s="1697"/>
      <c r="W57" s="1697"/>
      <c r="X57" s="1697"/>
      <c r="Y57" s="1697"/>
      <c r="Z57" s="1697"/>
      <c r="AA57" s="1698"/>
    </row>
    <row r="58" spans="1:45" x14ac:dyDescent="0.15">
      <c r="A58" s="1172"/>
      <c r="B58" s="1227"/>
      <c r="C58" s="1227"/>
      <c r="D58" s="1227"/>
      <c r="E58" s="1227"/>
      <c r="F58" s="1227"/>
      <c r="G58" s="1227"/>
      <c r="H58" s="1227"/>
      <c r="I58" s="1227"/>
      <c r="J58" s="1227"/>
      <c r="K58" s="1227"/>
      <c r="L58" s="1228"/>
      <c r="M58" s="1691" t="s">
        <v>325</v>
      </c>
      <c r="N58" s="1692"/>
      <c r="O58" s="1692"/>
      <c r="P58" s="1692"/>
      <c r="Q58" s="1692"/>
      <c r="R58" s="1692"/>
      <c r="S58" s="1693"/>
      <c r="T58" s="1694" t="s">
        <v>326</v>
      </c>
      <c r="U58" s="1564"/>
      <c r="V58" s="1564"/>
      <c r="W58" s="1564"/>
      <c r="X58" s="1564"/>
      <c r="Y58" s="1584"/>
      <c r="Z58" s="1180"/>
      <c r="AA58" s="1695"/>
    </row>
    <row r="59" spans="1:45" x14ac:dyDescent="0.15">
      <c r="A59" s="1172"/>
      <c r="B59" s="1299" t="s">
        <v>327</v>
      </c>
      <c r="C59" s="1294" t="s">
        <v>328</v>
      </c>
      <c r="D59" s="1295"/>
      <c r="E59" s="1295"/>
      <c r="F59" s="1295"/>
      <c r="G59" s="1295"/>
      <c r="H59" s="1295"/>
      <c r="I59" s="1295"/>
      <c r="J59" s="1295"/>
      <c r="K59" s="1295"/>
      <c r="L59" s="1296"/>
      <c r="M59" s="1606" t="s">
        <v>302</v>
      </c>
      <c r="N59" s="1607"/>
      <c r="O59" s="1607"/>
      <c r="P59" s="1607"/>
      <c r="Q59" s="1607"/>
      <c r="R59" s="1607"/>
      <c r="S59" s="1608"/>
      <c r="T59" s="1606" t="s">
        <v>19</v>
      </c>
      <c r="U59" s="1607"/>
      <c r="V59" s="1607"/>
      <c r="W59" s="1607"/>
      <c r="X59" s="1607"/>
      <c r="Y59" s="1608"/>
      <c r="Z59" s="1365"/>
      <c r="AA59" s="1695"/>
    </row>
    <row r="60" spans="1:45" x14ac:dyDescent="0.15">
      <c r="A60" s="1172"/>
      <c r="B60" s="1296"/>
      <c r="C60" s="1702" t="s">
        <v>329</v>
      </c>
      <c r="D60" s="1396"/>
      <c r="E60" s="1396"/>
      <c r="F60" s="1396"/>
      <c r="G60" s="1396"/>
      <c r="H60" s="1396"/>
      <c r="I60" s="1396"/>
      <c r="J60" s="1396"/>
      <c r="K60" s="1396"/>
      <c r="L60" s="1703"/>
      <c r="M60" s="1606" t="s">
        <v>277</v>
      </c>
      <c r="N60" s="1607"/>
      <c r="O60" s="1607"/>
      <c r="P60" s="1607"/>
      <c r="Q60" s="1607"/>
      <c r="R60" s="1607"/>
      <c r="S60" s="1608"/>
      <c r="T60" s="1606" t="s">
        <v>277</v>
      </c>
      <c r="U60" s="1607"/>
      <c r="V60" s="1607"/>
      <c r="W60" s="1607"/>
      <c r="X60" s="1607"/>
      <c r="Y60" s="1608"/>
      <c r="Z60" s="1365"/>
      <c r="AA60" s="1695"/>
    </row>
    <row r="61" spans="1:45" x14ac:dyDescent="0.15">
      <c r="A61" s="1172"/>
      <c r="B61" s="1228" t="s">
        <v>330</v>
      </c>
      <c r="C61" s="1180"/>
      <c r="D61" s="1180"/>
      <c r="E61" s="1180"/>
      <c r="F61" s="1180"/>
      <c r="G61" s="1180"/>
      <c r="H61" s="1180"/>
      <c r="I61" s="1180"/>
      <c r="J61" s="1180"/>
      <c r="K61" s="1180"/>
      <c r="L61" s="1180"/>
      <c r="M61" s="1606" t="s">
        <v>277</v>
      </c>
      <c r="N61" s="1607"/>
      <c r="O61" s="1607"/>
      <c r="P61" s="1607"/>
      <c r="Q61" s="1607"/>
      <c r="R61" s="1607"/>
      <c r="S61" s="1608"/>
      <c r="T61" s="1606" t="s">
        <v>277</v>
      </c>
      <c r="U61" s="1607"/>
      <c r="V61" s="1607"/>
      <c r="W61" s="1607"/>
      <c r="X61" s="1607"/>
      <c r="Y61" s="1608"/>
      <c r="Z61" s="1365"/>
      <c r="AA61" s="1695"/>
    </row>
    <row r="62" spans="1:45" x14ac:dyDescent="0.15">
      <c r="A62" s="1172"/>
      <c r="B62" s="1339" t="s">
        <v>331</v>
      </c>
      <c r="C62" s="1300" t="s">
        <v>332</v>
      </c>
      <c r="D62" s="1258"/>
      <c r="E62" s="1258"/>
      <c r="F62" s="1258"/>
      <c r="G62" s="1258"/>
      <c r="H62" s="1258"/>
      <c r="I62" s="1258"/>
      <c r="J62" s="1258"/>
      <c r="K62" s="1258"/>
      <c r="L62" s="1704"/>
      <c r="M62" s="1606" t="s">
        <v>333</v>
      </c>
      <c r="N62" s="1607"/>
      <c r="O62" s="1607"/>
      <c r="P62" s="1607"/>
      <c r="Q62" s="1607"/>
      <c r="R62" s="1607"/>
      <c r="S62" s="1608"/>
      <c r="T62" s="1606" t="s">
        <v>333</v>
      </c>
      <c r="U62" s="1607"/>
      <c r="V62" s="1607"/>
      <c r="W62" s="1607"/>
      <c r="X62" s="1607"/>
      <c r="Y62" s="1608"/>
      <c r="Z62" s="1365"/>
      <c r="AA62" s="1695"/>
    </row>
    <row r="63" spans="1:45" x14ac:dyDescent="0.15">
      <c r="A63" s="1172"/>
      <c r="B63" s="1339"/>
      <c r="C63" s="1300" t="s">
        <v>334</v>
      </c>
      <c r="D63" s="1258"/>
      <c r="E63" s="1258"/>
      <c r="F63" s="1258"/>
      <c r="G63" s="1258"/>
      <c r="H63" s="1258"/>
      <c r="I63" s="1258"/>
      <c r="J63" s="1258"/>
      <c r="K63" s="1258"/>
      <c r="L63" s="1704"/>
      <c r="M63" s="1688" t="s">
        <v>333</v>
      </c>
      <c r="N63" s="1689"/>
      <c r="O63" s="1689"/>
      <c r="P63" s="1689"/>
      <c r="Q63" s="1689"/>
      <c r="R63" s="1689"/>
      <c r="S63" s="1690"/>
      <c r="T63" s="1688" t="s">
        <v>333</v>
      </c>
      <c r="U63" s="1689"/>
      <c r="V63" s="1689"/>
      <c r="W63" s="1689"/>
      <c r="X63" s="1689"/>
      <c r="Y63" s="1690"/>
      <c r="Z63" s="1518"/>
      <c r="AA63" s="1696"/>
    </row>
    <row r="64" spans="1:45" ht="19.5" customHeight="1" x14ac:dyDescent="0.15">
      <c r="A64" s="1172"/>
      <c r="B64" s="1228" t="s">
        <v>298</v>
      </c>
      <c r="C64" s="1180"/>
      <c r="D64" s="1180"/>
      <c r="E64" s="1180"/>
      <c r="F64" s="1180"/>
      <c r="G64" s="1180"/>
      <c r="H64" s="1180"/>
      <c r="I64" s="1180"/>
      <c r="J64" s="1180"/>
      <c r="K64" s="1180"/>
      <c r="L64" s="1180"/>
      <c r="M64" s="1180"/>
      <c r="N64" s="1180"/>
      <c r="O64" s="1180"/>
      <c r="P64" s="1180"/>
      <c r="Q64" s="1180"/>
      <c r="R64" s="1180"/>
      <c r="S64" s="1180"/>
      <c r="T64" s="1180"/>
      <c r="U64" s="1180"/>
      <c r="V64" s="1180"/>
      <c r="W64" s="1180"/>
      <c r="X64" s="1180"/>
      <c r="Y64" s="1180"/>
      <c r="Z64" s="1180"/>
      <c r="AA64" s="1472"/>
    </row>
    <row r="65" spans="1:27" ht="19.5" customHeight="1" thickBot="1" x14ac:dyDescent="0.2">
      <c r="A65" s="1705"/>
      <c r="B65" s="1405" t="s">
        <v>479</v>
      </c>
      <c r="C65" s="1350"/>
      <c r="D65" s="1350"/>
      <c r="E65" s="1350"/>
      <c r="F65" s="1350"/>
      <c r="G65" s="1350"/>
      <c r="H65" s="1350"/>
      <c r="I65" s="1350"/>
      <c r="J65" s="1350"/>
      <c r="K65" s="1724" t="s">
        <v>480</v>
      </c>
      <c r="L65" s="1725"/>
      <c r="M65" s="1725"/>
      <c r="N65" s="1725"/>
      <c r="O65" s="1725"/>
      <c r="P65" s="1725"/>
      <c r="Q65" s="1725"/>
      <c r="R65" s="1726"/>
      <c r="S65" s="309"/>
      <c r="T65" s="309"/>
      <c r="U65" s="309"/>
      <c r="V65" s="309"/>
      <c r="W65" s="309"/>
      <c r="X65" s="309"/>
      <c r="Y65" s="309"/>
      <c r="Z65" s="310"/>
      <c r="AA65" s="311"/>
    </row>
    <row r="66" spans="1:27" ht="13.5" thickBot="1" x14ac:dyDescent="0.2">
      <c r="A66" s="1686" t="s">
        <v>150</v>
      </c>
      <c r="B66" s="1687"/>
      <c r="C66" s="1687"/>
      <c r="D66" s="1687"/>
      <c r="E66" s="1687"/>
      <c r="F66" s="1687"/>
      <c r="G66" s="1432" t="s">
        <v>6</v>
      </c>
      <c r="H66" s="1432"/>
      <c r="I66" s="1432"/>
      <c r="J66" s="1432"/>
      <c r="K66" s="1432"/>
      <c r="L66" s="1432"/>
      <c r="M66" s="1432"/>
      <c r="N66" s="1432"/>
      <c r="O66" s="1432"/>
      <c r="P66" s="1432"/>
      <c r="Q66" s="1432"/>
      <c r="R66" s="1432"/>
      <c r="S66" s="1432"/>
      <c r="T66" s="1432"/>
      <c r="U66" s="1432"/>
      <c r="V66" s="1432"/>
      <c r="W66" s="1432"/>
      <c r="X66" s="1432"/>
      <c r="Y66" s="1432"/>
      <c r="Z66" s="1432"/>
      <c r="AA66" s="1433"/>
    </row>
    <row r="67" spans="1:27" x14ac:dyDescent="0.15">
      <c r="A67" s="315"/>
      <c r="B67" s="315"/>
      <c r="C67" s="315"/>
      <c r="D67" s="315"/>
      <c r="E67" s="315"/>
      <c r="F67" s="315"/>
      <c r="G67" s="244"/>
      <c r="H67" s="244"/>
      <c r="I67" s="244"/>
      <c r="J67" s="244"/>
      <c r="K67" s="244"/>
      <c r="L67" s="244"/>
      <c r="M67" s="244"/>
      <c r="N67" s="244"/>
      <c r="O67" s="244"/>
      <c r="P67" s="244"/>
      <c r="Q67" s="244"/>
      <c r="R67" s="244"/>
      <c r="S67" s="244"/>
      <c r="T67" s="244"/>
      <c r="U67" s="244"/>
      <c r="V67" s="244"/>
      <c r="W67" s="244"/>
      <c r="X67" s="244"/>
      <c r="Y67" s="244"/>
      <c r="Z67" s="244"/>
      <c r="AA67" s="244"/>
    </row>
    <row r="68" spans="1:27" ht="12" customHeight="1" x14ac:dyDescent="0.15">
      <c r="A68" s="151" t="s">
        <v>15</v>
      </c>
      <c r="B68" s="151"/>
      <c r="C68" s="1260" t="s">
        <v>481</v>
      </c>
      <c r="D68" s="1261"/>
      <c r="E68" s="1261"/>
      <c r="F68" s="1261"/>
      <c r="G68" s="1261"/>
      <c r="H68" s="1261"/>
      <c r="I68" s="1261"/>
      <c r="J68" s="1261"/>
      <c r="K68" s="1261"/>
      <c r="L68" s="1261"/>
      <c r="M68" s="1261"/>
      <c r="N68" s="1261"/>
      <c r="O68" s="1261"/>
      <c r="P68" s="1261"/>
      <c r="Q68" s="1261"/>
      <c r="R68" s="1261"/>
      <c r="S68" s="1261"/>
      <c r="T68" s="1261"/>
      <c r="U68" s="1261"/>
      <c r="V68" s="1261"/>
      <c r="W68" s="1261"/>
      <c r="X68" s="1261"/>
      <c r="Y68" s="1261"/>
      <c r="Z68" s="1261"/>
      <c r="AA68" s="1261"/>
    </row>
    <row r="69" spans="1:27" ht="12" customHeight="1" x14ac:dyDescent="0.15">
      <c r="A69" s="153"/>
      <c r="B69" s="153"/>
      <c r="C69" s="1261"/>
      <c r="D69" s="1261"/>
      <c r="E69" s="1261"/>
      <c r="F69" s="1261"/>
      <c r="G69" s="1261"/>
      <c r="H69" s="1261"/>
      <c r="I69" s="1261"/>
      <c r="J69" s="1261"/>
      <c r="K69" s="1261"/>
      <c r="L69" s="1261"/>
      <c r="M69" s="1261"/>
      <c r="N69" s="1261"/>
      <c r="O69" s="1261"/>
      <c r="P69" s="1261"/>
      <c r="Q69" s="1261"/>
      <c r="R69" s="1261"/>
      <c r="S69" s="1261"/>
      <c r="T69" s="1261"/>
      <c r="U69" s="1261"/>
      <c r="V69" s="1261"/>
      <c r="W69" s="1261"/>
      <c r="X69" s="1261"/>
      <c r="Y69" s="1261"/>
      <c r="Z69" s="1261"/>
      <c r="AA69" s="1261"/>
    </row>
    <row r="70" spans="1:27" ht="12" customHeight="1" x14ac:dyDescent="0.15">
      <c r="A70" s="152"/>
      <c r="B70" s="152"/>
      <c r="C70" s="1261"/>
      <c r="D70" s="1261"/>
      <c r="E70" s="1261"/>
      <c r="F70" s="1261"/>
      <c r="G70" s="1261"/>
      <c r="H70" s="1261"/>
      <c r="I70" s="1261"/>
      <c r="J70" s="1261"/>
      <c r="K70" s="1261"/>
      <c r="L70" s="1261"/>
      <c r="M70" s="1261"/>
      <c r="N70" s="1261"/>
      <c r="O70" s="1261"/>
      <c r="P70" s="1261"/>
      <c r="Q70" s="1261"/>
      <c r="R70" s="1261"/>
      <c r="S70" s="1261"/>
      <c r="T70" s="1261"/>
      <c r="U70" s="1261"/>
      <c r="V70" s="1261"/>
      <c r="W70" s="1261"/>
      <c r="X70" s="1261"/>
      <c r="Y70" s="1261"/>
      <c r="Z70" s="1261"/>
      <c r="AA70" s="1261"/>
    </row>
    <row r="71" spans="1:27" ht="12" customHeight="1" x14ac:dyDescent="0.15">
      <c r="A71" s="153"/>
      <c r="B71" s="153"/>
      <c r="C71" s="1261"/>
      <c r="D71" s="1261"/>
      <c r="E71" s="1261"/>
      <c r="F71" s="1261"/>
      <c r="G71" s="1261"/>
      <c r="H71" s="1261"/>
      <c r="I71" s="1261"/>
      <c r="J71" s="1261"/>
      <c r="K71" s="1261"/>
      <c r="L71" s="1261"/>
      <c r="M71" s="1261"/>
      <c r="N71" s="1261"/>
      <c r="O71" s="1261"/>
      <c r="P71" s="1261"/>
      <c r="Q71" s="1261"/>
      <c r="R71" s="1261"/>
      <c r="S71" s="1261"/>
      <c r="T71" s="1261"/>
      <c r="U71" s="1261"/>
      <c r="V71" s="1261"/>
      <c r="W71" s="1261"/>
      <c r="X71" s="1261"/>
      <c r="Y71" s="1261"/>
      <c r="Z71" s="1261"/>
      <c r="AA71" s="1261"/>
    </row>
    <row r="72" spans="1:27" ht="12" customHeight="1" x14ac:dyDescent="0.15">
      <c r="A72" s="152"/>
      <c r="B72" s="152"/>
      <c r="C72" s="1261"/>
      <c r="D72" s="1261"/>
      <c r="E72" s="1261"/>
      <c r="F72" s="1261"/>
      <c r="G72" s="1261"/>
      <c r="H72" s="1261"/>
      <c r="I72" s="1261"/>
      <c r="J72" s="1261"/>
      <c r="K72" s="1261"/>
      <c r="L72" s="1261"/>
      <c r="M72" s="1261"/>
      <c r="N72" s="1261"/>
      <c r="O72" s="1261"/>
      <c r="P72" s="1261"/>
      <c r="Q72" s="1261"/>
      <c r="R72" s="1261"/>
      <c r="S72" s="1261"/>
      <c r="T72" s="1261"/>
      <c r="U72" s="1261"/>
      <c r="V72" s="1261"/>
      <c r="W72" s="1261"/>
      <c r="X72" s="1261"/>
      <c r="Y72" s="1261"/>
      <c r="Z72" s="1261"/>
      <c r="AA72" s="1261"/>
    </row>
    <row r="73" spans="1:27" ht="12" customHeight="1" x14ac:dyDescent="0.15">
      <c r="A73" s="153"/>
      <c r="B73" s="153"/>
      <c r="C73" s="1261"/>
      <c r="D73" s="1261"/>
      <c r="E73" s="1261"/>
      <c r="F73" s="1261"/>
      <c r="G73" s="1261"/>
      <c r="H73" s="1261"/>
      <c r="I73" s="1261"/>
      <c r="J73" s="1261"/>
      <c r="K73" s="1261"/>
      <c r="L73" s="1261"/>
      <c r="M73" s="1261"/>
      <c r="N73" s="1261"/>
      <c r="O73" s="1261"/>
      <c r="P73" s="1261"/>
      <c r="Q73" s="1261"/>
      <c r="R73" s="1261"/>
      <c r="S73" s="1261"/>
      <c r="T73" s="1261"/>
      <c r="U73" s="1261"/>
      <c r="V73" s="1261"/>
      <c r="W73" s="1261"/>
      <c r="X73" s="1261"/>
      <c r="Y73" s="1261"/>
      <c r="Z73" s="1261"/>
      <c r="AA73" s="1261"/>
    </row>
    <row r="74" spans="1:27" ht="12" customHeight="1" x14ac:dyDescent="0.15">
      <c r="A74" s="153"/>
      <c r="B74" s="153"/>
      <c r="C74" s="1261"/>
      <c r="D74" s="1261"/>
      <c r="E74" s="1261"/>
      <c r="F74" s="1261"/>
      <c r="G74" s="1261"/>
      <c r="H74" s="1261"/>
      <c r="I74" s="1261"/>
      <c r="J74" s="1261"/>
      <c r="K74" s="1261"/>
      <c r="L74" s="1261"/>
      <c r="M74" s="1261"/>
      <c r="N74" s="1261"/>
      <c r="O74" s="1261"/>
      <c r="P74" s="1261"/>
      <c r="Q74" s="1261"/>
      <c r="R74" s="1261"/>
      <c r="S74" s="1261"/>
      <c r="T74" s="1261"/>
      <c r="U74" s="1261"/>
      <c r="V74" s="1261"/>
      <c r="W74" s="1261"/>
      <c r="X74" s="1261"/>
      <c r="Y74" s="1261"/>
      <c r="Z74" s="1261"/>
      <c r="AA74" s="1261"/>
    </row>
    <row r="75" spans="1:27" ht="12" customHeight="1" x14ac:dyDescent="0.15">
      <c r="A75" s="153"/>
      <c r="B75" s="153"/>
      <c r="C75" s="1261"/>
      <c r="D75" s="1261"/>
      <c r="E75" s="1261"/>
      <c r="F75" s="1261"/>
      <c r="G75" s="1261"/>
      <c r="H75" s="1261"/>
      <c r="I75" s="1261"/>
      <c r="J75" s="1261"/>
      <c r="K75" s="1261"/>
      <c r="L75" s="1261"/>
      <c r="M75" s="1261"/>
      <c r="N75" s="1261"/>
      <c r="O75" s="1261"/>
      <c r="P75" s="1261"/>
      <c r="Q75" s="1261"/>
      <c r="R75" s="1261"/>
      <c r="S75" s="1261"/>
      <c r="T75" s="1261"/>
      <c r="U75" s="1261"/>
      <c r="V75" s="1261"/>
      <c r="W75" s="1261"/>
      <c r="X75" s="1261"/>
      <c r="Y75" s="1261"/>
      <c r="Z75" s="1261"/>
      <c r="AA75" s="1261"/>
    </row>
    <row r="76" spans="1:27" ht="12" customHeight="1" x14ac:dyDescent="0.15">
      <c r="A76" s="152"/>
      <c r="B76" s="152"/>
      <c r="C76" s="1261"/>
      <c r="D76" s="1261"/>
      <c r="E76" s="1261"/>
      <c r="F76" s="1261"/>
      <c r="G76" s="1261"/>
      <c r="H76" s="1261"/>
      <c r="I76" s="1261"/>
      <c r="J76" s="1261"/>
      <c r="K76" s="1261"/>
      <c r="L76" s="1261"/>
      <c r="M76" s="1261"/>
      <c r="N76" s="1261"/>
      <c r="O76" s="1261"/>
      <c r="P76" s="1261"/>
      <c r="Q76" s="1261"/>
      <c r="R76" s="1261"/>
      <c r="S76" s="1261"/>
      <c r="T76" s="1261"/>
      <c r="U76" s="1261"/>
      <c r="V76" s="1261"/>
      <c r="W76" s="1261"/>
      <c r="X76" s="1261"/>
      <c r="Y76" s="1261"/>
      <c r="Z76" s="1261"/>
      <c r="AA76" s="1261"/>
    </row>
  </sheetData>
  <mergeCells count="238">
    <mergeCell ref="B64:L64"/>
    <mergeCell ref="M64:AA64"/>
    <mergeCell ref="B65:J65"/>
    <mergeCell ref="K65:R65"/>
    <mergeCell ref="B56:L56"/>
    <mergeCell ref="M56:O56"/>
    <mergeCell ref="P56:X56"/>
    <mergeCell ref="Y56:AA56"/>
    <mergeCell ref="B57:AA57"/>
    <mergeCell ref="B58:L58"/>
    <mergeCell ref="M58:S58"/>
    <mergeCell ref="T58:Y58"/>
    <mergeCell ref="Z58:AA63"/>
    <mergeCell ref="B59:B60"/>
    <mergeCell ref="C59:L59"/>
    <mergeCell ref="M59:S59"/>
    <mergeCell ref="T59:Y59"/>
    <mergeCell ref="C60:L60"/>
    <mergeCell ref="M60:S60"/>
    <mergeCell ref="T60:Y60"/>
    <mergeCell ref="B61:L61"/>
    <mergeCell ref="M61:S61"/>
    <mergeCell ref="T61:Y61"/>
    <mergeCell ref="B62:B63"/>
    <mergeCell ref="C62:L62"/>
    <mergeCell ref="M62:S62"/>
    <mergeCell ref="T62:Y62"/>
    <mergeCell ref="C63:L63"/>
    <mergeCell ref="C53:H54"/>
    <mergeCell ref="I53:L53"/>
    <mergeCell ref="M53:N53"/>
    <mergeCell ref="O53:P53"/>
    <mergeCell ref="Q53:S53"/>
    <mergeCell ref="U53:W53"/>
    <mergeCell ref="X53:Y53"/>
    <mergeCell ref="M63:S63"/>
    <mergeCell ref="T63:Y63"/>
    <mergeCell ref="Z53:AA55"/>
    <mergeCell ref="I54:L54"/>
    <mergeCell ref="M54:N54"/>
    <mergeCell ref="O54:P54"/>
    <mergeCell ref="Q54:S54"/>
    <mergeCell ref="U54:Y54"/>
    <mergeCell ref="C55:L55"/>
    <mergeCell ref="M55:P55"/>
    <mergeCell ref="Q55:T55"/>
    <mergeCell ref="U55:Y55"/>
    <mergeCell ref="Z50:AA50"/>
    <mergeCell ref="C51:L52"/>
    <mergeCell ref="M51:P51"/>
    <mergeCell ref="Q51:T51"/>
    <mergeCell ref="U51:Y51"/>
    <mergeCell ref="Z51:AA52"/>
    <mergeCell ref="M52:N52"/>
    <mergeCell ref="O52:P52"/>
    <mergeCell ref="Q52:S52"/>
    <mergeCell ref="U52:W52"/>
    <mergeCell ref="X52:Y52"/>
    <mergeCell ref="X48:Y48"/>
    <mergeCell ref="I49:L49"/>
    <mergeCell ref="M49:N49"/>
    <mergeCell ref="O49:P49"/>
    <mergeCell ref="Q49:S49"/>
    <mergeCell ref="U49:W49"/>
    <mergeCell ref="X49:Y49"/>
    <mergeCell ref="C50:L50"/>
    <mergeCell ref="M50:P50"/>
    <mergeCell ref="Q50:T50"/>
    <mergeCell ref="U50:Y50"/>
    <mergeCell ref="K43:R43"/>
    <mergeCell ref="B42:L42"/>
    <mergeCell ref="M42:AA42"/>
    <mergeCell ref="A44:A65"/>
    <mergeCell ref="B44:T44"/>
    <mergeCell ref="U44:AA44"/>
    <mergeCell ref="B45:AA45"/>
    <mergeCell ref="B46:B55"/>
    <mergeCell ref="C46:L47"/>
    <mergeCell ref="M46:P46"/>
    <mergeCell ref="Q46:T46"/>
    <mergeCell ref="U46:Y46"/>
    <mergeCell ref="Z46:AA46"/>
    <mergeCell ref="M47:N47"/>
    <mergeCell ref="O47:P47"/>
    <mergeCell ref="Q47:S47"/>
    <mergeCell ref="U47:W47"/>
    <mergeCell ref="X47:Y47"/>
    <mergeCell ref="C48:H49"/>
    <mergeCell ref="I48:L48"/>
    <mergeCell ref="M48:N48"/>
    <mergeCell ref="O48:P48"/>
    <mergeCell ref="Q48:S48"/>
    <mergeCell ref="U48:W48"/>
    <mergeCell ref="M29:P29"/>
    <mergeCell ref="Q29:T29"/>
    <mergeCell ref="U29:Y29"/>
    <mergeCell ref="Z29:AA30"/>
    <mergeCell ref="M30:N30"/>
    <mergeCell ref="O30:P30"/>
    <mergeCell ref="Q30:S30"/>
    <mergeCell ref="U30:W30"/>
    <mergeCell ref="X30:Y30"/>
    <mergeCell ref="B36:L36"/>
    <mergeCell ref="B37:B38"/>
    <mergeCell ref="B40:B41"/>
    <mergeCell ref="B39:L39"/>
    <mergeCell ref="C37:L37"/>
    <mergeCell ref="C38:L38"/>
    <mergeCell ref="C40:L40"/>
    <mergeCell ref="C41:L41"/>
    <mergeCell ref="A22:A43"/>
    <mergeCell ref="B43:J43"/>
    <mergeCell ref="C28:L28"/>
    <mergeCell ref="C26:H27"/>
    <mergeCell ref="I27:L27"/>
    <mergeCell ref="I26:L26"/>
    <mergeCell ref="B22:T22"/>
    <mergeCell ref="B23:AA23"/>
    <mergeCell ref="B24:B33"/>
    <mergeCell ref="C29:L30"/>
    <mergeCell ref="Q33:T33"/>
    <mergeCell ref="U33:Y33"/>
    <mergeCell ref="M28:P28"/>
    <mergeCell ref="Q28:T28"/>
    <mergeCell ref="U28:Y28"/>
    <mergeCell ref="Z28:AA28"/>
    <mergeCell ref="A66:F66"/>
    <mergeCell ref="G66:AA66"/>
    <mergeCell ref="C68:AA76"/>
    <mergeCell ref="A1:Y1"/>
    <mergeCell ref="Z1:AA1"/>
    <mergeCell ref="M40:S40"/>
    <mergeCell ref="T40:Y40"/>
    <mergeCell ref="M41:S41"/>
    <mergeCell ref="T41:Y41"/>
    <mergeCell ref="M38:S38"/>
    <mergeCell ref="T38:Y38"/>
    <mergeCell ref="M39:S39"/>
    <mergeCell ref="T39:Y39"/>
    <mergeCell ref="M36:S36"/>
    <mergeCell ref="T36:Y36"/>
    <mergeCell ref="Z36:AA41"/>
    <mergeCell ref="M37:S37"/>
    <mergeCell ref="T37:Y37"/>
    <mergeCell ref="B35:AA35"/>
    <mergeCell ref="C31:H32"/>
    <mergeCell ref="I31:L31"/>
    <mergeCell ref="M31:N31"/>
    <mergeCell ref="O31:P31"/>
    <mergeCell ref="M33:P33"/>
    <mergeCell ref="P34:X34"/>
    <mergeCell ref="Y34:AA34"/>
    <mergeCell ref="Q31:S31"/>
    <mergeCell ref="U31:W31"/>
    <mergeCell ref="X31:Y31"/>
    <mergeCell ref="Z31:AA33"/>
    <mergeCell ref="I32:L32"/>
    <mergeCell ref="M32:N32"/>
    <mergeCell ref="O32:P32"/>
    <mergeCell ref="Q32:S32"/>
    <mergeCell ref="U32:Y32"/>
    <mergeCell ref="C33:L33"/>
    <mergeCell ref="B34:L34"/>
    <mergeCell ref="M34:O34"/>
    <mergeCell ref="C5:G5"/>
    <mergeCell ref="H5:AA5"/>
    <mergeCell ref="M27:N27"/>
    <mergeCell ref="O27:P27"/>
    <mergeCell ref="Q27:S27"/>
    <mergeCell ref="U27:W27"/>
    <mergeCell ref="X27:Y27"/>
    <mergeCell ref="O25:P25"/>
    <mergeCell ref="Q25:S25"/>
    <mergeCell ref="U25:W25"/>
    <mergeCell ref="X25:Y25"/>
    <mergeCell ref="M26:N26"/>
    <mergeCell ref="O26:P26"/>
    <mergeCell ref="Q26:S26"/>
    <mergeCell ref="M25:N25"/>
    <mergeCell ref="U26:W26"/>
    <mergeCell ref="X26:Y26"/>
    <mergeCell ref="M24:P24"/>
    <mergeCell ref="Q24:T24"/>
    <mergeCell ref="U24:Y24"/>
    <mergeCell ref="Z24:AA24"/>
    <mergeCell ref="A18:F18"/>
    <mergeCell ref="K17:N17"/>
    <mergeCell ref="A8:B16"/>
    <mergeCell ref="A2:B7"/>
    <mergeCell ref="K12:O13"/>
    <mergeCell ref="P13:AA13"/>
    <mergeCell ref="C3:G3"/>
    <mergeCell ref="H3:AA3"/>
    <mergeCell ref="C11:M11"/>
    <mergeCell ref="N11:AA11"/>
    <mergeCell ref="K14:O14"/>
    <mergeCell ref="P12:AA12"/>
    <mergeCell ref="P14:AA14"/>
    <mergeCell ref="F9:M9"/>
    <mergeCell ref="C10:E10"/>
    <mergeCell ref="F10:M10"/>
    <mergeCell ref="C12:J16"/>
    <mergeCell ref="K15:O16"/>
    <mergeCell ref="K6:R6"/>
    <mergeCell ref="S6:T6"/>
    <mergeCell ref="C2:G2"/>
    <mergeCell ref="H2:AA2"/>
    <mergeCell ref="C4:G4"/>
    <mergeCell ref="H4:AA4"/>
    <mergeCell ref="C6:G7"/>
    <mergeCell ref="H6:J6"/>
    <mergeCell ref="P16:AA16"/>
    <mergeCell ref="K18:AA18"/>
    <mergeCell ref="A17:F17"/>
    <mergeCell ref="C24:L25"/>
    <mergeCell ref="A19:J19"/>
    <mergeCell ref="K19:O19"/>
    <mergeCell ref="P19:T19"/>
    <mergeCell ref="U19:AA19"/>
    <mergeCell ref="A20:C21"/>
    <mergeCell ref="D20:F20"/>
    <mergeCell ref="G20:Q20"/>
    <mergeCell ref="D21:F21"/>
    <mergeCell ref="G21:Q21"/>
    <mergeCell ref="R20:T20"/>
    <mergeCell ref="R21:T21"/>
    <mergeCell ref="U20:AA20"/>
    <mergeCell ref="U21:AA21"/>
    <mergeCell ref="U22:AA22"/>
    <mergeCell ref="U6:AA6"/>
    <mergeCell ref="H7:J7"/>
    <mergeCell ref="C8:E8"/>
    <mergeCell ref="F8:M8"/>
    <mergeCell ref="N8:O10"/>
    <mergeCell ref="P8:AA10"/>
    <mergeCell ref="C9:E9"/>
    <mergeCell ref="O17:S17"/>
    <mergeCell ref="T17:V17"/>
  </mergeCells>
  <phoneticPr fontId="2"/>
  <printOptions horizontalCentered="1"/>
  <pageMargins left="0.7" right="0.7" top="0.75" bottom="0.75" header="0.3" footer="0.3"/>
  <pageSetup paperSize="9" scale="60" orientation="portrait" r:id="rId1"/>
  <colBreaks count="1" manualBreakCount="1">
    <brk id="2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6</xdr:col>
                    <xdr:colOff>47625</xdr:colOff>
                    <xdr:row>15</xdr:row>
                    <xdr:rowOff>295275</xdr:rowOff>
                  </from>
                  <to>
                    <xdr:col>9</xdr:col>
                    <xdr:colOff>57150</xdr:colOff>
                    <xdr:row>17</xdr:row>
                    <xdr:rowOff>9525</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8</xdr:col>
                    <xdr:colOff>152400</xdr:colOff>
                    <xdr:row>15</xdr:row>
                    <xdr:rowOff>295275</xdr:rowOff>
                  </from>
                  <to>
                    <xdr:col>10</xdr:col>
                    <xdr:colOff>0</xdr:colOff>
                    <xdr:row>17</xdr:row>
                    <xdr:rowOff>9525</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6</xdr:col>
                    <xdr:colOff>47625</xdr:colOff>
                    <xdr:row>16</xdr:row>
                    <xdr:rowOff>180975</xdr:rowOff>
                  </from>
                  <to>
                    <xdr:col>9</xdr:col>
                    <xdr:colOff>66675</xdr:colOff>
                    <xdr:row>18</xdr:row>
                    <xdr:rowOff>19050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8</xdr:col>
                    <xdr:colOff>161925</xdr:colOff>
                    <xdr:row>16</xdr:row>
                    <xdr:rowOff>180975</xdr:rowOff>
                  </from>
                  <to>
                    <xdr:col>10</xdr:col>
                    <xdr:colOff>9525</xdr:colOff>
                    <xdr:row>18</xdr:row>
                    <xdr:rowOff>19050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20</xdr:col>
                    <xdr:colOff>66675</xdr:colOff>
                    <xdr:row>17</xdr:row>
                    <xdr:rowOff>180975</xdr:rowOff>
                  </from>
                  <to>
                    <xdr:col>24</xdr:col>
                    <xdr:colOff>314325</xdr:colOff>
                    <xdr:row>19</xdr:row>
                    <xdr:rowOff>28575</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25</xdr:col>
                    <xdr:colOff>28575</xdr:colOff>
                    <xdr:row>17</xdr:row>
                    <xdr:rowOff>180975</xdr:rowOff>
                  </from>
                  <to>
                    <xdr:col>26</xdr:col>
                    <xdr:colOff>152400</xdr:colOff>
                    <xdr:row>19</xdr:row>
                    <xdr:rowOff>19050</xdr:rowOff>
                  </to>
                </anchor>
              </controlPr>
            </control>
          </mc:Choice>
        </mc:AlternateContent>
        <mc:AlternateContent xmlns:mc="http://schemas.openxmlformats.org/markup-compatibility/2006">
          <mc:Choice Requires="x14">
            <control shapeId="22537" r:id="rId10" name="Check Box 9">
              <controlPr defaultSize="0" autoFill="0" autoLine="0" autoPict="0">
                <anchor moveWithCells="1">
                  <from>
                    <xdr:col>10</xdr:col>
                    <xdr:colOff>47625</xdr:colOff>
                    <xdr:row>17</xdr:row>
                    <xdr:rowOff>200025</xdr:rowOff>
                  </from>
                  <to>
                    <xdr:col>12</xdr:col>
                    <xdr:colOff>209550</xdr:colOff>
                    <xdr:row>19</xdr:row>
                    <xdr:rowOff>38100</xdr:rowOff>
                  </to>
                </anchor>
              </controlPr>
            </control>
          </mc:Choice>
        </mc:AlternateContent>
        <mc:AlternateContent xmlns:mc="http://schemas.openxmlformats.org/markup-compatibility/2006">
          <mc:Choice Requires="x14">
            <control shapeId="22538" r:id="rId11" name="Check Box 10">
              <controlPr defaultSize="0" autoFill="0" autoLine="0" autoPict="0">
                <anchor moveWithCells="1">
                  <from>
                    <xdr:col>12</xdr:col>
                    <xdr:colOff>257175</xdr:colOff>
                    <xdr:row>17</xdr:row>
                    <xdr:rowOff>200025</xdr:rowOff>
                  </from>
                  <to>
                    <xdr:col>14</xdr:col>
                    <xdr:colOff>123825</xdr:colOff>
                    <xdr:row>19</xdr:row>
                    <xdr:rowOff>38100</xdr:rowOff>
                  </to>
                </anchor>
              </controlPr>
            </control>
          </mc:Choice>
        </mc:AlternateContent>
        <mc:AlternateContent xmlns:mc="http://schemas.openxmlformats.org/markup-compatibility/2006">
          <mc:Choice Requires="x14">
            <control shapeId="22539" r:id="rId12" name="Check Box 11">
              <controlPr defaultSize="0" autoFill="0" autoLine="0" autoPict="0">
                <anchor moveWithCells="1">
                  <from>
                    <xdr:col>21</xdr:col>
                    <xdr:colOff>38100</xdr:colOff>
                    <xdr:row>20</xdr:row>
                    <xdr:rowOff>276225</xdr:rowOff>
                  </from>
                  <to>
                    <xdr:col>24</xdr:col>
                    <xdr:colOff>352425</xdr:colOff>
                    <xdr:row>21</xdr:row>
                    <xdr:rowOff>247650</xdr:rowOff>
                  </to>
                </anchor>
              </controlPr>
            </control>
          </mc:Choice>
        </mc:AlternateContent>
        <mc:AlternateContent xmlns:mc="http://schemas.openxmlformats.org/markup-compatibility/2006">
          <mc:Choice Requires="x14">
            <control shapeId="22540" r:id="rId13" name="Check Box 12">
              <controlPr defaultSize="0" autoFill="0" autoLine="0" autoPict="0">
                <anchor moveWithCells="1">
                  <from>
                    <xdr:col>25</xdr:col>
                    <xdr:colOff>76200</xdr:colOff>
                    <xdr:row>21</xdr:row>
                    <xdr:rowOff>9525</xdr:rowOff>
                  </from>
                  <to>
                    <xdr:col>26</xdr:col>
                    <xdr:colOff>485775</xdr:colOff>
                    <xdr:row>21</xdr:row>
                    <xdr:rowOff>247650</xdr:rowOff>
                  </to>
                </anchor>
              </controlPr>
            </control>
          </mc:Choice>
        </mc:AlternateContent>
        <mc:AlternateContent xmlns:mc="http://schemas.openxmlformats.org/markup-compatibility/2006">
          <mc:Choice Requires="x14">
            <control shapeId="22541" r:id="rId14" name="Check Box 13">
              <controlPr defaultSize="0" autoFill="0" autoLine="0" autoPict="0">
                <anchor moveWithCells="1">
                  <from>
                    <xdr:col>12</xdr:col>
                    <xdr:colOff>38100</xdr:colOff>
                    <xdr:row>40</xdr:row>
                    <xdr:rowOff>161925</xdr:rowOff>
                  </from>
                  <to>
                    <xdr:col>15</xdr:col>
                    <xdr:colOff>152400</xdr:colOff>
                    <xdr:row>42</xdr:row>
                    <xdr:rowOff>38100</xdr:rowOff>
                  </to>
                </anchor>
              </controlPr>
            </control>
          </mc:Choice>
        </mc:AlternateContent>
        <mc:AlternateContent xmlns:mc="http://schemas.openxmlformats.org/markup-compatibility/2006">
          <mc:Choice Requires="x14">
            <control shapeId="22542" r:id="rId15" name="Check Box 14">
              <controlPr defaultSize="0" autoFill="0" autoLine="0" autoPict="0">
                <anchor moveWithCells="1">
                  <from>
                    <xdr:col>18</xdr:col>
                    <xdr:colOff>28575</xdr:colOff>
                    <xdr:row>40</xdr:row>
                    <xdr:rowOff>180975</xdr:rowOff>
                  </from>
                  <to>
                    <xdr:col>21</xdr:col>
                    <xdr:colOff>104775</xdr:colOff>
                    <xdr:row>42</xdr:row>
                    <xdr:rowOff>28575</xdr:rowOff>
                  </to>
                </anchor>
              </controlPr>
            </control>
          </mc:Choice>
        </mc:AlternateContent>
        <mc:AlternateContent xmlns:mc="http://schemas.openxmlformats.org/markup-compatibility/2006">
          <mc:Choice Requires="x14">
            <control shapeId="22543" r:id="rId16" name="Check Box 15">
              <controlPr defaultSize="0" autoFill="0" autoLine="0" autoPict="0">
                <anchor moveWithCells="1">
                  <from>
                    <xdr:col>22</xdr:col>
                    <xdr:colOff>161925</xdr:colOff>
                    <xdr:row>40</xdr:row>
                    <xdr:rowOff>171450</xdr:rowOff>
                  </from>
                  <to>
                    <xdr:col>25</xdr:col>
                    <xdr:colOff>361950</xdr:colOff>
                    <xdr:row>42</xdr:row>
                    <xdr:rowOff>28575</xdr:rowOff>
                  </to>
                </anchor>
              </controlPr>
            </control>
          </mc:Choice>
        </mc:AlternateContent>
        <mc:AlternateContent xmlns:mc="http://schemas.openxmlformats.org/markup-compatibility/2006">
          <mc:Choice Requires="x14">
            <control shapeId="22544" r:id="rId17" name="Check Box 16">
              <controlPr defaultSize="0" autoFill="0" autoLine="0" autoPict="0">
                <anchor moveWithCells="1">
                  <from>
                    <xdr:col>21</xdr:col>
                    <xdr:colOff>38100</xdr:colOff>
                    <xdr:row>42</xdr:row>
                    <xdr:rowOff>276225</xdr:rowOff>
                  </from>
                  <to>
                    <xdr:col>24</xdr:col>
                    <xdr:colOff>352425</xdr:colOff>
                    <xdr:row>44</xdr:row>
                    <xdr:rowOff>47625</xdr:rowOff>
                  </to>
                </anchor>
              </controlPr>
            </control>
          </mc:Choice>
        </mc:AlternateContent>
        <mc:AlternateContent xmlns:mc="http://schemas.openxmlformats.org/markup-compatibility/2006">
          <mc:Choice Requires="x14">
            <control shapeId="22545" r:id="rId18" name="Check Box 17">
              <controlPr defaultSize="0" autoFill="0" autoLine="0" autoPict="0">
                <anchor moveWithCells="1">
                  <from>
                    <xdr:col>25</xdr:col>
                    <xdr:colOff>76200</xdr:colOff>
                    <xdr:row>43</xdr:row>
                    <xdr:rowOff>9525</xdr:rowOff>
                  </from>
                  <to>
                    <xdr:col>26</xdr:col>
                    <xdr:colOff>485775</xdr:colOff>
                    <xdr:row>44</xdr:row>
                    <xdr:rowOff>57150</xdr:rowOff>
                  </to>
                </anchor>
              </controlPr>
            </control>
          </mc:Choice>
        </mc:AlternateContent>
        <mc:AlternateContent xmlns:mc="http://schemas.openxmlformats.org/markup-compatibility/2006">
          <mc:Choice Requires="x14">
            <control shapeId="22546" r:id="rId19" name="Check Box 18">
              <controlPr defaultSize="0" autoFill="0" autoLine="0" autoPict="0">
                <anchor moveWithCells="1">
                  <from>
                    <xdr:col>12</xdr:col>
                    <xdr:colOff>38100</xdr:colOff>
                    <xdr:row>62</xdr:row>
                    <xdr:rowOff>161925</xdr:rowOff>
                  </from>
                  <to>
                    <xdr:col>15</xdr:col>
                    <xdr:colOff>152400</xdr:colOff>
                    <xdr:row>64</xdr:row>
                    <xdr:rowOff>19050</xdr:rowOff>
                  </to>
                </anchor>
              </controlPr>
            </control>
          </mc:Choice>
        </mc:AlternateContent>
        <mc:AlternateContent xmlns:mc="http://schemas.openxmlformats.org/markup-compatibility/2006">
          <mc:Choice Requires="x14">
            <control shapeId="22547" r:id="rId20" name="Check Box 19">
              <controlPr defaultSize="0" autoFill="0" autoLine="0" autoPict="0">
                <anchor moveWithCells="1">
                  <from>
                    <xdr:col>18</xdr:col>
                    <xdr:colOff>28575</xdr:colOff>
                    <xdr:row>62</xdr:row>
                    <xdr:rowOff>180975</xdr:rowOff>
                  </from>
                  <to>
                    <xdr:col>21</xdr:col>
                    <xdr:colOff>104775</xdr:colOff>
                    <xdr:row>64</xdr:row>
                    <xdr:rowOff>0</xdr:rowOff>
                  </to>
                </anchor>
              </controlPr>
            </control>
          </mc:Choice>
        </mc:AlternateContent>
        <mc:AlternateContent xmlns:mc="http://schemas.openxmlformats.org/markup-compatibility/2006">
          <mc:Choice Requires="x14">
            <control shapeId="22548" r:id="rId21" name="Check Box 20">
              <controlPr defaultSize="0" autoFill="0" autoLine="0" autoPict="0">
                <anchor moveWithCells="1">
                  <from>
                    <xdr:col>22</xdr:col>
                    <xdr:colOff>161925</xdr:colOff>
                    <xdr:row>62</xdr:row>
                    <xdr:rowOff>171450</xdr:rowOff>
                  </from>
                  <to>
                    <xdr:col>25</xdr:col>
                    <xdr:colOff>361950</xdr:colOff>
                    <xdr:row>64</xdr:row>
                    <xdr:rowOff>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45E8B-1CD0-411E-A21D-0751EED6DEAE}">
  <sheetPr>
    <pageSetUpPr fitToPage="1"/>
  </sheetPr>
  <dimension ref="A1:AN55"/>
  <sheetViews>
    <sheetView view="pageBreakPreview" topLeftCell="A43" zoomScale="85" zoomScaleNormal="115" zoomScaleSheetLayoutView="85" workbookViewId="0">
      <selection activeCell="S53" sqref="S53"/>
    </sheetView>
  </sheetViews>
  <sheetFormatPr defaultColWidth="7" defaultRowHeight="15" customHeight="1" x14ac:dyDescent="0.15"/>
  <cols>
    <col min="1" max="1" width="4.5" style="144" customWidth="1"/>
    <col min="2" max="2" width="9" style="144" customWidth="1"/>
    <col min="3" max="3" width="11.625" style="144" customWidth="1"/>
    <col min="4" max="4" width="3.5" style="144" customWidth="1"/>
    <col min="5" max="6" width="5.375" style="144" customWidth="1"/>
    <col min="7" max="7" width="1.5" style="144" customWidth="1"/>
    <col min="8" max="8" width="7.25" style="144" customWidth="1"/>
    <col min="9" max="9" width="3" style="144" customWidth="1"/>
    <col min="10" max="10" width="4" style="144" customWidth="1"/>
    <col min="11" max="11" width="1.125" style="144" customWidth="1"/>
    <col min="12" max="12" width="5.625" style="144" customWidth="1"/>
    <col min="13" max="13" width="7.5" style="144" customWidth="1"/>
    <col min="14" max="14" width="6.5" style="144" customWidth="1"/>
    <col min="15" max="15" width="6.375" style="144" customWidth="1"/>
    <col min="16" max="17" width="5.125" style="144" customWidth="1"/>
    <col min="18" max="18" width="7" style="143"/>
    <col min="19" max="16384" width="7" style="144"/>
  </cols>
  <sheetData>
    <row r="1" spans="1:21" ht="36" customHeight="1" thickBot="1" x14ac:dyDescent="0.2">
      <c r="A1" s="1551" t="s">
        <v>514</v>
      </c>
      <c r="B1" s="1261"/>
      <c r="C1" s="1261"/>
      <c r="D1" s="1261"/>
      <c r="E1" s="1261"/>
      <c r="F1" s="1261"/>
      <c r="G1" s="1261"/>
      <c r="H1" s="1261"/>
      <c r="I1" s="1261"/>
      <c r="J1" s="1261"/>
      <c r="K1" s="1261"/>
      <c r="L1" s="1261"/>
      <c r="M1" s="1261"/>
      <c r="N1" s="1261"/>
      <c r="O1" s="1261"/>
      <c r="P1" s="1261"/>
      <c r="Q1" s="1261"/>
    </row>
    <row r="2" spans="1:21" ht="12.75" x14ac:dyDescent="0.15">
      <c r="A2" s="1271" t="s">
        <v>299</v>
      </c>
      <c r="B2" s="281" t="s">
        <v>416</v>
      </c>
      <c r="C2" s="1274"/>
      <c r="D2" s="1274"/>
      <c r="E2" s="1274"/>
      <c r="F2" s="1274"/>
      <c r="G2" s="1274"/>
      <c r="H2" s="1274"/>
      <c r="I2" s="1274"/>
      <c r="J2" s="1274"/>
      <c r="K2" s="1274"/>
      <c r="L2" s="1274"/>
      <c r="M2" s="1274"/>
      <c r="N2" s="1274"/>
      <c r="O2" s="1274"/>
      <c r="P2" s="1274"/>
      <c r="Q2" s="1275"/>
    </row>
    <row r="3" spans="1:21" s="215" customFormat="1" ht="12.75" x14ac:dyDescent="0.15">
      <c r="A3" s="1171"/>
      <c r="B3" s="268" t="s">
        <v>256</v>
      </c>
      <c r="C3" s="1181"/>
      <c r="D3" s="1181"/>
      <c r="E3" s="1181"/>
      <c r="F3" s="1181"/>
      <c r="G3" s="1181"/>
      <c r="H3" s="1181"/>
      <c r="I3" s="1181"/>
      <c r="J3" s="1181"/>
      <c r="K3" s="1181"/>
      <c r="L3" s="1181"/>
      <c r="M3" s="1181"/>
      <c r="N3" s="1181"/>
      <c r="O3" s="1181"/>
      <c r="P3" s="1181"/>
      <c r="Q3" s="1561"/>
      <c r="R3" s="143"/>
    </row>
    <row r="4" spans="1:21" ht="24.75" customHeight="1" x14ac:dyDescent="0.15">
      <c r="A4" s="1172"/>
      <c r="B4" s="268" t="s">
        <v>336</v>
      </c>
      <c r="C4" s="1176"/>
      <c r="D4" s="1176"/>
      <c r="E4" s="1176"/>
      <c r="F4" s="1176"/>
      <c r="G4" s="1176"/>
      <c r="H4" s="1176"/>
      <c r="I4" s="1176"/>
      <c r="J4" s="1176"/>
      <c r="K4" s="1176"/>
      <c r="L4" s="1176"/>
      <c r="M4" s="1176"/>
      <c r="N4" s="1176"/>
      <c r="O4" s="1176"/>
      <c r="P4" s="1176"/>
      <c r="Q4" s="1177"/>
    </row>
    <row r="5" spans="1:21" ht="36" customHeight="1" x14ac:dyDescent="0.15">
      <c r="A5" s="1172"/>
      <c r="B5" s="238" t="s">
        <v>257</v>
      </c>
      <c r="C5" s="1375" t="s">
        <v>482</v>
      </c>
      <c r="D5" s="1375"/>
      <c r="E5" s="1375"/>
      <c r="F5" s="1375"/>
      <c r="G5" s="1375"/>
      <c r="H5" s="1375"/>
      <c r="I5" s="1375"/>
      <c r="J5" s="1375"/>
      <c r="K5" s="1375"/>
      <c r="L5" s="1375"/>
      <c r="M5" s="1375"/>
      <c r="N5" s="1375"/>
      <c r="O5" s="1375"/>
      <c r="P5" s="1375"/>
      <c r="Q5" s="1376"/>
    </row>
    <row r="6" spans="1:21" ht="12.75" x14ac:dyDescent="0.15">
      <c r="A6" s="1172"/>
      <c r="B6" s="1180" t="s">
        <v>259</v>
      </c>
      <c r="C6" s="1733" t="s">
        <v>221</v>
      </c>
      <c r="D6" s="1365"/>
      <c r="E6" s="1734"/>
      <c r="F6" s="1735"/>
      <c r="G6" s="1735"/>
      <c r="H6" s="1733"/>
      <c r="I6" s="1736" t="s">
        <v>337</v>
      </c>
      <c r="J6" s="1737"/>
      <c r="K6" s="1737"/>
      <c r="L6" s="1738"/>
      <c r="M6" s="1734"/>
      <c r="N6" s="1735"/>
      <c r="O6" s="1735"/>
      <c r="P6" s="1735"/>
      <c r="Q6" s="1739"/>
    </row>
    <row r="7" spans="1:21" ht="12.75" x14ac:dyDescent="0.15">
      <c r="A7" s="1731"/>
      <c r="B7" s="1732"/>
      <c r="C7" s="1328" t="s">
        <v>262</v>
      </c>
      <c r="D7" s="1740"/>
      <c r="E7" s="299"/>
      <c r="F7" s="170"/>
      <c r="G7" s="170"/>
      <c r="H7" s="170"/>
      <c r="I7" s="262"/>
      <c r="J7" s="262"/>
      <c r="K7" s="262"/>
      <c r="L7" s="262"/>
      <c r="M7" s="170"/>
      <c r="N7" s="170"/>
      <c r="O7" s="170"/>
      <c r="P7" s="170"/>
      <c r="Q7" s="171"/>
    </row>
    <row r="8" spans="1:21" s="313" customFormat="1" ht="18.75" customHeight="1" x14ac:dyDescent="0.15">
      <c r="A8" s="1741" t="s">
        <v>351</v>
      </c>
      <c r="B8" s="1188"/>
      <c r="C8" s="1226"/>
      <c r="D8" s="1228"/>
      <c r="E8" s="1226" t="s">
        <v>352</v>
      </c>
      <c r="F8" s="1227"/>
      <c r="G8" s="1228"/>
      <c r="H8" s="1227"/>
      <c r="I8" s="1227"/>
      <c r="J8" s="1227"/>
      <c r="K8" s="1227"/>
      <c r="L8" s="1227"/>
      <c r="M8" s="1227"/>
      <c r="N8" s="1227"/>
      <c r="O8" s="1227"/>
      <c r="P8" s="1227"/>
      <c r="Q8" s="1490"/>
      <c r="R8" s="312"/>
      <c r="U8" s="305"/>
    </row>
    <row r="9" spans="1:21" ht="15.75" customHeight="1" x14ac:dyDescent="0.15">
      <c r="A9" s="1741"/>
      <c r="B9" s="1188"/>
      <c r="C9" s="173" t="s">
        <v>353</v>
      </c>
      <c r="D9" s="1683"/>
      <c r="E9" s="1742"/>
      <c r="F9" s="1742"/>
      <c r="G9" s="1742"/>
      <c r="H9" s="1742"/>
      <c r="I9" s="1742"/>
      <c r="J9" s="1742"/>
      <c r="K9" s="1742"/>
      <c r="L9" s="1743"/>
      <c r="M9" s="1188" t="s">
        <v>9</v>
      </c>
      <c r="N9" s="1701"/>
      <c r="O9" s="1188"/>
      <c r="P9" s="1188"/>
      <c r="Q9" s="1744"/>
    </row>
    <row r="10" spans="1:21" ht="15.75" customHeight="1" x14ac:dyDescent="0.15">
      <c r="A10" s="1379" t="s">
        <v>354</v>
      </c>
      <c r="B10" s="174" t="s">
        <v>256</v>
      </c>
      <c r="C10" s="1192"/>
      <c r="D10" s="1217"/>
      <c r="E10" s="1217"/>
      <c r="F10" s="1748"/>
      <c r="G10" s="1749" t="s">
        <v>338</v>
      </c>
      <c r="H10" s="1399"/>
      <c r="I10" s="1750"/>
      <c r="J10" s="1206" t="s">
        <v>339</v>
      </c>
      <c r="K10" s="1207"/>
      <c r="L10" s="1207"/>
      <c r="M10" s="1207"/>
      <c r="N10" s="1207"/>
      <c r="O10" s="1207"/>
      <c r="P10" s="1207"/>
      <c r="Q10" s="1208"/>
    </row>
    <row r="11" spans="1:21" ht="22.5" customHeight="1" x14ac:dyDescent="0.15">
      <c r="A11" s="1379"/>
      <c r="B11" s="175" t="s">
        <v>300</v>
      </c>
      <c r="C11" s="1192"/>
      <c r="D11" s="1192"/>
      <c r="E11" s="1192"/>
      <c r="F11" s="1193"/>
      <c r="G11" s="1749"/>
      <c r="H11" s="1399"/>
      <c r="I11" s="1750"/>
      <c r="J11" s="1206"/>
      <c r="K11" s="1207"/>
      <c r="L11" s="1207"/>
      <c r="M11" s="1207"/>
      <c r="N11" s="1207"/>
      <c r="O11" s="1207"/>
      <c r="P11" s="1207"/>
      <c r="Q11" s="1208"/>
    </row>
    <row r="12" spans="1:21" ht="15.75" customHeight="1" x14ac:dyDescent="0.15">
      <c r="A12" s="1379"/>
      <c r="B12" s="175" t="s">
        <v>266</v>
      </c>
      <c r="C12" s="1192"/>
      <c r="D12" s="1192"/>
      <c r="E12" s="1192"/>
      <c r="F12" s="1193"/>
      <c r="G12" s="1536"/>
      <c r="H12" s="1531"/>
      <c r="I12" s="1532"/>
      <c r="J12" s="1209"/>
      <c r="K12" s="1210"/>
      <c r="L12" s="1210"/>
      <c r="M12" s="1210"/>
      <c r="N12" s="1210"/>
      <c r="O12" s="1210"/>
      <c r="P12" s="1210"/>
      <c r="Q12" s="1211"/>
    </row>
    <row r="13" spans="1:21" ht="30.75" customHeight="1" x14ac:dyDescent="0.15">
      <c r="A13" s="1379"/>
      <c r="B13" s="1219" t="s">
        <v>467</v>
      </c>
      <c r="C13" s="1220"/>
      <c r="D13" s="1220"/>
      <c r="E13" s="1220"/>
      <c r="F13" s="1221"/>
      <c r="G13" s="1315"/>
      <c r="H13" s="1316"/>
      <c r="I13" s="1316"/>
      <c r="J13" s="1316"/>
      <c r="K13" s="1316"/>
      <c r="L13" s="1316"/>
      <c r="M13" s="1316"/>
      <c r="N13" s="1316"/>
      <c r="O13" s="1316"/>
      <c r="P13" s="1316"/>
      <c r="Q13" s="1751"/>
    </row>
    <row r="14" spans="1:21" ht="15" customHeight="1" x14ac:dyDescent="0.15">
      <c r="A14" s="1379"/>
      <c r="B14" s="1249" t="s">
        <v>483</v>
      </c>
      <c r="C14" s="1250"/>
      <c r="D14" s="1250"/>
      <c r="E14" s="1250"/>
      <c r="F14" s="1745"/>
      <c r="G14" s="1294" t="s">
        <v>484</v>
      </c>
      <c r="H14" s="1295"/>
      <c r="I14" s="1295"/>
      <c r="J14" s="1296"/>
      <c r="K14" s="1752"/>
      <c r="L14" s="1753"/>
      <c r="M14" s="1753"/>
      <c r="N14" s="1753"/>
      <c r="O14" s="1753"/>
      <c r="P14" s="1753"/>
      <c r="Q14" s="1754"/>
    </row>
    <row r="15" spans="1:21" s="256" customFormat="1" ht="15" customHeight="1" x14ac:dyDescent="0.15">
      <c r="A15" s="1379"/>
      <c r="B15" s="1300"/>
      <c r="C15" s="1258"/>
      <c r="D15" s="1258"/>
      <c r="E15" s="1258"/>
      <c r="F15" s="1704"/>
      <c r="G15" s="1297"/>
      <c r="H15" s="1298"/>
      <c r="I15" s="1298"/>
      <c r="J15" s="1299"/>
      <c r="K15" s="1571"/>
      <c r="L15" s="1572"/>
      <c r="M15" s="1572"/>
      <c r="N15" s="1572"/>
      <c r="O15" s="1572"/>
      <c r="P15" s="1572"/>
      <c r="Q15" s="1573"/>
      <c r="R15" s="143"/>
    </row>
    <row r="16" spans="1:21" ht="15" customHeight="1" x14ac:dyDescent="0.15">
      <c r="A16" s="1379"/>
      <c r="B16" s="1300"/>
      <c r="C16" s="1258"/>
      <c r="D16" s="1258"/>
      <c r="E16" s="1258"/>
      <c r="F16" s="1704"/>
      <c r="G16" s="1347" t="s">
        <v>9</v>
      </c>
      <c r="H16" s="1348"/>
      <c r="I16" s="1755"/>
      <c r="J16" s="1756"/>
      <c r="K16" s="1683"/>
      <c r="L16" s="1742"/>
      <c r="M16" s="1742"/>
      <c r="N16" s="1742"/>
      <c r="O16" s="1742"/>
      <c r="P16" s="1742"/>
      <c r="Q16" s="1757"/>
    </row>
    <row r="17" spans="1:40" ht="21" customHeight="1" x14ac:dyDescent="0.15">
      <c r="A17" s="1379"/>
      <c r="B17" s="1300"/>
      <c r="C17" s="1258"/>
      <c r="D17" s="1258"/>
      <c r="E17" s="1258"/>
      <c r="F17" s="1704"/>
      <c r="G17" s="1180" t="s">
        <v>485</v>
      </c>
      <c r="H17" s="1564"/>
      <c r="I17" s="1564"/>
      <c r="J17" s="1564"/>
      <c r="K17" s="1758"/>
      <c r="L17" s="1759"/>
      <c r="M17" s="1759"/>
      <c r="N17" s="1759"/>
      <c r="O17" s="1759"/>
      <c r="P17" s="1759"/>
      <c r="Q17" s="1760"/>
    </row>
    <row r="18" spans="1:40" ht="21" customHeight="1" x14ac:dyDescent="0.15">
      <c r="A18" s="1379"/>
      <c r="B18" s="1300"/>
      <c r="C18" s="1258"/>
      <c r="D18" s="1258"/>
      <c r="E18" s="1258"/>
      <c r="F18" s="1704"/>
      <c r="G18" s="1564"/>
      <c r="H18" s="1564"/>
      <c r="I18" s="1564"/>
      <c r="J18" s="1564"/>
      <c r="K18" s="1701"/>
      <c r="L18" s="1761"/>
      <c r="M18" s="1761"/>
      <c r="N18" s="1761"/>
      <c r="O18" s="1761"/>
      <c r="P18" s="1761"/>
      <c r="Q18" s="1762"/>
    </row>
    <row r="19" spans="1:40" ht="21.75" customHeight="1" x14ac:dyDescent="0.15">
      <c r="A19" s="1173" t="s">
        <v>281</v>
      </c>
      <c r="B19" s="237" t="s">
        <v>353</v>
      </c>
      <c r="C19" s="1746"/>
      <c r="D19" s="1387"/>
      <c r="E19" s="1387"/>
      <c r="F19" s="1387"/>
      <c r="G19" s="1387"/>
      <c r="H19" s="1387"/>
      <c r="I19" s="1387"/>
      <c r="J19" s="1365" t="s">
        <v>355</v>
      </c>
      <c r="K19" s="1365"/>
      <c r="L19" s="1365"/>
      <c r="M19" s="1365"/>
      <c r="N19" s="1365"/>
      <c r="O19" s="1365"/>
      <c r="P19" s="1365"/>
      <c r="Q19" s="1695"/>
    </row>
    <row r="20" spans="1:40" ht="21.75" customHeight="1" x14ac:dyDescent="0.15">
      <c r="A20" s="1731"/>
      <c r="B20" s="243" t="s">
        <v>353</v>
      </c>
      <c r="C20" s="1747"/>
      <c r="D20" s="1387"/>
      <c r="E20" s="1387"/>
      <c r="F20" s="1387"/>
      <c r="G20" s="1387"/>
      <c r="H20" s="1387"/>
      <c r="I20" s="1387"/>
      <c r="J20" s="1365" t="s">
        <v>355</v>
      </c>
      <c r="K20" s="1365"/>
      <c r="L20" s="1365"/>
      <c r="M20" s="1365"/>
      <c r="N20" s="1365"/>
      <c r="O20" s="1365"/>
      <c r="P20" s="1365"/>
      <c r="Q20" s="1695"/>
    </row>
    <row r="21" spans="1:40" ht="16.350000000000001" customHeight="1" x14ac:dyDescent="0.15">
      <c r="A21" s="1763" t="s">
        <v>268</v>
      </c>
      <c r="B21" s="1764"/>
      <c r="C21" s="1764"/>
      <c r="D21" s="1764"/>
      <c r="E21" s="1764"/>
      <c r="F21" s="1764"/>
      <c r="G21" s="1764"/>
      <c r="H21" s="1764"/>
      <c r="I21" s="1764"/>
      <c r="J21" s="1764"/>
      <c r="K21" s="1764"/>
      <c r="L21" s="1764"/>
      <c r="M21" s="1764"/>
      <c r="N21" s="1764"/>
      <c r="O21" s="1764"/>
      <c r="P21" s="1764"/>
      <c r="Q21" s="1765"/>
    </row>
    <row r="22" spans="1:40" ht="25.35" customHeight="1" x14ac:dyDescent="0.15">
      <c r="A22" s="1766" t="s">
        <v>269</v>
      </c>
      <c r="B22" s="1636"/>
      <c r="C22" s="1636"/>
      <c r="D22" s="1767"/>
      <c r="E22" s="1252" t="s">
        <v>356</v>
      </c>
      <c r="F22" s="1201"/>
      <c r="G22" s="1202"/>
      <c r="H22" s="1252" t="s">
        <v>357</v>
      </c>
      <c r="I22" s="1201"/>
      <c r="J22" s="1202"/>
      <c r="K22" s="1252" t="s">
        <v>21</v>
      </c>
      <c r="L22" s="1253"/>
      <c r="M22" s="1254"/>
      <c r="N22" s="1336"/>
      <c r="O22" s="1295"/>
      <c r="P22" s="1295"/>
      <c r="Q22" s="1617"/>
    </row>
    <row r="23" spans="1:40" ht="15.6" customHeight="1" x14ac:dyDescent="0.15">
      <c r="A23" s="1768"/>
      <c r="B23" s="1260"/>
      <c r="C23" s="1260"/>
      <c r="D23" s="1769"/>
      <c r="E23" s="163" t="s">
        <v>147</v>
      </c>
      <c r="F23" s="1219" t="s">
        <v>148</v>
      </c>
      <c r="G23" s="1221"/>
      <c r="H23" s="163" t="s">
        <v>147</v>
      </c>
      <c r="I23" s="1219" t="s">
        <v>148</v>
      </c>
      <c r="J23" s="1221"/>
      <c r="K23" s="1219" t="s">
        <v>147</v>
      </c>
      <c r="L23" s="1221"/>
      <c r="M23" s="163" t="s">
        <v>287</v>
      </c>
      <c r="N23" s="1770"/>
      <c r="O23" s="1771"/>
      <c r="P23" s="1771"/>
      <c r="Q23" s="1772"/>
    </row>
    <row r="24" spans="1:40" ht="15.6" customHeight="1" x14ac:dyDescent="0.15">
      <c r="A24" s="1242"/>
      <c r="B24" s="1386" t="s">
        <v>301</v>
      </c>
      <c r="C24" s="1387"/>
      <c r="D24" s="1388"/>
      <c r="E24" s="176"/>
      <c r="F24" s="1338"/>
      <c r="G24" s="1389"/>
      <c r="H24" s="176"/>
      <c r="I24" s="1338"/>
      <c r="J24" s="1389"/>
      <c r="K24" s="1338"/>
      <c r="L24" s="1389"/>
      <c r="M24" s="176"/>
      <c r="N24" s="1770"/>
      <c r="O24" s="1771"/>
      <c r="P24" s="1771"/>
      <c r="Q24" s="1772"/>
    </row>
    <row r="25" spans="1:40" ht="15.6" customHeight="1" x14ac:dyDescent="0.15">
      <c r="A25" s="1242"/>
      <c r="B25" s="1410" t="s">
        <v>275</v>
      </c>
      <c r="C25" s="1411"/>
      <c r="D25" s="1412"/>
      <c r="E25" s="177"/>
      <c r="F25" s="1222"/>
      <c r="G25" s="1521"/>
      <c r="H25" s="177"/>
      <c r="I25" s="1222"/>
      <c r="J25" s="1521"/>
      <c r="K25" s="1338"/>
      <c r="L25" s="1389"/>
      <c r="M25" s="176"/>
      <c r="N25" s="1773"/>
      <c r="O25" s="1774"/>
      <c r="P25" s="1774"/>
      <c r="Q25" s="1775"/>
    </row>
    <row r="26" spans="1:40" ht="15.6" customHeight="1" x14ac:dyDescent="0.15">
      <c r="A26" s="1515"/>
      <c r="B26" s="1476" t="s">
        <v>288</v>
      </c>
      <c r="C26" s="1476"/>
      <c r="D26" s="1476"/>
      <c r="E26" s="1365"/>
      <c r="F26" s="1365"/>
      <c r="G26" s="1365"/>
      <c r="H26" s="1365"/>
      <c r="I26" s="1365"/>
      <c r="J26" s="1365"/>
      <c r="K26" s="1525"/>
      <c r="L26" s="1525"/>
      <c r="M26" s="1526"/>
      <c r="N26" s="1786"/>
      <c r="O26" s="1787"/>
      <c r="P26" s="1787"/>
      <c r="Q26" s="1788"/>
    </row>
    <row r="27" spans="1:40" ht="15.6" customHeight="1" x14ac:dyDescent="0.15">
      <c r="A27" s="1776" t="s">
        <v>358</v>
      </c>
      <c r="B27" s="1777"/>
      <c r="C27" s="1777"/>
      <c r="D27" s="1777"/>
      <c r="E27" s="1778"/>
      <c r="F27" s="1779" t="s">
        <v>290</v>
      </c>
      <c r="G27" s="1780"/>
      <c r="H27" s="1781"/>
      <c r="I27" s="1782"/>
      <c r="J27" s="1783"/>
      <c r="K27" s="1784"/>
      <c r="L27" s="1784"/>
      <c r="M27" s="1784"/>
      <c r="N27" s="1784"/>
      <c r="O27" s="1784"/>
      <c r="P27" s="1784"/>
      <c r="Q27" s="1785"/>
    </row>
    <row r="28" spans="1:40" ht="16.350000000000001" customHeight="1" x14ac:dyDescent="0.15">
      <c r="A28" s="1763" t="s">
        <v>303</v>
      </c>
      <c r="B28" s="1764"/>
      <c r="C28" s="1764"/>
      <c r="D28" s="1764"/>
      <c r="E28" s="1764"/>
      <c r="F28" s="1764"/>
      <c r="G28" s="1764"/>
      <c r="H28" s="1764"/>
      <c r="I28" s="1764"/>
      <c r="J28" s="1764"/>
      <c r="K28" s="1764"/>
      <c r="L28" s="1764"/>
      <c r="M28" s="1764"/>
      <c r="N28" s="1764"/>
      <c r="O28" s="1764"/>
      <c r="P28" s="1764"/>
      <c r="Q28" s="1765"/>
    </row>
    <row r="29" spans="1:40" ht="13.5" customHeight="1" x14ac:dyDescent="0.15">
      <c r="A29" s="1173"/>
      <c r="B29" s="1180" t="s">
        <v>292</v>
      </c>
      <c r="C29" s="1180"/>
      <c r="D29" s="1180"/>
      <c r="E29" s="1496" t="s">
        <v>359</v>
      </c>
      <c r="F29" s="1496"/>
      <c r="G29" s="1496"/>
      <c r="H29" s="1180"/>
      <c r="I29" s="1180"/>
      <c r="J29" s="1180"/>
      <c r="K29" s="1180"/>
      <c r="L29" s="1180"/>
      <c r="M29" s="1180"/>
      <c r="N29" s="1180"/>
      <c r="O29" s="1180"/>
      <c r="P29" s="1180"/>
      <c r="Q29" s="1472"/>
    </row>
    <row r="30" spans="1:40" ht="27" customHeight="1" x14ac:dyDescent="0.15">
      <c r="A30" s="1173"/>
      <c r="B30" s="1789" t="s">
        <v>360</v>
      </c>
      <c r="C30" s="1789"/>
      <c r="D30" s="1789"/>
      <c r="E30" s="1496" t="s">
        <v>361</v>
      </c>
      <c r="F30" s="1496"/>
      <c r="G30" s="1496"/>
      <c r="H30" s="1347" t="s">
        <v>362</v>
      </c>
      <c r="I30" s="1348"/>
      <c r="J30" s="1348"/>
      <c r="K30" s="1348"/>
      <c r="L30" s="1348"/>
      <c r="M30" s="1348"/>
      <c r="N30" s="1655"/>
      <c r="O30" s="1496" t="s">
        <v>361</v>
      </c>
      <c r="P30" s="1496"/>
      <c r="Q30" s="1727"/>
    </row>
    <row r="31" spans="1:40" ht="27" customHeight="1" x14ac:dyDescent="0.15">
      <c r="A31" s="1173"/>
      <c r="B31" s="1180" t="s">
        <v>363</v>
      </c>
      <c r="C31" s="1564"/>
      <c r="D31" s="1564"/>
      <c r="E31" s="1496" t="s">
        <v>277</v>
      </c>
      <c r="F31" s="1496"/>
      <c r="G31" s="1496"/>
      <c r="H31" s="1584" t="s">
        <v>294</v>
      </c>
      <c r="I31" s="1755"/>
      <c r="J31" s="1755"/>
      <c r="K31" s="1755"/>
      <c r="L31" s="1755"/>
      <c r="M31" s="1755"/>
      <c r="N31" s="1756"/>
      <c r="O31" s="1496" t="s">
        <v>302</v>
      </c>
      <c r="P31" s="1496"/>
      <c r="Q31" s="1727"/>
    </row>
    <row r="32" spans="1:40" s="149" customFormat="1" ht="14.25" customHeight="1" x14ac:dyDescent="0.15">
      <c r="A32" s="1471" t="s">
        <v>295</v>
      </c>
      <c r="B32" s="1180"/>
      <c r="C32" s="1180"/>
      <c r="D32" s="1496" t="s">
        <v>290</v>
      </c>
      <c r="E32" s="1496"/>
      <c r="F32" s="1496"/>
      <c r="G32" s="1496"/>
      <c r="H32" s="1729"/>
      <c r="I32" s="1729"/>
      <c r="J32" s="1729"/>
      <c r="K32" s="1729"/>
      <c r="L32" s="1729"/>
      <c r="M32" s="1729"/>
      <c r="N32" s="1729"/>
      <c r="O32" s="1729"/>
      <c r="P32" s="1729"/>
      <c r="Q32" s="1730"/>
      <c r="R32" s="172"/>
      <c r="S32" s="172"/>
      <c r="T32" s="172"/>
      <c r="U32" s="172"/>
      <c r="V32" s="172"/>
      <c r="W32" s="172"/>
      <c r="X32" s="172"/>
      <c r="Y32" s="172"/>
      <c r="Z32" s="172"/>
      <c r="AA32" s="172"/>
      <c r="AB32" s="172"/>
      <c r="AC32" s="172"/>
      <c r="AD32" s="172"/>
      <c r="AE32" s="172"/>
      <c r="AF32" s="172"/>
      <c r="AG32" s="172"/>
      <c r="AH32" s="172"/>
      <c r="AI32" s="172"/>
      <c r="AJ32" s="172"/>
      <c r="AK32" s="172"/>
      <c r="AL32" s="172"/>
      <c r="AM32" s="172"/>
      <c r="AN32" s="148"/>
    </row>
    <row r="33" spans="1:40" s="149" customFormat="1" ht="14.25" customHeight="1" x14ac:dyDescent="0.15">
      <c r="A33" s="1471" t="s">
        <v>296</v>
      </c>
      <c r="B33" s="1180"/>
      <c r="C33" s="1180"/>
      <c r="D33" s="1496" t="s">
        <v>290</v>
      </c>
      <c r="E33" s="1496"/>
      <c r="F33" s="1496"/>
      <c r="G33" s="1496"/>
      <c r="H33" s="1180" t="s">
        <v>297</v>
      </c>
      <c r="I33" s="1180"/>
      <c r="J33" s="1180"/>
      <c r="K33" s="1180"/>
      <c r="L33" s="1180"/>
      <c r="M33" s="1180"/>
      <c r="N33" s="1504" t="s">
        <v>290</v>
      </c>
      <c r="O33" s="1504"/>
      <c r="P33" s="1504"/>
      <c r="Q33" s="1505"/>
      <c r="R33" s="276"/>
      <c r="S33" s="276"/>
      <c r="T33" s="276"/>
      <c r="U33" s="276"/>
      <c r="V33" s="276"/>
      <c r="W33" s="276"/>
      <c r="X33" s="276"/>
      <c r="Y33" s="276"/>
      <c r="Z33" s="276"/>
      <c r="AA33" s="276"/>
      <c r="AB33" s="276"/>
      <c r="AC33" s="276"/>
      <c r="AD33" s="276"/>
      <c r="AE33" s="276"/>
      <c r="AF33" s="276"/>
      <c r="AG33" s="276"/>
      <c r="AH33" s="276"/>
      <c r="AI33" s="276"/>
      <c r="AJ33" s="276"/>
      <c r="AK33" s="276"/>
      <c r="AL33" s="276"/>
      <c r="AM33" s="276"/>
      <c r="AN33" s="148"/>
    </row>
    <row r="34" spans="1:40" s="149" customFormat="1" ht="14.25" customHeight="1" x14ac:dyDescent="0.15">
      <c r="A34" s="1471" t="s">
        <v>486</v>
      </c>
      <c r="B34" s="1180"/>
      <c r="C34" s="1180"/>
      <c r="D34" s="1496" t="s">
        <v>290</v>
      </c>
      <c r="E34" s="1496"/>
      <c r="F34" s="1496"/>
      <c r="G34" s="1496"/>
      <c r="H34" s="1226"/>
      <c r="I34" s="1227"/>
      <c r="J34" s="1227"/>
      <c r="K34" s="1227"/>
      <c r="L34" s="1227"/>
      <c r="M34" s="1227"/>
      <c r="N34" s="1227"/>
      <c r="O34" s="1227"/>
      <c r="P34" s="1227"/>
      <c r="Q34" s="1490"/>
      <c r="R34" s="172"/>
      <c r="S34" s="172"/>
      <c r="T34" s="172"/>
      <c r="U34" s="172"/>
      <c r="W34" s="172"/>
      <c r="X34" s="172"/>
      <c r="Y34" s="172"/>
      <c r="Z34" s="172"/>
      <c r="AA34" s="172"/>
      <c r="AB34" s="172"/>
      <c r="AC34" s="172"/>
      <c r="AD34" s="172"/>
      <c r="AE34" s="172"/>
      <c r="AF34" s="172"/>
      <c r="AG34" s="172"/>
      <c r="AI34" s="178"/>
      <c r="AJ34" s="178"/>
      <c r="AK34" s="178"/>
      <c r="AL34" s="178"/>
      <c r="AM34" s="178"/>
      <c r="AN34" s="148"/>
    </row>
    <row r="35" spans="1:40" s="149" customFormat="1" ht="14.25" customHeight="1" x14ac:dyDescent="0.15">
      <c r="A35" s="1471" t="s">
        <v>298</v>
      </c>
      <c r="B35" s="1180"/>
      <c r="C35" s="1180"/>
      <c r="D35" s="1180"/>
      <c r="E35" s="1180"/>
      <c r="F35" s="1180"/>
      <c r="G35" s="1180"/>
      <c r="H35" s="1180"/>
      <c r="I35" s="1180"/>
      <c r="J35" s="1180"/>
      <c r="K35" s="1180"/>
      <c r="L35" s="1180"/>
      <c r="M35" s="1180"/>
      <c r="N35" s="1180"/>
      <c r="O35" s="1180"/>
      <c r="P35" s="1180"/>
      <c r="Q35" s="1472"/>
      <c r="R35" s="172"/>
      <c r="S35" s="172"/>
      <c r="T35" s="172"/>
      <c r="U35" s="172"/>
      <c r="V35" s="172"/>
      <c r="W35" s="172"/>
      <c r="X35" s="172"/>
      <c r="Y35" s="172"/>
      <c r="Z35" s="172"/>
      <c r="AA35" s="172"/>
      <c r="AB35" s="172"/>
      <c r="AC35" s="172"/>
      <c r="AD35" s="172"/>
      <c r="AE35" s="172"/>
      <c r="AF35" s="172"/>
      <c r="AG35" s="172"/>
      <c r="AH35" s="172"/>
      <c r="AI35" s="172"/>
      <c r="AJ35" s="172"/>
      <c r="AK35" s="172"/>
      <c r="AL35" s="172"/>
      <c r="AM35" s="172"/>
      <c r="AN35" s="150"/>
    </row>
    <row r="36" spans="1:40" ht="15.95" customHeight="1" thickBot="1" x14ac:dyDescent="0.2">
      <c r="A36" s="1464" t="s">
        <v>150</v>
      </c>
      <c r="B36" s="1465"/>
      <c r="C36" s="1278"/>
      <c r="D36" s="1792" t="s">
        <v>6</v>
      </c>
      <c r="E36" s="1793"/>
      <c r="F36" s="1793"/>
      <c r="G36" s="1793"/>
      <c r="H36" s="1793"/>
      <c r="I36" s="1793"/>
      <c r="J36" s="1793"/>
      <c r="K36" s="1793"/>
      <c r="L36" s="1793"/>
      <c r="M36" s="1793"/>
      <c r="N36" s="1793"/>
      <c r="O36" s="1793"/>
      <c r="P36" s="1793"/>
      <c r="Q36" s="1794"/>
    </row>
    <row r="37" spans="1:40" s="256" customFormat="1" ht="15.95" customHeight="1" x14ac:dyDescent="0.15">
      <c r="A37" s="276"/>
      <c r="B37" s="276"/>
      <c r="C37" s="276"/>
      <c r="D37" s="276"/>
      <c r="E37" s="276"/>
      <c r="F37" s="276"/>
      <c r="G37" s="276"/>
      <c r="H37" s="276"/>
      <c r="I37" s="276"/>
      <c r="J37" s="276"/>
      <c r="K37" s="276"/>
      <c r="L37" s="276"/>
      <c r="M37" s="276"/>
      <c r="N37" s="276"/>
      <c r="O37" s="276"/>
      <c r="P37" s="276"/>
      <c r="Q37" s="276"/>
      <c r="R37" s="143"/>
    </row>
    <row r="38" spans="1:40" s="256" customFormat="1" ht="15.95" customHeight="1" thickBot="1" x14ac:dyDescent="0.2">
      <c r="A38" s="1270" t="s">
        <v>488</v>
      </c>
      <c r="B38" s="1270"/>
      <c r="C38" s="1270"/>
      <c r="D38" s="1270"/>
      <c r="E38" s="1270"/>
      <c r="F38" s="1270"/>
      <c r="G38" s="1270"/>
      <c r="H38" s="1270"/>
      <c r="I38" s="1270"/>
      <c r="J38" s="1270"/>
      <c r="K38" s="1270"/>
      <c r="L38" s="1270"/>
      <c r="M38" s="1270"/>
      <c r="N38" s="1270"/>
      <c r="O38" s="1270"/>
      <c r="P38" s="1270"/>
      <c r="Q38" s="1270"/>
      <c r="R38" s="143"/>
    </row>
    <row r="39" spans="1:40" s="179" customFormat="1" ht="15" customHeight="1" x14ac:dyDescent="0.15">
      <c r="A39" s="1271" t="s">
        <v>521</v>
      </c>
      <c r="B39" s="281" t="s">
        <v>256</v>
      </c>
      <c r="C39" s="1508"/>
      <c r="D39" s="1508"/>
      <c r="E39" s="1508"/>
      <c r="F39" s="1508"/>
      <c r="G39" s="1508"/>
      <c r="H39" s="1508"/>
      <c r="I39" s="1508"/>
      <c r="J39" s="1508"/>
      <c r="K39" s="1508"/>
      <c r="L39" s="1508"/>
      <c r="M39" s="1508"/>
      <c r="N39" s="1508"/>
      <c r="O39" s="1508"/>
      <c r="P39" s="1508"/>
      <c r="Q39" s="1509"/>
      <c r="R39" s="180"/>
    </row>
    <row r="40" spans="1:40" s="179" customFormat="1" ht="15" customHeight="1" x14ac:dyDescent="0.15">
      <c r="A40" s="1172"/>
      <c r="B40" s="268" t="s">
        <v>336</v>
      </c>
      <c r="C40" s="1176"/>
      <c r="D40" s="1176"/>
      <c r="E40" s="1176"/>
      <c r="F40" s="1176"/>
      <c r="G40" s="1176"/>
      <c r="H40" s="1176"/>
      <c r="I40" s="1176"/>
      <c r="J40" s="1176"/>
      <c r="K40" s="1176"/>
      <c r="L40" s="1176"/>
      <c r="M40" s="1176"/>
      <c r="N40" s="1176"/>
      <c r="O40" s="1176"/>
      <c r="P40" s="1176"/>
      <c r="Q40" s="1177"/>
      <c r="R40" s="180"/>
    </row>
    <row r="41" spans="1:40" s="179" customFormat="1" ht="15" customHeight="1" x14ac:dyDescent="0.15">
      <c r="A41" s="1172"/>
      <c r="B41" s="238" t="s">
        <v>257</v>
      </c>
      <c r="C41" s="1375" t="s">
        <v>482</v>
      </c>
      <c r="D41" s="1375"/>
      <c r="E41" s="1375"/>
      <c r="F41" s="1375"/>
      <c r="G41" s="1375"/>
      <c r="H41" s="1375"/>
      <c r="I41" s="1375"/>
      <c r="J41" s="1375"/>
      <c r="K41" s="1375"/>
      <c r="L41" s="1375"/>
      <c r="M41" s="1375"/>
      <c r="N41" s="1375"/>
      <c r="O41" s="1375"/>
      <c r="P41" s="1375"/>
      <c r="Q41" s="1376"/>
      <c r="R41" s="180"/>
    </row>
    <row r="42" spans="1:40" ht="15" customHeight="1" x14ac:dyDescent="0.15">
      <c r="A42" s="1172"/>
      <c r="B42" s="1180" t="s">
        <v>259</v>
      </c>
      <c r="C42" s="1733" t="s">
        <v>221</v>
      </c>
      <c r="D42" s="1365"/>
      <c r="E42" s="1734"/>
      <c r="F42" s="1735"/>
      <c r="G42" s="1735"/>
      <c r="H42" s="1733"/>
      <c r="I42" s="1736" t="s">
        <v>337</v>
      </c>
      <c r="J42" s="1737"/>
      <c r="K42" s="1737"/>
      <c r="L42" s="1738"/>
      <c r="M42" s="1734"/>
      <c r="N42" s="1735"/>
      <c r="O42" s="1735"/>
      <c r="P42" s="1735"/>
      <c r="Q42" s="1739"/>
    </row>
    <row r="43" spans="1:40" ht="15" customHeight="1" x14ac:dyDescent="0.15">
      <c r="A43" s="1173"/>
      <c r="B43" s="1732"/>
      <c r="C43" s="1328" t="s">
        <v>262</v>
      </c>
      <c r="D43" s="1740"/>
      <c r="E43" s="299"/>
      <c r="F43" s="170"/>
      <c r="G43" s="170"/>
      <c r="H43" s="170"/>
      <c r="I43" s="262"/>
      <c r="J43" s="262"/>
      <c r="K43" s="262"/>
      <c r="L43" s="262"/>
      <c r="M43" s="170"/>
      <c r="N43" s="170"/>
      <c r="O43" s="170"/>
      <c r="P43" s="170"/>
      <c r="Q43" s="171"/>
    </row>
    <row r="44" spans="1:40" ht="15" customHeight="1" x14ac:dyDescent="0.15">
      <c r="A44" s="1795" t="s">
        <v>303</v>
      </c>
      <c r="B44" s="1499"/>
      <c r="C44" s="1499"/>
      <c r="D44" s="1499"/>
      <c r="E44" s="1499"/>
      <c r="F44" s="1499"/>
      <c r="G44" s="1499"/>
      <c r="H44" s="1499"/>
      <c r="I44" s="1499"/>
      <c r="J44" s="1499"/>
      <c r="K44" s="1499"/>
      <c r="L44" s="1499"/>
      <c r="M44" s="1499"/>
      <c r="N44" s="1499"/>
      <c r="O44" s="1499"/>
      <c r="P44" s="1499"/>
      <c r="Q44" s="1500"/>
    </row>
    <row r="45" spans="1:40" ht="15" customHeight="1" x14ac:dyDescent="0.15">
      <c r="A45" s="1173"/>
      <c r="B45" s="1180" t="s">
        <v>292</v>
      </c>
      <c r="C45" s="1180"/>
      <c r="D45" s="1180"/>
      <c r="E45" s="1496" t="s">
        <v>359</v>
      </c>
      <c r="F45" s="1496"/>
      <c r="G45" s="1496"/>
      <c r="H45" s="1180"/>
      <c r="I45" s="1180"/>
      <c r="J45" s="1180"/>
      <c r="K45" s="1180"/>
      <c r="L45" s="1180"/>
      <c r="M45" s="1180"/>
      <c r="N45" s="1180"/>
      <c r="O45" s="1180"/>
      <c r="P45" s="1180"/>
      <c r="Q45" s="1472"/>
    </row>
    <row r="46" spans="1:40" ht="30.75" customHeight="1" x14ac:dyDescent="0.15">
      <c r="A46" s="1173"/>
      <c r="B46" s="1789" t="s">
        <v>360</v>
      </c>
      <c r="C46" s="1789"/>
      <c r="D46" s="1789"/>
      <c r="E46" s="1496" t="s">
        <v>361</v>
      </c>
      <c r="F46" s="1496"/>
      <c r="G46" s="1496"/>
      <c r="H46" s="1181" t="s">
        <v>362</v>
      </c>
      <c r="I46" s="1729"/>
      <c r="J46" s="1729"/>
      <c r="K46" s="1729"/>
      <c r="L46" s="1729"/>
      <c r="M46" s="1729"/>
      <c r="N46" s="1729"/>
      <c r="O46" s="1496" t="s">
        <v>361</v>
      </c>
      <c r="P46" s="1496"/>
      <c r="Q46" s="1727"/>
    </row>
    <row r="47" spans="1:40" ht="22.5" customHeight="1" x14ac:dyDescent="0.15">
      <c r="A47" s="1173"/>
      <c r="B47" s="1180" t="s">
        <v>363</v>
      </c>
      <c r="C47" s="1564"/>
      <c r="D47" s="1564"/>
      <c r="E47" s="1496" t="s">
        <v>277</v>
      </c>
      <c r="F47" s="1496"/>
      <c r="G47" s="1496"/>
      <c r="H47" s="1564" t="s">
        <v>294</v>
      </c>
      <c r="I47" s="1564"/>
      <c r="J47" s="1564"/>
      <c r="K47" s="1564"/>
      <c r="L47" s="1564"/>
      <c r="M47" s="1564"/>
      <c r="N47" s="1564"/>
      <c r="O47" s="1496" t="s">
        <v>302</v>
      </c>
      <c r="P47" s="1496"/>
      <c r="Q47" s="1727"/>
    </row>
    <row r="48" spans="1:40" ht="15" customHeight="1" x14ac:dyDescent="0.15">
      <c r="A48" s="1728" t="s">
        <v>295</v>
      </c>
      <c r="B48" s="1227"/>
      <c r="C48" s="1228"/>
      <c r="D48" s="1496" t="s">
        <v>290</v>
      </c>
      <c r="E48" s="1496"/>
      <c r="F48" s="1496"/>
      <c r="G48" s="1496"/>
      <c r="H48" s="1729"/>
      <c r="I48" s="1729"/>
      <c r="J48" s="1729"/>
      <c r="K48" s="1729"/>
      <c r="L48" s="1729"/>
      <c r="M48" s="1729"/>
      <c r="N48" s="1729"/>
      <c r="O48" s="1729"/>
      <c r="P48" s="1729"/>
      <c r="Q48" s="1730"/>
    </row>
    <row r="49" spans="1:18" ht="15" customHeight="1" x14ac:dyDescent="0.15">
      <c r="A49" s="1728" t="s">
        <v>296</v>
      </c>
      <c r="B49" s="1227"/>
      <c r="C49" s="1228"/>
      <c r="D49" s="1496" t="s">
        <v>290</v>
      </c>
      <c r="E49" s="1496"/>
      <c r="F49" s="1496"/>
      <c r="G49" s="1496"/>
      <c r="H49" s="1180" t="s">
        <v>297</v>
      </c>
      <c r="I49" s="1180"/>
      <c r="J49" s="1180"/>
      <c r="K49" s="1180"/>
      <c r="L49" s="1180"/>
      <c r="M49" s="1180"/>
      <c r="N49" s="1504" t="s">
        <v>290</v>
      </c>
      <c r="O49" s="1504"/>
      <c r="P49" s="1504"/>
      <c r="Q49" s="1505"/>
    </row>
    <row r="50" spans="1:18" ht="15" customHeight="1" thickBot="1" x14ac:dyDescent="0.2">
      <c r="A50" s="1404" t="s">
        <v>298</v>
      </c>
      <c r="B50" s="1289"/>
      <c r="C50" s="1405"/>
      <c r="D50" s="1350"/>
      <c r="E50" s="1350"/>
      <c r="F50" s="1350"/>
      <c r="G50" s="1350"/>
      <c r="H50" s="1350"/>
      <c r="I50" s="1350"/>
      <c r="J50" s="1350"/>
      <c r="K50" s="1350"/>
      <c r="L50" s="1350"/>
      <c r="M50" s="1350"/>
      <c r="N50" s="1350"/>
      <c r="O50" s="1350"/>
      <c r="P50" s="1350"/>
      <c r="Q50" s="1478"/>
    </row>
    <row r="51" spans="1:18" s="256" customFormat="1" ht="15" customHeight="1" x14ac:dyDescent="0.15">
      <c r="A51" s="244"/>
      <c r="B51" s="244"/>
      <c r="C51" s="244"/>
      <c r="D51" s="255"/>
      <c r="E51" s="255"/>
      <c r="F51" s="255"/>
      <c r="G51" s="255"/>
      <c r="H51" s="255"/>
      <c r="I51" s="255"/>
      <c r="J51" s="255"/>
      <c r="K51" s="255"/>
      <c r="L51" s="255"/>
      <c r="M51" s="255"/>
      <c r="N51" s="255"/>
      <c r="O51" s="255"/>
      <c r="P51" s="255"/>
      <c r="Q51" s="255"/>
      <c r="R51" s="143"/>
    </row>
    <row r="52" spans="1:18" ht="15" customHeight="1" x14ac:dyDescent="0.15">
      <c r="A52" s="179" t="s">
        <v>15</v>
      </c>
      <c r="B52" s="1790" t="s">
        <v>487</v>
      </c>
      <c r="C52" s="1791"/>
      <c r="D52" s="1791"/>
      <c r="E52" s="1791"/>
      <c r="F52" s="1791"/>
      <c r="G52" s="1791"/>
      <c r="H52" s="1791"/>
      <c r="I52" s="1791"/>
      <c r="J52" s="1791"/>
      <c r="K52" s="1791"/>
      <c r="L52" s="1791"/>
      <c r="M52" s="1791"/>
      <c r="N52" s="1791"/>
      <c r="O52" s="1791"/>
      <c r="P52" s="1791"/>
      <c r="Q52" s="1791"/>
    </row>
    <row r="53" spans="1:18" ht="15" customHeight="1" x14ac:dyDescent="0.15">
      <c r="A53" s="181"/>
      <c r="B53" s="1791"/>
      <c r="C53" s="1791"/>
      <c r="D53" s="1791"/>
      <c r="E53" s="1791"/>
      <c r="F53" s="1791"/>
      <c r="G53" s="1791"/>
      <c r="H53" s="1791"/>
      <c r="I53" s="1791"/>
      <c r="J53" s="1791"/>
      <c r="K53" s="1791"/>
      <c r="L53" s="1791"/>
      <c r="M53" s="1791"/>
      <c r="N53" s="1791"/>
      <c r="O53" s="1791"/>
      <c r="P53" s="1791"/>
      <c r="Q53" s="1791"/>
    </row>
    <row r="54" spans="1:18" ht="15" customHeight="1" x14ac:dyDescent="0.15">
      <c r="A54" s="182"/>
      <c r="B54" s="1791"/>
      <c r="C54" s="1791"/>
      <c r="D54" s="1791"/>
      <c r="E54" s="1791"/>
      <c r="F54" s="1791"/>
      <c r="G54" s="1791"/>
      <c r="H54" s="1791"/>
      <c r="I54" s="1791"/>
      <c r="J54" s="1791"/>
      <c r="K54" s="1791"/>
      <c r="L54" s="1791"/>
      <c r="M54" s="1791"/>
      <c r="N54" s="1791"/>
      <c r="O54" s="1791"/>
      <c r="P54" s="1791"/>
      <c r="Q54" s="1791"/>
    </row>
    <row r="55" spans="1:18" ht="15" customHeight="1" x14ac:dyDescent="0.15">
      <c r="A55" s="181"/>
      <c r="B55" s="1791"/>
      <c r="C55" s="1791"/>
      <c r="D55" s="1791"/>
      <c r="E55" s="1791"/>
      <c r="F55" s="1791"/>
      <c r="G55" s="1791"/>
      <c r="H55" s="1791"/>
      <c r="I55" s="1791"/>
      <c r="J55" s="1791"/>
      <c r="K55" s="1791"/>
      <c r="L55" s="1791"/>
      <c r="M55" s="1791"/>
      <c r="N55" s="1791"/>
      <c r="O55" s="1791"/>
      <c r="P55" s="1791"/>
      <c r="Q55" s="1791"/>
    </row>
  </sheetData>
  <mergeCells count="130">
    <mergeCell ref="B52:Q55"/>
    <mergeCell ref="A35:C35"/>
    <mergeCell ref="D35:Q35"/>
    <mergeCell ref="A36:C36"/>
    <mergeCell ref="D36:Q36"/>
    <mergeCell ref="A39:A43"/>
    <mergeCell ref="C39:Q39"/>
    <mergeCell ref="C40:Q40"/>
    <mergeCell ref="C41:Q41"/>
    <mergeCell ref="B42:B43"/>
    <mergeCell ref="C42:D42"/>
    <mergeCell ref="E42:H42"/>
    <mergeCell ref="I42:L42"/>
    <mergeCell ref="M42:Q42"/>
    <mergeCell ref="C43:D43"/>
    <mergeCell ref="A38:Q38"/>
    <mergeCell ref="A44:Q44"/>
    <mergeCell ref="A45:A47"/>
    <mergeCell ref="B45:D45"/>
    <mergeCell ref="E45:G45"/>
    <mergeCell ref="H45:Q45"/>
    <mergeCell ref="B46:D46"/>
    <mergeCell ref="E46:G46"/>
    <mergeCell ref="H46:N46"/>
    <mergeCell ref="A32:C32"/>
    <mergeCell ref="D32:G32"/>
    <mergeCell ref="H32:Q32"/>
    <mergeCell ref="A34:C34"/>
    <mergeCell ref="D34:G34"/>
    <mergeCell ref="A33:C33"/>
    <mergeCell ref="D33:G33"/>
    <mergeCell ref="H33:M33"/>
    <mergeCell ref="N33:Q33"/>
    <mergeCell ref="H34:Q34"/>
    <mergeCell ref="A28:Q28"/>
    <mergeCell ref="A29:A31"/>
    <mergeCell ref="B29:D29"/>
    <mergeCell ref="E29:G29"/>
    <mergeCell ref="H29:Q29"/>
    <mergeCell ref="B30:D30"/>
    <mergeCell ref="E30:G30"/>
    <mergeCell ref="H30:N30"/>
    <mergeCell ref="O30:Q30"/>
    <mergeCell ref="B31:D31"/>
    <mergeCell ref="E31:G31"/>
    <mergeCell ref="H31:N31"/>
    <mergeCell ref="O31:Q31"/>
    <mergeCell ref="A27:E27"/>
    <mergeCell ref="F27:H27"/>
    <mergeCell ref="I27:Q27"/>
    <mergeCell ref="B24:D24"/>
    <mergeCell ref="F24:G24"/>
    <mergeCell ref="I24:J24"/>
    <mergeCell ref="K24:L24"/>
    <mergeCell ref="B25:D25"/>
    <mergeCell ref="F25:G25"/>
    <mergeCell ref="I25:J25"/>
    <mergeCell ref="K25:L25"/>
    <mergeCell ref="B26:D26"/>
    <mergeCell ref="E26:G26"/>
    <mergeCell ref="H26:J26"/>
    <mergeCell ref="K26:M26"/>
    <mergeCell ref="N26:Q26"/>
    <mergeCell ref="A21:Q21"/>
    <mergeCell ref="A22:D23"/>
    <mergeCell ref="E22:G22"/>
    <mergeCell ref="H22:J22"/>
    <mergeCell ref="K22:M22"/>
    <mergeCell ref="N22:Q25"/>
    <mergeCell ref="F23:G23"/>
    <mergeCell ref="I23:J23"/>
    <mergeCell ref="K23:L23"/>
    <mergeCell ref="A24:A26"/>
    <mergeCell ref="A19:A20"/>
    <mergeCell ref="C19:I19"/>
    <mergeCell ref="J19:M19"/>
    <mergeCell ref="N19:Q19"/>
    <mergeCell ref="C20:I20"/>
    <mergeCell ref="J20:M20"/>
    <mergeCell ref="N20:Q20"/>
    <mergeCell ref="A10:A18"/>
    <mergeCell ref="C10:F10"/>
    <mergeCell ref="G10:I12"/>
    <mergeCell ref="J10:Q12"/>
    <mergeCell ref="C11:F11"/>
    <mergeCell ref="C12:F12"/>
    <mergeCell ref="G13:Q13"/>
    <mergeCell ref="K14:Q14"/>
    <mergeCell ref="G16:J16"/>
    <mergeCell ref="K16:Q16"/>
    <mergeCell ref="G17:J18"/>
    <mergeCell ref="K17:Q17"/>
    <mergeCell ref="K18:Q18"/>
    <mergeCell ref="A8:B9"/>
    <mergeCell ref="C8:D8"/>
    <mergeCell ref="E8:G8"/>
    <mergeCell ref="H8:Q8"/>
    <mergeCell ref="D9:L9"/>
    <mergeCell ref="M9:N9"/>
    <mergeCell ref="O9:Q9"/>
    <mergeCell ref="B13:F13"/>
    <mergeCell ref="B14:F18"/>
    <mergeCell ref="G14:J15"/>
    <mergeCell ref="K15:Q15"/>
    <mergeCell ref="A1:Q1"/>
    <mergeCell ref="A2:A7"/>
    <mergeCell ref="C2:Q2"/>
    <mergeCell ref="C4:Q4"/>
    <mergeCell ref="C5:Q5"/>
    <mergeCell ref="B6:B7"/>
    <mergeCell ref="C6:D6"/>
    <mergeCell ref="E6:H6"/>
    <mergeCell ref="I6:L6"/>
    <mergeCell ref="M6:Q6"/>
    <mergeCell ref="C7:D7"/>
    <mergeCell ref="C3:Q3"/>
    <mergeCell ref="O46:Q46"/>
    <mergeCell ref="B47:D47"/>
    <mergeCell ref="E47:G47"/>
    <mergeCell ref="H47:N47"/>
    <mergeCell ref="O47:Q47"/>
    <mergeCell ref="A49:C49"/>
    <mergeCell ref="A50:C50"/>
    <mergeCell ref="D50:Q50"/>
    <mergeCell ref="A48:C48"/>
    <mergeCell ref="D48:G48"/>
    <mergeCell ref="H48:Q48"/>
    <mergeCell ref="D49:G49"/>
    <mergeCell ref="H49:M49"/>
    <mergeCell ref="N49:Q49"/>
  </mergeCells>
  <phoneticPr fontId="1"/>
  <printOptions horizontalCentered="1"/>
  <pageMargins left="0.7" right="0.7" top="0.75" bottom="0.75" header="0.3" footer="0.3"/>
  <pageSetup paperSize="9" scale="80" orientation="portrait" r:id="rId1"/>
  <colBreaks count="1" manualBreakCount="1">
    <brk id="17"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95250</xdr:colOff>
                    <xdr:row>7</xdr:row>
                    <xdr:rowOff>9525</xdr:rowOff>
                  </from>
                  <to>
                    <xdr:col>2</xdr:col>
                    <xdr:colOff>600075</xdr:colOff>
                    <xdr:row>8</xdr:row>
                    <xdr:rowOff>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619125</xdr:colOff>
                    <xdr:row>7</xdr:row>
                    <xdr:rowOff>9525</xdr:rowOff>
                  </from>
                  <to>
                    <xdr:col>3</xdr:col>
                    <xdr:colOff>219075</xdr:colOff>
                    <xdr:row>8</xdr:row>
                    <xdr:rowOff>0</xdr:rowOff>
                  </to>
                </anchor>
              </controlPr>
            </control>
          </mc:Choice>
        </mc:AlternateContent>
        <mc:AlternateContent xmlns:mc="http://schemas.openxmlformats.org/markup-compatibility/2006">
          <mc:Choice Requires="x14">
            <control shapeId="25611" r:id="rId6" name="Check Box 11">
              <controlPr defaultSize="0" autoFill="0" autoLine="0" autoPict="0">
                <anchor moveWithCells="1">
                  <from>
                    <xdr:col>7</xdr:col>
                    <xdr:colOff>66675</xdr:colOff>
                    <xdr:row>7</xdr:row>
                    <xdr:rowOff>0</xdr:rowOff>
                  </from>
                  <to>
                    <xdr:col>9</xdr:col>
                    <xdr:colOff>47625</xdr:colOff>
                    <xdr:row>8</xdr:row>
                    <xdr:rowOff>28575</xdr:rowOff>
                  </to>
                </anchor>
              </controlPr>
            </control>
          </mc:Choice>
        </mc:AlternateContent>
        <mc:AlternateContent xmlns:mc="http://schemas.openxmlformats.org/markup-compatibility/2006">
          <mc:Choice Requires="x14">
            <control shapeId="25612" r:id="rId7" name="Check Box 12">
              <controlPr defaultSize="0" autoFill="0" autoLine="0" autoPict="0">
                <anchor moveWithCells="1">
                  <from>
                    <xdr:col>9</xdr:col>
                    <xdr:colOff>142875</xdr:colOff>
                    <xdr:row>7</xdr:row>
                    <xdr:rowOff>9525</xdr:rowOff>
                  </from>
                  <to>
                    <xdr:col>12</xdr:col>
                    <xdr:colOff>95250</xdr:colOff>
                    <xdr:row>8</xdr:row>
                    <xdr:rowOff>28575</xdr:rowOff>
                  </to>
                </anchor>
              </controlPr>
            </control>
          </mc:Choice>
        </mc:AlternateContent>
        <mc:AlternateContent xmlns:mc="http://schemas.openxmlformats.org/markup-compatibility/2006">
          <mc:Choice Requires="x14">
            <control shapeId="25613" r:id="rId8" name="Check Box 13">
              <controlPr defaultSize="0" autoFill="0" autoLine="0" autoPict="0">
                <anchor moveWithCells="1">
                  <from>
                    <xdr:col>12</xdr:col>
                    <xdr:colOff>238125</xdr:colOff>
                    <xdr:row>7</xdr:row>
                    <xdr:rowOff>0</xdr:rowOff>
                  </from>
                  <to>
                    <xdr:col>16</xdr:col>
                    <xdr:colOff>200025</xdr:colOff>
                    <xdr:row>8</xdr:row>
                    <xdr:rowOff>28575</xdr:rowOff>
                  </to>
                </anchor>
              </controlPr>
            </control>
          </mc:Choice>
        </mc:AlternateContent>
        <mc:AlternateContent xmlns:mc="http://schemas.openxmlformats.org/markup-compatibility/2006">
          <mc:Choice Requires="x14">
            <control shapeId="25614" r:id="rId9" name="Check Box 14">
              <controlPr defaultSize="0" autoFill="0" autoLine="0" autoPict="0">
                <anchor moveWithCells="1">
                  <from>
                    <xdr:col>3</xdr:col>
                    <xdr:colOff>85725</xdr:colOff>
                    <xdr:row>33</xdr:row>
                    <xdr:rowOff>133350</xdr:rowOff>
                  </from>
                  <to>
                    <xdr:col>5</xdr:col>
                    <xdr:colOff>257175</xdr:colOff>
                    <xdr:row>35</xdr:row>
                    <xdr:rowOff>66675</xdr:rowOff>
                  </to>
                </anchor>
              </controlPr>
            </control>
          </mc:Choice>
        </mc:AlternateContent>
        <mc:AlternateContent xmlns:mc="http://schemas.openxmlformats.org/markup-compatibility/2006">
          <mc:Choice Requires="x14">
            <control shapeId="25615" r:id="rId10" name="Check Box 15">
              <controlPr defaultSize="0" autoFill="0" autoLine="0" autoPict="0">
                <anchor moveWithCells="1">
                  <from>
                    <xdr:col>7</xdr:col>
                    <xdr:colOff>0</xdr:colOff>
                    <xdr:row>33</xdr:row>
                    <xdr:rowOff>142875</xdr:rowOff>
                  </from>
                  <to>
                    <xdr:col>9</xdr:col>
                    <xdr:colOff>295275</xdr:colOff>
                    <xdr:row>35</xdr:row>
                    <xdr:rowOff>57150</xdr:rowOff>
                  </to>
                </anchor>
              </controlPr>
            </control>
          </mc:Choice>
        </mc:AlternateContent>
        <mc:AlternateContent xmlns:mc="http://schemas.openxmlformats.org/markup-compatibility/2006">
          <mc:Choice Requires="x14">
            <control shapeId="25616" r:id="rId11" name="Check Box 16">
              <controlPr defaultSize="0" autoFill="0" autoLine="0" autoPict="0">
                <anchor moveWithCells="1">
                  <from>
                    <xdr:col>11</xdr:col>
                    <xdr:colOff>228600</xdr:colOff>
                    <xdr:row>33</xdr:row>
                    <xdr:rowOff>142875</xdr:rowOff>
                  </from>
                  <to>
                    <xdr:col>13</xdr:col>
                    <xdr:colOff>314325</xdr:colOff>
                    <xdr:row>35</xdr:row>
                    <xdr:rowOff>57150</xdr:rowOff>
                  </to>
                </anchor>
              </controlPr>
            </control>
          </mc:Choice>
        </mc:AlternateContent>
        <mc:AlternateContent xmlns:mc="http://schemas.openxmlformats.org/markup-compatibility/2006">
          <mc:Choice Requires="x14">
            <control shapeId="25617" r:id="rId12" name="Check Box 17">
              <controlPr defaultSize="0" autoFill="0" autoLine="0" autoPict="0">
                <anchor moveWithCells="1">
                  <from>
                    <xdr:col>3</xdr:col>
                    <xdr:colOff>85725</xdr:colOff>
                    <xdr:row>48</xdr:row>
                    <xdr:rowOff>142875</xdr:rowOff>
                  </from>
                  <to>
                    <xdr:col>5</xdr:col>
                    <xdr:colOff>257175</xdr:colOff>
                    <xdr:row>50</xdr:row>
                    <xdr:rowOff>57150</xdr:rowOff>
                  </to>
                </anchor>
              </controlPr>
            </control>
          </mc:Choice>
        </mc:AlternateContent>
        <mc:AlternateContent xmlns:mc="http://schemas.openxmlformats.org/markup-compatibility/2006">
          <mc:Choice Requires="x14">
            <control shapeId="25618" r:id="rId13" name="Check Box 18">
              <controlPr defaultSize="0" autoFill="0" autoLine="0" autoPict="0">
                <anchor moveWithCells="1">
                  <from>
                    <xdr:col>7</xdr:col>
                    <xdr:colOff>0</xdr:colOff>
                    <xdr:row>48</xdr:row>
                    <xdr:rowOff>161925</xdr:rowOff>
                  </from>
                  <to>
                    <xdr:col>9</xdr:col>
                    <xdr:colOff>295275</xdr:colOff>
                    <xdr:row>50</xdr:row>
                    <xdr:rowOff>57150</xdr:rowOff>
                  </to>
                </anchor>
              </controlPr>
            </control>
          </mc:Choice>
        </mc:AlternateContent>
        <mc:AlternateContent xmlns:mc="http://schemas.openxmlformats.org/markup-compatibility/2006">
          <mc:Choice Requires="x14">
            <control shapeId="25619" r:id="rId14" name="Check Box 19">
              <controlPr defaultSize="0" autoFill="0" autoLine="0" autoPict="0">
                <anchor moveWithCells="1">
                  <from>
                    <xdr:col>11</xdr:col>
                    <xdr:colOff>219075</xdr:colOff>
                    <xdr:row>48</xdr:row>
                    <xdr:rowOff>161925</xdr:rowOff>
                  </from>
                  <to>
                    <xdr:col>13</xdr:col>
                    <xdr:colOff>304800</xdr:colOff>
                    <xdr:row>50</xdr:row>
                    <xdr:rowOff>57150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5B20E-5D78-4472-A104-3007C648E229}">
  <sheetPr>
    <pageSetUpPr fitToPage="1"/>
  </sheetPr>
  <dimension ref="A1:Z29"/>
  <sheetViews>
    <sheetView view="pageBreakPreview" zoomScaleNormal="100" zoomScaleSheetLayoutView="100" workbookViewId="0">
      <selection sqref="A1:T1"/>
    </sheetView>
  </sheetViews>
  <sheetFormatPr defaultColWidth="8.75" defaultRowHeight="12" x14ac:dyDescent="0.15"/>
  <cols>
    <col min="1" max="1" width="6.75" style="691" customWidth="1"/>
    <col min="2" max="2" width="5.125" style="691" customWidth="1"/>
    <col min="3" max="3" width="6.25" style="691" customWidth="1"/>
    <col min="4" max="4" width="8" style="691" customWidth="1"/>
    <col min="5" max="5" width="11.75" style="691" customWidth="1"/>
    <col min="6" max="19" width="5.125" style="691" customWidth="1"/>
    <col min="20" max="20" width="12.375" style="691" customWidth="1"/>
    <col min="21" max="25" width="8.75" style="691"/>
    <col min="26" max="26" width="9.375" style="691" bestFit="1" customWidth="1"/>
    <col min="27" max="16384" width="8.75" style="691"/>
  </cols>
  <sheetData>
    <row r="1" spans="1:26" ht="36" customHeight="1" thickBot="1" x14ac:dyDescent="0.2">
      <c r="A1" s="1799" t="s">
        <v>853</v>
      </c>
      <c r="B1" s="1799"/>
      <c r="C1" s="1799"/>
      <c r="D1" s="1799"/>
      <c r="E1" s="1799"/>
      <c r="F1" s="1799"/>
      <c r="G1" s="1799"/>
      <c r="H1" s="1799"/>
      <c r="I1" s="1799"/>
      <c r="J1" s="1799"/>
      <c r="K1" s="1799"/>
      <c r="L1" s="1799"/>
      <c r="M1" s="1799"/>
      <c r="N1" s="1799"/>
      <c r="O1" s="1799"/>
      <c r="P1" s="1799"/>
      <c r="Q1" s="1799"/>
      <c r="R1" s="1799"/>
      <c r="S1" s="1799"/>
      <c r="T1" s="1799"/>
    </row>
    <row r="2" spans="1:26" ht="15" customHeight="1" x14ac:dyDescent="0.15">
      <c r="A2" s="1800" t="s">
        <v>255</v>
      </c>
      <c r="B2" s="1803" t="s">
        <v>465</v>
      </c>
      <c r="C2" s="1804"/>
      <c r="D2" s="1805"/>
      <c r="E2" s="1806"/>
      <c r="F2" s="1806"/>
      <c r="G2" s="1806"/>
      <c r="H2" s="1806"/>
      <c r="I2" s="1806"/>
      <c r="J2" s="1806"/>
      <c r="K2" s="1806"/>
      <c r="L2" s="1806"/>
      <c r="M2" s="1806"/>
      <c r="N2" s="1806"/>
      <c r="O2" s="1806"/>
      <c r="P2" s="1806"/>
      <c r="Q2" s="1806"/>
      <c r="R2" s="1806"/>
      <c r="S2" s="1806"/>
      <c r="T2" s="1807"/>
    </row>
    <row r="3" spans="1:26" ht="15" customHeight="1" x14ac:dyDescent="0.15">
      <c r="A3" s="1801"/>
      <c r="B3" s="1808" t="s">
        <v>256</v>
      </c>
      <c r="C3" s="1809"/>
      <c r="D3" s="1810"/>
      <c r="E3" s="1811"/>
      <c r="F3" s="1811"/>
      <c r="G3" s="1811"/>
      <c r="H3" s="1811"/>
      <c r="I3" s="1811"/>
      <c r="J3" s="1811"/>
      <c r="K3" s="1811"/>
      <c r="L3" s="1811"/>
      <c r="M3" s="1811"/>
      <c r="N3" s="1811"/>
      <c r="O3" s="1811"/>
      <c r="P3" s="1811"/>
      <c r="Q3" s="1811"/>
      <c r="R3" s="1811"/>
      <c r="S3" s="1811"/>
      <c r="T3" s="1812"/>
    </row>
    <row r="4" spans="1:26" ht="30" customHeight="1" x14ac:dyDescent="0.15">
      <c r="A4" s="1801"/>
      <c r="B4" s="1813" t="s">
        <v>279</v>
      </c>
      <c r="C4" s="1814"/>
      <c r="D4" s="1815"/>
      <c r="E4" s="1816"/>
      <c r="F4" s="1816"/>
      <c r="G4" s="1816"/>
      <c r="H4" s="1816"/>
      <c r="I4" s="1816"/>
      <c r="J4" s="1816"/>
      <c r="K4" s="1816"/>
      <c r="L4" s="1816"/>
      <c r="M4" s="1816"/>
      <c r="N4" s="1816"/>
      <c r="O4" s="1816"/>
      <c r="P4" s="1816"/>
      <c r="Q4" s="1816"/>
      <c r="R4" s="1816"/>
      <c r="S4" s="1816"/>
      <c r="T4" s="1817"/>
    </row>
    <row r="5" spans="1:26" ht="15" customHeight="1" x14ac:dyDescent="0.15">
      <c r="A5" s="1801"/>
      <c r="B5" s="1818" t="s">
        <v>7</v>
      </c>
      <c r="C5" s="1819"/>
      <c r="D5" s="1824" t="s">
        <v>144</v>
      </c>
      <c r="E5" s="1825"/>
      <c r="F5" s="1796"/>
      <c r="G5" s="1796"/>
      <c r="H5" s="701" t="s">
        <v>854</v>
      </c>
      <c r="I5" s="1796"/>
      <c r="J5" s="1796"/>
      <c r="K5" s="701" t="s">
        <v>855</v>
      </c>
      <c r="L5" s="1797"/>
      <c r="M5" s="1797"/>
      <c r="N5" s="1797"/>
      <c r="O5" s="1797"/>
      <c r="P5" s="1797"/>
      <c r="Q5" s="1797"/>
      <c r="R5" s="1797"/>
      <c r="S5" s="1797"/>
      <c r="T5" s="1798"/>
    </row>
    <row r="6" spans="1:26" ht="15" customHeight="1" x14ac:dyDescent="0.15">
      <c r="A6" s="1801"/>
      <c r="B6" s="1820"/>
      <c r="C6" s="1821"/>
      <c r="D6" s="1887" t="s">
        <v>864</v>
      </c>
      <c r="E6" s="1888"/>
      <c r="F6" s="1888"/>
      <c r="G6" s="1888"/>
      <c r="H6" s="1888"/>
      <c r="I6" s="1888"/>
      <c r="J6" s="1888"/>
      <c r="K6" s="1888"/>
      <c r="L6" s="1888"/>
      <c r="M6" s="1888"/>
      <c r="N6" s="1888"/>
      <c r="O6" s="1888"/>
      <c r="P6" s="1888"/>
      <c r="Q6" s="1888"/>
      <c r="R6" s="1888"/>
      <c r="S6" s="1888"/>
      <c r="T6" s="1889"/>
    </row>
    <row r="7" spans="1:26" ht="15" customHeight="1" x14ac:dyDescent="0.15">
      <c r="A7" s="1801"/>
      <c r="B7" s="1820"/>
      <c r="C7" s="1821"/>
      <c r="D7" s="1887"/>
      <c r="E7" s="1888"/>
      <c r="F7" s="1888"/>
      <c r="G7" s="1888"/>
      <c r="H7" s="1888"/>
      <c r="I7" s="1888"/>
      <c r="J7" s="1888"/>
      <c r="K7" s="1888"/>
      <c r="L7" s="1888"/>
      <c r="M7" s="1888"/>
      <c r="N7" s="1888"/>
      <c r="O7" s="1888"/>
      <c r="P7" s="1888"/>
      <c r="Q7" s="1888"/>
      <c r="R7" s="1888"/>
      <c r="S7" s="1888"/>
      <c r="T7" s="1889"/>
    </row>
    <row r="8" spans="1:26" ht="18.95" customHeight="1" x14ac:dyDescent="0.15">
      <c r="A8" s="1801"/>
      <c r="B8" s="1822"/>
      <c r="C8" s="1823"/>
      <c r="D8" s="1826"/>
      <c r="E8" s="1827"/>
      <c r="F8" s="1827"/>
      <c r="G8" s="1827"/>
      <c r="H8" s="1827"/>
      <c r="I8" s="1827"/>
      <c r="J8" s="1827"/>
      <c r="K8" s="1827"/>
      <c r="L8" s="1827"/>
      <c r="M8" s="1828"/>
      <c r="N8" s="1828"/>
      <c r="O8" s="1827"/>
      <c r="P8" s="1827"/>
      <c r="Q8" s="1827"/>
      <c r="R8" s="1827"/>
      <c r="S8" s="1827"/>
      <c r="T8" s="1829"/>
    </row>
    <row r="9" spans="1:26" ht="15" customHeight="1" x14ac:dyDescent="0.15">
      <c r="A9" s="1801"/>
      <c r="B9" s="1818" t="s">
        <v>259</v>
      </c>
      <c r="C9" s="1819"/>
      <c r="D9" s="1813" t="s">
        <v>260</v>
      </c>
      <c r="E9" s="1830"/>
      <c r="F9" s="1831"/>
      <c r="G9" s="1832"/>
      <c r="H9" s="1832"/>
      <c r="I9" s="1832"/>
      <c r="J9" s="1832"/>
      <c r="K9" s="1833" t="s">
        <v>773</v>
      </c>
      <c r="L9" s="1833"/>
      <c r="M9" s="1834"/>
      <c r="N9" s="1835"/>
      <c r="O9" s="1836" t="s">
        <v>261</v>
      </c>
      <c r="P9" s="1837"/>
      <c r="Q9" s="1831"/>
      <c r="R9" s="1832"/>
      <c r="S9" s="1832"/>
      <c r="T9" s="1838"/>
    </row>
    <row r="10" spans="1:26" ht="15" customHeight="1" x14ac:dyDescent="0.15">
      <c r="A10" s="1802"/>
      <c r="B10" s="1822"/>
      <c r="C10" s="1823"/>
      <c r="D10" s="1839" t="s">
        <v>262</v>
      </c>
      <c r="E10" s="1840"/>
      <c r="F10" s="1841"/>
      <c r="G10" s="1841"/>
      <c r="H10" s="1841"/>
      <c r="I10" s="1841"/>
      <c r="J10" s="1841"/>
      <c r="K10" s="1841"/>
      <c r="L10" s="1841"/>
      <c r="M10" s="1841"/>
      <c r="N10" s="1841"/>
      <c r="O10" s="1841"/>
      <c r="P10" s="1841"/>
      <c r="Q10" s="1841"/>
      <c r="R10" s="1841"/>
      <c r="S10" s="1841"/>
      <c r="T10" s="1842"/>
    </row>
    <row r="11" spans="1:26" ht="15" customHeight="1" x14ac:dyDescent="0.15">
      <c r="A11" s="1843" t="s">
        <v>263</v>
      </c>
      <c r="B11" s="1813" t="s">
        <v>256</v>
      </c>
      <c r="C11" s="1814"/>
      <c r="D11" s="1845"/>
      <c r="E11" s="1846"/>
      <c r="F11" s="1846"/>
      <c r="G11" s="1846"/>
      <c r="H11" s="1846"/>
      <c r="I11" s="1846"/>
      <c r="J11" s="1846"/>
      <c r="K11" s="1846"/>
      <c r="L11" s="1847"/>
      <c r="M11" s="1848" t="s">
        <v>338</v>
      </c>
      <c r="N11" s="1849"/>
      <c r="O11" s="1852" t="s">
        <v>144</v>
      </c>
      <c r="P11" s="1853"/>
      <c r="Q11" s="702"/>
      <c r="R11" s="692" t="s">
        <v>145</v>
      </c>
      <c r="S11" s="703"/>
      <c r="T11" s="704" t="s">
        <v>856</v>
      </c>
    </row>
    <row r="12" spans="1:26" ht="15" customHeight="1" x14ac:dyDescent="0.15">
      <c r="A12" s="1844"/>
      <c r="B12" s="1813" t="s">
        <v>857</v>
      </c>
      <c r="C12" s="1814"/>
      <c r="D12" s="1854"/>
      <c r="E12" s="1855"/>
      <c r="F12" s="1855"/>
      <c r="G12" s="1855"/>
      <c r="H12" s="1855"/>
      <c r="I12" s="1855"/>
      <c r="J12" s="1855"/>
      <c r="K12" s="1855"/>
      <c r="L12" s="1856"/>
      <c r="M12" s="1850"/>
      <c r="N12" s="1851"/>
      <c r="O12" s="1857"/>
      <c r="P12" s="1828"/>
      <c r="Q12" s="1828"/>
      <c r="R12" s="1828"/>
      <c r="S12" s="1828"/>
      <c r="T12" s="1858"/>
    </row>
    <row r="13" spans="1:26" ht="15" customHeight="1" x14ac:dyDescent="0.15">
      <c r="A13" s="1844"/>
      <c r="B13" s="1813" t="s">
        <v>266</v>
      </c>
      <c r="C13" s="1814"/>
      <c r="D13" s="1860"/>
      <c r="E13" s="1861"/>
      <c r="F13" s="1862"/>
      <c r="G13" s="1862"/>
      <c r="H13" s="1862"/>
      <c r="I13" s="1862"/>
      <c r="J13" s="1862"/>
      <c r="K13" s="1862"/>
      <c r="L13" s="1863"/>
      <c r="M13" s="1850"/>
      <c r="N13" s="1851"/>
      <c r="O13" s="1857"/>
      <c r="P13" s="1859"/>
      <c r="Q13" s="1859"/>
      <c r="R13" s="1859"/>
      <c r="S13" s="1859"/>
      <c r="T13" s="1858"/>
    </row>
    <row r="14" spans="1:26" ht="29.25" customHeight="1" x14ac:dyDescent="0.15">
      <c r="A14" s="1844"/>
      <c r="B14" s="1868" t="s">
        <v>453</v>
      </c>
      <c r="C14" s="1869"/>
      <c r="D14" s="1869"/>
      <c r="E14" s="1869"/>
      <c r="F14" s="1870"/>
      <c r="G14" s="1871"/>
      <c r="H14" s="1871"/>
      <c r="I14" s="1871"/>
      <c r="J14" s="1871"/>
      <c r="K14" s="1871"/>
      <c r="L14" s="1871"/>
      <c r="M14" s="1871"/>
      <c r="N14" s="1871"/>
      <c r="O14" s="1871"/>
      <c r="P14" s="1871"/>
      <c r="Q14" s="1871"/>
      <c r="R14" s="1871"/>
      <c r="S14" s="1871"/>
      <c r="T14" s="1872"/>
      <c r="Z14" s="705"/>
    </row>
    <row r="15" spans="1:26" ht="42.75" customHeight="1" x14ac:dyDescent="0.15">
      <c r="A15" s="1801"/>
      <c r="B15" s="1873" t="s">
        <v>418</v>
      </c>
      <c r="C15" s="1873"/>
      <c r="D15" s="1873"/>
      <c r="E15" s="706" t="s">
        <v>858</v>
      </c>
      <c r="F15" s="1874"/>
      <c r="G15" s="1875"/>
      <c r="H15" s="1875"/>
      <c r="I15" s="1875"/>
      <c r="J15" s="1875"/>
      <c r="K15" s="1875"/>
      <c r="L15" s="1875"/>
      <c r="M15" s="1875"/>
      <c r="N15" s="1875"/>
      <c r="O15" s="1875"/>
      <c r="P15" s="1875"/>
      <c r="Q15" s="1876"/>
      <c r="R15" s="1877" t="s">
        <v>9</v>
      </c>
      <c r="S15" s="1878"/>
      <c r="T15" s="707"/>
    </row>
    <row r="16" spans="1:26" ht="27.75" customHeight="1" x14ac:dyDescent="0.15">
      <c r="A16" s="1801"/>
      <c r="B16" s="1873"/>
      <c r="C16" s="1873"/>
      <c r="D16" s="1873"/>
      <c r="E16" s="1879" t="s">
        <v>779</v>
      </c>
      <c r="F16" s="1880"/>
      <c r="G16" s="1881"/>
      <c r="H16" s="1881"/>
      <c r="I16" s="1881"/>
      <c r="J16" s="1881"/>
      <c r="K16" s="1881"/>
      <c r="L16" s="1881"/>
      <c r="M16" s="1881"/>
      <c r="N16" s="1881"/>
      <c r="O16" s="1881"/>
      <c r="P16" s="1881"/>
      <c r="Q16" s="1881"/>
      <c r="R16" s="1881"/>
      <c r="S16" s="1881"/>
      <c r="T16" s="1882"/>
    </row>
    <row r="17" spans="1:20" ht="24.75" customHeight="1" x14ac:dyDescent="0.15">
      <c r="A17" s="1802"/>
      <c r="B17" s="1873"/>
      <c r="C17" s="1873"/>
      <c r="D17" s="1873"/>
      <c r="E17" s="1879"/>
      <c r="F17" s="1883"/>
      <c r="G17" s="1884"/>
      <c r="H17" s="1884"/>
      <c r="I17" s="1884"/>
      <c r="J17" s="1884"/>
      <c r="K17" s="1884"/>
      <c r="L17" s="1884"/>
      <c r="M17" s="1884"/>
      <c r="N17" s="1884"/>
      <c r="O17" s="1884"/>
      <c r="P17" s="1884"/>
      <c r="Q17" s="1884"/>
      <c r="R17" s="1884"/>
      <c r="S17" s="1884"/>
      <c r="T17" s="1885"/>
    </row>
    <row r="18" spans="1:20" ht="15" customHeight="1" x14ac:dyDescent="0.15">
      <c r="A18" s="1897" t="s">
        <v>366</v>
      </c>
      <c r="B18" s="1898"/>
      <c r="C18" s="1898"/>
      <c r="D18" s="1898"/>
      <c r="E18" s="1898"/>
      <c r="F18" s="1898"/>
      <c r="G18" s="1898"/>
      <c r="H18" s="1898"/>
      <c r="I18" s="1898"/>
      <c r="J18" s="1898"/>
      <c r="K18" s="1898"/>
      <c r="L18" s="1898"/>
      <c r="M18" s="1898"/>
      <c r="N18" s="1898"/>
      <c r="O18" s="1898"/>
      <c r="P18" s="1898"/>
      <c r="Q18" s="1898"/>
      <c r="R18" s="1898"/>
      <c r="S18" s="1898"/>
      <c r="T18" s="1899"/>
    </row>
    <row r="19" spans="1:20" ht="15" customHeight="1" x14ac:dyDescent="0.15">
      <c r="A19" s="1900" t="s">
        <v>859</v>
      </c>
      <c r="B19" s="1797"/>
      <c r="C19" s="1797"/>
      <c r="D19" s="1797"/>
      <c r="E19" s="1797"/>
      <c r="F19" s="1797"/>
      <c r="G19" s="1797"/>
      <c r="H19" s="1819"/>
      <c r="I19" s="1813" t="s">
        <v>285</v>
      </c>
      <c r="J19" s="1814"/>
      <c r="K19" s="1814"/>
      <c r="L19" s="1814"/>
      <c r="M19" s="1814"/>
      <c r="N19" s="1814"/>
      <c r="O19" s="1814"/>
      <c r="P19" s="1814"/>
      <c r="Q19" s="1903"/>
      <c r="R19" s="1904"/>
      <c r="S19" s="1904"/>
      <c r="T19" s="1905"/>
    </row>
    <row r="20" spans="1:20" ht="15" customHeight="1" x14ac:dyDescent="0.15">
      <c r="A20" s="1901"/>
      <c r="B20" s="1902"/>
      <c r="C20" s="1902"/>
      <c r="D20" s="1902"/>
      <c r="E20" s="1902"/>
      <c r="F20" s="1902"/>
      <c r="G20" s="1902"/>
      <c r="H20" s="1821"/>
      <c r="I20" s="1813" t="s">
        <v>860</v>
      </c>
      <c r="J20" s="1814"/>
      <c r="K20" s="1814"/>
      <c r="L20" s="1864"/>
      <c r="M20" s="1813" t="s">
        <v>861</v>
      </c>
      <c r="N20" s="1814"/>
      <c r="O20" s="1814"/>
      <c r="P20" s="1814"/>
      <c r="Q20" s="1906"/>
      <c r="R20" s="1907"/>
      <c r="S20" s="1907"/>
      <c r="T20" s="1908"/>
    </row>
    <row r="21" spans="1:20" ht="15" customHeight="1" x14ac:dyDescent="0.15">
      <c r="A21" s="1909"/>
      <c r="B21" s="1813" t="s">
        <v>274</v>
      </c>
      <c r="C21" s="1814"/>
      <c r="D21" s="1814"/>
      <c r="E21" s="1814"/>
      <c r="F21" s="1814"/>
      <c r="G21" s="1814"/>
      <c r="H21" s="1864"/>
      <c r="I21" s="1865"/>
      <c r="J21" s="1866"/>
      <c r="K21" s="1866"/>
      <c r="L21" s="1867"/>
      <c r="M21" s="1865"/>
      <c r="N21" s="1866"/>
      <c r="O21" s="1866"/>
      <c r="P21" s="1866"/>
      <c r="Q21" s="1906"/>
      <c r="R21" s="1907"/>
      <c r="S21" s="1907"/>
      <c r="T21" s="1908"/>
    </row>
    <row r="22" spans="1:20" ht="15" customHeight="1" x14ac:dyDescent="0.15">
      <c r="A22" s="1910"/>
      <c r="B22" s="1813" t="s">
        <v>275</v>
      </c>
      <c r="C22" s="1814"/>
      <c r="D22" s="1814"/>
      <c r="E22" s="1814"/>
      <c r="F22" s="1814"/>
      <c r="G22" s="1814"/>
      <c r="H22" s="1864"/>
      <c r="I22" s="1865"/>
      <c r="J22" s="1866"/>
      <c r="K22" s="1866"/>
      <c r="L22" s="1867"/>
      <c r="M22" s="1865"/>
      <c r="N22" s="1866"/>
      <c r="O22" s="1866"/>
      <c r="P22" s="1866"/>
      <c r="Q22" s="1906"/>
      <c r="R22" s="1907"/>
      <c r="S22" s="1907"/>
      <c r="T22" s="1908"/>
    </row>
    <row r="23" spans="1:20" ht="15" customHeight="1" x14ac:dyDescent="0.15">
      <c r="A23" s="1890" t="s">
        <v>862</v>
      </c>
      <c r="B23" s="1814"/>
      <c r="C23" s="1814"/>
      <c r="D23" s="1814"/>
      <c r="E23" s="1814"/>
      <c r="F23" s="1814"/>
      <c r="G23" s="1814"/>
      <c r="H23" s="1830"/>
      <c r="I23" s="1891"/>
      <c r="J23" s="1891"/>
      <c r="K23" s="1891"/>
      <c r="L23" s="1891"/>
      <c r="M23" s="1891"/>
      <c r="N23" s="1891"/>
      <c r="O23" s="1891"/>
      <c r="P23" s="708" t="s">
        <v>19</v>
      </c>
      <c r="Q23" s="709"/>
      <c r="R23" s="710"/>
      <c r="S23" s="710"/>
      <c r="T23" s="711"/>
    </row>
    <row r="24" spans="1:20" ht="15" customHeight="1" thickBot="1" x14ac:dyDescent="0.2">
      <c r="A24" s="1892" t="s">
        <v>150</v>
      </c>
      <c r="B24" s="1893"/>
      <c r="C24" s="1893"/>
      <c r="D24" s="1893"/>
      <c r="E24" s="1893"/>
      <c r="F24" s="1893"/>
      <c r="G24" s="1893"/>
      <c r="H24" s="1894"/>
      <c r="I24" s="1895" t="s">
        <v>6</v>
      </c>
      <c r="J24" s="1896"/>
      <c r="K24" s="1896"/>
      <c r="L24" s="1896"/>
      <c r="M24" s="1896"/>
      <c r="N24" s="1896"/>
      <c r="O24" s="1896"/>
      <c r="P24" s="1896"/>
      <c r="Q24" s="712"/>
      <c r="R24" s="713"/>
      <c r="S24" s="713"/>
      <c r="T24" s="714"/>
    </row>
    <row r="25" spans="1:20" ht="14.45" customHeight="1" x14ac:dyDescent="0.15">
      <c r="A25" s="715"/>
    </row>
    <row r="26" spans="1:20" ht="14.45" customHeight="1" x14ac:dyDescent="0.15">
      <c r="A26" s="715" t="s">
        <v>15</v>
      </c>
      <c r="B26" s="1886" t="s">
        <v>863</v>
      </c>
      <c r="C26" s="1886"/>
      <c r="D26" s="1886"/>
      <c r="E26" s="1886"/>
      <c r="F26" s="1886"/>
      <c r="G26" s="1886"/>
      <c r="H26" s="1886"/>
      <c r="I26" s="1886"/>
      <c r="J26" s="1886"/>
      <c r="K26" s="1886"/>
      <c r="L26" s="1886"/>
      <c r="M26" s="1886"/>
      <c r="N26" s="1886"/>
      <c r="O26" s="1886"/>
      <c r="P26" s="1886"/>
      <c r="Q26" s="1886"/>
      <c r="R26" s="1886"/>
      <c r="S26" s="1886"/>
      <c r="T26" s="1886"/>
    </row>
    <row r="27" spans="1:20" ht="14.45" customHeight="1" x14ac:dyDescent="0.15">
      <c r="A27" s="716"/>
      <c r="B27" s="1886"/>
      <c r="C27" s="1886"/>
      <c r="D27" s="1886"/>
      <c r="E27" s="1886"/>
      <c r="F27" s="1886"/>
      <c r="G27" s="1886"/>
      <c r="H27" s="1886"/>
      <c r="I27" s="1886"/>
      <c r="J27" s="1886"/>
      <c r="K27" s="1886"/>
      <c r="L27" s="1886"/>
      <c r="M27" s="1886"/>
      <c r="N27" s="1886"/>
      <c r="O27" s="1886"/>
      <c r="P27" s="1886"/>
      <c r="Q27" s="1886"/>
      <c r="R27" s="1886"/>
      <c r="S27" s="1886"/>
      <c r="T27" s="1886"/>
    </row>
    <row r="28" spans="1:20" ht="14.45" customHeight="1" x14ac:dyDescent="0.15">
      <c r="A28" s="717"/>
      <c r="B28" s="1886"/>
      <c r="C28" s="1886"/>
      <c r="D28" s="1886"/>
      <c r="E28" s="1886"/>
      <c r="F28" s="1886"/>
      <c r="G28" s="1886"/>
      <c r="H28" s="1886"/>
      <c r="I28" s="1886"/>
      <c r="J28" s="1886"/>
      <c r="K28" s="1886"/>
      <c r="L28" s="1886"/>
      <c r="M28" s="1886"/>
      <c r="N28" s="1886"/>
      <c r="O28" s="1886"/>
      <c r="P28" s="1886"/>
      <c r="Q28" s="1886"/>
      <c r="R28" s="1886"/>
      <c r="S28" s="1886"/>
      <c r="T28" s="1886"/>
    </row>
    <row r="29" spans="1:20" x14ac:dyDescent="0.15">
      <c r="B29" s="710"/>
    </row>
  </sheetData>
  <mergeCells count="60">
    <mergeCell ref="B26:T28"/>
    <mergeCell ref="D6:T7"/>
    <mergeCell ref="B22:H22"/>
    <mergeCell ref="I22:L22"/>
    <mergeCell ref="M22:P22"/>
    <mergeCell ref="A23:H23"/>
    <mergeCell ref="I23:O23"/>
    <mergeCell ref="A24:H24"/>
    <mergeCell ref="I24:P24"/>
    <mergeCell ref="A18:T18"/>
    <mergeCell ref="A19:H20"/>
    <mergeCell ref="I19:P19"/>
    <mergeCell ref="Q19:T22"/>
    <mergeCell ref="I20:L20"/>
    <mergeCell ref="M20:P20"/>
    <mergeCell ref="A21:A22"/>
    <mergeCell ref="B21:H21"/>
    <mergeCell ref="I21:L21"/>
    <mergeCell ref="M21:P21"/>
    <mergeCell ref="B14:E14"/>
    <mergeCell ref="F14:T14"/>
    <mergeCell ref="B15:D17"/>
    <mergeCell ref="F15:Q15"/>
    <mergeCell ref="R15:S15"/>
    <mergeCell ref="E16:E17"/>
    <mergeCell ref="F16:T16"/>
    <mergeCell ref="F17:T17"/>
    <mergeCell ref="D10:E10"/>
    <mergeCell ref="F10:T10"/>
    <mergeCell ref="A11:A17"/>
    <mergeCell ref="B11:C11"/>
    <mergeCell ref="D11:L11"/>
    <mergeCell ref="M11:N13"/>
    <mergeCell ref="O11:P11"/>
    <mergeCell ref="B12:C12"/>
    <mergeCell ref="D12:L12"/>
    <mergeCell ref="O12:T13"/>
    <mergeCell ref="B13:C13"/>
    <mergeCell ref="D13:L13"/>
    <mergeCell ref="F9:J9"/>
    <mergeCell ref="K9:L9"/>
    <mergeCell ref="M9:N9"/>
    <mergeCell ref="O9:P9"/>
    <mergeCell ref="Q9:T9"/>
    <mergeCell ref="F5:G5"/>
    <mergeCell ref="I5:J5"/>
    <mergeCell ref="L5:T5"/>
    <mergeCell ref="A1:T1"/>
    <mergeCell ref="A2:A10"/>
    <mergeCell ref="B2:C2"/>
    <mergeCell ref="D2:T2"/>
    <mergeCell ref="B3:C3"/>
    <mergeCell ref="D3:T3"/>
    <mergeCell ref="B4:C4"/>
    <mergeCell ref="D4:T4"/>
    <mergeCell ref="B5:C8"/>
    <mergeCell ref="D5:E5"/>
    <mergeCell ref="D8:T8"/>
    <mergeCell ref="B9:C10"/>
    <mergeCell ref="D9:E9"/>
  </mergeCells>
  <phoneticPr fontId="1"/>
  <printOptions horizontalCentered="1"/>
  <pageMargins left="0.70866141732283472" right="0.70866141732283472" top="0.74803149606299213" bottom="0.74803149606299213" header="0.31496062992125984" footer="0.31496062992125984"/>
  <pageSetup paperSize="9" scale="73" orientation="portrait"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3591A7-42EF-4F47-ADBF-603E6488DF89}">
  <dimension ref="A1:AA58"/>
  <sheetViews>
    <sheetView view="pageBreakPreview" topLeftCell="A22" zoomScale="60" zoomScaleNormal="100" workbookViewId="0">
      <selection activeCell="AV43" sqref="AV43"/>
    </sheetView>
  </sheetViews>
  <sheetFormatPr defaultColWidth="3.125" defaultRowHeight="20.100000000000001" customHeight="1" x14ac:dyDescent="0.15"/>
  <cols>
    <col min="1" max="8" width="3.125" style="62" customWidth="1"/>
    <col min="9" max="9" width="2.375" style="62" customWidth="1"/>
    <col min="10" max="15" width="3.125" style="62" customWidth="1"/>
    <col min="16" max="16" width="2.375" style="62" customWidth="1"/>
    <col min="17" max="24" width="3.125" style="62" customWidth="1"/>
    <col min="25" max="25" width="6.375" style="62" customWidth="1"/>
    <col min="26" max="16384" width="3.125" style="62"/>
  </cols>
  <sheetData>
    <row r="1" spans="1:27" ht="18" customHeight="1" x14ac:dyDescent="0.15">
      <c r="A1" s="1911" t="s">
        <v>1029</v>
      </c>
      <c r="B1" s="1911"/>
      <c r="C1" s="1911"/>
      <c r="D1" s="1911"/>
      <c r="E1" s="1911"/>
      <c r="F1" s="1911"/>
      <c r="G1" s="1911"/>
      <c r="H1" s="1911"/>
      <c r="I1" s="1911"/>
      <c r="J1" s="1911"/>
      <c r="K1" s="1911"/>
      <c r="L1" s="1911"/>
      <c r="M1" s="1911"/>
      <c r="N1" s="1911"/>
      <c r="O1" s="1911"/>
      <c r="P1" s="1911"/>
      <c r="Q1" s="1911"/>
      <c r="R1" s="1911"/>
      <c r="S1" s="1911"/>
      <c r="T1" s="1911"/>
      <c r="U1" s="1911"/>
      <c r="V1" s="1911"/>
      <c r="W1" s="1911"/>
      <c r="X1" s="1911"/>
      <c r="Y1" s="1911"/>
      <c r="Z1" s="1911"/>
      <c r="AA1" s="1911"/>
    </row>
    <row r="2" spans="1:27" ht="9" customHeight="1" thickBot="1" x14ac:dyDescent="0.2">
      <c r="A2" s="1925"/>
      <c r="B2" s="1925"/>
      <c r="C2" s="63"/>
      <c r="D2" s="63"/>
      <c r="E2" s="63"/>
      <c r="F2" s="63"/>
      <c r="G2" s="63"/>
      <c r="H2" s="63"/>
      <c r="I2" s="63"/>
      <c r="J2" s="63"/>
      <c r="K2" s="63"/>
      <c r="L2" s="63"/>
      <c r="M2" s="63"/>
      <c r="N2" s="63"/>
      <c r="O2" s="63"/>
      <c r="P2" s="63"/>
      <c r="Q2" s="63"/>
      <c r="R2" s="63"/>
      <c r="S2" s="63"/>
      <c r="T2" s="63"/>
      <c r="U2" s="63"/>
      <c r="V2" s="63"/>
      <c r="W2" s="63"/>
    </row>
    <row r="3" spans="1:27" ht="18" customHeight="1" thickBot="1" x14ac:dyDescent="0.2">
      <c r="A3" s="1925"/>
      <c r="B3" s="1925"/>
      <c r="C3" s="63"/>
      <c r="D3" s="63"/>
      <c r="E3" s="63"/>
      <c r="F3" s="63"/>
      <c r="G3" s="63"/>
      <c r="H3" s="63"/>
      <c r="I3" s="63"/>
      <c r="J3" s="63"/>
      <c r="K3" s="63"/>
      <c r="L3" s="63"/>
      <c r="M3" s="63"/>
      <c r="N3" s="63"/>
      <c r="O3" s="1926" t="s">
        <v>143</v>
      </c>
      <c r="P3" s="1927"/>
      <c r="Q3" s="1928"/>
      <c r="R3" s="66"/>
      <c r="S3" s="67"/>
      <c r="T3" s="67"/>
      <c r="U3" s="67"/>
      <c r="V3" s="67"/>
      <c r="W3" s="67"/>
      <c r="X3" s="67"/>
      <c r="Y3" s="68"/>
    </row>
    <row r="4" spans="1:27" s="72" customFormat="1" ht="9.75" customHeight="1" thickBot="1" x14ac:dyDescent="0.2">
      <c r="A4" s="69"/>
      <c r="B4" s="69"/>
      <c r="C4" s="69"/>
      <c r="D4" s="69"/>
      <c r="E4" s="69"/>
      <c r="F4" s="69"/>
      <c r="G4" s="69"/>
      <c r="H4" s="69"/>
      <c r="I4" s="69"/>
      <c r="J4" s="69"/>
      <c r="K4" s="69"/>
      <c r="L4" s="69"/>
      <c r="M4" s="69"/>
      <c r="N4" s="69"/>
      <c r="O4" s="70"/>
      <c r="P4" s="70"/>
      <c r="Q4" s="70"/>
      <c r="R4" s="71"/>
      <c r="S4" s="71"/>
      <c r="T4" s="71"/>
      <c r="U4" s="71"/>
      <c r="V4" s="71"/>
      <c r="W4" s="71"/>
      <c r="X4" s="71"/>
      <c r="Y4" s="71"/>
    </row>
    <row r="5" spans="1:27" ht="18.75" customHeight="1" thickBot="1" x14ac:dyDescent="0.2">
      <c r="A5" s="1929" t="s">
        <v>9</v>
      </c>
      <c r="B5" s="1930"/>
      <c r="C5" s="1930"/>
      <c r="D5" s="1930"/>
      <c r="E5" s="1931"/>
      <c r="F5" s="1932"/>
      <c r="G5" s="1932"/>
      <c r="H5" s="1932"/>
      <c r="I5" s="1932"/>
      <c r="J5" s="1932"/>
      <c r="K5" s="1933"/>
      <c r="L5" s="1930" t="s">
        <v>0</v>
      </c>
      <c r="M5" s="1930"/>
      <c r="N5" s="1930"/>
      <c r="O5" s="1934"/>
      <c r="P5" s="1934"/>
      <c r="Q5" s="1934"/>
      <c r="R5" s="1934"/>
      <c r="S5" s="1934"/>
      <c r="T5" s="1934"/>
      <c r="U5" s="1934"/>
      <c r="V5" s="1934"/>
      <c r="W5" s="1934"/>
      <c r="X5" s="1934"/>
      <c r="Y5" s="1935"/>
    </row>
    <row r="6" spans="1:27" s="63" customFormat="1" ht="10.5" customHeight="1" thickBot="1" x14ac:dyDescent="0.2">
      <c r="A6" s="73"/>
      <c r="B6" s="73"/>
      <c r="C6" s="73"/>
      <c r="D6" s="73"/>
      <c r="E6" s="73"/>
      <c r="F6" s="73"/>
      <c r="G6" s="73"/>
      <c r="H6" s="73"/>
      <c r="I6" s="73"/>
      <c r="J6" s="73"/>
      <c r="K6" s="73"/>
      <c r="L6" s="73"/>
      <c r="M6" s="73"/>
      <c r="N6" s="73"/>
      <c r="O6" s="70"/>
      <c r="P6" s="70"/>
      <c r="Q6" s="70"/>
      <c r="R6" s="70"/>
      <c r="S6" s="70"/>
      <c r="T6" s="70"/>
      <c r="U6" s="70"/>
      <c r="V6" s="70"/>
      <c r="W6" s="70"/>
      <c r="X6" s="70"/>
      <c r="Y6" s="70"/>
    </row>
    <row r="7" spans="1:27" ht="18" customHeight="1" x14ac:dyDescent="0.15">
      <c r="A7" s="1912"/>
      <c r="B7" s="1914" t="s">
        <v>5</v>
      </c>
      <c r="C7" s="1914"/>
      <c r="D7" s="1914"/>
      <c r="E7" s="1914"/>
      <c r="F7" s="1914"/>
      <c r="G7" s="1914"/>
      <c r="H7" s="1914"/>
      <c r="I7" s="1915"/>
      <c r="J7" s="1916" t="s">
        <v>152</v>
      </c>
      <c r="K7" s="1914"/>
      <c r="L7" s="1914"/>
      <c r="M7" s="1914"/>
      <c r="N7" s="1914"/>
      <c r="O7" s="1914"/>
      <c r="P7" s="1914"/>
      <c r="Q7" s="1916" t="s">
        <v>153</v>
      </c>
      <c r="R7" s="1914"/>
      <c r="S7" s="1914"/>
      <c r="T7" s="1915"/>
      <c r="U7" s="1916" t="s">
        <v>154</v>
      </c>
      <c r="V7" s="1914"/>
      <c r="W7" s="1914"/>
      <c r="X7" s="1914"/>
      <c r="Y7" s="1920"/>
    </row>
    <row r="8" spans="1:27" ht="18" customHeight="1" thickBot="1" x14ac:dyDescent="0.2">
      <c r="A8" s="1913"/>
      <c r="B8" s="1922" t="s">
        <v>20</v>
      </c>
      <c r="C8" s="1923"/>
      <c r="D8" s="1923"/>
      <c r="E8" s="1923"/>
      <c r="F8" s="1923"/>
      <c r="G8" s="1923"/>
      <c r="H8" s="1923"/>
      <c r="I8" s="1924"/>
      <c r="J8" s="1917"/>
      <c r="K8" s="1918"/>
      <c r="L8" s="1918"/>
      <c r="M8" s="1918"/>
      <c r="N8" s="1918"/>
      <c r="O8" s="1918"/>
      <c r="P8" s="1918"/>
      <c r="Q8" s="1917"/>
      <c r="R8" s="1918"/>
      <c r="S8" s="1918"/>
      <c r="T8" s="1919"/>
      <c r="U8" s="1917"/>
      <c r="V8" s="1918"/>
      <c r="W8" s="1918"/>
      <c r="X8" s="1918"/>
      <c r="Y8" s="1921"/>
    </row>
    <row r="9" spans="1:27" ht="18" customHeight="1" thickTop="1" x14ac:dyDescent="0.15">
      <c r="A9" s="1960" t="s">
        <v>11</v>
      </c>
      <c r="B9" s="1962"/>
      <c r="C9" s="1963"/>
      <c r="D9" s="1963"/>
      <c r="E9" s="1963"/>
      <c r="F9" s="1963"/>
      <c r="G9" s="1963"/>
      <c r="H9" s="1963"/>
      <c r="I9" s="1964"/>
      <c r="J9" s="1965"/>
      <c r="K9" s="1966"/>
      <c r="L9" s="1966"/>
      <c r="M9" s="1966"/>
      <c r="N9" s="1966"/>
      <c r="O9" s="1966"/>
      <c r="P9" s="1966"/>
      <c r="Q9" s="1945"/>
      <c r="R9" s="1946"/>
      <c r="S9" s="1946"/>
      <c r="T9" s="1947"/>
      <c r="U9" s="1969" t="s">
        <v>155</v>
      </c>
      <c r="V9" s="1970"/>
      <c r="W9" s="1970"/>
      <c r="X9" s="1970"/>
      <c r="Y9" s="1971"/>
    </row>
    <row r="10" spans="1:27" ht="18" customHeight="1" x14ac:dyDescent="0.15">
      <c r="A10" s="1961"/>
      <c r="B10" s="1972"/>
      <c r="C10" s="1973"/>
      <c r="D10" s="1973"/>
      <c r="E10" s="1973"/>
      <c r="F10" s="1973"/>
      <c r="G10" s="1973"/>
      <c r="H10" s="1973"/>
      <c r="I10" s="1974"/>
      <c r="J10" s="1967"/>
      <c r="K10" s="1968"/>
      <c r="L10" s="1968"/>
      <c r="M10" s="1968"/>
      <c r="N10" s="1968"/>
      <c r="O10" s="1968"/>
      <c r="P10" s="1968"/>
      <c r="Q10" s="1954" t="s">
        <v>156</v>
      </c>
      <c r="R10" s="1955"/>
      <c r="S10" s="1955"/>
      <c r="T10" s="1956"/>
      <c r="U10" s="1975" t="s">
        <v>157</v>
      </c>
      <c r="V10" s="1925"/>
      <c r="W10" s="1925"/>
      <c r="X10" s="1925"/>
      <c r="Y10" s="1976"/>
    </row>
    <row r="11" spans="1:27" ht="18" customHeight="1" x14ac:dyDescent="0.15">
      <c r="A11" s="1936" t="s">
        <v>13</v>
      </c>
      <c r="B11" s="1938"/>
      <c r="C11" s="1939"/>
      <c r="D11" s="1939"/>
      <c r="E11" s="1939"/>
      <c r="F11" s="1939"/>
      <c r="G11" s="1939"/>
      <c r="H11" s="1939"/>
      <c r="I11" s="1940"/>
      <c r="J11" s="1941"/>
      <c r="K11" s="1942"/>
      <c r="L11" s="1942"/>
      <c r="M11" s="1942"/>
      <c r="N11" s="1942"/>
      <c r="O11" s="1942"/>
      <c r="P11" s="1942"/>
      <c r="Q11" s="1945"/>
      <c r="R11" s="1946"/>
      <c r="S11" s="1946"/>
      <c r="T11" s="1947"/>
      <c r="U11" s="1948" t="s">
        <v>155</v>
      </c>
      <c r="V11" s="1949"/>
      <c r="W11" s="1949"/>
      <c r="X11" s="1949"/>
      <c r="Y11" s="1950"/>
    </row>
    <row r="12" spans="1:27" ht="18" customHeight="1" x14ac:dyDescent="0.15">
      <c r="A12" s="1937"/>
      <c r="B12" s="1951"/>
      <c r="C12" s="1952"/>
      <c r="D12" s="1952"/>
      <c r="E12" s="1952"/>
      <c r="F12" s="1952"/>
      <c r="G12" s="1952"/>
      <c r="H12" s="1952"/>
      <c r="I12" s="1953"/>
      <c r="J12" s="1943"/>
      <c r="K12" s="1944"/>
      <c r="L12" s="1944"/>
      <c r="M12" s="1944"/>
      <c r="N12" s="1944"/>
      <c r="O12" s="1944"/>
      <c r="P12" s="1944"/>
      <c r="Q12" s="1954" t="s">
        <v>156</v>
      </c>
      <c r="R12" s="1955"/>
      <c r="S12" s="1955"/>
      <c r="T12" s="1956"/>
      <c r="U12" s="1957" t="s">
        <v>157</v>
      </c>
      <c r="V12" s="1958"/>
      <c r="W12" s="1958"/>
      <c r="X12" s="1958"/>
      <c r="Y12" s="1959"/>
    </row>
    <row r="13" spans="1:27" ht="18" customHeight="1" x14ac:dyDescent="0.15">
      <c r="A13" s="1961" t="s">
        <v>12</v>
      </c>
      <c r="B13" s="1980"/>
      <c r="C13" s="1981"/>
      <c r="D13" s="1981"/>
      <c r="E13" s="1981"/>
      <c r="F13" s="1981"/>
      <c r="G13" s="1981"/>
      <c r="H13" s="1981"/>
      <c r="I13" s="1982"/>
      <c r="J13" s="1967"/>
      <c r="K13" s="1968"/>
      <c r="L13" s="1968"/>
      <c r="M13" s="1968"/>
      <c r="N13" s="1968"/>
      <c r="O13" s="1968"/>
      <c r="P13" s="1968"/>
      <c r="Q13" s="1945"/>
      <c r="R13" s="1946"/>
      <c r="S13" s="1946"/>
      <c r="T13" s="1947"/>
      <c r="U13" s="1948" t="s">
        <v>155</v>
      </c>
      <c r="V13" s="1949"/>
      <c r="W13" s="1949"/>
      <c r="X13" s="1949"/>
      <c r="Y13" s="1950"/>
    </row>
    <row r="14" spans="1:27" ht="18" customHeight="1" x14ac:dyDescent="0.15">
      <c r="A14" s="1961"/>
      <c r="B14" s="1972"/>
      <c r="C14" s="1973"/>
      <c r="D14" s="1973"/>
      <c r="E14" s="1973"/>
      <c r="F14" s="1973"/>
      <c r="G14" s="1973"/>
      <c r="H14" s="1973"/>
      <c r="I14" s="1974"/>
      <c r="J14" s="1967"/>
      <c r="K14" s="1968"/>
      <c r="L14" s="1968"/>
      <c r="M14" s="1968"/>
      <c r="N14" s="1968"/>
      <c r="O14" s="1968"/>
      <c r="P14" s="1968"/>
      <c r="Q14" s="1954" t="s">
        <v>156</v>
      </c>
      <c r="R14" s="1955"/>
      <c r="S14" s="1955"/>
      <c r="T14" s="1956"/>
      <c r="U14" s="1975" t="s">
        <v>157</v>
      </c>
      <c r="V14" s="1925"/>
      <c r="W14" s="1925"/>
      <c r="X14" s="1925"/>
      <c r="Y14" s="1976"/>
    </row>
    <row r="15" spans="1:27" ht="18" customHeight="1" x14ac:dyDescent="0.15">
      <c r="A15" s="1936" t="s">
        <v>14</v>
      </c>
      <c r="B15" s="1938"/>
      <c r="C15" s="1939"/>
      <c r="D15" s="1939"/>
      <c r="E15" s="1939"/>
      <c r="F15" s="1939"/>
      <c r="G15" s="1939"/>
      <c r="H15" s="1939"/>
      <c r="I15" s="1940"/>
      <c r="J15" s="1941"/>
      <c r="K15" s="1942"/>
      <c r="L15" s="1942"/>
      <c r="M15" s="1942"/>
      <c r="N15" s="1942"/>
      <c r="O15" s="1942"/>
      <c r="P15" s="1942"/>
      <c r="Q15" s="1945"/>
      <c r="R15" s="1946"/>
      <c r="S15" s="1946"/>
      <c r="T15" s="1947"/>
      <c r="U15" s="1948" t="s">
        <v>155</v>
      </c>
      <c r="V15" s="1949"/>
      <c r="W15" s="1949"/>
      <c r="X15" s="1949"/>
      <c r="Y15" s="1950"/>
    </row>
    <row r="16" spans="1:27" ht="18" customHeight="1" x14ac:dyDescent="0.15">
      <c r="A16" s="1937"/>
      <c r="B16" s="1951"/>
      <c r="C16" s="1952"/>
      <c r="D16" s="1952"/>
      <c r="E16" s="1952"/>
      <c r="F16" s="1952"/>
      <c r="G16" s="1952"/>
      <c r="H16" s="1952"/>
      <c r="I16" s="1953"/>
      <c r="J16" s="1943"/>
      <c r="K16" s="1944"/>
      <c r="L16" s="1944"/>
      <c r="M16" s="1944"/>
      <c r="N16" s="1944"/>
      <c r="O16" s="1944"/>
      <c r="P16" s="1944"/>
      <c r="Q16" s="1954" t="s">
        <v>156</v>
      </c>
      <c r="R16" s="1955"/>
      <c r="S16" s="1955"/>
      <c r="T16" s="1956"/>
      <c r="U16" s="1977" t="s">
        <v>157</v>
      </c>
      <c r="V16" s="1978"/>
      <c r="W16" s="1978"/>
      <c r="X16" s="1978"/>
      <c r="Y16" s="1979"/>
    </row>
    <row r="17" spans="1:25" ht="18" customHeight="1" x14ac:dyDescent="0.15">
      <c r="A17" s="1961" t="s">
        <v>158</v>
      </c>
      <c r="B17" s="1980"/>
      <c r="C17" s="1981"/>
      <c r="D17" s="1981"/>
      <c r="E17" s="1981"/>
      <c r="F17" s="1981"/>
      <c r="G17" s="1981"/>
      <c r="H17" s="1981"/>
      <c r="I17" s="1982"/>
      <c r="J17" s="1967"/>
      <c r="K17" s="1968"/>
      <c r="L17" s="1968"/>
      <c r="M17" s="1968"/>
      <c r="N17" s="1968"/>
      <c r="O17" s="1968"/>
      <c r="P17" s="1968"/>
      <c r="Q17" s="1945"/>
      <c r="R17" s="1946"/>
      <c r="S17" s="1946"/>
      <c r="T17" s="1947"/>
      <c r="U17" s="1948" t="s">
        <v>155</v>
      </c>
      <c r="V17" s="1949"/>
      <c r="W17" s="1949"/>
      <c r="X17" s="1949"/>
      <c r="Y17" s="1950"/>
    </row>
    <row r="18" spans="1:25" ht="18" customHeight="1" x14ac:dyDescent="0.15">
      <c r="A18" s="1961"/>
      <c r="B18" s="1972"/>
      <c r="C18" s="1973"/>
      <c r="D18" s="1973"/>
      <c r="E18" s="1973"/>
      <c r="F18" s="1973"/>
      <c r="G18" s="1973"/>
      <c r="H18" s="1973"/>
      <c r="I18" s="1974"/>
      <c r="J18" s="1967"/>
      <c r="K18" s="1968"/>
      <c r="L18" s="1968"/>
      <c r="M18" s="1968"/>
      <c r="N18" s="1968"/>
      <c r="O18" s="1968"/>
      <c r="P18" s="1968"/>
      <c r="Q18" s="1954" t="s">
        <v>156</v>
      </c>
      <c r="R18" s="1955"/>
      <c r="S18" s="1955"/>
      <c r="T18" s="1956"/>
      <c r="U18" s="1983" t="s">
        <v>157</v>
      </c>
      <c r="V18" s="1984"/>
      <c r="W18" s="1984"/>
      <c r="X18" s="1984"/>
      <c r="Y18" s="1985"/>
    </row>
    <row r="19" spans="1:25" ht="18" customHeight="1" x14ac:dyDescent="0.15">
      <c r="A19" s="1936" t="s">
        <v>159</v>
      </c>
      <c r="B19" s="1938"/>
      <c r="C19" s="1939"/>
      <c r="D19" s="1939"/>
      <c r="E19" s="1939"/>
      <c r="F19" s="1939"/>
      <c r="G19" s="1939"/>
      <c r="H19" s="1939"/>
      <c r="I19" s="1940"/>
      <c r="J19" s="1941"/>
      <c r="K19" s="1942"/>
      <c r="L19" s="1942"/>
      <c r="M19" s="1942"/>
      <c r="N19" s="1942"/>
      <c r="O19" s="1942"/>
      <c r="P19" s="1942"/>
      <c r="Q19" s="1945"/>
      <c r="R19" s="1946"/>
      <c r="S19" s="1946"/>
      <c r="T19" s="1947"/>
      <c r="U19" s="1948" t="s">
        <v>155</v>
      </c>
      <c r="V19" s="1949"/>
      <c r="W19" s="1949"/>
      <c r="X19" s="1949"/>
      <c r="Y19" s="1950"/>
    </row>
    <row r="20" spans="1:25" ht="18" customHeight="1" x14ac:dyDescent="0.15">
      <c r="A20" s="1937"/>
      <c r="B20" s="1951"/>
      <c r="C20" s="1952"/>
      <c r="D20" s="1952"/>
      <c r="E20" s="1952"/>
      <c r="F20" s="1952"/>
      <c r="G20" s="1952"/>
      <c r="H20" s="1952"/>
      <c r="I20" s="1953"/>
      <c r="J20" s="1943"/>
      <c r="K20" s="1944"/>
      <c r="L20" s="1944"/>
      <c r="M20" s="1944"/>
      <c r="N20" s="1944"/>
      <c r="O20" s="1944"/>
      <c r="P20" s="1944"/>
      <c r="Q20" s="1954" t="s">
        <v>156</v>
      </c>
      <c r="R20" s="1955"/>
      <c r="S20" s="1955"/>
      <c r="T20" s="1956"/>
      <c r="U20" s="1957" t="s">
        <v>157</v>
      </c>
      <c r="V20" s="1958"/>
      <c r="W20" s="1958"/>
      <c r="X20" s="1958"/>
      <c r="Y20" s="1959"/>
    </row>
    <row r="21" spans="1:25" ht="18" customHeight="1" x14ac:dyDescent="0.15">
      <c r="A21" s="1961" t="s">
        <v>160</v>
      </c>
      <c r="B21" s="1980"/>
      <c r="C21" s="1981"/>
      <c r="D21" s="1981"/>
      <c r="E21" s="1981"/>
      <c r="F21" s="1981"/>
      <c r="G21" s="1981"/>
      <c r="H21" s="1981"/>
      <c r="I21" s="1982"/>
      <c r="J21" s="1967"/>
      <c r="K21" s="1968"/>
      <c r="L21" s="1968"/>
      <c r="M21" s="1968"/>
      <c r="N21" s="1968"/>
      <c r="O21" s="1968"/>
      <c r="P21" s="1968"/>
      <c r="Q21" s="1945"/>
      <c r="R21" s="1946"/>
      <c r="S21" s="1946"/>
      <c r="T21" s="1947"/>
      <c r="U21" s="1948" t="s">
        <v>155</v>
      </c>
      <c r="V21" s="1949"/>
      <c r="W21" s="1949"/>
      <c r="X21" s="1949"/>
      <c r="Y21" s="1950"/>
    </row>
    <row r="22" spans="1:25" ht="18" customHeight="1" x14ac:dyDescent="0.15">
      <c r="A22" s="1961"/>
      <c r="B22" s="1972"/>
      <c r="C22" s="1973"/>
      <c r="D22" s="1973"/>
      <c r="E22" s="1973"/>
      <c r="F22" s="1973"/>
      <c r="G22" s="1973"/>
      <c r="H22" s="1973"/>
      <c r="I22" s="1974"/>
      <c r="J22" s="1967"/>
      <c r="K22" s="1968"/>
      <c r="L22" s="1968"/>
      <c r="M22" s="1968"/>
      <c r="N22" s="1968"/>
      <c r="O22" s="1968"/>
      <c r="P22" s="1968"/>
      <c r="Q22" s="1954" t="s">
        <v>156</v>
      </c>
      <c r="R22" s="1955"/>
      <c r="S22" s="1955"/>
      <c r="T22" s="1956"/>
      <c r="U22" s="1975" t="s">
        <v>157</v>
      </c>
      <c r="V22" s="1925"/>
      <c r="W22" s="1925"/>
      <c r="X22" s="1925"/>
      <c r="Y22" s="1976"/>
    </row>
    <row r="23" spans="1:25" ht="18" customHeight="1" x14ac:dyDescent="0.15">
      <c r="A23" s="1936" t="s">
        <v>161</v>
      </c>
      <c r="B23" s="1938"/>
      <c r="C23" s="1939"/>
      <c r="D23" s="1939"/>
      <c r="E23" s="1939"/>
      <c r="F23" s="1939"/>
      <c r="G23" s="1939"/>
      <c r="H23" s="1939"/>
      <c r="I23" s="1940"/>
      <c r="J23" s="1941"/>
      <c r="K23" s="1942"/>
      <c r="L23" s="1942"/>
      <c r="M23" s="1942"/>
      <c r="N23" s="1942"/>
      <c r="O23" s="1942"/>
      <c r="P23" s="1942"/>
      <c r="Q23" s="1945"/>
      <c r="R23" s="1946"/>
      <c r="S23" s="1946"/>
      <c r="T23" s="1947"/>
      <c r="U23" s="1948" t="s">
        <v>155</v>
      </c>
      <c r="V23" s="1949"/>
      <c r="W23" s="1949"/>
      <c r="X23" s="1949"/>
      <c r="Y23" s="1950"/>
    </row>
    <row r="24" spans="1:25" ht="18" customHeight="1" x14ac:dyDescent="0.15">
      <c r="A24" s="1937"/>
      <c r="B24" s="1951"/>
      <c r="C24" s="1952"/>
      <c r="D24" s="1952"/>
      <c r="E24" s="1952"/>
      <c r="F24" s="1952"/>
      <c r="G24" s="1952"/>
      <c r="H24" s="1952"/>
      <c r="I24" s="1953"/>
      <c r="J24" s="1943"/>
      <c r="K24" s="1944"/>
      <c r="L24" s="1944"/>
      <c r="M24" s="1944"/>
      <c r="N24" s="1944"/>
      <c r="O24" s="1944"/>
      <c r="P24" s="1944"/>
      <c r="Q24" s="1954" t="s">
        <v>156</v>
      </c>
      <c r="R24" s="1955"/>
      <c r="S24" s="1955"/>
      <c r="T24" s="1956"/>
      <c r="U24" s="1977" t="s">
        <v>157</v>
      </c>
      <c r="V24" s="1978"/>
      <c r="W24" s="1978"/>
      <c r="X24" s="1978"/>
      <c r="Y24" s="1979"/>
    </row>
    <row r="25" spans="1:25" ht="18" customHeight="1" x14ac:dyDescent="0.15">
      <c r="A25" s="1961" t="s">
        <v>162</v>
      </c>
      <c r="B25" s="1980"/>
      <c r="C25" s="1981"/>
      <c r="D25" s="1981"/>
      <c r="E25" s="1981"/>
      <c r="F25" s="1981"/>
      <c r="G25" s="1981"/>
      <c r="H25" s="1981"/>
      <c r="I25" s="1982"/>
      <c r="J25" s="1967"/>
      <c r="K25" s="1968"/>
      <c r="L25" s="1968"/>
      <c r="M25" s="1968"/>
      <c r="N25" s="1968"/>
      <c r="O25" s="1968"/>
      <c r="P25" s="1968"/>
      <c r="Q25" s="1945"/>
      <c r="R25" s="1946"/>
      <c r="S25" s="1946"/>
      <c r="T25" s="1947"/>
      <c r="U25" s="1948" t="s">
        <v>155</v>
      </c>
      <c r="V25" s="1949"/>
      <c r="W25" s="1949"/>
      <c r="X25" s="1949"/>
      <c r="Y25" s="1950"/>
    </row>
    <row r="26" spans="1:25" ht="18" customHeight="1" x14ac:dyDescent="0.15">
      <c r="A26" s="1961"/>
      <c r="B26" s="1972"/>
      <c r="C26" s="1973"/>
      <c r="D26" s="1973"/>
      <c r="E26" s="1973"/>
      <c r="F26" s="1973"/>
      <c r="G26" s="1973"/>
      <c r="H26" s="1973"/>
      <c r="I26" s="1974"/>
      <c r="J26" s="1967"/>
      <c r="K26" s="1968"/>
      <c r="L26" s="1968"/>
      <c r="M26" s="1968"/>
      <c r="N26" s="1968"/>
      <c r="O26" s="1968"/>
      <c r="P26" s="1968"/>
      <c r="Q26" s="1954" t="s">
        <v>156</v>
      </c>
      <c r="R26" s="1955"/>
      <c r="S26" s="1955"/>
      <c r="T26" s="1956"/>
      <c r="U26" s="1983" t="s">
        <v>157</v>
      </c>
      <c r="V26" s="1984"/>
      <c r="W26" s="1984"/>
      <c r="X26" s="1984"/>
      <c r="Y26" s="1985"/>
    </row>
    <row r="27" spans="1:25" ht="18" customHeight="1" x14ac:dyDescent="0.15">
      <c r="A27" s="1936" t="s">
        <v>163</v>
      </c>
      <c r="B27" s="1938"/>
      <c r="C27" s="1939"/>
      <c r="D27" s="1939"/>
      <c r="E27" s="1939"/>
      <c r="F27" s="1939"/>
      <c r="G27" s="1939"/>
      <c r="H27" s="1939"/>
      <c r="I27" s="1940"/>
      <c r="J27" s="1941"/>
      <c r="K27" s="1942"/>
      <c r="L27" s="1942"/>
      <c r="M27" s="1942"/>
      <c r="N27" s="1942"/>
      <c r="O27" s="1942"/>
      <c r="P27" s="1942"/>
      <c r="Q27" s="1945"/>
      <c r="R27" s="1946"/>
      <c r="S27" s="1946"/>
      <c r="T27" s="1947"/>
      <c r="U27" s="1948" t="s">
        <v>155</v>
      </c>
      <c r="V27" s="1949"/>
      <c r="W27" s="1949"/>
      <c r="X27" s="1949"/>
      <c r="Y27" s="1950"/>
    </row>
    <row r="28" spans="1:25" ht="18" customHeight="1" x14ac:dyDescent="0.15">
      <c r="A28" s="1937"/>
      <c r="B28" s="1951"/>
      <c r="C28" s="1952"/>
      <c r="D28" s="1952"/>
      <c r="E28" s="1952"/>
      <c r="F28" s="1952"/>
      <c r="G28" s="1952"/>
      <c r="H28" s="1952"/>
      <c r="I28" s="1953"/>
      <c r="J28" s="1943"/>
      <c r="K28" s="1944"/>
      <c r="L28" s="1944"/>
      <c r="M28" s="1944"/>
      <c r="N28" s="1944"/>
      <c r="O28" s="1944"/>
      <c r="P28" s="1944"/>
      <c r="Q28" s="1954" t="s">
        <v>156</v>
      </c>
      <c r="R28" s="1955"/>
      <c r="S28" s="1955"/>
      <c r="T28" s="1956"/>
      <c r="U28" s="1957" t="s">
        <v>157</v>
      </c>
      <c r="V28" s="1958"/>
      <c r="W28" s="1958"/>
      <c r="X28" s="1958"/>
      <c r="Y28" s="1959"/>
    </row>
    <row r="29" spans="1:25" ht="18" customHeight="1" x14ac:dyDescent="0.15">
      <c r="A29" s="1961" t="s">
        <v>164</v>
      </c>
      <c r="B29" s="1980"/>
      <c r="C29" s="1981"/>
      <c r="D29" s="1981"/>
      <c r="E29" s="1981"/>
      <c r="F29" s="1981"/>
      <c r="G29" s="1981"/>
      <c r="H29" s="1981"/>
      <c r="I29" s="1982"/>
      <c r="J29" s="1967"/>
      <c r="K29" s="1968"/>
      <c r="L29" s="1968"/>
      <c r="M29" s="1968"/>
      <c r="N29" s="1968"/>
      <c r="O29" s="1968"/>
      <c r="P29" s="1968"/>
      <c r="Q29" s="1945"/>
      <c r="R29" s="1946"/>
      <c r="S29" s="1946"/>
      <c r="T29" s="1947"/>
      <c r="U29" s="1948" t="s">
        <v>155</v>
      </c>
      <c r="V29" s="1949"/>
      <c r="W29" s="1949"/>
      <c r="X29" s="1949"/>
      <c r="Y29" s="1950"/>
    </row>
    <row r="30" spans="1:25" ht="18" customHeight="1" x14ac:dyDescent="0.15">
      <c r="A30" s="1961"/>
      <c r="B30" s="1972"/>
      <c r="C30" s="1973"/>
      <c r="D30" s="1973"/>
      <c r="E30" s="1973"/>
      <c r="F30" s="1973"/>
      <c r="G30" s="1973"/>
      <c r="H30" s="1973"/>
      <c r="I30" s="1974"/>
      <c r="J30" s="1967"/>
      <c r="K30" s="1968"/>
      <c r="L30" s="1968"/>
      <c r="M30" s="1968"/>
      <c r="N30" s="1968"/>
      <c r="O30" s="1968"/>
      <c r="P30" s="1968"/>
      <c r="Q30" s="1954" t="s">
        <v>156</v>
      </c>
      <c r="R30" s="1955"/>
      <c r="S30" s="1955"/>
      <c r="T30" s="1956"/>
      <c r="U30" s="1983" t="s">
        <v>157</v>
      </c>
      <c r="V30" s="1984"/>
      <c r="W30" s="1984"/>
      <c r="X30" s="1984"/>
      <c r="Y30" s="1985"/>
    </row>
    <row r="31" spans="1:25" ht="18" customHeight="1" x14ac:dyDescent="0.15">
      <c r="A31" s="1936" t="s">
        <v>165</v>
      </c>
      <c r="B31" s="1938"/>
      <c r="C31" s="1939"/>
      <c r="D31" s="1939"/>
      <c r="E31" s="1939"/>
      <c r="F31" s="1939"/>
      <c r="G31" s="1939"/>
      <c r="H31" s="1939"/>
      <c r="I31" s="1940"/>
      <c r="J31" s="1941"/>
      <c r="K31" s="1942"/>
      <c r="L31" s="1942"/>
      <c r="M31" s="1942"/>
      <c r="N31" s="1942"/>
      <c r="O31" s="1942"/>
      <c r="P31" s="1942"/>
      <c r="Q31" s="1945"/>
      <c r="R31" s="1946"/>
      <c r="S31" s="1946"/>
      <c r="T31" s="1947"/>
      <c r="U31" s="1948" t="s">
        <v>155</v>
      </c>
      <c r="V31" s="1949"/>
      <c r="W31" s="1949"/>
      <c r="X31" s="1949"/>
      <c r="Y31" s="1950"/>
    </row>
    <row r="32" spans="1:25" ht="18" customHeight="1" x14ac:dyDescent="0.15">
      <c r="A32" s="1937"/>
      <c r="B32" s="1951"/>
      <c r="C32" s="1952"/>
      <c r="D32" s="1952"/>
      <c r="E32" s="1952"/>
      <c r="F32" s="1952"/>
      <c r="G32" s="1952"/>
      <c r="H32" s="1952"/>
      <c r="I32" s="1953"/>
      <c r="J32" s="1943"/>
      <c r="K32" s="1944"/>
      <c r="L32" s="1944"/>
      <c r="M32" s="1944"/>
      <c r="N32" s="1944"/>
      <c r="O32" s="1944"/>
      <c r="P32" s="1944"/>
      <c r="Q32" s="1954" t="s">
        <v>156</v>
      </c>
      <c r="R32" s="1955"/>
      <c r="S32" s="1955"/>
      <c r="T32" s="1956"/>
      <c r="U32" s="1977" t="s">
        <v>157</v>
      </c>
      <c r="V32" s="1978"/>
      <c r="W32" s="1978"/>
      <c r="X32" s="1978"/>
      <c r="Y32" s="1979"/>
    </row>
    <row r="33" spans="1:25" ht="18" customHeight="1" x14ac:dyDescent="0.15">
      <c r="A33" s="1961" t="s">
        <v>166</v>
      </c>
      <c r="B33" s="1980"/>
      <c r="C33" s="1981"/>
      <c r="D33" s="1981"/>
      <c r="E33" s="1981"/>
      <c r="F33" s="1981"/>
      <c r="G33" s="1981"/>
      <c r="H33" s="1981"/>
      <c r="I33" s="1982"/>
      <c r="J33" s="1967"/>
      <c r="K33" s="1968"/>
      <c r="L33" s="1968"/>
      <c r="M33" s="1968"/>
      <c r="N33" s="1968"/>
      <c r="O33" s="1968"/>
      <c r="P33" s="1968"/>
      <c r="Q33" s="1945"/>
      <c r="R33" s="1946"/>
      <c r="S33" s="1946"/>
      <c r="T33" s="1947"/>
      <c r="U33" s="1948" t="s">
        <v>155</v>
      </c>
      <c r="V33" s="1949"/>
      <c r="W33" s="1949"/>
      <c r="X33" s="1949"/>
      <c r="Y33" s="1950"/>
    </row>
    <row r="34" spans="1:25" ht="18" customHeight="1" x14ac:dyDescent="0.15">
      <c r="A34" s="1961"/>
      <c r="B34" s="1972"/>
      <c r="C34" s="1973"/>
      <c r="D34" s="1973"/>
      <c r="E34" s="1973"/>
      <c r="F34" s="1973"/>
      <c r="G34" s="1973"/>
      <c r="H34" s="1973"/>
      <c r="I34" s="1974"/>
      <c r="J34" s="1967"/>
      <c r="K34" s="1968"/>
      <c r="L34" s="1968"/>
      <c r="M34" s="1968"/>
      <c r="N34" s="1968"/>
      <c r="O34" s="1968"/>
      <c r="P34" s="1968"/>
      <c r="Q34" s="1954" t="s">
        <v>156</v>
      </c>
      <c r="R34" s="1955"/>
      <c r="S34" s="1955"/>
      <c r="T34" s="1956"/>
      <c r="U34" s="1975" t="s">
        <v>157</v>
      </c>
      <c r="V34" s="1925"/>
      <c r="W34" s="1925"/>
      <c r="X34" s="1925"/>
      <c r="Y34" s="1976"/>
    </row>
    <row r="35" spans="1:25" ht="18" customHeight="1" x14ac:dyDescent="0.15">
      <c r="A35" s="1936" t="s">
        <v>167</v>
      </c>
      <c r="B35" s="1938"/>
      <c r="C35" s="1939"/>
      <c r="D35" s="1939"/>
      <c r="E35" s="1939"/>
      <c r="F35" s="1939"/>
      <c r="G35" s="1939"/>
      <c r="H35" s="1939"/>
      <c r="I35" s="1940"/>
      <c r="J35" s="1941"/>
      <c r="K35" s="1942"/>
      <c r="L35" s="1942"/>
      <c r="M35" s="1942"/>
      <c r="N35" s="1942"/>
      <c r="O35" s="1942"/>
      <c r="P35" s="1942"/>
      <c r="Q35" s="1945"/>
      <c r="R35" s="1946"/>
      <c r="S35" s="1946"/>
      <c r="T35" s="1947"/>
      <c r="U35" s="1948" t="s">
        <v>155</v>
      </c>
      <c r="V35" s="1949"/>
      <c r="W35" s="1949"/>
      <c r="X35" s="1949"/>
      <c r="Y35" s="1950"/>
    </row>
    <row r="36" spans="1:25" ht="18" customHeight="1" x14ac:dyDescent="0.15">
      <c r="A36" s="1937"/>
      <c r="B36" s="1951"/>
      <c r="C36" s="1952"/>
      <c r="D36" s="1952"/>
      <c r="E36" s="1952"/>
      <c r="F36" s="1952"/>
      <c r="G36" s="1952"/>
      <c r="H36" s="1952"/>
      <c r="I36" s="1953"/>
      <c r="J36" s="1943"/>
      <c r="K36" s="1944"/>
      <c r="L36" s="1944"/>
      <c r="M36" s="1944"/>
      <c r="N36" s="1944"/>
      <c r="O36" s="1944"/>
      <c r="P36" s="1944"/>
      <c r="Q36" s="1954" t="s">
        <v>156</v>
      </c>
      <c r="R36" s="1955"/>
      <c r="S36" s="1955"/>
      <c r="T36" s="1956"/>
      <c r="U36" s="1957" t="s">
        <v>157</v>
      </c>
      <c r="V36" s="1958"/>
      <c r="W36" s="1958"/>
      <c r="X36" s="1958"/>
      <c r="Y36" s="1959"/>
    </row>
    <row r="37" spans="1:25" ht="18" customHeight="1" x14ac:dyDescent="0.15">
      <c r="A37" s="1961" t="s">
        <v>168</v>
      </c>
      <c r="B37" s="1980"/>
      <c r="C37" s="1981"/>
      <c r="D37" s="1981"/>
      <c r="E37" s="1981"/>
      <c r="F37" s="1981"/>
      <c r="G37" s="1981"/>
      <c r="H37" s="1981"/>
      <c r="I37" s="1982"/>
      <c r="J37" s="1967"/>
      <c r="K37" s="1968"/>
      <c r="L37" s="1968"/>
      <c r="M37" s="1968"/>
      <c r="N37" s="1968"/>
      <c r="O37" s="1968"/>
      <c r="P37" s="1968"/>
      <c r="Q37" s="1945"/>
      <c r="R37" s="1946"/>
      <c r="S37" s="1946"/>
      <c r="T37" s="1947"/>
      <c r="U37" s="1948" t="s">
        <v>155</v>
      </c>
      <c r="V37" s="1949"/>
      <c r="W37" s="1949"/>
      <c r="X37" s="1949"/>
      <c r="Y37" s="1950"/>
    </row>
    <row r="38" spans="1:25" ht="18" customHeight="1" thickBot="1" x14ac:dyDescent="0.2">
      <c r="A38" s="1986"/>
      <c r="B38" s="1992"/>
      <c r="C38" s="1993"/>
      <c r="D38" s="1993"/>
      <c r="E38" s="1993"/>
      <c r="F38" s="1993"/>
      <c r="G38" s="1993"/>
      <c r="H38" s="1993"/>
      <c r="I38" s="1994"/>
      <c r="J38" s="1987"/>
      <c r="K38" s="1988"/>
      <c r="L38" s="1988"/>
      <c r="M38" s="1988"/>
      <c r="N38" s="1988"/>
      <c r="O38" s="1988"/>
      <c r="P38" s="1988"/>
      <c r="Q38" s="1995" t="s">
        <v>169</v>
      </c>
      <c r="R38" s="1996"/>
      <c r="S38" s="1996"/>
      <c r="T38" s="1997"/>
      <c r="U38" s="1998" t="s">
        <v>157</v>
      </c>
      <c r="V38" s="1999"/>
      <c r="W38" s="1999"/>
      <c r="X38" s="1999"/>
      <c r="Y38" s="2000"/>
    </row>
    <row r="39" spans="1:25" ht="18" customHeight="1" x14ac:dyDescent="0.15">
      <c r="A39" s="1961" t="s">
        <v>170</v>
      </c>
      <c r="B39" s="1980" t="s">
        <v>171</v>
      </c>
      <c r="C39" s="1981"/>
      <c r="D39" s="1981"/>
      <c r="E39" s="1981"/>
      <c r="F39" s="1981"/>
      <c r="G39" s="1981"/>
      <c r="H39" s="1981"/>
      <c r="I39" s="1982"/>
      <c r="J39" s="1967">
        <v>11987654</v>
      </c>
      <c r="K39" s="1968"/>
      <c r="L39" s="1968"/>
      <c r="M39" s="1968"/>
      <c r="N39" s="1968"/>
      <c r="O39" s="1968"/>
      <c r="P39" s="1968"/>
      <c r="Q39" s="1989" t="s">
        <v>172</v>
      </c>
      <c r="R39" s="1990"/>
      <c r="S39" s="1990"/>
      <c r="T39" s="1991"/>
      <c r="U39" s="1948" t="s">
        <v>155</v>
      </c>
      <c r="V39" s="1949"/>
      <c r="W39" s="1949"/>
      <c r="X39" s="1949"/>
      <c r="Y39" s="1950"/>
    </row>
    <row r="40" spans="1:25" ht="18" customHeight="1" thickBot="1" x14ac:dyDescent="0.2">
      <c r="A40" s="1986"/>
      <c r="B40" s="1992" t="s">
        <v>173</v>
      </c>
      <c r="C40" s="1993"/>
      <c r="D40" s="1993"/>
      <c r="E40" s="1993"/>
      <c r="F40" s="1993"/>
      <c r="G40" s="1993"/>
      <c r="H40" s="1993"/>
      <c r="I40" s="1994"/>
      <c r="J40" s="1987"/>
      <c r="K40" s="1988"/>
      <c r="L40" s="1988"/>
      <c r="M40" s="1988"/>
      <c r="N40" s="1988"/>
      <c r="O40" s="1988"/>
      <c r="P40" s="1988"/>
      <c r="Q40" s="1995" t="s">
        <v>174</v>
      </c>
      <c r="R40" s="1996"/>
      <c r="S40" s="1996"/>
      <c r="T40" s="1997"/>
      <c r="U40" s="1998" t="s">
        <v>157</v>
      </c>
      <c r="V40" s="1999"/>
      <c r="W40" s="1999"/>
      <c r="X40" s="1999"/>
      <c r="Y40" s="2000"/>
    </row>
    <row r="41" spans="1:25" ht="14.25" x14ac:dyDescent="0.15">
      <c r="A41" s="64" t="s">
        <v>175</v>
      </c>
      <c r="C41" s="64" t="s">
        <v>151</v>
      </c>
      <c r="D41" s="64"/>
      <c r="E41" s="64"/>
      <c r="F41" s="64"/>
      <c r="G41" s="64"/>
      <c r="H41" s="64"/>
      <c r="I41" s="64"/>
      <c r="J41" s="65"/>
      <c r="K41" s="64"/>
      <c r="L41" s="64"/>
      <c r="M41" s="64"/>
      <c r="N41" s="64"/>
      <c r="O41" s="64"/>
      <c r="P41" s="64"/>
      <c r="Q41" s="64"/>
      <c r="R41" s="64"/>
      <c r="S41" s="64"/>
      <c r="T41" s="64"/>
      <c r="U41" s="64"/>
      <c r="V41" s="64"/>
      <c r="W41" s="64"/>
      <c r="X41" s="64"/>
      <c r="Y41" s="64"/>
    </row>
    <row r="42" spans="1:25" ht="14.25" x14ac:dyDescent="0.15">
      <c r="A42" s="64"/>
      <c r="C42" s="64" t="s">
        <v>176</v>
      </c>
      <c r="D42" s="64"/>
      <c r="E42" s="64"/>
      <c r="F42" s="64"/>
      <c r="G42" s="64"/>
      <c r="H42" s="64"/>
      <c r="I42" s="64"/>
      <c r="J42" s="65"/>
      <c r="K42" s="64"/>
      <c r="L42" s="64"/>
      <c r="M42" s="64"/>
      <c r="N42" s="64"/>
      <c r="O42" s="64"/>
      <c r="P42" s="64"/>
      <c r="Q42" s="64"/>
      <c r="R42" s="64"/>
      <c r="S42" s="64"/>
      <c r="T42" s="64"/>
      <c r="U42" s="64"/>
      <c r="V42" s="64"/>
      <c r="W42" s="64"/>
      <c r="X42" s="64"/>
      <c r="Y42" s="64"/>
    </row>
    <row r="43" spans="1:25" ht="14.25" x14ac:dyDescent="0.15">
      <c r="A43" s="63"/>
      <c r="B43" s="63"/>
      <c r="C43" s="64" t="s">
        <v>177</v>
      </c>
      <c r="D43" s="63"/>
      <c r="E43" s="63"/>
      <c r="F43" s="63"/>
      <c r="G43" s="63"/>
      <c r="H43" s="63"/>
      <c r="I43" s="63"/>
      <c r="J43" s="63"/>
      <c r="K43" s="63"/>
      <c r="L43" s="63"/>
      <c r="M43" s="63"/>
      <c r="N43" s="63"/>
      <c r="O43" s="63"/>
      <c r="P43" s="63"/>
      <c r="Q43" s="63"/>
      <c r="R43" s="63"/>
      <c r="S43" s="63"/>
      <c r="T43" s="63"/>
      <c r="U43" s="63"/>
      <c r="V43" s="63"/>
      <c r="W43" s="63"/>
      <c r="X43" s="63"/>
      <c r="Y43" s="63"/>
    </row>
    <row r="44" spans="1:25" ht="14.25" x14ac:dyDescent="0.15">
      <c r="A44" s="63"/>
      <c r="B44" s="63"/>
      <c r="C44" s="64" t="s">
        <v>178</v>
      </c>
      <c r="D44" s="63"/>
      <c r="E44" s="63"/>
      <c r="F44" s="63"/>
      <c r="G44" s="63"/>
      <c r="H44" s="63"/>
      <c r="I44" s="63"/>
      <c r="J44" s="63"/>
      <c r="K44" s="63"/>
      <c r="L44" s="63"/>
      <c r="M44" s="63"/>
      <c r="N44" s="63"/>
      <c r="O44" s="63"/>
      <c r="P44" s="63"/>
      <c r="Q44" s="63"/>
      <c r="R44" s="63"/>
      <c r="S44" s="63"/>
      <c r="T44" s="63"/>
      <c r="U44" s="63"/>
      <c r="V44" s="63"/>
      <c r="W44" s="63"/>
      <c r="X44" s="63"/>
      <c r="Y44" s="63"/>
    </row>
    <row r="45" spans="1:25" ht="20.100000000000001" customHeight="1" x14ac:dyDescent="0.15">
      <c r="A45" s="63"/>
      <c r="B45" s="63"/>
      <c r="C45" s="63"/>
      <c r="D45" s="63"/>
      <c r="E45" s="63"/>
      <c r="F45" s="63"/>
      <c r="G45" s="63"/>
      <c r="H45" s="63"/>
      <c r="I45" s="63"/>
      <c r="J45" s="63"/>
      <c r="K45" s="63"/>
      <c r="L45" s="63"/>
      <c r="M45" s="63"/>
      <c r="N45" s="63"/>
      <c r="O45" s="63"/>
      <c r="P45" s="63"/>
      <c r="Q45" s="63"/>
      <c r="R45" s="63"/>
      <c r="S45" s="63"/>
      <c r="T45" s="63"/>
      <c r="U45" s="63"/>
      <c r="V45" s="63"/>
      <c r="W45" s="63"/>
      <c r="X45" s="63"/>
      <c r="Y45" s="63"/>
    </row>
    <row r="46" spans="1:25" ht="20.100000000000001" customHeight="1" x14ac:dyDescent="0.15">
      <c r="A46" s="63"/>
      <c r="B46" s="63"/>
      <c r="C46" s="63"/>
      <c r="D46" s="63"/>
      <c r="E46" s="63"/>
      <c r="F46" s="63"/>
      <c r="G46" s="63"/>
      <c r="H46" s="63"/>
      <c r="I46" s="63"/>
      <c r="J46" s="63"/>
      <c r="K46" s="63"/>
      <c r="L46" s="63"/>
      <c r="M46" s="63"/>
      <c r="N46" s="63"/>
      <c r="O46" s="63"/>
      <c r="P46" s="63"/>
      <c r="Q46" s="63"/>
      <c r="R46" s="63"/>
      <c r="S46" s="63"/>
      <c r="T46" s="63"/>
      <c r="U46" s="63"/>
      <c r="V46" s="63"/>
      <c r="W46" s="63"/>
      <c r="X46" s="63"/>
      <c r="Y46" s="63"/>
    </row>
    <row r="47" spans="1:25" ht="20.100000000000001" customHeight="1" x14ac:dyDescent="0.15">
      <c r="A47" s="63"/>
      <c r="B47" s="63"/>
      <c r="C47" s="63"/>
      <c r="D47" s="63"/>
      <c r="E47" s="63"/>
      <c r="F47" s="63"/>
      <c r="G47" s="63"/>
      <c r="H47" s="63"/>
      <c r="I47" s="63"/>
      <c r="J47" s="63"/>
      <c r="K47" s="63"/>
      <c r="L47" s="63"/>
      <c r="M47" s="63"/>
      <c r="N47" s="63"/>
      <c r="O47" s="63"/>
      <c r="P47" s="63"/>
      <c r="Q47" s="63"/>
      <c r="R47" s="63"/>
      <c r="S47" s="63"/>
      <c r="T47" s="63"/>
      <c r="U47" s="63"/>
      <c r="V47" s="63"/>
      <c r="W47" s="63"/>
      <c r="X47" s="63"/>
      <c r="Y47" s="63"/>
    </row>
    <row r="48" spans="1:25" ht="20.100000000000001" customHeight="1" x14ac:dyDescent="0.15">
      <c r="A48" s="63"/>
      <c r="B48" s="63"/>
      <c r="C48" s="63"/>
      <c r="D48" s="63"/>
      <c r="E48" s="63"/>
      <c r="F48" s="63"/>
      <c r="G48" s="63"/>
      <c r="H48" s="63"/>
      <c r="I48" s="63"/>
      <c r="J48" s="63"/>
      <c r="K48" s="63"/>
      <c r="L48" s="63"/>
      <c r="M48" s="63"/>
      <c r="N48" s="63"/>
      <c r="O48" s="63"/>
      <c r="P48" s="63"/>
      <c r="Q48" s="63"/>
      <c r="R48" s="63"/>
      <c r="S48" s="63"/>
      <c r="T48" s="63"/>
      <c r="U48" s="63"/>
      <c r="V48" s="63"/>
      <c r="W48" s="63"/>
      <c r="X48" s="63"/>
      <c r="Y48" s="63"/>
    </row>
    <row r="49" spans="1:25" ht="20.100000000000001" customHeight="1" x14ac:dyDescent="0.15">
      <c r="A49" s="63"/>
      <c r="B49" s="63"/>
      <c r="C49" s="63"/>
      <c r="D49" s="63"/>
      <c r="E49" s="63"/>
      <c r="F49" s="63"/>
      <c r="G49" s="63"/>
      <c r="H49" s="63"/>
      <c r="I49" s="63"/>
      <c r="J49" s="63"/>
      <c r="K49" s="63"/>
      <c r="L49" s="63"/>
      <c r="M49" s="63"/>
      <c r="N49" s="63"/>
      <c r="O49" s="63"/>
      <c r="P49" s="63"/>
      <c r="Q49" s="63"/>
      <c r="R49" s="63"/>
      <c r="S49" s="63"/>
      <c r="T49" s="63"/>
      <c r="U49" s="63"/>
      <c r="V49" s="63"/>
      <c r="W49" s="63"/>
      <c r="X49" s="63"/>
      <c r="Y49" s="63"/>
    </row>
    <row r="50" spans="1:25" ht="20.100000000000001" customHeight="1" x14ac:dyDescent="0.15">
      <c r="A50" s="63"/>
      <c r="B50" s="63"/>
      <c r="C50" s="63"/>
      <c r="D50" s="63"/>
      <c r="E50" s="63"/>
      <c r="F50" s="63"/>
      <c r="G50" s="63"/>
      <c r="H50" s="63"/>
      <c r="I50" s="63"/>
      <c r="J50" s="63"/>
      <c r="K50" s="63"/>
      <c r="L50" s="63"/>
      <c r="M50" s="63"/>
      <c r="N50" s="63"/>
      <c r="O50" s="63"/>
      <c r="P50" s="63"/>
      <c r="Q50" s="63"/>
      <c r="R50" s="63"/>
      <c r="S50" s="63"/>
      <c r="T50" s="63"/>
      <c r="U50" s="63"/>
      <c r="V50" s="63"/>
      <c r="W50" s="63"/>
      <c r="X50" s="63"/>
      <c r="Y50" s="63"/>
    </row>
    <row r="51" spans="1:25" ht="20.100000000000001" customHeight="1" x14ac:dyDescent="0.15">
      <c r="A51" s="63"/>
      <c r="B51" s="63"/>
      <c r="C51" s="63"/>
      <c r="D51" s="63"/>
      <c r="E51" s="63"/>
      <c r="F51" s="63"/>
      <c r="G51" s="63"/>
      <c r="H51" s="63"/>
      <c r="I51" s="63"/>
      <c r="J51" s="63"/>
      <c r="K51" s="63"/>
      <c r="L51" s="63"/>
      <c r="M51" s="63"/>
      <c r="N51" s="63"/>
      <c r="O51" s="63"/>
      <c r="P51" s="63"/>
      <c r="Q51" s="63"/>
      <c r="R51" s="63"/>
      <c r="S51" s="63"/>
      <c r="T51" s="63"/>
      <c r="U51" s="63"/>
      <c r="V51" s="63"/>
      <c r="W51" s="63"/>
      <c r="X51" s="63"/>
      <c r="Y51" s="63"/>
    </row>
    <row r="52" spans="1:25" ht="20.100000000000001" customHeight="1" x14ac:dyDescent="0.15">
      <c r="A52" s="63"/>
      <c r="B52" s="63"/>
      <c r="C52" s="63"/>
      <c r="D52" s="63"/>
      <c r="E52" s="63"/>
      <c r="F52" s="63"/>
      <c r="G52" s="63"/>
      <c r="H52" s="63"/>
      <c r="I52" s="63"/>
      <c r="J52" s="63"/>
      <c r="K52" s="63"/>
      <c r="L52" s="63"/>
      <c r="M52" s="63"/>
      <c r="N52" s="63"/>
      <c r="O52" s="63"/>
      <c r="P52" s="63"/>
      <c r="Q52" s="63"/>
      <c r="R52" s="63"/>
      <c r="S52" s="63"/>
      <c r="T52" s="63"/>
      <c r="U52" s="63"/>
      <c r="V52" s="63"/>
      <c r="W52" s="63"/>
      <c r="X52" s="63"/>
      <c r="Y52" s="63"/>
    </row>
    <row r="53" spans="1:25" ht="20.100000000000001" customHeight="1" x14ac:dyDescent="0.15">
      <c r="A53" s="63"/>
      <c r="B53" s="63"/>
      <c r="C53" s="63"/>
      <c r="D53" s="63"/>
      <c r="E53" s="63"/>
      <c r="F53" s="63"/>
      <c r="G53" s="63"/>
      <c r="H53" s="63"/>
      <c r="I53" s="63"/>
      <c r="J53" s="63"/>
      <c r="K53" s="63"/>
      <c r="L53" s="63"/>
      <c r="M53" s="63"/>
      <c r="N53" s="63"/>
      <c r="O53" s="63"/>
      <c r="P53" s="63"/>
      <c r="Q53" s="63"/>
      <c r="R53" s="63"/>
      <c r="S53" s="63"/>
      <c r="T53" s="63"/>
      <c r="U53" s="63"/>
      <c r="V53" s="63"/>
      <c r="W53" s="63"/>
      <c r="X53" s="63"/>
      <c r="Y53" s="63"/>
    </row>
    <row r="54" spans="1:25" ht="20.100000000000001" customHeight="1" x14ac:dyDescent="0.15">
      <c r="A54" s="63"/>
      <c r="B54" s="63"/>
      <c r="C54" s="63"/>
      <c r="D54" s="63"/>
      <c r="E54" s="63"/>
      <c r="F54" s="63"/>
      <c r="G54" s="63"/>
      <c r="H54" s="63"/>
      <c r="I54" s="63"/>
      <c r="J54" s="63"/>
      <c r="K54" s="63"/>
      <c r="L54" s="63"/>
      <c r="M54" s="63"/>
      <c r="N54" s="63"/>
      <c r="O54" s="63"/>
      <c r="P54" s="63"/>
      <c r="Q54" s="63"/>
      <c r="R54" s="63"/>
      <c r="S54" s="63"/>
      <c r="T54" s="63"/>
      <c r="U54" s="63"/>
      <c r="V54" s="63"/>
      <c r="W54" s="63"/>
      <c r="X54" s="63"/>
      <c r="Y54" s="63"/>
    </row>
    <row r="55" spans="1:25" ht="20.100000000000001" customHeight="1" x14ac:dyDescent="0.15">
      <c r="A55" s="63"/>
      <c r="B55" s="63"/>
      <c r="C55" s="63"/>
      <c r="D55" s="63"/>
      <c r="E55" s="63"/>
      <c r="F55" s="63"/>
      <c r="G55" s="63"/>
      <c r="H55" s="63"/>
      <c r="I55" s="63"/>
      <c r="J55" s="63"/>
      <c r="K55" s="63"/>
      <c r="L55" s="63"/>
      <c r="M55" s="63"/>
      <c r="N55" s="63"/>
      <c r="O55" s="63"/>
      <c r="P55" s="63"/>
      <c r="Q55" s="63"/>
      <c r="R55" s="63"/>
      <c r="S55" s="63"/>
      <c r="T55" s="63"/>
      <c r="U55" s="63"/>
      <c r="V55" s="63"/>
      <c r="W55" s="63"/>
      <c r="X55" s="63"/>
      <c r="Y55" s="63"/>
    </row>
    <row r="56" spans="1:25" ht="20.100000000000001" customHeight="1" x14ac:dyDescent="0.15">
      <c r="A56" s="63"/>
      <c r="B56" s="63"/>
      <c r="C56" s="63"/>
      <c r="D56" s="63"/>
      <c r="E56" s="63"/>
      <c r="F56" s="63"/>
      <c r="G56" s="63"/>
      <c r="H56" s="63"/>
      <c r="I56" s="63"/>
      <c r="J56" s="63"/>
      <c r="K56" s="63"/>
      <c r="L56" s="63"/>
      <c r="M56" s="63"/>
      <c r="N56" s="63"/>
      <c r="O56" s="63"/>
      <c r="P56" s="63"/>
      <c r="Q56" s="63"/>
      <c r="R56" s="63"/>
      <c r="S56" s="63"/>
      <c r="T56" s="63"/>
      <c r="U56" s="63"/>
      <c r="V56" s="63"/>
      <c r="W56" s="63"/>
      <c r="X56" s="63"/>
      <c r="Y56" s="63"/>
    </row>
    <row r="57" spans="1:25" ht="20.100000000000001" customHeight="1" x14ac:dyDescent="0.15">
      <c r="A57" s="63"/>
      <c r="B57" s="63"/>
      <c r="C57" s="63"/>
      <c r="D57" s="63"/>
      <c r="E57" s="63"/>
      <c r="F57" s="63"/>
      <c r="G57" s="63"/>
      <c r="H57" s="63"/>
      <c r="I57" s="63"/>
      <c r="J57" s="63"/>
      <c r="K57" s="63"/>
      <c r="L57" s="63"/>
      <c r="M57" s="63"/>
      <c r="N57" s="63"/>
      <c r="O57" s="63"/>
      <c r="P57" s="63"/>
      <c r="Q57" s="63"/>
      <c r="R57" s="63"/>
      <c r="S57" s="63"/>
      <c r="T57" s="63"/>
      <c r="U57" s="63"/>
      <c r="V57" s="63"/>
      <c r="W57" s="63"/>
      <c r="X57" s="63"/>
      <c r="Y57" s="63"/>
    </row>
    <row r="58" spans="1:25" ht="20.100000000000001" customHeight="1" x14ac:dyDescent="0.15">
      <c r="A58" s="63"/>
      <c r="B58" s="63"/>
      <c r="C58" s="63"/>
      <c r="D58" s="63"/>
      <c r="E58" s="63"/>
      <c r="F58" s="63"/>
      <c r="G58" s="63"/>
      <c r="H58" s="63"/>
      <c r="I58" s="63"/>
      <c r="J58" s="63"/>
      <c r="K58" s="63"/>
      <c r="L58" s="63"/>
      <c r="M58" s="63"/>
      <c r="N58" s="63"/>
      <c r="O58" s="63"/>
      <c r="P58" s="63"/>
      <c r="Q58" s="63"/>
      <c r="R58" s="63"/>
      <c r="S58" s="63"/>
      <c r="T58" s="63"/>
      <c r="U58" s="63"/>
      <c r="V58" s="63"/>
      <c r="W58" s="63"/>
      <c r="X58" s="63"/>
      <c r="Y58" s="63"/>
    </row>
  </sheetData>
  <mergeCells count="141">
    <mergeCell ref="A39:A40"/>
    <mergeCell ref="B39:I39"/>
    <mergeCell ref="J39:P40"/>
    <mergeCell ref="Q39:T39"/>
    <mergeCell ref="U39:Y39"/>
    <mergeCell ref="B40:I40"/>
    <mergeCell ref="Q40:T40"/>
    <mergeCell ref="U40:Y40"/>
    <mergeCell ref="A37:A38"/>
    <mergeCell ref="B37:I37"/>
    <mergeCell ref="J37:P38"/>
    <mergeCell ref="Q37:T37"/>
    <mergeCell ref="U37:Y37"/>
    <mergeCell ref="B38:I38"/>
    <mergeCell ref="Q38:T38"/>
    <mergeCell ref="U38:Y38"/>
    <mergeCell ref="A35:A36"/>
    <mergeCell ref="B35:I35"/>
    <mergeCell ref="J35:P36"/>
    <mergeCell ref="Q35:T35"/>
    <mergeCell ref="U35:Y35"/>
    <mergeCell ref="B36:I36"/>
    <mergeCell ref="Q36:T36"/>
    <mergeCell ref="U36:Y36"/>
    <mergeCell ref="A33:A34"/>
    <mergeCell ref="B33:I33"/>
    <mergeCell ref="J33:P34"/>
    <mergeCell ref="Q33:T33"/>
    <mergeCell ref="U33:Y33"/>
    <mergeCell ref="B34:I34"/>
    <mergeCell ref="Q34:T34"/>
    <mergeCell ref="U34:Y34"/>
    <mergeCell ref="A31:A32"/>
    <mergeCell ref="B31:I31"/>
    <mergeCell ref="J31:P32"/>
    <mergeCell ref="Q31:T31"/>
    <mergeCell ref="U31:Y31"/>
    <mergeCell ref="B32:I32"/>
    <mergeCell ref="Q32:T32"/>
    <mergeCell ref="U32:Y32"/>
    <mergeCell ref="A29:A30"/>
    <mergeCell ref="B29:I29"/>
    <mergeCell ref="J29:P30"/>
    <mergeCell ref="Q29:T29"/>
    <mergeCell ref="U29:Y29"/>
    <mergeCell ref="B30:I30"/>
    <mergeCell ref="Q30:T30"/>
    <mergeCell ref="U30:Y30"/>
    <mergeCell ref="A27:A28"/>
    <mergeCell ref="B27:I27"/>
    <mergeCell ref="J27:P28"/>
    <mergeCell ref="Q27:T27"/>
    <mergeCell ref="U27:Y27"/>
    <mergeCell ref="B28:I28"/>
    <mergeCell ref="Q28:T28"/>
    <mergeCell ref="U28:Y28"/>
    <mergeCell ref="A25:A26"/>
    <mergeCell ref="B25:I25"/>
    <mergeCell ref="J25:P26"/>
    <mergeCell ref="Q25:T25"/>
    <mergeCell ref="U25:Y25"/>
    <mergeCell ref="B26:I26"/>
    <mergeCell ref="Q26:T26"/>
    <mergeCell ref="U26:Y26"/>
    <mergeCell ref="A23:A24"/>
    <mergeCell ref="B23:I23"/>
    <mergeCell ref="J23:P24"/>
    <mergeCell ref="Q23:T23"/>
    <mergeCell ref="U23:Y23"/>
    <mergeCell ref="B24:I24"/>
    <mergeCell ref="Q24:T24"/>
    <mergeCell ref="U24:Y24"/>
    <mergeCell ref="A21:A22"/>
    <mergeCell ref="B21:I21"/>
    <mergeCell ref="J21:P22"/>
    <mergeCell ref="Q21:T21"/>
    <mergeCell ref="U21:Y21"/>
    <mergeCell ref="B22:I22"/>
    <mergeCell ref="Q22:T22"/>
    <mergeCell ref="U22:Y22"/>
    <mergeCell ref="A19:A20"/>
    <mergeCell ref="B19:I19"/>
    <mergeCell ref="J19:P20"/>
    <mergeCell ref="Q19:T19"/>
    <mergeCell ref="U19:Y19"/>
    <mergeCell ref="B20:I20"/>
    <mergeCell ref="Q20:T20"/>
    <mergeCell ref="U20:Y20"/>
    <mergeCell ref="A17:A18"/>
    <mergeCell ref="B17:I17"/>
    <mergeCell ref="J17:P18"/>
    <mergeCell ref="Q17:T17"/>
    <mergeCell ref="U17:Y17"/>
    <mergeCell ref="B18:I18"/>
    <mergeCell ref="Q18:T18"/>
    <mergeCell ref="U18:Y18"/>
    <mergeCell ref="A15:A16"/>
    <mergeCell ref="B15:I15"/>
    <mergeCell ref="J15:P16"/>
    <mergeCell ref="Q15:T15"/>
    <mergeCell ref="U15:Y15"/>
    <mergeCell ref="B16:I16"/>
    <mergeCell ref="Q16:T16"/>
    <mergeCell ref="U16:Y16"/>
    <mergeCell ref="A13:A14"/>
    <mergeCell ref="B13:I13"/>
    <mergeCell ref="J13:P14"/>
    <mergeCell ref="Q13:T13"/>
    <mergeCell ref="U13:Y13"/>
    <mergeCell ref="B14:I14"/>
    <mergeCell ref="Q14:T14"/>
    <mergeCell ref="U14:Y14"/>
    <mergeCell ref="A11:A12"/>
    <mergeCell ref="B11:I11"/>
    <mergeCell ref="J11:P12"/>
    <mergeCell ref="Q11:T11"/>
    <mergeCell ref="U11:Y11"/>
    <mergeCell ref="B12:I12"/>
    <mergeCell ref="Q12:T12"/>
    <mergeCell ref="U12:Y12"/>
    <mergeCell ref="A9:A10"/>
    <mergeCell ref="B9:I9"/>
    <mergeCell ref="J9:P10"/>
    <mergeCell ref="Q9:T9"/>
    <mergeCell ref="U9:Y9"/>
    <mergeCell ref="B10:I10"/>
    <mergeCell ref="Q10:T10"/>
    <mergeCell ref="U10:Y10"/>
    <mergeCell ref="A1:AA1"/>
    <mergeCell ref="A7:A8"/>
    <mergeCell ref="B7:I7"/>
    <mergeCell ref="J7:P8"/>
    <mergeCell ref="Q7:T8"/>
    <mergeCell ref="U7:Y8"/>
    <mergeCell ref="B8:I8"/>
    <mergeCell ref="A2:B3"/>
    <mergeCell ref="O3:Q3"/>
    <mergeCell ref="A5:D5"/>
    <mergeCell ref="E5:K5"/>
    <mergeCell ref="L5:N5"/>
    <mergeCell ref="O5:Y5"/>
  </mergeCells>
  <phoneticPr fontId="1"/>
  <printOptions horizontalCentered="1"/>
  <pageMargins left="0.78740157480314965" right="0.78740157480314965" top="0.98425196850393704" bottom="0.98425196850393704" header="0.51181102362204722" footer="0.51181102362204722"/>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C77BB-AEA5-4EF0-8F03-EC4E5A6A6C08}">
  <sheetPr>
    <pageSetUpPr fitToPage="1"/>
  </sheetPr>
  <dimension ref="A1:T29"/>
  <sheetViews>
    <sheetView view="pageBreakPreview" topLeftCell="A3" zoomScale="115" zoomScaleNormal="100" zoomScaleSheetLayoutView="115" workbookViewId="0">
      <selection activeCell="V33" sqref="V33"/>
    </sheetView>
  </sheetViews>
  <sheetFormatPr defaultColWidth="8.75" defaultRowHeight="12" x14ac:dyDescent="0.15"/>
  <cols>
    <col min="1" max="1" width="6.75" style="691" customWidth="1"/>
    <col min="2" max="2" width="10.625" style="691" customWidth="1"/>
    <col min="3" max="3" width="8.5" style="691" customWidth="1"/>
    <col min="4" max="4" width="8.375" style="691" customWidth="1"/>
    <col min="5" max="5" width="8.875" style="691" customWidth="1"/>
    <col min="6" max="19" width="5.125" style="691" customWidth="1"/>
    <col min="20" max="20" width="12.375" style="691" customWidth="1"/>
    <col min="21" max="23" width="8" style="691" customWidth="1"/>
    <col min="24" max="16384" width="8.75" style="691"/>
  </cols>
  <sheetData>
    <row r="1" spans="1:20" ht="36" customHeight="1" thickBot="1" x14ac:dyDescent="0.2">
      <c r="A1" s="1799" t="s">
        <v>865</v>
      </c>
      <c r="B1" s="1799"/>
      <c r="C1" s="1799"/>
      <c r="D1" s="1799"/>
      <c r="E1" s="1799"/>
      <c r="F1" s="1799"/>
      <c r="G1" s="1799"/>
      <c r="H1" s="1799"/>
      <c r="I1" s="1799"/>
      <c r="J1" s="1799"/>
      <c r="K1" s="1799"/>
      <c r="L1" s="1799"/>
      <c r="M1" s="1799"/>
      <c r="N1" s="1799"/>
      <c r="O1" s="1799"/>
      <c r="P1" s="1799"/>
      <c r="Q1" s="1799"/>
      <c r="R1" s="1799"/>
      <c r="S1" s="1799"/>
      <c r="T1" s="1799"/>
    </row>
    <row r="2" spans="1:20" ht="14.45" customHeight="1" x14ac:dyDescent="0.15">
      <c r="A2" s="1800" t="s">
        <v>255</v>
      </c>
      <c r="B2" s="2001" t="s">
        <v>465</v>
      </c>
      <c r="C2" s="2002"/>
      <c r="D2" s="2003"/>
      <c r="E2" s="2004"/>
      <c r="F2" s="2004"/>
      <c r="G2" s="2004"/>
      <c r="H2" s="2004"/>
      <c r="I2" s="2004"/>
      <c r="J2" s="2004"/>
      <c r="K2" s="2004"/>
      <c r="L2" s="2004"/>
      <c r="M2" s="2004"/>
      <c r="N2" s="2004"/>
      <c r="O2" s="2004"/>
      <c r="P2" s="2004"/>
      <c r="Q2" s="2004"/>
      <c r="R2" s="2004"/>
      <c r="S2" s="2004"/>
      <c r="T2" s="2005"/>
    </row>
    <row r="3" spans="1:20" ht="15" customHeight="1" x14ac:dyDescent="0.15">
      <c r="A3" s="1801"/>
      <c r="B3" s="1813" t="s">
        <v>256</v>
      </c>
      <c r="C3" s="1814"/>
      <c r="D3" s="1815"/>
      <c r="E3" s="1816"/>
      <c r="F3" s="1816"/>
      <c r="G3" s="1816"/>
      <c r="H3" s="1816"/>
      <c r="I3" s="1816"/>
      <c r="J3" s="1816"/>
      <c r="K3" s="1816"/>
      <c r="L3" s="1816"/>
      <c r="M3" s="1816"/>
      <c r="N3" s="1816"/>
      <c r="O3" s="1816"/>
      <c r="P3" s="1816"/>
      <c r="Q3" s="1816"/>
      <c r="R3" s="1816"/>
      <c r="S3" s="1816"/>
      <c r="T3" s="1817"/>
    </row>
    <row r="4" spans="1:20" ht="30" customHeight="1" x14ac:dyDescent="0.15">
      <c r="A4" s="1801"/>
      <c r="B4" s="1813" t="s">
        <v>279</v>
      </c>
      <c r="C4" s="1814"/>
      <c r="D4" s="1815"/>
      <c r="E4" s="1816"/>
      <c r="F4" s="1816"/>
      <c r="G4" s="1816"/>
      <c r="H4" s="1816"/>
      <c r="I4" s="1816"/>
      <c r="J4" s="1816"/>
      <c r="K4" s="1816"/>
      <c r="L4" s="1816"/>
      <c r="M4" s="1816"/>
      <c r="N4" s="1816"/>
      <c r="O4" s="1816"/>
      <c r="P4" s="1816"/>
      <c r="Q4" s="1816"/>
      <c r="R4" s="1816"/>
      <c r="S4" s="1816"/>
      <c r="T4" s="1817"/>
    </row>
    <row r="5" spans="1:20" ht="15" customHeight="1" x14ac:dyDescent="0.15">
      <c r="A5" s="1801"/>
      <c r="B5" s="1818" t="s">
        <v>7</v>
      </c>
      <c r="C5" s="1819"/>
      <c r="D5" s="1824" t="s">
        <v>144</v>
      </c>
      <c r="E5" s="1825"/>
      <c r="F5" s="1796"/>
      <c r="G5" s="1796"/>
      <c r="H5" s="701" t="s">
        <v>854</v>
      </c>
      <c r="I5" s="1796"/>
      <c r="J5" s="1796"/>
      <c r="K5" s="701" t="s">
        <v>855</v>
      </c>
      <c r="L5" s="1797"/>
      <c r="M5" s="1797"/>
      <c r="N5" s="1797"/>
      <c r="O5" s="1797"/>
      <c r="P5" s="1797"/>
      <c r="Q5" s="1797"/>
      <c r="R5" s="1797"/>
      <c r="S5" s="1797"/>
      <c r="T5" s="1798"/>
    </row>
    <row r="6" spans="1:20" ht="15" customHeight="1" x14ac:dyDescent="0.15">
      <c r="A6" s="1801"/>
      <c r="B6" s="1820"/>
      <c r="C6" s="1821"/>
      <c r="D6" s="1887" t="s">
        <v>864</v>
      </c>
      <c r="E6" s="1888"/>
      <c r="F6" s="1888"/>
      <c r="G6" s="1888"/>
      <c r="H6" s="1888"/>
      <c r="I6" s="1888"/>
      <c r="J6" s="1888"/>
      <c r="K6" s="1888"/>
      <c r="L6" s="1888"/>
      <c r="M6" s="1888"/>
      <c r="N6" s="1888"/>
      <c r="O6" s="1888"/>
      <c r="P6" s="1888"/>
      <c r="Q6" s="1888"/>
      <c r="R6" s="1888"/>
      <c r="S6" s="1888"/>
      <c r="T6" s="1889"/>
    </row>
    <row r="7" spans="1:20" ht="15" customHeight="1" x14ac:dyDescent="0.15">
      <c r="A7" s="1801"/>
      <c r="B7" s="1820"/>
      <c r="C7" s="1821"/>
      <c r="D7" s="1887"/>
      <c r="E7" s="1888"/>
      <c r="F7" s="1888"/>
      <c r="G7" s="1888"/>
      <c r="H7" s="1888"/>
      <c r="I7" s="1888"/>
      <c r="J7" s="1888"/>
      <c r="K7" s="1888"/>
      <c r="L7" s="1888"/>
      <c r="M7" s="1888"/>
      <c r="N7" s="1888"/>
      <c r="O7" s="1888"/>
      <c r="P7" s="1888"/>
      <c r="Q7" s="1888"/>
      <c r="R7" s="1888"/>
      <c r="S7" s="1888"/>
      <c r="T7" s="1889"/>
    </row>
    <row r="8" spans="1:20" ht="18.95" customHeight="1" x14ac:dyDescent="0.15">
      <c r="A8" s="1801"/>
      <c r="B8" s="1822"/>
      <c r="C8" s="1823"/>
      <c r="D8" s="1826" t="s">
        <v>866</v>
      </c>
      <c r="E8" s="1827"/>
      <c r="F8" s="1827"/>
      <c r="G8" s="1827"/>
      <c r="H8" s="1827"/>
      <c r="I8" s="1827"/>
      <c r="J8" s="1827"/>
      <c r="K8" s="1827"/>
      <c r="L8" s="1827"/>
      <c r="M8" s="1828"/>
      <c r="N8" s="1828"/>
      <c r="O8" s="1827"/>
      <c r="P8" s="1827"/>
      <c r="Q8" s="1827"/>
      <c r="R8" s="1827"/>
      <c r="S8" s="1827"/>
      <c r="T8" s="1829"/>
    </row>
    <row r="9" spans="1:20" ht="15" customHeight="1" x14ac:dyDescent="0.15">
      <c r="A9" s="1801"/>
      <c r="B9" s="1818" t="s">
        <v>259</v>
      </c>
      <c r="C9" s="1819"/>
      <c r="D9" s="1813" t="s">
        <v>260</v>
      </c>
      <c r="E9" s="1830"/>
      <c r="F9" s="1831"/>
      <c r="G9" s="1832"/>
      <c r="H9" s="1832"/>
      <c r="I9" s="1832"/>
      <c r="J9" s="1832"/>
      <c r="K9" s="1833" t="s">
        <v>773</v>
      </c>
      <c r="L9" s="1833"/>
      <c r="M9" s="1834"/>
      <c r="N9" s="1835"/>
      <c r="O9" s="1836" t="s">
        <v>261</v>
      </c>
      <c r="P9" s="1837"/>
      <c r="Q9" s="1831"/>
      <c r="R9" s="1832"/>
      <c r="S9" s="1832"/>
      <c r="T9" s="1838"/>
    </row>
    <row r="10" spans="1:20" ht="15" customHeight="1" x14ac:dyDescent="0.15">
      <c r="A10" s="1802"/>
      <c r="B10" s="1822"/>
      <c r="C10" s="1823"/>
      <c r="D10" s="1839" t="s">
        <v>262</v>
      </c>
      <c r="E10" s="1840"/>
      <c r="F10" s="1841"/>
      <c r="G10" s="1841"/>
      <c r="H10" s="1841"/>
      <c r="I10" s="1841"/>
      <c r="J10" s="1841"/>
      <c r="K10" s="1841"/>
      <c r="L10" s="1841"/>
      <c r="M10" s="1841"/>
      <c r="N10" s="1841"/>
      <c r="O10" s="1841"/>
      <c r="P10" s="1841"/>
      <c r="Q10" s="1841"/>
      <c r="R10" s="1841"/>
      <c r="S10" s="1841"/>
      <c r="T10" s="1842"/>
    </row>
    <row r="11" spans="1:20" ht="15" customHeight="1" x14ac:dyDescent="0.15">
      <c r="A11" s="1843" t="s">
        <v>263</v>
      </c>
      <c r="B11" s="1813" t="s">
        <v>256</v>
      </c>
      <c r="C11" s="1814"/>
      <c r="D11" s="1845"/>
      <c r="E11" s="1846"/>
      <c r="F11" s="1846"/>
      <c r="G11" s="1846"/>
      <c r="H11" s="1846"/>
      <c r="I11" s="1846"/>
      <c r="J11" s="1846"/>
      <c r="K11" s="1846"/>
      <c r="L11" s="1847"/>
      <c r="M11" s="1848" t="s">
        <v>338</v>
      </c>
      <c r="N11" s="1849"/>
      <c r="O11" s="1852" t="s">
        <v>144</v>
      </c>
      <c r="P11" s="1853"/>
      <c r="Q11" s="702"/>
      <c r="R11" s="692" t="s">
        <v>145</v>
      </c>
      <c r="S11" s="703"/>
      <c r="T11" s="704" t="s">
        <v>856</v>
      </c>
    </row>
    <row r="12" spans="1:20" ht="15" customHeight="1" x14ac:dyDescent="0.15">
      <c r="A12" s="1844"/>
      <c r="B12" s="1813" t="s">
        <v>857</v>
      </c>
      <c r="C12" s="1814"/>
      <c r="D12" s="1854"/>
      <c r="E12" s="1855"/>
      <c r="F12" s="1855"/>
      <c r="G12" s="1855"/>
      <c r="H12" s="1855"/>
      <c r="I12" s="1855"/>
      <c r="J12" s="1855"/>
      <c r="K12" s="1855"/>
      <c r="L12" s="1856"/>
      <c r="M12" s="1850"/>
      <c r="N12" s="1851"/>
      <c r="O12" s="1857"/>
      <c r="P12" s="1828"/>
      <c r="Q12" s="1828"/>
      <c r="R12" s="1828"/>
      <c r="S12" s="1828"/>
      <c r="T12" s="1858"/>
    </row>
    <row r="13" spans="1:20" ht="15" customHeight="1" x14ac:dyDescent="0.15">
      <c r="A13" s="1844"/>
      <c r="B13" s="1813" t="s">
        <v>266</v>
      </c>
      <c r="C13" s="1814"/>
      <c r="D13" s="1860"/>
      <c r="E13" s="1861"/>
      <c r="F13" s="1862"/>
      <c r="G13" s="1862"/>
      <c r="H13" s="1862"/>
      <c r="I13" s="1862"/>
      <c r="J13" s="1862"/>
      <c r="K13" s="1862"/>
      <c r="L13" s="1863"/>
      <c r="M13" s="1850"/>
      <c r="N13" s="1851"/>
      <c r="O13" s="1857"/>
      <c r="P13" s="1859"/>
      <c r="Q13" s="1859"/>
      <c r="R13" s="1859"/>
      <c r="S13" s="1859"/>
      <c r="T13" s="1858"/>
    </row>
    <row r="14" spans="1:20" ht="23.25" customHeight="1" x14ac:dyDescent="0.15">
      <c r="A14" s="1844"/>
      <c r="B14" s="2006" t="s">
        <v>867</v>
      </c>
      <c r="C14" s="1875"/>
      <c r="D14" s="1875"/>
      <c r="E14" s="1875"/>
      <c r="F14" s="1870"/>
      <c r="G14" s="1871"/>
      <c r="H14" s="1871"/>
      <c r="I14" s="1871"/>
      <c r="J14" s="1871"/>
      <c r="K14" s="1871"/>
      <c r="L14" s="1871"/>
      <c r="M14" s="1871"/>
      <c r="N14" s="1871"/>
      <c r="O14" s="1871"/>
      <c r="P14" s="1871"/>
      <c r="Q14" s="1871"/>
      <c r="R14" s="1871"/>
      <c r="S14" s="1871"/>
      <c r="T14" s="1872"/>
    </row>
    <row r="15" spans="1:20" ht="21.75" customHeight="1" x14ac:dyDescent="0.15">
      <c r="A15" s="1844"/>
      <c r="B15" s="2007" t="s">
        <v>868</v>
      </c>
      <c r="C15" s="2008"/>
      <c r="D15" s="2011" t="s">
        <v>869</v>
      </c>
      <c r="E15" s="2012"/>
      <c r="F15" s="1870"/>
      <c r="G15" s="1871"/>
      <c r="H15" s="1871"/>
      <c r="I15" s="1871"/>
      <c r="J15" s="1871"/>
      <c r="K15" s="1871"/>
      <c r="L15" s="1871"/>
      <c r="M15" s="1871"/>
      <c r="N15" s="1871"/>
      <c r="O15" s="1871"/>
      <c r="P15" s="1871"/>
      <c r="Q15" s="1871"/>
      <c r="R15" s="1871"/>
      <c r="S15" s="1871"/>
      <c r="T15" s="1872"/>
    </row>
    <row r="16" spans="1:20" ht="15" customHeight="1" x14ac:dyDescent="0.15">
      <c r="A16" s="1844"/>
      <c r="B16" s="1868"/>
      <c r="C16" s="2009"/>
      <c r="D16" s="2013" t="s">
        <v>779</v>
      </c>
      <c r="E16" s="2014"/>
      <c r="F16" s="2017"/>
      <c r="G16" s="2018"/>
      <c r="H16" s="2018"/>
      <c r="I16" s="2018"/>
      <c r="J16" s="2018"/>
      <c r="K16" s="2018"/>
      <c r="L16" s="2018"/>
      <c r="M16" s="2018"/>
      <c r="N16" s="2018"/>
      <c r="O16" s="2018"/>
      <c r="P16" s="2018"/>
      <c r="Q16" s="2018"/>
      <c r="R16" s="2018"/>
      <c r="S16" s="2018"/>
      <c r="T16" s="2019"/>
    </row>
    <row r="17" spans="1:20" ht="15" customHeight="1" x14ac:dyDescent="0.15">
      <c r="A17" s="1844"/>
      <c r="B17" s="2010"/>
      <c r="C17" s="1876"/>
      <c r="D17" s="2015"/>
      <c r="E17" s="2016"/>
      <c r="F17" s="2020"/>
      <c r="G17" s="2021"/>
      <c r="H17" s="2021"/>
      <c r="I17" s="2021"/>
      <c r="J17" s="2021"/>
      <c r="K17" s="2021"/>
      <c r="L17" s="2021"/>
      <c r="M17" s="2021"/>
      <c r="N17" s="2021"/>
      <c r="O17" s="2021"/>
      <c r="P17" s="2021"/>
      <c r="Q17" s="2021"/>
      <c r="R17" s="2021"/>
      <c r="S17" s="2021"/>
      <c r="T17" s="2022"/>
    </row>
    <row r="18" spans="1:20" ht="15" customHeight="1" x14ac:dyDescent="0.15">
      <c r="A18" s="2027" t="s">
        <v>366</v>
      </c>
      <c r="B18" s="2028"/>
      <c r="C18" s="2028"/>
      <c r="D18" s="2028"/>
      <c r="E18" s="2028"/>
      <c r="F18" s="2028"/>
      <c r="G18" s="2028"/>
      <c r="H18" s="2028"/>
      <c r="I18" s="2028"/>
      <c r="J18" s="2028"/>
      <c r="K18" s="2028"/>
      <c r="L18" s="2028"/>
      <c r="M18" s="2028"/>
      <c r="N18" s="2028"/>
      <c r="O18" s="2028"/>
      <c r="P18" s="2028"/>
      <c r="Q18" s="2028"/>
      <c r="R18" s="2028"/>
      <c r="S18" s="2028"/>
      <c r="T18" s="2029"/>
    </row>
    <row r="19" spans="1:20" ht="15" customHeight="1" x14ac:dyDescent="0.15">
      <c r="A19" s="1901" t="s">
        <v>859</v>
      </c>
      <c r="B19" s="1902"/>
      <c r="C19" s="1902"/>
      <c r="D19" s="1902"/>
      <c r="E19" s="1902"/>
      <c r="F19" s="1902"/>
      <c r="G19" s="1902"/>
      <c r="H19" s="1822" t="s">
        <v>870</v>
      </c>
      <c r="I19" s="2030"/>
      <c r="J19" s="2030"/>
      <c r="K19" s="2030"/>
      <c r="L19" s="2030"/>
      <c r="M19" s="1823"/>
      <c r="N19" s="718"/>
      <c r="O19" s="719"/>
      <c r="P19" s="719"/>
      <c r="Q19" s="719"/>
      <c r="R19" s="719"/>
      <c r="S19" s="719"/>
      <c r="T19" s="720"/>
    </row>
    <row r="20" spans="1:20" ht="15" customHeight="1" x14ac:dyDescent="0.15">
      <c r="A20" s="1901"/>
      <c r="B20" s="1902"/>
      <c r="C20" s="1902"/>
      <c r="D20" s="1902"/>
      <c r="E20" s="1902"/>
      <c r="F20" s="1902"/>
      <c r="G20" s="1902"/>
      <c r="H20" s="1813" t="s">
        <v>871</v>
      </c>
      <c r="I20" s="1814"/>
      <c r="J20" s="1864"/>
      <c r="K20" s="1813" t="s">
        <v>148</v>
      </c>
      <c r="L20" s="1814"/>
      <c r="M20" s="1864"/>
      <c r="N20" s="718"/>
      <c r="O20" s="719"/>
      <c r="P20" s="719"/>
      <c r="Q20" s="719"/>
      <c r="R20" s="719"/>
      <c r="S20" s="719"/>
      <c r="T20" s="720"/>
    </row>
    <row r="21" spans="1:20" ht="15" customHeight="1" x14ac:dyDescent="0.15">
      <c r="A21" s="1909"/>
      <c r="B21" s="1813" t="s">
        <v>274</v>
      </c>
      <c r="C21" s="1814"/>
      <c r="D21" s="1814"/>
      <c r="E21" s="1814"/>
      <c r="F21" s="1814"/>
      <c r="G21" s="1814"/>
      <c r="H21" s="1865"/>
      <c r="I21" s="1866"/>
      <c r="J21" s="1867"/>
      <c r="K21" s="1865"/>
      <c r="L21" s="1866"/>
      <c r="M21" s="1867"/>
      <c r="N21" s="709"/>
      <c r="O21" s="710"/>
      <c r="P21" s="710"/>
      <c r="Q21" s="710"/>
      <c r="R21" s="710"/>
      <c r="S21" s="710"/>
      <c r="T21" s="720"/>
    </row>
    <row r="22" spans="1:20" ht="15" customHeight="1" x14ac:dyDescent="0.15">
      <c r="A22" s="1910"/>
      <c r="B22" s="1813" t="s">
        <v>275</v>
      </c>
      <c r="C22" s="1814"/>
      <c r="D22" s="1814"/>
      <c r="E22" s="1814"/>
      <c r="F22" s="1814"/>
      <c r="G22" s="1814"/>
      <c r="H22" s="1865"/>
      <c r="I22" s="1866"/>
      <c r="J22" s="1867"/>
      <c r="K22" s="1865"/>
      <c r="L22" s="1866"/>
      <c r="M22" s="1867"/>
      <c r="N22" s="709"/>
      <c r="O22" s="710"/>
      <c r="P22" s="710"/>
      <c r="Q22" s="710"/>
      <c r="R22" s="710"/>
      <c r="S22" s="710"/>
      <c r="T22" s="720"/>
    </row>
    <row r="23" spans="1:20" ht="15" customHeight="1" x14ac:dyDescent="0.15">
      <c r="A23" s="1890" t="s">
        <v>862</v>
      </c>
      <c r="B23" s="1814"/>
      <c r="C23" s="1814"/>
      <c r="D23" s="1814"/>
      <c r="E23" s="1814"/>
      <c r="F23" s="1814"/>
      <c r="G23" s="1830"/>
      <c r="H23" s="2023"/>
      <c r="I23" s="1814"/>
      <c r="J23" s="1814"/>
      <c r="K23" s="1814"/>
      <c r="L23" s="1814"/>
      <c r="M23" s="721" t="s">
        <v>19</v>
      </c>
      <c r="N23" s="722"/>
      <c r="O23" s="723"/>
      <c r="P23" s="724"/>
      <c r="Q23" s="710"/>
      <c r="R23" s="710"/>
      <c r="S23" s="710"/>
      <c r="T23" s="711"/>
    </row>
    <row r="24" spans="1:20" ht="15" customHeight="1" thickBot="1" x14ac:dyDescent="0.2">
      <c r="A24" s="1892" t="s">
        <v>150</v>
      </c>
      <c r="B24" s="1893"/>
      <c r="C24" s="1893"/>
      <c r="D24" s="1893"/>
      <c r="E24" s="1893"/>
      <c r="F24" s="1893"/>
      <c r="G24" s="2024"/>
      <c r="H24" s="2025" t="s">
        <v>6</v>
      </c>
      <c r="I24" s="1896"/>
      <c r="J24" s="1896"/>
      <c r="K24" s="1896"/>
      <c r="L24" s="1896"/>
      <c r="M24" s="1896"/>
      <c r="N24" s="1896"/>
      <c r="O24" s="1896"/>
      <c r="P24" s="1896"/>
      <c r="Q24" s="1896"/>
      <c r="R24" s="1896"/>
      <c r="S24" s="1896"/>
      <c r="T24" s="2026"/>
    </row>
    <row r="25" spans="1:20" ht="14.45" customHeight="1" x14ac:dyDescent="0.15">
      <c r="A25" s="715"/>
    </row>
    <row r="26" spans="1:20" ht="14.45" customHeight="1" x14ac:dyDescent="0.15">
      <c r="A26" s="715" t="s">
        <v>15</v>
      </c>
      <c r="B26" s="1886" t="s">
        <v>872</v>
      </c>
      <c r="C26" s="1886"/>
      <c r="D26" s="1886"/>
      <c r="E26" s="1886"/>
      <c r="F26" s="1886"/>
      <c r="G26" s="1886"/>
      <c r="H26" s="1886"/>
      <c r="I26" s="1886"/>
      <c r="J26" s="1886"/>
      <c r="K26" s="1886"/>
      <c r="L26" s="1886"/>
      <c r="M26" s="1886"/>
      <c r="N26" s="1886"/>
      <c r="O26" s="1886"/>
      <c r="P26" s="1886"/>
      <c r="Q26" s="1886"/>
      <c r="R26" s="1886"/>
      <c r="S26" s="1886"/>
      <c r="T26" s="1886"/>
    </row>
    <row r="27" spans="1:20" ht="14.45" customHeight="1" x14ac:dyDescent="0.15">
      <c r="A27" s="716"/>
      <c r="B27" s="1886"/>
      <c r="C27" s="1886"/>
      <c r="D27" s="1886"/>
      <c r="E27" s="1886"/>
      <c r="F27" s="1886"/>
      <c r="G27" s="1886"/>
      <c r="H27" s="1886"/>
      <c r="I27" s="1886"/>
      <c r="J27" s="1886"/>
      <c r="K27" s="1886"/>
      <c r="L27" s="1886"/>
      <c r="M27" s="1886"/>
      <c r="N27" s="1886"/>
      <c r="O27" s="1886"/>
      <c r="P27" s="1886"/>
      <c r="Q27" s="1886"/>
      <c r="R27" s="1886"/>
      <c r="S27" s="1886"/>
      <c r="T27" s="1886"/>
    </row>
    <row r="28" spans="1:20" ht="14.45" customHeight="1" x14ac:dyDescent="0.15">
      <c r="A28" s="717"/>
      <c r="B28" s="1886"/>
      <c r="C28" s="1886"/>
      <c r="D28" s="1886"/>
      <c r="E28" s="1886"/>
      <c r="F28" s="1886"/>
      <c r="G28" s="1886"/>
      <c r="H28" s="1886"/>
      <c r="I28" s="1886"/>
      <c r="J28" s="1886"/>
      <c r="K28" s="1886"/>
      <c r="L28" s="1886"/>
      <c r="M28" s="1886"/>
      <c r="N28" s="1886"/>
      <c r="O28" s="1886"/>
      <c r="P28" s="1886"/>
      <c r="Q28" s="1886"/>
      <c r="R28" s="1886"/>
      <c r="S28" s="1886"/>
      <c r="T28" s="1886"/>
    </row>
    <row r="29" spans="1:20" x14ac:dyDescent="0.15">
      <c r="B29" s="710"/>
    </row>
  </sheetData>
  <mergeCells count="59">
    <mergeCell ref="B26:T28"/>
    <mergeCell ref="D6:T7"/>
    <mergeCell ref="H22:J22"/>
    <mergeCell ref="K22:M22"/>
    <mergeCell ref="A23:G23"/>
    <mergeCell ref="H23:L23"/>
    <mergeCell ref="A24:G24"/>
    <mergeCell ref="H24:T24"/>
    <mergeCell ref="A18:T18"/>
    <mergeCell ref="A19:G20"/>
    <mergeCell ref="H19:M19"/>
    <mergeCell ref="H20:J20"/>
    <mergeCell ref="K20:M20"/>
    <mergeCell ref="A21:A22"/>
    <mergeCell ref="B21:G21"/>
    <mergeCell ref="H21:J21"/>
    <mergeCell ref="K21:M21"/>
    <mergeCell ref="B22:G22"/>
    <mergeCell ref="B14:E14"/>
    <mergeCell ref="F14:T14"/>
    <mergeCell ref="B15:C17"/>
    <mergeCell ref="D15:E15"/>
    <mergeCell ref="F15:T15"/>
    <mergeCell ref="D16:E17"/>
    <mergeCell ref="F16:T16"/>
    <mergeCell ref="F17:T17"/>
    <mergeCell ref="D10:E10"/>
    <mergeCell ref="F10:T10"/>
    <mergeCell ref="A11:A17"/>
    <mergeCell ref="B11:C11"/>
    <mergeCell ref="D11:L11"/>
    <mergeCell ref="M11:N13"/>
    <mergeCell ref="O11:P11"/>
    <mergeCell ref="B12:C12"/>
    <mergeCell ref="D12:L12"/>
    <mergeCell ref="O12:T13"/>
    <mergeCell ref="B13:C13"/>
    <mergeCell ref="D13:L13"/>
    <mergeCell ref="F9:J9"/>
    <mergeCell ref="K9:L9"/>
    <mergeCell ref="M9:N9"/>
    <mergeCell ref="O9:P9"/>
    <mergeCell ref="Q9:T9"/>
    <mergeCell ref="F5:G5"/>
    <mergeCell ref="I5:J5"/>
    <mergeCell ref="L5:T5"/>
    <mergeCell ref="A1:T1"/>
    <mergeCell ref="A2:A10"/>
    <mergeCell ref="B2:C2"/>
    <mergeCell ref="D2:T2"/>
    <mergeCell ref="B3:C3"/>
    <mergeCell ref="D3:T3"/>
    <mergeCell ref="B4:C4"/>
    <mergeCell ref="D4:T4"/>
    <mergeCell ref="B5:C8"/>
    <mergeCell ref="D5:E5"/>
    <mergeCell ref="D8:T8"/>
    <mergeCell ref="B9:C10"/>
    <mergeCell ref="D9:E9"/>
  </mergeCells>
  <phoneticPr fontId="1"/>
  <printOptions horizontalCentered="1"/>
  <pageMargins left="0.70866141732283472" right="0.70866141732283472" top="0.74803149606299213" bottom="0.74803149606299213" header="0.31496062992125984" footer="0.31496062992125984"/>
  <pageSetup paperSize="9" scale="70" orientation="portrait"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0D1182-7EFF-4425-8F50-69833E155517}">
  <sheetPr>
    <tabColor theme="8" tint="0.79998168889431442"/>
    <pageSetUpPr fitToPage="1"/>
  </sheetPr>
  <dimension ref="A1:BO268"/>
  <sheetViews>
    <sheetView showGridLines="0" view="pageBreakPreview" zoomScale="70" zoomScaleNormal="55" zoomScaleSheetLayoutView="70" workbookViewId="0">
      <selection activeCell="AC3" sqref="AC3"/>
    </sheetView>
  </sheetViews>
  <sheetFormatPr defaultColWidth="4.5" defaultRowHeight="14.25" x14ac:dyDescent="0.15"/>
  <cols>
    <col min="1" max="1" width="0.875" style="536" customWidth="1"/>
    <col min="2" max="2" width="5.75" style="536" customWidth="1"/>
    <col min="3" max="4" width="8.125" style="536" customWidth="1"/>
    <col min="5" max="8" width="3.25" style="536" hidden="1" customWidth="1"/>
    <col min="9" max="10" width="3.25" style="536" customWidth="1"/>
    <col min="11" max="62" width="5.75" style="536" customWidth="1"/>
    <col min="63" max="63" width="1.125" style="536" customWidth="1"/>
    <col min="64" max="16384" width="4.5" style="536"/>
  </cols>
  <sheetData>
    <row r="1" spans="2:67" s="486" customFormat="1" ht="20.25" customHeight="1" x14ac:dyDescent="0.15">
      <c r="C1" s="487" t="s">
        <v>983</v>
      </c>
      <c r="D1" s="487"/>
      <c r="E1" s="487"/>
      <c r="F1" s="487"/>
      <c r="G1" s="487"/>
      <c r="H1" s="487"/>
      <c r="I1" s="487"/>
      <c r="J1" s="487"/>
      <c r="M1" s="488" t="s">
        <v>723</v>
      </c>
      <c r="P1" s="487"/>
      <c r="Q1" s="487"/>
      <c r="R1" s="487"/>
      <c r="S1" s="487"/>
      <c r="T1" s="487"/>
      <c r="U1" s="487"/>
      <c r="V1" s="487"/>
      <c r="W1" s="487"/>
      <c r="AS1" s="490" t="s">
        <v>724</v>
      </c>
      <c r="AT1" s="2031" t="s">
        <v>883</v>
      </c>
      <c r="AU1" s="2032"/>
      <c r="AV1" s="2032"/>
      <c r="AW1" s="2032"/>
      <c r="AX1" s="2032"/>
      <c r="AY1" s="2032"/>
      <c r="AZ1" s="2032"/>
      <c r="BA1" s="2032"/>
      <c r="BB1" s="2032"/>
      <c r="BC1" s="2032"/>
      <c r="BD1" s="2032"/>
      <c r="BE1" s="2032"/>
      <c r="BF1" s="2032"/>
      <c r="BG1" s="2032"/>
      <c r="BH1" s="2032"/>
      <c r="BI1" s="2032"/>
      <c r="BJ1" s="490" t="s">
        <v>665</v>
      </c>
    </row>
    <row r="2" spans="2:67" s="497" customFormat="1" ht="20.25" customHeight="1" x14ac:dyDescent="0.15">
      <c r="J2" s="488"/>
      <c r="M2" s="488"/>
      <c r="N2" s="488"/>
      <c r="P2" s="490"/>
      <c r="Q2" s="490"/>
      <c r="R2" s="490"/>
      <c r="S2" s="490"/>
      <c r="T2" s="490"/>
      <c r="U2" s="490"/>
      <c r="V2" s="490"/>
      <c r="W2" s="490"/>
      <c r="AB2" s="422" t="s">
        <v>666</v>
      </c>
      <c r="AC2" s="2033">
        <v>8</v>
      </c>
      <c r="AD2" s="2033"/>
      <c r="AE2" s="422" t="s">
        <v>664</v>
      </c>
      <c r="AF2" s="2034">
        <f>IF(AC2=0,"",YEAR(DATE(2018+AC2,1,1)))</f>
        <v>2026</v>
      </c>
      <c r="AG2" s="2034"/>
      <c r="AH2" s="423" t="s">
        <v>667</v>
      </c>
      <c r="AI2" s="423" t="s">
        <v>668</v>
      </c>
      <c r="AJ2" s="2033"/>
      <c r="AK2" s="2033"/>
      <c r="AL2" s="423" t="s">
        <v>669</v>
      </c>
      <c r="AS2" s="490" t="s">
        <v>725</v>
      </c>
      <c r="AT2" s="2033"/>
      <c r="AU2" s="2033"/>
      <c r="AV2" s="2033"/>
      <c r="AW2" s="2033"/>
      <c r="AX2" s="2033"/>
      <c r="AY2" s="2033"/>
      <c r="AZ2" s="2033"/>
      <c r="BA2" s="2033"/>
      <c r="BB2" s="2033"/>
      <c r="BC2" s="2033"/>
      <c r="BD2" s="2033"/>
      <c r="BE2" s="2033"/>
      <c r="BF2" s="2033"/>
      <c r="BG2" s="2033"/>
      <c r="BH2" s="2033"/>
      <c r="BI2" s="2033"/>
      <c r="BJ2" s="490" t="s">
        <v>665</v>
      </c>
      <c r="BK2" s="490"/>
      <c r="BL2" s="490"/>
      <c r="BM2" s="490"/>
    </row>
    <row r="3" spans="2:67" s="497" customFormat="1" ht="20.25" customHeight="1" x14ac:dyDescent="0.15">
      <c r="J3" s="488"/>
      <c r="M3" s="488"/>
      <c r="O3" s="490"/>
      <c r="P3" s="490"/>
      <c r="Q3" s="490"/>
      <c r="R3" s="490"/>
      <c r="S3" s="490"/>
      <c r="T3" s="490"/>
      <c r="U3" s="490"/>
      <c r="AC3" s="739"/>
      <c r="AD3" s="739"/>
      <c r="AE3" s="740"/>
      <c r="AF3" s="741"/>
      <c r="AG3" s="740"/>
      <c r="BD3" s="498" t="s">
        <v>671</v>
      </c>
      <c r="BE3" s="2035" t="s">
        <v>672</v>
      </c>
      <c r="BF3" s="2036"/>
      <c r="BG3" s="2036"/>
      <c r="BH3" s="2037"/>
      <c r="BI3" s="490"/>
    </row>
    <row r="4" spans="2:67" s="497" customFormat="1" ht="20.25" customHeight="1" x14ac:dyDescent="0.15">
      <c r="B4" s="491"/>
      <c r="C4" s="491"/>
      <c r="D4" s="491"/>
      <c r="E4" s="491"/>
      <c r="F4" s="491"/>
      <c r="G4" s="491"/>
      <c r="H4" s="491"/>
      <c r="I4" s="491"/>
      <c r="J4" s="492"/>
      <c r="K4" s="491"/>
      <c r="L4" s="491"/>
      <c r="M4" s="492"/>
      <c r="N4" s="491"/>
      <c r="O4" s="493"/>
      <c r="P4" s="493"/>
      <c r="Q4" s="493"/>
      <c r="R4" s="493"/>
      <c r="S4" s="493"/>
      <c r="T4" s="493"/>
      <c r="U4" s="493"/>
      <c r="V4" s="491"/>
      <c r="W4" s="491"/>
      <c r="X4" s="491"/>
      <c r="Y4" s="491"/>
      <c r="Z4" s="491"/>
      <c r="AA4" s="491"/>
      <c r="AB4" s="491"/>
      <c r="AC4" s="494"/>
      <c r="AD4" s="494"/>
      <c r="AE4" s="495"/>
      <c r="AF4" s="496"/>
      <c r="AG4" s="495"/>
      <c r="AH4" s="491"/>
      <c r="AI4" s="491"/>
      <c r="AJ4" s="491"/>
      <c r="AK4" s="491"/>
      <c r="AL4" s="491"/>
      <c r="AM4" s="491"/>
      <c r="AN4" s="491"/>
      <c r="AO4" s="491"/>
      <c r="AP4" s="491"/>
      <c r="AQ4" s="491"/>
      <c r="AR4" s="491"/>
      <c r="BD4" s="498" t="s">
        <v>673</v>
      </c>
      <c r="BE4" s="2035" t="s">
        <v>674</v>
      </c>
      <c r="BF4" s="2036"/>
      <c r="BG4" s="2036"/>
      <c r="BH4" s="2037"/>
      <c r="BI4" s="490"/>
    </row>
    <row r="5" spans="2:67" s="497" customFormat="1" ht="9" customHeight="1" x14ac:dyDescent="0.15">
      <c r="B5" s="491"/>
      <c r="C5" s="491"/>
      <c r="D5" s="491"/>
      <c r="E5" s="491"/>
      <c r="F5" s="491"/>
      <c r="G5" s="491"/>
      <c r="H5" s="491"/>
      <c r="I5" s="491"/>
      <c r="J5" s="492"/>
      <c r="K5" s="491"/>
      <c r="L5" s="491"/>
      <c r="M5" s="492"/>
      <c r="N5" s="491"/>
      <c r="O5" s="493"/>
      <c r="P5" s="493"/>
      <c r="Q5" s="493"/>
      <c r="R5" s="493"/>
      <c r="S5" s="493"/>
      <c r="T5" s="493"/>
      <c r="U5" s="493"/>
      <c r="V5" s="491"/>
      <c r="W5" s="491"/>
      <c r="X5" s="491"/>
      <c r="Y5" s="491"/>
      <c r="Z5" s="491"/>
      <c r="AA5" s="491"/>
      <c r="AB5" s="491"/>
      <c r="AC5" s="499"/>
      <c r="AD5" s="499"/>
      <c r="AE5" s="491"/>
      <c r="AF5" s="491"/>
      <c r="AG5" s="491"/>
      <c r="AH5" s="491"/>
      <c r="AI5" s="491"/>
      <c r="AJ5" s="441"/>
      <c r="AK5" s="441"/>
      <c r="AL5" s="441"/>
      <c r="AM5" s="441"/>
      <c r="AN5" s="441"/>
      <c r="AO5" s="441"/>
      <c r="AP5" s="441"/>
      <c r="AQ5" s="441"/>
      <c r="AR5" s="441"/>
      <c r="AS5" s="486"/>
      <c r="AT5" s="486"/>
      <c r="AU5" s="486"/>
      <c r="AV5" s="486"/>
      <c r="AW5" s="486"/>
      <c r="AX5" s="486"/>
      <c r="AY5" s="486"/>
      <c r="AZ5" s="486"/>
      <c r="BA5" s="486"/>
      <c r="BB5" s="486"/>
      <c r="BC5" s="486"/>
      <c r="BD5" s="486"/>
      <c r="BE5" s="486"/>
      <c r="BF5" s="486"/>
      <c r="BG5" s="486"/>
      <c r="BH5" s="500"/>
      <c r="BI5" s="500"/>
    </row>
    <row r="6" spans="2:67" s="497" customFormat="1" ht="21" customHeight="1" x14ac:dyDescent="0.15">
      <c r="B6" s="501"/>
      <c r="C6" s="507"/>
      <c r="D6" s="507"/>
      <c r="E6" s="507"/>
      <c r="F6" s="507"/>
      <c r="G6" s="507"/>
      <c r="H6" s="507"/>
      <c r="I6" s="507"/>
      <c r="J6" s="507"/>
      <c r="K6" s="443"/>
      <c r="L6" s="443"/>
      <c r="M6" s="443"/>
      <c r="N6" s="435"/>
      <c r="O6" s="443"/>
      <c r="P6" s="443"/>
      <c r="Q6" s="443"/>
      <c r="R6" s="491"/>
      <c r="S6" s="491"/>
      <c r="T6" s="491"/>
      <c r="U6" s="491"/>
      <c r="V6" s="491"/>
      <c r="W6" s="491"/>
      <c r="X6" s="491"/>
      <c r="Y6" s="491"/>
      <c r="Z6" s="491"/>
      <c r="AA6" s="491"/>
      <c r="AB6" s="491"/>
      <c r="AC6" s="491"/>
      <c r="AD6" s="491"/>
      <c r="AE6" s="491"/>
      <c r="AF6" s="491"/>
      <c r="AG6" s="491"/>
      <c r="AH6" s="491"/>
      <c r="AI6" s="491"/>
      <c r="AJ6" s="441"/>
      <c r="AK6" s="441"/>
      <c r="AL6" s="441"/>
      <c r="AM6" s="441"/>
      <c r="AN6" s="441"/>
      <c r="AO6" s="441" t="s">
        <v>884</v>
      </c>
      <c r="AP6" s="441"/>
      <c r="AQ6" s="441"/>
      <c r="AR6" s="441"/>
      <c r="AS6" s="486"/>
      <c r="AT6" s="486"/>
      <c r="AU6" s="486"/>
      <c r="AW6" s="430"/>
      <c r="AX6" s="430"/>
      <c r="AY6" s="725"/>
      <c r="AZ6" s="486"/>
      <c r="BA6" s="2095">
        <v>40</v>
      </c>
      <c r="BB6" s="2096"/>
      <c r="BC6" s="725" t="s">
        <v>676</v>
      </c>
      <c r="BD6" s="486"/>
      <c r="BE6" s="2095">
        <v>160</v>
      </c>
      <c r="BF6" s="2096"/>
      <c r="BG6" s="725" t="s">
        <v>677</v>
      </c>
      <c r="BH6" s="486"/>
      <c r="BI6" s="500"/>
    </row>
    <row r="7" spans="2:67" s="497" customFormat="1" ht="5.25" customHeight="1" x14ac:dyDescent="0.15">
      <c r="B7" s="501"/>
      <c r="C7" s="447"/>
      <c r="D7" s="447"/>
      <c r="E7" s="447"/>
      <c r="F7" s="447"/>
      <c r="G7" s="447"/>
      <c r="H7" s="447"/>
      <c r="I7" s="447"/>
      <c r="J7" s="443"/>
      <c r="K7" s="443"/>
      <c r="L7" s="443"/>
      <c r="M7" s="435"/>
      <c r="N7" s="443"/>
      <c r="O7" s="443"/>
      <c r="P7" s="443"/>
      <c r="Q7" s="443"/>
      <c r="R7" s="491"/>
      <c r="S7" s="491"/>
      <c r="T7" s="491"/>
      <c r="U7" s="491"/>
      <c r="V7" s="491"/>
      <c r="W7" s="491"/>
      <c r="X7" s="491"/>
      <c r="Y7" s="491"/>
      <c r="Z7" s="491"/>
      <c r="AA7" s="491"/>
      <c r="AB7" s="491"/>
      <c r="AC7" s="491"/>
      <c r="AD7" s="491"/>
      <c r="AE7" s="491"/>
      <c r="AF7" s="491"/>
      <c r="AG7" s="491"/>
      <c r="AH7" s="491"/>
      <c r="AI7" s="49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524"/>
      <c r="BI7" s="524"/>
      <c r="BJ7" s="491"/>
    </row>
    <row r="8" spans="2:67" s="497" customFormat="1" ht="21" customHeight="1" x14ac:dyDescent="0.15">
      <c r="B8" s="446"/>
      <c r="C8" s="435"/>
      <c r="D8" s="435"/>
      <c r="E8" s="435"/>
      <c r="F8" s="435"/>
      <c r="G8" s="435"/>
      <c r="H8" s="435"/>
      <c r="I8" s="435"/>
      <c r="J8" s="443"/>
      <c r="K8" s="443"/>
      <c r="L8" s="443"/>
      <c r="M8" s="435"/>
      <c r="N8" s="443"/>
      <c r="O8" s="443"/>
      <c r="P8" s="443"/>
      <c r="Q8" s="443"/>
      <c r="R8" s="491"/>
      <c r="S8" s="491"/>
      <c r="T8" s="491"/>
      <c r="U8" s="491"/>
      <c r="V8" s="491"/>
      <c r="W8" s="491"/>
      <c r="X8" s="491"/>
      <c r="Y8" s="491"/>
      <c r="Z8" s="491"/>
      <c r="AA8" s="491"/>
      <c r="AB8" s="491"/>
      <c r="AC8" s="491"/>
      <c r="AD8" s="491"/>
      <c r="AE8" s="491"/>
      <c r="AF8" s="491"/>
      <c r="AG8" s="491"/>
      <c r="AH8" s="491"/>
      <c r="AI8" s="491"/>
      <c r="AJ8" s="506"/>
      <c r="AK8" s="506"/>
      <c r="AL8" s="506"/>
      <c r="AM8" s="507"/>
      <c r="AN8" s="502"/>
      <c r="AO8" s="504"/>
      <c r="AP8" s="504"/>
      <c r="AQ8" s="501"/>
      <c r="AR8" s="430"/>
      <c r="AS8" s="430"/>
      <c r="AT8" s="430"/>
      <c r="AU8" s="508"/>
      <c r="AV8" s="508"/>
      <c r="AW8" s="441"/>
      <c r="AX8" s="430"/>
      <c r="AY8" s="430"/>
      <c r="AZ8" s="435"/>
      <c r="BA8" s="441"/>
      <c r="BB8" s="441" t="s">
        <v>678</v>
      </c>
      <c r="BC8" s="441"/>
      <c r="BD8" s="441"/>
      <c r="BE8" s="2097">
        <f>DAY(EOMONTH(DATE(AF2,AJ2,1),0))</f>
        <v>31</v>
      </c>
      <c r="BF8" s="2098"/>
      <c r="BG8" s="441" t="s">
        <v>679</v>
      </c>
      <c r="BH8" s="441"/>
      <c r="BI8" s="441"/>
      <c r="BJ8" s="491"/>
      <c r="BM8" s="490"/>
      <c r="BN8" s="490"/>
      <c r="BO8" s="490"/>
    </row>
    <row r="9" spans="2:67" ht="5.25" customHeight="1" thickBot="1" x14ac:dyDescent="0.2">
      <c r="B9" s="534"/>
      <c r="C9" s="535"/>
      <c r="D9" s="535"/>
      <c r="E9" s="535"/>
      <c r="F9" s="535"/>
      <c r="G9" s="535"/>
      <c r="H9" s="535"/>
      <c r="I9" s="535"/>
      <c r="J9" s="535"/>
      <c r="K9" s="534"/>
      <c r="L9" s="534"/>
      <c r="M9" s="534"/>
      <c r="N9" s="534"/>
      <c r="O9" s="534"/>
      <c r="P9" s="534"/>
      <c r="Q9" s="534"/>
      <c r="R9" s="534"/>
      <c r="S9" s="534"/>
      <c r="T9" s="534"/>
      <c r="U9" s="534"/>
      <c r="V9" s="534"/>
      <c r="W9" s="534"/>
      <c r="X9" s="534"/>
      <c r="Y9" s="534"/>
      <c r="Z9" s="534"/>
      <c r="AA9" s="534"/>
      <c r="AB9" s="534"/>
      <c r="AC9" s="535"/>
      <c r="AD9" s="534"/>
      <c r="AE9" s="534"/>
      <c r="AF9" s="534"/>
      <c r="AG9" s="534"/>
      <c r="AH9" s="534"/>
      <c r="AI9" s="534"/>
      <c r="AJ9" s="534"/>
      <c r="AK9" s="534"/>
      <c r="AL9" s="534"/>
      <c r="AM9" s="534"/>
      <c r="AN9" s="534"/>
      <c r="AO9" s="534"/>
      <c r="AP9" s="534"/>
      <c r="AQ9" s="534"/>
      <c r="AR9" s="534"/>
      <c r="AT9" s="598"/>
      <c r="BK9" s="537"/>
      <c r="BL9" s="537"/>
      <c r="BM9" s="537"/>
    </row>
    <row r="10" spans="2:67" ht="21.6" customHeight="1" x14ac:dyDescent="0.15">
      <c r="B10" s="2099" t="s">
        <v>680</v>
      </c>
      <c r="C10" s="2083" t="s">
        <v>681</v>
      </c>
      <c r="D10" s="2102"/>
      <c r="E10" s="742"/>
      <c r="F10" s="685"/>
      <c r="G10" s="742"/>
      <c r="H10" s="685"/>
      <c r="I10" s="2105" t="s">
        <v>682</v>
      </c>
      <c r="J10" s="2106"/>
      <c r="K10" s="2111" t="s">
        <v>885</v>
      </c>
      <c r="L10" s="2084"/>
      <c r="M10" s="2084"/>
      <c r="N10" s="2102"/>
      <c r="O10" s="2111" t="s">
        <v>683</v>
      </c>
      <c r="P10" s="2084"/>
      <c r="Q10" s="2084"/>
      <c r="R10" s="2084"/>
      <c r="S10" s="2102"/>
      <c r="T10" s="743"/>
      <c r="U10" s="743"/>
      <c r="V10" s="744"/>
      <c r="W10" s="2114" t="s">
        <v>684</v>
      </c>
      <c r="X10" s="2115"/>
      <c r="Y10" s="2115"/>
      <c r="Z10" s="2115"/>
      <c r="AA10" s="2115"/>
      <c r="AB10" s="2115"/>
      <c r="AC10" s="2115"/>
      <c r="AD10" s="2115"/>
      <c r="AE10" s="2115"/>
      <c r="AF10" s="2115"/>
      <c r="AG10" s="2115"/>
      <c r="AH10" s="2115"/>
      <c r="AI10" s="2115"/>
      <c r="AJ10" s="2115"/>
      <c r="AK10" s="2115"/>
      <c r="AL10" s="2115"/>
      <c r="AM10" s="2115"/>
      <c r="AN10" s="2115"/>
      <c r="AO10" s="2115"/>
      <c r="AP10" s="2115"/>
      <c r="AQ10" s="2115"/>
      <c r="AR10" s="2115"/>
      <c r="AS10" s="2115"/>
      <c r="AT10" s="2115"/>
      <c r="AU10" s="2115"/>
      <c r="AV10" s="2115"/>
      <c r="AW10" s="2115"/>
      <c r="AX10" s="2115"/>
      <c r="AY10" s="2115"/>
      <c r="AZ10" s="2115"/>
      <c r="BA10" s="2115"/>
      <c r="BB10" s="2071" t="str">
        <f>IF(BE3="４週","(9)1～4週目の勤務時間数合計","(9)1か月の勤務時間数　合計")</f>
        <v>(9)1～4週目の勤務時間数合計</v>
      </c>
      <c r="BC10" s="2072"/>
      <c r="BD10" s="2077" t="s">
        <v>685</v>
      </c>
      <c r="BE10" s="2078"/>
      <c r="BF10" s="2083" t="s">
        <v>886</v>
      </c>
      <c r="BG10" s="2084"/>
      <c r="BH10" s="2084"/>
      <c r="BI10" s="2084"/>
      <c r="BJ10" s="2085"/>
    </row>
    <row r="11" spans="2:67" ht="20.25" customHeight="1" x14ac:dyDescent="0.15">
      <c r="B11" s="2100"/>
      <c r="C11" s="2086"/>
      <c r="D11" s="2103"/>
      <c r="E11" s="745"/>
      <c r="F11" s="686"/>
      <c r="G11" s="745"/>
      <c r="H11" s="686"/>
      <c r="I11" s="2107"/>
      <c r="J11" s="2108"/>
      <c r="K11" s="2112"/>
      <c r="L11" s="2087"/>
      <c r="M11" s="2087"/>
      <c r="N11" s="2103"/>
      <c r="O11" s="2112"/>
      <c r="P11" s="2087"/>
      <c r="Q11" s="2087"/>
      <c r="R11" s="2087"/>
      <c r="S11" s="2103"/>
      <c r="T11" s="746"/>
      <c r="U11" s="746"/>
      <c r="V11" s="747"/>
      <c r="W11" s="2092" t="s">
        <v>686</v>
      </c>
      <c r="X11" s="2092"/>
      <c r="Y11" s="2092"/>
      <c r="Z11" s="2092"/>
      <c r="AA11" s="2092"/>
      <c r="AB11" s="2092"/>
      <c r="AC11" s="2093"/>
      <c r="AD11" s="2094" t="s">
        <v>687</v>
      </c>
      <c r="AE11" s="2092"/>
      <c r="AF11" s="2092"/>
      <c r="AG11" s="2092"/>
      <c r="AH11" s="2092"/>
      <c r="AI11" s="2092"/>
      <c r="AJ11" s="2093"/>
      <c r="AK11" s="2094" t="s">
        <v>688</v>
      </c>
      <c r="AL11" s="2092"/>
      <c r="AM11" s="2092"/>
      <c r="AN11" s="2092"/>
      <c r="AO11" s="2092"/>
      <c r="AP11" s="2092"/>
      <c r="AQ11" s="2093"/>
      <c r="AR11" s="2094" t="s">
        <v>689</v>
      </c>
      <c r="AS11" s="2092"/>
      <c r="AT11" s="2092"/>
      <c r="AU11" s="2092"/>
      <c r="AV11" s="2092"/>
      <c r="AW11" s="2092"/>
      <c r="AX11" s="2093"/>
      <c r="AY11" s="2094" t="s">
        <v>690</v>
      </c>
      <c r="AZ11" s="2092"/>
      <c r="BA11" s="2092"/>
      <c r="BB11" s="2073"/>
      <c r="BC11" s="2074"/>
      <c r="BD11" s="2079"/>
      <c r="BE11" s="2080"/>
      <c r="BF11" s="2086"/>
      <c r="BG11" s="2087"/>
      <c r="BH11" s="2087"/>
      <c r="BI11" s="2087"/>
      <c r="BJ11" s="2088"/>
    </row>
    <row r="12" spans="2:67" ht="20.25" customHeight="1" x14ac:dyDescent="0.15">
      <c r="B12" s="2100"/>
      <c r="C12" s="2086"/>
      <c r="D12" s="2103"/>
      <c r="E12" s="745"/>
      <c r="F12" s="686"/>
      <c r="G12" s="745"/>
      <c r="H12" s="686"/>
      <c r="I12" s="2107"/>
      <c r="J12" s="2108"/>
      <c r="K12" s="2112"/>
      <c r="L12" s="2087"/>
      <c r="M12" s="2087"/>
      <c r="N12" s="2103"/>
      <c r="O12" s="2112"/>
      <c r="P12" s="2087"/>
      <c r="Q12" s="2087"/>
      <c r="R12" s="2087"/>
      <c r="S12" s="2103"/>
      <c r="T12" s="746"/>
      <c r="U12" s="746"/>
      <c r="V12" s="747"/>
      <c r="W12" s="541">
        <v>1</v>
      </c>
      <c r="X12" s="539">
        <v>2</v>
      </c>
      <c r="Y12" s="539">
        <v>3</v>
      </c>
      <c r="Z12" s="539">
        <v>4</v>
      </c>
      <c r="AA12" s="539">
        <v>5</v>
      </c>
      <c r="AB12" s="539">
        <v>6</v>
      </c>
      <c r="AC12" s="540">
        <v>7</v>
      </c>
      <c r="AD12" s="538">
        <v>8</v>
      </c>
      <c r="AE12" s="539">
        <v>9</v>
      </c>
      <c r="AF12" s="539">
        <v>10</v>
      </c>
      <c r="AG12" s="539">
        <v>11</v>
      </c>
      <c r="AH12" s="539">
        <v>12</v>
      </c>
      <c r="AI12" s="539">
        <v>13</v>
      </c>
      <c r="AJ12" s="540">
        <v>14</v>
      </c>
      <c r="AK12" s="541">
        <v>15</v>
      </c>
      <c r="AL12" s="539">
        <v>16</v>
      </c>
      <c r="AM12" s="539">
        <v>17</v>
      </c>
      <c r="AN12" s="539">
        <v>18</v>
      </c>
      <c r="AO12" s="539">
        <v>19</v>
      </c>
      <c r="AP12" s="539">
        <v>20</v>
      </c>
      <c r="AQ12" s="540">
        <v>21</v>
      </c>
      <c r="AR12" s="538">
        <v>22</v>
      </c>
      <c r="AS12" s="539">
        <v>23</v>
      </c>
      <c r="AT12" s="539">
        <v>24</v>
      </c>
      <c r="AU12" s="539">
        <v>25</v>
      </c>
      <c r="AV12" s="539">
        <v>26</v>
      </c>
      <c r="AW12" s="539">
        <v>27</v>
      </c>
      <c r="AX12" s="540">
        <v>28</v>
      </c>
      <c r="AY12" s="542" t="str">
        <f>IF($BE$3="実績",IF(DAY(DATE($AF$2,$AJ$2,29))=29,29,""),"")</f>
        <v/>
      </c>
      <c r="AZ12" s="543" t="str">
        <f>IF($BE$3="実績",IF(DAY(DATE($AF$2,$AJ$2,30))=30,30,""),"")</f>
        <v/>
      </c>
      <c r="BA12" s="544" t="str">
        <f>IF($BE$3="実績",IF(DAY(DATE($AF$2,$AJ$2,31))=31,31,""),"")</f>
        <v/>
      </c>
      <c r="BB12" s="2073"/>
      <c r="BC12" s="2074"/>
      <c r="BD12" s="2079"/>
      <c r="BE12" s="2080"/>
      <c r="BF12" s="2086"/>
      <c r="BG12" s="2087"/>
      <c r="BH12" s="2087"/>
      <c r="BI12" s="2087"/>
      <c r="BJ12" s="2088"/>
    </row>
    <row r="13" spans="2:67" ht="20.25" hidden="1" customHeight="1" x14ac:dyDescent="0.15">
      <c r="B13" s="2100"/>
      <c r="C13" s="2086"/>
      <c r="D13" s="2103"/>
      <c r="E13" s="745"/>
      <c r="F13" s="686"/>
      <c r="G13" s="745"/>
      <c r="H13" s="686"/>
      <c r="I13" s="2107"/>
      <c r="J13" s="2108"/>
      <c r="K13" s="2112"/>
      <c r="L13" s="2087"/>
      <c r="M13" s="2087"/>
      <c r="N13" s="2103"/>
      <c r="O13" s="2112"/>
      <c r="P13" s="2087"/>
      <c r="Q13" s="2087"/>
      <c r="R13" s="2087"/>
      <c r="S13" s="2103"/>
      <c r="T13" s="746"/>
      <c r="U13" s="746"/>
      <c r="V13" s="747"/>
      <c r="W13" s="541">
        <f>WEEKDAY(DATE($AF$2,$AJ$2,1))</f>
        <v>2</v>
      </c>
      <c r="X13" s="539">
        <f>WEEKDAY(DATE($AF$2,$AJ$2,2))</f>
        <v>3</v>
      </c>
      <c r="Y13" s="539">
        <f>WEEKDAY(DATE($AF$2,$AJ$2,3))</f>
        <v>4</v>
      </c>
      <c r="Z13" s="539">
        <f>WEEKDAY(DATE($AF$2,$AJ$2,4))</f>
        <v>5</v>
      </c>
      <c r="AA13" s="539">
        <f>WEEKDAY(DATE($AF$2,$AJ$2,5))</f>
        <v>6</v>
      </c>
      <c r="AB13" s="539">
        <f>WEEKDAY(DATE($AF$2,$AJ$2,6))</f>
        <v>7</v>
      </c>
      <c r="AC13" s="540">
        <f>WEEKDAY(DATE($AF$2,$AJ$2,7))</f>
        <v>1</v>
      </c>
      <c r="AD13" s="538">
        <f>WEEKDAY(DATE($AF$2,$AJ$2,8))</f>
        <v>2</v>
      </c>
      <c r="AE13" s="539">
        <f>WEEKDAY(DATE($AF$2,$AJ$2,9))</f>
        <v>3</v>
      </c>
      <c r="AF13" s="539">
        <f>WEEKDAY(DATE($AF$2,$AJ$2,10))</f>
        <v>4</v>
      </c>
      <c r="AG13" s="539">
        <f>WEEKDAY(DATE($AF$2,$AJ$2,11))</f>
        <v>5</v>
      </c>
      <c r="AH13" s="539">
        <f>WEEKDAY(DATE($AF$2,$AJ$2,12))</f>
        <v>6</v>
      </c>
      <c r="AI13" s="539">
        <f>WEEKDAY(DATE($AF$2,$AJ$2,13))</f>
        <v>7</v>
      </c>
      <c r="AJ13" s="540">
        <f>WEEKDAY(DATE($AF$2,$AJ$2,14))</f>
        <v>1</v>
      </c>
      <c r="AK13" s="538">
        <f>WEEKDAY(DATE($AF$2,$AJ$2,15))</f>
        <v>2</v>
      </c>
      <c r="AL13" s="539">
        <f>WEEKDAY(DATE($AF$2,$AJ$2,16))</f>
        <v>3</v>
      </c>
      <c r="AM13" s="539">
        <f>WEEKDAY(DATE($AF$2,$AJ$2,17))</f>
        <v>4</v>
      </c>
      <c r="AN13" s="539">
        <f>WEEKDAY(DATE($AF$2,$AJ$2,18))</f>
        <v>5</v>
      </c>
      <c r="AO13" s="539">
        <f>WEEKDAY(DATE($AF$2,$AJ$2,19))</f>
        <v>6</v>
      </c>
      <c r="AP13" s="539">
        <f>WEEKDAY(DATE($AF$2,$AJ$2,20))</f>
        <v>7</v>
      </c>
      <c r="AQ13" s="540">
        <f>WEEKDAY(DATE($AF$2,$AJ$2,21))</f>
        <v>1</v>
      </c>
      <c r="AR13" s="538">
        <f>WEEKDAY(DATE($AF$2,$AJ$2,22))</f>
        <v>2</v>
      </c>
      <c r="AS13" s="539">
        <f>WEEKDAY(DATE($AF$2,$AJ$2,23))</f>
        <v>3</v>
      </c>
      <c r="AT13" s="539">
        <f>WEEKDAY(DATE($AF$2,$AJ$2,24))</f>
        <v>4</v>
      </c>
      <c r="AU13" s="539">
        <f>WEEKDAY(DATE($AF$2,$AJ$2,25))</f>
        <v>5</v>
      </c>
      <c r="AV13" s="539">
        <f>WEEKDAY(DATE($AF$2,$AJ$2,26))</f>
        <v>6</v>
      </c>
      <c r="AW13" s="539">
        <f>WEEKDAY(DATE($AF$2,$AJ$2,27))</f>
        <v>7</v>
      </c>
      <c r="AX13" s="540">
        <f>WEEKDAY(DATE($AF$2,$AJ$2,28))</f>
        <v>1</v>
      </c>
      <c r="AY13" s="538">
        <f>IF(AY12=29,WEEKDAY(DATE($AF$2,$AJ$2,29)),0)</f>
        <v>0</v>
      </c>
      <c r="AZ13" s="539">
        <f>IF(AZ12=30,WEEKDAY(DATE($AF$2,$AJ$2,30)),0)</f>
        <v>0</v>
      </c>
      <c r="BA13" s="540">
        <f>IF(BA12=31,WEEKDAY(DATE($AF$2,$AJ$2,31)),0)</f>
        <v>0</v>
      </c>
      <c r="BB13" s="2073"/>
      <c r="BC13" s="2074"/>
      <c r="BD13" s="2079"/>
      <c r="BE13" s="2080"/>
      <c r="BF13" s="2086"/>
      <c r="BG13" s="2087"/>
      <c r="BH13" s="2087"/>
      <c r="BI13" s="2087"/>
      <c r="BJ13" s="2088"/>
    </row>
    <row r="14" spans="2:67" ht="20.25" customHeight="1" thickBot="1" x14ac:dyDescent="0.2">
      <c r="B14" s="2101"/>
      <c r="C14" s="2089"/>
      <c r="D14" s="2104"/>
      <c r="E14" s="748"/>
      <c r="F14" s="687"/>
      <c r="G14" s="748"/>
      <c r="H14" s="687"/>
      <c r="I14" s="2109"/>
      <c r="J14" s="2110"/>
      <c r="K14" s="2113"/>
      <c r="L14" s="2090"/>
      <c r="M14" s="2090"/>
      <c r="N14" s="2104"/>
      <c r="O14" s="2113"/>
      <c r="P14" s="2090"/>
      <c r="Q14" s="2090"/>
      <c r="R14" s="2090"/>
      <c r="S14" s="2104"/>
      <c r="T14" s="749"/>
      <c r="U14" s="749"/>
      <c r="V14" s="750"/>
      <c r="W14" s="751" t="str">
        <f>IF(W13=1,"日",IF(W13=2,"月",IF(W13=3,"火",IF(W13=4,"水",IF(W13=5,"木",IF(W13=6,"金","土"))))))</f>
        <v>月</v>
      </c>
      <c r="X14" s="546" t="str">
        <f t="shared" ref="X14:AX14" si="0">IF(X13=1,"日",IF(X13=2,"月",IF(X13=3,"火",IF(X13=4,"水",IF(X13=5,"木",IF(X13=6,"金","土"))))))</f>
        <v>火</v>
      </c>
      <c r="Y14" s="546" t="str">
        <f t="shared" si="0"/>
        <v>水</v>
      </c>
      <c r="Z14" s="546" t="str">
        <f t="shared" si="0"/>
        <v>木</v>
      </c>
      <c r="AA14" s="546" t="str">
        <f t="shared" si="0"/>
        <v>金</v>
      </c>
      <c r="AB14" s="546" t="str">
        <f t="shared" si="0"/>
        <v>土</v>
      </c>
      <c r="AC14" s="547" t="str">
        <f t="shared" si="0"/>
        <v>日</v>
      </c>
      <c r="AD14" s="545" t="str">
        <f>IF(AD13=1,"日",IF(AD13=2,"月",IF(AD13=3,"火",IF(AD13=4,"水",IF(AD13=5,"木",IF(AD13=6,"金","土"))))))</f>
        <v>月</v>
      </c>
      <c r="AE14" s="546" t="str">
        <f t="shared" si="0"/>
        <v>火</v>
      </c>
      <c r="AF14" s="546" t="str">
        <f t="shared" si="0"/>
        <v>水</v>
      </c>
      <c r="AG14" s="546" t="str">
        <f t="shared" si="0"/>
        <v>木</v>
      </c>
      <c r="AH14" s="546" t="str">
        <f t="shared" si="0"/>
        <v>金</v>
      </c>
      <c r="AI14" s="546" t="str">
        <f t="shared" si="0"/>
        <v>土</v>
      </c>
      <c r="AJ14" s="547" t="str">
        <f t="shared" si="0"/>
        <v>日</v>
      </c>
      <c r="AK14" s="545" t="str">
        <f>IF(AK13=1,"日",IF(AK13=2,"月",IF(AK13=3,"火",IF(AK13=4,"水",IF(AK13=5,"木",IF(AK13=6,"金","土"))))))</f>
        <v>月</v>
      </c>
      <c r="AL14" s="546" t="str">
        <f t="shared" si="0"/>
        <v>火</v>
      </c>
      <c r="AM14" s="546" t="str">
        <f t="shared" si="0"/>
        <v>水</v>
      </c>
      <c r="AN14" s="546" t="str">
        <f t="shared" si="0"/>
        <v>木</v>
      </c>
      <c r="AO14" s="546" t="str">
        <f t="shared" si="0"/>
        <v>金</v>
      </c>
      <c r="AP14" s="546" t="str">
        <f t="shared" si="0"/>
        <v>土</v>
      </c>
      <c r="AQ14" s="547" t="str">
        <f t="shared" si="0"/>
        <v>日</v>
      </c>
      <c r="AR14" s="545" t="str">
        <f>IF(AR13=1,"日",IF(AR13=2,"月",IF(AR13=3,"火",IF(AR13=4,"水",IF(AR13=5,"木",IF(AR13=6,"金","土"))))))</f>
        <v>月</v>
      </c>
      <c r="AS14" s="546" t="str">
        <f t="shared" si="0"/>
        <v>火</v>
      </c>
      <c r="AT14" s="546" t="str">
        <f t="shared" si="0"/>
        <v>水</v>
      </c>
      <c r="AU14" s="546" t="str">
        <f t="shared" si="0"/>
        <v>木</v>
      </c>
      <c r="AV14" s="546" t="str">
        <f t="shared" si="0"/>
        <v>金</v>
      </c>
      <c r="AW14" s="546" t="str">
        <f t="shared" si="0"/>
        <v>土</v>
      </c>
      <c r="AX14" s="547" t="str">
        <f t="shared" si="0"/>
        <v>日</v>
      </c>
      <c r="AY14" s="546" t="str">
        <f>IF(AY13=1,"日",IF(AY13=2,"月",IF(AY13=3,"火",IF(AY13=4,"水",IF(AY13=5,"木",IF(AY13=6,"金",IF(AY13=0,"","土")))))))</f>
        <v/>
      </c>
      <c r="AZ14" s="546" t="str">
        <f>IF(AZ13=1,"日",IF(AZ13=2,"月",IF(AZ13=3,"火",IF(AZ13=4,"水",IF(AZ13=5,"木",IF(AZ13=6,"金",IF(AZ13=0,"","土")))))))</f>
        <v/>
      </c>
      <c r="BA14" s="546" t="str">
        <f>IF(BA13=1,"日",IF(BA13=2,"月",IF(BA13=3,"火",IF(BA13=4,"水",IF(BA13=5,"木",IF(BA13=6,"金",IF(BA13=0,"","土")))))))</f>
        <v/>
      </c>
      <c r="BB14" s="2075"/>
      <c r="BC14" s="2076"/>
      <c r="BD14" s="2081"/>
      <c r="BE14" s="2082"/>
      <c r="BF14" s="2089"/>
      <c r="BG14" s="2090"/>
      <c r="BH14" s="2090"/>
      <c r="BI14" s="2090"/>
      <c r="BJ14" s="2091"/>
    </row>
    <row r="15" spans="2:67" ht="20.25" customHeight="1" x14ac:dyDescent="0.15">
      <c r="B15" s="2049">
        <f>B13+1</f>
        <v>1</v>
      </c>
      <c r="C15" s="2051"/>
      <c r="D15" s="2052"/>
      <c r="E15" s="752"/>
      <c r="F15" s="753"/>
      <c r="G15" s="752"/>
      <c r="H15" s="753"/>
      <c r="I15" s="2055"/>
      <c r="J15" s="2056"/>
      <c r="K15" s="2059"/>
      <c r="L15" s="2060"/>
      <c r="M15" s="2060"/>
      <c r="N15" s="2052"/>
      <c r="O15" s="2063"/>
      <c r="P15" s="2064"/>
      <c r="Q15" s="2064"/>
      <c r="R15" s="2064"/>
      <c r="S15" s="2065"/>
      <c r="T15" s="755" t="s">
        <v>887</v>
      </c>
      <c r="U15" s="756"/>
      <c r="V15" s="757"/>
      <c r="W15" s="758"/>
      <c r="X15" s="759"/>
      <c r="Y15" s="759"/>
      <c r="Z15" s="759"/>
      <c r="AA15" s="759"/>
      <c r="AB15" s="759"/>
      <c r="AC15" s="760"/>
      <c r="AD15" s="758"/>
      <c r="AE15" s="759"/>
      <c r="AF15" s="759"/>
      <c r="AG15" s="759"/>
      <c r="AH15" s="759"/>
      <c r="AI15" s="759"/>
      <c r="AJ15" s="760"/>
      <c r="AK15" s="758"/>
      <c r="AL15" s="759"/>
      <c r="AM15" s="759"/>
      <c r="AN15" s="759"/>
      <c r="AO15" s="759"/>
      <c r="AP15" s="759"/>
      <c r="AQ15" s="760"/>
      <c r="AR15" s="758"/>
      <c r="AS15" s="759"/>
      <c r="AT15" s="759"/>
      <c r="AU15" s="759"/>
      <c r="AV15" s="759"/>
      <c r="AW15" s="759"/>
      <c r="AX15" s="760"/>
      <c r="AY15" s="758"/>
      <c r="AZ15" s="759"/>
      <c r="BA15" s="759"/>
      <c r="BB15" s="2069"/>
      <c r="BC15" s="2070"/>
      <c r="BD15" s="2038"/>
      <c r="BE15" s="2039"/>
      <c r="BF15" s="2040"/>
      <c r="BG15" s="2041"/>
      <c r="BH15" s="2041"/>
      <c r="BI15" s="2041"/>
      <c r="BJ15" s="2042"/>
    </row>
    <row r="16" spans="2:67" ht="20.25" customHeight="1" x14ac:dyDescent="0.15">
      <c r="B16" s="2050"/>
      <c r="C16" s="2053"/>
      <c r="D16" s="2054"/>
      <c r="E16" s="761"/>
      <c r="F16" s="762">
        <f>C15</f>
        <v>0</v>
      </c>
      <c r="G16" s="761"/>
      <c r="H16" s="762">
        <f>I15</f>
        <v>0</v>
      </c>
      <c r="I16" s="2057"/>
      <c r="J16" s="2058"/>
      <c r="K16" s="2061"/>
      <c r="L16" s="2062"/>
      <c r="M16" s="2062"/>
      <c r="N16" s="2054"/>
      <c r="O16" s="2066"/>
      <c r="P16" s="2067"/>
      <c r="Q16" s="2067"/>
      <c r="R16" s="2067"/>
      <c r="S16" s="2068"/>
      <c r="T16" s="764" t="s">
        <v>888</v>
      </c>
      <c r="U16" s="765"/>
      <c r="V16" s="766"/>
      <c r="W16" s="557" t="str">
        <f>IF(W15="","",VLOOKUP(W15,[11]シフト記号表!$C$6:$L$47,10,FALSE))</f>
        <v/>
      </c>
      <c r="X16" s="558" t="str">
        <f>IF(X15="","",VLOOKUP(X15,[11]シフト記号表!$C$6:$L$47,10,FALSE))</f>
        <v/>
      </c>
      <c r="Y16" s="558" t="str">
        <f>IF(Y15="","",VLOOKUP(Y15,[11]シフト記号表!$C$6:$L$47,10,FALSE))</f>
        <v/>
      </c>
      <c r="Z16" s="558" t="str">
        <f>IF(Z15="","",VLOOKUP(Z15,[11]シフト記号表!$C$6:$L$47,10,FALSE))</f>
        <v/>
      </c>
      <c r="AA16" s="558" t="str">
        <f>IF(AA15="","",VLOOKUP(AA15,[11]シフト記号表!$C$6:$L$47,10,FALSE))</f>
        <v/>
      </c>
      <c r="AB16" s="558" t="str">
        <f>IF(AB15="","",VLOOKUP(AB15,[11]シフト記号表!$C$6:$L$47,10,FALSE))</f>
        <v/>
      </c>
      <c r="AC16" s="559" t="str">
        <f>IF(AC15="","",VLOOKUP(AC15,[11]シフト記号表!$C$6:$L$47,10,FALSE))</f>
        <v/>
      </c>
      <c r="AD16" s="557" t="str">
        <f>IF(AD15="","",VLOOKUP(AD15,[11]シフト記号表!$C$6:$L$47,10,FALSE))</f>
        <v/>
      </c>
      <c r="AE16" s="558" t="str">
        <f>IF(AE15="","",VLOOKUP(AE15,[11]シフト記号表!$C$6:$L$47,10,FALSE))</f>
        <v/>
      </c>
      <c r="AF16" s="558" t="str">
        <f>IF(AF15="","",VLOOKUP(AF15,[11]シフト記号表!$C$6:$L$47,10,FALSE))</f>
        <v/>
      </c>
      <c r="AG16" s="558" t="str">
        <f>IF(AG15="","",VLOOKUP(AG15,[11]シフト記号表!$C$6:$L$47,10,FALSE))</f>
        <v/>
      </c>
      <c r="AH16" s="558" t="str">
        <f>IF(AH15="","",VLOOKUP(AH15,[11]シフト記号表!$C$6:$L$47,10,FALSE))</f>
        <v/>
      </c>
      <c r="AI16" s="558" t="str">
        <f>IF(AI15="","",VLOOKUP(AI15,[11]シフト記号表!$C$6:$L$47,10,FALSE))</f>
        <v/>
      </c>
      <c r="AJ16" s="559" t="str">
        <f>IF(AJ15="","",VLOOKUP(AJ15,[11]シフト記号表!$C$6:$L$47,10,FALSE))</f>
        <v/>
      </c>
      <c r="AK16" s="557" t="str">
        <f>IF(AK15="","",VLOOKUP(AK15,[11]シフト記号表!$C$6:$L$47,10,FALSE))</f>
        <v/>
      </c>
      <c r="AL16" s="558" t="str">
        <f>IF(AL15="","",VLOOKUP(AL15,[11]シフト記号表!$C$6:$L$47,10,FALSE))</f>
        <v/>
      </c>
      <c r="AM16" s="558" t="str">
        <f>IF(AM15="","",VLOOKUP(AM15,[11]シフト記号表!$C$6:$L$47,10,FALSE))</f>
        <v/>
      </c>
      <c r="AN16" s="558" t="str">
        <f>IF(AN15="","",VLOOKUP(AN15,[11]シフト記号表!$C$6:$L$47,10,FALSE))</f>
        <v/>
      </c>
      <c r="AO16" s="558" t="str">
        <f>IF(AO15="","",VLOOKUP(AO15,[11]シフト記号表!$C$6:$L$47,10,FALSE))</f>
        <v/>
      </c>
      <c r="AP16" s="558" t="str">
        <f>IF(AP15="","",VLOOKUP(AP15,[11]シフト記号表!$C$6:$L$47,10,FALSE))</f>
        <v/>
      </c>
      <c r="AQ16" s="559" t="str">
        <f>IF(AQ15="","",VLOOKUP(AQ15,[11]シフト記号表!$C$6:$L$47,10,FALSE))</f>
        <v/>
      </c>
      <c r="AR16" s="557" t="str">
        <f>IF(AR15="","",VLOOKUP(AR15,[11]シフト記号表!$C$6:$L$47,10,FALSE))</f>
        <v/>
      </c>
      <c r="AS16" s="558" t="str">
        <f>IF(AS15="","",VLOOKUP(AS15,[11]シフト記号表!$C$6:$L$47,10,FALSE))</f>
        <v/>
      </c>
      <c r="AT16" s="558" t="str">
        <f>IF(AT15="","",VLOOKUP(AT15,[11]シフト記号表!$C$6:$L$47,10,FALSE))</f>
        <v/>
      </c>
      <c r="AU16" s="558" t="str">
        <f>IF(AU15="","",VLOOKUP(AU15,[11]シフト記号表!$C$6:$L$47,10,FALSE))</f>
        <v/>
      </c>
      <c r="AV16" s="558" t="str">
        <f>IF(AV15="","",VLOOKUP(AV15,[11]シフト記号表!$C$6:$L$47,10,FALSE))</f>
        <v/>
      </c>
      <c r="AW16" s="558" t="str">
        <f>IF(AW15="","",VLOOKUP(AW15,[11]シフト記号表!$C$6:$L$47,10,FALSE))</f>
        <v/>
      </c>
      <c r="AX16" s="559" t="str">
        <f>IF(AX15="","",VLOOKUP(AX15,[11]シフト記号表!$C$6:$L$47,10,FALSE))</f>
        <v/>
      </c>
      <c r="AY16" s="557" t="str">
        <f>IF(AY15="","",VLOOKUP(AY15,[11]シフト記号表!$C$6:$L$47,10,FALSE))</f>
        <v/>
      </c>
      <c r="AZ16" s="558" t="str">
        <f>IF(AZ15="","",VLOOKUP(AZ15,[11]シフト記号表!$C$6:$L$47,10,FALSE))</f>
        <v/>
      </c>
      <c r="BA16" s="558" t="str">
        <f>IF(BA15="","",VLOOKUP(BA15,[11]シフト記号表!$C$6:$L$47,10,FALSE))</f>
        <v/>
      </c>
      <c r="BB16" s="2046">
        <f>IF($BE$3="４週",SUM(W16:AX16),IF($BE$3="暦月",SUM(W16:BA16),""))</f>
        <v>0</v>
      </c>
      <c r="BC16" s="2047"/>
      <c r="BD16" s="2048">
        <f>IF($BE$3="４週",BB16/4,IF($BE$3="暦月",(BB16/($BE$8/7)),""))</f>
        <v>0</v>
      </c>
      <c r="BE16" s="2047"/>
      <c r="BF16" s="2043"/>
      <c r="BG16" s="2044"/>
      <c r="BH16" s="2044"/>
      <c r="BI16" s="2044"/>
      <c r="BJ16" s="2045"/>
    </row>
    <row r="17" spans="2:62" ht="20.25" customHeight="1" x14ac:dyDescent="0.15">
      <c r="B17" s="2049">
        <f>B15+1</f>
        <v>2</v>
      </c>
      <c r="C17" s="2121"/>
      <c r="D17" s="2122"/>
      <c r="E17" s="767"/>
      <c r="F17" s="768"/>
      <c r="G17" s="767"/>
      <c r="H17" s="768"/>
      <c r="I17" s="2123"/>
      <c r="J17" s="2124"/>
      <c r="K17" s="2125"/>
      <c r="L17" s="2126"/>
      <c r="M17" s="2126"/>
      <c r="N17" s="2122"/>
      <c r="O17" s="2066"/>
      <c r="P17" s="2067"/>
      <c r="Q17" s="2067"/>
      <c r="R17" s="2067"/>
      <c r="S17" s="2068"/>
      <c r="T17" s="769" t="s">
        <v>887</v>
      </c>
      <c r="U17" s="770"/>
      <c r="V17" s="771"/>
      <c r="W17" s="549"/>
      <c r="X17" s="550"/>
      <c r="Y17" s="550"/>
      <c r="Z17" s="550"/>
      <c r="AA17" s="550"/>
      <c r="AB17" s="550"/>
      <c r="AC17" s="551"/>
      <c r="AD17" s="549"/>
      <c r="AE17" s="550"/>
      <c r="AF17" s="550"/>
      <c r="AG17" s="550"/>
      <c r="AH17" s="550"/>
      <c r="AI17" s="550"/>
      <c r="AJ17" s="551"/>
      <c r="AK17" s="549"/>
      <c r="AL17" s="550"/>
      <c r="AM17" s="550"/>
      <c r="AN17" s="550"/>
      <c r="AO17" s="550"/>
      <c r="AP17" s="550"/>
      <c r="AQ17" s="551"/>
      <c r="AR17" s="549"/>
      <c r="AS17" s="550"/>
      <c r="AT17" s="550"/>
      <c r="AU17" s="550"/>
      <c r="AV17" s="550"/>
      <c r="AW17" s="550"/>
      <c r="AX17" s="551"/>
      <c r="AY17" s="549"/>
      <c r="AZ17" s="550"/>
      <c r="BA17" s="772"/>
      <c r="BB17" s="2127"/>
      <c r="BC17" s="2128"/>
      <c r="BD17" s="2116"/>
      <c r="BE17" s="2117"/>
      <c r="BF17" s="2118"/>
      <c r="BG17" s="2119"/>
      <c r="BH17" s="2119"/>
      <c r="BI17" s="2119"/>
      <c r="BJ17" s="2120"/>
    </row>
    <row r="18" spans="2:62" ht="20.25" customHeight="1" x14ac:dyDescent="0.15">
      <c r="B18" s="2050"/>
      <c r="C18" s="2053"/>
      <c r="D18" s="2054"/>
      <c r="E18" s="761"/>
      <c r="F18" s="762">
        <f>C17</f>
        <v>0</v>
      </c>
      <c r="G18" s="761"/>
      <c r="H18" s="762">
        <f>I17</f>
        <v>0</v>
      </c>
      <c r="I18" s="2057"/>
      <c r="J18" s="2058"/>
      <c r="K18" s="2061"/>
      <c r="L18" s="2062"/>
      <c r="M18" s="2062"/>
      <c r="N18" s="2054"/>
      <c r="O18" s="2066"/>
      <c r="P18" s="2067"/>
      <c r="Q18" s="2067"/>
      <c r="R18" s="2067"/>
      <c r="S18" s="2068"/>
      <c r="T18" s="764" t="s">
        <v>888</v>
      </c>
      <c r="U18" s="765"/>
      <c r="V18" s="766"/>
      <c r="W18" s="557" t="str">
        <f>IF(W17="","",VLOOKUP(W17,[11]シフト記号表!$C$6:$L$47,10,FALSE))</f>
        <v/>
      </c>
      <c r="X18" s="558" t="str">
        <f>IF(X17="","",VLOOKUP(X17,[11]シフト記号表!$C$6:$L$47,10,FALSE))</f>
        <v/>
      </c>
      <c r="Y18" s="558" t="str">
        <f>IF(Y17="","",VLOOKUP(Y17,[11]シフト記号表!$C$6:$L$47,10,FALSE))</f>
        <v/>
      </c>
      <c r="Z18" s="558" t="str">
        <f>IF(Z17="","",VLOOKUP(Z17,[11]シフト記号表!$C$6:$L$47,10,FALSE))</f>
        <v/>
      </c>
      <c r="AA18" s="558" t="str">
        <f>IF(AA17="","",VLOOKUP(AA17,[11]シフト記号表!$C$6:$L$47,10,FALSE))</f>
        <v/>
      </c>
      <c r="AB18" s="558" t="str">
        <f>IF(AB17="","",VLOOKUP(AB17,[11]シフト記号表!$C$6:$L$47,10,FALSE))</f>
        <v/>
      </c>
      <c r="AC18" s="559" t="str">
        <f>IF(AC17="","",VLOOKUP(AC17,[11]シフト記号表!$C$6:$L$47,10,FALSE))</f>
        <v/>
      </c>
      <c r="AD18" s="557" t="str">
        <f>IF(AD17="","",VLOOKUP(AD17,[11]シフト記号表!$C$6:$L$47,10,FALSE))</f>
        <v/>
      </c>
      <c r="AE18" s="558" t="str">
        <f>IF(AE17="","",VLOOKUP(AE17,[11]シフト記号表!$C$6:$L$47,10,FALSE))</f>
        <v/>
      </c>
      <c r="AF18" s="558" t="str">
        <f>IF(AF17="","",VLOOKUP(AF17,[11]シフト記号表!$C$6:$L$47,10,FALSE))</f>
        <v/>
      </c>
      <c r="AG18" s="558" t="str">
        <f>IF(AG17="","",VLOOKUP(AG17,[11]シフト記号表!$C$6:$L$47,10,FALSE))</f>
        <v/>
      </c>
      <c r="AH18" s="558" t="str">
        <f>IF(AH17="","",VLOOKUP(AH17,[11]シフト記号表!$C$6:$L$47,10,FALSE))</f>
        <v/>
      </c>
      <c r="AI18" s="558" t="str">
        <f>IF(AI17="","",VLOOKUP(AI17,[11]シフト記号表!$C$6:$L$47,10,FALSE))</f>
        <v/>
      </c>
      <c r="AJ18" s="559" t="str">
        <f>IF(AJ17="","",VLOOKUP(AJ17,[11]シフト記号表!$C$6:$L$47,10,FALSE))</f>
        <v/>
      </c>
      <c r="AK18" s="557" t="str">
        <f>IF(AK17="","",VLOOKUP(AK17,[11]シフト記号表!$C$6:$L$47,10,FALSE))</f>
        <v/>
      </c>
      <c r="AL18" s="558" t="str">
        <f>IF(AL17="","",VLOOKUP(AL17,[11]シフト記号表!$C$6:$L$47,10,FALSE))</f>
        <v/>
      </c>
      <c r="AM18" s="558" t="str">
        <f>IF(AM17="","",VLOOKUP(AM17,[11]シフト記号表!$C$6:$L$47,10,FALSE))</f>
        <v/>
      </c>
      <c r="AN18" s="558" t="str">
        <f>IF(AN17="","",VLOOKUP(AN17,[11]シフト記号表!$C$6:$L$47,10,FALSE))</f>
        <v/>
      </c>
      <c r="AO18" s="558" t="str">
        <f>IF(AO17="","",VLOOKUP(AO17,[11]シフト記号表!$C$6:$L$47,10,FALSE))</f>
        <v/>
      </c>
      <c r="AP18" s="558" t="str">
        <f>IF(AP17="","",VLOOKUP(AP17,[11]シフト記号表!$C$6:$L$47,10,FALSE))</f>
        <v/>
      </c>
      <c r="AQ18" s="559" t="str">
        <f>IF(AQ17="","",VLOOKUP(AQ17,[11]シフト記号表!$C$6:$L$47,10,FALSE))</f>
        <v/>
      </c>
      <c r="AR18" s="557" t="str">
        <f>IF(AR17="","",VLOOKUP(AR17,[11]シフト記号表!$C$6:$L$47,10,FALSE))</f>
        <v/>
      </c>
      <c r="AS18" s="558" t="str">
        <f>IF(AS17="","",VLOOKUP(AS17,[11]シフト記号表!$C$6:$L$47,10,FALSE))</f>
        <v/>
      </c>
      <c r="AT18" s="558" t="str">
        <f>IF(AT17="","",VLOOKUP(AT17,[11]シフト記号表!$C$6:$L$47,10,FALSE))</f>
        <v/>
      </c>
      <c r="AU18" s="558" t="str">
        <f>IF(AU17="","",VLOOKUP(AU17,[11]シフト記号表!$C$6:$L$47,10,FALSE))</f>
        <v/>
      </c>
      <c r="AV18" s="558" t="str">
        <f>IF(AV17="","",VLOOKUP(AV17,[11]シフト記号表!$C$6:$L$47,10,FALSE))</f>
        <v/>
      </c>
      <c r="AW18" s="558" t="str">
        <f>IF(AW17="","",VLOOKUP(AW17,[11]シフト記号表!$C$6:$L$47,10,FALSE))</f>
        <v/>
      </c>
      <c r="AX18" s="559" t="str">
        <f>IF(AX17="","",VLOOKUP(AX17,[11]シフト記号表!$C$6:$L$47,10,FALSE))</f>
        <v/>
      </c>
      <c r="AY18" s="557" t="str">
        <f>IF(AY17="","",VLOOKUP(AY17,[11]シフト記号表!$C$6:$L$47,10,FALSE))</f>
        <v/>
      </c>
      <c r="AZ18" s="558" t="str">
        <f>IF(AZ17="","",VLOOKUP(AZ17,[11]シフト記号表!$C$6:$L$47,10,FALSE))</f>
        <v/>
      </c>
      <c r="BA18" s="558" t="str">
        <f>IF(BA17="","",VLOOKUP(BA17,[11]シフト記号表!$C$6:$L$47,10,FALSE))</f>
        <v/>
      </c>
      <c r="BB18" s="2046">
        <f>IF($BE$3="４週",SUM(W18:AX18),IF($BE$3="暦月",SUM(W18:BA18),""))</f>
        <v>0</v>
      </c>
      <c r="BC18" s="2047"/>
      <c r="BD18" s="2048">
        <f>IF($BE$3="４週",BB18/4,IF($BE$3="暦月",(BB18/($BE$8/7)),""))</f>
        <v>0</v>
      </c>
      <c r="BE18" s="2047"/>
      <c r="BF18" s="2043"/>
      <c r="BG18" s="2044"/>
      <c r="BH18" s="2044"/>
      <c r="BI18" s="2044"/>
      <c r="BJ18" s="2045"/>
    </row>
    <row r="19" spans="2:62" ht="20.25" customHeight="1" x14ac:dyDescent="0.15">
      <c r="B19" s="2049">
        <f>B17+1</f>
        <v>3</v>
      </c>
      <c r="C19" s="2121"/>
      <c r="D19" s="2122"/>
      <c r="E19" s="761"/>
      <c r="F19" s="762"/>
      <c r="G19" s="761"/>
      <c r="H19" s="762"/>
      <c r="I19" s="2123"/>
      <c r="J19" s="2124"/>
      <c r="K19" s="2125"/>
      <c r="L19" s="2126"/>
      <c r="M19" s="2126"/>
      <c r="N19" s="2122"/>
      <c r="O19" s="2066"/>
      <c r="P19" s="2067"/>
      <c r="Q19" s="2067"/>
      <c r="R19" s="2067"/>
      <c r="S19" s="2068"/>
      <c r="T19" s="769" t="s">
        <v>887</v>
      </c>
      <c r="U19" s="770"/>
      <c r="V19" s="771"/>
      <c r="W19" s="549"/>
      <c r="X19" s="550"/>
      <c r="Y19" s="550"/>
      <c r="Z19" s="550"/>
      <c r="AA19" s="550"/>
      <c r="AB19" s="550"/>
      <c r="AC19" s="551"/>
      <c r="AD19" s="549"/>
      <c r="AE19" s="550"/>
      <c r="AF19" s="550"/>
      <c r="AG19" s="550"/>
      <c r="AH19" s="550"/>
      <c r="AI19" s="550"/>
      <c r="AJ19" s="551"/>
      <c r="AK19" s="549"/>
      <c r="AL19" s="550"/>
      <c r="AM19" s="550"/>
      <c r="AN19" s="550"/>
      <c r="AO19" s="550"/>
      <c r="AP19" s="550"/>
      <c r="AQ19" s="551"/>
      <c r="AR19" s="549"/>
      <c r="AS19" s="550"/>
      <c r="AT19" s="550"/>
      <c r="AU19" s="550"/>
      <c r="AV19" s="550"/>
      <c r="AW19" s="550"/>
      <c r="AX19" s="551"/>
      <c r="AY19" s="549"/>
      <c r="AZ19" s="550"/>
      <c r="BA19" s="772"/>
      <c r="BB19" s="2127"/>
      <c r="BC19" s="2128"/>
      <c r="BD19" s="2116"/>
      <c r="BE19" s="2117"/>
      <c r="BF19" s="2118"/>
      <c r="BG19" s="2119"/>
      <c r="BH19" s="2119"/>
      <c r="BI19" s="2119"/>
      <c r="BJ19" s="2120"/>
    </row>
    <row r="20" spans="2:62" ht="20.25" customHeight="1" x14ac:dyDescent="0.15">
      <c r="B20" s="2050"/>
      <c r="C20" s="2053"/>
      <c r="D20" s="2054"/>
      <c r="E20" s="761"/>
      <c r="F20" s="762">
        <f>C19</f>
        <v>0</v>
      </c>
      <c r="G20" s="761"/>
      <c r="H20" s="762">
        <f>I19</f>
        <v>0</v>
      </c>
      <c r="I20" s="2057"/>
      <c r="J20" s="2058"/>
      <c r="K20" s="2061"/>
      <c r="L20" s="2062"/>
      <c r="M20" s="2062"/>
      <c r="N20" s="2054"/>
      <c r="O20" s="2066"/>
      <c r="P20" s="2067"/>
      <c r="Q20" s="2067"/>
      <c r="R20" s="2067"/>
      <c r="S20" s="2068"/>
      <c r="T20" s="764" t="s">
        <v>888</v>
      </c>
      <c r="U20" s="765"/>
      <c r="V20" s="766"/>
      <c r="W20" s="557" t="str">
        <f>IF(W19="","",VLOOKUP(W19,[11]シフト記号表!$C$6:$L$47,10,FALSE))</f>
        <v/>
      </c>
      <c r="X20" s="558" t="str">
        <f>IF(X19="","",VLOOKUP(X19,[11]シフト記号表!$C$6:$L$47,10,FALSE))</f>
        <v/>
      </c>
      <c r="Y20" s="558" t="str">
        <f>IF(Y19="","",VLOOKUP(Y19,[11]シフト記号表!$C$6:$L$47,10,FALSE))</f>
        <v/>
      </c>
      <c r="Z20" s="558" t="str">
        <f>IF(Z19="","",VLOOKUP(Z19,[11]シフト記号表!$C$6:$L$47,10,FALSE))</f>
        <v/>
      </c>
      <c r="AA20" s="558" t="str">
        <f>IF(AA19="","",VLOOKUP(AA19,[11]シフト記号表!$C$6:$L$47,10,FALSE))</f>
        <v/>
      </c>
      <c r="AB20" s="558" t="str">
        <f>IF(AB19="","",VLOOKUP(AB19,[11]シフト記号表!$C$6:$L$47,10,FALSE))</f>
        <v/>
      </c>
      <c r="AC20" s="559" t="str">
        <f>IF(AC19="","",VLOOKUP(AC19,[11]シフト記号表!$C$6:$L$47,10,FALSE))</f>
        <v/>
      </c>
      <c r="AD20" s="557" t="str">
        <f>IF(AD19="","",VLOOKUP(AD19,[11]シフト記号表!$C$6:$L$47,10,FALSE))</f>
        <v/>
      </c>
      <c r="AE20" s="558" t="str">
        <f>IF(AE19="","",VLOOKUP(AE19,[11]シフト記号表!$C$6:$L$47,10,FALSE))</f>
        <v/>
      </c>
      <c r="AF20" s="558" t="str">
        <f>IF(AF19="","",VLOOKUP(AF19,[11]シフト記号表!$C$6:$L$47,10,FALSE))</f>
        <v/>
      </c>
      <c r="AG20" s="558" t="str">
        <f>IF(AG19="","",VLOOKUP(AG19,[11]シフト記号表!$C$6:$L$47,10,FALSE))</f>
        <v/>
      </c>
      <c r="AH20" s="558" t="str">
        <f>IF(AH19="","",VLOOKUP(AH19,[11]シフト記号表!$C$6:$L$47,10,FALSE))</f>
        <v/>
      </c>
      <c r="AI20" s="558" t="str">
        <f>IF(AI19="","",VLOOKUP(AI19,[11]シフト記号表!$C$6:$L$47,10,FALSE))</f>
        <v/>
      </c>
      <c r="AJ20" s="559" t="str">
        <f>IF(AJ19="","",VLOOKUP(AJ19,[11]シフト記号表!$C$6:$L$47,10,FALSE))</f>
        <v/>
      </c>
      <c r="AK20" s="557" t="str">
        <f>IF(AK19="","",VLOOKUP(AK19,[11]シフト記号表!$C$6:$L$47,10,FALSE))</f>
        <v/>
      </c>
      <c r="AL20" s="558" t="str">
        <f>IF(AL19="","",VLOOKUP(AL19,[11]シフト記号表!$C$6:$L$47,10,FALSE))</f>
        <v/>
      </c>
      <c r="AM20" s="558" t="str">
        <f>IF(AM19="","",VLOOKUP(AM19,[11]シフト記号表!$C$6:$L$47,10,FALSE))</f>
        <v/>
      </c>
      <c r="AN20" s="558" t="str">
        <f>IF(AN19="","",VLOOKUP(AN19,[11]シフト記号表!$C$6:$L$47,10,FALSE))</f>
        <v/>
      </c>
      <c r="AO20" s="558" t="str">
        <f>IF(AO19="","",VLOOKUP(AO19,[11]シフト記号表!$C$6:$L$47,10,FALSE))</f>
        <v/>
      </c>
      <c r="AP20" s="558" t="str">
        <f>IF(AP19="","",VLOOKUP(AP19,[11]シフト記号表!$C$6:$L$47,10,FALSE))</f>
        <v/>
      </c>
      <c r="AQ20" s="559" t="str">
        <f>IF(AQ19="","",VLOOKUP(AQ19,[11]シフト記号表!$C$6:$L$47,10,FALSE))</f>
        <v/>
      </c>
      <c r="AR20" s="557" t="str">
        <f>IF(AR19="","",VLOOKUP(AR19,[11]シフト記号表!$C$6:$L$47,10,FALSE))</f>
        <v/>
      </c>
      <c r="AS20" s="558" t="str">
        <f>IF(AS19="","",VLOOKUP(AS19,[11]シフト記号表!$C$6:$L$47,10,FALSE))</f>
        <v/>
      </c>
      <c r="AT20" s="558" t="str">
        <f>IF(AT19="","",VLOOKUP(AT19,[11]シフト記号表!$C$6:$L$47,10,FALSE))</f>
        <v/>
      </c>
      <c r="AU20" s="558" t="str">
        <f>IF(AU19="","",VLOOKUP(AU19,[11]シフト記号表!$C$6:$L$47,10,FALSE))</f>
        <v/>
      </c>
      <c r="AV20" s="558" t="str">
        <f>IF(AV19="","",VLOOKUP(AV19,[11]シフト記号表!$C$6:$L$47,10,FALSE))</f>
        <v/>
      </c>
      <c r="AW20" s="558" t="str">
        <f>IF(AW19="","",VLOOKUP(AW19,[11]シフト記号表!$C$6:$L$47,10,FALSE))</f>
        <v/>
      </c>
      <c r="AX20" s="559" t="str">
        <f>IF(AX19="","",VLOOKUP(AX19,[11]シフト記号表!$C$6:$L$47,10,FALSE))</f>
        <v/>
      </c>
      <c r="AY20" s="557" t="str">
        <f>IF(AY19="","",VLOOKUP(AY19,[11]シフト記号表!$C$6:$L$47,10,FALSE))</f>
        <v/>
      </c>
      <c r="AZ20" s="558" t="str">
        <f>IF(AZ19="","",VLOOKUP(AZ19,[11]シフト記号表!$C$6:$L$47,10,FALSE))</f>
        <v/>
      </c>
      <c r="BA20" s="558" t="str">
        <f>IF(BA19="","",VLOOKUP(BA19,[11]シフト記号表!$C$6:$L$47,10,FALSE))</f>
        <v/>
      </c>
      <c r="BB20" s="2046">
        <f>IF($BE$3="４週",SUM(W20:AX20),IF($BE$3="暦月",SUM(W20:BA20),""))</f>
        <v>0</v>
      </c>
      <c r="BC20" s="2047"/>
      <c r="BD20" s="2048">
        <f>IF($BE$3="４週",BB20/4,IF($BE$3="暦月",(BB20/($BE$8/7)),""))</f>
        <v>0</v>
      </c>
      <c r="BE20" s="2047"/>
      <c r="BF20" s="2043"/>
      <c r="BG20" s="2044"/>
      <c r="BH20" s="2044"/>
      <c r="BI20" s="2044"/>
      <c r="BJ20" s="2045"/>
    </row>
    <row r="21" spans="2:62" ht="20.25" customHeight="1" x14ac:dyDescent="0.15">
      <c r="B21" s="2049">
        <f>B19+1</f>
        <v>4</v>
      </c>
      <c r="C21" s="2121"/>
      <c r="D21" s="2122"/>
      <c r="E21" s="761"/>
      <c r="F21" s="762"/>
      <c r="G21" s="761"/>
      <c r="H21" s="762"/>
      <c r="I21" s="2123"/>
      <c r="J21" s="2124"/>
      <c r="K21" s="2125"/>
      <c r="L21" s="2126"/>
      <c r="M21" s="2126"/>
      <c r="N21" s="2122"/>
      <c r="O21" s="2066"/>
      <c r="P21" s="2067"/>
      <c r="Q21" s="2067"/>
      <c r="R21" s="2067"/>
      <c r="S21" s="2068"/>
      <c r="T21" s="769" t="s">
        <v>887</v>
      </c>
      <c r="U21" s="770"/>
      <c r="V21" s="771"/>
      <c r="W21" s="549"/>
      <c r="X21" s="550"/>
      <c r="Y21" s="550"/>
      <c r="Z21" s="550"/>
      <c r="AA21" s="550"/>
      <c r="AB21" s="550"/>
      <c r="AC21" s="551"/>
      <c r="AD21" s="549"/>
      <c r="AE21" s="550"/>
      <c r="AF21" s="550"/>
      <c r="AG21" s="550"/>
      <c r="AH21" s="550"/>
      <c r="AI21" s="550"/>
      <c r="AJ21" s="551"/>
      <c r="AK21" s="549"/>
      <c r="AL21" s="550"/>
      <c r="AM21" s="550"/>
      <c r="AN21" s="550"/>
      <c r="AO21" s="550"/>
      <c r="AP21" s="550"/>
      <c r="AQ21" s="551"/>
      <c r="AR21" s="549"/>
      <c r="AS21" s="550"/>
      <c r="AT21" s="550"/>
      <c r="AU21" s="550"/>
      <c r="AV21" s="550"/>
      <c r="AW21" s="550"/>
      <c r="AX21" s="551"/>
      <c r="AY21" s="549"/>
      <c r="AZ21" s="550"/>
      <c r="BA21" s="772"/>
      <c r="BB21" s="2127"/>
      <c r="BC21" s="2128"/>
      <c r="BD21" s="2116"/>
      <c r="BE21" s="2117"/>
      <c r="BF21" s="2118"/>
      <c r="BG21" s="2119"/>
      <c r="BH21" s="2119"/>
      <c r="BI21" s="2119"/>
      <c r="BJ21" s="2120"/>
    </row>
    <row r="22" spans="2:62" ht="20.25" customHeight="1" x14ac:dyDescent="0.15">
      <c r="B22" s="2050"/>
      <c r="C22" s="2053"/>
      <c r="D22" s="2054"/>
      <c r="E22" s="761"/>
      <c r="F22" s="762">
        <f>C21</f>
        <v>0</v>
      </c>
      <c r="G22" s="761"/>
      <c r="H22" s="762">
        <f>I21</f>
        <v>0</v>
      </c>
      <c r="I22" s="2057"/>
      <c r="J22" s="2058"/>
      <c r="K22" s="2061"/>
      <c r="L22" s="2062"/>
      <c r="M22" s="2062"/>
      <c r="N22" s="2054"/>
      <c r="O22" s="2066"/>
      <c r="P22" s="2067"/>
      <c r="Q22" s="2067"/>
      <c r="R22" s="2067"/>
      <c r="S22" s="2068"/>
      <c r="T22" s="764" t="s">
        <v>888</v>
      </c>
      <c r="U22" s="765"/>
      <c r="V22" s="766"/>
      <c r="W22" s="557" t="str">
        <f>IF(W21="","",VLOOKUP(W21,[11]シフト記号表!$C$6:$L$47,10,FALSE))</f>
        <v/>
      </c>
      <c r="X22" s="558" t="str">
        <f>IF(X21="","",VLOOKUP(X21,[11]シフト記号表!$C$6:$L$47,10,FALSE))</f>
        <v/>
      </c>
      <c r="Y22" s="558" t="str">
        <f>IF(Y21="","",VLOOKUP(Y21,[11]シフト記号表!$C$6:$L$47,10,FALSE))</f>
        <v/>
      </c>
      <c r="Z22" s="558" t="str">
        <f>IF(Z21="","",VLOOKUP(Z21,[11]シフト記号表!$C$6:$L$47,10,FALSE))</f>
        <v/>
      </c>
      <c r="AA22" s="558" t="str">
        <f>IF(AA21="","",VLOOKUP(AA21,[11]シフト記号表!$C$6:$L$47,10,FALSE))</f>
        <v/>
      </c>
      <c r="AB22" s="558" t="str">
        <f>IF(AB21="","",VLOOKUP(AB21,[11]シフト記号表!$C$6:$L$47,10,FALSE))</f>
        <v/>
      </c>
      <c r="AC22" s="559" t="str">
        <f>IF(AC21="","",VLOOKUP(AC21,[11]シフト記号表!$C$6:$L$47,10,FALSE))</f>
        <v/>
      </c>
      <c r="AD22" s="557" t="str">
        <f>IF(AD21="","",VLOOKUP(AD21,[11]シフト記号表!$C$6:$L$47,10,FALSE))</f>
        <v/>
      </c>
      <c r="AE22" s="558" t="str">
        <f>IF(AE21="","",VLOOKUP(AE21,[11]シフト記号表!$C$6:$L$47,10,FALSE))</f>
        <v/>
      </c>
      <c r="AF22" s="558" t="str">
        <f>IF(AF21="","",VLOOKUP(AF21,[11]シフト記号表!$C$6:$L$47,10,FALSE))</f>
        <v/>
      </c>
      <c r="AG22" s="558" t="str">
        <f>IF(AG21="","",VLOOKUP(AG21,[11]シフト記号表!$C$6:$L$47,10,FALSE))</f>
        <v/>
      </c>
      <c r="AH22" s="558" t="str">
        <f>IF(AH21="","",VLOOKUP(AH21,[11]シフト記号表!$C$6:$L$47,10,FALSE))</f>
        <v/>
      </c>
      <c r="AI22" s="558" t="str">
        <f>IF(AI21="","",VLOOKUP(AI21,[11]シフト記号表!$C$6:$L$47,10,FALSE))</f>
        <v/>
      </c>
      <c r="AJ22" s="559" t="str">
        <f>IF(AJ21="","",VLOOKUP(AJ21,[11]シフト記号表!$C$6:$L$47,10,FALSE))</f>
        <v/>
      </c>
      <c r="AK22" s="557" t="str">
        <f>IF(AK21="","",VLOOKUP(AK21,[11]シフト記号表!$C$6:$L$47,10,FALSE))</f>
        <v/>
      </c>
      <c r="AL22" s="558" t="str">
        <f>IF(AL21="","",VLOOKUP(AL21,[11]シフト記号表!$C$6:$L$47,10,FALSE))</f>
        <v/>
      </c>
      <c r="AM22" s="558" t="str">
        <f>IF(AM21="","",VLOOKUP(AM21,[11]シフト記号表!$C$6:$L$47,10,FALSE))</f>
        <v/>
      </c>
      <c r="AN22" s="558" t="str">
        <f>IF(AN21="","",VLOOKUP(AN21,[11]シフト記号表!$C$6:$L$47,10,FALSE))</f>
        <v/>
      </c>
      <c r="AO22" s="558" t="str">
        <f>IF(AO21="","",VLOOKUP(AO21,[11]シフト記号表!$C$6:$L$47,10,FALSE))</f>
        <v/>
      </c>
      <c r="AP22" s="558" t="str">
        <f>IF(AP21="","",VLOOKUP(AP21,[11]シフト記号表!$C$6:$L$47,10,FALSE))</f>
        <v/>
      </c>
      <c r="AQ22" s="559" t="str">
        <f>IF(AQ21="","",VLOOKUP(AQ21,[11]シフト記号表!$C$6:$L$47,10,FALSE))</f>
        <v/>
      </c>
      <c r="AR22" s="557" t="str">
        <f>IF(AR21="","",VLOOKUP(AR21,[11]シフト記号表!$C$6:$L$47,10,FALSE))</f>
        <v/>
      </c>
      <c r="AS22" s="558" t="str">
        <f>IF(AS21="","",VLOOKUP(AS21,[11]シフト記号表!$C$6:$L$47,10,FALSE))</f>
        <v/>
      </c>
      <c r="AT22" s="558" t="str">
        <f>IF(AT21="","",VLOOKUP(AT21,[11]シフト記号表!$C$6:$L$47,10,FALSE))</f>
        <v/>
      </c>
      <c r="AU22" s="558" t="str">
        <f>IF(AU21="","",VLOOKUP(AU21,[11]シフト記号表!$C$6:$L$47,10,FALSE))</f>
        <v/>
      </c>
      <c r="AV22" s="558" t="str">
        <f>IF(AV21="","",VLOOKUP(AV21,[11]シフト記号表!$C$6:$L$47,10,FALSE))</f>
        <v/>
      </c>
      <c r="AW22" s="558" t="str">
        <f>IF(AW21="","",VLOOKUP(AW21,[11]シフト記号表!$C$6:$L$47,10,FALSE))</f>
        <v/>
      </c>
      <c r="AX22" s="559" t="str">
        <f>IF(AX21="","",VLOOKUP(AX21,[11]シフト記号表!$C$6:$L$47,10,FALSE))</f>
        <v/>
      </c>
      <c r="AY22" s="557" t="str">
        <f>IF(AY21="","",VLOOKUP(AY21,[11]シフト記号表!$C$6:$L$47,10,FALSE))</f>
        <v/>
      </c>
      <c r="AZ22" s="558" t="str">
        <f>IF(AZ21="","",VLOOKUP(AZ21,[11]シフト記号表!$C$6:$L$47,10,FALSE))</f>
        <v/>
      </c>
      <c r="BA22" s="558" t="str">
        <f>IF(BA21="","",VLOOKUP(BA21,[11]シフト記号表!$C$6:$L$47,10,FALSE))</f>
        <v/>
      </c>
      <c r="BB22" s="2046">
        <f>IF($BE$3="４週",SUM(W22:AX22),IF($BE$3="暦月",SUM(W22:BA22),""))</f>
        <v>0</v>
      </c>
      <c r="BC22" s="2047"/>
      <c r="BD22" s="2048">
        <f>IF($BE$3="４週",BB22/4,IF($BE$3="暦月",(BB22/($BE$8/7)),""))</f>
        <v>0</v>
      </c>
      <c r="BE22" s="2047"/>
      <c r="BF22" s="2043"/>
      <c r="BG22" s="2044"/>
      <c r="BH22" s="2044"/>
      <c r="BI22" s="2044"/>
      <c r="BJ22" s="2045"/>
    </row>
    <row r="23" spans="2:62" ht="20.25" customHeight="1" x14ac:dyDescent="0.15">
      <c r="B23" s="2049">
        <f>B21+1</f>
        <v>5</v>
      </c>
      <c r="C23" s="2121"/>
      <c r="D23" s="2122"/>
      <c r="E23" s="761"/>
      <c r="F23" s="762"/>
      <c r="G23" s="761"/>
      <c r="H23" s="762"/>
      <c r="I23" s="2123"/>
      <c r="J23" s="2124"/>
      <c r="K23" s="2125"/>
      <c r="L23" s="2126"/>
      <c r="M23" s="2126"/>
      <c r="N23" s="2122"/>
      <c r="O23" s="2066"/>
      <c r="P23" s="2067"/>
      <c r="Q23" s="2067"/>
      <c r="R23" s="2067"/>
      <c r="S23" s="2068"/>
      <c r="T23" s="769" t="s">
        <v>887</v>
      </c>
      <c r="U23" s="770"/>
      <c r="V23" s="771"/>
      <c r="W23" s="549"/>
      <c r="X23" s="550"/>
      <c r="Y23" s="550"/>
      <c r="Z23" s="550"/>
      <c r="AA23" s="550"/>
      <c r="AB23" s="550"/>
      <c r="AC23" s="551"/>
      <c r="AD23" s="549"/>
      <c r="AE23" s="550"/>
      <c r="AF23" s="550"/>
      <c r="AG23" s="550"/>
      <c r="AH23" s="550"/>
      <c r="AI23" s="550"/>
      <c r="AJ23" s="551"/>
      <c r="AK23" s="549"/>
      <c r="AL23" s="550"/>
      <c r="AM23" s="550"/>
      <c r="AN23" s="550"/>
      <c r="AO23" s="550"/>
      <c r="AP23" s="550"/>
      <c r="AQ23" s="551"/>
      <c r="AR23" s="549"/>
      <c r="AS23" s="550"/>
      <c r="AT23" s="550"/>
      <c r="AU23" s="550"/>
      <c r="AV23" s="550"/>
      <c r="AW23" s="550"/>
      <c r="AX23" s="551"/>
      <c r="AY23" s="549"/>
      <c r="AZ23" s="550"/>
      <c r="BA23" s="772"/>
      <c r="BB23" s="2127"/>
      <c r="BC23" s="2128"/>
      <c r="BD23" s="2116"/>
      <c r="BE23" s="2117"/>
      <c r="BF23" s="2118"/>
      <c r="BG23" s="2119"/>
      <c r="BH23" s="2119"/>
      <c r="BI23" s="2119"/>
      <c r="BJ23" s="2120"/>
    </row>
    <row r="24" spans="2:62" ht="20.25" customHeight="1" x14ac:dyDescent="0.15">
      <c r="B24" s="2050"/>
      <c r="C24" s="2053"/>
      <c r="D24" s="2054"/>
      <c r="E24" s="761"/>
      <c r="F24" s="762">
        <f>C23</f>
        <v>0</v>
      </c>
      <c r="G24" s="761"/>
      <c r="H24" s="762">
        <f>I23</f>
        <v>0</v>
      </c>
      <c r="I24" s="2057"/>
      <c r="J24" s="2058"/>
      <c r="K24" s="2061"/>
      <c r="L24" s="2062"/>
      <c r="M24" s="2062"/>
      <c r="N24" s="2054"/>
      <c r="O24" s="2066"/>
      <c r="P24" s="2067"/>
      <c r="Q24" s="2067"/>
      <c r="R24" s="2067"/>
      <c r="S24" s="2068"/>
      <c r="T24" s="773" t="s">
        <v>888</v>
      </c>
      <c r="U24" s="774"/>
      <c r="V24" s="775"/>
      <c r="W24" s="557" t="str">
        <f>IF(W23="","",VLOOKUP(W23,[11]シフト記号表!$C$6:$L$47,10,FALSE))</f>
        <v/>
      </c>
      <c r="X24" s="558" t="str">
        <f>IF(X23="","",VLOOKUP(X23,[11]シフト記号表!$C$6:$L$47,10,FALSE))</f>
        <v/>
      </c>
      <c r="Y24" s="558" t="str">
        <f>IF(Y23="","",VLOOKUP(Y23,[11]シフト記号表!$C$6:$L$47,10,FALSE))</f>
        <v/>
      </c>
      <c r="Z24" s="558" t="str">
        <f>IF(Z23="","",VLOOKUP(Z23,[11]シフト記号表!$C$6:$L$47,10,FALSE))</f>
        <v/>
      </c>
      <c r="AA24" s="558" t="str">
        <f>IF(AA23="","",VLOOKUP(AA23,[11]シフト記号表!$C$6:$L$47,10,FALSE))</f>
        <v/>
      </c>
      <c r="AB24" s="558" t="str">
        <f>IF(AB23="","",VLOOKUP(AB23,[11]シフト記号表!$C$6:$L$47,10,FALSE))</f>
        <v/>
      </c>
      <c r="AC24" s="559" t="str">
        <f>IF(AC23="","",VLOOKUP(AC23,[11]シフト記号表!$C$6:$L$47,10,FALSE))</f>
        <v/>
      </c>
      <c r="AD24" s="557" t="str">
        <f>IF(AD23="","",VLOOKUP(AD23,[11]シフト記号表!$C$6:$L$47,10,FALSE))</f>
        <v/>
      </c>
      <c r="AE24" s="558" t="str">
        <f>IF(AE23="","",VLOOKUP(AE23,[11]シフト記号表!$C$6:$L$47,10,FALSE))</f>
        <v/>
      </c>
      <c r="AF24" s="558" t="str">
        <f>IF(AF23="","",VLOOKUP(AF23,[11]シフト記号表!$C$6:$L$47,10,FALSE))</f>
        <v/>
      </c>
      <c r="AG24" s="558" t="str">
        <f>IF(AG23="","",VLOOKUP(AG23,[11]シフト記号表!$C$6:$L$47,10,FALSE))</f>
        <v/>
      </c>
      <c r="AH24" s="558" t="str">
        <f>IF(AH23="","",VLOOKUP(AH23,[11]シフト記号表!$C$6:$L$47,10,FALSE))</f>
        <v/>
      </c>
      <c r="AI24" s="558" t="str">
        <f>IF(AI23="","",VLOOKUP(AI23,[11]シフト記号表!$C$6:$L$47,10,FALSE))</f>
        <v/>
      </c>
      <c r="AJ24" s="559" t="str">
        <f>IF(AJ23="","",VLOOKUP(AJ23,[11]シフト記号表!$C$6:$L$47,10,FALSE))</f>
        <v/>
      </c>
      <c r="AK24" s="557" t="str">
        <f>IF(AK23="","",VLOOKUP(AK23,[11]シフト記号表!$C$6:$L$47,10,FALSE))</f>
        <v/>
      </c>
      <c r="AL24" s="558" t="str">
        <f>IF(AL23="","",VLOOKUP(AL23,[11]シフト記号表!$C$6:$L$47,10,FALSE))</f>
        <v/>
      </c>
      <c r="AM24" s="558" t="str">
        <f>IF(AM23="","",VLOOKUP(AM23,[11]シフト記号表!$C$6:$L$47,10,FALSE))</f>
        <v/>
      </c>
      <c r="AN24" s="558" t="str">
        <f>IF(AN23="","",VLOOKUP(AN23,[11]シフト記号表!$C$6:$L$47,10,FALSE))</f>
        <v/>
      </c>
      <c r="AO24" s="558" t="str">
        <f>IF(AO23="","",VLOOKUP(AO23,[11]シフト記号表!$C$6:$L$47,10,FALSE))</f>
        <v/>
      </c>
      <c r="AP24" s="558" t="str">
        <f>IF(AP23="","",VLOOKUP(AP23,[11]シフト記号表!$C$6:$L$47,10,FALSE))</f>
        <v/>
      </c>
      <c r="AQ24" s="559" t="str">
        <f>IF(AQ23="","",VLOOKUP(AQ23,[11]シフト記号表!$C$6:$L$47,10,FALSE))</f>
        <v/>
      </c>
      <c r="AR24" s="557" t="str">
        <f>IF(AR23="","",VLOOKUP(AR23,[11]シフト記号表!$C$6:$L$47,10,FALSE))</f>
        <v/>
      </c>
      <c r="AS24" s="558" t="str">
        <f>IF(AS23="","",VLOOKUP(AS23,[11]シフト記号表!$C$6:$L$47,10,FALSE))</f>
        <v/>
      </c>
      <c r="AT24" s="558" t="str">
        <f>IF(AT23="","",VLOOKUP(AT23,[11]シフト記号表!$C$6:$L$47,10,FALSE))</f>
        <v/>
      </c>
      <c r="AU24" s="558" t="str">
        <f>IF(AU23="","",VLOOKUP(AU23,[11]シフト記号表!$C$6:$L$47,10,FALSE))</f>
        <v/>
      </c>
      <c r="AV24" s="558" t="str">
        <f>IF(AV23="","",VLOOKUP(AV23,[11]シフト記号表!$C$6:$L$47,10,FALSE))</f>
        <v/>
      </c>
      <c r="AW24" s="558" t="str">
        <f>IF(AW23="","",VLOOKUP(AW23,[11]シフト記号表!$C$6:$L$47,10,FALSE))</f>
        <v/>
      </c>
      <c r="AX24" s="559" t="str">
        <f>IF(AX23="","",VLOOKUP(AX23,[11]シフト記号表!$C$6:$L$47,10,FALSE))</f>
        <v/>
      </c>
      <c r="AY24" s="557" t="str">
        <f>IF(AY23="","",VLOOKUP(AY23,[11]シフト記号表!$C$6:$L$47,10,FALSE))</f>
        <v/>
      </c>
      <c r="AZ24" s="558" t="str">
        <f>IF(AZ23="","",VLOOKUP(AZ23,[11]シフト記号表!$C$6:$L$47,10,FALSE))</f>
        <v/>
      </c>
      <c r="BA24" s="558" t="str">
        <f>IF(BA23="","",VLOOKUP(BA23,[11]シフト記号表!$C$6:$L$47,10,FALSE))</f>
        <v/>
      </c>
      <c r="BB24" s="2046">
        <f>IF($BE$3="４週",SUM(W24:AX24),IF($BE$3="暦月",SUM(W24:BA24),""))</f>
        <v>0</v>
      </c>
      <c r="BC24" s="2047"/>
      <c r="BD24" s="2048">
        <f>IF($BE$3="４週",BB24/4,IF($BE$3="暦月",(BB24/($BE$8/7)),""))</f>
        <v>0</v>
      </c>
      <c r="BE24" s="2047"/>
      <c r="BF24" s="2043"/>
      <c r="BG24" s="2044"/>
      <c r="BH24" s="2044"/>
      <c r="BI24" s="2044"/>
      <c r="BJ24" s="2045"/>
    </row>
    <row r="25" spans="2:62" ht="20.25" customHeight="1" x14ac:dyDescent="0.15">
      <c r="B25" s="2049">
        <f>B23+1</f>
        <v>6</v>
      </c>
      <c r="C25" s="2121"/>
      <c r="D25" s="2122"/>
      <c r="E25" s="761"/>
      <c r="F25" s="762"/>
      <c r="G25" s="761"/>
      <c r="H25" s="762"/>
      <c r="I25" s="2123"/>
      <c r="J25" s="2124"/>
      <c r="K25" s="2125"/>
      <c r="L25" s="2126"/>
      <c r="M25" s="2126"/>
      <c r="N25" s="2122"/>
      <c r="O25" s="2066"/>
      <c r="P25" s="2067"/>
      <c r="Q25" s="2067"/>
      <c r="R25" s="2067"/>
      <c r="S25" s="2068"/>
      <c r="T25" s="776" t="s">
        <v>887</v>
      </c>
      <c r="U25" s="777"/>
      <c r="V25" s="778"/>
      <c r="W25" s="549"/>
      <c r="X25" s="550"/>
      <c r="Y25" s="550"/>
      <c r="Z25" s="550"/>
      <c r="AA25" s="550"/>
      <c r="AB25" s="550"/>
      <c r="AC25" s="551"/>
      <c r="AD25" s="549"/>
      <c r="AE25" s="550"/>
      <c r="AF25" s="550"/>
      <c r="AG25" s="550"/>
      <c r="AH25" s="550"/>
      <c r="AI25" s="550"/>
      <c r="AJ25" s="551"/>
      <c r="AK25" s="549"/>
      <c r="AL25" s="550"/>
      <c r="AM25" s="550"/>
      <c r="AN25" s="550"/>
      <c r="AO25" s="550"/>
      <c r="AP25" s="550"/>
      <c r="AQ25" s="551"/>
      <c r="AR25" s="549"/>
      <c r="AS25" s="550"/>
      <c r="AT25" s="550"/>
      <c r="AU25" s="550"/>
      <c r="AV25" s="550"/>
      <c r="AW25" s="550"/>
      <c r="AX25" s="551"/>
      <c r="AY25" s="549"/>
      <c r="AZ25" s="550"/>
      <c r="BA25" s="772"/>
      <c r="BB25" s="2127"/>
      <c r="BC25" s="2128"/>
      <c r="BD25" s="2116"/>
      <c r="BE25" s="2117"/>
      <c r="BF25" s="2118"/>
      <c r="BG25" s="2119"/>
      <c r="BH25" s="2119"/>
      <c r="BI25" s="2119"/>
      <c r="BJ25" s="2120"/>
    </row>
    <row r="26" spans="2:62" ht="20.25" customHeight="1" x14ac:dyDescent="0.15">
      <c r="B26" s="2050"/>
      <c r="C26" s="2053"/>
      <c r="D26" s="2054"/>
      <c r="E26" s="761"/>
      <c r="F26" s="762">
        <f>C25</f>
        <v>0</v>
      </c>
      <c r="G26" s="761"/>
      <c r="H26" s="762">
        <f>I25</f>
        <v>0</v>
      </c>
      <c r="I26" s="2057"/>
      <c r="J26" s="2058"/>
      <c r="K26" s="2061"/>
      <c r="L26" s="2062"/>
      <c r="M26" s="2062"/>
      <c r="N26" s="2054"/>
      <c r="O26" s="2066"/>
      <c r="P26" s="2067"/>
      <c r="Q26" s="2067"/>
      <c r="R26" s="2067"/>
      <c r="S26" s="2068"/>
      <c r="T26" s="764" t="s">
        <v>888</v>
      </c>
      <c r="U26" s="765"/>
      <c r="V26" s="766"/>
      <c r="W26" s="557" t="str">
        <f>IF(W25="","",VLOOKUP(W25,[11]シフト記号表!$C$6:$L$47,10,FALSE))</f>
        <v/>
      </c>
      <c r="X26" s="558" t="str">
        <f>IF(X25="","",VLOOKUP(X25,[11]シフト記号表!$C$6:$L$47,10,FALSE))</f>
        <v/>
      </c>
      <c r="Y26" s="558" t="str">
        <f>IF(Y25="","",VLOOKUP(Y25,[11]シフト記号表!$C$6:$L$47,10,FALSE))</f>
        <v/>
      </c>
      <c r="Z26" s="558" t="str">
        <f>IF(Z25="","",VLOOKUP(Z25,[11]シフト記号表!$C$6:$L$47,10,FALSE))</f>
        <v/>
      </c>
      <c r="AA26" s="558" t="str">
        <f>IF(AA25="","",VLOOKUP(AA25,[11]シフト記号表!$C$6:$L$47,10,FALSE))</f>
        <v/>
      </c>
      <c r="AB26" s="558" t="str">
        <f>IF(AB25="","",VLOOKUP(AB25,[11]シフト記号表!$C$6:$L$47,10,FALSE))</f>
        <v/>
      </c>
      <c r="AC26" s="559" t="str">
        <f>IF(AC25="","",VLOOKUP(AC25,[11]シフト記号表!$C$6:$L$47,10,FALSE))</f>
        <v/>
      </c>
      <c r="AD26" s="557" t="str">
        <f>IF(AD25="","",VLOOKUP(AD25,[11]シフト記号表!$C$6:$L$47,10,FALSE))</f>
        <v/>
      </c>
      <c r="AE26" s="558" t="str">
        <f>IF(AE25="","",VLOOKUP(AE25,[11]シフト記号表!$C$6:$L$47,10,FALSE))</f>
        <v/>
      </c>
      <c r="AF26" s="558" t="str">
        <f>IF(AF25="","",VLOOKUP(AF25,[11]シフト記号表!$C$6:$L$47,10,FALSE))</f>
        <v/>
      </c>
      <c r="AG26" s="558" t="str">
        <f>IF(AG25="","",VLOOKUP(AG25,[11]シフト記号表!$C$6:$L$47,10,FALSE))</f>
        <v/>
      </c>
      <c r="AH26" s="558" t="str">
        <f>IF(AH25="","",VLOOKUP(AH25,[11]シフト記号表!$C$6:$L$47,10,FALSE))</f>
        <v/>
      </c>
      <c r="AI26" s="558" t="str">
        <f>IF(AI25="","",VLOOKUP(AI25,[11]シフト記号表!$C$6:$L$47,10,FALSE))</f>
        <v/>
      </c>
      <c r="AJ26" s="559" t="str">
        <f>IF(AJ25="","",VLOOKUP(AJ25,[11]シフト記号表!$C$6:$L$47,10,FALSE))</f>
        <v/>
      </c>
      <c r="AK26" s="557" t="str">
        <f>IF(AK25="","",VLOOKUP(AK25,[11]シフト記号表!$C$6:$L$47,10,FALSE))</f>
        <v/>
      </c>
      <c r="AL26" s="558" t="str">
        <f>IF(AL25="","",VLOOKUP(AL25,[11]シフト記号表!$C$6:$L$47,10,FALSE))</f>
        <v/>
      </c>
      <c r="AM26" s="558" t="str">
        <f>IF(AM25="","",VLOOKUP(AM25,[11]シフト記号表!$C$6:$L$47,10,FALSE))</f>
        <v/>
      </c>
      <c r="AN26" s="558" t="str">
        <f>IF(AN25="","",VLOOKUP(AN25,[11]シフト記号表!$C$6:$L$47,10,FALSE))</f>
        <v/>
      </c>
      <c r="AO26" s="558" t="str">
        <f>IF(AO25="","",VLOOKUP(AO25,[11]シフト記号表!$C$6:$L$47,10,FALSE))</f>
        <v/>
      </c>
      <c r="AP26" s="558" t="str">
        <f>IF(AP25="","",VLOOKUP(AP25,[11]シフト記号表!$C$6:$L$47,10,FALSE))</f>
        <v/>
      </c>
      <c r="AQ26" s="559" t="str">
        <f>IF(AQ25="","",VLOOKUP(AQ25,[11]シフト記号表!$C$6:$L$47,10,FALSE))</f>
        <v/>
      </c>
      <c r="AR26" s="557" t="str">
        <f>IF(AR25="","",VLOOKUP(AR25,[11]シフト記号表!$C$6:$L$47,10,FALSE))</f>
        <v/>
      </c>
      <c r="AS26" s="558" t="str">
        <f>IF(AS25="","",VLOOKUP(AS25,[11]シフト記号表!$C$6:$L$47,10,FALSE))</f>
        <v/>
      </c>
      <c r="AT26" s="558" t="str">
        <f>IF(AT25="","",VLOOKUP(AT25,[11]シフト記号表!$C$6:$L$47,10,FALSE))</f>
        <v/>
      </c>
      <c r="AU26" s="558" t="str">
        <f>IF(AU25="","",VLOOKUP(AU25,[11]シフト記号表!$C$6:$L$47,10,FALSE))</f>
        <v/>
      </c>
      <c r="AV26" s="558" t="str">
        <f>IF(AV25="","",VLOOKUP(AV25,[11]シフト記号表!$C$6:$L$47,10,FALSE))</f>
        <v/>
      </c>
      <c r="AW26" s="558" t="str">
        <f>IF(AW25="","",VLOOKUP(AW25,[11]シフト記号表!$C$6:$L$47,10,FALSE))</f>
        <v/>
      </c>
      <c r="AX26" s="559" t="str">
        <f>IF(AX25="","",VLOOKUP(AX25,[11]シフト記号表!$C$6:$L$47,10,FALSE))</f>
        <v/>
      </c>
      <c r="AY26" s="557" t="str">
        <f>IF(AY25="","",VLOOKUP(AY25,[11]シフト記号表!$C$6:$L$47,10,FALSE))</f>
        <v/>
      </c>
      <c r="AZ26" s="558" t="str">
        <f>IF(AZ25="","",VLOOKUP(AZ25,[11]シフト記号表!$C$6:$L$47,10,FALSE))</f>
        <v/>
      </c>
      <c r="BA26" s="558" t="str">
        <f>IF(BA25="","",VLOOKUP(BA25,[11]シフト記号表!$C$6:$L$47,10,FALSE))</f>
        <v/>
      </c>
      <c r="BB26" s="2046">
        <f>IF($BE$3="４週",SUM(W26:AX26),IF($BE$3="暦月",SUM(W26:BA26),""))</f>
        <v>0</v>
      </c>
      <c r="BC26" s="2047"/>
      <c r="BD26" s="2048">
        <f>IF($BE$3="４週",BB26/4,IF($BE$3="暦月",(BB26/($BE$8/7)),""))</f>
        <v>0</v>
      </c>
      <c r="BE26" s="2047"/>
      <c r="BF26" s="2043"/>
      <c r="BG26" s="2044"/>
      <c r="BH26" s="2044"/>
      <c r="BI26" s="2044"/>
      <c r="BJ26" s="2045"/>
    </row>
    <row r="27" spans="2:62" ht="20.25" customHeight="1" x14ac:dyDescent="0.15">
      <c r="B27" s="2049">
        <f>B25+1</f>
        <v>7</v>
      </c>
      <c r="C27" s="2121"/>
      <c r="D27" s="2122"/>
      <c r="E27" s="761"/>
      <c r="F27" s="762"/>
      <c r="G27" s="761"/>
      <c r="H27" s="762"/>
      <c r="I27" s="2123"/>
      <c r="J27" s="2124"/>
      <c r="K27" s="2125"/>
      <c r="L27" s="2126"/>
      <c r="M27" s="2126"/>
      <c r="N27" s="2122"/>
      <c r="O27" s="2066"/>
      <c r="P27" s="2067"/>
      <c r="Q27" s="2067"/>
      <c r="R27" s="2067"/>
      <c r="S27" s="2068"/>
      <c r="T27" s="769" t="s">
        <v>887</v>
      </c>
      <c r="U27" s="770"/>
      <c r="V27" s="771"/>
      <c r="W27" s="549"/>
      <c r="X27" s="550"/>
      <c r="Y27" s="550"/>
      <c r="Z27" s="550"/>
      <c r="AA27" s="550"/>
      <c r="AB27" s="550"/>
      <c r="AC27" s="551"/>
      <c r="AD27" s="549"/>
      <c r="AE27" s="550"/>
      <c r="AF27" s="550"/>
      <c r="AG27" s="550"/>
      <c r="AH27" s="550"/>
      <c r="AI27" s="550"/>
      <c r="AJ27" s="551"/>
      <c r="AK27" s="549"/>
      <c r="AL27" s="550"/>
      <c r="AM27" s="550"/>
      <c r="AN27" s="550"/>
      <c r="AO27" s="550"/>
      <c r="AP27" s="550"/>
      <c r="AQ27" s="551"/>
      <c r="AR27" s="549"/>
      <c r="AS27" s="550"/>
      <c r="AT27" s="550"/>
      <c r="AU27" s="550"/>
      <c r="AV27" s="550"/>
      <c r="AW27" s="550"/>
      <c r="AX27" s="551"/>
      <c r="AY27" s="549"/>
      <c r="AZ27" s="550"/>
      <c r="BA27" s="772"/>
      <c r="BB27" s="2127"/>
      <c r="BC27" s="2128"/>
      <c r="BD27" s="2116"/>
      <c r="BE27" s="2117"/>
      <c r="BF27" s="2118"/>
      <c r="BG27" s="2119"/>
      <c r="BH27" s="2119"/>
      <c r="BI27" s="2119"/>
      <c r="BJ27" s="2120"/>
    </row>
    <row r="28" spans="2:62" ht="20.25" customHeight="1" x14ac:dyDescent="0.15">
      <c r="B28" s="2050"/>
      <c r="C28" s="2053"/>
      <c r="D28" s="2054"/>
      <c r="E28" s="761"/>
      <c r="F28" s="762">
        <f>C27</f>
        <v>0</v>
      </c>
      <c r="G28" s="761"/>
      <c r="H28" s="762">
        <f>I27</f>
        <v>0</v>
      </c>
      <c r="I28" s="2057"/>
      <c r="J28" s="2058"/>
      <c r="K28" s="2061"/>
      <c r="L28" s="2062"/>
      <c r="M28" s="2062"/>
      <c r="N28" s="2054"/>
      <c r="O28" s="2066"/>
      <c r="P28" s="2067"/>
      <c r="Q28" s="2067"/>
      <c r="R28" s="2067"/>
      <c r="S28" s="2068"/>
      <c r="T28" s="764" t="s">
        <v>888</v>
      </c>
      <c r="U28" s="765"/>
      <c r="V28" s="766"/>
      <c r="W28" s="557" t="str">
        <f>IF(W27="","",VLOOKUP(W27,[11]シフト記号表!$C$6:$L$47,10,FALSE))</f>
        <v/>
      </c>
      <c r="X28" s="558" t="str">
        <f>IF(X27="","",VLOOKUP(X27,[11]シフト記号表!$C$6:$L$47,10,FALSE))</f>
        <v/>
      </c>
      <c r="Y28" s="558" t="str">
        <f>IF(Y27="","",VLOOKUP(Y27,[11]シフト記号表!$C$6:$L$47,10,FALSE))</f>
        <v/>
      </c>
      <c r="Z28" s="558" t="str">
        <f>IF(Z27="","",VLOOKUP(Z27,[11]シフト記号表!$C$6:$L$47,10,FALSE))</f>
        <v/>
      </c>
      <c r="AA28" s="558" t="str">
        <f>IF(AA27="","",VLOOKUP(AA27,[11]シフト記号表!$C$6:$L$47,10,FALSE))</f>
        <v/>
      </c>
      <c r="AB28" s="558" t="str">
        <f>IF(AB27="","",VLOOKUP(AB27,[11]シフト記号表!$C$6:$L$47,10,FALSE))</f>
        <v/>
      </c>
      <c r="AC28" s="559" t="str">
        <f>IF(AC27="","",VLOOKUP(AC27,[11]シフト記号表!$C$6:$L$47,10,FALSE))</f>
        <v/>
      </c>
      <c r="AD28" s="557" t="str">
        <f>IF(AD27="","",VLOOKUP(AD27,[11]シフト記号表!$C$6:$L$47,10,FALSE))</f>
        <v/>
      </c>
      <c r="AE28" s="558" t="str">
        <f>IF(AE27="","",VLOOKUP(AE27,[11]シフト記号表!$C$6:$L$47,10,FALSE))</f>
        <v/>
      </c>
      <c r="AF28" s="558" t="str">
        <f>IF(AF27="","",VLOOKUP(AF27,[11]シフト記号表!$C$6:$L$47,10,FALSE))</f>
        <v/>
      </c>
      <c r="AG28" s="558" t="str">
        <f>IF(AG27="","",VLOOKUP(AG27,[11]シフト記号表!$C$6:$L$47,10,FALSE))</f>
        <v/>
      </c>
      <c r="AH28" s="558" t="str">
        <f>IF(AH27="","",VLOOKUP(AH27,[11]シフト記号表!$C$6:$L$47,10,FALSE))</f>
        <v/>
      </c>
      <c r="AI28" s="558" t="str">
        <f>IF(AI27="","",VLOOKUP(AI27,[11]シフト記号表!$C$6:$L$47,10,FALSE))</f>
        <v/>
      </c>
      <c r="AJ28" s="559" t="str">
        <f>IF(AJ27="","",VLOOKUP(AJ27,[11]シフト記号表!$C$6:$L$47,10,FALSE))</f>
        <v/>
      </c>
      <c r="AK28" s="557" t="str">
        <f>IF(AK27="","",VLOOKUP(AK27,[11]シフト記号表!$C$6:$L$47,10,FALSE))</f>
        <v/>
      </c>
      <c r="AL28" s="558" t="str">
        <f>IF(AL27="","",VLOOKUP(AL27,[11]シフト記号表!$C$6:$L$47,10,FALSE))</f>
        <v/>
      </c>
      <c r="AM28" s="558" t="str">
        <f>IF(AM27="","",VLOOKUP(AM27,[11]シフト記号表!$C$6:$L$47,10,FALSE))</f>
        <v/>
      </c>
      <c r="AN28" s="558" t="str">
        <f>IF(AN27="","",VLOOKUP(AN27,[11]シフト記号表!$C$6:$L$47,10,FALSE))</f>
        <v/>
      </c>
      <c r="AO28" s="558" t="str">
        <f>IF(AO27="","",VLOOKUP(AO27,[11]シフト記号表!$C$6:$L$47,10,FALSE))</f>
        <v/>
      </c>
      <c r="AP28" s="558" t="str">
        <f>IF(AP27="","",VLOOKUP(AP27,[11]シフト記号表!$C$6:$L$47,10,FALSE))</f>
        <v/>
      </c>
      <c r="AQ28" s="559" t="str">
        <f>IF(AQ27="","",VLOOKUP(AQ27,[11]シフト記号表!$C$6:$L$47,10,FALSE))</f>
        <v/>
      </c>
      <c r="AR28" s="557" t="str">
        <f>IF(AR27="","",VLOOKUP(AR27,[11]シフト記号表!$C$6:$L$47,10,FALSE))</f>
        <v/>
      </c>
      <c r="AS28" s="558" t="str">
        <f>IF(AS27="","",VLOOKUP(AS27,[11]シフト記号表!$C$6:$L$47,10,FALSE))</f>
        <v/>
      </c>
      <c r="AT28" s="558" t="str">
        <f>IF(AT27="","",VLOOKUP(AT27,[11]シフト記号表!$C$6:$L$47,10,FALSE))</f>
        <v/>
      </c>
      <c r="AU28" s="558" t="str">
        <f>IF(AU27="","",VLOOKUP(AU27,[11]シフト記号表!$C$6:$L$47,10,FALSE))</f>
        <v/>
      </c>
      <c r="AV28" s="558" t="str">
        <f>IF(AV27="","",VLOOKUP(AV27,[11]シフト記号表!$C$6:$L$47,10,FALSE))</f>
        <v/>
      </c>
      <c r="AW28" s="558" t="str">
        <f>IF(AW27="","",VLOOKUP(AW27,[11]シフト記号表!$C$6:$L$47,10,FALSE))</f>
        <v/>
      </c>
      <c r="AX28" s="559" t="str">
        <f>IF(AX27="","",VLOOKUP(AX27,[11]シフト記号表!$C$6:$L$47,10,FALSE))</f>
        <v/>
      </c>
      <c r="AY28" s="557" t="str">
        <f>IF(AY27="","",VLOOKUP(AY27,[11]シフト記号表!$C$6:$L$47,10,FALSE))</f>
        <v/>
      </c>
      <c r="AZ28" s="558" t="str">
        <f>IF(AZ27="","",VLOOKUP(AZ27,[11]シフト記号表!$C$6:$L$47,10,FALSE))</f>
        <v/>
      </c>
      <c r="BA28" s="558" t="str">
        <f>IF(BA27="","",VLOOKUP(BA27,[11]シフト記号表!$C$6:$L$47,10,FALSE))</f>
        <v/>
      </c>
      <c r="BB28" s="2046">
        <f>IF($BE$3="４週",SUM(W28:AX28),IF($BE$3="暦月",SUM(W28:BA28),""))</f>
        <v>0</v>
      </c>
      <c r="BC28" s="2047"/>
      <c r="BD28" s="2048">
        <f>IF($BE$3="４週",BB28/4,IF($BE$3="暦月",(BB28/($BE$8/7)),""))</f>
        <v>0</v>
      </c>
      <c r="BE28" s="2047"/>
      <c r="BF28" s="2043"/>
      <c r="BG28" s="2044"/>
      <c r="BH28" s="2044"/>
      <c r="BI28" s="2044"/>
      <c r="BJ28" s="2045"/>
    </row>
    <row r="29" spans="2:62" ht="20.25" customHeight="1" x14ac:dyDescent="0.15">
      <c r="B29" s="2049">
        <f>B27+1</f>
        <v>8</v>
      </c>
      <c r="C29" s="2121"/>
      <c r="D29" s="2122"/>
      <c r="E29" s="761"/>
      <c r="F29" s="762"/>
      <c r="G29" s="761"/>
      <c r="H29" s="762"/>
      <c r="I29" s="2123"/>
      <c r="J29" s="2124"/>
      <c r="K29" s="2125"/>
      <c r="L29" s="2126"/>
      <c r="M29" s="2126"/>
      <c r="N29" s="2122"/>
      <c r="O29" s="2066"/>
      <c r="P29" s="2067"/>
      <c r="Q29" s="2067"/>
      <c r="R29" s="2067"/>
      <c r="S29" s="2068"/>
      <c r="T29" s="769" t="s">
        <v>887</v>
      </c>
      <c r="U29" s="770"/>
      <c r="V29" s="771"/>
      <c r="W29" s="549"/>
      <c r="X29" s="550"/>
      <c r="Y29" s="550"/>
      <c r="Z29" s="550"/>
      <c r="AA29" s="550"/>
      <c r="AB29" s="550"/>
      <c r="AC29" s="551"/>
      <c r="AD29" s="549"/>
      <c r="AE29" s="550"/>
      <c r="AF29" s="550"/>
      <c r="AG29" s="550"/>
      <c r="AH29" s="550"/>
      <c r="AI29" s="550"/>
      <c r="AJ29" s="551"/>
      <c r="AK29" s="549"/>
      <c r="AL29" s="550"/>
      <c r="AM29" s="550"/>
      <c r="AN29" s="550"/>
      <c r="AO29" s="550"/>
      <c r="AP29" s="550"/>
      <c r="AQ29" s="551"/>
      <c r="AR29" s="549"/>
      <c r="AS29" s="550"/>
      <c r="AT29" s="550"/>
      <c r="AU29" s="550"/>
      <c r="AV29" s="550"/>
      <c r="AW29" s="550"/>
      <c r="AX29" s="551"/>
      <c r="AY29" s="549"/>
      <c r="AZ29" s="550"/>
      <c r="BA29" s="772"/>
      <c r="BB29" s="2127"/>
      <c r="BC29" s="2128"/>
      <c r="BD29" s="2116"/>
      <c r="BE29" s="2117"/>
      <c r="BF29" s="2118"/>
      <c r="BG29" s="2119"/>
      <c r="BH29" s="2119"/>
      <c r="BI29" s="2119"/>
      <c r="BJ29" s="2120"/>
    </row>
    <row r="30" spans="2:62" ht="20.25" customHeight="1" x14ac:dyDescent="0.15">
      <c r="B30" s="2050"/>
      <c r="C30" s="2053"/>
      <c r="D30" s="2054"/>
      <c r="E30" s="761"/>
      <c r="F30" s="762">
        <f>C29</f>
        <v>0</v>
      </c>
      <c r="G30" s="761"/>
      <c r="H30" s="762">
        <f>I29</f>
        <v>0</v>
      </c>
      <c r="I30" s="2057"/>
      <c r="J30" s="2058"/>
      <c r="K30" s="2061"/>
      <c r="L30" s="2062"/>
      <c r="M30" s="2062"/>
      <c r="N30" s="2054"/>
      <c r="O30" s="2066"/>
      <c r="P30" s="2067"/>
      <c r="Q30" s="2067"/>
      <c r="R30" s="2067"/>
      <c r="S30" s="2068"/>
      <c r="T30" s="764" t="s">
        <v>888</v>
      </c>
      <c r="U30" s="765"/>
      <c r="V30" s="766"/>
      <c r="W30" s="557" t="str">
        <f>IF(W29="","",VLOOKUP(W29,[11]シフト記号表!$C$6:$L$47,10,FALSE))</f>
        <v/>
      </c>
      <c r="X30" s="558" t="str">
        <f>IF(X29="","",VLOOKUP(X29,[11]シフト記号表!$C$6:$L$47,10,FALSE))</f>
        <v/>
      </c>
      <c r="Y30" s="558" t="str">
        <f>IF(Y29="","",VLOOKUP(Y29,[11]シフト記号表!$C$6:$L$47,10,FALSE))</f>
        <v/>
      </c>
      <c r="Z30" s="558" t="str">
        <f>IF(Z29="","",VLOOKUP(Z29,[11]シフト記号表!$C$6:$L$47,10,FALSE))</f>
        <v/>
      </c>
      <c r="AA30" s="558" t="str">
        <f>IF(AA29="","",VLOOKUP(AA29,[11]シフト記号表!$C$6:$L$47,10,FALSE))</f>
        <v/>
      </c>
      <c r="AB30" s="558" t="str">
        <f>IF(AB29="","",VLOOKUP(AB29,[11]シフト記号表!$C$6:$L$47,10,FALSE))</f>
        <v/>
      </c>
      <c r="AC30" s="559" t="str">
        <f>IF(AC29="","",VLOOKUP(AC29,[11]シフト記号表!$C$6:$L$47,10,FALSE))</f>
        <v/>
      </c>
      <c r="AD30" s="557" t="str">
        <f>IF(AD29="","",VLOOKUP(AD29,[11]シフト記号表!$C$6:$L$47,10,FALSE))</f>
        <v/>
      </c>
      <c r="AE30" s="558" t="str">
        <f>IF(AE29="","",VLOOKUP(AE29,[11]シフト記号表!$C$6:$L$47,10,FALSE))</f>
        <v/>
      </c>
      <c r="AF30" s="558" t="str">
        <f>IF(AF29="","",VLOOKUP(AF29,[11]シフト記号表!$C$6:$L$47,10,FALSE))</f>
        <v/>
      </c>
      <c r="AG30" s="558" t="str">
        <f>IF(AG29="","",VLOOKUP(AG29,[11]シフト記号表!$C$6:$L$47,10,FALSE))</f>
        <v/>
      </c>
      <c r="AH30" s="558" t="str">
        <f>IF(AH29="","",VLOOKUP(AH29,[11]シフト記号表!$C$6:$L$47,10,FALSE))</f>
        <v/>
      </c>
      <c r="AI30" s="558" t="str">
        <f>IF(AI29="","",VLOOKUP(AI29,[11]シフト記号表!$C$6:$L$47,10,FALSE))</f>
        <v/>
      </c>
      <c r="AJ30" s="559" t="str">
        <f>IF(AJ29="","",VLOOKUP(AJ29,[11]シフト記号表!$C$6:$L$47,10,FALSE))</f>
        <v/>
      </c>
      <c r="AK30" s="557" t="str">
        <f>IF(AK29="","",VLOOKUP(AK29,[11]シフト記号表!$C$6:$L$47,10,FALSE))</f>
        <v/>
      </c>
      <c r="AL30" s="558" t="str">
        <f>IF(AL29="","",VLOOKUP(AL29,[11]シフト記号表!$C$6:$L$47,10,FALSE))</f>
        <v/>
      </c>
      <c r="AM30" s="558" t="str">
        <f>IF(AM29="","",VLOOKUP(AM29,[11]シフト記号表!$C$6:$L$47,10,FALSE))</f>
        <v/>
      </c>
      <c r="AN30" s="558" t="str">
        <f>IF(AN29="","",VLOOKUP(AN29,[11]シフト記号表!$C$6:$L$47,10,FALSE))</f>
        <v/>
      </c>
      <c r="AO30" s="558" t="str">
        <f>IF(AO29="","",VLOOKUP(AO29,[11]シフト記号表!$C$6:$L$47,10,FALSE))</f>
        <v/>
      </c>
      <c r="AP30" s="558" t="str">
        <f>IF(AP29="","",VLOOKUP(AP29,[11]シフト記号表!$C$6:$L$47,10,FALSE))</f>
        <v/>
      </c>
      <c r="AQ30" s="559" t="str">
        <f>IF(AQ29="","",VLOOKUP(AQ29,[11]シフト記号表!$C$6:$L$47,10,FALSE))</f>
        <v/>
      </c>
      <c r="AR30" s="557" t="str">
        <f>IF(AR29="","",VLOOKUP(AR29,[11]シフト記号表!$C$6:$L$47,10,FALSE))</f>
        <v/>
      </c>
      <c r="AS30" s="558" t="str">
        <f>IF(AS29="","",VLOOKUP(AS29,[11]シフト記号表!$C$6:$L$47,10,FALSE))</f>
        <v/>
      </c>
      <c r="AT30" s="558" t="str">
        <f>IF(AT29="","",VLOOKUP(AT29,[11]シフト記号表!$C$6:$L$47,10,FALSE))</f>
        <v/>
      </c>
      <c r="AU30" s="558" t="str">
        <f>IF(AU29="","",VLOOKUP(AU29,[11]シフト記号表!$C$6:$L$47,10,FALSE))</f>
        <v/>
      </c>
      <c r="AV30" s="558" t="str">
        <f>IF(AV29="","",VLOOKUP(AV29,[11]シフト記号表!$C$6:$L$47,10,FALSE))</f>
        <v/>
      </c>
      <c r="AW30" s="558" t="str">
        <f>IF(AW29="","",VLOOKUP(AW29,[11]シフト記号表!$C$6:$L$47,10,FALSE))</f>
        <v/>
      </c>
      <c r="AX30" s="559" t="str">
        <f>IF(AX29="","",VLOOKUP(AX29,[11]シフト記号表!$C$6:$L$47,10,FALSE))</f>
        <v/>
      </c>
      <c r="AY30" s="557" t="str">
        <f>IF(AY29="","",VLOOKUP(AY29,[11]シフト記号表!$C$6:$L$47,10,FALSE))</f>
        <v/>
      </c>
      <c r="AZ30" s="558" t="str">
        <f>IF(AZ29="","",VLOOKUP(AZ29,[11]シフト記号表!$C$6:$L$47,10,FALSE))</f>
        <v/>
      </c>
      <c r="BA30" s="558" t="str">
        <f>IF(BA29="","",VLOOKUP(BA29,[11]シフト記号表!$C$6:$L$47,10,FALSE))</f>
        <v/>
      </c>
      <c r="BB30" s="2046">
        <f>IF($BE$3="４週",SUM(W30:AX30),IF($BE$3="暦月",SUM(W30:BA30),""))</f>
        <v>0</v>
      </c>
      <c r="BC30" s="2047"/>
      <c r="BD30" s="2048">
        <f>IF($BE$3="４週",BB30/4,IF($BE$3="暦月",(BB30/($BE$8/7)),""))</f>
        <v>0</v>
      </c>
      <c r="BE30" s="2047"/>
      <c r="BF30" s="2043"/>
      <c r="BG30" s="2044"/>
      <c r="BH30" s="2044"/>
      <c r="BI30" s="2044"/>
      <c r="BJ30" s="2045"/>
    </row>
    <row r="31" spans="2:62" ht="20.25" customHeight="1" x14ac:dyDescent="0.15">
      <c r="B31" s="2049">
        <f>B29+1</f>
        <v>9</v>
      </c>
      <c r="C31" s="2121"/>
      <c r="D31" s="2122"/>
      <c r="E31" s="761"/>
      <c r="F31" s="762"/>
      <c r="G31" s="761"/>
      <c r="H31" s="762"/>
      <c r="I31" s="2123"/>
      <c r="J31" s="2124"/>
      <c r="K31" s="2125"/>
      <c r="L31" s="2126"/>
      <c r="M31" s="2126"/>
      <c r="N31" s="2122"/>
      <c r="O31" s="2066"/>
      <c r="P31" s="2067"/>
      <c r="Q31" s="2067"/>
      <c r="R31" s="2067"/>
      <c r="S31" s="2068"/>
      <c r="T31" s="769" t="s">
        <v>887</v>
      </c>
      <c r="U31" s="770"/>
      <c r="V31" s="771"/>
      <c r="W31" s="549"/>
      <c r="X31" s="550"/>
      <c r="Y31" s="550"/>
      <c r="Z31" s="550"/>
      <c r="AA31" s="550"/>
      <c r="AB31" s="550"/>
      <c r="AC31" s="551"/>
      <c r="AD31" s="549"/>
      <c r="AE31" s="550"/>
      <c r="AF31" s="550"/>
      <c r="AG31" s="550"/>
      <c r="AH31" s="550"/>
      <c r="AI31" s="550"/>
      <c r="AJ31" s="551"/>
      <c r="AK31" s="549"/>
      <c r="AL31" s="550"/>
      <c r="AM31" s="550"/>
      <c r="AN31" s="550"/>
      <c r="AO31" s="550"/>
      <c r="AP31" s="550"/>
      <c r="AQ31" s="551"/>
      <c r="AR31" s="549"/>
      <c r="AS31" s="550"/>
      <c r="AT31" s="550"/>
      <c r="AU31" s="550"/>
      <c r="AV31" s="550"/>
      <c r="AW31" s="550"/>
      <c r="AX31" s="551"/>
      <c r="AY31" s="549"/>
      <c r="AZ31" s="550"/>
      <c r="BA31" s="772"/>
      <c r="BB31" s="2127"/>
      <c r="BC31" s="2128"/>
      <c r="BD31" s="2116"/>
      <c r="BE31" s="2117"/>
      <c r="BF31" s="2118"/>
      <c r="BG31" s="2119"/>
      <c r="BH31" s="2119"/>
      <c r="BI31" s="2119"/>
      <c r="BJ31" s="2120"/>
    </row>
    <row r="32" spans="2:62" ht="20.25" customHeight="1" x14ac:dyDescent="0.15">
      <c r="B32" s="2050"/>
      <c r="C32" s="2053"/>
      <c r="D32" s="2054"/>
      <c r="E32" s="761"/>
      <c r="F32" s="762">
        <f>C31</f>
        <v>0</v>
      </c>
      <c r="G32" s="761"/>
      <c r="H32" s="762">
        <f>I31</f>
        <v>0</v>
      </c>
      <c r="I32" s="2057"/>
      <c r="J32" s="2058"/>
      <c r="K32" s="2061"/>
      <c r="L32" s="2062"/>
      <c r="M32" s="2062"/>
      <c r="N32" s="2054"/>
      <c r="O32" s="2066"/>
      <c r="P32" s="2067"/>
      <c r="Q32" s="2067"/>
      <c r="R32" s="2067"/>
      <c r="S32" s="2068"/>
      <c r="T32" s="773" t="s">
        <v>888</v>
      </c>
      <c r="U32" s="774"/>
      <c r="V32" s="775"/>
      <c r="W32" s="557" t="str">
        <f>IF(W31="","",VLOOKUP(W31,[11]シフト記号表!$C$6:$L$47,10,FALSE))</f>
        <v/>
      </c>
      <c r="X32" s="558" t="str">
        <f>IF(X31="","",VLOOKUP(X31,[11]シフト記号表!$C$6:$L$47,10,FALSE))</f>
        <v/>
      </c>
      <c r="Y32" s="558" t="str">
        <f>IF(Y31="","",VLOOKUP(Y31,[11]シフト記号表!$C$6:$L$47,10,FALSE))</f>
        <v/>
      </c>
      <c r="Z32" s="558" t="str">
        <f>IF(Z31="","",VLOOKUP(Z31,[11]シフト記号表!$C$6:$L$47,10,FALSE))</f>
        <v/>
      </c>
      <c r="AA32" s="558" t="str">
        <f>IF(AA31="","",VLOOKUP(AA31,[11]シフト記号表!$C$6:$L$47,10,FALSE))</f>
        <v/>
      </c>
      <c r="AB32" s="558" t="str">
        <f>IF(AB31="","",VLOOKUP(AB31,[11]シフト記号表!$C$6:$L$47,10,FALSE))</f>
        <v/>
      </c>
      <c r="AC32" s="559" t="str">
        <f>IF(AC31="","",VLOOKUP(AC31,[11]シフト記号表!$C$6:$L$47,10,FALSE))</f>
        <v/>
      </c>
      <c r="AD32" s="557" t="str">
        <f>IF(AD31="","",VLOOKUP(AD31,[11]シフト記号表!$C$6:$L$47,10,FALSE))</f>
        <v/>
      </c>
      <c r="AE32" s="558" t="str">
        <f>IF(AE31="","",VLOOKUP(AE31,[11]シフト記号表!$C$6:$L$47,10,FALSE))</f>
        <v/>
      </c>
      <c r="AF32" s="558" t="str">
        <f>IF(AF31="","",VLOOKUP(AF31,[11]シフト記号表!$C$6:$L$47,10,FALSE))</f>
        <v/>
      </c>
      <c r="AG32" s="558" t="str">
        <f>IF(AG31="","",VLOOKUP(AG31,[11]シフト記号表!$C$6:$L$47,10,FALSE))</f>
        <v/>
      </c>
      <c r="AH32" s="558" t="str">
        <f>IF(AH31="","",VLOOKUP(AH31,[11]シフト記号表!$C$6:$L$47,10,FALSE))</f>
        <v/>
      </c>
      <c r="AI32" s="558" t="str">
        <f>IF(AI31="","",VLOOKUP(AI31,[11]シフト記号表!$C$6:$L$47,10,FALSE))</f>
        <v/>
      </c>
      <c r="AJ32" s="559" t="str">
        <f>IF(AJ31="","",VLOOKUP(AJ31,[11]シフト記号表!$C$6:$L$47,10,FALSE))</f>
        <v/>
      </c>
      <c r="AK32" s="557" t="str">
        <f>IF(AK31="","",VLOOKUP(AK31,[11]シフト記号表!$C$6:$L$47,10,FALSE))</f>
        <v/>
      </c>
      <c r="AL32" s="558" t="str">
        <f>IF(AL31="","",VLOOKUP(AL31,[11]シフト記号表!$C$6:$L$47,10,FALSE))</f>
        <v/>
      </c>
      <c r="AM32" s="558" t="str">
        <f>IF(AM31="","",VLOOKUP(AM31,[11]シフト記号表!$C$6:$L$47,10,FALSE))</f>
        <v/>
      </c>
      <c r="AN32" s="558" t="str">
        <f>IF(AN31="","",VLOOKUP(AN31,[11]シフト記号表!$C$6:$L$47,10,FALSE))</f>
        <v/>
      </c>
      <c r="AO32" s="558" t="str">
        <f>IF(AO31="","",VLOOKUP(AO31,[11]シフト記号表!$C$6:$L$47,10,FALSE))</f>
        <v/>
      </c>
      <c r="AP32" s="558" t="str">
        <f>IF(AP31="","",VLOOKUP(AP31,[11]シフト記号表!$C$6:$L$47,10,FALSE))</f>
        <v/>
      </c>
      <c r="AQ32" s="559" t="str">
        <f>IF(AQ31="","",VLOOKUP(AQ31,[11]シフト記号表!$C$6:$L$47,10,FALSE))</f>
        <v/>
      </c>
      <c r="AR32" s="557" t="str">
        <f>IF(AR31="","",VLOOKUP(AR31,[11]シフト記号表!$C$6:$L$47,10,FALSE))</f>
        <v/>
      </c>
      <c r="AS32" s="558" t="str">
        <f>IF(AS31="","",VLOOKUP(AS31,[11]シフト記号表!$C$6:$L$47,10,FALSE))</f>
        <v/>
      </c>
      <c r="AT32" s="558" t="str">
        <f>IF(AT31="","",VLOOKUP(AT31,[11]シフト記号表!$C$6:$L$47,10,FALSE))</f>
        <v/>
      </c>
      <c r="AU32" s="558" t="str">
        <f>IF(AU31="","",VLOOKUP(AU31,[11]シフト記号表!$C$6:$L$47,10,FALSE))</f>
        <v/>
      </c>
      <c r="AV32" s="558" t="str">
        <f>IF(AV31="","",VLOOKUP(AV31,[11]シフト記号表!$C$6:$L$47,10,FALSE))</f>
        <v/>
      </c>
      <c r="AW32" s="558" t="str">
        <f>IF(AW31="","",VLOOKUP(AW31,[11]シフト記号表!$C$6:$L$47,10,FALSE))</f>
        <v/>
      </c>
      <c r="AX32" s="559" t="str">
        <f>IF(AX31="","",VLOOKUP(AX31,[11]シフト記号表!$C$6:$L$47,10,FALSE))</f>
        <v/>
      </c>
      <c r="AY32" s="557" t="str">
        <f>IF(AY31="","",VLOOKUP(AY31,[11]シフト記号表!$C$6:$L$47,10,FALSE))</f>
        <v/>
      </c>
      <c r="AZ32" s="558" t="str">
        <f>IF(AZ31="","",VLOOKUP(AZ31,[11]シフト記号表!$C$6:$L$47,10,FALSE))</f>
        <v/>
      </c>
      <c r="BA32" s="558" t="str">
        <f>IF(BA31="","",VLOOKUP(BA31,[11]シフト記号表!$C$6:$L$47,10,FALSE))</f>
        <v/>
      </c>
      <c r="BB32" s="2046">
        <f>IF($BE$3="４週",SUM(W32:AX32),IF($BE$3="暦月",SUM(W32:BA32),""))</f>
        <v>0</v>
      </c>
      <c r="BC32" s="2047"/>
      <c r="BD32" s="2048">
        <f>IF($BE$3="４週",BB32/4,IF($BE$3="暦月",(BB32/($BE$8/7)),""))</f>
        <v>0</v>
      </c>
      <c r="BE32" s="2047"/>
      <c r="BF32" s="2043"/>
      <c r="BG32" s="2044"/>
      <c r="BH32" s="2044"/>
      <c r="BI32" s="2044"/>
      <c r="BJ32" s="2045"/>
    </row>
    <row r="33" spans="2:62" ht="20.25" customHeight="1" x14ac:dyDescent="0.15">
      <c r="B33" s="2049">
        <f>B31+1</f>
        <v>10</v>
      </c>
      <c r="C33" s="2121"/>
      <c r="D33" s="2122"/>
      <c r="E33" s="761"/>
      <c r="F33" s="762"/>
      <c r="G33" s="761"/>
      <c r="H33" s="762"/>
      <c r="I33" s="2123"/>
      <c r="J33" s="2124"/>
      <c r="K33" s="2125"/>
      <c r="L33" s="2126"/>
      <c r="M33" s="2126"/>
      <c r="N33" s="2122"/>
      <c r="O33" s="2066"/>
      <c r="P33" s="2067"/>
      <c r="Q33" s="2067"/>
      <c r="R33" s="2067"/>
      <c r="S33" s="2068"/>
      <c r="T33" s="776" t="s">
        <v>887</v>
      </c>
      <c r="U33" s="777"/>
      <c r="V33" s="778"/>
      <c r="W33" s="549"/>
      <c r="X33" s="550"/>
      <c r="Y33" s="550"/>
      <c r="Z33" s="550"/>
      <c r="AA33" s="550"/>
      <c r="AB33" s="550"/>
      <c r="AC33" s="551"/>
      <c r="AD33" s="549"/>
      <c r="AE33" s="550"/>
      <c r="AF33" s="550"/>
      <c r="AG33" s="550"/>
      <c r="AH33" s="550"/>
      <c r="AI33" s="550"/>
      <c r="AJ33" s="551"/>
      <c r="AK33" s="549"/>
      <c r="AL33" s="550"/>
      <c r="AM33" s="550"/>
      <c r="AN33" s="550"/>
      <c r="AO33" s="550"/>
      <c r="AP33" s="550"/>
      <c r="AQ33" s="551"/>
      <c r="AR33" s="549"/>
      <c r="AS33" s="550"/>
      <c r="AT33" s="550"/>
      <c r="AU33" s="550"/>
      <c r="AV33" s="550"/>
      <c r="AW33" s="550"/>
      <c r="AX33" s="551"/>
      <c r="AY33" s="549"/>
      <c r="AZ33" s="550"/>
      <c r="BA33" s="772"/>
      <c r="BB33" s="2127"/>
      <c r="BC33" s="2128"/>
      <c r="BD33" s="2116"/>
      <c r="BE33" s="2117"/>
      <c r="BF33" s="2118"/>
      <c r="BG33" s="2119"/>
      <c r="BH33" s="2119"/>
      <c r="BI33" s="2119"/>
      <c r="BJ33" s="2120"/>
    </row>
    <row r="34" spans="2:62" ht="20.25" customHeight="1" x14ac:dyDescent="0.15">
      <c r="B34" s="2050"/>
      <c r="C34" s="2053"/>
      <c r="D34" s="2054"/>
      <c r="E34" s="761"/>
      <c r="F34" s="762">
        <f>C33</f>
        <v>0</v>
      </c>
      <c r="G34" s="761"/>
      <c r="H34" s="762">
        <f>I33</f>
        <v>0</v>
      </c>
      <c r="I34" s="2057"/>
      <c r="J34" s="2058"/>
      <c r="K34" s="2061"/>
      <c r="L34" s="2062"/>
      <c r="M34" s="2062"/>
      <c r="N34" s="2054"/>
      <c r="O34" s="2066"/>
      <c r="P34" s="2067"/>
      <c r="Q34" s="2067"/>
      <c r="R34" s="2067"/>
      <c r="S34" s="2068"/>
      <c r="T34" s="773" t="s">
        <v>888</v>
      </c>
      <c r="U34" s="774"/>
      <c r="V34" s="775"/>
      <c r="W34" s="557" t="str">
        <f>IF(W33="","",VLOOKUP(W33,[11]シフト記号表!$C$6:$L$47,10,FALSE))</f>
        <v/>
      </c>
      <c r="X34" s="558" t="str">
        <f>IF(X33="","",VLOOKUP(X33,[11]シフト記号表!$C$6:$L$47,10,FALSE))</f>
        <v/>
      </c>
      <c r="Y34" s="558" t="str">
        <f>IF(Y33="","",VLOOKUP(Y33,[11]シフト記号表!$C$6:$L$47,10,FALSE))</f>
        <v/>
      </c>
      <c r="Z34" s="558" t="str">
        <f>IF(Z33="","",VLOOKUP(Z33,[11]シフト記号表!$C$6:$L$47,10,FALSE))</f>
        <v/>
      </c>
      <c r="AA34" s="558" t="str">
        <f>IF(AA33="","",VLOOKUP(AA33,[11]シフト記号表!$C$6:$L$47,10,FALSE))</f>
        <v/>
      </c>
      <c r="AB34" s="558" t="str">
        <f>IF(AB33="","",VLOOKUP(AB33,[11]シフト記号表!$C$6:$L$47,10,FALSE))</f>
        <v/>
      </c>
      <c r="AC34" s="559" t="str">
        <f>IF(AC33="","",VLOOKUP(AC33,[11]シフト記号表!$C$6:$L$47,10,FALSE))</f>
        <v/>
      </c>
      <c r="AD34" s="557" t="str">
        <f>IF(AD33="","",VLOOKUP(AD33,[11]シフト記号表!$C$6:$L$47,10,FALSE))</f>
        <v/>
      </c>
      <c r="AE34" s="558" t="str">
        <f>IF(AE33="","",VLOOKUP(AE33,[11]シフト記号表!$C$6:$L$47,10,FALSE))</f>
        <v/>
      </c>
      <c r="AF34" s="558" t="str">
        <f>IF(AF33="","",VLOOKUP(AF33,[11]シフト記号表!$C$6:$L$47,10,FALSE))</f>
        <v/>
      </c>
      <c r="AG34" s="558" t="str">
        <f>IF(AG33="","",VLOOKUP(AG33,[11]シフト記号表!$C$6:$L$47,10,FALSE))</f>
        <v/>
      </c>
      <c r="AH34" s="558" t="str">
        <f>IF(AH33="","",VLOOKUP(AH33,[11]シフト記号表!$C$6:$L$47,10,FALSE))</f>
        <v/>
      </c>
      <c r="AI34" s="558" t="str">
        <f>IF(AI33="","",VLOOKUP(AI33,[11]シフト記号表!$C$6:$L$47,10,FALSE))</f>
        <v/>
      </c>
      <c r="AJ34" s="559" t="str">
        <f>IF(AJ33="","",VLOOKUP(AJ33,[11]シフト記号表!$C$6:$L$47,10,FALSE))</f>
        <v/>
      </c>
      <c r="AK34" s="557" t="str">
        <f>IF(AK33="","",VLOOKUP(AK33,[11]シフト記号表!$C$6:$L$47,10,FALSE))</f>
        <v/>
      </c>
      <c r="AL34" s="558" t="str">
        <f>IF(AL33="","",VLOOKUP(AL33,[11]シフト記号表!$C$6:$L$47,10,FALSE))</f>
        <v/>
      </c>
      <c r="AM34" s="558" t="str">
        <f>IF(AM33="","",VLOOKUP(AM33,[11]シフト記号表!$C$6:$L$47,10,FALSE))</f>
        <v/>
      </c>
      <c r="AN34" s="558" t="str">
        <f>IF(AN33="","",VLOOKUP(AN33,[11]シフト記号表!$C$6:$L$47,10,FALSE))</f>
        <v/>
      </c>
      <c r="AO34" s="558" t="str">
        <f>IF(AO33="","",VLOOKUP(AO33,[11]シフト記号表!$C$6:$L$47,10,FALSE))</f>
        <v/>
      </c>
      <c r="AP34" s="558" t="str">
        <f>IF(AP33="","",VLOOKUP(AP33,[11]シフト記号表!$C$6:$L$47,10,FALSE))</f>
        <v/>
      </c>
      <c r="AQ34" s="559" t="str">
        <f>IF(AQ33="","",VLOOKUP(AQ33,[11]シフト記号表!$C$6:$L$47,10,FALSE))</f>
        <v/>
      </c>
      <c r="AR34" s="557" t="str">
        <f>IF(AR33="","",VLOOKUP(AR33,[11]シフト記号表!$C$6:$L$47,10,FALSE))</f>
        <v/>
      </c>
      <c r="AS34" s="558" t="str">
        <f>IF(AS33="","",VLOOKUP(AS33,[11]シフト記号表!$C$6:$L$47,10,FALSE))</f>
        <v/>
      </c>
      <c r="AT34" s="558" t="str">
        <f>IF(AT33="","",VLOOKUP(AT33,[11]シフト記号表!$C$6:$L$47,10,FALSE))</f>
        <v/>
      </c>
      <c r="AU34" s="558" t="str">
        <f>IF(AU33="","",VLOOKUP(AU33,[11]シフト記号表!$C$6:$L$47,10,FALSE))</f>
        <v/>
      </c>
      <c r="AV34" s="558" t="str">
        <f>IF(AV33="","",VLOOKUP(AV33,[11]シフト記号表!$C$6:$L$47,10,FALSE))</f>
        <v/>
      </c>
      <c r="AW34" s="558" t="str">
        <f>IF(AW33="","",VLOOKUP(AW33,[11]シフト記号表!$C$6:$L$47,10,FALSE))</f>
        <v/>
      </c>
      <c r="AX34" s="559" t="str">
        <f>IF(AX33="","",VLOOKUP(AX33,[11]シフト記号表!$C$6:$L$47,10,FALSE))</f>
        <v/>
      </c>
      <c r="AY34" s="557" t="str">
        <f>IF(AY33="","",VLOOKUP(AY33,[11]シフト記号表!$C$6:$L$47,10,FALSE))</f>
        <v/>
      </c>
      <c r="AZ34" s="558" t="str">
        <f>IF(AZ33="","",VLOOKUP(AZ33,[11]シフト記号表!$C$6:$L$47,10,FALSE))</f>
        <v/>
      </c>
      <c r="BA34" s="558" t="str">
        <f>IF(BA33="","",VLOOKUP(BA33,[11]シフト記号表!$C$6:$L$47,10,FALSE))</f>
        <v/>
      </c>
      <c r="BB34" s="2046">
        <f>IF($BE$3="４週",SUM(W34:AX34),IF($BE$3="暦月",SUM(W34:BA34),""))</f>
        <v>0</v>
      </c>
      <c r="BC34" s="2047"/>
      <c r="BD34" s="2048">
        <f>IF($BE$3="４週",BB34/4,IF($BE$3="暦月",(BB34/($BE$8/7)),""))</f>
        <v>0</v>
      </c>
      <c r="BE34" s="2047"/>
      <c r="BF34" s="2043"/>
      <c r="BG34" s="2044"/>
      <c r="BH34" s="2044"/>
      <c r="BI34" s="2044"/>
      <c r="BJ34" s="2045"/>
    </row>
    <row r="35" spans="2:62" ht="20.25" customHeight="1" x14ac:dyDescent="0.15">
      <c r="B35" s="2049">
        <f>B33+1</f>
        <v>11</v>
      </c>
      <c r="C35" s="2121"/>
      <c r="D35" s="2122"/>
      <c r="E35" s="761"/>
      <c r="F35" s="762"/>
      <c r="G35" s="761"/>
      <c r="H35" s="762"/>
      <c r="I35" s="2123"/>
      <c r="J35" s="2124"/>
      <c r="K35" s="2125"/>
      <c r="L35" s="2126"/>
      <c r="M35" s="2126"/>
      <c r="N35" s="2122"/>
      <c r="O35" s="2066"/>
      <c r="P35" s="2067"/>
      <c r="Q35" s="2067"/>
      <c r="R35" s="2067"/>
      <c r="S35" s="2068"/>
      <c r="T35" s="776" t="s">
        <v>887</v>
      </c>
      <c r="U35" s="777"/>
      <c r="V35" s="778"/>
      <c r="W35" s="549"/>
      <c r="X35" s="550"/>
      <c r="Y35" s="550"/>
      <c r="Z35" s="550"/>
      <c r="AA35" s="550"/>
      <c r="AB35" s="550"/>
      <c r="AC35" s="551"/>
      <c r="AD35" s="549"/>
      <c r="AE35" s="550"/>
      <c r="AF35" s="550"/>
      <c r="AG35" s="550"/>
      <c r="AH35" s="550"/>
      <c r="AI35" s="550"/>
      <c r="AJ35" s="551"/>
      <c r="AK35" s="549"/>
      <c r="AL35" s="550"/>
      <c r="AM35" s="550"/>
      <c r="AN35" s="550"/>
      <c r="AO35" s="550"/>
      <c r="AP35" s="550"/>
      <c r="AQ35" s="551"/>
      <c r="AR35" s="549"/>
      <c r="AS35" s="550"/>
      <c r="AT35" s="550"/>
      <c r="AU35" s="550"/>
      <c r="AV35" s="550"/>
      <c r="AW35" s="550"/>
      <c r="AX35" s="551"/>
      <c r="AY35" s="549"/>
      <c r="AZ35" s="550"/>
      <c r="BA35" s="772"/>
      <c r="BB35" s="2127"/>
      <c r="BC35" s="2128"/>
      <c r="BD35" s="2116"/>
      <c r="BE35" s="2117"/>
      <c r="BF35" s="2118"/>
      <c r="BG35" s="2119"/>
      <c r="BH35" s="2119"/>
      <c r="BI35" s="2119"/>
      <c r="BJ35" s="2120"/>
    </row>
    <row r="36" spans="2:62" ht="20.25" customHeight="1" x14ac:dyDescent="0.15">
      <c r="B36" s="2050"/>
      <c r="C36" s="2053"/>
      <c r="D36" s="2054"/>
      <c r="E36" s="761"/>
      <c r="F36" s="762">
        <f>C35</f>
        <v>0</v>
      </c>
      <c r="G36" s="761"/>
      <c r="H36" s="762">
        <f>I35</f>
        <v>0</v>
      </c>
      <c r="I36" s="2057"/>
      <c r="J36" s="2058"/>
      <c r="K36" s="2061"/>
      <c r="L36" s="2062"/>
      <c r="M36" s="2062"/>
      <c r="N36" s="2054"/>
      <c r="O36" s="2066"/>
      <c r="P36" s="2067"/>
      <c r="Q36" s="2067"/>
      <c r="R36" s="2067"/>
      <c r="S36" s="2068"/>
      <c r="T36" s="773" t="s">
        <v>888</v>
      </c>
      <c r="U36" s="774"/>
      <c r="V36" s="775"/>
      <c r="W36" s="557" t="str">
        <f>IF(W35="","",VLOOKUP(W35,[11]シフト記号表!$C$6:$L$47,10,FALSE))</f>
        <v/>
      </c>
      <c r="X36" s="558" t="str">
        <f>IF(X35="","",VLOOKUP(X35,[11]シフト記号表!$C$6:$L$47,10,FALSE))</f>
        <v/>
      </c>
      <c r="Y36" s="558" t="str">
        <f>IF(Y35="","",VLOOKUP(Y35,[11]シフト記号表!$C$6:$L$47,10,FALSE))</f>
        <v/>
      </c>
      <c r="Z36" s="558" t="str">
        <f>IF(Z35="","",VLOOKUP(Z35,[11]シフト記号表!$C$6:$L$47,10,FALSE))</f>
        <v/>
      </c>
      <c r="AA36" s="558" t="str">
        <f>IF(AA35="","",VLOOKUP(AA35,[11]シフト記号表!$C$6:$L$47,10,FALSE))</f>
        <v/>
      </c>
      <c r="AB36" s="558" t="str">
        <f>IF(AB35="","",VLOOKUP(AB35,[11]シフト記号表!$C$6:$L$47,10,FALSE))</f>
        <v/>
      </c>
      <c r="AC36" s="559" t="str">
        <f>IF(AC35="","",VLOOKUP(AC35,[11]シフト記号表!$C$6:$L$47,10,FALSE))</f>
        <v/>
      </c>
      <c r="AD36" s="557" t="str">
        <f>IF(AD35="","",VLOOKUP(AD35,[11]シフト記号表!$C$6:$L$47,10,FALSE))</f>
        <v/>
      </c>
      <c r="AE36" s="558" t="str">
        <f>IF(AE35="","",VLOOKUP(AE35,[11]シフト記号表!$C$6:$L$47,10,FALSE))</f>
        <v/>
      </c>
      <c r="AF36" s="558" t="str">
        <f>IF(AF35="","",VLOOKUP(AF35,[11]シフト記号表!$C$6:$L$47,10,FALSE))</f>
        <v/>
      </c>
      <c r="AG36" s="558" t="str">
        <f>IF(AG35="","",VLOOKUP(AG35,[11]シフト記号表!$C$6:$L$47,10,FALSE))</f>
        <v/>
      </c>
      <c r="AH36" s="558" t="str">
        <f>IF(AH35="","",VLOOKUP(AH35,[11]シフト記号表!$C$6:$L$47,10,FALSE))</f>
        <v/>
      </c>
      <c r="AI36" s="558" t="str">
        <f>IF(AI35="","",VLOOKUP(AI35,[11]シフト記号表!$C$6:$L$47,10,FALSE))</f>
        <v/>
      </c>
      <c r="AJ36" s="559" t="str">
        <f>IF(AJ35="","",VLOOKUP(AJ35,[11]シフト記号表!$C$6:$L$47,10,FALSE))</f>
        <v/>
      </c>
      <c r="AK36" s="557" t="str">
        <f>IF(AK35="","",VLOOKUP(AK35,[11]シフト記号表!$C$6:$L$47,10,FALSE))</f>
        <v/>
      </c>
      <c r="AL36" s="558" t="str">
        <f>IF(AL35="","",VLOOKUP(AL35,[11]シフト記号表!$C$6:$L$47,10,FALSE))</f>
        <v/>
      </c>
      <c r="AM36" s="558" t="str">
        <f>IF(AM35="","",VLOOKUP(AM35,[11]シフト記号表!$C$6:$L$47,10,FALSE))</f>
        <v/>
      </c>
      <c r="AN36" s="558" t="str">
        <f>IF(AN35="","",VLOOKUP(AN35,[11]シフト記号表!$C$6:$L$47,10,FALSE))</f>
        <v/>
      </c>
      <c r="AO36" s="558" t="str">
        <f>IF(AO35="","",VLOOKUP(AO35,[11]シフト記号表!$C$6:$L$47,10,FALSE))</f>
        <v/>
      </c>
      <c r="AP36" s="558" t="str">
        <f>IF(AP35="","",VLOOKUP(AP35,[11]シフト記号表!$C$6:$L$47,10,FALSE))</f>
        <v/>
      </c>
      <c r="AQ36" s="559" t="str">
        <f>IF(AQ35="","",VLOOKUP(AQ35,[11]シフト記号表!$C$6:$L$47,10,FALSE))</f>
        <v/>
      </c>
      <c r="AR36" s="557" t="str">
        <f>IF(AR35="","",VLOOKUP(AR35,[11]シフト記号表!$C$6:$L$47,10,FALSE))</f>
        <v/>
      </c>
      <c r="AS36" s="558" t="str">
        <f>IF(AS35="","",VLOOKUP(AS35,[11]シフト記号表!$C$6:$L$47,10,FALSE))</f>
        <v/>
      </c>
      <c r="AT36" s="558" t="str">
        <f>IF(AT35="","",VLOOKUP(AT35,[11]シフト記号表!$C$6:$L$47,10,FALSE))</f>
        <v/>
      </c>
      <c r="AU36" s="558" t="str">
        <f>IF(AU35="","",VLOOKUP(AU35,[11]シフト記号表!$C$6:$L$47,10,FALSE))</f>
        <v/>
      </c>
      <c r="AV36" s="558" t="str">
        <f>IF(AV35="","",VLOOKUP(AV35,[11]シフト記号表!$C$6:$L$47,10,FALSE))</f>
        <v/>
      </c>
      <c r="AW36" s="558" t="str">
        <f>IF(AW35="","",VLOOKUP(AW35,[11]シフト記号表!$C$6:$L$47,10,FALSE))</f>
        <v/>
      </c>
      <c r="AX36" s="559" t="str">
        <f>IF(AX35="","",VLOOKUP(AX35,[11]シフト記号表!$C$6:$L$47,10,FALSE))</f>
        <v/>
      </c>
      <c r="AY36" s="557" t="str">
        <f>IF(AY35="","",VLOOKUP(AY35,[11]シフト記号表!$C$6:$L$47,10,FALSE))</f>
        <v/>
      </c>
      <c r="AZ36" s="558" t="str">
        <f>IF(AZ35="","",VLOOKUP(AZ35,[11]シフト記号表!$C$6:$L$47,10,FALSE))</f>
        <v/>
      </c>
      <c r="BA36" s="558" t="str">
        <f>IF(BA35="","",VLOOKUP(BA35,[11]シフト記号表!$C$6:$L$47,10,FALSE))</f>
        <v/>
      </c>
      <c r="BB36" s="2046">
        <f>IF($BE$3="４週",SUM(W36:AX36),IF($BE$3="暦月",SUM(W36:BA36),""))</f>
        <v>0</v>
      </c>
      <c r="BC36" s="2047"/>
      <c r="BD36" s="2048">
        <f>IF($BE$3="４週",BB36/4,IF($BE$3="暦月",(BB36/($BE$8/7)),""))</f>
        <v>0</v>
      </c>
      <c r="BE36" s="2047"/>
      <c r="BF36" s="2043"/>
      <c r="BG36" s="2044"/>
      <c r="BH36" s="2044"/>
      <c r="BI36" s="2044"/>
      <c r="BJ36" s="2045"/>
    </row>
    <row r="37" spans="2:62" ht="20.25" customHeight="1" x14ac:dyDescent="0.15">
      <c r="B37" s="2049">
        <f>B35+1</f>
        <v>12</v>
      </c>
      <c r="C37" s="2121"/>
      <c r="D37" s="2122"/>
      <c r="E37" s="761"/>
      <c r="F37" s="762"/>
      <c r="G37" s="761"/>
      <c r="H37" s="762"/>
      <c r="I37" s="2123"/>
      <c r="J37" s="2124"/>
      <c r="K37" s="2125"/>
      <c r="L37" s="2126"/>
      <c r="M37" s="2126"/>
      <c r="N37" s="2122"/>
      <c r="O37" s="2066"/>
      <c r="P37" s="2067"/>
      <c r="Q37" s="2067"/>
      <c r="R37" s="2067"/>
      <c r="S37" s="2068"/>
      <c r="T37" s="776" t="s">
        <v>887</v>
      </c>
      <c r="U37" s="777"/>
      <c r="V37" s="778"/>
      <c r="W37" s="549"/>
      <c r="X37" s="550"/>
      <c r="Y37" s="550"/>
      <c r="Z37" s="550"/>
      <c r="AA37" s="550"/>
      <c r="AB37" s="550"/>
      <c r="AC37" s="551"/>
      <c r="AD37" s="549"/>
      <c r="AE37" s="550"/>
      <c r="AF37" s="550"/>
      <c r="AG37" s="550"/>
      <c r="AH37" s="550"/>
      <c r="AI37" s="550"/>
      <c r="AJ37" s="551"/>
      <c r="AK37" s="549"/>
      <c r="AL37" s="550"/>
      <c r="AM37" s="550"/>
      <c r="AN37" s="550"/>
      <c r="AO37" s="550"/>
      <c r="AP37" s="550"/>
      <c r="AQ37" s="551"/>
      <c r="AR37" s="549"/>
      <c r="AS37" s="550"/>
      <c r="AT37" s="550"/>
      <c r="AU37" s="550"/>
      <c r="AV37" s="550"/>
      <c r="AW37" s="550"/>
      <c r="AX37" s="551"/>
      <c r="AY37" s="549"/>
      <c r="AZ37" s="550"/>
      <c r="BA37" s="772"/>
      <c r="BB37" s="2127"/>
      <c r="BC37" s="2128"/>
      <c r="BD37" s="2116"/>
      <c r="BE37" s="2117"/>
      <c r="BF37" s="2118"/>
      <c r="BG37" s="2119"/>
      <c r="BH37" s="2119"/>
      <c r="BI37" s="2119"/>
      <c r="BJ37" s="2120"/>
    </row>
    <row r="38" spans="2:62" ht="20.25" customHeight="1" x14ac:dyDescent="0.15">
      <c r="B38" s="2050"/>
      <c r="C38" s="2053"/>
      <c r="D38" s="2054"/>
      <c r="E38" s="761"/>
      <c r="F38" s="762">
        <f>C37</f>
        <v>0</v>
      </c>
      <c r="G38" s="761"/>
      <c r="H38" s="762">
        <f>I37</f>
        <v>0</v>
      </c>
      <c r="I38" s="2057"/>
      <c r="J38" s="2058"/>
      <c r="K38" s="2061"/>
      <c r="L38" s="2062"/>
      <c r="M38" s="2062"/>
      <c r="N38" s="2054"/>
      <c r="O38" s="2066"/>
      <c r="P38" s="2067"/>
      <c r="Q38" s="2067"/>
      <c r="R38" s="2067"/>
      <c r="S38" s="2068"/>
      <c r="T38" s="773" t="s">
        <v>888</v>
      </c>
      <c r="U38" s="774"/>
      <c r="V38" s="775"/>
      <c r="W38" s="557" t="str">
        <f>IF(W37="","",VLOOKUP(W37,[11]シフト記号表!$C$6:$L$47,10,FALSE))</f>
        <v/>
      </c>
      <c r="X38" s="558" t="str">
        <f>IF(X37="","",VLOOKUP(X37,[11]シフト記号表!$C$6:$L$47,10,FALSE))</f>
        <v/>
      </c>
      <c r="Y38" s="558" t="str">
        <f>IF(Y37="","",VLOOKUP(Y37,[11]シフト記号表!$C$6:$L$47,10,FALSE))</f>
        <v/>
      </c>
      <c r="Z38" s="558" t="str">
        <f>IF(Z37="","",VLOOKUP(Z37,[11]シフト記号表!$C$6:$L$47,10,FALSE))</f>
        <v/>
      </c>
      <c r="AA38" s="558" t="str">
        <f>IF(AA37="","",VLOOKUP(AA37,[11]シフト記号表!$C$6:$L$47,10,FALSE))</f>
        <v/>
      </c>
      <c r="AB38" s="558" t="str">
        <f>IF(AB37="","",VLOOKUP(AB37,[11]シフト記号表!$C$6:$L$47,10,FALSE))</f>
        <v/>
      </c>
      <c r="AC38" s="559" t="str">
        <f>IF(AC37="","",VLOOKUP(AC37,[11]シフト記号表!$C$6:$L$47,10,FALSE))</f>
        <v/>
      </c>
      <c r="AD38" s="557" t="str">
        <f>IF(AD37="","",VLOOKUP(AD37,[11]シフト記号表!$C$6:$L$47,10,FALSE))</f>
        <v/>
      </c>
      <c r="AE38" s="558" t="str">
        <f>IF(AE37="","",VLOOKUP(AE37,[11]シフト記号表!$C$6:$L$47,10,FALSE))</f>
        <v/>
      </c>
      <c r="AF38" s="558" t="str">
        <f>IF(AF37="","",VLOOKUP(AF37,[11]シフト記号表!$C$6:$L$47,10,FALSE))</f>
        <v/>
      </c>
      <c r="AG38" s="558" t="str">
        <f>IF(AG37="","",VLOOKUP(AG37,[11]シフト記号表!$C$6:$L$47,10,FALSE))</f>
        <v/>
      </c>
      <c r="AH38" s="558" t="str">
        <f>IF(AH37="","",VLOOKUP(AH37,[11]シフト記号表!$C$6:$L$47,10,FALSE))</f>
        <v/>
      </c>
      <c r="AI38" s="558" t="str">
        <f>IF(AI37="","",VLOOKUP(AI37,[11]シフト記号表!$C$6:$L$47,10,FALSE))</f>
        <v/>
      </c>
      <c r="AJ38" s="559" t="str">
        <f>IF(AJ37="","",VLOOKUP(AJ37,[11]シフト記号表!$C$6:$L$47,10,FALSE))</f>
        <v/>
      </c>
      <c r="AK38" s="557" t="str">
        <f>IF(AK37="","",VLOOKUP(AK37,[11]シフト記号表!$C$6:$L$47,10,FALSE))</f>
        <v/>
      </c>
      <c r="AL38" s="558" t="str">
        <f>IF(AL37="","",VLOOKUP(AL37,[11]シフト記号表!$C$6:$L$47,10,FALSE))</f>
        <v/>
      </c>
      <c r="AM38" s="558" t="str">
        <f>IF(AM37="","",VLOOKUP(AM37,[11]シフト記号表!$C$6:$L$47,10,FALSE))</f>
        <v/>
      </c>
      <c r="AN38" s="558" t="str">
        <f>IF(AN37="","",VLOOKUP(AN37,[11]シフト記号表!$C$6:$L$47,10,FALSE))</f>
        <v/>
      </c>
      <c r="AO38" s="558" t="str">
        <f>IF(AO37="","",VLOOKUP(AO37,[11]シフト記号表!$C$6:$L$47,10,FALSE))</f>
        <v/>
      </c>
      <c r="AP38" s="558" t="str">
        <f>IF(AP37="","",VLOOKUP(AP37,[11]シフト記号表!$C$6:$L$47,10,FALSE))</f>
        <v/>
      </c>
      <c r="AQ38" s="559" t="str">
        <f>IF(AQ37="","",VLOOKUP(AQ37,[11]シフト記号表!$C$6:$L$47,10,FALSE))</f>
        <v/>
      </c>
      <c r="AR38" s="557" t="str">
        <f>IF(AR37="","",VLOOKUP(AR37,[11]シフト記号表!$C$6:$L$47,10,FALSE))</f>
        <v/>
      </c>
      <c r="AS38" s="558" t="str">
        <f>IF(AS37="","",VLOOKUP(AS37,[11]シフト記号表!$C$6:$L$47,10,FALSE))</f>
        <v/>
      </c>
      <c r="AT38" s="558" t="str">
        <f>IF(AT37="","",VLOOKUP(AT37,[11]シフト記号表!$C$6:$L$47,10,FALSE))</f>
        <v/>
      </c>
      <c r="AU38" s="558" t="str">
        <f>IF(AU37="","",VLOOKUP(AU37,[11]シフト記号表!$C$6:$L$47,10,FALSE))</f>
        <v/>
      </c>
      <c r="AV38" s="558" t="str">
        <f>IF(AV37="","",VLOOKUP(AV37,[11]シフト記号表!$C$6:$L$47,10,FALSE))</f>
        <v/>
      </c>
      <c r="AW38" s="558" t="str">
        <f>IF(AW37="","",VLOOKUP(AW37,[11]シフト記号表!$C$6:$L$47,10,FALSE))</f>
        <v/>
      </c>
      <c r="AX38" s="559" t="str">
        <f>IF(AX37="","",VLOOKUP(AX37,[11]シフト記号表!$C$6:$L$47,10,FALSE))</f>
        <v/>
      </c>
      <c r="AY38" s="557" t="str">
        <f>IF(AY37="","",VLOOKUP(AY37,[11]シフト記号表!$C$6:$L$47,10,FALSE))</f>
        <v/>
      </c>
      <c r="AZ38" s="558" t="str">
        <f>IF(AZ37="","",VLOOKUP(AZ37,[11]シフト記号表!$C$6:$L$47,10,FALSE))</f>
        <v/>
      </c>
      <c r="BA38" s="558" t="str">
        <f>IF(BA37="","",VLOOKUP(BA37,[11]シフト記号表!$C$6:$L$47,10,FALSE))</f>
        <v/>
      </c>
      <c r="BB38" s="2046">
        <f>IF($BE$3="４週",SUM(W38:AX38),IF($BE$3="暦月",SUM(W38:BA38),""))</f>
        <v>0</v>
      </c>
      <c r="BC38" s="2047"/>
      <c r="BD38" s="2048">
        <f>IF($BE$3="４週",BB38/4,IF($BE$3="暦月",(BB38/($BE$8/7)),""))</f>
        <v>0</v>
      </c>
      <c r="BE38" s="2047"/>
      <c r="BF38" s="2043"/>
      <c r="BG38" s="2044"/>
      <c r="BH38" s="2044"/>
      <c r="BI38" s="2044"/>
      <c r="BJ38" s="2045"/>
    </row>
    <row r="39" spans="2:62" ht="20.25" customHeight="1" x14ac:dyDescent="0.15">
      <c r="B39" s="2049">
        <f>B37+1</f>
        <v>13</v>
      </c>
      <c r="C39" s="2121"/>
      <c r="D39" s="2122"/>
      <c r="E39" s="761"/>
      <c r="F39" s="762"/>
      <c r="G39" s="761"/>
      <c r="H39" s="762"/>
      <c r="I39" s="2123"/>
      <c r="J39" s="2124"/>
      <c r="K39" s="2125"/>
      <c r="L39" s="2126"/>
      <c r="M39" s="2126"/>
      <c r="N39" s="2122"/>
      <c r="O39" s="2066"/>
      <c r="P39" s="2067"/>
      <c r="Q39" s="2067"/>
      <c r="R39" s="2067"/>
      <c r="S39" s="2068"/>
      <c r="T39" s="776" t="s">
        <v>887</v>
      </c>
      <c r="U39" s="777"/>
      <c r="V39" s="778"/>
      <c r="W39" s="549"/>
      <c r="X39" s="550"/>
      <c r="Y39" s="550"/>
      <c r="Z39" s="550"/>
      <c r="AA39" s="550"/>
      <c r="AB39" s="550"/>
      <c r="AC39" s="551"/>
      <c r="AD39" s="549"/>
      <c r="AE39" s="550"/>
      <c r="AF39" s="550"/>
      <c r="AG39" s="550"/>
      <c r="AH39" s="550"/>
      <c r="AI39" s="550"/>
      <c r="AJ39" s="551"/>
      <c r="AK39" s="549"/>
      <c r="AL39" s="550"/>
      <c r="AM39" s="550"/>
      <c r="AN39" s="550"/>
      <c r="AO39" s="550"/>
      <c r="AP39" s="550"/>
      <c r="AQ39" s="551"/>
      <c r="AR39" s="549"/>
      <c r="AS39" s="550"/>
      <c r="AT39" s="550"/>
      <c r="AU39" s="550"/>
      <c r="AV39" s="550"/>
      <c r="AW39" s="550"/>
      <c r="AX39" s="551"/>
      <c r="AY39" s="549"/>
      <c r="AZ39" s="550"/>
      <c r="BA39" s="772"/>
      <c r="BB39" s="2127"/>
      <c r="BC39" s="2128"/>
      <c r="BD39" s="2116"/>
      <c r="BE39" s="2117"/>
      <c r="BF39" s="2118"/>
      <c r="BG39" s="2119"/>
      <c r="BH39" s="2119"/>
      <c r="BI39" s="2119"/>
      <c r="BJ39" s="2120"/>
    </row>
    <row r="40" spans="2:62" ht="20.25" customHeight="1" x14ac:dyDescent="0.15">
      <c r="B40" s="2050"/>
      <c r="C40" s="2053"/>
      <c r="D40" s="2054"/>
      <c r="E40" s="761"/>
      <c r="F40" s="762">
        <f>C39</f>
        <v>0</v>
      </c>
      <c r="G40" s="761"/>
      <c r="H40" s="762">
        <f>I39</f>
        <v>0</v>
      </c>
      <c r="I40" s="2057"/>
      <c r="J40" s="2058"/>
      <c r="K40" s="2061"/>
      <c r="L40" s="2062"/>
      <c r="M40" s="2062"/>
      <c r="N40" s="2054"/>
      <c r="O40" s="2066"/>
      <c r="P40" s="2067"/>
      <c r="Q40" s="2067"/>
      <c r="R40" s="2067"/>
      <c r="S40" s="2068"/>
      <c r="T40" s="773" t="s">
        <v>888</v>
      </c>
      <c r="U40" s="774"/>
      <c r="V40" s="775"/>
      <c r="W40" s="557" t="str">
        <f>IF(W39="","",VLOOKUP(W39,[11]シフト記号表!$C$6:$L$47,10,FALSE))</f>
        <v/>
      </c>
      <c r="X40" s="558" t="str">
        <f>IF(X39="","",VLOOKUP(X39,[11]シフト記号表!$C$6:$L$47,10,FALSE))</f>
        <v/>
      </c>
      <c r="Y40" s="558" t="str">
        <f>IF(Y39="","",VLOOKUP(Y39,[11]シフト記号表!$C$6:$L$47,10,FALSE))</f>
        <v/>
      </c>
      <c r="Z40" s="558" t="str">
        <f>IF(Z39="","",VLOOKUP(Z39,[11]シフト記号表!$C$6:$L$47,10,FALSE))</f>
        <v/>
      </c>
      <c r="AA40" s="558" t="str">
        <f>IF(AA39="","",VLOOKUP(AA39,[11]シフト記号表!$C$6:$L$47,10,FALSE))</f>
        <v/>
      </c>
      <c r="AB40" s="558" t="str">
        <f>IF(AB39="","",VLOOKUP(AB39,[11]シフト記号表!$C$6:$L$47,10,FALSE))</f>
        <v/>
      </c>
      <c r="AC40" s="559" t="str">
        <f>IF(AC39="","",VLOOKUP(AC39,[11]シフト記号表!$C$6:$L$47,10,FALSE))</f>
        <v/>
      </c>
      <c r="AD40" s="557" t="str">
        <f>IF(AD39="","",VLOOKUP(AD39,[11]シフト記号表!$C$6:$L$47,10,FALSE))</f>
        <v/>
      </c>
      <c r="AE40" s="558" t="str">
        <f>IF(AE39="","",VLOOKUP(AE39,[11]シフト記号表!$C$6:$L$47,10,FALSE))</f>
        <v/>
      </c>
      <c r="AF40" s="558" t="str">
        <f>IF(AF39="","",VLOOKUP(AF39,[11]シフト記号表!$C$6:$L$47,10,FALSE))</f>
        <v/>
      </c>
      <c r="AG40" s="558" t="str">
        <f>IF(AG39="","",VLOOKUP(AG39,[11]シフト記号表!$C$6:$L$47,10,FALSE))</f>
        <v/>
      </c>
      <c r="AH40" s="558" t="str">
        <f>IF(AH39="","",VLOOKUP(AH39,[11]シフト記号表!$C$6:$L$47,10,FALSE))</f>
        <v/>
      </c>
      <c r="AI40" s="558" t="str">
        <f>IF(AI39="","",VLOOKUP(AI39,[11]シフト記号表!$C$6:$L$47,10,FALSE))</f>
        <v/>
      </c>
      <c r="AJ40" s="559" t="str">
        <f>IF(AJ39="","",VLOOKUP(AJ39,[11]シフト記号表!$C$6:$L$47,10,FALSE))</f>
        <v/>
      </c>
      <c r="AK40" s="557" t="str">
        <f>IF(AK39="","",VLOOKUP(AK39,[11]シフト記号表!$C$6:$L$47,10,FALSE))</f>
        <v/>
      </c>
      <c r="AL40" s="558" t="str">
        <f>IF(AL39="","",VLOOKUP(AL39,[11]シフト記号表!$C$6:$L$47,10,FALSE))</f>
        <v/>
      </c>
      <c r="AM40" s="558" t="str">
        <f>IF(AM39="","",VLOOKUP(AM39,[11]シフト記号表!$C$6:$L$47,10,FALSE))</f>
        <v/>
      </c>
      <c r="AN40" s="558" t="str">
        <f>IF(AN39="","",VLOOKUP(AN39,[11]シフト記号表!$C$6:$L$47,10,FALSE))</f>
        <v/>
      </c>
      <c r="AO40" s="558" t="str">
        <f>IF(AO39="","",VLOOKUP(AO39,[11]シフト記号表!$C$6:$L$47,10,FALSE))</f>
        <v/>
      </c>
      <c r="AP40" s="558" t="str">
        <f>IF(AP39="","",VLOOKUP(AP39,[11]シフト記号表!$C$6:$L$47,10,FALSE))</f>
        <v/>
      </c>
      <c r="AQ40" s="559" t="str">
        <f>IF(AQ39="","",VLOOKUP(AQ39,[11]シフト記号表!$C$6:$L$47,10,FALSE))</f>
        <v/>
      </c>
      <c r="AR40" s="557" t="str">
        <f>IF(AR39="","",VLOOKUP(AR39,[11]シフト記号表!$C$6:$L$47,10,FALSE))</f>
        <v/>
      </c>
      <c r="AS40" s="558" t="str">
        <f>IF(AS39="","",VLOOKUP(AS39,[11]シフト記号表!$C$6:$L$47,10,FALSE))</f>
        <v/>
      </c>
      <c r="AT40" s="558" t="str">
        <f>IF(AT39="","",VLOOKUP(AT39,[11]シフト記号表!$C$6:$L$47,10,FALSE))</f>
        <v/>
      </c>
      <c r="AU40" s="558" t="str">
        <f>IF(AU39="","",VLOOKUP(AU39,[11]シフト記号表!$C$6:$L$47,10,FALSE))</f>
        <v/>
      </c>
      <c r="AV40" s="558" t="str">
        <f>IF(AV39="","",VLOOKUP(AV39,[11]シフト記号表!$C$6:$L$47,10,FALSE))</f>
        <v/>
      </c>
      <c r="AW40" s="558" t="str">
        <f>IF(AW39="","",VLOOKUP(AW39,[11]シフト記号表!$C$6:$L$47,10,FALSE))</f>
        <v/>
      </c>
      <c r="AX40" s="559" t="str">
        <f>IF(AX39="","",VLOOKUP(AX39,[11]シフト記号表!$C$6:$L$47,10,FALSE))</f>
        <v/>
      </c>
      <c r="AY40" s="557" t="str">
        <f>IF(AY39="","",VLOOKUP(AY39,[11]シフト記号表!$C$6:$L$47,10,FALSE))</f>
        <v/>
      </c>
      <c r="AZ40" s="558" t="str">
        <f>IF(AZ39="","",VLOOKUP(AZ39,[11]シフト記号表!$C$6:$L$47,10,FALSE))</f>
        <v/>
      </c>
      <c r="BA40" s="558" t="str">
        <f>IF(BA39="","",VLOOKUP(BA39,[11]シフト記号表!$C$6:$L$47,10,FALSE))</f>
        <v/>
      </c>
      <c r="BB40" s="2046">
        <f>IF($BE$3="４週",SUM(W40:AX40),IF($BE$3="暦月",SUM(W40:BA40),""))</f>
        <v>0</v>
      </c>
      <c r="BC40" s="2047"/>
      <c r="BD40" s="2048">
        <f>IF($BE$3="４週",BB40/4,IF($BE$3="暦月",(BB40/($BE$8/7)),""))</f>
        <v>0</v>
      </c>
      <c r="BE40" s="2047"/>
      <c r="BF40" s="2043"/>
      <c r="BG40" s="2044"/>
      <c r="BH40" s="2044"/>
      <c r="BI40" s="2044"/>
      <c r="BJ40" s="2045"/>
    </row>
    <row r="41" spans="2:62" ht="20.25" customHeight="1" x14ac:dyDescent="0.15">
      <c r="B41" s="2049">
        <f>B39+1</f>
        <v>14</v>
      </c>
      <c r="C41" s="2121"/>
      <c r="D41" s="2122"/>
      <c r="E41" s="761"/>
      <c r="F41" s="762"/>
      <c r="G41" s="761"/>
      <c r="H41" s="762"/>
      <c r="I41" s="2123"/>
      <c r="J41" s="2124"/>
      <c r="K41" s="2125"/>
      <c r="L41" s="2126"/>
      <c r="M41" s="2126"/>
      <c r="N41" s="2122"/>
      <c r="O41" s="2066"/>
      <c r="P41" s="2067"/>
      <c r="Q41" s="2067"/>
      <c r="R41" s="2067"/>
      <c r="S41" s="2068"/>
      <c r="T41" s="776" t="s">
        <v>887</v>
      </c>
      <c r="U41" s="777"/>
      <c r="V41" s="778"/>
      <c r="W41" s="549"/>
      <c r="X41" s="550"/>
      <c r="Y41" s="550"/>
      <c r="Z41" s="550"/>
      <c r="AA41" s="550"/>
      <c r="AB41" s="550"/>
      <c r="AC41" s="551"/>
      <c r="AD41" s="549"/>
      <c r="AE41" s="550"/>
      <c r="AF41" s="550"/>
      <c r="AG41" s="550"/>
      <c r="AH41" s="550"/>
      <c r="AI41" s="550"/>
      <c r="AJ41" s="551"/>
      <c r="AK41" s="549"/>
      <c r="AL41" s="550"/>
      <c r="AM41" s="550"/>
      <c r="AN41" s="550"/>
      <c r="AO41" s="550"/>
      <c r="AP41" s="550"/>
      <c r="AQ41" s="551"/>
      <c r="AR41" s="549"/>
      <c r="AS41" s="550"/>
      <c r="AT41" s="550"/>
      <c r="AU41" s="550"/>
      <c r="AV41" s="550"/>
      <c r="AW41" s="550"/>
      <c r="AX41" s="551"/>
      <c r="AY41" s="549"/>
      <c r="AZ41" s="550"/>
      <c r="BA41" s="772"/>
      <c r="BB41" s="2127"/>
      <c r="BC41" s="2128"/>
      <c r="BD41" s="2116"/>
      <c r="BE41" s="2117"/>
      <c r="BF41" s="2118"/>
      <c r="BG41" s="2119"/>
      <c r="BH41" s="2119"/>
      <c r="BI41" s="2119"/>
      <c r="BJ41" s="2120"/>
    </row>
    <row r="42" spans="2:62" ht="20.25" customHeight="1" x14ac:dyDescent="0.15">
      <c r="B42" s="2050"/>
      <c r="C42" s="2053"/>
      <c r="D42" s="2054"/>
      <c r="E42" s="761"/>
      <c r="F42" s="762">
        <f>C41</f>
        <v>0</v>
      </c>
      <c r="G42" s="761"/>
      <c r="H42" s="762">
        <f>I41</f>
        <v>0</v>
      </c>
      <c r="I42" s="2057"/>
      <c r="J42" s="2058"/>
      <c r="K42" s="2061"/>
      <c r="L42" s="2062"/>
      <c r="M42" s="2062"/>
      <c r="N42" s="2054"/>
      <c r="O42" s="2066"/>
      <c r="P42" s="2067"/>
      <c r="Q42" s="2067"/>
      <c r="R42" s="2067"/>
      <c r="S42" s="2068"/>
      <c r="T42" s="773" t="s">
        <v>888</v>
      </c>
      <c r="U42" s="774"/>
      <c r="V42" s="775"/>
      <c r="W42" s="557" t="str">
        <f>IF(W41="","",VLOOKUP(W41,[11]シフト記号表!$C$6:$L$47,10,FALSE))</f>
        <v/>
      </c>
      <c r="X42" s="558" t="str">
        <f>IF(X41="","",VLOOKUP(X41,[11]シフト記号表!$C$6:$L$47,10,FALSE))</f>
        <v/>
      </c>
      <c r="Y42" s="558" t="str">
        <f>IF(Y41="","",VLOOKUP(Y41,[11]シフト記号表!$C$6:$L$47,10,FALSE))</f>
        <v/>
      </c>
      <c r="Z42" s="558" t="str">
        <f>IF(Z41="","",VLOOKUP(Z41,[11]シフト記号表!$C$6:$L$47,10,FALSE))</f>
        <v/>
      </c>
      <c r="AA42" s="558" t="str">
        <f>IF(AA41="","",VLOOKUP(AA41,[11]シフト記号表!$C$6:$L$47,10,FALSE))</f>
        <v/>
      </c>
      <c r="AB42" s="558" t="str">
        <f>IF(AB41="","",VLOOKUP(AB41,[11]シフト記号表!$C$6:$L$47,10,FALSE))</f>
        <v/>
      </c>
      <c r="AC42" s="559" t="str">
        <f>IF(AC41="","",VLOOKUP(AC41,[11]シフト記号表!$C$6:$L$47,10,FALSE))</f>
        <v/>
      </c>
      <c r="AD42" s="557" t="str">
        <f>IF(AD41="","",VLOOKUP(AD41,[11]シフト記号表!$C$6:$L$47,10,FALSE))</f>
        <v/>
      </c>
      <c r="AE42" s="558" t="str">
        <f>IF(AE41="","",VLOOKUP(AE41,[11]シフト記号表!$C$6:$L$47,10,FALSE))</f>
        <v/>
      </c>
      <c r="AF42" s="558" t="str">
        <f>IF(AF41="","",VLOOKUP(AF41,[11]シフト記号表!$C$6:$L$47,10,FALSE))</f>
        <v/>
      </c>
      <c r="AG42" s="558" t="str">
        <f>IF(AG41="","",VLOOKUP(AG41,[11]シフト記号表!$C$6:$L$47,10,FALSE))</f>
        <v/>
      </c>
      <c r="AH42" s="558" t="str">
        <f>IF(AH41="","",VLOOKUP(AH41,[11]シフト記号表!$C$6:$L$47,10,FALSE))</f>
        <v/>
      </c>
      <c r="AI42" s="558" t="str">
        <f>IF(AI41="","",VLOOKUP(AI41,[11]シフト記号表!$C$6:$L$47,10,FALSE))</f>
        <v/>
      </c>
      <c r="AJ42" s="559" t="str">
        <f>IF(AJ41="","",VLOOKUP(AJ41,[11]シフト記号表!$C$6:$L$47,10,FALSE))</f>
        <v/>
      </c>
      <c r="AK42" s="557" t="str">
        <f>IF(AK41="","",VLOOKUP(AK41,[11]シフト記号表!$C$6:$L$47,10,FALSE))</f>
        <v/>
      </c>
      <c r="AL42" s="558" t="str">
        <f>IF(AL41="","",VLOOKUP(AL41,[11]シフト記号表!$C$6:$L$47,10,FALSE))</f>
        <v/>
      </c>
      <c r="AM42" s="558" t="str">
        <f>IF(AM41="","",VLOOKUP(AM41,[11]シフト記号表!$C$6:$L$47,10,FALSE))</f>
        <v/>
      </c>
      <c r="AN42" s="558" t="str">
        <f>IF(AN41="","",VLOOKUP(AN41,[11]シフト記号表!$C$6:$L$47,10,FALSE))</f>
        <v/>
      </c>
      <c r="AO42" s="558" t="str">
        <f>IF(AO41="","",VLOOKUP(AO41,[11]シフト記号表!$C$6:$L$47,10,FALSE))</f>
        <v/>
      </c>
      <c r="AP42" s="558" t="str">
        <f>IF(AP41="","",VLOOKUP(AP41,[11]シフト記号表!$C$6:$L$47,10,FALSE))</f>
        <v/>
      </c>
      <c r="AQ42" s="559" t="str">
        <f>IF(AQ41="","",VLOOKUP(AQ41,[11]シフト記号表!$C$6:$L$47,10,FALSE))</f>
        <v/>
      </c>
      <c r="AR42" s="557" t="str">
        <f>IF(AR41="","",VLOOKUP(AR41,[11]シフト記号表!$C$6:$L$47,10,FALSE))</f>
        <v/>
      </c>
      <c r="AS42" s="558" t="str">
        <f>IF(AS41="","",VLOOKUP(AS41,[11]シフト記号表!$C$6:$L$47,10,FALSE))</f>
        <v/>
      </c>
      <c r="AT42" s="558" t="str">
        <f>IF(AT41="","",VLOOKUP(AT41,[11]シフト記号表!$C$6:$L$47,10,FALSE))</f>
        <v/>
      </c>
      <c r="AU42" s="558" t="str">
        <f>IF(AU41="","",VLOOKUP(AU41,[11]シフト記号表!$C$6:$L$47,10,FALSE))</f>
        <v/>
      </c>
      <c r="AV42" s="558" t="str">
        <f>IF(AV41="","",VLOOKUP(AV41,[11]シフト記号表!$C$6:$L$47,10,FALSE))</f>
        <v/>
      </c>
      <c r="AW42" s="558" t="str">
        <f>IF(AW41="","",VLOOKUP(AW41,[11]シフト記号表!$C$6:$L$47,10,FALSE))</f>
        <v/>
      </c>
      <c r="AX42" s="559" t="str">
        <f>IF(AX41="","",VLOOKUP(AX41,[11]シフト記号表!$C$6:$L$47,10,FALSE))</f>
        <v/>
      </c>
      <c r="AY42" s="557" t="str">
        <f>IF(AY41="","",VLOOKUP(AY41,[11]シフト記号表!$C$6:$L$47,10,FALSE))</f>
        <v/>
      </c>
      <c r="AZ42" s="558" t="str">
        <f>IF(AZ41="","",VLOOKUP(AZ41,[11]シフト記号表!$C$6:$L$47,10,FALSE))</f>
        <v/>
      </c>
      <c r="BA42" s="558" t="str">
        <f>IF(BA41="","",VLOOKUP(BA41,[11]シフト記号表!$C$6:$L$47,10,FALSE))</f>
        <v/>
      </c>
      <c r="BB42" s="2046">
        <f>IF($BE$3="４週",SUM(W42:AX42),IF($BE$3="暦月",SUM(W42:BA42),""))</f>
        <v>0</v>
      </c>
      <c r="BC42" s="2047"/>
      <c r="BD42" s="2048">
        <f>IF($BE$3="４週",BB42/4,IF($BE$3="暦月",(BB42/($BE$8/7)),""))</f>
        <v>0</v>
      </c>
      <c r="BE42" s="2047"/>
      <c r="BF42" s="2043"/>
      <c r="BG42" s="2044"/>
      <c r="BH42" s="2044"/>
      <c r="BI42" s="2044"/>
      <c r="BJ42" s="2045"/>
    </row>
    <row r="43" spans="2:62" ht="20.25" customHeight="1" x14ac:dyDescent="0.15">
      <c r="B43" s="2049">
        <f>B41+1</f>
        <v>15</v>
      </c>
      <c r="C43" s="2121"/>
      <c r="D43" s="2122"/>
      <c r="E43" s="761"/>
      <c r="F43" s="762"/>
      <c r="G43" s="761"/>
      <c r="H43" s="762"/>
      <c r="I43" s="2123"/>
      <c r="J43" s="2124"/>
      <c r="K43" s="2125"/>
      <c r="L43" s="2126"/>
      <c r="M43" s="2126"/>
      <c r="N43" s="2122"/>
      <c r="O43" s="2066"/>
      <c r="P43" s="2067"/>
      <c r="Q43" s="2067"/>
      <c r="R43" s="2067"/>
      <c r="S43" s="2068"/>
      <c r="T43" s="776" t="s">
        <v>887</v>
      </c>
      <c r="U43" s="777"/>
      <c r="V43" s="778"/>
      <c r="W43" s="549"/>
      <c r="X43" s="550"/>
      <c r="Y43" s="550"/>
      <c r="Z43" s="550"/>
      <c r="AA43" s="550"/>
      <c r="AB43" s="550"/>
      <c r="AC43" s="551"/>
      <c r="AD43" s="549"/>
      <c r="AE43" s="550"/>
      <c r="AF43" s="550"/>
      <c r="AG43" s="550"/>
      <c r="AH43" s="550"/>
      <c r="AI43" s="550"/>
      <c r="AJ43" s="551"/>
      <c r="AK43" s="549"/>
      <c r="AL43" s="550"/>
      <c r="AM43" s="550"/>
      <c r="AN43" s="550"/>
      <c r="AO43" s="550"/>
      <c r="AP43" s="550"/>
      <c r="AQ43" s="551"/>
      <c r="AR43" s="549"/>
      <c r="AS43" s="550"/>
      <c r="AT43" s="550"/>
      <c r="AU43" s="550"/>
      <c r="AV43" s="550"/>
      <c r="AW43" s="550"/>
      <c r="AX43" s="551"/>
      <c r="AY43" s="549"/>
      <c r="AZ43" s="550"/>
      <c r="BA43" s="772"/>
      <c r="BB43" s="2127"/>
      <c r="BC43" s="2128"/>
      <c r="BD43" s="2116"/>
      <c r="BE43" s="2117"/>
      <c r="BF43" s="2118"/>
      <c r="BG43" s="2119"/>
      <c r="BH43" s="2119"/>
      <c r="BI43" s="2119"/>
      <c r="BJ43" s="2120"/>
    </row>
    <row r="44" spans="2:62" ht="20.25" customHeight="1" x14ac:dyDescent="0.15">
      <c r="B44" s="2050"/>
      <c r="C44" s="2053"/>
      <c r="D44" s="2054"/>
      <c r="E44" s="761"/>
      <c r="F44" s="762">
        <f>C43</f>
        <v>0</v>
      </c>
      <c r="G44" s="761"/>
      <c r="H44" s="762">
        <f>I43</f>
        <v>0</v>
      </c>
      <c r="I44" s="2057"/>
      <c r="J44" s="2058"/>
      <c r="K44" s="2061"/>
      <c r="L44" s="2062"/>
      <c r="M44" s="2062"/>
      <c r="N44" s="2054"/>
      <c r="O44" s="2066"/>
      <c r="P44" s="2067"/>
      <c r="Q44" s="2067"/>
      <c r="R44" s="2067"/>
      <c r="S44" s="2068"/>
      <c r="T44" s="773" t="s">
        <v>888</v>
      </c>
      <c r="U44" s="774"/>
      <c r="V44" s="775"/>
      <c r="W44" s="557" t="str">
        <f>IF(W43="","",VLOOKUP(W43,[11]シフト記号表!$C$6:$L$47,10,FALSE))</f>
        <v/>
      </c>
      <c r="X44" s="558" t="str">
        <f>IF(X43="","",VLOOKUP(X43,[11]シフト記号表!$C$6:$L$47,10,FALSE))</f>
        <v/>
      </c>
      <c r="Y44" s="558" t="str">
        <f>IF(Y43="","",VLOOKUP(Y43,[11]シフト記号表!$C$6:$L$47,10,FALSE))</f>
        <v/>
      </c>
      <c r="Z44" s="558" t="str">
        <f>IF(Z43="","",VLOOKUP(Z43,[11]シフト記号表!$C$6:$L$47,10,FALSE))</f>
        <v/>
      </c>
      <c r="AA44" s="558" t="str">
        <f>IF(AA43="","",VLOOKUP(AA43,[11]シフト記号表!$C$6:$L$47,10,FALSE))</f>
        <v/>
      </c>
      <c r="AB44" s="558" t="str">
        <f>IF(AB43="","",VLOOKUP(AB43,[11]シフト記号表!$C$6:$L$47,10,FALSE))</f>
        <v/>
      </c>
      <c r="AC44" s="559" t="str">
        <f>IF(AC43="","",VLOOKUP(AC43,[11]シフト記号表!$C$6:$L$47,10,FALSE))</f>
        <v/>
      </c>
      <c r="AD44" s="557" t="str">
        <f>IF(AD43="","",VLOOKUP(AD43,[11]シフト記号表!$C$6:$L$47,10,FALSE))</f>
        <v/>
      </c>
      <c r="AE44" s="558" t="str">
        <f>IF(AE43="","",VLOOKUP(AE43,[11]シフト記号表!$C$6:$L$47,10,FALSE))</f>
        <v/>
      </c>
      <c r="AF44" s="558" t="str">
        <f>IF(AF43="","",VLOOKUP(AF43,[11]シフト記号表!$C$6:$L$47,10,FALSE))</f>
        <v/>
      </c>
      <c r="AG44" s="558" t="str">
        <f>IF(AG43="","",VLOOKUP(AG43,[11]シフト記号表!$C$6:$L$47,10,FALSE))</f>
        <v/>
      </c>
      <c r="AH44" s="558" t="str">
        <f>IF(AH43="","",VLOOKUP(AH43,[11]シフト記号表!$C$6:$L$47,10,FALSE))</f>
        <v/>
      </c>
      <c r="AI44" s="558" t="str">
        <f>IF(AI43="","",VLOOKUP(AI43,[11]シフト記号表!$C$6:$L$47,10,FALSE))</f>
        <v/>
      </c>
      <c r="AJ44" s="559" t="str">
        <f>IF(AJ43="","",VLOOKUP(AJ43,[11]シフト記号表!$C$6:$L$47,10,FALSE))</f>
        <v/>
      </c>
      <c r="AK44" s="557" t="str">
        <f>IF(AK43="","",VLOOKUP(AK43,[11]シフト記号表!$C$6:$L$47,10,FALSE))</f>
        <v/>
      </c>
      <c r="AL44" s="558" t="str">
        <f>IF(AL43="","",VLOOKUP(AL43,[11]シフト記号表!$C$6:$L$47,10,FALSE))</f>
        <v/>
      </c>
      <c r="AM44" s="558" t="str">
        <f>IF(AM43="","",VLOOKUP(AM43,[11]シフト記号表!$C$6:$L$47,10,FALSE))</f>
        <v/>
      </c>
      <c r="AN44" s="558" t="str">
        <f>IF(AN43="","",VLOOKUP(AN43,[11]シフト記号表!$C$6:$L$47,10,FALSE))</f>
        <v/>
      </c>
      <c r="AO44" s="558" t="str">
        <f>IF(AO43="","",VLOOKUP(AO43,[11]シフト記号表!$C$6:$L$47,10,FALSE))</f>
        <v/>
      </c>
      <c r="AP44" s="558" t="str">
        <f>IF(AP43="","",VLOOKUP(AP43,[11]シフト記号表!$C$6:$L$47,10,FALSE))</f>
        <v/>
      </c>
      <c r="AQ44" s="559" t="str">
        <f>IF(AQ43="","",VLOOKUP(AQ43,[11]シフト記号表!$C$6:$L$47,10,FALSE))</f>
        <v/>
      </c>
      <c r="AR44" s="557" t="str">
        <f>IF(AR43="","",VLOOKUP(AR43,[11]シフト記号表!$C$6:$L$47,10,FALSE))</f>
        <v/>
      </c>
      <c r="AS44" s="558" t="str">
        <f>IF(AS43="","",VLOOKUP(AS43,[11]シフト記号表!$C$6:$L$47,10,FALSE))</f>
        <v/>
      </c>
      <c r="AT44" s="558" t="str">
        <f>IF(AT43="","",VLOOKUP(AT43,[11]シフト記号表!$C$6:$L$47,10,FALSE))</f>
        <v/>
      </c>
      <c r="AU44" s="558" t="str">
        <f>IF(AU43="","",VLOOKUP(AU43,[11]シフト記号表!$C$6:$L$47,10,FALSE))</f>
        <v/>
      </c>
      <c r="AV44" s="558" t="str">
        <f>IF(AV43="","",VLOOKUP(AV43,[11]シフト記号表!$C$6:$L$47,10,FALSE))</f>
        <v/>
      </c>
      <c r="AW44" s="558" t="str">
        <f>IF(AW43="","",VLOOKUP(AW43,[11]シフト記号表!$C$6:$L$47,10,FALSE))</f>
        <v/>
      </c>
      <c r="AX44" s="559" t="str">
        <f>IF(AX43="","",VLOOKUP(AX43,[11]シフト記号表!$C$6:$L$47,10,FALSE))</f>
        <v/>
      </c>
      <c r="AY44" s="557" t="str">
        <f>IF(AY43="","",VLOOKUP(AY43,[11]シフト記号表!$C$6:$L$47,10,FALSE))</f>
        <v/>
      </c>
      <c r="AZ44" s="558" t="str">
        <f>IF(AZ43="","",VLOOKUP(AZ43,[11]シフト記号表!$C$6:$L$47,10,FALSE))</f>
        <v/>
      </c>
      <c r="BA44" s="558" t="str">
        <f>IF(BA43="","",VLOOKUP(BA43,[11]シフト記号表!$C$6:$L$47,10,FALSE))</f>
        <v/>
      </c>
      <c r="BB44" s="2046">
        <f>IF($BE$3="４週",SUM(W44:AX44),IF($BE$3="暦月",SUM(W44:BA44),""))</f>
        <v>0</v>
      </c>
      <c r="BC44" s="2047"/>
      <c r="BD44" s="2048">
        <f>IF($BE$3="４週",BB44/4,IF($BE$3="暦月",(BB44/($BE$8/7)),""))</f>
        <v>0</v>
      </c>
      <c r="BE44" s="2047"/>
      <c r="BF44" s="2043"/>
      <c r="BG44" s="2044"/>
      <c r="BH44" s="2044"/>
      <c r="BI44" s="2044"/>
      <c r="BJ44" s="2045"/>
    </row>
    <row r="45" spans="2:62" ht="20.25" customHeight="1" x14ac:dyDescent="0.15">
      <c r="B45" s="2049">
        <f>B43+1</f>
        <v>16</v>
      </c>
      <c r="C45" s="2121"/>
      <c r="D45" s="2122"/>
      <c r="E45" s="761"/>
      <c r="F45" s="762"/>
      <c r="G45" s="761"/>
      <c r="H45" s="762"/>
      <c r="I45" s="2123"/>
      <c r="J45" s="2124"/>
      <c r="K45" s="2125"/>
      <c r="L45" s="2126"/>
      <c r="M45" s="2126"/>
      <c r="N45" s="2122"/>
      <c r="O45" s="2066"/>
      <c r="P45" s="2067"/>
      <c r="Q45" s="2067"/>
      <c r="R45" s="2067"/>
      <c r="S45" s="2068"/>
      <c r="T45" s="776" t="s">
        <v>887</v>
      </c>
      <c r="U45" s="777"/>
      <c r="V45" s="778"/>
      <c r="W45" s="549"/>
      <c r="X45" s="550"/>
      <c r="Y45" s="550"/>
      <c r="Z45" s="550"/>
      <c r="AA45" s="550"/>
      <c r="AB45" s="550"/>
      <c r="AC45" s="551"/>
      <c r="AD45" s="549"/>
      <c r="AE45" s="550"/>
      <c r="AF45" s="550"/>
      <c r="AG45" s="550"/>
      <c r="AH45" s="550"/>
      <c r="AI45" s="550"/>
      <c r="AJ45" s="551"/>
      <c r="AK45" s="549"/>
      <c r="AL45" s="550"/>
      <c r="AM45" s="550"/>
      <c r="AN45" s="550"/>
      <c r="AO45" s="550"/>
      <c r="AP45" s="550"/>
      <c r="AQ45" s="551"/>
      <c r="AR45" s="549"/>
      <c r="AS45" s="550"/>
      <c r="AT45" s="550"/>
      <c r="AU45" s="550"/>
      <c r="AV45" s="550"/>
      <c r="AW45" s="550"/>
      <c r="AX45" s="551"/>
      <c r="AY45" s="549"/>
      <c r="AZ45" s="550"/>
      <c r="BA45" s="772"/>
      <c r="BB45" s="2127"/>
      <c r="BC45" s="2128"/>
      <c r="BD45" s="2116"/>
      <c r="BE45" s="2117"/>
      <c r="BF45" s="2118"/>
      <c r="BG45" s="2119"/>
      <c r="BH45" s="2119"/>
      <c r="BI45" s="2119"/>
      <c r="BJ45" s="2120"/>
    </row>
    <row r="46" spans="2:62" ht="20.25" customHeight="1" x14ac:dyDescent="0.15">
      <c r="B46" s="2050"/>
      <c r="C46" s="2053"/>
      <c r="D46" s="2054"/>
      <c r="E46" s="761"/>
      <c r="F46" s="762">
        <f>C45</f>
        <v>0</v>
      </c>
      <c r="G46" s="761"/>
      <c r="H46" s="762">
        <f>I45</f>
        <v>0</v>
      </c>
      <c r="I46" s="2057"/>
      <c r="J46" s="2058"/>
      <c r="K46" s="2061"/>
      <c r="L46" s="2062"/>
      <c r="M46" s="2062"/>
      <c r="N46" s="2054"/>
      <c r="O46" s="2066"/>
      <c r="P46" s="2067"/>
      <c r="Q46" s="2067"/>
      <c r="R46" s="2067"/>
      <c r="S46" s="2068"/>
      <c r="T46" s="773" t="s">
        <v>888</v>
      </c>
      <c r="U46" s="774"/>
      <c r="V46" s="775"/>
      <c r="W46" s="557" t="str">
        <f>IF(W45="","",VLOOKUP(W45,[11]シフト記号表!$C$6:$L$47,10,FALSE))</f>
        <v/>
      </c>
      <c r="X46" s="558" t="str">
        <f>IF(X45="","",VLOOKUP(X45,[11]シフト記号表!$C$6:$L$47,10,FALSE))</f>
        <v/>
      </c>
      <c r="Y46" s="558" t="str">
        <f>IF(Y45="","",VLOOKUP(Y45,[11]シフト記号表!$C$6:$L$47,10,FALSE))</f>
        <v/>
      </c>
      <c r="Z46" s="558" t="str">
        <f>IF(Z45="","",VLOOKUP(Z45,[11]シフト記号表!$C$6:$L$47,10,FALSE))</f>
        <v/>
      </c>
      <c r="AA46" s="558" t="str">
        <f>IF(AA45="","",VLOOKUP(AA45,[11]シフト記号表!$C$6:$L$47,10,FALSE))</f>
        <v/>
      </c>
      <c r="AB46" s="558" t="str">
        <f>IF(AB45="","",VLOOKUP(AB45,[11]シフト記号表!$C$6:$L$47,10,FALSE))</f>
        <v/>
      </c>
      <c r="AC46" s="559" t="str">
        <f>IF(AC45="","",VLOOKUP(AC45,[11]シフト記号表!$C$6:$L$47,10,FALSE))</f>
        <v/>
      </c>
      <c r="AD46" s="557" t="str">
        <f>IF(AD45="","",VLOOKUP(AD45,[11]シフト記号表!$C$6:$L$47,10,FALSE))</f>
        <v/>
      </c>
      <c r="AE46" s="558" t="str">
        <f>IF(AE45="","",VLOOKUP(AE45,[11]シフト記号表!$C$6:$L$47,10,FALSE))</f>
        <v/>
      </c>
      <c r="AF46" s="558" t="str">
        <f>IF(AF45="","",VLOOKUP(AF45,[11]シフト記号表!$C$6:$L$47,10,FALSE))</f>
        <v/>
      </c>
      <c r="AG46" s="558" t="str">
        <f>IF(AG45="","",VLOOKUP(AG45,[11]シフト記号表!$C$6:$L$47,10,FALSE))</f>
        <v/>
      </c>
      <c r="AH46" s="558" t="str">
        <f>IF(AH45="","",VLOOKUP(AH45,[11]シフト記号表!$C$6:$L$47,10,FALSE))</f>
        <v/>
      </c>
      <c r="AI46" s="558" t="str">
        <f>IF(AI45="","",VLOOKUP(AI45,[11]シフト記号表!$C$6:$L$47,10,FALSE))</f>
        <v/>
      </c>
      <c r="AJ46" s="559" t="str">
        <f>IF(AJ45="","",VLOOKUP(AJ45,[11]シフト記号表!$C$6:$L$47,10,FALSE))</f>
        <v/>
      </c>
      <c r="AK46" s="557" t="str">
        <f>IF(AK45="","",VLOOKUP(AK45,[11]シフト記号表!$C$6:$L$47,10,FALSE))</f>
        <v/>
      </c>
      <c r="AL46" s="558" t="str">
        <f>IF(AL45="","",VLOOKUP(AL45,[11]シフト記号表!$C$6:$L$47,10,FALSE))</f>
        <v/>
      </c>
      <c r="AM46" s="558" t="str">
        <f>IF(AM45="","",VLOOKUP(AM45,[11]シフト記号表!$C$6:$L$47,10,FALSE))</f>
        <v/>
      </c>
      <c r="AN46" s="558" t="str">
        <f>IF(AN45="","",VLOOKUP(AN45,[11]シフト記号表!$C$6:$L$47,10,FALSE))</f>
        <v/>
      </c>
      <c r="AO46" s="558" t="str">
        <f>IF(AO45="","",VLOOKUP(AO45,[11]シフト記号表!$C$6:$L$47,10,FALSE))</f>
        <v/>
      </c>
      <c r="AP46" s="558" t="str">
        <f>IF(AP45="","",VLOOKUP(AP45,[11]シフト記号表!$C$6:$L$47,10,FALSE))</f>
        <v/>
      </c>
      <c r="AQ46" s="559" t="str">
        <f>IF(AQ45="","",VLOOKUP(AQ45,[11]シフト記号表!$C$6:$L$47,10,FALSE))</f>
        <v/>
      </c>
      <c r="AR46" s="557" t="str">
        <f>IF(AR45="","",VLOOKUP(AR45,[11]シフト記号表!$C$6:$L$47,10,FALSE))</f>
        <v/>
      </c>
      <c r="AS46" s="558" t="str">
        <f>IF(AS45="","",VLOOKUP(AS45,[11]シフト記号表!$C$6:$L$47,10,FALSE))</f>
        <v/>
      </c>
      <c r="AT46" s="558" t="str">
        <f>IF(AT45="","",VLOOKUP(AT45,[11]シフト記号表!$C$6:$L$47,10,FALSE))</f>
        <v/>
      </c>
      <c r="AU46" s="558" t="str">
        <f>IF(AU45="","",VLOOKUP(AU45,[11]シフト記号表!$C$6:$L$47,10,FALSE))</f>
        <v/>
      </c>
      <c r="AV46" s="558" t="str">
        <f>IF(AV45="","",VLOOKUP(AV45,[11]シフト記号表!$C$6:$L$47,10,FALSE))</f>
        <v/>
      </c>
      <c r="AW46" s="558" t="str">
        <f>IF(AW45="","",VLOOKUP(AW45,[11]シフト記号表!$C$6:$L$47,10,FALSE))</f>
        <v/>
      </c>
      <c r="AX46" s="559" t="str">
        <f>IF(AX45="","",VLOOKUP(AX45,[11]シフト記号表!$C$6:$L$47,10,FALSE))</f>
        <v/>
      </c>
      <c r="AY46" s="557" t="str">
        <f>IF(AY45="","",VLOOKUP(AY45,[11]シフト記号表!$C$6:$L$47,10,FALSE))</f>
        <v/>
      </c>
      <c r="AZ46" s="558" t="str">
        <f>IF(AZ45="","",VLOOKUP(AZ45,[11]シフト記号表!$C$6:$L$47,10,FALSE))</f>
        <v/>
      </c>
      <c r="BA46" s="558" t="str">
        <f>IF(BA45="","",VLOOKUP(BA45,[11]シフト記号表!$C$6:$L$47,10,FALSE))</f>
        <v/>
      </c>
      <c r="BB46" s="2046">
        <f>IF($BE$3="４週",SUM(W46:AX46),IF($BE$3="暦月",SUM(W46:BA46),""))</f>
        <v>0</v>
      </c>
      <c r="BC46" s="2047"/>
      <c r="BD46" s="2048">
        <f>IF($BE$3="４週",BB46/4,IF($BE$3="暦月",(BB46/($BE$8/7)),""))</f>
        <v>0</v>
      </c>
      <c r="BE46" s="2047"/>
      <c r="BF46" s="2043"/>
      <c r="BG46" s="2044"/>
      <c r="BH46" s="2044"/>
      <c r="BI46" s="2044"/>
      <c r="BJ46" s="2045"/>
    </row>
    <row r="47" spans="2:62" ht="20.25" customHeight="1" x14ac:dyDescent="0.15">
      <c r="B47" s="2049">
        <f>B45+1</f>
        <v>17</v>
      </c>
      <c r="C47" s="2121"/>
      <c r="D47" s="2122"/>
      <c r="E47" s="761"/>
      <c r="F47" s="762"/>
      <c r="G47" s="761"/>
      <c r="H47" s="762"/>
      <c r="I47" s="2123"/>
      <c r="J47" s="2124"/>
      <c r="K47" s="2125"/>
      <c r="L47" s="2126"/>
      <c r="M47" s="2126"/>
      <c r="N47" s="2122"/>
      <c r="O47" s="2066"/>
      <c r="P47" s="2067"/>
      <c r="Q47" s="2067"/>
      <c r="R47" s="2067"/>
      <c r="S47" s="2068"/>
      <c r="T47" s="776" t="s">
        <v>887</v>
      </c>
      <c r="U47" s="777"/>
      <c r="V47" s="778"/>
      <c r="W47" s="549"/>
      <c r="X47" s="550"/>
      <c r="Y47" s="550"/>
      <c r="Z47" s="550"/>
      <c r="AA47" s="550"/>
      <c r="AB47" s="550"/>
      <c r="AC47" s="551"/>
      <c r="AD47" s="549"/>
      <c r="AE47" s="550"/>
      <c r="AF47" s="550"/>
      <c r="AG47" s="550"/>
      <c r="AH47" s="550"/>
      <c r="AI47" s="550"/>
      <c r="AJ47" s="551"/>
      <c r="AK47" s="549"/>
      <c r="AL47" s="550"/>
      <c r="AM47" s="550"/>
      <c r="AN47" s="550"/>
      <c r="AO47" s="550"/>
      <c r="AP47" s="550"/>
      <c r="AQ47" s="551"/>
      <c r="AR47" s="549"/>
      <c r="AS47" s="550"/>
      <c r="AT47" s="550"/>
      <c r="AU47" s="550"/>
      <c r="AV47" s="550"/>
      <c r="AW47" s="550"/>
      <c r="AX47" s="551"/>
      <c r="AY47" s="549"/>
      <c r="AZ47" s="550"/>
      <c r="BA47" s="772"/>
      <c r="BB47" s="2127"/>
      <c r="BC47" s="2128"/>
      <c r="BD47" s="2116"/>
      <c r="BE47" s="2117"/>
      <c r="BF47" s="2118"/>
      <c r="BG47" s="2119"/>
      <c r="BH47" s="2119"/>
      <c r="BI47" s="2119"/>
      <c r="BJ47" s="2120"/>
    </row>
    <row r="48" spans="2:62" ht="20.25" customHeight="1" x14ac:dyDescent="0.15">
      <c r="B48" s="2050"/>
      <c r="C48" s="2053"/>
      <c r="D48" s="2054"/>
      <c r="E48" s="761"/>
      <c r="F48" s="762">
        <f>C47</f>
        <v>0</v>
      </c>
      <c r="G48" s="761"/>
      <c r="H48" s="762">
        <f>I47</f>
        <v>0</v>
      </c>
      <c r="I48" s="2057"/>
      <c r="J48" s="2058"/>
      <c r="K48" s="2061"/>
      <c r="L48" s="2062"/>
      <c r="M48" s="2062"/>
      <c r="N48" s="2054"/>
      <c r="O48" s="2066"/>
      <c r="P48" s="2067"/>
      <c r="Q48" s="2067"/>
      <c r="R48" s="2067"/>
      <c r="S48" s="2068"/>
      <c r="T48" s="773" t="s">
        <v>888</v>
      </c>
      <c r="U48" s="774"/>
      <c r="V48" s="775"/>
      <c r="W48" s="557" t="str">
        <f>IF(W47="","",VLOOKUP(W47,[11]シフト記号表!$C$6:$L$47,10,FALSE))</f>
        <v/>
      </c>
      <c r="X48" s="558" t="str">
        <f>IF(X47="","",VLOOKUP(X47,[11]シフト記号表!$C$6:$L$47,10,FALSE))</f>
        <v/>
      </c>
      <c r="Y48" s="558" t="str">
        <f>IF(Y47="","",VLOOKUP(Y47,[11]シフト記号表!$C$6:$L$47,10,FALSE))</f>
        <v/>
      </c>
      <c r="Z48" s="558" t="str">
        <f>IF(Z47="","",VLOOKUP(Z47,[11]シフト記号表!$C$6:$L$47,10,FALSE))</f>
        <v/>
      </c>
      <c r="AA48" s="558" t="str">
        <f>IF(AA47="","",VLOOKUP(AA47,[11]シフト記号表!$C$6:$L$47,10,FALSE))</f>
        <v/>
      </c>
      <c r="AB48" s="558" t="str">
        <f>IF(AB47="","",VLOOKUP(AB47,[11]シフト記号表!$C$6:$L$47,10,FALSE))</f>
        <v/>
      </c>
      <c r="AC48" s="559" t="str">
        <f>IF(AC47="","",VLOOKUP(AC47,[11]シフト記号表!$C$6:$L$47,10,FALSE))</f>
        <v/>
      </c>
      <c r="AD48" s="557" t="str">
        <f>IF(AD47="","",VLOOKUP(AD47,[11]シフト記号表!$C$6:$L$47,10,FALSE))</f>
        <v/>
      </c>
      <c r="AE48" s="558" t="str">
        <f>IF(AE47="","",VLOOKUP(AE47,[11]シフト記号表!$C$6:$L$47,10,FALSE))</f>
        <v/>
      </c>
      <c r="AF48" s="558" t="str">
        <f>IF(AF47="","",VLOOKUP(AF47,[11]シフト記号表!$C$6:$L$47,10,FALSE))</f>
        <v/>
      </c>
      <c r="AG48" s="558" t="str">
        <f>IF(AG47="","",VLOOKUP(AG47,[11]シフト記号表!$C$6:$L$47,10,FALSE))</f>
        <v/>
      </c>
      <c r="AH48" s="558" t="str">
        <f>IF(AH47="","",VLOOKUP(AH47,[11]シフト記号表!$C$6:$L$47,10,FALSE))</f>
        <v/>
      </c>
      <c r="AI48" s="558" t="str">
        <f>IF(AI47="","",VLOOKUP(AI47,[11]シフト記号表!$C$6:$L$47,10,FALSE))</f>
        <v/>
      </c>
      <c r="AJ48" s="559" t="str">
        <f>IF(AJ47="","",VLOOKUP(AJ47,[11]シフト記号表!$C$6:$L$47,10,FALSE))</f>
        <v/>
      </c>
      <c r="AK48" s="557" t="str">
        <f>IF(AK47="","",VLOOKUP(AK47,[11]シフト記号表!$C$6:$L$47,10,FALSE))</f>
        <v/>
      </c>
      <c r="AL48" s="558" t="str">
        <f>IF(AL47="","",VLOOKUP(AL47,[11]シフト記号表!$C$6:$L$47,10,FALSE))</f>
        <v/>
      </c>
      <c r="AM48" s="558" t="str">
        <f>IF(AM47="","",VLOOKUP(AM47,[11]シフト記号表!$C$6:$L$47,10,FALSE))</f>
        <v/>
      </c>
      <c r="AN48" s="558" t="str">
        <f>IF(AN47="","",VLOOKUP(AN47,[11]シフト記号表!$C$6:$L$47,10,FALSE))</f>
        <v/>
      </c>
      <c r="AO48" s="558" t="str">
        <f>IF(AO47="","",VLOOKUP(AO47,[11]シフト記号表!$C$6:$L$47,10,FALSE))</f>
        <v/>
      </c>
      <c r="AP48" s="558" t="str">
        <f>IF(AP47="","",VLOOKUP(AP47,[11]シフト記号表!$C$6:$L$47,10,FALSE))</f>
        <v/>
      </c>
      <c r="AQ48" s="559" t="str">
        <f>IF(AQ47="","",VLOOKUP(AQ47,[11]シフト記号表!$C$6:$L$47,10,FALSE))</f>
        <v/>
      </c>
      <c r="AR48" s="557" t="str">
        <f>IF(AR47="","",VLOOKUP(AR47,[11]シフト記号表!$C$6:$L$47,10,FALSE))</f>
        <v/>
      </c>
      <c r="AS48" s="558" t="str">
        <f>IF(AS47="","",VLOOKUP(AS47,[11]シフト記号表!$C$6:$L$47,10,FALSE))</f>
        <v/>
      </c>
      <c r="AT48" s="558" t="str">
        <f>IF(AT47="","",VLOOKUP(AT47,[11]シフト記号表!$C$6:$L$47,10,FALSE))</f>
        <v/>
      </c>
      <c r="AU48" s="558" t="str">
        <f>IF(AU47="","",VLOOKUP(AU47,[11]シフト記号表!$C$6:$L$47,10,FALSE))</f>
        <v/>
      </c>
      <c r="AV48" s="558" t="str">
        <f>IF(AV47="","",VLOOKUP(AV47,[11]シフト記号表!$C$6:$L$47,10,FALSE))</f>
        <v/>
      </c>
      <c r="AW48" s="558" t="str">
        <f>IF(AW47="","",VLOOKUP(AW47,[11]シフト記号表!$C$6:$L$47,10,FALSE))</f>
        <v/>
      </c>
      <c r="AX48" s="559" t="str">
        <f>IF(AX47="","",VLOOKUP(AX47,[11]シフト記号表!$C$6:$L$47,10,FALSE))</f>
        <v/>
      </c>
      <c r="AY48" s="557" t="str">
        <f>IF(AY47="","",VLOOKUP(AY47,[11]シフト記号表!$C$6:$L$47,10,FALSE))</f>
        <v/>
      </c>
      <c r="AZ48" s="558" t="str">
        <f>IF(AZ47="","",VLOOKUP(AZ47,[11]シフト記号表!$C$6:$L$47,10,FALSE))</f>
        <v/>
      </c>
      <c r="BA48" s="558" t="str">
        <f>IF(BA47="","",VLOOKUP(BA47,[11]シフト記号表!$C$6:$L$47,10,FALSE))</f>
        <v/>
      </c>
      <c r="BB48" s="2046">
        <f>IF($BE$3="４週",SUM(W48:AX48),IF($BE$3="暦月",SUM(W48:BA48),""))</f>
        <v>0</v>
      </c>
      <c r="BC48" s="2047"/>
      <c r="BD48" s="2048">
        <f>IF($BE$3="４週",BB48/4,IF($BE$3="暦月",(BB48/($BE$8/7)),""))</f>
        <v>0</v>
      </c>
      <c r="BE48" s="2047"/>
      <c r="BF48" s="2043"/>
      <c r="BG48" s="2044"/>
      <c r="BH48" s="2044"/>
      <c r="BI48" s="2044"/>
      <c r="BJ48" s="2045"/>
    </row>
    <row r="49" spans="2:62" ht="20.25" customHeight="1" x14ac:dyDescent="0.15">
      <c r="B49" s="2049">
        <f>B47+1</f>
        <v>18</v>
      </c>
      <c r="C49" s="2121"/>
      <c r="D49" s="2122"/>
      <c r="E49" s="761"/>
      <c r="F49" s="762"/>
      <c r="G49" s="761"/>
      <c r="H49" s="762"/>
      <c r="I49" s="2123"/>
      <c r="J49" s="2124"/>
      <c r="K49" s="2125"/>
      <c r="L49" s="2126"/>
      <c r="M49" s="2126"/>
      <c r="N49" s="2122"/>
      <c r="O49" s="2066"/>
      <c r="P49" s="2067"/>
      <c r="Q49" s="2067"/>
      <c r="R49" s="2067"/>
      <c r="S49" s="2068"/>
      <c r="T49" s="776" t="s">
        <v>887</v>
      </c>
      <c r="U49" s="777"/>
      <c r="V49" s="778"/>
      <c r="W49" s="549"/>
      <c r="X49" s="550"/>
      <c r="Y49" s="550"/>
      <c r="Z49" s="550"/>
      <c r="AA49" s="550"/>
      <c r="AB49" s="550"/>
      <c r="AC49" s="551"/>
      <c r="AD49" s="549"/>
      <c r="AE49" s="550"/>
      <c r="AF49" s="550"/>
      <c r="AG49" s="550"/>
      <c r="AH49" s="550"/>
      <c r="AI49" s="550"/>
      <c r="AJ49" s="551"/>
      <c r="AK49" s="549"/>
      <c r="AL49" s="550"/>
      <c r="AM49" s="550"/>
      <c r="AN49" s="550"/>
      <c r="AO49" s="550"/>
      <c r="AP49" s="550"/>
      <c r="AQ49" s="551"/>
      <c r="AR49" s="549"/>
      <c r="AS49" s="550"/>
      <c r="AT49" s="550"/>
      <c r="AU49" s="550"/>
      <c r="AV49" s="550"/>
      <c r="AW49" s="550"/>
      <c r="AX49" s="551"/>
      <c r="AY49" s="549"/>
      <c r="AZ49" s="550"/>
      <c r="BA49" s="772"/>
      <c r="BB49" s="2127"/>
      <c r="BC49" s="2128"/>
      <c r="BD49" s="2116"/>
      <c r="BE49" s="2117"/>
      <c r="BF49" s="2118"/>
      <c r="BG49" s="2119"/>
      <c r="BH49" s="2119"/>
      <c r="BI49" s="2119"/>
      <c r="BJ49" s="2120"/>
    </row>
    <row r="50" spans="2:62" ht="20.25" customHeight="1" x14ac:dyDescent="0.15">
      <c r="B50" s="2050"/>
      <c r="C50" s="2053"/>
      <c r="D50" s="2054"/>
      <c r="E50" s="761"/>
      <c r="F50" s="762">
        <f>C49</f>
        <v>0</v>
      </c>
      <c r="G50" s="761"/>
      <c r="H50" s="762">
        <f>I49</f>
        <v>0</v>
      </c>
      <c r="I50" s="2057"/>
      <c r="J50" s="2058"/>
      <c r="K50" s="2061"/>
      <c r="L50" s="2062"/>
      <c r="M50" s="2062"/>
      <c r="N50" s="2054"/>
      <c r="O50" s="2066"/>
      <c r="P50" s="2067"/>
      <c r="Q50" s="2067"/>
      <c r="R50" s="2067"/>
      <c r="S50" s="2068"/>
      <c r="T50" s="773" t="s">
        <v>888</v>
      </c>
      <c r="U50" s="774"/>
      <c r="V50" s="775"/>
      <c r="W50" s="557" t="str">
        <f>IF(W49="","",VLOOKUP(W49,[11]シフト記号表!$C$6:$L$47,10,FALSE))</f>
        <v/>
      </c>
      <c r="X50" s="558" t="str">
        <f>IF(X49="","",VLOOKUP(X49,[11]シフト記号表!$C$6:$L$47,10,FALSE))</f>
        <v/>
      </c>
      <c r="Y50" s="558" t="str">
        <f>IF(Y49="","",VLOOKUP(Y49,[11]シフト記号表!$C$6:$L$47,10,FALSE))</f>
        <v/>
      </c>
      <c r="Z50" s="558" t="str">
        <f>IF(Z49="","",VLOOKUP(Z49,[11]シフト記号表!$C$6:$L$47,10,FALSE))</f>
        <v/>
      </c>
      <c r="AA50" s="558" t="str">
        <f>IF(AA49="","",VLOOKUP(AA49,[11]シフト記号表!$C$6:$L$47,10,FALSE))</f>
        <v/>
      </c>
      <c r="AB50" s="558" t="str">
        <f>IF(AB49="","",VLOOKUP(AB49,[11]シフト記号表!$C$6:$L$47,10,FALSE))</f>
        <v/>
      </c>
      <c r="AC50" s="559" t="str">
        <f>IF(AC49="","",VLOOKUP(AC49,[11]シフト記号表!$C$6:$L$47,10,FALSE))</f>
        <v/>
      </c>
      <c r="AD50" s="557" t="str">
        <f>IF(AD49="","",VLOOKUP(AD49,[11]シフト記号表!$C$6:$L$47,10,FALSE))</f>
        <v/>
      </c>
      <c r="AE50" s="558" t="str">
        <f>IF(AE49="","",VLOOKUP(AE49,[11]シフト記号表!$C$6:$L$47,10,FALSE))</f>
        <v/>
      </c>
      <c r="AF50" s="558" t="str">
        <f>IF(AF49="","",VLOOKUP(AF49,[11]シフト記号表!$C$6:$L$47,10,FALSE))</f>
        <v/>
      </c>
      <c r="AG50" s="558" t="str">
        <f>IF(AG49="","",VLOOKUP(AG49,[11]シフト記号表!$C$6:$L$47,10,FALSE))</f>
        <v/>
      </c>
      <c r="AH50" s="558" t="str">
        <f>IF(AH49="","",VLOOKUP(AH49,[11]シフト記号表!$C$6:$L$47,10,FALSE))</f>
        <v/>
      </c>
      <c r="AI50" s="558" t="str">
        <f>IF(AI49="","",VLOOKUP(AI49,[11]シフト記号表!$C$6:$L$47,10,FALSE))</f>
        <v/>
      </c>
      <c r="AJ50" s="559" t="str">
        <f>IF(AJ49="","",VLOOKUP(AJ49,[11]シフト記号表!$C$6:$L$47,10,FALSE))</f>
        <v/>
      </c>
      <c r="AK50" s="557" t="str">
        <f>IF(AK49="","",VLOOKUP(AK49,[11]シフト記号表!$C$6:$L$47,10,FALSE))</f>
        <v/>
      </c>
      <c r="AL50" s="558" t="str">
        <f>IF(AL49="","",VLOOKUP(AL49,[11]シフト記号表!$C$6:$L$47,10,FALSE))</f>
        <v/>
      </c>
      <c r="AM50" s="558" t="str">
        <f>IF(AM49="","",VLOOKUP(AM49,[11]シフト記号表!$C$6:$L$47,10,FALSE))</f>
        <v/>
      </c>
      <c r="AN50" s="558" t="str">
        <f>IF(AN49="","",VLOOKUP(AN49,[11]シフト記号表!$C$6:$L$47,10,FALSE))</f>
        <v/>
      </c>
      <c r="AO50" s="558" t="str">
        <f>IF(AO49="","",VLOOKUP(AO49,[11]シフト記号表!$C$6:$L$47,10,FALSE))</f>
        <v/>
      </c>
      <c r="AP50" s="558" t="str">
        <f>IF(AP49="","",VLOOKUP(AP49,[11]シフト記号表!$C$6:$L$47,10,FALSE))</f>
        <v/>
      </c>
      <c r="AQ50" s="559" t="str">
        <f>IF(AQ49="","",VLOOKUP(AQ49,[11]シフト記号表!$C$6:$L$47,10,FALSE))</f>
        <v/>
      </c>
      <c r="AR50" s="557" t="str">
        <f>IF(AR49="","",VLOOKUP(AR49,[11]シフト記号表!$C$6:$L$47,10,FALSE))</f>
        <v/>
      </c>
      <c r="AS50" s="558" t="str">
        <f>IF(AS49="","",VLOOKUP(AS49,[11]シフト記号表!$C$6:$L$47,10,FALSE))</f>
        <v/>
      </c>
      <c r="AT50" s="558" t="str">
        <f>IF(AT49="","",VLOOKUP(AT49,[11]シフト記号表!$C$6:$L$47,10,FALSE))</f>
        <v/>
      </c>
      <c r="AU50" s="558" t="str">
        <f>IF(AU49="","",VLOOKUP(AU49,[11]シフト記号表!$C$6:$L$47,10,FALSE))</f>
        <v/>
      </c>
      <c r="AV50" s="558" t="str">
        <f>IF(AV49="","",VLOOKUP(AV49,[11]シフト記号表!$C$6:$L$47,10,FALSE))</f>
        <v/>
      </c>
      <c r="AW50" s="558" t="str">
        <f>IF(AW49="","",VLOOKUP(AW49,[11]シフト記号表!$C$6:$L$47,10,FALSE))</f>
        <v/>
      </c>
      <c r="AX50" s="559" t="str">
        <f>IF(AX49="","",VLOOKUP(AX49,[11]シフト記号表!$C$6:$L$47,10,FALSE))</f>
        <v/>
      </c>
      <c r="AY50" s="557" t="str">
        <f>IF(AY49="","",VLOOKUP(AY49,[11]シフト記号表!$C$6:$L$47,10,FALSE))</f>
        <v/>
      </c>
      <c r="AZ50" s="558" t="str">
        <f>IF(AZ49="","",VLOOKUP(AZ49,[11]シフト記号表!$C$6:$L$47,10,FALSE))</f>
        <v/>
      </c>
      <c r="BA50" s="558" t="str">
        <f>IF(BA49="","",VLOOKUP(BA49,[11]シフト記号表!$C$6:$L$47,10,FALSE))</f>
        <v/>
      </c>
      <c r="BB50" s="2046">
        <f>IF($BE$3="４週",SUM(W50:AX50),IF($BE$3="暦月",SUM(W50:BA50),""))</f>
        <v>0</v>
      </c>
      <c r="BC50" s="2047"/>
      <c r="BD50" s="2048">
        <f>IF($BE$3="４週",BB50/4,IF($BE$3="暦月",(BB50/($BE$8/7)),""))</f>
        <v>0</v>
      </c>
      <c r="BE50" s="2047"/>
      <c r="BF50" s="2043"/>
      <c r="BG50" s="2044"/>
      <c r="BH50" s="2044"/>
      <c r="BI50" s="2044"/>
      <c r="BJ50" s="2045"/>
    </row>
    <row r="51" spans="2:62" ht="20.25" customHeight="1" x14ac:dyDescent="0.15">
      <c r="B51" s="2049">
        <f>B49+1</f>
        <v>19</v>
      </c>
      <c r="C51" s="2121"/>
      <c r="D51" s="2122"/>
      <c r="E51" s="767"/>
      <c r="F51" s="768"/>
      <c r="G51" s="767"/>
      <c r="H51" s="768"/>
      <c r="I51" s="2123"/>
      <c r="J51" s="2124"/>
      <c r="K51" s="2125"/>
      <c r="L51" s="2126"/>
      <c r="M51" s="2126"/>
      <c r="N51" s="2122"/>
      <c r="O51" s="2066"/>
      <c r="P51" s="2067"/>
      <c r="Q51" s="2067"/>
      <c r="R51" s="2067"/>
      <c r="S51" s="2068"/>
      <c r="T51" s="769" t="s">
        <v>887</v>
      </c>
      <c r="U51" s="770"/>
      <c r="V51" s="771"/>
      <c r="W51" s="549"/>
      <c r="X51" s="550"/>
      <c r="Y51" s="550"/>
      <c r="Z51" s="550"/>
      <c r="AA51" s="550"/>
      <c r="AB51" s="550"/>
      <c r="AC51" s="551"/>
      <c r="AD51" s="549"/>
      <c r="AE51" s="550"/>
      <c r="AF51" s="550"/>
      <c r="AG51" s="550"/>
      <c r="AH51" s="550"/>
      <c r="AI51" s="550"/>
      <c r="AJ51" s="551"/>
      <c r="AK51" s="549"/>
      <c r="AL51" s="550"/>
      <c r="AM51" s="550"/>
      <c r="AN51" s="550"/>
      <c r="AO51" s="550"/>
      <c r="AP51" s="550"/>
      <c r="AQ51" s="551"/>
      <c r="AR51" s="549"/>
      <c r="AS51" s="550"/>
      <c r="AT51" s="550"/>
      <c r="AU51" s="550"/>
      <c r="AV51" s="550"/>
      <c r="AW51" s="550"/>
      <c r="AX51" s="551"/>
      <c r="AY51" s="549"/>
      <c r="AZ51" s="550"/>
      <c r="BA51" s="772"/>
      <c r="BB51" s="2127"/>
      <c r="BC51" s="2128"/>
      <c r="BD51" s="2116"/>
      <c r="BE51" s="2117"/>
      <c r="BF51" s="2118"/>
      <c r="BG51" s="2119"/>
      <c r="BH51" s="2119"/>
      <c r="BI51" s="2119"/>
      <c r="BJ51" s="2120"/>
    </row>
    <row r="52" spans="2:62" ht="20.25" customHeight="1" x14ac:dyDescent="0.15">
      <c r="B52" s="2050"/>
      <c r="C52" s="2053"/>
      <c r="D52" s="2054"/>
      <c r="E52" s="761"/>
      <c r="F52" s="762">
        <f>C51</f>
        <v>0</v>
      </c>
      <c r="G52" s="761"/>
      <c r="H52" s="762">
        <f>I51</f>
        <v>0</v>
      </c>
      <c r="I52" s="2057"/>
      <c r="J52" s="2058"/>
      <c r="K52" s="2061"/>
      <c r="L52" s="2062"/>
      <c r="M52" s="2062"/>
      <c r="N52" s="2054"/>
      <c r="O52" s="2066"/>
      <c r="P52" s="2067"/>
      <c r="Q52" s="2067"/>
      <c r="R52" s="2067"/>
      <c r="S52" s="2068"/>
      <c r="T52" s="773" t="s">
        <v>888</v>
      </c>
      <c r="U52" s="765"/>
      <c r="V52" s="766"/>
      <c r="W52" s="557" t="str">
        <f>IF(W51="","",VLOOKUP(W51,[11]シフト記号表!$C$6:$L$47,10,FALSE))</f>
        <v/>
      </c>
      <c r="X52" s="558" t="str">
        <f>IF(X51="","",VLOOKUP(X51,[11]シフト記号表!$C$6:$L$47,10,FALSE))</f>
        <v/>
      </c>
      <c r="Y52" s="558" t="str">
        <f>IF(Y51="","",VLOOKUP(Y51,[11]シフト記号表!$C$6:$L$47,10,FALSE))</f>
        <v/>
      </c>
      <c r="Z52" s="558" t="str">
        <f>IF(Z51="","",VLOOKUP(Z51,[11]シフト記号表!$C$6:$L$47,10,FALSE))</f>
        <v/>
      </c>
      <c r="AA52" s="558" t="str">
        <f>IF(AA51="","",VLOOKUP(AA51,[11]シフト記号表!$C$6:$L$47,10,FALSE))</f>
        <v/>
      </c>
      <c r="AB52" s="558" t="str">
        <f>IF(AB51="","",VLOOKUP(AB51,[11]シフト記号表!$C$6:$L$47,10,FALSE))</f>
        <v/>
      </c>
      <c r="AC52" s="559" t="str">
        <f>IF(AC51="","",VLOOKUP(AC51,[11]シフト記号表!$C$6:$L$47,10,FALSE))</f>
        <v/>
      </c>
      <c r="AD52" s="557" t="str">
        <f>IF(AD51="","",VLOOKUP(AD51,[11]シフト記号表!$C$6:$L$47,10,FALSE))</f>
        <v/>
      </c>
      <c r="AE52" s="558" t="str">
        <f>IF(AE51="","",VLOOKUP(AE51,[11]シフト記号表!$C$6:$L$47,10,FALSE))</f>
        <v/>
      </c>
      <c r="AF52" s="558" t="str">
        <f>IF(AF51="","",VLOOKUP(AF51,[11]シフト記号表!$C$6:$L$47,10,FALSE))</f>
        <v/>
      </c>
      <c r="AG52" s="558" t="str">
        <f>IF(AG51="","",VLOOKUP(AG51,[11]シフト記号表!$C$6:$L$47,10,FALSE))</f>
        <v/>
      </c>
      <c r="AH52" s="558" t="str">
        <f>IF(AH51="","",VLOOKUP(AH51,[11]シフト記号表!$C$6:$L$47,10,FALSE))</f>
        <v/>
      </c>
      <c r="AI52" s="558" t="str">
        <f>IF(AI51="","",VLOOKUP(AI51,[11]シフト記号表!$C$6:$L$47,10,FALSE))</f>
        <v/>
      </c>
      <c r="AJ52" s="559" t="str">
        <f>IF(AJ51="","",VLOOKUP(AJ51,[11]シフト記号表!$C$6:$L$47,10,FALSE))</f>
        <v/>
      </c>
      <c r="AK52" s="557" t="str">
        <f>IF(AK51="","",VLOOKUP(AK51,[11]シフト記号表!$C$6:$L$47,10,FALSE))</f>
        <v/>
      </c>
      <c r="AL52" s="558" t="str">
        <f>IF(AL51="","",VLOOKUP(AL51,[11]シフト記号表!$C$6:$L$47,10,FALSE))</f>
        <v/>
      </c>
      <c r="AM52" s="558" t="str">
        <f>IF(AM51="","",VLOOKUP(AM51,[11]シフト記号表!$C$6:$L$47,10,FALSE))</f>
        <v/>
      </c>
      <c r="AN52" s="558" t="str">
        <f>IF(AN51="","",VLOOKUP(AN51,[11]シフト記号表!$C$6:$L$47,10,FALSE))</f>
        <v/>
      </c>
      <c r="AO52" s="558" t="str">
        <f>IF(AO51="","",VLOOKUP(AO51,[11]シフト記号表!$C$6:$L$47,10,FALSE))</f>
        <v/>
      </c>
      <c r="AP52" s="558" t="str">
        <f>IF(AP51="","",VLOOKUP(AP51,[11]シフト記号表!$C$6:$L$47,10,FALSE))</f>
        <v/>
      </c>
      <c r="AQ52" s="559" t="str">
        <f>IF(AQ51="","",VLOOKUP(AQ51,[11]シフト記号表!$C$6:$L$47,10,FALSE))</f>
        <v/>
      </c>
      <c r="AR52" s="557" t="str">
        <f>IF(AR51="","",VLOOKUP(AR51,[11]シフト記号表!$C$6:$L$47,10,FALSE))</f>
        <v/>
      </c>
      <c r="AS52" s="558" t="str">
        <f>IF(AS51="","",VLOOKUP(AS51,[11]シフト記号表!$C$6:$L$47,10,FALSE))</f>
        <v/>
      </c>
      <c r="AT52" s="558" t="str">
        <f>IF(AT51="","",VLOOKUP(AT51,[11]シフト記号表!$C$6:$L$47,10,FALSE))</f>
        <v/>
      </c>
      <c r="AU52" s="558" t="str">
        <f>IF(AU51="","",VLOOKUP(AU51,[11]シフト記号表!$C$6:$L$47,10,FALSE))</f>
        <v/>
      </c>
      <c r="AV52" s="558" t="str">
        <f>IF(AV51="","",VLOOKUP(AV51,[11]シフト記号表!$C$6:$L$47,10,FALSE))</f>
        <v/>
      </c>
      <c r="AW52" s="558" t="str">
        <f>IF(AW51="","",VLOOKUP(AW51,[11]シフト記号表!$C$6:$L$47,10,FALSE))</f>
        <v/>
      </c>
      <c r="AX52" s="559" t="str">
        <f>IF(AX51="","",VLOOKUP(AX51,[11]シフト記号表!$C$6:$L$47,10,FALSE))</f>
        <v/>
      </c>
      <c r="AY52" s="557" t="str">
        <f>IF(AY51="","",VLOOKUP(AY51,[11]シフト記号表!$C$6:$L$47,10,FALSE))</f>
        <v/>
      </c>
      <c r="AZ52" s="558" t="str">
        <f>IF(AZ51="","",VLOOKUP(AZ51,[11]シフト記号表!$C$6:$L$47,10,FALSE))</f>
        <v/>
      </c>
      <c r="BA52" s="558" t="str">
        <f>IF(BA51="","",VLOOKUP(BA51,[11]シフト記号表!$C$6:$L$47,10,FALSE))</f>
        <v/>
      </c>
      <c r="BB52" s="2046">
        <f>IF($BE$3="４週",SUM(W52:AX52),IF($BE$3="暦月",SUM(W52:BA52),""))</f>
        <v>0</v>
      </c>
      <c r="BC52" s="2047"/>
      <c r="BD52" s="2048">
        <f>IF($BE$3="４週",BB52/4,IF($BE$3="暦月",(BB52/($BE$8/7)),""))</f>
        <v>0</v>
      </c>
      <c r="BE52" s="2047"/>
      <c r="BF52" s="2043"/>
      <c r="BG52" s="2044"/>
      <c r="BH52" s="2044"/>
      <c r="BI52" s="2044"/>
      <c r="BJ52" s="2045"/>
    </row>
    <row r="53" spans="2:62" ht="20.25" customHeight="1" x14ac:dyDescent="0.15">
      <c r="B53" s="2049">
        <f>B51+1</f>
        <v>20</v>
      </c>
      <c r="C53" s="2121"/>
      <c r="D53" s="2122"/>
      <c r="E53" s="767"/>
      <c r="F53" s="768"/>
      <c r="G53" s="767"/>
      <c r="H53" s="768"/>
      <c r="I53" s="2123"/>
      <c r="J53" s="2124"/>
      <c r="K53" s="2125"/>
      <c r="L53" s="2126"/>
      <c r="M53" s="2126"/>
      <c r="N53" s="2122"/>
      <c r="O53" s="2066"/>
      <c r="P53" s="2067"/>
      <c r="Q53" s="2067"/>
      <c r="R53" s="2067"/>
      <c r="S53" s="2068"/>
      <c r="T53" s="769" t="s">
        <v>887</v>
      </c>
      <c r="U53" s="770"/>
      <c r="V53" s="771"/>
      <c r="W53" s="549"/>
      <c r="X53" s="550"/>
      <c r="Y53" s="550"/>
      <c r="Z53" s="550"/>
      <c r="AA53" s="550"/>
      <c r="AB53" s="550"/>
      <c r="AC53" s="551"/>
      <c r="AD53" s="549"/>
      <c r="AE53" s="550"/>
      <c r="AF53" s="550"/>
      <c r="AG53" s="550"/>
      <c r="AH53" s="550"/>
      <c r="AI53" s="550"/>
      <c r="AJ53" s="551"/>
      <c r="AK53" s="549"/>
      <c r="AL53" s="550"/>
      <c r="AM53" s="550"/>
      <c r="AN53" s="550"/>
      <c r="AO53" s="550"/>
      <c r="AP53" s="550"/>
      <c r="AQ53" s="551"/>
      <c r="AR53" s="549"/>
      <c r="AS53" s="550"/>
      <c r="AT53" s="550"/>
      <c r="AU53" s="550"/>
      <c r="AV53" s="550"/>
      <c r="AW53" s="550"/>
      <c r="AX53" s="551"/>
      <c r="AY53" s="549"/>
      <c r="AZ53" s="550"/>
      <c r="BA53" s="772"/>
      <c r="BB53" s="2127"/>
      <c r="BC53" s="2128"/>
      <c r="BD53" s="2116"/>
      <c r="BE53" s="2117"/>
      <c r="BF53" s="2118"/>
      <c r="BG53" s="2119"/>
      <c r="BH53" s="2119"/>
      <c r="BI53" s="2119"/>
      <c r="BJ53" s="2120"/>
    </row>
    <row r="54" spans="2:62" ht="20.25" customHeight="1" x14ac:dyDescent="0.15">
      <c r="B54" s="2050"/>
      <c r="C54" s="2053"/>
      <c r="D54" s="2054"/>
      <c r="E54" s="761"/>
      <c r="F54" s="762">
        <f>C53</f>
        <v>0</v>
      </c>
      <c r="G54" s="761"/>
      <c r="H54" s="762">
        <f>I53</f>
        <v>0</v>
      </c>
      <c r="I54" s="2057"/>
      <c r="J54" s="2058"/>
      <c r="K54" s="2061"/>
      <c r="L54" s="2062"/>
      <c r="M54" s="2062"/>
      <c r="N54" s="2054"/>
      <c r="O54" s="2066"/>
      <c r="P54" s="2067"/>
      <c r="Q54" s="2067"/>
      <c r="R54" s="2067"/>
      <c r="S54" s="2068"/>
      <c r="T54" s="773" t="s">
        <v>888</v>
      </c>
      <c r="U54" s="774"/>
      <c r="V54" s="775"/>
      <c r="W54" s="557" t="str">
        <f>IF(W53="","",VLOOKUP(W53,[11]シフト記号表!$C$6:$L$47,10,FALSE))</f>
        <v/>
      </c>
      <c r="X54" s="558" t="str">
        <f>IF(X53="","",VLOOKUP(X53,[11]シフト記号表!$C$6:$L$47,10,FALSE))</f>
        <v/>
      </c>
      <c r="Y54" s="558" t="str">
        <f>IF(Y53="","",VLOOKUP(Y53,[11]シフト記号表!$C$6:$L$47,10,FALSE))</f>
        <v/>
      </c>
      <c r="Z54" s="558" t="str">
        <f>IF(Z53="","",VLOOKUP(Z53,[11]シフト記号表!$C$6:$L$47,10,FALSE))</f>
        <v/>
      </c>
      <c r="AA54" s="558" t="str">
        <f>IF(AA53="","",VLOOKUP(AA53,[11]シフト記号表!$C$6:$L$47,10,FALSE))</f>
        <v/>
      </c>
      <c r="AB54" s="558" t="str">
        <f>IF(AB53="","",VLOOKUP(AB53,[11]シフト記号表!$C$6:$L$47,10,FALSE))</f>
        <v/>
      </c>
      <c r="AC54" s="559" t="str">
        <f>IF(AC53="","",VLOOKUP(AC53,[11]シフト記号表!$C$6:$L$47,10,FALSE))</f>
        <v/>
      </c>
      <c r="AD54" s="557" t="str">
        <f>IF(AD53="","",VLOOKUP(AD53,[11]シフト記号表!$C$6:$L$47,10,FALSE))</f>
        <v/>
      </c>
      <c r="AE54" s="558" t="str">
        <f>IF(AE53="","",VLOOKUP(AE53,[11]シフト記号表!$C$6:$L$47,10,FALSE))</f>
        <v/>
      </c>
      <c r="AF54" s="558" t="str">
        <f>IF(AF53="","",VLOOKUP(AF53,[11]シフト記号表!$C$6:$L$47,10,FALSE))</f>
        <v/>
      </c>
      <c r="AG54" s="558" t="str">
        <f>IF(AG53="","",VLOOKUP(AG53,[11]シフト記号表!$C$6:$L$47,10,FALSE))</f>
        <v/>
      </c>
      <c r="AH54" s="558" t="str">
        <f>IF(AH53="","",VLOOKUP(AH53,[11]シフト記号表!$C$6:$L$47,10,FALSE))</f>
        <v/>
      </c>
      <c r="AI54" s="558" t="str">
        <f>IF(AI53="","",VLOOKUP(AI53,[11]シフト記号表!$C$6:$L$47,10,FALSE))</f>
        <v/>
      </c>
      <c r="AJ54" s="559" t="str">
        <f>IF(AJ53="","",VLOOKUP(AJ53,[11]シフト記号表!$C$6:$L$47,10,FALSE))</f>
        <v/>
      </c>
      <c r="AK54" s="557" t="str">
        <f>IF(AK53="","",VLOOKUP(AK53,[11]シフト記号表!$C$6:$L$47,10,FALSE))</f>
        <v/>
      </c>
      <c r="AL54" s="558" t="str">
        <f>IF(AL53="","",VLOOKUP(AL53,[11]シフト記号表!$C$6:$L$47,10,FALSE))</f>
        <v/>
      </c>
      <c r="AM54" s="558" t="str">
        <f>IF(AM53="","",VLOOKUP(AM53,[11]シフト記号表!$C$6:$L$47,10,FALSE))</f>
        <v/>
      </c>
      <c r="AN54" s="558" t="str">
        <f>IF(AN53="","",VLOOKUP(AN53,[11]シフト記号表!$C$6:$L$47,10,FALSE))</f>
        <v/>
      </c>
      <c r="AO54" s="558" t="str">
        <f>IF(AO53="","",VLOOKUP(AO53,[11]シフト記号表!$C$6:$L$47,10,FALSE))</f>
        <v/>
      </c>
      <c r="AP54" s="558" t="str">
        <f>IF(AP53="","",VLOOKUP(AP53,[11]シフト記号表!$C$6:$L$47,10,FALSE))</f>
        <v/>
      </c>
      <c r="AQ54" s="559" t="str">
        <f>IF(AQ53="","",VLOOKUP(AQ53,[11]シフト記号表!$C$6:$L$47,10,FALSE))</f>
        <v/>
      </c>
      <c r="AR54" s="557" t="str">
        <f>IF(AR53="","",VLOOKUP(AR53,[11]シフト記号表!$C$6:$L$47,10,FALSE))</f>
        <v/>
      </c>
      <c r="AS54" s="558" t="str">
        <f>IF(AS53="","",VLOOKUP(AS53,[11]シフト記号表!$C$6:$L$47,10,FALSE))</f>
        <v/>
      </c>
      <c r="AT54" s="558" t="str">
        <f>IF(AT53="","",VLOOKUP(AT53,[11]シフト記号表!$C$6:$L$47,10,FALSE))</f>
        <v/>
      </c>
      <c r="AU54" s="558" t="str">
        <f>IF(AU53="","",VLOOKUP(AU53,[11]シフト記号表!$C$6:$L$47,10,FALSE))</f>
        <v/>
      </c>
      <c r="AV54" s="558" t="str">
        <f>IF(AV53="","",VLOOKUP(AV53,[11]シフト記号表!$C$6:$L$47,10,FALSE))</f>
        <v/>
      </c>
      <c r="AW54" s="558" t="str">
        <f>IF(AW53="","",VLOOKUP(AW53,[11]シフト記号表!$C$6:$L$47,10,FALSE))</f>
        <v/>
      </c>
      <c r="AX54" s="559" t="str">
        <f>IF(AX53="","",VLOOKUP(AX53,[11]シフト記号表!$C$6:$L$47,10,FALSE))</f>
        <v/>
      </c>
      <c r="AY54" s="557" t="str">
        <f>IF(AY53="","",VLOOKUP(AY53,[11]シフト記号表!$C$6:$L$47,10,FALSE))</f>
        <v/>
      </c>
      <c r="AZ54" s="558" t="str">
        <f>IF(AZ53="","",VLOOKUP(AZ53,[11]シフト記号表!$C$6:$L$47,10,FALSE))</f>
        <v/>
      </c>
      <c r="BA54" s="558" t="str">
        <f>IF(BA53="","",VLOOKUP(BA53,[11]シフト記号表!$C$6:$L$47,10,FALSE))</f>
        <v/>
      </c>
      <c r="BB54" s="2046">
        <f>IF($BE$3="４週",SUM(W54:AX54),IF($BE$3="暦月",SUM(W54:BA54),""))</f>
        <v>0</v>
      </c>
      <c r="BC54" s="2047"/>
      <c r="BD54" s="2048">
        <f>IF($BE$3="４週",BB54/4,IF($BE$3="暦月",(BB54/($BE$8/7)),""))</f>
        <v>0</v>
      </c>
      <c r="BE54" s="2047"/>
      <c r="BF54" s="2043"/>
      <c r="BG54" s="2044"/>
      <c r="BH54" s="2044"/>
      <c r="BI54" s="2044"/>
      <c r="BJ54" s="2045"/>
    </row>
    <row r="55" spans="2:62" ht="20.25" customHeight="1" x14ac:dyDescent="0.15">
      <c r="B55" s="2049">
        <f>B53+1</f>
        <v>21</v>
      </c>
      <c r="C55" s="2121"/>
      <c r="D55" s="2122"/>
      <c r="E55" s="761"/>
      <c r="F55" s="762"/>
      <c r="G55" s="761"/>
      <c r="H55" s="762"/>
      <c r="I55" s="2123"/>
      <c r="J55" s="2124"/>
      <c r="K55" s="2125"/>
      <c r="L55" s="2126"/>
      <c r="M55" s="2126"/>
      <c r="N55" s="2122"/>
      <c r="O55" s="2066"/>
      <c r="P55" s="2067"/>
      <c r="Q55" s="2067"/>
      <c r="R55" s="2067"/>
      <c r="S55" s="2068"/>
      <c r="T55" s="776" t="s">
        <v>887</v>
      </c>
      <c r="U55" s="777"/>
      <c r="V55" s="778"/>
      <c r="W55" s="549"/>
      <c r="X55" s="550"/>
      <c r="Y55" s="550"/>
      <c r="Z55" s="550"/>
      <c r="AA55" s="550"/>
      <c r="AB55" s="550"/>
      <c r="AC55" s="551"/>
      <c r="AD55" s="549"/>
      <c r="AE55" s="550"/>
      <c r="AF55" s="550"/>
      <c r="AG55" s="550"/>
      <c r="AH55" s="550"/>
      <c r="AI55" s="550"/>
      <c r="AJ55" s="551"/>
      <c r="AK55" s="549"/>
      <c r="AL55" s="550"/>
      <c r="AM55" s="550"/>
      <c r="AN55" s="550"/>
      <c r="AO55" s="550"/>
      <c r="AP55" s="550"/>
      <c r="AQ55" s="551"/>
      <c r="AR55" s="549"/>
      <c r="AS55" s="550"/>
      <c r="AT55" s="550"/>
      <c r="AU55" s="550"/>
      <c r="AV55" s="550"/>
      <c r="AW55" s="550"/>
      <c r="AX55" s="551"/>
      <c r="AY55" s="549"/>
      <c r="AZ55" s="550"/>
      <c r="BA55" s="772"/>
      <c r="BB55" s="2127"/>
      <c r="BC55" s="2128"/>
      <c r="BD55" s="2116"/>
      <c r="BE55" s="2117"/>
      <c r="BF55" s="2118"/>
      <c r="BG55" s="2119"/>
      <c r="BH55" s="2119"/>
      <c r="BI55" s="2119"/>
      <c r="BJ55" s="2120"/>
    </row>
    <row r="56" spans="2:62" ht="20.25" customHeight="1" x14ac:dyDescent="0.15">
      <c r="B56" s="2050"/>
      <c r="C56" s="2053"/>
      <c r="D56" s="2054"/>
      <c r="E56" s="761"/>
      <c r="F56" s="762">
        <f>C55</f>
        <v>0</v>
      </c>
      <c r="G56" s="761"/>
      <c r="H56" s="762">
        <f>I55</f>
        <v>0</v>
      </c>
      <c r="I56" s="2057"/>
      <c r="J56" s="2058"/>
      <c r="K56" s="2061"/>
      <c r="L56" s="2062"/>
      <c r="M56" s="2062"/>
      <c r="N56" s="2054"/>
      <c r="O56" s="2066"/>
      <c r="P56" s="2067"/>
      <c r="Q56" s="2067"/>
      <c r="R56" s="2067"/>
      <c r="S56" s="2068"/>
      <c r="T56" s="773" t="s">
        <v>888</v>
      </c>
      <c r="U56" s="774"/>
      <c r="V56" s="775"/>
      <c r="W56" s="557" t="str">
        <f>IF(W55="","",VLOOKUP(W55,[11]シフト記号表!$C$6:$L$47,10,FALSE))</f>
        <v/>
      </c>
      <c r="X56" s="558" t="str">
        <f>IF(X55="","",VLOOKUP(X55,[11]シフト記号表!$C$6:$L$47,10,FALSE))</f>
        <v/>
      </c>
      <c r="Y56" s="558" t="str">
        <f>IF(Y55="","",VLOOKUP(Y55,[11]シフト記号表!$C$6:$L$47,10,FALSE))</f>
        <v/>
      </c>
      <c r="Z56" s="558" t="str">
        <f>IF(Z55="","",VLOOKUP(Z55,[11]シフト記号表!$C$6:$L$47,10,FALSE))</f>
        <v/>
      </c>
      <c r="AA56" s="558" t="str">
        <f>IF(AA55="","",VLOOKUP(AA55,[11]シフト記号表!$C$6:$L$47,10,FALSE))</f>
        <v/>
      </c>
      <c r="AB56" s="558" t="str">
        <f>IF(AB55="","",VLOOKUP(AB55,[11]シフト記号表!$C$6:$L$47,10,FALSE))</f>
        <v/>
      </c>
      <c r="AC56" s="559" t="str">
        <f>IF(AC55="","",VLOOKUP(AC55,[11]シフト記号表!$C$6:$L$47,10,FALSE))</f>
        <v/>
      </c>
      <c r="AD56" s="557" t="str">
        <f>IF(AD55="","",VLOOKUP(AD55,[11]シフト記号表!$C$6:$L$47,10,FALSE))</f>
        <v/>
      </c>
      <c r="AE56" s="558" t="str">
        <f>IF(AE55="","",VLOOKUP(AE55,[11]シフト記号表!$C$6:$L$47,10,FALSE))</f>
        <v/>
      </c>
      <c r="AF56" s="558" t="str">
        <f>IF(AF55="","",VLOOKUP(AF55,[11]シフト記号表!$C$6:$L$47,10,FALSE))</f>
        <v/>
      </c>
      <c r="AG56" s="558" t="str">
        <f>IF(AG55="","",VLOOKUP(AG55,[11]シフト記号表!$C$6:$L$47,10,FALSE))</f>
        <v/>
      </c>
      <c r="AH56" s="558" t="str">
        <f>IF(AH55="","",VLOOKUP(AH55,[11]シフト記号表!$C$6:$L$47,10,FALSE))</f>
        <v/>
      </c>
      <c r="AI56" s="558" t="str">
        <f>IF(AI55="","",VLOOKUP(AI55,[11]シフト記号表!$C$6:$L$47,10,FALSE))</f>
        <v/>
      </c>
      <c r="AJ56" s="559" t="str">
        <f>IF(AJ55="","",VLOOKUP(AJ55,[11]シフト記号表!$C$6:$L$47,10,FALSE))</f>
        <v/>
      </c>
      <c r="AK56" s="557" t="str">
        <f>IF(AK55="","",VLOOKUP(AK55,[11]シフト記号表!$C$6:$L$47,10,FALSE))</f>
        <v/>
      </c>
      <c r="AL56" s="558" t="str">
        <f>IF(AL55="","",VLOOKUP(AL55,[11]シフト記号表!$C$6:$L$47,10,FALSE))</f>
        <v/>
      </c>
      <c r="AM56" s="558" t="str">
        <f>IF(AM55="","",VLOOKUP(AM55,[11]シフト記号表!$C$6:$L$47,10,FALSE))</f>
        <v/>
      </c>
      <c r="AN56" s="558" t="str">
        <f>IF(AN55="","",VLOOKUP(AN55,[11]シフト記号表!$C$6:$L$47,10,FALSE))</f>
        <v/>
      </c>
      <c r="AO56" s="558" t="str">
        <f>IF(AO55="","",VLOOKUP(AO55,[11]シフト記号表!$C$6:$L$47,10,FALSE))</f>
        <v/>
      </c>
      <c r="AP56" s="558" t="str">
        <f>IF(AP55="","",VLOOKUP(AP55,[11]シフト記号表!$C$6:$L$47,10,FALSE))</f>
        <v/>
      </c>
      <c r="AQ56" s="559" t="str">
        <f>IF(AQ55="","",VLOOKUP(AQ55,[11]シフト記号表!$C$6:$L$47,10,FALSE))</f>
        <v/>
      </c>
      <c r="AR56" s="557" t="str">
        <f>IF(AR55="","",VLOOKUP(AR55,[11]シフト記号表!$C$6:$L$47,10,FALSE))</f>
        <v/>
      </c>
      <c r="AS56" s="558" t="str">
        <f>IF(AS55="","",VLOOKUP(AS55,[11]シフト記号表!$C$6:$L$47,10,FALSE))</f>
        <v/>
      </c>
      <c r="AT56" s="558" t="str">
        <f>IF(AT55="","",VLOOKUP(AT55,[11]シフト記号表!$C$6:$L$47,10,FALSE))</f>
        <v/>
      </c>
      <c r="AU56" s="558" t="str">
        <f>IF(AU55="","",VLOOKUP(AU55,[11]シフト記号表!$C$6:$L$47,10,FALSE))</f>
        <v/>
      </c>
      <c r="AV56" s="558" t="str">
        <f>IF(AV55="","",VLOOKUP(AV55,[11]シフト記号表!$C$6:$L$47,10,FALSE))</f>
        <v/>
      </c>
      <c r="AW56" s="558" t="str">
        <f>IF(AW55="","",VLOOKUP(AW55,[11]シフト記号表!$C$6:$L$47,10,FALSE))</f>
        <v/>
      </c>
      <c r="AX56" s="559" t="str">
        <f>IF(AX55="","",VLOOKUP(AX55,[11]シフト記号表!$C$6:$L$47,10,FALSE))</f>
        <v/>
      </c>
      <c r="AY56" s="557" t="str">
        <f>IF(AY55="","",VLOOKUP(AY55,[11]シフト記号表!$C$6:$L$47,10,FALSE))</f>
        <v/>
      </c>
      <c r="AZ56" s="558" t="str">
        <f>IF(AZ55="","",VLOOKUP(AZ55,[11]シフト記号表!$C$6:$L$47,10,FALSE))</f>
        <v/>
      </c>
      <c r="BA56" s="558" t="str">
        <f>IF(BA55="","",VLOOKUP(BA55,[11]シフト記号表!$C$6:$L$47,10,FALSE))</f>
        <v/>
      </c>
      <c r="BB56" s="2046">
        <f>IF($BE$3="４週",SUM(W56:AX56),IF($BE$3="暦月",SUM(W56:BA56),""))</f>
        <v>0</v>
      </c>
      <c r="BC56" s="2047"/>
      <c r="BD56" s="2048">
        <f>IF($BE$3="４週",BB56/4,IF($BE$3="暦月",(BB56/($BE$8/7)),""))</f>
        <v>0</v>
      </c>
      <c r="BE56" s="2047"/>
      <c r="BF56" s="2043"/>
      <c r="BG56" s="2044"/>
      <c r="BH56" s="2044"/>
      <c r="BI56" s="2044"/>
      <c r="BJ56" s="2045"/>
    </row>
    <row r="57" spans="2:62" ht="20.25" customHeight="1" x14ac:dyDescent="0.15">
      <c r="B57" s="2049">
        <f>B55+1</f>
        <v>22</v>
      </c>
      <c r="C57" s="2121"/>
      <c r="D57" s="2122"/>
      <c r="E57" s="761"/>
      <c r="F57" s="762"/>
      <c r="G57" s="761"/>
      <c r="H57" s="762"/>
      <c r="I57" s="2123"/>
      <c r="J57" s="2124"/>
      <c r="K57" s="2125"/>
      <c r="L57" s="2126"/>
      <c r="M57" s="2126"/>
      <c r="N57" s="2122"/>
      <c r="O57" s="2066"/>
      <c r="P57" s="2067"/>
      <c r="Q57" s="2067"/>
      <c r="R57" s="2067"/>
      <c r="S57" s="2068"/>
      <c r="T57" s="776" t="s">
        <v>887</v>
      </c>
      <c r="U57" s="777"/>
      <c r="V57" s="778"/>
      <c r="W57" s="549"/>
      <c r="X57" s="550"/>
      <c r="Y57" s="550"/>
      <c r="Z57" s="550"/>
      <c r="AA57" s="550"/>
      <c r="AB57" s="550"/>
      <c r="AC57" s="551"/>
      <c r="AD57" s="549"/>
      <c r="AE57" s="550"/>
      <c r="AF57" s="550"/>
      <c r="AG57" s="550"/>
      <c r="AH57" s="550"/>
      <c r="AI57" s="550"/>
      <c r="AJ57" s="551"/>
      <c r="AK57" s="549"/>
      <c r="AL57" s="550"/>
      <c r="AM57" s="550"/>
      <c r="AN57" s="550"/>
      <c r="AO57" s="550"/>
      <c r="AP57" s="550"/>
      <c r="AQ57" s="551"/>
      <c r="AR57" s="549"/>
      <c r="AS57" s="550"/>
      <c r="AT57" s="550"/>
      <c r="AU57" s="550"/>
      <c r="AV57" s="550"/>
      <c r="AW57" s="550"/>
      <c r="AX57" s="551"/>
      <c r="AY57" s="549"/>
      <c r="AZ57" s="550"/>
      <c r="BA57" s="772"/>
      <c r="BB57" s="2127"/>
      <c r="BC57" s="2128"/>
      <c r="BD57" s="2116"/>
      <c r="BE57" s="2117"/>
      <c r="BF57" s="2118"/>
      <c r="BG57" s="2119"/>
      <c r="BH57" s="2119"/>
      <c r="BI57" s="2119"/>
      <c r="BJ57" s="2120"/>
    </row>
    <row r="58" spans="2:62" ht="20.25" customHeight="1" x14ac:dyDescent="0.15">
      <c r="B58" s="2050"/>
      <c r="C58" s="2053"/>
      <c r="D58" s="2054"/>
      <c r="E58" s="761"/>
      <c r="F58" s="762">
        <f>C57</f>
        <v>0</v>
      </c>
      <c r="G58" s="761"/>
      <c r="H58" s="762">
        <f>I57</f>
        <v>0</v>
      </c>
      <c r="I58" s="2057"/>
      <c r="J58" s="2058"/>
      <c r="K58" s="2061"/>
      <c r="L58" s="2062"/>
      <c r="M58" s="2062"/>
      <c r="N58" s="2054"/>
      <c r="O58" s="2066"/>
      <c r="P58" s="2067"/>
      <c r="Q58" s="2067"/>
      <c r="R58" s="2067"/>
      <c r="S58" s="2068"/>
      <c r="T58" s="773" t="s">
        <v>888</v>
      </c>
      <c r="U58" s="774"/>
      <c r="V58" s="775"/>
      <c r="W58" s="557" t="str">
        <f>IF(W57="","",VLOOKUP(W57,[11]シフト記号表!$C$6:$L$47,10,FALSE))</f>
        <v/>
      </c>
      <c r="X58" s="558" t="str">
        <f>IF(X57="","",VLOOKUP(X57,[11]シフト記号表!$C$6:$L$47,10,FALSE))</f>
        <v/>
      </c>
      <c r="Y58" s="558" t="str">
        <f>IF(Y57="","",VLOOKUP(Y57,[11]シフト記号表!$C$6:$L$47,10,FALSE))</f>
        <v/>
      </c>
      <c r="Z58" s="558" t="str">
        <f>IF(Z57="","",VLOOKUP(Z57,[11]シフト記号表!$C$6:$L$47,10,FALSE))</f>
        <v/>
      </c>
      <c r="AA58" s="558" t="str">
        <f>IF(AA57="","",VLOOKUP(AA57,[11]シフト記号表!$C$6:$L$47,10,FALSE))</f>
        <v/>
      </c>
      <c r="AB58" s="558" t="str">
        <f>IF(AB57="","",VLOOKUP(AB57,[11]シフト記号表!$C$6:$L$47,10,FALSE))</f>
        <v/>
      </c>
      <c r="AC58" s="559" t="str">
        <f>IF(AC57="","",VLOOKUP(AC57,[11]シフト記号表!$C$6:$L$47,10,FALSE))</f>
        <v/>
      </c>
      <c r="AD58" s="557" t="str">
        <f>IF(AD57="","",VLOOKUP(AD57,[11]シフト記号表!$C$6:$L$47,10,FALSE))</f>
        <v/>
      </c>
      <c r="AE58" s="558" t="str">
        <f>IF(AE57="","",VLOOKUP(AE57,[11]シフト記号表!$C$6:$L$47,10,FALSE))</f>
        <v/>
      </c>
      <c r="AF58" s="558" t="str">
        <f>IF(AF57="","",VLOOKUP(AF57,[11]シフト記号表!$C$6:$L$47,10,FALSE))</f>
        <v/>
      </c>
      <c r="AG58" s="558" t="str">
        <f>IF(AG57="","",VLOOKUP(AG57,[11]シフト記号表!$C$6:$L$47,10,FALSE))</f>
        <v/>
      </c>
      <c r="AH58" s="558" t="str">
        <f>IF(AH57="","",VLOOKUP(AH57,[11]シフト記号表!$C$6:$L$47,10,FALSE))</f>
        <v/>
      </c>
      <c r="AI58" s="558" t="str">
        <f>IF(AI57="","",VLOOKUP(AI57,[11]シフト記号表!$C$6:$L$47,10,FALSE))</f>
        <v/>
      </c>
      <c r="AJ58" s="559" t="str">
        <f>IF(AJ57="","",VLOOKUP(AJ57,[11]シフト記号表!$C$6:$L$47,10,FALSE))</f>
        <v/>
      </c>
      <c r="AK58" s="557" t="str">
        <f>IF(AK57="","",VLOOKUP(AK57,[11]シフト記号表!$C$6:$L$47,10,FALSE))</f>
        <v/>
      </c>
      <c r="AL58" s="558" t="str">
        <f>IF(AL57="","",VLOOKUP(AL57,[11]シフト記号表!$C$6:$L$47,10,FALSE))</f>
        <v/>
      </c>
      <c r="AM58" s="558" t="str">
        <f>IF(AM57="","",VLOOKUP(AM57,[11]シフト記号表!$C$6:$L$47,10,FALSE))</f>
        <v/>
      </c>
      <c r="AN58" s="558" t="str">
        <f>IF(AN57="","",VLOOKUP(AN57,[11]シフト記号表!$C$6:$L$47,10,FALSE))</f>
        <v/>
      </c>
      <c r="AO58" s="558" t="str">
        <f>IF(AO57="","",VLOOKUP(AO57,[11]シフト記号表!$C$6:$L$47,10,FALSE))</f>
        <v/>
      </c>
      <c r="AP58" s="558" t="str">
        <f>IF(AP57="","",VLOOKUP(AP57,[11]シフト記号表!$C$6:$L$47,10,FALSE))</f>
        <v/>
      </c>
      <c r="AQ58" s="559" t="str">
        <f>IF(AQ57="","",VLOOKUP(AQ57,[11]シフト記号表!$C$6:$L$47,10,FALSE))</f>
        <v/>
      </c>
      <c r="AR58" s="557" t="str">
        <f>IF(AR57="","",VLOOKUP(AR57,[11]シフト記号表!$C$6:$L$47,10,FALSE))</f>
        <v/>
      </c>
      <c r="AS58" s="558" t="str">
        <f>IF(AS57="","",VLOOKUP(AS57,[11]シフト記号表!$C$6:$L$47,10,FALSE))</f>
        <v/>
      </c>
      <c r="AT58" s="558" t="str">
        <f>IF(AT57="","",VLOOKUP(AT57,[11]シフト記号表!$C$6:$L$47,10,FALSE))</f>
        <v/>
      </c>
      <c r="AU58" s="558" t="str">
        <f>IF(AU57="","",VLOOKUP(AU57,[11]シフト記号表!$C$6:$L$47,10,FALSE))</f>
        <v/>
      </c>
      <c r="AV58" s="558" t="str">
        <f>IF(AV57="","",VLOOKUP(AV57,[11]シフト記号表!$C$6:$L$47,10,FALSE))</f>
        <v/>
      </c>
      <c r="AW58" s="558" t="str">
        <f>IF(AW57="","",VLOOKUP(AW57,[11]シフト記号表!$C$6:$L$47,10,FALSE))</f>
        <v/>
      </c>
      <c r="AX58" s="559" t="str">
        <f>IF(AX57="","",VLOOKUP(AX57,[11]シフト記号表!$C$6:$L$47,10,FALSE))</f>
        <v/>
      </c>
      <c r="AY58" s="557" t="str">
        <f>IF(AY57="","",VLOOKUP(AY57,[11]シフト記号表!$C$6:$L$47,10,FALSE))</f>
        <v/>
      </c>
      <c r="AZ58" s="558" t="str">
        <f>IF(AZ57="","",VLOOKUP(AZ57,[11]シフト記号表!$C$6:$L$47,10,FALSE))</f>
        <v/>
      </c>
      <c r="BA58" s="558" t="str">
        <f>IF(BA57="","",VLOOKUP(BA57,[11]シフト記号表!$C$6:$L$47,10,FALSE))</f>
        <v/>
      </c>
      <c r="BB58" s="2046">
        <f>IF($BE$3="４週",SUM(W58:AX58),IF($BE$3="暦月",SUM(W58:BA58),""))</f>
        <v>0</v>
      </c>
      <c r="BC58" s="2047"/>
      <c r="BD58" s="2048">
        <f>IF($BE$3="４週",BB58/4,IF($BE$3="暦月",(BB58/($BE$8/7)),""))</f>
        <v>0</v>
      </c>
      <c r="BE58" s="2047"/>
      <c r="BF58" s="2043"/>
      <c r="BG58" s="2044"/>
      <c r="BH58" s="2044"/>
      <c r="BI58" s="2044"/>
      <c r="BJ58" s="2045"/>
    </row>
    <row r="59" spans="2:62" ht="20.25" customHeight="1" x14ac:dyDescent="0.15">
      <c r="B59" s="2049">
        <f>B57+1</f>
        <v>23</v>
      </c>
      <c r="C59" s="2121"/>
      <c r="D59" s="2122"/>
      <c r="E59" s="761"/>
      <c r="F59" s="762"/>
      <c r="G59" s="761"/>
      <c r="H59" s="762"/>
      <c r="I59" s="2123"/>
      <c r="J59" s="2124"/>
      <c r="K59" s="2125"/>
      <c r="L59" s="2126"/>
      <c r="M59" s="2126"/>
      <c r="N59" s="2122"/>
      <c r="O59" s="2066"/>
      <c r="P59" s="2067"/>
      <c r="Q59" s="2067"/>
      <c r="R59" s="2067"/>
      <c r="S59" s="2068"/>
      <c r="T59" s="776" t="s">
        <v>887</v>
      </c>
      <c r="U59" s="777"/>
      <c r="V59" s="778"/>
      <c r="W59" s="549"/>
      <c r="X59" s="550"/>
      <c r="Y59" s="550"/>
      <c r="Z59" s="550"/>
      <c r="AA59" s="550"/>
      <c r="AB59" s="550"/>
      <c r="AC59" s="551"/>
      <c r="AD59" s="549"/>
      <c r="AE59" s="550"/>
      <c r="AF59" s="550"/>
      <c r="AG59" s="550"/>
      <c r="AH59" s="550"/>
      <c r="AI59" s="550"/>
      <c r="AJ59" s="551"/>
      <c r="AK59" s="549"/>
      <c r="AL59" s="550"/>
      <c r="AM59" s="550"/>
      <c r="AN59" s="550"/>
      <c r="AO59" s="550"/>
      <c r="AP59" s="550"/>
      <c r="AQ59" s="551"/>
      <c r="AR59" s="549"/>
      <c r="AS59" s="550"/>
      <c r="AT59" s="550"/>
      <c r="AU59" s="550"/>
      <c r="AV59" s="550"/>
      <c r="AW59" s="550"/>
      <c r="AX59" s="551"/>
      <c r="AY59" s="549"/>
      <c r="AZ59" s="550"/>
      <c r="BA59" s="772"/>
      <c r="BB59" s="2127"/>
      <c r="BC59" s="2128"/>
      <c r="BD59" s="2116"/>
      <c r="BE59" s="2117"/>
      <c r="BF59" s="2118"/>
      <c r="BG59" s="2119"/>
      <c r="BH59" s="2119"/>
      <c r="BI59" s="2119"/>
      <c r="BJ59" s="2120"/>
    </row>
    <row r="60" spans="2:62" ht="20.25" customHeight="1" x14ac:dyDescent="0.15">
      <c r="B60" s="2050"/>
      <c r="C60" s="2053"/>
      <c r="D60" s="2054"/>
      <c r="E60" s="761"/>
      <c r="F60" s="762">
        <f>C59</f>
        <v>0</v>
      </c>
      <c r="G60" s="761"/>
      <c r="H60" s="762">
        <f>I59</f>
        <v>0</v>
      </c>
      <c r="I60" s="2057"/>
      <c r="J60" s="2058"/>
      <c r="K60" s="2061"/>
      <c r="L60" s="2062"/>
      <c r="M60" s="2062"/>
      <c r="N60" s="2054"/>
      <c r="O60" s="2066"/>
      <c r="P60" s="2067"/>
      <c r="Q60" s="2067"/>
      <c r="R60" s="2067"/>
      <c r="S60" s="2068"/>
      <c r="T60" s="773" t="s">
        <v>888</v>
      </c>
      <c r="U60" s="774"/>
      <c r="V60" s="775"/>
      <c r="W60" s="557" t="str">
        <f>IF(W59="","",VLOOKUP(W59,[11]シフト記号表!$C$6:$L$47,10,FALSE))</f>
        <v/>
      </c>
      <c r="X60" s="558" t="str">
        <f>IF(X59="","",VLOOKUP(X59,[11]シフト記号表!$C$6:$L$47,10,FALSE))</f>
        <v/>
      </c>
      <c r="Y60" s="558" t="str">
        <f>IF(Y59="","",VLOOKUP(Y59,[11]シフト記号表!$C$6:$L$47,10,FALSE))</f>
        <v/>
      </c>
      <c r="Z60" s="558" t="str">
        <f>IF(Z59="","",VLOOKUP(Z59,[11]シフト記号表!$C$6:$L$47,10,FALSE))</f>
        <v/>
      </c>
      <c r="AA60" s="558" t="str">
        <f>IF(AA59="","",VLOOKUP(AA59,[11]シフト記号表!$C$6:$L$47,10,FALSE))</f>
        <v/>
      </c>
      <c r="AB60" s="558" t="str">
        <f>IF(AB59="","",VLOOKUP(AB59,[11]シフト記号表!$C$6:$L$47,10,FALSE))</f>
        <v/>
      </c>
      <c r="AC60" s="559" t="str">
        <f>IF(AC59="","",VLOOKUP(AC59,[11]シフト記号表!$C$6:$L$47,10,FALSE))</f>
        <v/>
      </c>
      <c r="AD60" s="557" t="str">
        <f>IF(AD59="","",VLOOKUP(AD59,[11]シフト記号表!$C$6:$L$47,10,FALSE))</f>
        <v/>
      </c>
      <c r="AE60" s="558" t="str">
        <f>IF(AE59="","",VLOOKUP(AE59,[11]シフト記号表!$C$6:$L$47,10,FALSE))</f>
        <v/>
      </c>
      <c r="AF60" s="558" t="str">
        <f>IF(AF59="","",VLOOKUP(AF59,[11]シフト記号表!$C$6:$L$47,10,FALSE))</f>
        <v/>
      </c>
      <c r="AG60" s="558" t="str">
        <f>IF(AG59="","",VLOOKUP(AG59,[11]シフト記号表!$C$6:$L$47,10,FALSE))</f>
        <v/>
      </c>
      <c r="AH60" s="558" t="str">
        <f>IF(AH59="","",VLOOKUP(AH59,[11]シフト記号表!$C$6:$L$47,10,FALSE))</f>
        <v/>
      </c>
      <c r="AI60" s="558" t="str">
        <f>IF(AI59="","",VLOOKUP(AI59,[11]シフト記号表!$C$6:$L$47,10,FALSE))</f>
        <v/>
      </c>
      <c r="AJ60" s="559" t="str">
        <f>IF(AJ59="","",VLOOKUP(AJ59,[11]シフト記号表!$C$6:$L$47,10,FALSE))</f>
        <v/>
      </c>
      <c r="AK60" s="557" t="str">
        <f>IF(AK59="","",VLOOKUP(AK59,[11]シフト記号表!$C$6:$L$47,10,FALSE))</f>
        <v/>
      </c>
      <c r="AL60" s="558" t="str">
        <f>IF(AL59="","",VLOOKUP(AL59,[11]シフト記号表!$C$6:$L$47,10,FALSE))</f>
        <v/>
      </c>
      <c r="AM60" s="558" t="str">
        <f>IF(AM59="","",VLOOKUP(AM59,[11]シフト記号表!$C$6:$L$47,10,FALSE))</f>
        <v/>
      </c>
      <c r="AN60" s="558" t="str">
        <f>IF(AN59="","",VLOOKUP(AN59,[11]シフト記号表!$C$6:$L$47,10,FALSE))</f>
        <v/>
      </c>
      <c r="AO60" s="558" t="str">
        <f>IF(AO59="","",VLOOKUP(AO59,[11]シフト記号表!$C$6:$L$47,10,FALSE))</f>
        <v/>
      </c>
      <c r="AP60" s="558" t="str">
        <f>IF(AP59="","",VLOOKUP(AP59,[11]シフト記号表!$C$6:$L$47,10,FALSE))</f>
        <v/>
      </c>
      <c r="AQ60" s="559" t="str">
        <f>IF(AQ59="","",VLOOKUP(AQ59,[11]シフト記号表!$C$6:$L$47,10,FALSE))</f>
        <v/>
      </c>
      <c r="AR60" s="557" t="str">
        <f>IF(AR59="","",VLOOKUP(AR59,[11]シフト記号表!$C$6:$L$47,10,FALSE))</f>
        <v/>
      </c>
      <c r="AS60" s="558" t="str">
        <f>IF(AS59="","",VLOOKUP(AS59,[11]シフト記号表!$C$6:$L$47,10,FALSE))</f>
        <v/>
      </c>
      <c r="AT60" s="558" t="str">
        <f>IF(AT59="","",VLOOKUP(AT59,[11]シフト記号表!$C$6:$L$47,10,FALSE))</f>
        <v/>
      </c>
      <c r="AU60" s="558" t="str">
        <f>IF(AU59="","",VLOOKUP(AU59,[11]シフト記号表!$C$6:$L$47,10,FALSE))</f>
        <v/>
      </c>
      <c r="AV60" s="558" t="str">
        <f>IF(AV59="","",VLOOKUP(AV59,[11]シフト記号表!$C$6:$L$47,10,FALSE))</f>
        <v/>
      </c>
      <c r="AW60" s="558" t="str">
        <f>IF(AW59="","",VLOOKUP(AW59,[11]シフト記号表!$C$6:$L$47,10,FALSE))</f>
        <v/>
      </c>
      <c r="AX60" s="559" t="str">
        <f>IF(AX59="","",VLOOKUP(AX59,[11]シフト記号表!$C$6:$L$47,10,FALSE))</f>
        <v/>
      </c>
      <c r="AY60" s="557" t="str">
        <f>IF(AY59="","",VLOOKUP(AY59,[11]シフト記号表!$C$6:$L$47,10,FALSE))</f>
        <v/>
      </c>
      <c r="AZ60" s="558" t="str">
        <f>IF(AZ59="","",VLOOKUP(AZ59,[11]シフト記号表!$C$6:$L$47,10,FALSE))</f>
        <v/>
      </c>
      <c r="BA60" s="558" t="str">
        <f>IF(BA59="","",VLOOKUP(BA59,[11]シフト記号表!$C$6:$L$47,10,FALSE))</f>
        <v/>
      </c>
      <c r="BB60" s="2046">
        <f>IF($BE$3="４週",SUM(W60:AX60),IF($BE$3="暦月",SUM(W60:BA60),""))</f>
        <v>0</v>
      </c>
      <c r="BC60" s="2047"/>
      <c r="BD60" s="2048">
        <f>IF($BE$3="４週",BB60/4,IF($BE$3="暦月",(BB60/($BE$8/7)),""))</f>
        <v>0</v>
      </c>
      <c r="BE60" s="2047"/>
      <c r="BF60" s="2043"/>
      <c r="BG60" s="2044"/>
      <c r="BH60" s="2044"/>
      <c r="BI60" s="2044"/>
      <c r="BJ60" s="2045"/>
    </row>
    <row r="61" spans="2:62" ht="20.25" customHeight="1" x14ac:dyDescent="0.15">
      <c r="B61" s="2049">
        <f>B59+1</f>
        <v>24</v>
      </c>
      <c r="C61" s="2121"/>
      <c r="D61" s="2122"/>
      <c r="E61" s="761"/>
      <c r="F61" s="762"/>
      <c r="G61" s="761"/>
      <c r="H61" s="762"/>
      <c r="I61" s="2123"/>
      <c r="J61" s="2124"/>
      <c r="K61" s="2125"/>
      <c r="L61" s="2126"/>
      <c r="M61" s="2126"/>
      <c r="N61" s="2122"/>
      <c r="O61" s="2066"/>
      <c r="P61" s="2067"/>
      <c r="Q61" s="2067"/>
      <c r="R61" s="2067"/>
      <c r="S61" s="2068"/>
      <c r="T61" s="776" t="s">
        <v>887</v>
      </c>
      <c r="U61" s="777"/>
      <c r="V61" s="778"/>
      <c r="W61" s="549"/>
      <c r="X61" s="550"/>
      <c r="Y61" s="550"/>
      <c r="Z61" s="550"/>
      <c r="AA61" s="550"/>
      <c r="AB61" s="550"/>
      <c r="AC61" s="551"/>
      <c r="AD61" s="549"/>
      <c r="AE61" s="550"/>
      <c r="AF61" s="550"/>
      <c r="AG61" s="550"/>
      <c r="AH61" s="550"/>
      <c r="AI61" s="550"/>
      <c r="AJ61" s="551"/>
      <c r="AK61" s="549"/>
      <c r="AL61" s="550"/>
      <c r="AM61" s="550"/>
      <c r="AN61" s="550"/>
      <c r="AO61" s="550"/>
      <c r="AP61" s="550"/>
      <c r="AQ61" s="551"/>
      <c r="AR61" s="549"/>
      <c r="AS61" s="550"/>
      <c r="AT61" s="550"/>
      <c r="AU61" s="550"/>
      <c r="AV61" s="550"/>
      <c r="AW61" s="550"/>
      <c r="AX61" s="551"/>
      <c r="AY61" s="549"/>
      <c r="AZ61" s="550"/>
      <c r="BA61" s="772"/>
      <c r="BB61" s="2127"/>
      <c r="BC61" s="2128"/>
      <c r="BD61" s="2116"/>
      <c r="BE61" s="2117"/>
      <c r="BF61" s="2118"/>
      <c r="BG61" s="2119"/>
      <c r="BH61" s="2119"/>
      <c r="BI61" s="2119"/>
      <c r="BJ61" s="2120"/>
    </row>
    <row r="62" spans="2:62" ht="20.25" customHeight="1" x14ac:dyDescent="0.15">
      <c r="B62" s="2050"/>
      <c r="C62" s="2053"/>
      <c r="D62" s="2054"/>
      <c r="E62" s="761"/>
      <c r="F62" s="762">
        <f>C61</f>
        <v>0</v>
      </c>
      <c r="G62" s="761"/>
      <c r="H62" s="762">
        <f>I61</f>
        <v>0</v>
      </c>
      <c r="I62" s="2057"/>
      <c r="J62" s="2058"/>
      <c r="K62" s="2061"/>
      <c r="L62" s="2062"/>
      <c r="M62" s="2062"/>
      <c r="N62" s="2054"/>
      <c r="O62" s="2066"/>
      <c r="P62" s="2067"/>
      <c r="Q62" s="2067"/>
      <c r="R62" s="2067"/>
      <c r="S62" s="2068"/>
      <c r="T62" s="773" t="s">
        <v>888</v>
      </c>
      <c r="U62" s="774"/>
      <c r="V62" s="775"/>
      <c r="W62" s="557" t="str">
        <f>IF(W61="","",VLOOKUP(W61,[11]シフト記号表!$C$6:$L$47,10,FALSE))</f>
        <v/>
      </c>
      <c r="X62" s="558" t="str">
        <f>IF(X61="","",VLOOKUP(X61,[11]シフト記号表!$C$6:$L$47,10,FALSE))</f>
        <v/>
      </c>
      <c r="Y62" s="558" t="str">
        <f>IF(Y61="","",VLOOKUP(Y61,[11]シフト記号表!$C$6:$L$47,10,FALSE))</f>
        <v/>
      </c>
      <c r="Z62" s="558" t="str">
        <f>IF(Z61="","",VLOOKUP(Z61,[11]シフト記号表!$C$6:$L$47,10,FALSE))</f>
        <v/>
      </c>
      <c r="AA62" s="558" t="str">
        <f>IF(AA61="","",VLOOKUP(AA61,[11]シフト記号表!$C$6:$L$47,10,FALSE))</f>
        <v/>
      </c>
      <c r="AB62" s="558" t="str">
        <f>IF(AB61="","",VLOOKUP(AB61,[11]シフト記号表!$C$6:$L$47,10,FALSE))</f>
        <v/>
      </c>
      <c r="AC62" s="559" t="str">
        <f>IF(AC61="","",VLOOKUP(AC61,[11]シフト記号表!$C$6:$L$47,10,FALSE))</f>
        <v/>
      </c>
      <c r="AD62" s="557" t="str">
        <f>IF(AD61="","",VLOOKUP(AD61,[11]シフト記号表!$C$6:$L$47,10,FALSE))</f>
        <v/>
      </c>
      <c r="AE62" s="558" t="str">
        <f>IF(AE61="","",VLOOKUP(AE61,[11]シフト記号表!$C$6:$L$47,10,FALSE))</f>
        <v/>
      </c>
      <c r="AF62" s="558" t="str">
        <f>IF(AF61="","",VLOOKUP(AF61,[11]シフト記号表!$C$6:$L$47,10,FALSE))</f>
        <v/>
      </c>
      <c r="AG62" s="558" t="str">
        <f>IF(AG61="","",VLOOKUP(AG61,[11]シフト記号表!$C$6:$L$47,10,FALSE))</f>
        <v/>
      </c>
      <c r="AH62" s="558" t="str">
        <f>IF(AH61="","",VLOOKUP(AH61,[11]シフト記号表!$C$6:$L$47,10,FALSE))</f>
        <v/>
      </c>
      <c r="AI62" s="558" t="str">
        <f>IF(AI61="","",VLOOKUP(AI61,[11]シフト記号表!$C$6:$L$47,10,FALSE))</f>
        <v/>
      </c>
      <c r="AJ62" s="559" t="str">
        <f>IF(AJ61="","",VLOOKUP(AJ61,[11]シフト記号表!$C$6:$L$47,10,FALSE))</f>
        <v/>
      </c>
      <c r="AK62" s="557" t="str">
        <f>IF(AK61="","",VLOOKUP(AK61,[11]シフト記号表!$C$6:$L$47,10,FALSE))</f>
        <v/>
      </c>
      <c r="AL62" s="558" t="str">
        <f>IF(AL61="","",VLOOKUP(AL61,[11]シフト記号表!$C$6:$L$47,10,FALSE))</f>
        <v/>
      </c>
      <c r="AM62" s="558" t="str">
        <f>IF(AM61="","",VLOOKUP(AM61,[11]シフト記号表!$C$6:$L$47,10,FALSE))</f>
        <v/>
      </c>
      <c r="AN62" s="558" t="str">
        <f>IF(AN61="","",VLOOKUP(AN61,[11]シフト記号表!$C$6:$L$47,10,FALSE))</f>
        <v/>
      </c>
      <c r="AO62" s="558" t="str">
        <f>IF(AO61="","",VLOOKUP(AO61,[11]シフト記号表!$C$6:$L$47,10,FALSE))</f>
        <v/>
      </c>
      <c r="AP62" s="558" t="str">
        <f>IF(AP61="","",VLOOKUP(AP61,[11]シフト記号表!$C$6:$L$47,10,FALSE))</f>
        <v/>
      </c>
      <c r="AQ62" s="559" t="str">
        <f>IF(AQ61="","",VLOOKUP(AQ61,[11]シフト記号表!$C$6:$L$47,10,FALSE))</f>
        <v/>
      </c>
      <c r="AR62" s="557" t="str">
        <f>IF(AR61="","",VLOOKUP(AR61,[11]シフト記号表!$C$6:$L$47,10,FALSE))</f>
        <v/>
      </c>
      <c r="AS62" s="558" t="str">
        <f>IF(AS61="","",VLOOKUP(AS61,[11]シフト記号表!$C$6:$L$47,10,FALSE))</f>
        <v/>
      </c>
      <c r="AT62" s="558" t="str">
        <f>IF(AT61="","",VLOOKUP(AT61,[11]シフト記号表!$C$6:$L$47,10,FALSE))</f>
        <v/>
      </c>
      <c r="AU62" s="558" t="str">
        <f>IF(AU61="","",VLOOKUP(AU61,[11]シフト記号表!$C$6:$L$47,10,FALSE))</f>
        <v/>
      </c>
      <c r="AV62" s="558" t="str">
        <f>IF(AV61="","",VLOOKUP(AV61,[11]シフト記号表!$C$6:$L$47,10,FALSE))</f>
        <v/>
      </c>
      <c r="AW62" s="558" t="str">
        <f>IF(AW61="","",VLOOKUP(AW61,[11]シフト記号表!$C$6:$L$47,10,FALSE))</f>
        <v/>
      </c>
      <c r="AX62" s="559" t="str">
        <f>IF(AX61="","",VLOOKUP(AX61,[11]シフト記号表!$C$6:$L$47,10,FALSE))</f>
        <v/>
      </c>
      <c r="AY62" s="557" t="str">
        <f>IF(AY61="","",VLOOKUP(AY61,[11]シフト記号表!$C$6:$L$47,10,FALSE))</f>
        <v/>
      </c>
      <c r="AZ62" s="558" t="str">
        <f>IF(AZ61="","",VLOOKUP(AZ61,[11]シフト記号表!$C$6:$L$47,10,FALSE))</f>
        <v/>
      </c>
      <c r="BA62" s="558" t="str">
        <f>IF(BA61="","",VLOOKUP(BA61,[11]シフト記号表!$C$6:$L$47,10,FALSE))</f>
        <v/>
      </c>
      <c r="BB62" s="2046">
        <f>IF($BE$3="４週",SUM(W62:AX62),IF($BE$3="暦月",SUM(W62:BA62),""))</f>
        <v>0</v>
      </c>
      <c r="BC62" s="2047"/>
      <c r="BD62" s="2048">
        <f>IF($BE$3="４週",BB62/4,IF($BE$3="暦月",(BB62/($BE$8/7)),""))</f>
        <v>0</v>
      </c>
      <c r="BE62" s="2047"/>
      <c r="BF62" s="2043"/>
      <c r="BG62" s="2044"/>
      <c r="BH62" s="2044"/>
      <c r="BI62" s="2044"/>
      <c r="BJ62" s="2045"/>
    </row>
    <row r="63" spans="2:62" ht="20.25" customHeight="1" x14ac:dyDescent="0.15">
      <c r="B63" s="2049">
        <f>B61+1</f>
        <v>25</v>
      </c>
      <c r="C63" s="2121"/>
      <c r="D63" s="2122"/>
      <c r="E63" s="761"/>
      <c r="F63" s="762"/>
      <c r="G63" s="761"/>
      <c r="H63" s="762"/>
      <c r="I63" s="2123"/>
      <c r="J63" s="2124"/>
      <c r="K63" s="2125"/>
      <c r="L63" s="2126"/>
      <c r="M63" s="2126"/>
      <c r="N63" s="2122"/>
      <c r="O63" s="2066"/>
      <c r="P63" s="2067"/>
      <c r="Q63" s="2067"/>
      <c r="R63" s="2067"/>
      <c r="S63" s="2068"/>
      <c r="T63" s="776" t="s">
        <v>887</v>
      </c>
      <c r="U63" s="777"/>
      <c r="V63" s="778"/>
      <c r="W63" s="549"/>
      <c r="X63" s="550"/>
      <c r="Y63" s="550"/>
      <c r="Z63" s="550"/>
      <c r="AA63" s="550"/>
      <c r="AB63" s="550"/>
      <c r="AC63" s="551"/>
      <c r="AD63" s="549"/>
      <c r="AE63" s="550"/>
      <c r="AF63" s="550"/>
      <c r="AG63" s="550"/>
      <c r="AH63" s="550"/>
      <c r="AI63" s="550"/>
      <c r="AJ63" s="551"/>
      <c r="AK63" s="549"/>
      <c r="AL63" s="550"/>
      <c r="AM63" s="550"/>
      <c r="AN63" s="550"/>
      <c r="AO63" s="550"/>
      <c r="AP63" s="550"/>
      <c r="AQ63" s="551"/>
      <c r="AR63" s="549"/>
      <c r="AS63" s="550"/>
      <c r="AT63" s="550"/>
      <c r="AU63" s="550"/>
      <c r="AV63" s="550"/>
      <c r="AW63" s="550"/>
      <c r="AX63" s="551"/>
      <c r="AY63" s="549"/>
      <c r="AZ63" s="550"/>
      <c r="BA63" s="772"/>
      <c r="BB63" s="2127"/>
      <c r="BC63" s="2128"/>
      <c r="BD63" s="2116"/>
      <c r="BE63" s="2117"/>
      <c r="BF63" s="2118"/>
      <c r="BG63" s="2119"/>
      <c r="BH63" s="2119"/>
      <c r="BI63" s="2119"/>
      <c r="BJ63" s="2120"/>
    </row>
    <row r="64" spans="2:62" ht="20.25" customHeight="1" x14ac:dyDescent="0.15">
      <c r="B64" s="2050"/>
      <c r="C64" s="2053"/>
      <c r="D64" s="2054"/>
      <c r="E64" s="761"/>
      <c r="F64" s="762">
        <f>C63</f>
        <v>0</v>
      </c>
      <c r="G64" s="761"/>
      <c r="H64" s="762">
        <f>I63</f>
        <v>0</v>
      </c>
      <c r="I64" s="2057"/>
      <c r="J64" s="2058"/>
      <c r="K64" s="2061"/>
      <c r="L64" s="2062"/>
      <c r="M64" s="2062"/>
      <c r="N64" s="2054"/>
      <c r="O64" s="2066"/>
      <c r="P64" s="2067"/>
      <c r="Q64" s="2067"/>
      <c r="R64" s="2067"/>
      <c r="S64" s="2068"/>
      <c r="T64" s="773" t="s">
        <v>888</v>
      </c>
      <c r="U64" s="774"/>
      <c r="V64" s="775"/>
      <c r="W64" s="557" t="str">
        <f>IF(W63="","",VLOOKUP(W63,[11]シフト記号表!$C$6:$L$47,10,FALSE))</f>
        <v/>
      </c>
      <c r="X64" s="558" t="str">
        <f>IF(X63="","",VLOOKUP(X63,[11]シフト記号表!$C$6:$L$47,10,FALSE))</f>
        <v/>
      </c>
      <c r="Y64" s="558" t="str">
        <f>IF(Y63="","",VLOOKUP(Y63,[11]シフト記号表!$C$6:$L$47,10,FALSE))</f>
        <v/>
      </c>
      <c r="Z64" s="558" t="str">
        <f>IF(Z63="","",VLOOKUP(Z63,[11]シフト記号表!$C$6:$L$47,10,FALSE))</f>
        <v/>
      </c>
      <c r="AA64" s="558" t="str">
        <f>IF(AA63="","",VLOOKUP(AA63,[11]シフト記号表!$C$6:$L$47,10,FALSE))</f>
        <v/>
      </c>
      <c r="AB64" s="558" t="str">
        <f>IF(AB63="","",VLOOKUP(AB63,[11]シフト記号表!$C$6:$L$47,10,FALSE))</f>
        <v/>
      </c>
      <c r="AC64" s="559" t="str">
        <f>IF(AC63="","",VLOOKUP(AC63,[11]シフト記号表!$C$6:$L$47,10,FALSE))</f>
        <v/>
      </c>
      <c r="AD64" s="557" t="str">
        <f>IF(AD63="","",VLOOKUP(AD63,[11]シフト記号表!$C$6:$L$47,10,FALSE))</f>
        <v/>
      </c>
      <c r="AE64" s="558" t="str">
        <f>IF(AE63="","",VLOOKUP(AE63,[11]シフト記号表!$C$6:$L$47,10,FALSE))</f>
        <v/>
      </c>
      <c r="AF64" s="558" t="str">
        <f>IF(AF63="","",VLOOKUP(AF63,[11]シフト記号表!$C$6:$L$47,10,FALSE))</f>
        <v/>
      </c>
      <c r="AG64" s="558" t="str">
        <f>IF(AG63="","",VLOOKUP(AG63,[11]シフト記号表!$C$6:$L$47,10,FALSE))</f>
        <v/>
      </c>
      <c r="AH64" s="558" t="str">
        <f>IF(AH63="","",VLOOKUP(AH63,[11]シフト記号表!$C$6:$L$47,10,FALSE))</f>
        <v/>
      </c>
      <c r="AI64" s="558" t="str">
        <f>IF(AI63="","",VLOOKUP(AI63,[11]シフト記号表!$C$6:$L$47,10,FALSE))</f>
        <v/>
      </c>
      <c r="AJ64" s="559" t="str">
        <f>IF(AJ63="","",VLOOKUP(AJ63,[11]シフト記号表!$C$6:$L$47,10,FALSE))</f>
        <v/>
      </c>
      <c r="AK64" s="557" t="str">
        <f>IF(AK63="","",VLOOKUP(AK63,[11]シフト記号表!$C$6:$L$47,10,FALSE))</f>
        <v/>
      </c>
      <c r="AL64" s="558" t="str">
        <f>IF(AL63="","",VLOOKUP(AL63,[11]シフト記号表!$C$6:$L$47,10,FALSE))</f>
        <v/>
      </c>
      <c r="AM64" s="558" t="str">
        <f>IF(AM63="","",VLOOKUP(AM63,[11]シフト記号表!$C$6:$L$47,10,FALSE))</f>
        <v/>
      </c>
      <c r="AN64" s="558" t="str">
        <f>IF(AN63="","",VLOOKUP(AN63,[11]シフト記号表!$C$6:$L$47,10,FALSE))</f>
        <v/>
      </c>
      <c r="AO64" s="558" t="str">
        <f>IF(AO63="","",VLOOKUP(AO63,[11]シフト記号表!$C$6:$L$47,10,FALSE))</f>
        <v/>
      </c>
      <c r="AP64" s="558" t="str">
        <f>IF(AP63="","",VLOOKUP(AP63,[11]シフト記号表!$C$6:$L$47,10,FALSE))</f>
        <v/>
      </c>
      <c r="AQ64" s="559" t="str">
        <f>IF(AQ63="","",VLOOKUP(AQ63,[11]シフト記号表!$C$6:$L$47,10,FALSE))</f>
        <v/>
      </c>
      <c r="AR64" s="557" t="str">
        <f>IF(AR63="","",VLOOKUP(AR63,[11]シフト記号表!$C$6:$L$47,10,FALSE))</f>
        <v/>
      </c>
      <c r="AS64" s="558" t="str">
        <f>IF(AS63="","",VLOOKUP(AS63,[11]シフト記号表!$C$6:$L$47,10,FALSE))</f>
        <v/>
      </c>
      <c r="AT64" s="558" t="str">
        <f>IF(AT63="","",VLOOKUP(AT63,[11]シフト記号表!$C$6:$L$47,10,FALSE))</f>
        <v/>
      </c>
      <c r="AU64" s="558" t="str">
        <f>IF(AU63="","",VLOOKUP(AU63,[11]シフト記号表!$C$6:$L$47,10,FALSE))</f>
        <v/>
      </c>
      <c r="AV64" s="558" t="str">
        <f>IF(AV63="","",VLOOKUP(AV63,[11]シフト記号表!$C$6:$L$47,10,FALSE))</f>
        <v/>
      </c>
      <c r="AW64" s="558" t="str">
        <f>IF(AW63="","",VLOOKUP(AW63,[11]シフト記号表!$C$6:$L$47,10,FALSE))</f>
        <v/>
      </c>
      <c r="AX64" s="559" t="str">
        <f>IF(AX63="","",VLOOKUP(AX63,[11]シフト記号表!$C$6:$L$47,10,FALSE))</f>
        <v/>
      </c>
      <c r="AY64" s="557" t="str">
        <f>IF(AY63="","",VLOOKUP(AY63,[11]シフト記号表!$C$6:$L$47,10,FALSE))</f>
        <v/>
      </c>
      <c r="AZ64" s="558" t="str">
        <f>IF(AZ63="","",VLOOKUP(AZ63,[11]シフト記号表!$C$6:$L$47,10,FALSE))</f>
        <v/>
      </c>
      <c r="BA64" s="558" t="str">
        <f>IF(BA63="","",VLOOKUP(BA63,[11]シフト記号表!$C$6:$L$47,10,FALSE))</f>
        <v/>
      </c>
      <c r="BB64" s="2046">
        <f>IF($BE$3="４週",SUM(W64:AX64),IF($BE$3="暦月",SUM(W64:BA64),""))</f>
        <v>0</v>
      </c>
      <c r="BC64" s="2047"/>
      <c r="BD64" s="2048">
        <f>IF($BE$3="４週",BB64/4,IF($BE$3="暦月",(BB64/($BE$8/7)),""))</f>
        <v>0</v>
      </c>
      <c r="BE64" s="2047"/>
      <c r="BF64" s="2043"/>
      <c r="BG64" s="2044"/>
      <c r="BH64" s="2044"/>
      <c r="BI64" s="2044"/>
      <c r="BJ64" s="2045"/>
    </row>
    <row r="65" spans="2:62" ht="20.25" customHeight="1" x14ac:dyDescent="0.15">
      <c r="B65" s="2049">
        <f>B63+1</f>
        <v>26</v>
      </c>
      <c r="C65" s="2121"/>
      <c r="D65" s="2122"/>
      <c r="E65" s="761"/>
      <c r="F65" s="762"/>
      <c r="G65" s="761"/>
      <c r="H65" s="762"/>
      <c r="I65" s="2123"/>
      <c r="J65" s="2124"/>
      <c r="K65" s="2125"/>
      <c r="L65" s="2126"/>
      <c r="M65" s="2126"/>
      <c r="N65" s="2122"/>
      <c r="O65" s="2066"/>
      <c r="P65" s="2067"/>
      <c r="Q65" s="2067"/>
      <c r="R65" s="2067"/>
      <c r="S65" s="2068"/>
      <c r="T65" s="776" t="s">
        <v>887</v>
      </c>
      <c r="U65" s="777"/>
      <c r="V65" s="778"/>
      <c r="W65" s="549"/>
      <c r="X65" s="550"/>
      <c r="Y65" s="550"/>
      <c r="Z65" s="550"/>
      <c r="AA65" s="550"/>
      <c r="AB65" s="550"/>
      <c r="AC65" s="551"/>
      <c r="AD65" s="549"/>
      <c r="AE65" s="550"/>
      <c r="AF65" s="550"/>
      <c r="AG65" s="550"/>
      <c r="AH65" s="550"/>
      <c r="AI65" s="550"/>
      <c r="AJ65" s="551"/>
      <c r="AK65" s="549"/>
      <c r="AL65" s="550"/>
      <c r="AM65" s="550"/>
      <c r="AN65" s="550"/>
      <c r="AO65" s="550"/>
      <c r="AP65" s="550"/>
      <c r="AQ65" s="551"/>
      <c r="AR65" s="549"/>
      <c r="AS65" s="550"/>
      <c r="AT65" s="550"/>
      <c r="AU65" s="550"/>
      <c r="AV65" s="550"/>
      <c r="AW65" s="550"/>
      <c r="AX65" s="551"/>
      <c r="AY65" s="549"/>
      <c r="AZ65" s="550"/>
      <c r="BA65" s="772"/>
      <c r="BB65" s="2127"/>
      <c r="BC65" s="2128"/>
      <c r="BD65" s="2116"/>
      <c r="BE65" s="2117"/>
      <c r="BF65" s="2118"/>
      <c r="BG65" s="2119"/>
      <c r="BH65" s="2119"/>
      <c r="BI65" s="2119"/>
      <c r="BJ65" s="2120"/>
    </row>
    <row r="66" spans="2:62" ht="20.25" customHeight="1" x14ac:dyDescent="0.15">
      <c r="B66" s="2050"/>
      <c r="C66" s="2053"/>
      <c r="D66" s="2054"/>
      <c r="E66" s="761"/>
      <c r="F66" s="762">
        <f>C65</f>
        <v>0</v>
      </c>
      <c r="G66" s="761"/>
      <c r="H66" s="762">
        <f>I65</f>
        <v>0</v>
      </c>
      <c r="I66" s="2057"/>
      <c r="J66" s="2058"/>
      <c r="K66" s="2061"/>
      <c r="L66" s="2062"/>
      <c r="M66" s="2062"/>
      <c r="N66" s="2054"/>
      <c r="O66" s="2066"/>
      <c r="P66" s="2067"/>
      <c r="Q66" s="2067"/>
      <c r="R66" s="2067"/>
      <c r="S66" s="2068"/>
      <c r="T66" s="773" t="s">
        <v>888</v>
      </c>
      <c r="U66" s="774"/>
      <c r="V66" s="775"/>
      <c r="W66" s="557" t="str">
        <f>IF(W65="","",VLOOKUP(W65,[11]シフト記号表!$C$6:$L$47,10,FALSE))</f>
        <v/>
      </c>
      <c r="X66" s="558" t="str">
        <f>IF(X65="","",VLOOKUP(X65,[11]シフト記号表!$C$6:$L$47,10,FALSE))</f>
        <v/>
      </c>
      <c r="Y66" s="558" t="str">
        <f>IF(Y65="","",VLOOKUP(Y65,[11]シフト記号表!$C$6:$L$47,10,FALSE))</f>
        <v/>
      </c>
      <c r="Z66" s="558" t="str">
        <f>IF(Z65="","",VLOOKUP(Z65,[11]シフト記号表!$C$6:$L$47,10,FALSE))</f>
        <v/>
      </c>
      <c r="AA66" s="558" t="str">
        <f>IF(AA65="","",VLOOKUP(AA65,[11]シフト記号表!$C$6:$L$47,10,FALSE))</f>
        <v/>
      </c>
      <c r="AB66" s="558" t="str">
        <f>IF(AB65="","",VLOOKUP(AB65,[11]シフト記号表!$C$6:$L$47,10,FALSE))</f>
        <v/>
      </c>
      <c r="AC66" s="559" t="str">
        <f>IF(AC65="","",VLOOKUP(AC65,[11]シフト記号表!$C$6:$L$47,10,FALSE))</f>
        <v/>
      </c>
      <c r="AD66" s="557" t="str">
        <f>IF(AD65="","",VLOOKUP(AD65,[11]シフト記号表!$C$6:$L$47,10,FALSE))</f>
        <v/>
      </c>
      <c r="AE66" s="558" t="str">
        <f>IF(AE65="","",VLOOKUP(AE65,[11]シフト記号表!$C$6:$L$47,10,FALSE))</f>
        <v/>
      </c>
      <c r="AF66" s="558" t="str">
        <f>IF(AF65="","",VLOOKUP(AF65,[11]シフト記号表!$C$6:$L$47,10,FALSE))</f>
        <v/>
      </c>
      <c r="AG66" s="558" t="str">
        <f>IF(AG65="","",VLOOKUP(AG65,[11]シフト記号表!$C$6:$L$47,10,FALSE))</f>
        <v/>
      </c>
      <c r="AH66" s="558" t="str">
        <f>IF(AH65="","",VLOOKUP(AH65,[11]シフト記号表!$C$6:$L$47,10,FALSE))</f>
        <v/>
      </c>
      <c r="AI66" s="558" t="str">
        <f>IF(AI65="","",VLOOKUP(AI65,[11]シフト記号表!$C$6:$L$47,10,FALSE))</f>
        <v/>
      </c>
      <c r="AJ66" s="559" t="str">
        <f>IF(AJ65="","",VLOOKUP(AJ65,[11]シフト記号表!$C$6:$L$47,10,FALSE))</f>
        <v/>
      </c>
      <c r="AK66" s="557" t="str">
        <f>IF(AK65="","",VLOOKUP(AK65,[11]シフト記号表!$C$6:$L$47,10,FALSE))</f>
        <v/>
      </c>
      <c r="AL66" s="558" t="str">
        <f>IF(AL65="","",VLOOKUP(AL65,[11]シフト記号表!$C$6:$L$47,10,FALSE))</f>
        <v/>
      </c>
      <c r="AM66" s="558" t="str">
        <f>IF(AM65="","",VLOOKUP(AM65,[11]シフト記号表!$C$6:$L$47,10,FALSE))</f>
        <v/>
      </c>
      <c r="AN66" s="558" t="str">
        <f>IF(AN65="","",VLOOKUP(AN65,[11]シフト記号表!$C$6:$L$47,10,FALSE))</f>
        <v/>
      </c>
      <c r="AO66" s="558" t="str">
        <f>IF(AO65="","",VLOOKUP(AO65,[11]シフト記号表!$C$6:$L$47,10,FALSE))</f>
        <v/>
      </c>
      <c r="AP66" s="558" t="str">
        <f>IF(AP65="","",VLOOKUP(AP65,[11]シフト記号表!$C$6:$L$47,10,FALSE))</f>
        <v/>
      </c>
      <c r="AQ66" s="559" t="str">
        <f>IF(AQ65="","",VLOOKUP(AQ65,[11]シフト記号表!$C$6:$L$47,10,FALSE))</f>
        <v/>
      </c>
      <c r="AR66" s="557" t="str">
        <f>IF(AR65="","",VLOOKUP(AR65,[11]シフト記号表!$C$6:$L$47,10,FALSE))</f>
        <v/>
      </c>
      <c r="AS66" s="558" t="str">
        <f>IF(AS65="","",VLOOKUP(AS65,[11]シフト記号表!$C$6:$L$47,10,FALSE))</f>
        <v/>
      </c>
      <c r="AT66" s="558" t="str">
        <f>IF(AT65="","",VLOOKUP(AT65,[11]シフト記号表!$C$6:$L$47,10,FALSE))</f>
        <v/>
      </c>
      <c r="AU66" s="558" t="str">
        <f>IF(AU65="","",VLOOKUP(AU65,[11]シフト記号表!$C$6:$L$47,10,FALSE))</f>
        <v/>
      </c>
      <c r="AV66" s="558" t="str">
        <f>IF(AV65="","",VLOOKUP(AV65,[11]シフト記号表!$C$6:$L$47,10,FALSE))</f>
        <v/>
      </c>
      <c r="AW66" s="558" t="str">
        <f>IF(AW65="","",VLOOKUP(AW65,[11]シフト記号表!$C$6:$L$47,10,FALSE))</f>
        <v/>
      </c>
      <c r="AX66" s="559" t="str">
        <f>IF(AX65="","",VLOOKUP(AX65,[11]シフト記号表!$C$6:$L$47,10,FALSE))</f>
        <v/>
      </c>
      <c r="AY66" s="557" t="str">
        <f>IF(AY65="","",VLOOKUP(AY65,[11]シフト記号表!$C$6:$L$47,10,FALSE))</f>
        <v/>
      </c>
      <c r="AZ66" s="558" t="str">
        <f>IF(AZ65="","",VLOOKUP(AZ65,[11]シフト記号表!$C$6:$L$47,10,FALSE))</f>
        <v/>
      </c>
      <c r="BA66" s="558" t="str">
        <f>IF(BA65="","",VLOOKUP(BA65,[11]シフト記号表!$C$6:$L$47,10,FALSE))</f>
        <v/>
      </c>
      <c r="BB66" s="2046">
        <f>IF($BE$3="４週",SUM(W66:AX66),IF($BE$3="暦月",SUM(W66:BA66),""))</f>
        <v>0</v>
      </c>
      <c r="BC66" s="2047"/>
      <c r="BD66" s="2048">
        <f>IF($BE$3="４週",BB66/4,IF($BE$3="暦月",(BB66/($BE$8/7)),""))</f>
        <v>0</v>
      </c>
      <c r="BE66" s="2047"/>
      <c r="BF66" s="2043"/>
      <c r="BG66" s="2044"/>
      <c r="BH66" s="2044"/>
      <c r="BI66" s="2044"/>
      <c r="BJ66" s="2045"/>
    </row>
    <row r="67" spans="2:62" ht="20.25" customHeight="1" x14ac:dyDescent="0.15">
      <c r="B67" s="2049">
        <f>B65+1</f>
        <v>27</v>
      </c>
      <c r="C67" s="2121"/>
      <c r="D67" s="2122"/>
      <c r="E67" s="761"/>
      <c r="F67" s="762"/>
      <c r="G67" s="761"/>
      <c r="H67" s="762"/>
      <c r="I67" s="2123"/>
      <c r="J67" s="2124"/>
      <c r="K67" s="2125"/>
      <c r="L67" s="2126"/>
      <c r="M67" s="2126"/>
      <c r="N67" s="2122"/>
      <c r="O67" s="2066"/>
      <c r="P67" s="2067"/>
      <c r="Q67" s="2067"/>
      <c r="R67" s="2067"/>
      <c r="S67" s="2068"/>
      <c r="T67" s="776" t="s">
        <v>887</v>
      </c>
      <c r="U67" s="777"/>
      <c r="V67" s="778"/>
      <c r="W67" s="549"/>
      <c r="X67" s="550"/>
      <c r="Y67" s="550"/>
      <c r="Z67" s="550"/>
      <c r="AA67" s="550"/>
      <c r="AB67" s="550"/>
      <c r="AC67" s="551"/>
      <c r="AD67" s="549"/>
      <c r="AE67" s="550"/>
      <c r="AF67" s="550"/>
      <c r="AG67" s="550"/>
      <c r="AH67" s="550"/>
      <c r="AI67" s="550"/>
      <c r="AJ67" s="551"/>
      <c r="AK67" s="549"/>
      <c r="AL67" s="550"/>
      <c r="AM67" s="550"/>
      <c r="AN67" s="550"/>
      <c r="AO67" s="550"/>
      <c r="AP67" s="550"/>
      <c r="AQ67" s="551"/>
      <c r="AR67" s="549"/>
      <c r="AS67" s="550"/>
      <c r="AT67" s="550"/>
      <c r="AU67" s="550"/>
      <c r="AV67" s="550"/>
      <c r="AW67" s="550"/>
      <c r="AX67" s="551"/>
      <c r="AY67" s="549"/>
      <c r="AZ67" s="550"/>
      <c r="BA67" s="772"/>
      <c r="BB67" s="2127"/>
      <c r="BC67" s="2128"/>
      <c r="BD67" s="2116"/>
      <c r="BE67" s="2117"/>
      <c r="BF67" s="2118"/>
      <c r="BG67" s="2119"/>
      <c r="BH67" s="2119"/>
      <c r="BI67" s="2119"/>
      <c r="BJ67" s="2120"/>
    </row>
    <row r="68" spans="2:62" ht="20.25" customHeight="1" x14ac:dyDescent="0.15">
      <c r="B68" s="2050"/>
      <c r="C68" s="2053"/>
      <c r="D68" s="2054"/>
      <c r="E68" s="761"/>
      <c r="F68" s="762">
        <f>C67</f>
        <v>0</v>
      </c>
      <c r="G68" s="761"/>
      <c r="H68" s="762">
        <f>I67</f>
        <v>0</v>
      </c>
      <c r="I68" s="2057"/>
      <c r="J68" s="2058"/>
      <c r="K68" s="2061"/>
      <c r="L68" s="2062"/>
      <c r="M68" s="2062"/>
      <c r="N68" s="2054"/>
      <c r="O68" s="2066"/>
      <c r="P68" s="2067"/>
      <c r="Q68" s="2067"/>
      <c r="R68" s="2067"/>
      <c r="S68" s="2068"/>
      <c r="T68" s="773" t="s">
        <v>888</v>
      </c>
      <c r="U68" s="774"/>
      <c r="V68" s="775"/>
      <c r="W68" s="557" t="str">
        <f>IF(W67="","",VLOOKUP(W67,[11]シフト記号表!$C$6:$L$47,10,FALSE))</f>
        <v/>
      </c>
      <c r="X68" s="558" t="str">
        <f>IF(X67="","",VLOOKUP(X67,[11]シフト記号表!$C$6:$L$47,10,FALSE))</f>
        <v/>
      </c>
      <c r="Y68" s="558" t="str">
        <f>IF(Y67="","",VLOOKUP(Y67,[11]シフト記号表!$C$6:$L$47,10,FALSE))</f>
        <v/>
      </c>
      <c r="Z68" s="558" t="str">
        <f>IF(Z67="","",VLOOKUP(Z67,[11]シフト記号表!$C$6:$L$47,10,FALSE))</f>
        <v/>
      </c>
      <c r="AA68" s="558" t="str">
        <f>IF(AA67="","",VLOOKUP(AA67,[11]シフト記号表!$C$6:$L$47,10,FALSE))</f>
        <v/>
      </c>
      <c r="AB68" s="558" t="str">
        <f>IF(AB67="","",VLOOKUP(AB67,[11]シフト記号表!$C$6:$L$47,10,FALSE))</f>
        <v/>
      </c>
      <c r="AC68" s="559" t="str">
        <f>IF(AC67="","",VLOOKUP(AC67,[11]シフト記号表!$C$6:$L$47,10,FALSE))</f>
        <v/>
      </c>
      <c r="AD68" s="557" t="str">
        <f>IF(AD67="","",VLOOKUP(AD67,[11]シフト記号表!$C$6:$L$47,10,FALSE))</f>
        <v/>
      </c>
      <c r="AE68" s="558" t="str">
        <f>IF(AE67="","",VLOOKUP(AE67,[11]シフト記号表!$C$6:$L$47,10,FALSE))</f>
        <v/>
      </c>
      <c r="AF68" s="558" t="str">
        <f>IF(AF67="","",VLOOKUP(AF67,[11]シフト記号表!$C$6:$L$47,10,FALSE))</f>
        <v/>
      </c>
      <c r="AG68" s="558" t="str">
        <f>IF(AG67="","",VLOOKUP(AG67,[11]シフト記号表!$C$6:$L$47,10,FALSE))</f>
        <v/>
      </c>
      <c r="AH68" s="558" t="str">
        <f>IF(AH67="","",VLOOKUP(AH67,[11]シフト記号表!$C$6:$L$47,10,FALSE))</f>
        <v/>
      </c>
      <c r="AI68" s="558" t="str">
        <f>IF(AI67="","",VLOOKUP(AI67,[11]シフト記号表!$C$6:$L$47,10,FALSE))</f>
        <v/>
      </c>
      <c r="AJ68" s="559" t="str">
        <f>IF(AJ67="","",VLOOKUP(AJ67,[11]シフト記号表!$C$6:$L$47,10,FALSE))</f>
        <v/>
      </c>
      <c r="AK68" s="557" t="str">
        <f>IF(AK67="","",VLOOKUP(AK67,[11]シフト記号表!$C$6:$L$47,10,FALSE))</f>
        <v/>
      </c>
      <c r="AL68" s="558" t="str">
        <f>IF(AL67="","",VLOOKUP(AL67,[11]シフト記号表!$C$6:$L$47,10,FALSE))</f>
        <v/>
      </c>
      <c r="AM68" s="558" t="str">
        <f>IF(AM67="","",VLOOKUP(AM67,[11]シフト記号表!$C$6:$L$47,10,FALSE))</f>
        <v/>
      </c>
      <c r="AN68" s="558" t="str">
        <f>IF(AN67="","",VLOOKUP(AN67,[11]シフト記号表!$C$6:$L$47,10,FALSE))</f>
        <v/>
      </c>
      <c r="AO68" s="558" t="str">
        <f>IF(AO67="","",VLOOKUP(AO67,[11]シフト記号表!$C$6:$L$47,10,FALSE))</f>
        <v/>
      </c>
      <c r="AP68" s="558" t="str">
        <f>IF(AP67="","",VLOOKUP(AP67,[11]シフト記号表!$C$6:$L$47,10,FALSE))</f>
        <v/>
      </c>
      <c r="AQ68" s="559" t="str">
        <f>IF(AQ67="","",VLOOKUP(AQ67,[11]シフト記号表!$C$6:$L$47,10,FALSE))</f>
        <v/>
      </c>
      <c r="AR68" s="557" t="str">
        <f>IF(AR67="","",VLOOKUP(AR67,[11]シフト記号表!$C$6:$L$47,10,FALSE))</f>
        <v/>
      </c>
      <c r="AS68" s="558" t="str">
        <f>IF(AS67="","",VLOOKUP(AS67,[11]シフト記号表!$C$6:$L$47,10,FALSE))</f>
        <v/>
      </c>
      <c r="AT68" s="558" t="str">
        <f>IF(AT67="","",VLOOKUP(AT67,[11]シフト記号表!$C$6:$L$47,10,FALSE))</f>
        <v/>
      </c>
      <c r="AU68" s="558" t="str">
        <f>IF(AU67="","",VLOOKUP(AU67,[11]シフト記号表!$C$6:$L$47,10,FALSE))</f>
        <v/>
      </c>
      <c r="AV68" s="558" t="str">
        <f>IF(AV67="","",VLOOKUP(AV67,[11]シフト記号表!$C$6:$L$47,10,FALSE))</f>
        <v/>
      </c>
      <c r="AW68" s="558" t="str">
        <f>IF(AW67="","",VLOOKUP(AW67,[11]シフト記号表!$C$6:$L$47,10,FALSE))</f>
        <v/>
      </c>
      <c r="AX68" s="559" t="str">
        <f>IF(AX67="","",VLOOKUP(AX67,[11]シフト記号表!$C$6:$L$47,10,FALSE))</f>
        <v/>
      </c>
      <c r="AY68" s="557" t="str">
        <f>IF(AY67="","",VLOOKUP(AY67,[11]シフト記号表!$C$6:$L$47,10,FALSE))</f>
        <v/>
      </c>
      <c r="AZ68" s="558" t="str">
        <f>IF(AZ67="","",VLOOKUP(AZ67,[11]シフト記号表!$C$6:$L$47,10,FALSE))</f>
        <v/>
      </c>
      <c r="BA68" s="558" t="str">
        <f>IF(BA67="","",VLOOKUP(BA67,[11]シフト記号表!$C$6:$L$47,10,FALSE))</f>
        <v/>
      </c>
      <c r="BB68" s="2046">
        <f>IF($BE$3="４週",SUM(W68:AX68),IF($BE$3="暦月",SUM(W68:BA68),""))</f>
        <v>0</v>
      </c>
      <c r="BC68" s="2047"/>
      <c r="BD68" s="2048">
        <f>IF($BE$3="４週",BB68/4,IF($BE$3="暦月",(BB68/($BE$8/7)),""))</f>
        <v>0</v>
      </c>
      <c r="BE68" s="2047"/>
      <c r="BF68" s="2043"/>
      <c r="BG68" s="2044"/>
      <c r="BH68" s="2044"/>
      <c r="BI68" s="2044"/>
      <c r="BJ68" s="2045"/>
    </row>
    <row r="69" spans="2:62" ht="20.25" customHeight="1" x14ac:dyDescent="0.15">
      <c r="B69" s="2049">
        <f>B67+1</f>
        <v>28</v>
      </c>
      <c r="C69" s="2121"/>
      <c r="D69" s="2122"/>
      <c r="E69" s="761"/>
      <c r="F69" s="762"/>
      <c r="G69" s="761"/>
      <c r="H69" s="762"/>
      <c r="I69" s="2123"/>
      <c r="J69" s="2124"/>
      <c r="K69" s="2125"/>
      <c r="L69" s="2126"/>
      <c r="M69" s="2126"/>
      <c r="N69" s="2122"/>
      <c r="O69" s="2066"/>
      <c r="P69" s="2067"/>
      <c r="Q69" s="2067"/>
      <c r="R69" s="2067"/>
      <c r="S69" s="2068"/>
      <c r="T69" s="776" t="s">
        <v>887</v>
      </c>
      <c r="U69" s="777"/>
      <c r="V69" s="778"/>
      <c r="W69" s="549"/>
      <c r="X69" s="550"/>
      <c r="Y69" s="550"/>
      <c r="Z69" s="550"/>
      <c r="AA69" s="550"/>
      <c r="AB69" s="550"/>
      <c r="AC69" s="551"/>
      <c r="AD69" s="549"/>
      <c r="AE69" s="550"/>
      <c r="AF69" s="550"/>
      <c r="AG69" s="550"/>
      <c r="AH69" s="550"/>
      <c r="AI69" s="550"/>
      <c r="AJ69" s="551"/>
      <c r="AK69" s="549"/>
      <c r="AL69" s="550"/>
      <c r="AM69" s="550"/>
      <c r="AN69" s="550"/>
      <c r="AO69" s="550"/>
      <c r="AP69" s="550"/>
      <c r="AQ69" s="551"/>
      <c r="AR69" s="549"/>
      <c r="AS69" s="550"/>
      <c r="AT69" s="550"/>
      <c r="AU69" s="550"/>
      <c r="AV69" s="550"/>
      <c r="AW69" s="550"/>
      <c r="AX69" s="551"/>
      <c r="AY69" s="549"/>
      <c r="AZ69" s="550"/>
      <c r="BA69" s="772"/>
      <c r="BB69" s="2127"/>
      <c r="BC69" s="2128"/>
      <c r="BD69" s="2116"/>
      <c r="BE69" s="2117"/>
      <c r="BF69" s="2118"/>
      <c r="BG69" s="2119"/>
      <c r="BH69" s="2119"/>
      <c r="BI69" s="2119"/>
      <c r="BJ69" s="2120"/>
    </row>
    <row r="70" spans="2:62" ht="20.25" customHeight="1" x14ac:dyDescent="0.15">
      <c r="B70" s="2050"/>
      <c r="C70" s="2053"/>
      <c r="D70" s="2054"/>
      <c r="E70" s="761"/>
      <c r="F70" s="762">
        <f>C69</f>
        <v>0</v>
      </c>
      <c r="G70" s="761"/>
      <c r="H70" s="762">
        <f>I69</f>
        <v>0</v>
      </c>
      <c r="I70" s="2057"/>
      <c r="J70" s="2058"/>
      <c r="K70" s="2061"/>
      <c r="L70" s="2062"/>
      <c r="M70" s="2062"/>
      <c r="N70" s="2054"/>
      <c r="O70" s="2066"/>
      <c r="P70" s="2067"/>
      <c r="Q70" s="2067"/>
      <c r="R70" s="2067"/>
      <c r="S70" s="2068"/>
      <c r="T70" s="773" t="s">
        <v>888</v>
      </c>
      <c r="U70" s="774"/>
      <c r="V70" s="775"/>
      <c r="W70" s="557" t="str">
        <f>IF(W69="","",VLOOKUP(W69,[11]シフト記号表!$C$6:$L$47,10,FALSE))</f>
        <v/>
      </c>
      <c r="X70" s="558" t="str">
        <f>IF(X69="","",VLOOKUP(X69,[11]シフト記号表!$C$6:$L$47,10,FALSE))</f>
        <v/>
      </c>
      <c r="Y70" s="558" t="str">
        <f>IF(Y69="","",VLOOKUP(Y69,[11]シフト記号表!$C$6:$L$47,10,FALSE))</f>
        <v/>
      </c>
      <c r="Z70" s="558" t="str">
        <f>IF(Z69="","",VLOOKUP(Z69,[11]シフト記号表!$C$6:$L$47,10,FALSE))</f>
        <v/>
      </c>
      <c r="AA70" s="558" t="str">
        <f>IF(AA69="","",VLOOKUP(AA69,[11]シフト記号表!$C$6:$L$47,10,FALSE))</f>
        <v/>
      </c>
      <c r="AB70" s="558" t="str">
        <f>IF(AB69="","",VLOOKUP(AB69,[11]シフト記号表!$C$6:$L$47,10,FALSE))</f>
        <v/>
      </c>
      <c r="AC70" s="559" t="str">
        <f>IF(AC69="","",VLOOKUP(AC69,[11]シフト記号表!$C$6:$L$47,10,FALSE))</f>
        <v/>
      </c>
      <c r="AD70" s="557" t="str">
        <f>IF(AD69="","",VLOOKUP(AD69,[11]シフト記号表!$C$6:$L$47,10,FALSE))</f>
        <v/>
      </c>
      <c r="AE70" s="558" t="str">
        <f>IF(AE69="","",VLOOKUP(AE69,[11]シフト記号表!$C$6:$L$47,10,FALSE))</f>
        <v/>
      </c>
      <c r="AF70" s="558" t="str">
        <f>IF(AF69="","",VLOOKUP(AF69,[11]シフト記号表!$C$6:$L$47,10,FALSE))</f>
        <v/>
      </c>
      <c r="AG70" s="558" t="str">
        <f>IF(AG69="","",VLOOKUP(AG69,[11]シフト記号表!$C$6:$L$47,10,FALSE))</f>
        <v/>
      </c>
      <c r="AH70" s="558" t="str">
        <f>IF(AH69="","",VLOOKUP(AH69,[11]シフト記号表!$C$6:$L$47,10,FALSE))</f>
        <v/>
      </c>
      <c r="AI70" s="558" t="str">
        <f>IF(AI69="","",VLOOKUP(AI69,[11]シフト記号表!$C$6:$L$47,10,FALSE))</f>
        <v/>
      </c>
      <c r="AJ70" s="559" t="str">
        <f>IF(AJ69="","",VLOOKUP(AJ69,[11]シフト記号表!$C$6:$L$47,10,FALSE))</f>
        <v/>
      </c>
      <c r="AK70" s="557" t="str">
        <f>IF(AK69="","",VLOOKUP(AK69,[11]シフト記号表!$C$6:$L$47,10,FALSE))</f>
        <v/>
      </c>
      <c r="AL70" s="558" t="str">
        <f>IF(AL69="","",VLOOKUP(AL69,[11]シフト記号表!$C$6:$L$47,10,FALSE))</f>
        <v/>
      </c>
      <c r="AM70" s="558" t="str">
        <f>IF(AM69="","",VLOOKUP(AM69,[11]シフト記号表!$C$6:$L$47,10,FALSE))</f>
        <v/>
      </c>
      <c r="AN70" s="558" t="str">
        <f>IF(AN69="","",VLOOKUP(AN69,[11]シフト記号表!$C$6:$L$47,10,FALSE))</f>
        <v/>
      </c>
      <c r="AO70" s="558" t="str">
        <f>IF(AO69="","",VLOOKUP(AO69,[11]シフト記号表!$C$6:$L$47,10,FALSE))</f>
        <v/>
      </c>
      <c r="AP70" s="558" t="str">
        <f>IF(AP69="","",VLOOKUP(AP69,[11]シフト記号表!$C$6:$L$47,10,FALSE))</f>
        <v/>
      </c>
      <c r="AQ70" s="559" t="str">
        <f>IF(AQ69="","",VLOOKUP(AQ69,[11]シフト記号表!$C$6:$L$47,10,FALSE))</f>
        <v/>
      </c>
      <c r="AR70" s="557" t="str">
        <f>IF(AR69="","",VLOOKUP(AR69,[11]シフト記号表!$C$6:$L$47,10,FALSE))</f>
        <v/>
      </c>
      <c r="AS70" s="558" t="str">
        <f>IF(AS69="","",VLOOKUP(AS69,[11]シフト記号表!$C$6:$L$47,10,FALSE))</f>
        <v/>
      </c>
      <c r="AT70" s="558" t="str">
        <f>IF(AT69="","",VLOOKUP(AT69,[11]シフト記号表!$C$6:$L$47,10,FALSE))</f>
        <v/>
      </c>
      <c r="AU70" s="558" t="str">
        <f>IF(AU69="","",VLOOKUP(AU69,[11]シフト記号表!$C$6:$L$47,10,FALSE))</f>
        <v/>
      </c>
      <c r="AV70" s="558" t="str">
        <f>IF(AV69="","",VLOOKUP(AV69,[11]シフト記号表!$C$6:$L$47,10,FALSE))</f>
        <v/>
      </c>
      <c r="AW70" s="558" t="str">
        <f>IF(AW69="","",VLOOKUP(AW69,[11]シフト記号表!$C$6:$L$47,10,FALSE))</f>
        <v/>
      </c>
      <c r="AX70" s="559" t="str">
        <f>IF(AX69="","",VLOOKUP(AX69,[11]シフト記号表!$C$6:$L$47,10,FALSE))</f>
        <v/>
      </c>
      <c r="AY70" s="557" t="str">
        <f>IF(AY69="","",VLOOKUP(AY69,[11]シフト記号表!$C$6:$L$47,10,FALSE))</f>
        <v/>
      </c>
      <c r="AZ70" s="558" t="str">
        <f>IF(AZ69="","",VLOOKUP(AZ69,[11]シフト記号表!$C$6:$L$47,10,FALSE))</f>
        <v/>
      </c>
      <c r="BA70" s="558" t="str">
        <f>IF(BA69="","",VLOOKUP(BA69,[11]シフト記号表!$C$6:$L$47,10,FALSE))</f>
        <v/>
      </c>
      <c r="BB70" s="2046">
        <f>IF($BE$3="４週",SUM(W70:AX70),IF($BE$3="暦月",SUM(W70:BA70),""))</f>
        <v>0</v>
      </c>
      <c r="BC70" s="2047"/>
      <c r="BD70" s="2048">
        <f>IF($BE$3="４週",BB70/4,IF($BE$3="暦月",(BB70/($BE$8/7)),""))</f>
        <v>0</v>
      </c>
      <c r="BE70" s="2047"/>
      <c r="BF70" s="2043"/>
      <c r="BG70" s="2044"/>
      <c r="BH70" s="2044"/>
      <c r="BI70" s="2044"/>
      <c r="BJ70" s="2045"/>
    </row>
    <row r="71" spans="2:62" ht="20.25" customHeight="1" x14ac:dyDescent="0.15">
      <c r="B71" s="2049">
        <f>B69+1</f>
        <v>29</v>
      </c>
      <c r="C71" s="2121"/>
      <c r="D71" s="2122"/>
      <c r="E71" s="761"/>
      <c r="F71" s="762"/>
      <c r="G71" s="761"/>
      <c r="H71" s="762"/>
      <c r="I71" s="2123"/>
      <c r="J71" s="2124"/>
      <c r="K71" s="2125"/>
      <c r="L71" s="2126"/>
      <c r="M71" s="2126"/>
      <c r="N71" s="2122"/>
      <c r="O71" s="2066"/>
      <c r="P71" s="2067"/>
      <c r="Q71" s="2067"/>
      <c r="R71" s="2067"/>
      <c r="S71" s="2068"/>
      <c r="T71" s="776" t="s">
        <v>887</v>
      </c>
      <c r="U71" s="777"/>
      <c r="V71" s="778"/>
      <c r="W71" s="549"/>
      <c r="X71" s="550"/>
      <c r="Y71" s="550"/>
      <c r="Z71" s="550"/>
      <c r="AA71" s="550"/>
      <c r="AB71" s="550"/>
      <c r="AC71" s="551"/>
      <c r="AD71" s="549"/>
      <c r="AE71" s="550"/>
      <c r="AF71" s="550"/>
      <c r="AG71" s="550"/>
      <c r="AH71" s="550"/>
      <c r="AI71" s="550"/>
      <c r="AJ71" s="551"/>
      <c r="AK71" s="549"/>
      <c r="AL71" s="550"/>
      <c r="AM71" s="550"/>
      <c r="AN71" s="550"/>
      <c r="AO71" s="550"/>
      <c r="AP71" s="550"/>
      <c r="AQ71" s="551"/>
      <c r="AR71" s="549"/>
      <c r="AS71" s="550"/>
      <c r="AT71" s="550"/>
      <c r="AU71" s="550"/>
      <c r="AV71" s="550"/>
      <c r="AW71" s="550"/>
      <c r="AX71" s="551"/>
      <c r="AY71" s="549"/>
      <c r="AZ71" s="550"/>
      <c r="BA71" s="772"/>
      <c r="BB71" s="2127"/>
      <c r="BC71" s="2128"/>
      <c r="BD71" s="2116"/>
      <c r="BE71" s="2117"/>
      <c r="BF71" s="2118"/>
      <c r="BG71" s="2119"/>
      <c r="BH71" s="2119"/>
      <c r="BI71" s="2119"/>
      <c r="BJ71" s="2120"/>
    </row>
    <row r="72" spans="2:62" ht="20.25" customHeight="1" x14ac:dyDescent="0.15">
      <c r="B72" s="2050"/>
      <c r="C72" s="2135"/>
      <c r="D72" s="2136"/>
      <c r="E72" s="779"/>
      <c r="F72" s="780">
        <f>C71</f>
        <v>0</v>
      </c>
      <c r="G72" s="779"/>
      <c r="H72" s="780">
        <f>I71</f>
        <v>0</v>
      </c>
      <c r="I72" s="2137"/>
      <c r="J72" s="2138"/>
      <c r="K72" s="2139"/>
      <c r="L72" s="2140"/>
      <c r="M72" s="2140"/>
      <c r="N72" s="2136"/>
      <c r="O72" s="2066"/>
      <c r="P72" s="2067"/>
      <c r="Q72" s="2067"/>
      <c r="R72" s="2067"/>
      <c r="S72" s="2068"/>
      <c r="T72" s="773" t="s">
        <v>888</v>
      </c>
      <c r="U72" s="774"/>
      <c r="V72" s="775"/>
      <c r="W72" s="557" t="str">
        <f>IF(W71="","",VLOOKUP(W71,[11]シフト記号表!$C$6:$L$47,10,FALSE))</f>
        <v/>
      </c>
      <c r="X72" s="558" t="str">
        <f>IF(X71="","",VLOOKUP(X71,[11]シフト記号表!$C$6:$L$47,10,FALSE))</f>
        <v/>
      </c>
      <c r="Y72" s="558" t="str">
        <f>IF(Y71="","",VLOOKUP(Y71,[11]シフト記号表!$C$6:$L$47,10,FALSE))</f>
        <v/>
      </c>
      <c r="Z72" s="558" t="str">
        <f>IF(Z71="","",VLOOKUP(Z71,[11]シフト記号表!$C$6:$L$47,10,FALSE))</f>
        <v/>
      </c>
      <c r="AA72" s="558" t="str">
        <f>IF(AA71="","",VLOOKUP(AA71,[11]シフト記号表!$C$6:$L$47,10,FALSE))</f>
        <v/>
      </c>
      <c r="AB72" s="558" t="str">
        <f>IF(AB71="","",VLOOKUP(AB71,[11]シフト記号表!$C$6:$L$47,10,FALSE))</f>
        <v/>
      </c>
      <c r="AC72" s="559" t="str">
        <f>IF(AC71="","",VLOOKUP(AC71,[11]シフト記号表!$C$6:$L$47,10,FALSE))</f>
        <v/>
      </c>
      <c r="AD72" s="557" t="str">
        <f>IF(AD71="","",VLOOKUP(AD71,[11]シフト記号表!$C$6:$L$47,10,FALSE))</f>
        <v/>
      </c>
      <c r="AE72" s="558" t="str">
        <f>IF(AE71="","",VLOOKUP(AE71,[11]シフト記号表!$C$6:$L$47,10,FALSE))</f>
        <v/>
      </c>
      <c r="AF72" s="558" t="str">
        <f>IF(AF71="","",VLOOKUP(AF71,[11]シフト記号表!$C$6:$L$47,10,FALSE))</f>
        <v/>
      </c>
      <c r="AG72" s="558" t="str">
        <f>IF(AG71="","",VLOOKUP(AG71,[11]シフト記号表!$C$6:$L$47,10,FALSE))</f>
        <v/>
      </c>
      <c r="AH72" s="558" t="str">
        <f>IF(AH71="","",VLOOKUP(AH71,[11]シフト記号表!$C$6:$L$47,10,FALSE))</f>
        <v/>
      </c>
      <c r="AI72" s="558" t="str">
        <f>IF(AI71="","",VLOOKUP(AI71,[11]シフト記号表!$C$6:$L$47,10,FALSE))</f>
        <v/>
      </c>
      <c r="AJ72" s="559" t="str">
        <f>IF(AJ71="","",VLOOKUP(AJ71,[11]シフト記号表!$C$6:$L$47,10,FALSE))</f>
        <v/>
      </c>
      <c r="AK72" s="557" t="str">
        <f>IF(AK71="","",VLOOKUP(AK71,[11]シフト記号表!$C$6:$L$47,10,FALSE))</f>
        <v/>
      </c>
      <c r="AL72" s="558" t="str">
        <f>IF(AL71="","",VLOOKUP(AL71,[11]シフト記号表!$C$6:$L$47,10,FALSE))</f>
        <v/>
      </c>
      <c r="AM72" s="558" t="str">
        <f>IF(AM71="","",VLOOKUP(AM71,[11]シフト記号表!$C$6:$L$47,10,FALSE))</f>
        <v/>
      </c>
      <c r="AN72" s="558" t="str">
        <f>IF(AN71="","",VLOOKUP(AN71,[11]シフト記号表!$C$6:$L$47,10,FALSE))</f>
        <v/>
      </c>
      <c r="AO72" s="558" t="str">
        <f>IF(AO71="","",VLOOKUP(AO71,[11]シフト記号表!$C$6:$L$47,10,FALSE))</f>
        <v/>
      </c>
      <c r="AP72" s="558" t="str">
        <f>IF(AP71="","",VLOOKUP(AP71,[11]シフト記号表!$C$6:$L$47,10,FALSE))</f>
        <v/>
      </c>
      <c r="AQ72" s="559" t="str">
        <f>IF(AQ71="","",VLOOKUP(AQ71,[11]シフト記号表!$C$6:$L$47,10,FALSE))</f>
        <v/>
      </c>
      <c r="AR72" s="557" t="str">
        <f>IF(AR71="","",VLOOKUP(AR71,[11]シフト記号表!$C$6:$L$47,10,FALSE))</f>
        <v/>
      </c>
      <c r="AS72" s="558" t="str">
        <f>IF(AS71="","",VLOOKUP(AS71,[11]シフト記号表!$C$6:$L$47,10,FALSE))</f>
        <v/>
      </c>
      <c r="AT72" s="558" t="str">
        <f>IF(AT71="","",VLOOKUP(AT71,[11]シフト記号表!$C$6:$L$47,10,FALSE))</f>
        <v/>
      </c>
      <c r="AU72" s="558" t="str">
        <f>IF(AU71="","",VLOOKUP(AU71,[11]シフト記号表!$C$6:$L$47,10,FALSE))</f>
        <v/>
      </c>
      <c r="AV72" s="558" t="str">
        <f>IF(AV71="","",VLOOKUP(AV71,[11]シフト記号表!$C$6:$L$47,10,FALSE))</f>
        <v/>
      </c>
      <c r="AW72" s="558" t="str">
        <f>IF(AW71="","",VLOOKUP(AW71,[11]シフト記号表!$C$6:$L$47,10,FALSE))</f>
        <v/>
      </c>
      <c r="AX72" s="559" t="str">
        <f>IF(AX71="","",VLOOKUP(AX71,[11]シフト記号表!$C$6:$L$47,10,FALSE))</f>
        <v/>
      </c>
      <c r="AY72" s="557" t="str">
        <f>IF(AY71="","",VLOOKUP(AY71,[11]シフト記号表!$C$6:$L$47,10,FALSE))</f>
        <v/>
      </c>
      <c r="AZ72" s="558" t="str">
        <f>IF(AZ71="","",VLOOKUP(AZ71,[11]シフト記号表!$C$6:$L$47,10,FALSE))</f>
        <v/>
      </c>
      <c r="BA72" s="558" t="str">
        <f>IF(BA71="","",VLOOKUP(BA71,[11]シフト記号表!$C$6:$L$47,10,FALSE))</f>
        <v/>
      </c>
      <c r="BB72" s="2132">
        <f>IF($BE$3="４週",SUM(W72:AX72),IF($BE$3="暦月",SUM(W72:BA72),""))</f>
        <v>0</v>
      </c>
      <c r="BC72" s="2133"/>
      <c r="BD72" s="2134">
        <f>IF($BE$3="４週",BB72/4,IF($BE$3="暦月",(BB72/($BE$8/7)),""))</f>
        <v>0</v>
      </c>
      <c r="BE72" s="2133"/>
      <c r="BF72" s="2129"/>
      <c r="BG72" s="2130"/>
      <c r="BH72" s="2130"/>
      <c r="BI72" s="2130"/>
      <c r="BJ72" s="2131"/>
    </row>
    <row r="73" spans="2:62" ht="20.25" customHeight="1" x14ac:dyDescent="0.15">
      <c r="B73" s="2049">
        <f>B71+1</f>
        <v>30</v>
      </c>
      <c r="C73" s="2121"/>
      <c r="D73" s="2122"/>
      <c r="E73" s="761"/>
      <c r="F73" s="762"/>
      <c r="G73" s="761"/>
      <c r="H73" s="762"/>
      <c r="I73" s="2123"/>
      <c r="J73" s="2124"/>
      <c r="K73" s="2125"/>
      <c r="L73" s="2126"/>
      <c r="M73" s="2126"/>
      <c r="N73" s="2122"/>
      <c r="O73" s="2066"/>
      <c r="P73" s="2067"/>
      <c r="Q73" s="2067"/>
      <c r="R73" s="2067"/>
      <c r="S73" s="2068"/>
      <c r="T73" s="776" t="s">
        <v>887</v>
      </c>
      <c r="U73" s="777"/>
      <c r="V73" s="778"/>
      <c r="W73" s="549"/>
      <c r="X73" s="550"/>
      <c r="Y73" s="550"/>
      <c r="Z73" s="550"/>
      <c r="AA73" s="550"/>
      <c r="AB73" s="550"/>
      <c r="AC73" s="551"/>
      <c r="AD73" s="549"/>
      <c r="AE73" s="550"/>
      <c r="AF73" s="550"/>
      <c r="AG73" s="550"/>
      <c r="AH73" s="550"/>
      <c r="AI73" s="550"/>
      <c r="AJ73" s="551"/>
      <c r="AK73" s="549"/>
      <c r="AL73" s="550"/>
      <c r="AM73" s="550"/>
      <c r="AN73" s="550"/>
      <c r="AO73" s="550"/>
      <c r="AP73" s="550"/>
      <c r="AQ73" s="551"/>
      <c r="AR73" s="549"/>
      <c r="AS73" s="550"/>
      <c r="AT73" s="550"/>
      <c r="AU73" s="550"/>
      <c r="AV73" s="550"/>
      <c r="AW73" s="550"/>
      <c r="AX73" s="551"/>
      <c r="AY73" s="549"/>
      <c r="AZ73" s="550"/>
      <c r="BA73" s="772"/>
      <c r="BB73" s="2127"/>
      <c r="BC73" s="2128"/>
      <c r="BD73" s="2116"/>
      <c r="BE73" s="2117"/>
      <c r="BF73" s="2118"/>
      <c r="BG73" s="2119"/>
      <c r="BH73" s="2119"/>
      <c r="BI73" s="2119"/>
      <c r="BJ73" s="2120"/>
    </row>
    <row r="74" spans="2:62" ht="20.25" customHeight="1" x14ac:dyDescent="0.15">
      <c r="B74" s="2050"/>
      <c r="C74" s="2135"/>
      <c r="D74" s="2136"/>
      <c r="E74" s="779"/>
      <c r="F74" s="780">
        <f>C73</f>
        <v>0</v>
      </c>
      <c r="G74" s="779"/>
      <c r="H74" s="780">
        <f>I73</f>
        <v>0</v>
      </c>
      <c r="I74" s="2137"/>
      <c r="J74" s="2138"/>
      <c r="K74" s="2139"/>
      <c r="L74" s="2140"/>
      <c r="M74" s="2140"/>
      <c r="N74" s="2136"/>
      <c r="O74" s="2066"/>
      <c r="P74" s="2067"/>
      <c r="Q74" s="2067"/>
      <c r="R74" s="2067"/>
      <c r="S74" s="2068"/>
      <c r="T74" s="773" t="s">
        <v>888</v>
      </c>
      <c r="U74" s="774"/>
      <c r="V74" s="775"/>
      <c r="W74" s="557" t="str">
        <f>IF(W73="","",VLOOKUP(W73,[11]シフト記号表!$C$6:$L$47,10,FALSE))</f>
        <v/>
      </c>
      <c r="X74" s="558" t="str">
        <f>IF(X73="","",VLOOKUP(X73,[11]シフト記号表!$C$6:$L$47,10,FALSE))</f>
        <v/>
      </c>
      <c r="Y74" s="558" t="str">
        <f>IF(Y73="","",VLOOKUP(Y73,[11]シフト記号表!$C$6:$L$47,10,FALSE))</f>
        <v/>
      </c>
      <c r="Z74" s="558" t="str">
        <f>IF(Z73="","",VLOOKUP(Z73,[11]シフト記号表!$C$6:$L$47,10,FALSE))</f>
        <v/>
      </c>
      <c r="AA74" s="558" t="str">
        <f>IF(AA73="","",VLOOKUP(AA73,[11]シフト記号表!$C$6:$L$47,10,FALSE))</f>
        <v/>
      </c>
      <c r="AB74" s="558" t="str">
        <f>IF(AB73="","",VLOOKUP(AB73,[11]シフト記号表!$C$6:$L$47,10,FALSE))</f>
        <v/>
      </c>
      <c r="AC74" s="559" t="str">
        <f>IF(AC73="","",VLOOKUP(AC73,[11]シフト記号表!$C$6:$L$47,10,FALSE))</f>
        <v/>
      </c>
      <c r="AD74" s="557" t="str">
        <f>IF(AD73="","",VLOOKUP(AD73,[11]シフト記号表!$C$6:$L$47,10,FALSE))</f>
        <v/>
      </c>
      <c r="AE74" s="558" t="str">
        <f>IF(AE73="","",VLOOKUP(AE73,[11]シフト記号表!$C$6:$L$47,10,FALSE))</f>
        <v/>
      </c>
      <c r="AF74" s="558" t="str">
        <f>IF(AF73="","",VLOOKUP(AF73,[11]シフト記号表!$C$6:$L$47,10,FALSE))</f>
        <v/>
      </c>
      <c r="AG74" s="558" t="str">
        <f>IF(AG73="","",VLOOKUP(AG73,[11]シフト記号表!$C$6:$L$47,10,FALSE))</f>
        <v/>
      </c>
      <c r="AH74" s="558" t="str">
        <f>IF(AH73="","",VLOOKUP(AH73,[11]シフト記号表!$C$6:$L$47,10,FALSE))</f>
        <v/>
      </c>
      <c r="AI74" s="558" t="str">
        <f>IF(AI73="","",VLOOKUP(AI73,[11]シフト記号表!$C$6:$L$47,10,FALSE))</f>
        <v/>
      </c>
      <c r="AJ74" s="559" t="str">
        <f>IF(AJ73="","",VLOOKUP(AJ73,[11]シフト記号表!$C$6:$L$47,10,FALSE))</f>
        <v/>
      </c>
      <c r="AK74" s="557" t="str">
        <f>IF(AK73="","",VLOOKUP(AK73,[11]シフト記号表!$C$6:$L$47,10,FALSE))</f>
        <v/>
      </c>
      <c r="AL74" s="558" t="str">
        <f>IF(AL73="","",VLOOKUP(AL73,[11]シフト記号表!$C$6:$L$47,10,FALSE))</f>
        <v/>
      </c>
      <c r="AM74" s="558" t="str">
        <f>IF(AM73="","",VLOOKUP(AM73,[11]シフト記号表!$C$6:$L$47,10,FALSE))</f>
        <v/>
      </c>
      <c r="AN74" s="558" t="str">
        <f>IF(AN73="","",VLOOKUP(AN73,[11]シフト記号表!$C$6:$L$47,10,FALSE))</f>
        <v/>
      </c>
      <c r="AO74" s="558" t="str">
        <f>IF(AO73="","",VLOOKUP(AO73,[11]シフト記号表!$C$6:$L$47,10,FALSE))</f>
        <v/>
      </c>
      <c r="AP74" s="558" t="str">
        <f>IF(AP73="","",VLOOKUP(AP73,[11]シフト記号表!$C$6:$L$47,10,FALSE))</f>
        <v/>
      </c>
      <c r="AQ74" s="559" t="str">
        <f>IF(AQ73="","",VLOOKUP(AQ73,[11]シフト記号表!$C$6:$L$47,10,FALSE))</f>
        <v/>
      </c>
      <c r="AR74" s="557" t="str">
        <f>IF(AR73="","",VLOOKUP(AR73,[11]シフト記号表!$C$6:$L$47,10,FALSE))</f>
        <v/>
      </c>
      <c r="AS74" s="558" t="str">
        <f>IF(AS73="","",VLOOKUP(AS73,[11]シフト記号表!$C$6:$L$47,10,FALSE))</f>
        <v/>
      </c>
      <c r="AT74" s="558" t="str">
        <f>IF(AT73="","",VLOOKUP(AT73,[11]シフト記号表!$C$6:$L$47,10,FALSE))</f>
        <v/>
      </c>
      <c r="AU74" s="558" t="str">
        <f>IF(AU73="","",VLOOKUP(AU73,[11]シフト記号表!$C$6:$L$47,10,FALSE))</f>
        <v/>
      </c>
      <c r="AV74" s="558" t="str">
        <f>IF(AV73="","",VLOOKUP(AV73,[11]シフト記号表!$C$6:$L$47,10,FALSE))</f>
        <v/>
      </c>
      <c r="AW74" s="558" t="str">
        <f>IF(AW73="","",VLOOKUP(AW73,[11]シフト記号表!$C$6:$L$47,10,FALSE))</f>
        <v/>
      </c>
      <c r="AX74" s="559" t="str">
        <f>IF(AX73="","",VLOOKUP(AX73,[11]シフト記号表!$C$6:$L$47,10,FALSE))</f>
        <v/>
      </c>
      <c r="AY74" s="557" t="str">
        <f>IF(AY73="","",VLOOKUP(AY73,[11]シフト記号表!$C$6:$L$47,10,FALSE))</f>
        <v/>
      </c>
      <c r="AZ74" s="558" t="str">
        <f>IF(AZ73="","",VLOOKUP(AZ73,[11]シフト記号表!$C$6:$L$47,10,FALSE))</f>
        <v/>
      </c>
      <c r="BA74" s="558" t="str">
        <f>IF(BA73="","",VLOOKUP(BA73,[11]シフト記号表!$C$6:$L$47,10,FALSE))</f>
        <v/>
      </c>
      <c r="BB74" s="2132">
        <f>IF($BE$3="４週",SUM(W74:AX74),IF($BE$3="暦月",SUM(W74:BA74),""))</f>
        <v>0</v>
      </c>
      <c r="BC74" s="2133"/>
      <c r="BD74" s="2134">
        <f>IF($BE$3="４週",BB74/4,IF($BE$3="暦月",(BB74/($BE$8/7)),""))</f>
        <v>0</v>
      </c>
      <c r="BE74" s="2133"/>
      <c r="BF74" s="2129"/>
      <c r="BG74" s="2130"/>
      <c r="BH74" s="2130"/>
      <c r="BI74" s="2130"/>
      <c r="BJ74" s="2131"/>
    </row>
    <row r="75" spans="2:62" ht="20.25" customHeight="1" x14ac:dyDescent="0.15">
      <c r="B75" s="2049">
        <f>B73+1</f>
        <v>31</v>
      </c>
      <c r="C75" s="2121"/>
      <c r="D75" s="2122"/>
      <c r="E75" s="761"/>
      <c r="F75" s="762"/>
      <c r="G75" s="761"/>
      <c r="H75" s="762"/>
      <c r="I75" s="2123"/>
      <c r="J75" s="2124"/>
      <c r="K75" s="2125"/>
      <c r="L75" s="2126"/>
      <c r="M75" s="2126"/>
      <c r="N75" s="2122"/>
      <c r="O75" s="2066"/>
      <c r="P75" s="2067"/>
      <c r="Q75" s="2067"/>
      <c r="R75" s="2067"/>
      <c r="S75" s="2068"/>
      <c r="T75" s="776" t="s">
        <v>887</v>
      </c>
      <c r="U75" s="777"/>
      <c r="V75" s="778"/>
      <c r="W75" s="549"/>
      <c r="X75" s="550"/>
      <c r="Y75" s="550"/>
      <c r="Z75" s="550"/>
      <c r="AA75" s="550"/>
      <c r="AB75" s="550"/>
      <c r="AC75" s="551"/>
      <c r="AD75" s="549"/>
      <c r="AE75" s="550"/>
      <c r="AF75" s="550"/>
      <c r="AG75" s="550"/>
      <c r="AH75" s="550"/>
      <c r="AI75" s="550"/>
      <c r="AJ75" s="551"/>
      <c r="AK75" s="549"/>
      <c r="AL75" s="550"/>
      <c r="AM75" s="550"/>
      <c r="AN75" s="550"/>
      <c r="AO75" s="550"/>
      <c r="AP75" s="550"/>
      <c r="AQ75" s="551"/>
      <c r="AR75" s="549"/>
      <c r="AS75" s="550"/>
      <c r="AT75" s="550"/>
      <c r="AU75" s="550"/>
      <c r="AV75" s="550"/>
      <c r="AW75" s="550"/>
      <c r="AX75" s="551"/>
      <c r="AY75" s="549"/>
      <c r="AZ75" s="550"/>
      <c r="BA75" s="772"/>
      <c r="BB75" s="2127"/>
      <c r="BC75" s="2128"/>
      <c r="BD75" s="2116"/>
      <c r="BE75" s="2117"/>
      <c r="BF75" s="2118"/>
      <c r="BG75" s="2119"/>
      <c r="BH75" s="2119"/>
      <c r="BI75" s="2119"/>
      <c r="BJ75" s="2120"/>
    </row>
    <row r="76" spans="2:62" ht="20.25" customHeight="1" x14ac:dyDescent="0.15">
      <c r="B76" s="2050"/>
      <c r="C76" s="2135"/>
      <c r="D76" s="2136"/>
      <c r="E76" s="779"/>
      <c r="F76" s="780">
        <f>C75</f>
        <v>0</v>
      </c>
      <c r="G76" s="779"/>
      <c r="H76" s="780">
        <f>I75</f>
        <v>0</v>
      </c>
      <c r="I76" s="2137"/>
      <c r="J76" s="2138"/>
      <c r="K76" s="2139"/>
      <c r="L76" s="2140"/>
      <c r="M76" s="2140"/>
      <c r="N76" s="2136"/>
      <c r="O76" s="2066"/>
      <c r="P76" s="2067"/>
      <c r="Q76" s="2067"/>
      <c r="R76" s="2067"/>
      <c r="S76" s="2068"/>
      <c r="T76" s="773" t="s">
        <v>888</v>
      </c>
      <c r="U76" s="774"/>
      <c r="V76" s="775"/>
      <c r="W76" s="557" t="str">
        <f>IF(W75="","",VLOOKUP(W75,[11]シフト記号表!$C$6:$L$47,10,FALSE))</f>
        <v/>
      </c>
      <c r="X76" s="558" t="str">
        <f>IF(X75="","",VLOOKUP(X75,[11]シフト記号表!$C$6:$L$47,10,FALSE))</f>
        <v/>
      </c>
      <c r="Y76" s="558" t="str">
        <f>IF(Y75="","",VLOOKUP(Y75,[11]シフト記号表!$C$6:$L$47,10,FALSE))</f>
        <v/>
      </c>
      <c r="Z76" s="558" t="str">
        <f>IF(Z75="","",VLOOKUP(Z75,[11]シフト記号表!$C$6:$L$47,10,FALSE))</f>
        <v/>
      </c>
      <c r="AA76" s="558" t="str">
        <f>IF(AA75="","",VLOOKUP(AA75,[11]シフト記号表!$C$6:$L$47,10,FALSE))</f>
        <v/>
      </c>
      <c r="AB76" s="558" t="str">
        <f>IF(AB75="","",VLOOKUP(AB75,[11]シフト記号表!$C$6:$L$47,10,FALSE))</f>
        <v/>
      </c>
      <c r="AC76" s="559" t="str">
        <f>IF(AC75="","",VLOOKUP(AC75,[11]シフト記号表!$C$6:$L$47,10,FALSE))</f>
        <v/>
      </c>
      <c r="AD76" s="557" t="str">
        <f>IF(AD75="","",VLOOKUP(AD75,[11]シフト記号表!$C$6:$L$47,10,FALSE))</f>
        <v/>
      </c>
      <c r="AE76" s="558" t="str">
        <f>IF(AE75="","",VLOOKUP(AE75,[11]シフト記号表!$C$6:$L$47,10,FALSE))</f>
        <v/>
      </c>
      <c r="AF76" s="558" t="str">
        <f>IF(AF75="","",VLOOKUP(AF75,[11]シフト記号表!$C$6:$L$47,10,FALSE))</f>
        <v/>
      </c>
      <c r="AG76" s="558" t="str">
        <f>IF(AG75="","",VLOOKUP(AG75,[11]シフト記号表!$C$6:$L$47,10,FALSE))</f>
        <v/>
      </c>
      <c r="AH76" s="558" t="str">
        <f>IF(AH75="","",VLOOKUP(AH75,[11]シフト記号表!$C$6:$L$47,10,FALSE))</f>
        <v/>
      </c>
      <c r="AI76" s="558" t="str">
        <f>IF(AI75="","",VLOOKUP(AI75,[11]シフト記号表!$C$6:$L$47,10,FALSE))</f>
        <v/>
      </c>
      <c r="AJ76" s="559" t="str">
        <f>IF(AJ75="","",VLOOKUP(AJ75,[11]シフト記号表!$C$6:$L$47,10,FALSE))</f>
        <v/>
      </c>
      <c r="AK76" s="557" t="str">
        <f>IF(AK75="","",VLOOKUP(AK75,[11]シフト記号表!$C$6:$L$47,10,FALSE))</f>
        <v/>
      </c>
      <c r="AL76" s="558" t="str">
        <f>IF(AL75="","",VLOOKUP(AL75,[11]シフト記号表!$C$6:$L$47,10,FALSE))</f>
        <v/>
      </c>
      <c r="AM76" s="558" t="str">
        <f>IF(AM75="","",VLOOKUP(AM75,[11]シフト記号表!$C$6:$L$47,10,FALSE))</f>
        <v/>
      </c>
      <c r="AN76" s="558" t="str">
        <f>IF(AN75="","",VLOOKUP(AN75,[11]シフト記号表!$C$6:$L$47,10,FALSE))</f>
        <v/>
      </c>
      <c r="AO76" s="558" t="str">
        <f>IF(AO75="","",VLOOKUP(AO75,[11]シフト記号表!$C$6:$L$47,10,FALSE))</f>
        <v/>
      </c>
      <c r="AP76" s="558" t="str">
        <f>IF(AP75="","",VLOOKUP(AP75,[11]シフト記号表!$C$6:$L$47,10,FALSE))</f>
        <v/>
      </c>
      <c r="AQ76" s="559" t="str">
        <f>IF(AQ75="","",VLOOKUP(AQ75,[11]シフト記号表!$C$6:$L$47,10,FALSE))</f>
        <v/>
      </c>
      <c r="AR76" s="557" t="str">
        <f>IF(AR75="","",VLOOKUP(AR75,[11]シフト記号表!$C$6:$L$47,10,FALSE))</f>
        <v/>
      </c>
      <c r="AS76" s="558" t="str">
        <f>IF(AS75="","",VLOOKUP(AS75,[11]シフト記号表!$C$6:$L$47,10,FALSE))</f>
        <v/>
      </c>
      <c r="AT76" s="558" t="str">
        <f>IF(AT75="","",VLOOKUP(AT75,[11]シフト記号表!$C$6:$L$47,10,FALSE))</f>
        <v/>
      </c>
      <c r="AU76" s="558" t="str">
        <f>IF(AU75="","",VLOOKUP(AU75,[11]シフト記号表!$C$6:$L$47,10,FALSE))</f>
        <v/>
      </c>
      <c r="AV76" s="558" t="str">
        <f>IF(AV75="","",VLOOKUP(AV75,[11]シフト記号表!$C$6:$L$47,10,FALSE))</f>
        <v/>
      </c>
      <c r="AW76" s="558" t="str">
        <f>IF(AW75="","",VLOOKUP(AW75,[11]シフト記号表!$C$6:$L$47,10,FALSE))</f>
        <v/>
      </c>
      <c r="AX76" s="559" t="str">
        <f>IF(AX75="","",VLOOKUP(AX75,[11]シフト記号表!$C$6:$L$47,10,FALSE))</f>
        <v/>
      </c>
      <c r="AY76" s="557" t="str">
        <f>IF(AY75="","",VLOOKUP(AY75,[11]シフト記号表!$C$6:$L$47,10,FALSE))</f>
        <v/>
      </c>
      <c r="AZ76" s="558" t="str">
        <f>IF(AZ75="","",VLOOKUP(AZ75,[11]シフト記号表!$C$6:$L$47,10,FALSE))</f>
        <v/>
      </c>
      <c r="BA76" s="558" t="str">
        <f>IF(BA75="","",VLOOKUP(BA75,[11]シフト記号表!$C$6:$L$47,10,FALSE))</f>
        <v/>
      </c>
      <c r="BB76" s="2132">
        <f>IF($BE$3="４週",SUM(W76:AX76),IF($BE$3="暦月",SUM(W76:BA76),""))</f>
        <v>0</v>
      </c>
      <c r="BC76" s="2133"/>
      <c r="BD76" s="2134">
        <f>IF($BE$3="４週",BB76/4,IF($BE$3="暦月",(BB76/($BE$8/7)),""))</f>
        <v>0</v>
      </c>
      <c r="BE76" s="2133"/>
      <c r="BF76" s="2129"/>
      <c r="BG76" s="2130"/>
      <c r="BH76" s="2130"/>
      <c r="BI76" s="2130"/>
      <c r="BJ76" s="2131"/>
    </row>
    <row r="77" spans="2:62" ht="20.25" customHeight="1" x14ac:dyDescent="0.15">
      <c r="B77" s="2049">
        <f>B75+1</f>
        <v>32</v>
      </c>
      <c r="C77" s="2121"/>
      <c r="D77" s="2122"/>
      <c r="E77" s="761"/>
      <c r="F77" s="762"/>
      <c r="G77" s="761"/>
      <c r="H77" s="762"/>
      <c r="I77" s="2123"/>
      <c r="J77" s="2124"/>
      <c r="K77" s="2125"/>
      <c r="L77" s="2126"/>
      <c r="M77" s="2126"/>
      <c r="N77" s="2122"/>
      <c r="O77" s="2066"/>
      <c r="P77" s="2067"/>
      <c r="Q77" s="2067"/>
      <c r="R77" s="2067"/>
      <c r="S77" s="2068"/>
      <c r="T77" s="776" t="s">
        <v>887</v>
      </c>
      <c r="U77" s="777"/>
      <c r="V77" s="778"/>
      <c r="W77" s="549"/>
      <c r="X77" s="550"/>
      <c r="Y77" s="550"/>
      <c r="Z77" s="550"/>
      <c r="AA77" s="550"/>
      <c r="AB77" s="550"/>
      <c r="AC77" s="551"/>
      <c r="AD77" s="549"/>
      <c r="AE77" s="550"/>
      <c r="AF77" s="550"/>
      <c r="AG77" s="550"/>
      <c r="AH77" s="550"/>
      <c r="AI77" s="550"/>
      <c r="AJ77" s="551"/>
      <c r="AK77" s="549"/>
      <c r="AL77" s="550"/>
      <c r="AM77" s="550"/>
      <c r="AN77" s="550"/>
      <c r="AO77" s="550"/>
      <c r="AP77" s="550"/>
      <c r="AQ77" s="551"/>
      <c r="AR77" s="549"/>
      <c r="AS77" s="550"/>
      <c r="AT77" s="550"/>
      <c r="AU77" s="550"/>
      <c r="AV77" s="550"/>
      <c r="AW77" s="550"/>
      <c r="AX77" s="551"/>
      <c r="AY77" s="549"/>
      <c r="AZ77" s="550"/>
      <c r="BA77" s="772"/>
      <c r="BB77" s="2127"/>
      <c r="BC77" s="2128"/>
      <c r="BD77" s="2116"/>
      <c r="BE77" s="2117"/>
      <c r="BF77" s="2118"/>
      <c r="BG77" s="2119"/>
      <c r="BH77" s="2119"/>
      <c r="BI77" s="2119"/>
      <c r="BJ77" s="2120"/>
    </row>
    <row r="78" spans="2:62" ht="20.25" customHeight="1" x14ac:dyDescent="0.15">
      <c r="B78" s="2050"/>
      <c r="C78" s="2135"/>
      <c r="D78" s="2136"/>
      <c r="E78" s="779"/>
      <c r="F78" s="780">
        <f>C77</f>
        <v>0</v>
      </c>
      <c r="G78" s="779"/>
      <c r="H78" s="780">
        <f>I77</f>
        <v>0</v>
      </c>
      <c r="I78" s="2137"/>
      <c r="J78" s="2138"/>
      <c r="K78" s="2139"/>
      <c r="L78" s="2140"/>
      <c r="M78" s="2140"/>
      <c r="N78" s="2136"/>
      <c r="O78" s="2066"/>
      <c r="P78" s="2067"/>
      <c r="Q78" s="2067"/>
      <c r="R78" s="2067"/>
      <c r="S78" s="2068"/>
      <c r="T78" s="773" t="s">
        <v>888</v>
      </c>
      <c r="U78" s="774"/>
      <c r="V78" s="775"/>
      <c r="W78" s="557" t="str">
        <f>IF(W77="","",VLOOKUP(W77,[11]シフト記号表!$C$6:$L$47,10,FALSE))</f>
        <v/>
      </c>
      <c r="X78" s="558" t="str">
        <f>IF(X77="","",VLOOKUP(X77,[11]シフト記号表!$C$6:$L$47,10,FALSE))</f>
        <v/>
      </c>
      <c r="Y78" s="558" t="str">
        <f>IF(Y77="","",VLOOKUP(Y77,[11]シフト記号表!$C$6:$L$47,10,FALSE))</f>
        <v/>
      </c>
      <c r="Z78" s="558" t="str">
        <f>IF(Z77="","",VLOOKUP(Z77,[11]シフト記号表!$C$6:$L$47,10,FALSE))</f>
        <v/>
      </c>
      <c r="AA78" s="558" t="str">
        <f>IF(AA77="","",VLOOKUP(AA77,[11]シフト記号表!$C$6:$L$47,10,FALSE))</f>
        <v/>
      </c>
      <c r="AB78" s="558" t="str">
        <f>IF(AB77="","",VLOOKUP(AB77,[11]シフト記号表!$C$6:$L$47,10,FALSE))</f>
        <v/>
      </c>
      <c r="AC78" s="559" t="str">
        <f>IF(AC77="","",VLOOKUP(AC77,[11]シフト記号表!$C$6:$L$47,10,FALSE))</f>
        <v/>
      </c>
      <c r="AD78" s="557" t="str">
        <f>IF(AD77="","",VLOOKUP(AD77,[11]シフト記号表!$C$6:$L$47,10,FALSE))</f>
        <v/>
      </c>
      <c r="AE78" s="558" t="str">
        <f>IF(AE77="","",VLOOKUP(AE77,[11]シフト記号表!$C$6:$L$47,10,FALSE))</f>
        <v/>
      </c>
      <c r="AF78" s="558" t="str">
        <f>IF(AF77="","",VLOOKUP(AF77,[11]シフト記号表!$C$6:$L$47,10,FALSE))</f>
        <v/>
      </c>
      <c r="AG78" s="558" t="str">
        <f>IF(AG77="","",VLOOKUP(AG77,[11]シフト記号表!$C$6:$L$47,10,FALSE))</f>
        <v/>
      </c>
      <c r="AH78" s="558" t="str">
        <f>IF(AH77="","",VLOOKUP(AH77,[11]シフト記号表!$C$6:$L$47,10,FALSE))</f>
        <v/>
      </c>
      <c r="AI78" s="558" t="str">
        <f>IF(AI77="","",VLOOKUP(AI77,[11]シフト記号表!$C$6:$L$47,10,FALSE))</f>
        <v/>
      </c>
      <c r="AJ78" s="559" t="str">
        <f>IF(AJ77="","",VLOOKUP(AJ77,[11]シフト記号表!$C$6:$L$47,10,FALSE))</f>
        <v/>
      </c>
      <c r="AK78" s="557" t="str">
        <f>IF(AK77="","",VLOOKUP(AK77,[11]シフト記号表!$C$6:$L$47,10,FALSE))</f>
        <v/>
      </c>
      <c r="AL78" s="558" t="str">
        <f>IF(AL77="","",VLOOKUP(AL77,[11]シフト記号表!$C$6:$L$47,10,FALSE))</f>
        <v/>
      </c>
      <c r="AM78" s="558" t="str">
        <f>IF(AM77="","",VLOOKUP(AM77,[11]シフト記号表!$C$6:$L$47,10,FALSE))</f>
        <v/>
      </c>
      <c r="AN78" s="558" t="str">
        <f>IF(AN77="","",VLOOKUP(AN77,[11]シフト記号表!$C$6:$L$47,10,FALSE))</f>
        <v/>
      </c>
      <c r="AO78" s="558" t="str">
        <f>IF(AO77="","",VLOOKUP(AO77,[11]シフト記号表!$C$6:$L$47,10,FALSE))</f>
        <v/>
      </c>
      <c r="AP78" s="558" t="str">
        <f>IF(AP77="","",VLOOKUP(AP77,[11]シフト記号表!$C$6:$L$47,10,FALSE))</f>
        <v/>
      </c>
      <c r="AQ78" s="559" t="str">
        <f>IF(AQ77="","",VLOOKUP(AQ77,[11]シフト記号表!$C$6:$L$47,10,FALSE))</f>
        <v/>
      </c>
      <c r="AR78" s="557" t="str">
        <f>IF(AR77="","",VLOOKUP(AR77,[11]シフト記号表!$C$6:$L$47,10,FALSE))</f>
        <v/>
      </c>
      <c r="AS78" s="558" t="str">
        <f>IF(AS77="","",VLOOKUP(AS77,[11]シフト記号表!$C$6:$L$47,10,FALSE))</f>
        <v/>
      </c>
      <c r="AT78" s="558" t="str">
        <f>IF(AT77="","",VLOOKUP(AT77,[11]シフト記号表!$C$6:$L$47,10,FALSE))</f>
        <v/>
      </c>
      <c r="AU78" s="558" t="str">
        <f>IF(AU77="","",VLOOKUP(AU77,[11]シフト記号表!$C$6:$L$47,10,FALSE))</f>
        <v/>
      </c>
      <c r="AV78" s="558" t="str">
        <f>IF(AV77="","",VLOOKUP(AV77,[11]シフト記号表!$C$6:$L$47,10,FALSE))</f>
        <v/>
      </c>
      <c r="AW78" s="558" t="str">
        <f>IF(AW77="","",VLOOKUP(AW77,[11]シフト記号表!$C$6:$L$47,10,FALSE))</f>
        <v/>
      </c>
      <c r="AX78" s="559" t="str">
        <f>IF(AX77="","",VLOOKUP(AX77,[11]シフト記号表!$C$6:$L$47,10,FALSE))</f>
        <v/>
      </c>
      <c r="AY78" s="557" t="str">
        <f>IF(AY77="","",VLOOKUP(AY77,[11]シフト記号表!$C$6:$L$47,10,FALSE))</f>
        <v/>
      </c>
      <c r="AZ78" s="558" t="str">
        <f>IF(AZ77="","",VLOOKUP(AZ77,[11]シフト記号表!$C$6:$L$47,10,FALSE))</f>
        <v/>
      </c>
      <c r="BA78" s="558" t="str">
        <f>IF(BA77="","",VLOOKUP(BA77,[11]シフト記号表!$C$6:$L$47,10,FALSE))</f>
        <v/>
      </c>
      <c r="BB78" s="2132">
        <f>IF($BE$3="４週",SUM(W78:AX78),IF($BE$3="暦月",SUM(W78:BA78),""))</f>
        <v>0</v>
      </c>
      <c r="BC78" s="2133"/>
      <c r="BD78" s="2134">
        <f>IF($BE$3="４週",BB78/4,IF($BE$3="暦月",(BB78/($BE$8/7)),""))</f>
        <v>0</v>
      </c>
      <c r="BE78" s="2133"/>
      <c r="BF78" s="2129"/>
      <c r="BG78" s="2130"/>
      <c r="BH78" s="2130"/>
      <c r="BI78" s="2130"/>
      <c r="BJ78" s="2131"/>
    </row>
    <row r="79" spans="2:62" ht="20.25" customHeight="1" x14ac:dyDescent="0.15">
      <c r="B79" s="2049">
        <f>B77+1</f>
        <v>33</v>
      </c>
      <c r="C79" s="2121"/>
      <c r="D79" s="2122"/>
      <c r="E79" s="761"/>
      <c r="F79" s="762"/>
      <c r="G79" s="761"/>
      <c r="H79" s="762"/>
      <c r="I79" s="2123"/>
      <c r="J79" s="2124"/>
      <c r="K79" s="2125"/>
      <c r="L79" s="2126"/>
      <c r="M79" s="2126"/>
      <c r="N79" s="2122"/>
      <c r="O79" s="2066"/>
      <c r="P79" s="2067"/>
      <c r="Q79" s="2067"/>
      <c r="R79" s="2067"/>
      <c r="S79" s="2068"/>
      <c r="T79" s="776" t="s">
        <v>887</v>
      </c>
      <c r="U79" s="777"/>
      <c r="V79" s="778"/>
      <c r="W79" s="549"/>
      <c r="X79" s="550"/>
      <c r="Y79" s="550"/>
      <c r="Z79" s="550"/>
      <c r="AA79" s="550"/>
      <c r="AB79" s="550"/>
      <c r="AC79" s="551"/>
      <c r="AD79" s="549"/>
      <c r="AE79" s="550"/>
      <c r="AF79" s="550"/>
      <c r="AG79" s="550"/>
      <c r="AH79" s="550"/>
      <c r="AI79" s="550"/>
      <c r="AJ79" s="551"/>
      <c r="AK79" s="549"/>
      <c r="AL79" s="550"/>
      <c r="AM79" s="550"/>
      <c r="AN79" s="550"/>
      <c r="AO79" s="550"/>
      <c r="AP79" s="550"/>
      <c r="AQ79" s="551"/>
      <c r="AR79" s="549"/>
      <c r="AS79" s="550"/>
      <c r="AT79" s="550"/>
      <c r="AU79" s="550"/>
      <c r="AV79" s="550"/>
      <c r="AW79" s="550"/>
      <c r="AX79" s="551"/>
      <c r="AY79" s="549"/>
      <c r="AZ79" s="550"/>
      <c r="BA79" s="772"/>
      <c r="BB79" s="2127"/>
      <c r="BC79" s="2128"/>
      <c r="BD79" s="2116"/>
      <c r="BE79" s="2117"/>
      <c r="BF79" s="2118"/>
      <c r="BG79" s="2119"/>
      <c r="BH79" s="2119"/>
      <c r="BI79" s="2119"/>
      <c r="BJ79" s="2120"/>
    </row>
    <row r="80" spans="2:62" ht="20.25" customHeight="1" x14ac:dyDescent="0.15">
      <c r="B80" s="2050"/>
      <c r="C80" s="2135"/>
      <c r="D80" s="2136"/>
      <c r="E80" s="779"/>
      <c r="F80" s="780">
        <f>C79</f>
        <v>0</v>
      </c>
      <c r="G80" s="779"/>
      <c r="H80" s="780">
        <f>I79</f>
        <v>0</v>
      </c>
      <c r="I80" s="2137"/>
      <c r="J80" s="2138"/>
      <c r="K80" s="2139"/>
      <c r="L80" s="2140"/>
      <c r="M80" s="2140"/>
      <c r="N80" s="2136"/>
      <c r="O80" s="2066"/>
      <c r="P80" s="2067"/>
      <c r="Q80" s="2067"/>
      <c r="R80" s="2067"/>
      <c r="S80" s="2068"/>
      <c r="T80" s="773" t="s">
        <v>888</v>
      </c>
      <c r="U80" s="774"/>
      <c r="V80" s="775"/>
      <c r="W80" s="557" t="str">
        <f>IF(W79="","",VLOOKUP(W79,[11]シフト記号表!$C$6:$L$47,10,FALSE))</f>
        <v/>
      </c>
      <c r="X80" s="558" t="str">
        <f>IF(X79="","",VLOOKUP(X79,[11]シフト記号表!$C$6:$L$47,10,FALSE))</f>
        <v/>
      </c>
      <c r="Y80" s="558" t="str">
        <f>IF(Y79="","",VLOOKUP(Y79,[11]シフト記号表!$C$6:$L$47,10,FALSE))</f>
        <v/>
      </c>
      <c r="Z80" s="558" t="str">
        <f>IF(Z79="","",VLOOKUP(Z79,[11]シフト記号表!$C$6:$L$47,10,FALSE))</f>
        <v/>
      </c>
      <c r="AA80" s="558" t="str">
        <f>IF(AA79="","",VLOOKUP(AA79,[11]シフト記号表!$C$6:$L$47,10,FALSE))</f>
        <v/>
      </c>
      <c r="AB80" s="558" t="str">
        <f>IF(AB79="","",VLOOKUP(AB79,[11]シフト記号表!$C$6:$L$47,10,FALSE))</f>
        <v/>
      </c>
      <c r="AC80" s="559" t="str">
        <f>IF(AC79="","",VLOOKUP(AC79,[11]シフト記号表!$C$6:$L$47,10,FALSE))</f>
        <v/>
      </c>
      <c r="AD80" s="557" t="str">
        <f>IF(AD79="","",VLOOKUP(AD79,[11]シフト記号表!$C$6:$L$47,10,FALSE))</f>
        <v/>
      </c>
      <c r="AE80" s="558" t="str">
        <f>IF(AE79="","",VLOOKUP(AE79,[11]シフト記号表!$C$6:$L$47,10,FALSE))</f>
        <v/>
      </c>
      <c r="AF80" s="558" t="str">
        <f>IF(AF79="","",VLOOKUP(AF79,[11]シフト記号表!$C$6:$L$47,10,FALSE))</f>
        <v/>
      </c>
      <c r="AG80" s="558" t="str">
        <f>IF(AG79="","",VLOOKUP(AG79,[11]シフト記号表!$C$6:$L$47,10,FALSE))</f>
        <v/>
      </c>
      <c r="AH80" s="558" t="str">
        <f>IF(AH79="","",VLOOKUP(AH79,[11]シフト記号表!$C$6:$L$47,10,FALSE))</f>
        <v/>
      </c>
      <c r="AI80" s="558" t="str">
        <f>IF(AI79="","",VLOOKUP(AI79,[11]シフト記号表!$C$6:$L$47,10,FALSE))</f>
        <v/>
      </c>
      <c r="AJ80" s="559" t="str">
        <f>IF(AJ79="","",VLOOKUP(AJ79,[11]シフト記号表!$C$6:$L$47,10,FALSE))</f>
        <v/>
      </c>
      <c r="AK80" s="557" t="str">
        <f>IF(AK79="","",VLOOKUP(AK79,[11]シフト記号表!$C$6:$L$47,10,FALSE))</f>
        <v/>
      </c>
      <c r="AL80" s="558" t="str">
        <f>IF(AL79="","",VLOOKUP(AL79,[11]シフト記号表!$C$6:$L$47,10,FALSE))</f>
        <v/>
      </c>
      <c r="AM80" s="558" t="str">
        <f>IF(AM79="","",VLOOKUP(AM79,[11]シフト記号表!$C$6:$L$47,10,FALSE))</f>
        <v/>
      </c>
      <c r="AN80" s="558" t="str">
        <f>IF(AN79="","",VLOOKUP(AN79,[11]シフト記号表!$C$6:$L$47,10,FALSE))</f>
        <v/>
      </c>
      <c r="AO80" s="558" t="str">
        <f>IF(AO79="","",VLOOKUP(AO79,[11]シフト記号表!$C$6:$L$47,10,FALSE))</f>
        <v/>
      </c>
      <c r="AP80" s="558" t="str">
        <f>IF(AP79="","",VLOOKUP(AP79,[11]シフト記号表!$C$6:$L$47,10,FALSE))</f>
        <v/>
      </c>
      <c r="AQ80" s="559" t="str">
        <f>IF(AQ79="","",VLOOKUP(AQ79,[11]シフト記号表!$C$6:$L$47,10,FALSE))</f>
        <v/>
      </c>
      <c r="AR80" s="557" t="str">
        <f>IF(AR79="","",VLOOKUP(AR79,[11]シフト記号表!$C$6:$L$47,10,FALSE))</f>
        <v/>
      </c>
      <c r="AS80" s="558" t="str">
        <f>IF(AS79="","",VLOOKUP(AS79,[11]シフト記号表!$C$6:$L$47,10,FALSE))</f>
        <v/>
      </c>
      <c r="AT80" s="558" t="str">
        <f>IF(AT79="","",VLOOKUP(AT79,[11]シフト記号表!$C$6:$L$47,10,FALSE))</f>
        <v/>
      </c>
      <c r="AU80" s="558" t="str">
        <f>IF(AU79="","",VLOOKUP(AU79,[11]シフト記号表!$C$6:$L$47,10,FALSE))</f>
        <v/>
      </c>
      <c r="AV80" s="558" t="str">
        <f>IF(AV79="","",VLOOKUP(AV79,[11]シフト記号表!$C$6:$L$47,10,FALSE))</f>
        <v/>
      </c>
      <c r="AW80" s="558" t="str">
        <f>IF(AW79="","",VLOOKUP(AW79,[11]シフト記号表!$C$6:$L$47,10,FALSE))</f>
        <v/>
      </c>
      <c r="AX80" s="559" t="str">
        <f>IF(AX79="","",VLOOKUP(AX79,[11]シフト記号表!$C$6:$L$47,10,FALSE))</f>
        <v/>
      </c>
      <c r="AY80" s="557" t="str">
        <f>IF(AY79="","",VLOOKUP(AY79,[11]シフト記号表!$C$6:$L$47,10,FALSE))</f>
        <v/>
      </c>
      <c r="AZ80" s="558" t="str">
        <f>IF(AZ79="","",VLOOKUP(AZ79,[11]シフト記号表!$C$6:$L$47,10,FALSE))</f>
        <v/>
      </c>
      <c r="BA80" s="558" t="str">
        <f>IF(BA79="","",VLOOKUP(BA79,[11]シフト記号表!$C$6:$L$47,10,FALSE))</f>
        <v/>
      </c>
      <c r="BB80" s="2132">
        <f>IF($BE$3="４週",SUM(W80:AX80),IF($BE$3="暦月",SUM(W80:BA80),""))</f>
        <v>0</v>
      </c>
      <c r="BC80" s="2133"/>
      <c r="BD80" s="2134">
        <f>IF($BE$3="４週",BB80/4,IF($BE$3="暦月",(BB80/($BE$8/7)),""))</f>
        <v>0</v>
      </c>
      <c r="BE80" s="2133"/>
      <c r="BF80" s="2129"/>
      <c r="BG80" s="2130"/>
      <c r="BH80" s="2130"/>
      <c r="BI80" s="2130"/>
      <c r="BJ80" s="2131"/>
    </row>
    <row r="81" spans="2:62" ht="20.25" customHeight="1" x14ac:dyDescent="0.15">
      <c r="B81" s="2049">
        <f>B79+1</f>
        <v>34</v>
      </c>
      <c r="C81" s="2121"/>
      <c r="D81" s="2122"/>
      <c r="E81" s="761"/>
      <c r="F81" s="762"/>
      <c r="G81" s="761"/>
      <c r="H81" s="762"/>
      <c r="I81" s="2123"/>
      <c r="J81" s="2124"/>
      <c r="K81" s="2125"/>
      <c r="L81" s="2126"/>
      <c r="M81" s="2126"/>
      <c r="N81" s="2122"/>
      <c r="O81" s="2066"/>
      <c r="P81" s="2067"/>
      <c r="Q81" s="2067"/>
      <c r="R81" s="2067"/>
      <c r="S81" s="2068"/>
      <c r="T81" s="776" t="s">
        <v>887</v>
      </c>
      <c r="U81" s="777"/>
      <c r="V81" s="778"/>
      <c r="W81" s="549"/>
      <c r="X81" s="550"/>
      <c r="Y81" s="550"/>
      <c r="Z81" s="550"/>
      <c r="AA81" s="550"/>
      <c r="AB81" s="550"/>
      <c r="AC81" s="551"/>
      <c r="AD81" s="549"/>
      <c r="AE81" s="550"/>
      <c r="AF81" s="550"/>
      <c r="AG81" s="550"/>
      <c r="AH81" s="550"/>
      <c r="AI81" s="550"/>
      <c r="AJ81" s="551"/>
      <c r="AK81" s="549"/>
      <c r="AL81" s="550"/>
      <c r="AM81" s="550"/>
      <c r="AN81" s="550"/>
      <c r="AO81" s="550"/>
      <c r="AP81" s="550"/>
      <c r="AQ81" s="551"/>
      <c r="AR81" s="549"/>
      <c r="AS81" s="550"/>
      <c r="AT81" s="550"/>
      <c r="AU81" s="550"/>
      <c r="AV81" s="550"/>
      <c r="AW81" s="550"/>
      <c r="AX81" s="551"/>
      <c r="AY81" s="549"/>
      <c r="AZ81" s="550"/>
      <c r="BA81" s="772"/>
      <c r="BB81" s="2127"/>
      <c r="BC81" s="2128"/>
      <c r="BD81" s="2116"/>
      <c r="BE81" s="2117"/>
      <c r="BF81" s="2118"/>
      <c r="BG81" s="2119"/>
      <c r="BH81" s="2119"/>
      <c r="BI81" s="2119"/>
      <c r="BJ81" s="2120"/>
    </row>
    <row r="82" spans="2:62" ht="20.25" customHeight="1" x14ac:dyDescent="0.15">
      <c r="B82" s="2050"/>
      <c r="C82" s="2135"/>
      <c r="D82" s="2136"/>
      <c r="E82" s="779"/>
      <c r="F82" s="780">
        <f>C81</f>
        <v>0</v>
      </c>
      <c r="G82" s="779"/>
      <c r="H82" s="780">
        <f>I81</f>
        <v>0</v>
      </c>
      <c r="I82" s="2137"/>
      <c r="J82" s="2138"/>
      <c r="K82" s="2139"/>
      <c r="L82" s="2140"/>
      <c r="M82" s="2140"/>
      <c r="N82" s="2136"/>
      <c r="O82" s="2066"/>
      <c r="P82" s="2067"/>
      <c r="Q82" s="2067"/>
      <c r="R82" s="2067"/>
      <c r="S82" s="2068"/>
      <c r="T82" s="773" t="s">
        <v>888</v>
      </c>
      <c r="U82" s="774"/>
      <c r="V82" s="775"/>
      <c r="W82" s="557" t="str">
        <f>IF(W81="","",VLOOKUP(W81,[11]シフト記号表!$C$6:$L$47,10,FALSE))</f>
        <v/>
      </c>
      <c r="X82" s="558" t="str">
        <f>IF(X81="","",VLOOKUP(X81,[11]シフト記号表!$C$6:$L$47,10,FALSE))</f>
        <v/>
      </c>
      <c r="Y82" s="558" t="str">
        <f>IF(Y81="","",VLOOKUP(Y81,[11]シフト記号表!$C$6:$L$47,10,FALSE))</f>
        <v/>
      </c>
      <c r="Z82" s="558" t="str">
        <f>IF(Z81="","",VLOOKUP(Z81,[11]シフト記号表!$C$6:$L$47,10,FALSE))</f>
        <v/>
      </c>
      <c r="AA82" s="558" t="str">
        <f>IF(AA81="","",VLOOKUP(AA81,[11]シフト記号表!$C$6:$L$47,10,FALSE))</f>
        <v/>
      </c>
      <c r="AB82" s="558" t="str">
        <f>IF(AB81="","",VLOOKUP(AB81,[11]シフト記号表!$C$6:$L$47,10,FALSE))</f>
        <v/>
      </c>
      <c r="AC82" s="559" t="str">
        <f>IF(AC81="","",VLOOKUP(AC81,[11]シフト記号表!$C$6:$L$47,10,FALSE))</f>
        <v/>
      </c>
      <c r="AD82" s="557" t="str">
        <f>IF(AD81="","",VLOOKUP(AD81,[11]シフト記号表!$C$6:$L$47,10,FALSE))</f>
        <v/>
      </c>
      <c r="AE82" s="558" t="str">
        <f>IF(AE81="","",VLOOKUP(AE81,[11]シフト記号表!$C$6:$L$47,10,FALSE))</f>
        <v/>
      </c>
      <c r="AF82" s="558" t="str">
        <f>IF(AF81="","",VLOOKUP(AF81,[11]シフト記号表!$C$6:$L$47,10,FALSE))</f>
        <v/>
      </c>
      <c r="AG82" s="558" t="str">
        <f>IF(AG81="","",VLOOKUP(AG81,[11]シフト記号表!$C$6:$L$47,10,FALSE))</f>
        <v/>
      </c>
      <c r="AH82" s="558" t="str">
        <f>IF(AH81="","",VLOOKUP(AH81,[11]シフト記号表!$C$6:$L$47,10,FALSE))</f>
        <v/>
      </c>
      <c r="AI82" s="558" t="str">
        <f>IF(AI81="","",VLOOKUP(AI81,[11]シフト記号表!$C$6:$L$47,10,FALSE))</f>
        <v/>
      </c>
      <c r="AJ82" s="559" t="str">
        <f>IF(AJ81="","",VLOOKUP(AJ81,[11]シフト記号表!$C$6:$L$47,10,FALSE))</f>
        <v/>
      </c>
      <c r="AK82" s="557" t="str">
        <f>IF(AK81="","",VLOOKUP(AK81,[11]シフト記号表!$C$6:$L$47,10,FALSE))</f>
        <v/>
      </c>
      <c r="AL82" s="558" t="str">
        <f>IF(AL81="","",VLOOKUP(AL81,[11]シフト記号表!$C$6:$L$47,10,FALSE))</f>
        <v/>
      </c>
      <c r="AM82" s="558" t="str">
        <f>IF(AM81="","",VLOOKUP(AM81,[11]シフト記号表!$C$6:$L$47,10,FALSE))</f>
        <v/>
      </c>
      <c r="AN82" s="558" t="str">
        <f>IF(AN81="","",VLOOKUP(AN81,[11]シフト記号表!$C$6:$L$47,10,FALSE))</f>
        <v/>
      </c>
      <c r="AO82" s="558" t="str">
        <f>IF(AO81="","",VLOOKUP(AO81,[11]シフト記号表!$C$6:$L$47,10,FALSE))</f>
        <v/>
      </c>
      <c r="AP82" s="558" t="str">
        <f>IF(AP81="","",VLOOKUP(AP81,[11]シフト記号表!$C$6:$L$47,10,FALSE))</f>
        <v/>
      </c>
      <c r="AQ82" s="559" t="str">
        <f>IF(AQ81="","",VLOOKUP(AQ81,[11]シフト記号表!$C$6:$L$47,10,FALSE))</f>
        <v/>
      </c>
      <c r="AR82" s="557" t="str">
        <f>IF(AR81="","",VLOOKUP(AR81,[11]シフト記号表!$C$6:$L$47,10,FALSE))</f>
        <v/>
      </c>
      <c r="AS82" s="558" t="str">
        <f>IF(AS81="","",VLOOKUP(AS81,[11]シフト記号表!$C$6:$L$47,10,FALSE))</f>
        <v/>
      </c>
      <c r="AT82" s="558" t="str">
        <f>IF(AT81="","",VLOOKUP(AT81,[11]シフト記号表!$C$6:$L$47,10,FALSE))</f>
        <v/>
      </c>
      <c r="AU82" s="558" t="str">
        <f>IF(AU81="","",VLOOKUP(AU81,[11]シフト記号表!$C$6:$L$47,10,FALSE))</f>
        <v/>
      </c>
      <c r="AV82" s="558" t="str">
        <f>IF(AV81="","",VLOOKUP(AV81,[11]シフト記号表!$C$6:$L$47,10,FALSE))</f>
        <v/>
      </c>
      <c r="AW82" s="558" t="str">
        <f>IF(AW81="","",VLOOKUP(AW81,[11]シフト記号表!$C$6:$L$47,10,FALSE))</f>
        <v/>
      </c>
      <c r="AX82" s="559" t="str">
        <f>IF(AX81="","",VLOOKUP(AX81,[11]シフト記号表!$C$6:$L$47,10,FALSE))</f>
        <v/>
      </c>
      <c r="AY82" s="557" t="str">
        <f>IF(AY81="","",VLOOKUP(AY81,[11]シフト記号表!$C$6:$L$47,10,FALSE))</f>
        <v/>
      </c>
      <c r="AZ82" s="558" t="str">
        <f>IF(AZ81="","",VLOOKUP(AZ81,[11]シフト記号表!$C$6:$L$47,10,FALSE))</f>
        <v/>
      </c>
      <c r="BA82" s="558" t="str">
        <f>IF(BA81="","",VLOOKUP(BA81,[11]シフト記号表!$C$6:$L$47,10,FALSE))</f>
        <v/>
      </c>
      <c r="BB82" s="2132">
        <f>IF($BE$3="４週",SUM(W82:AX82),IF($BE$3="暦月",SUM(W82:BA82),""))</f>
        <v>0</v>
      </c>
      <c r="BC82" s="2133"/>
      <c r="BD82" s="2134">
        <f>IF($BE$3="４週",BB82/4,IF($BE$3="暦月",(BB82/($BE$8/7)),""))</f>
        <v>0</v>
      </c>
      <c r="BE82" s="2133"/>
      <c r="BF82" s="2129"/>
      <c r="BG82" s="2130"/>
      <c r="BH82" s="2130"/>
      <c r="BI82" s="2130"/>
      <c r="BJ82" s="2131"/>
    </row>
    <row r="83" spans="2:62" ht="20.25" customHeight="1" x14ac:dyDescent="0.15">
      <c r="B83" s="2049">
        <f>B81+1</f>
        <v>35</v>
      </c>
      <c r="C83" s="2121"/>
      <c r="D83" s="2122"/>
      <c r="E83" s="761"/>
      <c r="F83" s="762"/>
      <c r="G83" s="761"/>
      <c r="H83" s="762"/>
      <c r="I83" s="2123"/>
      <c r="J83" s="2124"/>
      <c r="K83" s="2125"/>
      <c r="L83" s="2126"/>
      <c r="M83" s="2126"/>
      <c r="N83" s="2122"/>
      <c r="O83" s="2066"/>
      <c r="P83" s="2067"/>
      <c r="Q83" s="2067"/>
      <c r="R83" s="2067"/>
      <c r="S83" s="2068"/>
      <c r="T83" s="776" t="s">
        <v>887</v>
      </c>
      <c r="U83" s="777"/>
      <c r="V83" s="778"/>
      <c r="W83" s="549"/>
      <c r="X83" s="550"/>
      <c r="Y83" s="550"/>
      <c r="Z83" s="550"/>
      <c r="AA83" s="550"/>
      <c r="AB83" s="550"/>
      <c r="AC83" s="551"/>
      <c r="AD83" s="549"/>
      <c r="AE83" s="550"/>
      <c r="AF83" s="550"/>
      <c r="AG83" s="550"/>
      <c r="AH83" s="550"/>
      <c r="AI83" s="550"/>
      <c r="AJ83" s="551"/>
      <c r="AK83" s="549"/>
      <c r="AL83" s="550"/>
      <c r="AM83" s="550"/>
      <c r="AN83" s="550"/>
      <c r="AO83" s="550"/>
      <c r="AP83" s="550"/>
      <c r="AQ83" s="551"/>
      <c r="AR83" s="549"/>
      <c r="AS83" s="550"/>
      <c r="AT83" s="550"/>
      <c r="AU83" s="550"/>
      <c r="AV83" s="550"/>
      <c r="AW83" s="550"/>
      <c r="AX83" s="551"/>
      <c r="AY83" s="549"/>
      <c r="AZ83" s="550"/>
      <c r="BA83" s="772"/>
      <c r="BB83" s="2127"/>
      <c r="BC83" s="2128"/>
      <c r="BD83" s="2116"/>
      <c r="BE83" s="2117"/>
      <c r="BF83" s="2118"/>
      <c r="BG83" s="2119"/>
      <c r="BH83" s="2119"/>
      <c r="BI83" s="2119"/>
      <c r="BJ83" s="2120"/>
    </row>
    <row r="84" spans="2:62" ht="20.25" customHeight="1" x14ac:dyDescent="0.15">
      <c r="B84" s="2050"/>
      <c r="C84" s="2135"/>
      <c r="D84" s="2136"/>
      <c r="E84" s="779"/>
      <c r="F84" s="780">
        <f>C83</f>
        <v>0</v>
      </c>
      <c r="G84" s="779"/>
      <c r="H84" s="780">
        <f>I83</f>
        <v>0</v>
      </c>
      <c r="I84" s="2137"/>
      <c r="J84" s="2138"/>
      <c r="K84" s="2139"/>
      <c r="L84" s="2140"/>
      <c r="M84" s="2140"/>
      <c r="N84" s="2136"/>
      <c r="O84" s="2066"/>
      <c r="P84" s="2067"/>
      <c r="Q84" s="2067"/>
      <c r="R84" s="2067"/>
      <c r="S84" s="2068"/>
      <c r="T84" s="773" t="s">
        <v>888</v>
      </c>
      <c r="U84" s="774"/>
      <c r="V84" s="775"/>
      <c r="W84" s="557" t="str">
        <f>IF(W83="","",VLOOKUP(W83,[11]シフト記号表!$C$6:$L$47,10,FALSE))</f>
        <v/>
      </c>
      <c r="X84" s="558" t="str">
        <f>IF(X83="","",VLOOKUP(X83,[11]シフト記号表!$C$6:$L$47,10,FALSE))</f>
        <v/>
      </c>
      <c r="Y84" s="558" t="str">
        <f>IF(Y83="","",VLOOKUP(Y83,[11]シフト記号表!$C$6:$L$47,10,FALSE))</f>
        <v/>
      </c>
      <c r="Z84" s="558" t="str">
        <f>IF(Z83="","",VLOOKUP(Z83,[11]シフト記号表!$C$6:$L$47,10,FALSE))</f>
        <v/>
      </c>
      <c r="AA84" s="558" t="str">
        <f>IF(AA83="","",VLOOKUP(AA83,[11]シフト記号表!$C$6:$L$47,10,FALSE))</f>
        <v/>
      </c>
      <c r="AB84" s="558" t="str">
        <f>IF(AB83="","",VLOOKUP(AB83,[11]シフト記号表!$C$6:$L$47,10,FALSE))</f>
        <v/>
      </c>
      <c r="AC84" s="559" t="str">
        <f>IF(AC83="","",VLOOKUP(AC83,[11]シフト記号表!$C$6:$L$47,10,FALSE))</f>
        <v/>
      </c>
      <c r="AD84" s="557" t="str">
        <f>IF(AD83="","",VLOOKUP(AD83,[11]シフト記号表!$C$6:$L$47,10,FALSE))</f>
        <v/>
      </c>
      <c r="AE84" s="558" t="str">
        <f>IF(AE83="","",VLOOKUP(AE83,[11]シフト記号表!$C$6:$L$47,10,FALSE))</f>
        <v/>
      </c>
      <c r="AF84" s="558" t="str">
        <f>IF(AF83="","",VLOOKUP(AF83,[11]シフト記号表!$C$6:$L$47,10,FALSE))</f>
        <v/>
      </c>
      <c r="AG84" s="558" t="str">
        <f>IF(AG83="","",VLOOKUP(AG83,[11]シフト記号表!$C$6:$L$47,10,FALSE))</f>
        <v/>
      </c>
      <c r="AH84" s="558" t="str">
        <f>IF(AH83="","",VLOOKUP(AH83,[11]シフト記号表!$C$6:$L$47,10,FALSE))</f>
        <v/>
      </c>
      <c r="AI84" s="558" t="str">
        <f>IF(AI83="","",VLOOKUP(AI83,[11]シフト記号表!$C$6:$L$47,10,FALSE))</f>
        <v/>
      </c>
      <c r="AJ84" s="559" t="str">
        <f>IF(AJ83="","",VLOOKUP(AJ83,[11]シフト記号表!$C$6:$L$47,10,FALSE))</f>
        <v/>
      </c>
      <c r="AK84" s="557" t="str">
        <f>IF(AK83="","",VLOOKUP(AK83,[11]シフト記号表!$C$6:$L$47,10,FALSE))</f>
        <v/>
      </c>
      <c r="AL84" s="558" t="str">
        <f>IF(AL83="","",VLOOKUP(AL83,[11]シフト記号表!$C$6:$L$47,10,FALSE))</f>
        <v/>
      </c>
      <c r="AM84" s="558" t="str">
        <f>IF(AM83="","",VLOOKUP(AM83,[11]シフト記号表!$C$6:$L$47,10,FALSE))</f>
        <v/>
      </c>
      <c r="AN84" s="558" t="str">
        <f>IF(AN83="","",VLOOKUP(AN83,[11]シフト記号表!$C$6:$L$47,10,FALSE))</f>
        <v/>
      </c>
      <c r="AO84" s="558" t="str">
        <f>IF(AO83="","",VLOOKUP(AO83,[11]シフト記号表!$C$6:$L$47,10,FALSE))</f>
        <v/>
      </c>
      <c r="AP84" s="558" t="str">
        <f>IF(AP83="","",VLOOKUP(AP83,[11]シフト記号表!$C$6:$L$47,10,FALSE))</f>
        <v/>
      </c>
      <c r="AQ84" s="559" t="str">
        <f>IF(AQ83="","",VLOOKUP(AQ83,[11]シフト記号表!$C$6:$L$47,10,FALSE))</f>
        <v/>
      </c>
      <c r="AR84" s="557" t="str">
        <f>IF(AR83="","",VLOOKUP(AR83,[11]シフト記号表!$C$6:$L$47,10,FALSE))</f>
        <v/>
      </c>
      <c r="AS84" s="558" t="str">
        <f>IF(AS83="","",VLOOKUP(AS83,[11]シフト記号表!$C$6:$L$47,10,FALSE))</f>
        <v/>
      </c>
      <c r="AT84" s="558" t="str">
        <f>IF(AT83="","",VLOOKUP(AT83,[11]シフト記号表!$C$6:$L$47,10,FALSE))</f>
        <v/>
      </c>
      <c r="AU84" s="558" t="str">
        <f>IF(AU83="","",VLOOKUP(AU83,[11]シフト記号表!$C$6:$L$47,10,FALSE))</f>
        <v/>
      </c>
      <c r="AV84" s="558" t="str">
        <f>IF(AV83="","",VLOOKUP(AV83,[11]シフト記号表!$C$6:$L$47,10,FALSE))</f>
        <v/>
      </c>
      <c r="AW84" s="558" t="str">
        <f>IF(AW83="","",VLOOKUP(AW83,[11]シフト記号表!$C$6:$L$47,10,FALSE))</f>
        <v/>
      </c>
      <c r="AX84" s="559" t="str">
        <f>IF(AX83="","",VLOOKUP(AX83,[11]シフト記号表!$C$6:$L$47,10,FALSE))</f>
        <v/>
      </c>
      <c r="AY84" s="557" t="str">
        <f>IF(AY83="","",VLOOKUP(AY83,[11]シフト記号表!$C$6:$L$47,10,FALSE))</f>
        <v/>
      </c>
      <c r="AZ84" s="558" t="str">
        <f>IF(AZ83="","",VLOOKUP(AZ83,[11]シフト記号表!$C$6:$L$47,10,FALSE))</f>
        <v/>
      </c>
      <c r="BA84" s="558" t="str">
        <f>IF(BA83="","",VLOOKUP(BA83,[11]シフト記号表!$C$6:$L$47,10,FALSE))</f>
        <v/>
      </c>
      <c r="BB84" s="2132">
        <f>IF($BE$3="４週",SUM(W84:AX84),IF($BE$3="暦月",SUM(W84:BA84),""))</f>
        <v>0</v>
      </c>
      <c r="BC84" s="2133"/>
      <c r="BD84" s="2134">
        <f>IF($BE$3="４週",BB84/4,IF($BE$3="暦月",(BB84/($BE$8/7)),""))</f>
        <v>0</v>
      </c>
      <c r="BE84" s="2133"/>
      <c r="BF84" s="2129"/>
      <c r="BG84" s="2130"/>
      <c r="BH84" s="2130"/>
      <c r="BI84" s="2130"/>
      <c r="BJ84" s="2131"/>
    </row>
    <row r="85" spans="2:62" ht="20.25" customHeight="1" x14ac:dyDescent="0.15">
      <c r="B85" s="2049">
        <f>B83+1</f>
        <v>36</v>
      </c>
      <c r="C85" s="2121"/>
      <c r="D85" s="2122"/>
      <c r="E85" s="761"/>
      <c r="F85" s="762"/>
      <c r="G85" s="761"/>
      <c r="H85" s="762"/>
      <c r="I85" s="2123"/>
      <c r="J85" s="2124"/>
      <c r="K85" s="2125"/>
      <c r="L85" s="2126"/>
      <c r="M85" s="2126"/>
      <c r="N85" s="2122"/>
      <c r="O85" s="2066"/>
      <c r="P85" s="2067"/>
      <c r="Q85" s="2067"/>
      <c r="R85" s="2067"/>
      <c r="S85" s="2068"/>
      <c r="T85" s="776" t="s">
        <v>887</v>
      </c>
      <c r="U85" s="777"/>
      <c r="V85" s="778"/>
      <c r="W85" s="549"/>
      <c r="X85" s="550"/>
      <c r="Y85" s="550"/>
      <c r="Z85" s="550"/>
      <c r="AA85" s="550"/>
      <c r="AB85" s="550"/>
      <c r="AC85" s="551"/>
      <c r="AD85" s="549"/>
      <c r="AE85" s="550"/>
      <c r="AF85" s="550"/>
      <c r="AG85" s="550"/>
      <c r="AH85" s="550"/>
      <c r="AI85" s="550"/>
      <c r="AJ85" s="551"/>
      <c r="AK85" s="549"/>
      <c r="AL85" s="550"/>
      <c r="AM85" s="550"/>
      <c r="AN85" s="550"/>
      <c r="AO85" s="550"/>
      <c r="AP85" s="550"/>
      <c r="AQ85" s="551"/>
      <c r="AR85" s="549"/>
      <c r="AS85" s="550"/>
      <c r="AT85" s="550"/>
      <c r="AU85" s="550"/>
      <c r="AV85" s="550"/>
      <c r="AW85" s="550"/>
      <c r="AX85" s="551"/>
      <c r="AY85" s="549"/>
      <c r="AZ85" s="550"/>
      <c r="BA85" s="772"/>
      <c r="BB85" s="2127"/>
      <c r="BC85" s="2128"/>
      <c r="BD85" s="2116"/>
      <c r="BE85" s="2117"/>
      <c r="BF85" s="2118"/>
      <c r="BG85" s="2119"/>
      <c r="BH85" s="2119"/>
      <c r="BI85" s="2119"/>
      <c r="BJ85" s="2120"/>
    </row>
    <row r="86" spans="2:62" ht="20.25" customHeight="1" x14ac:dyDescent="0.15">
      <c r="B86" s="2050"/>
      <c r="C86" s="2135"/>
      <c r="D86" s="2136"/>
      <c r="E86" s="779"/>
      <c r="F86" s="780">
        <f>C85</f>
        <v>0</v>
      </c>
      <c r="G86" s="779"/>
      <c r="H86" s="780">
        <f>I85</f>
        <v>0</v>
      </c>
      <c r="I86" s="2137"/>
      <c r="J86" s="2138"/>
      <c r="K86" s="2139"/>
      <c r="L86" s="2140"/>
      <c r="M86" s="2140"/>
      <c r="N86" s="2136"/>
      <c r="O86" s="2066"/>
      <c r="P86" s="2067"/>
      <c r="Q86" s="2067"/>
      <c r="R86" s="2067"/>
      <c r="S86" s="2068"/>
      <c r="T86" s="773" t="s">
        <v>888</v>
      </c>
      <c r="U86" s="774"/>
      <c r="V86" s="775"/>
      <c r="W86" s="557" t="str">
        <f>IF(W85="","",VLOOKUP(W85,[11]シフト記号表!$C$6:$L$47,10,FALSE))</f>
        <v/>
      </c>
      <c r="X86" s="558" t="str">
        <f>IF(X85="","",VLOOKUP(X85,[11]シフト記号表!$C$6:$L$47,10,FALSE))</f>
        <v/>
      </c>
      <c r="Y86" s="558" t="str">
        <f>IF(Y85="","",VLOOKUP(Y85,[11]シフト記号表!$C$6:$L$47,10,FALSE))</f>
        <v/>
      </c>
      <c r="Z86" s="558" t="str">
        <f>IF(Z85="","",VLOOKUP(Z85,[11]シフト記号表!$C$6:$L$47,10,FALSE))</f>
        <v/>
      </c>
      <c r="AA86" s="558" t="str">
        <f>IF(AA85="","",VLOOKUP(AA85,[11]シフト記号表!$C$6:$L$47,10,FALSE))</f>
        <v/>
      </c>
      <c r="AB86" s="558" t="str">
        <f>IF(AB85="","",VLOOKUP(AB85,[11]シフト記号表!$C$6:$L$47,10,FALSE))</f>
        <v/>
      </c>
      <c r="AC86" s="559" t="str">
        <f>IF(AC85="","",VLOOKUP(AC85,[11]シフト記号表!$C$6:$L$47,10,FALSE))</f>
        <v/>
      </c>
      <c r="AD86" s="557" t="str">
        <f>IF(AD85="","",VLOOKUP(AD85,[11]シフト記号表!$C$6:$L$47,10,FALSE))</f>
        <v/>
      </c>
      <c r="AE86" s="558" t="str">
        <f>IF(AE85="","",VLOOKUP(AE85,[11]シフト記号表!$C$6:$L$47,10,FALSE))</f>
        <v/>
      </c>
      <c r="AF86" s="558" t="str">
        <f>IF(AF85="","",VLOOKUP(AF85,[11]シフト記号表!$C$6:$L$47,10,FALSE))</f>
        <v/>
      </c>
      <c r="AG86" s="558" t="str">
        <f>IF(AG85="","",VLOOKUP(AG85,[11]シフト記号表!$C$6:$L$47,10,FALSE))</f>
        <v/>
      </c>
      <c r="AH86" s="558" t="str">
        <f>IF(AH85="","",VLOOKUP(AH85,[11]シフト記号表!$C$6:$L$47,10,FALSE))</f>
        <v/>
      </c>
      <c r="AI86" s="558" t="str">
        <f>IF(AI85="","",VLOOKUP(AI85,[11]シフト記号表!$C$6:$L$47,10,FALSE))</f>
        <v/>
      </c>
      <c r="AJ86" s="559" t="str">
        <f>IF(AJ85="","",VLOOKUP(AJ85,[11]シフト記号表!$C$6:$L$47,10,FALSE))</f>
        <v/>
      </c>
      <c r="AK86" s="557" t="str">
        <f>IF(AK85="","",VLOOKUP(AK85,[11]シフト記号表!$C$6:$L$47,10,FALSE))</f>
        <v/>
      </c>
      <c r="AL86" s="558" t="str">
        <f>IF(AL85="","",VLOOKUP(AL85,[11]シフト記号表!$C$6:$L$47,10,FALSE))</f>
        <v/>
      </c>
      <c r="AM86" s="558" t="str">
        <f>IF(AM85="","",VLOOKUP(AM85,[11]シフト記号表!$C$6:$L$47,10,FALSE))</f>
        <v/>
      </c>
      <c r="AN86" s="558" t="str">
        <f>IF(AN85="","",VLOOKUP(AN85,[11]シフト記号表!$C$6:$L$47,10,FALSE))</f>
        <v/>
      </c>
      <c r="AO86" s="558" t="str">
        <f>IF(AO85="","",VLOOKUP(AO85,[11]シフト記号表!$C$6:$L$47,10,FALSE))</f>
        <v/>
      </c>
      <c r="AP86" s="558" t="str">
        <f>IF(AP85="","",VLOOKUP(AP85,[11]シフト記号表!$C$6:$L$47,10,FALSE))</f>
        <v/>
      </c>
      <c r="AQ86" s="559" t="str">
        <f>IF(AQ85="","",VLOOKUP(AQ85,[11]シフト記号表!$C$6:$L$47,10,FALSE))</f>
        <v/>
      </c>
      <c r="AR86" s="557" t="str">
        <f>IF(AR85="","",VLOOKUP(AR85,[11]シフト記号表!$C$6:$L$47,10,FALSE))</f>
        <v/>
      </c>
      <c r="AS86" s="558" t="str">
        <f>IF(AS85="","",VLOOKUP(AS85,[11]シフト記号表!$C$6:$L$47,10,FALSE))</f>
        <v/>
      </c>
      <c r="AT86" s="558" t="str">
        <f>IF(AT85="","",VLOOKUP(AT85,[11]シフト記号表!$C$6:$L$47,10,FALSE))</f>
        <v/>
      </c>
      <c r="AU86" s="558" t="str">
        <f>IF(AU85="","",VLOOKUP(AU85,[11]シフト記号表!$C$6:$L$47,10,FALSE))</f>
        <v/>
      </c>
      <c r="AV86" s="558" t="str">
        <f>IF(AV85="","",VLOOKUP(AV85,[11]シフト記号表!$C$6:$L$47,10,FALSE))</f>
        <v/>
      </c>
      <c r="AW86" s="558" t="str">
        <f>IF(AW85="","",VLOOKUP(AW85,[11]シフト記号表!$C$6:$L$47,10,FALSE))</f>
        <v/>
      </c>
      <c r="AX86" s="559" t="str">
        <f>IF(AX85="","",VLOOKUP(AX85,[11]シフト記号表!$C$6:$L$47,10,FALSE))</f>
        <v/>
      </c>
      <c r="AY86" s="557" t="str">
        <f>IF(AY85="","",VLOOKUP(AY85,[11]シフト記号表!$C$6:$L$47,10,FALSE))</f>
        <v/>
      </c>
      <c r="AZ86" s="558" t="str">
        <f>IF(AZ85="","",VLOOKUP(AZ85,[11]シフト記号表!$C$6:$L$47,10,FALSE))</f>
        <v/>
      </c>
      <c r="BA86" s="558" t="str">
        <f>IF(BA85="","",VLOOKUP(BA85,[11]シフト記号表!$C$6:$L$47,10,FALSE))</f>
        <v/>
      </c>
      <c r="BB86" s="2132">
        <f>IF($BE$3="４週",SUM(W86:AX86),IF($BE$3="暦月",SUM(W86:BA86),""))</f>
        <v>0</v>
      </c>
      <c r="BC86" s="2133"/>
      <c r="BD86" s="2134">
        <f>IF($BE$3="４週",BB86/4,IF($BE$3="暦月",(BB86/($BE$8/7)),""))</f>
        <v>0</v>
      </c>
      <c r="BE86" s="2133"/>
      <c r="BF86" s="2129"/>
      <c r="BG86" s="2130"/>
      <c r="BH86" s="2130"/>
      <c r="BI86" s="2130"/>
      <c r="BJ86" s="2131"/>
    </row>
    <row r="87" spans="2:62" ht="20.25" customHeight="1" x14ac:dyDescent="0.15">
      <c r="B87" s="2049">
        <f>B85+1</f>
        <v>37</v>
      </c>
      <c r="C87" s="2121"/>
      <c r="D87" s="2122"/>
      <c r="E87" s="761"/>
      <c r="F87" s="762"/>
      <c r="G87" s="761"/>
      <c r="H87" s="762"/>
      <c r="I87" s="2123"/>
      <c r="J87" s="2124"/>
      <c r="K87" s="2125"/>
      <c r="L87" s="2126"/>
      <c r="M87" s="2126"/>
      <c r="N87" s="2122"/>
      <c r="O87" s="2066"/>
      <c r="P87" s="2067"/>
      <c r="Q87" s="2067"/>
      <c r="R87" s="2067"/>
      <c r="S87" s="2068"/>
      <c r="T87" s="776" t="s">
        <v>887</v>
      </c>
      <c r="U87" s="777"/>
      <c r="V87" s="778"/>
      <c r="W87" s="549"/>
      <c r="X87" s="550"/>
      <c r="Y87" s="550"/>
      <c r="Z87" s="550"/>
      <c r="AA87" s="550"/>
      <c r="AB87" s="550"/>
      <c r="AC87" s="551"/>
      <c r="AD87" s="549"/>
      <c r="AE87" s="550"/>
      <c r="AF87" s="550"/>
      <c r="AG87" s="550"/>
      <c r="AH87" s="550"/>
      <c r="AI87" s="550"/>
      <c r="AJ87" s="551"/>
      <c r="AK87" s="549"/>
      <c r="AL87" s="550"/>
      <c r="AM87" s="550"/>
      <c r="AN87" s="550"/>
      <c r="AO87" s="550"/>
      <c r="AP87" s="550"/>
      <c r="AQ87" s="551"/>
      <c r="AR87" s="549"/>
      <c r="AS87" s="550"/>
      <c r="AT87" s="550"/>
      <c r="AU87" s="550"/>
      <c r="AV87" s="550"/>
      <c r="AW87" s="550"/>
      <c r="AX87" s="551"/>
      <c r="AY87" s="549"/>
      <c r="AZ87" s="550"/>
      <c r="BA87" s="772"/>
      <c r="BB87" s="2127"/>
      <c r="BC87" s="2128"/>
      <c r="BD87" s="2116"/>
      <c r="BE87" s="2117"/>
      <c r="BF87" s="2118"/>
      <c r="BG87" s="2119"/>
      <c r="BH87" s="2119"/>
      <c r="BI87" s="2119"/>
      <c r="BJ87" s="2120"/>
    </row>
    <row r="88" spans="2:62" ht="20.25" customHeight="1" x14ac:dyDescent="0.15">
      <c r="B88" s="2050"/>
      <c r="C88" s="2135"/>
      <c r="D88" s="2136"/>
      <c r="E88" s="779"/>
      <c r="F88" s="780">
        <f>C87</f>
        <v>0</v>
      </c>
      <c r="G88" s="779"/>
      <c r="H88" s="780">
        <f>I87</f>
        <v>0</v>
      </c>
      <c r="I88" s="2137"/>
      <c r="J88" s="2138"/>
      <c r="K88" s="2139"/>
      <c r="L88" s="2140"/>
      <c r="M88" s="2140"/>
      <c r="N88" s="2136"/>
      <c r="O88" s="2066"/>
      <c r="P88" s="2067"/>
      <c r="Q88" s="2067"/>
      <c r="R88" s="2067"/>
      <c r="S88" s="2068"/>
      <c r="T88" s="773" t="s">
        <v>888</v>
      </c>
      <c r="U88" s="774"/>
      <c r="V88" s="775"/>
      <c r="W88" s="557" t="str">
        <f>IF(W87="","",VLOOKUP(W87,[11]シフト記号表!$C$6:$L$47,10,FALSE))</f>
        <v/>
      </c>
      <c r="X88" s="558" t="str">
        <f>IF(X87="","",VLOOKUP(X87,[11]シフト記号表!$C$6:$L$47,10,FALSE))</f>
        <v/>
      </c>
      <c r="Y88" s="558" t="str">
        <f>IF(Y87="","",VLOOKUP(Y87,[11]シフト記号表!$C$6:$L$47,10,FALSE))</f>
        <v/>
      </c>
      <c r="Z88" s="558" t="str">
        <f>IF(Z87="","",VLOOKUP(Z87,[11]シフト記号表!$C$6:$L$47,10,FALSE))</f>
        <v/>
      </c>
      <c r="AA88" s="558" t="str">
        <f>IF(AA87="","",VLOOKUP(AA87,[11]シフト記号表!$C$6:$L$47,10,FALSE))</f>
        <v/>
      </c>
      <c r="AB88" s="558" t="str">
        <f>IF(AB87="","",VLOOKUP(AB87,[11]シフト記号表!$C$6:$L$47,10,FALSE))</f>
        <v/>
      </c>
      <c r="AC88" s="559" t="str">
        <f>IF(AC87="","",VLOOKUP(AC87,[11]シフト記号表!$C$6:$L$47,10,FALSE))</f>
        <v/>
      </c>
      <c r="AD88" s="557" t="str">
        <f>IF(AD87="","",VLOOKUP(AD87,[11]シフト記号表!$C$6:$L$47,10,FALSE))</f>
        <v/>
      </c>
      <c r="AE88" s="558" t="str">
        <f>IF(AE87="","",VLOOKUP(AE87,[11]シフト記号表!$C$6:$L$47,10,FALSE))</f>
        <v/>
      </c>
      <c r="AF88" s="558" t="str">
        <f>IF(AF87="","",VLOOKUP(AF87,[11]シフト記号表!$C$6:$L$47,10,FALSE))</f>
        <v/>
      </c>
      <c r="AG88" s="558" t="str">
        <f>IF(AG87="","",VLOOKUP(AG87,[11]シフト記号表!$C$6:$L$47,10,FALSE))</f>
        <v/>
      </c>
      <c r="AH88" s="558" t="str">
        <f>IF(AH87="","",VLOOKUP(AH87,[11]シフト記号表!$C$6:$L$47,10,FALSE))</f>
        <v/>
      </c>
      <c r="AI88" s="558" t="str">
        <f>IF(AI87="","",VLOOKUP(AI87,[11]シフト記号表!$C$6:$L$47,10,FALSE))</f>
        <v/>
      </c>
      <c r="AJ88" s="559" t="str">
        <f>IF(AJ87="","",VLOOKUP(AJ87,[11]シフト記号表!$C$6:$L$47,10,FALSE))</f>
        <v/>
      </c>
      <c r="AK88" s="557" t="str">
        <f>IF(AK87="","",VLOOKUP(AK87,[11]シフト記号表!$C$6:$L$47,10,FALSE))</f>
        <v/>
      </c>
      <c r="AL88" s="558" t="str">
        <f>IF(AL87="","",VLOOKUP(AL87,[11]シフト記号表!$C$6:$L$47,10,FALSE))</f>
        <v/>
      </c>
      <c r="AM88" s="558" t="str">
        <f>IF(AM87="","",VLOOKUP(AM87,[11]シフト記号表!$C$6:$L$47,10,FALSE))</f>
        <v/>
      </c>
      <c r="AN88" s="558" t="str">
        <f>IF(AN87="","",VLOOKUP(AN87,[11]シフト記号表!$C$6:$L$47,10,FALSE))</f>
        <v/>
      </c>
      <c r="AO88" s="558" t="str">
        <f>IF(AO87="","",VLOOKUP(AO87,[11]シフト記号表!$C$6:$L$47,10,FALSE))</f>
        <v/>
      </c>
      <c r="AP88" s="558" t="str">
        <f>IF(AP87="","",VLOOKUP(AP87,[11]シフト記号表!$C$6:$L$47,10,FALSE))</f>
        <v/>
      </c>
      <c r="AQ88" s="559" t="str">
        <f>IF(AQ87="","",VLOOKUP(AQ87,[11]シフト記号表!$C$6:$L$47,10,FALSE))</f>
        <v/>
      </c>
      <c r="AR88" s="557" t="str">
        <f>IF(AR87="","",VLOOKUP(AR87,[11]シフト記号表!$C$6:$L$47,10,FALSE))</f>
        <v/>
      </c>
      <c r="AS88" s="558" t="str">
        <f>IF(AS87="","",VLOOKUP(AS87,[11]シフト記号表!$C$6:$L$47,10,FALSE))</f>
        <v/>
      </c>
      <c r="AT88" s="558" t="str">
        <f>IF(AT87="","",VLOOKUP(AT87,[11]シフト記号表!$C$6:$L$47,10,FALSE))</f>
        <v/>
      </c>
      <c r="AU88" s="558" t="str">
        <f>IF(AU87="","",VLOOKUP(AU87,[11]シフト記号表!$C$6:$L$47,10,FALSE))</f>
        <v/>
      </c>
      <c r="AV88" s="558" t="str">
        <f>IF(AV87="","",VLOOKUP(AV87,[11]シフト記号表!$C$6:$L$47,10,FALSE))</f>
        <v/>
      </c>
      <c r="AW88" s="558" t="str">
        <f>IF(AW87="","",VLOOKUP(AW87,[11]シフト記号表!$C$6:$L$47,10,FALSE))</f>
        <v/>
      </c>
      <c r="AX88" s="559" t="str">
        <f>IF(AX87="","",VLOOKUP(AX87,[11]シフト記号表!$C$6:$L$47,10,FALSE))</f>
        <v/>
      </c>
      <c r="AY88" s="557" t="str">
        <f>IF(AY87="","",VLOOKUP(AY87,[11]シフト記号表!$C$6:$L$47,10,FALSE))</f>
        <v/>
      </c>
      <c r="AZ88" s="558" t="str">
        <f>IF(AZ87="","",VLOOKUP(AZ87,[11]シフト記号表!$C$6:$L$47,10,FALSE))</f>
        <v/>
      </c>
      <c r="BA88" s="558" t="str">
        <f>IF(BA87="","",VLOOKUP(BA87,[11]シフト記号表!$C$6:$L$47,10,FALSE))</f>
        <v/>
      </c>
      <c r="BB88" s="2132">
        <f>IF($BE$3="４週",SUM(W88:AX88),IF($BE$3="暦月",SUM(W88:BA88),""))</f>
        <v>0</v>
      </c>
      <c r="BC88" s="2133"/>
      <c r="BD88" s="2134">
        <f>IF($BE$3="４週",BB88/4,IF($BE$3="暦月",(BB88/($BE$8/7)),""))</f>
        <v>0</v>
      </c>
      <c r="BE88" s="2133"/>
      <c r="BF88" s="2129"/>
      <c r="BG88" s="2130"/>
      <c r="BH88" s="2130"/>
      <c r="BI88" s="2130"/>
      <c r="BJ88" s="2131"/>
    </row>
    <row r="89" spans="2:62" ht="20.25" customHeight="1" x14ac:dyDescent="0.15">
      <c r="B89" s="2049">
        <f>B87+1</f>
        <v>38</v>
      </c>
      <c r="C89" s="2121"/>
      <c r="D89" s="2122"/>
      <c r="E89" s="761"/>
      <c r="F89" s="762"/>
      <c r="G89" s="761"/>
      <c r="H89" s="762"/>
      <c r="I89" s="2123"/>
      <c r="J89" s="2124"/>
      <c r="K89" s="2125"/>
      <c r="L89" s="2126"/>
      <c r="M89" s="2126"/>
      <c r="N89" s="2122"/>
      <c r="O89" s="2066"/>
      <c r="P89" s="2067"/>
      <c r="Q89" s="2067"/>
      <c r="R89" s="2067"/>
      <c r="S89" s="2068"/>
      <c r="T89" s="776" t="s">
        <v>887</v>
      </c>
      <c r="U89" s="777"/>
      <c r="V89" s="778"/>
      <c r="W89" s="549"/>
      <c r="X89" s="550"/>
      <c r="Y89" s="550"/>
      <c r="Z89" s="550"/>
      <c r="AA89" s="550"/>
      <c r="AB89" s="550"/>
      <c r="AC89" s="551"/>
      <c r="AD89" s="549"/>
      <c r="AE89" s="550"/>
      <c r="AF89" s="550"/>
      <c r="AG89" s="550"/>
      <c r="AH89" s="550"/>
      <c r="AI89" s="550"/>
      <c r="AJ89" s="551"/>
      <c r="AK89" s="549"/>
      <c r="AL89" s="550"/>
      <c r="AM89" s="550"/>
      <c r="AN89" s="550"/>
      <c r="AO89" s="550"/>
      <c r="AP89" s="550"/>
      <c r="AQ89" s="551"/>
      <c r="AR89" s="549"/>
      <c r="AS89" s="550"/>
      <c r="AT89" s="550"/>
      <c r="AU89" s="550"/>
      <c r="AV89" s="550"/>
      <c r="AW89" s="550"/>
      <c r="AX89" s="551"/>
      <c r="AY89" s="549"/>
      <c r="AZ89" s="550"/>
      <c r="BA89" s="772"/>
      <c r="BB89" s="2127"/>
      <c r="BC89" s="2128"/>
      <c r="BD89" s="2116"/>
      <c r="BE89" s="2117"/>
      <c r="BF89" s="2118"/>
      <c r="BG89" s="2119"/>
      <c r="BH89" s="2119"/>
      <c r="BI89" s="2119"/>
      <c r="BJ89" s="2120"/>
    </row>
    <row r="90" spans="2:62" ht="20.25" customHeight="1" x14ac:dyDescent="0.15">
      <c r="B90" s="2050"/>
      <c r="C90" s="2135"/>
      <c r="D90" s="2136"/>
      <c r="E90" s="779"/>
      <c r="F90" s="780">
        <f>C89</f>
        <v>0</v>
      </c>
      <c r="G90" s="779"/>
      <c r="H90" s="780">
        <f>I89</f>
        <v>0</v>
      </c>
      <c r="I90" s="2137"/>
      <c r="J90" s="2138"/>
      <c r="K90" s="2139"/>
      <c r="L90" s="2140"/>
      <c r="M90" s="2140"/>
      <c r="N90" s="2136"/>
      <c r="O90" s="2066"/>
      <c r="P90" s="2067"/>
      <c r="Q90" s="2067"/>
      <c r="R90" s="2067"/>
      <c r="S90" s="2068"/>
      <c r="T90" s="773" t="s">
        <v>888</v>
      </c>
      <c r="U90" s="774"/>
      <c r="V90" s="775"/>
      <c r="W90" s="557" t="str">
        <f>IF(W89="","",VLOOKUP(W89,[11]シフト記号表!$C$6:$L$47,10,FALSE))</f>
        <v/>
      </c>
      <c r="X90" s="558" t="str">
        <f>IF(X89="","",VLOOKUP(X89,[11]シフト記号表!$C$6:$L$47,10,FALSE))</f>
        <v/>
      </c>
      <c r="Y90" s="558" t="str">
        <f>IF(Y89="","",VLOOKUP(Y89,[11]シフト記号表!$C$6:$L$47,10,FALSE))</f>
        <v/>
      </c>
      <c r="Z90" s="558" t="str">
        <f>IF(Z89="","",VLOOKUP(Z89,[11]シフト記号表!$C$6:$L$47,10,FALSE))</f>
        <v/>
      </c>
      <c r="AA90" s="558" t="str">
        <f>IF(AA89="","",VLOOKUP(AA89,[11]シフト記号表!$C$6:$L$47,10,FALSE))</f>
        <v/>
      </c>
      <c r="AB90" s="558" t="str">
        <f>IF(AB89="","",VLOOKUP(AB89,[11]シフト記号表!$C$6:$L$47,10,FALSE))</f>
        <v/>
      </c>
      <c r="AC90" s="559" t="str">
        <f>IF(AC89="","",VLOOKUP(AC89,[11]シフト記号表!$C$6:$L$47,10,FALSE))</f>
        <v/>
      </c>
      <c r="AD90" s="557" t="str">
        <f>IF(AD89="","",VLOOKUP(AD89,[11]シフト記号表!$C$6:$L$47,10,FALSE))</f>
        <v/>
      </c>
      <c r="AE90" s="558" t="str">
        <f>IF(AE89="","",VLOOKUP(AE89,[11]シフト記号表!$C$6:$L$47,10,FALSE))</f>
        <v/>
      </c>
      <c r="AF90" s="558" t="str">
        <f>IF(AF89="","",VLOOKUP(AF89,[11]シフト記号表!$C$6:$L$47,10,FALSE))</f>
        <v/>
      </c>
      <c r="AG90" s="558" t="str">
        <f>IF(AG89="","",VLOOKUP(AG89,[11]シフト記号表!$C$6:$L$47,10,FALSE))</f>
        <v/>
      </c>
      <c r="AH90" s="558" t="str">
        <f>IF(AH89="","",VLOOKUP(AH89,[11]シフト記号表!$C$6:$L$47,10,FALSE))</f>
        <v/>
      </c>
      <c r="AI90" s="558" t="str">
        <f>IF(AI89="","",VLOOKUP(AI89,[11]シフト記号表!$C$6:$L$47,10,FALSE))</f>
        <v/>
      </c>
      <c r="AJ90" s="559" t="str">
        <f>IF(AJ89="","",VLOOKUP(AJ89,[11]シフト記号表!$C$6:$L$47,10,FALSE))</f>
        <v/>
      </c>
      <c r="AK90" s="557" t="str">
        <f>IF(AK89="","",VLOOKUP(AK89,[11]シフト記号表!$C$6:$L$47,10,FALSE))</f>
        <v/>
      </c>
      <c r="AL90" s="558" t="str">
        <f>IF(AL89="","",VLOOKUP(AL89,[11]シフト記号表!$C$6:$L$47,10,FALSE))</f>
        <v/>
      </c>
      <c r="AM90" s="558" t="str">
        <f>IF(AM89="","",VLOOKUP(AM89,[11]シフト記号表!$C$6:$L$47,10,FALSE))</f>
        <v/>
      </c>
      <c r="AN90" s="558" t="str">
        <f>IF(AN89="","",VLOOKUP(AN89,[11]シフト記号表!$C$6:$L$47,10,FALSE))</f>
        <v/>
      </c>
      <c r="AO90" s="558" t="str">
        <f>IF(AO89="","",VLOOKUP(AO89,[11]シフト記号表!$C$6:$L$47,10,FALSE))</f>
        <v/>
      </c>
      <c r="AP90" s="558" t="str">
        <f>IF(AP89="","",VLOOKUP(AP89,[11]シフト記号表!$C$6:$L$47,10,FALSE))</f>
        <v/>
      </c>
      <c r="AQ90" s="559" t="str">
        <f>IF(AQ89="","",VLOOKUP(AQ89,[11]シフト記号表!$C$6:$L$47,10,FALSE))</f>
        <v/>
      </c>
      <c r="AR90" s="557" t="str">
        <f>IF(AR89="","",VLOOKUP(AR89,[11]シフト記号表!$C$6:$L$47,10,FALSE))</f>
        <v/>
      </c>
      <c r="AS90" s="558" t="str">
        <f>IF(AS89="","",VLOOKUP(AS89,[11]シフト記号表!$C$6:$L$47,10,FALSE))</f>
        <v/>
      </c>
      <c r="AT90" s="558" t="str">
        <f>IF(AT89="","",VLOOKUP(AT89,[11]シフト記号表!$C$6:$L$47,10,FALSE))</f>
        <v/>
      </c>
      <c r="AU90" s="558" t="str">
        <f>IF(AU89="","",VLOOKUP(AU89,[11]シフト記号表!$C$6:$L$47,10,FALSE))</f>
        <v/>
      </c>
      <c r="AV90" s="558" t="str">
        <f>IF(AV89="","",VLOOKUP(AV89,[11]シフト記号表!$C$6:$L$47,10,FALSE))</f>
        <v/>
      </c>
      <c r="AW90" s="558" t="str">
        <f>IF(AW89="","",VLOOKUP(AW89,[11]シフト記号表!$C$6:$L$47,10,FALSE))</f>
        <v/>
      </c>
      <c r="AX90" s="559" t="str">
        <f>IF(AX89="","",VLOOKUP(AX89,[11]シフト記号表!$C$6:$L$47,10,FALSE))</f>
        <v/>
      </c>
      <c r="AY90" s="557" t="str">
        <f>IF(AY89="","",VLOOKUP(AY89,[11]シフト記号表!$C$6:$L$47,10,FALSE))</f>
        <v/>
      </c>
      <c r="AZ90" s="558" t="str">
        <f>IF(AZ89="","",VLOOKUP(AZ89,[11]シフト記号表!$C$6:$L$47,10,FALSE))</f>
        <v/>
      </c>
      <c r="BA90" s="558" t="str">
        <f>IF(BA89="","",VLOOKUP(BA89,[11]シフト記号表!$C$6:$L$47,10,FALSE))</f>
        <v/>
      </c>
      <c r="BB90" s="2132">
        <f>IF($BE$3="４週",SUM(W90:AX90),IF($BE$3="暦月",SUM(W90:BA90),""))</f>
        <v>0</v>
      </c>
      <c r="BC90" s="2133"/>
      <c r="BD90" s="2134">
        <f>IF($BE$3="４週",BB90/4,IF($BE$3="暦月",(BB90/($BE$8/7)),""))</f>
        <v>0</v>
      </c>
      <c r="BE90" s="2133"/>
      <c r="BF90" s="2129"/>
      <c r="BG90" s="2130"/>
      <c r="BH90" s="2130"/>
      <c r="BI90" s="2130"/>
      <c r="BJ90" s="2131"/>
    </row>
    <row r="91" spans="2:62" ht="20.25" customHeight="1" x14ac:dyDescent="0.15">
      <c r="B91" s="2049">
        <f>B89+1</f>
        <v>39</v>
      </c>
      <c r="C91" s="2121"/>
      <c r="D91" s="2122"/>
      <c r="E91" s="761"/>
      <c r="F91" s="762"/>
      <c r="G91" s="761"/>
      <c r="H91" s="762"/>
      <c r="I91" s="2123"/>
      <c r="J91" s="2124"/>
      <c r="K91" s="2125"/>
      <c r="L91" s="2126"/>
      <c r="M91" s="2126"/>
      <c r="N91" s="2122"/>
      <c r="O91" s="2066"/>
      <c r="P91" s="2067"/>
      <c r="Q91" s="2067"/>
      <c r="R91" s="2067"/>
      <c r="S91" s="2068"/>
      <c r="T91" s="776" t="s">
        <v>887</v>
      </c>
      <c r="U91" s="777"/>
      <c r="V91" s="778"/>
      <c r="W91" s="549"/>
      <c r="X91" s="550"/>
      <c r="Y91" s="550"/>
      <c r="Z91" s="550"/>
      <c r="AA91" s="550"/>
      <c r="AB91" s="550"/>
      <c r="AC91" s="551"/>
      <c r="AD91" s="549"/>
      <c r="AE91" s="550"/>
      <c r="AF91" s="550"/>
      <c r="AG91" s="550"/>
      <c r="AH91" s="550"/>
      <c r="AI91" s="550"/>
      <c r="AJ91" s="551"/>
      <c r="AK91" s="549"/>
      <c r="AL91" s="550"/>
      <c r="AM91" s="550"/>
      <c r="AN91" s="550"/>
      <c r="AO91" s="550"/>
      <c r="AP91" s="550"/>
      <c r="AQ91" s="551"/>
      <c r="AR91" s="549"/>
      <c r="AS91" s="550"/>
      <c r="AT91" s="550"/>
      <c r="AU91" s="550"/>
      <c r="AV91" s="550"/>
      <c r="AW91" s="550"/>
      <c r="AX91" s="551"/>
      <c r="AY91" s="549"/>
      <c r="AZ91" s="550"/>
      <c r="BA91" s="772"/>
      <c r="BB91" s="2127"/>
      <c r="BC91" s="2128"/>
      <c r="BD91" s="2116"/>
      <c r="BE91" s="2117"/>
      <c r="BF91" s="2118"/>
      <c r="BG91" s="2119"/>
      <c r="BH91" s="2119"/>
      <c r="BI91" s="2119"/>
      <c r="BJ91" s="2120"/>
    </row>
    <row r="92" spans="2:62" ht="20.25" customHeight="1" x14ac:dyDescent="0.15">
      <c r="B92" s="2050"/>
      <c r="C92" s="2135"/>
      <c r="D92" s="2136"/>
      <c r="E92" s="779"/>
      <c r="F92" s="780">
        <f>C91</f>
        <v>0</v>
      </c>
      <c r="G92" s="779"/>
      <c r="H92" s="780">
        <f>I91</f>
        <v>0</v>
      </c>
      <c r="I92" s="2137"/>
      <c r="J92" s="2138"/>
      <c r="K92" s="2139"/>
      <c r="L92" s="2140"/>
      <c r="M92" s="2140"/>
      <c r="N92" s="2136"/>
      <c r="O92" s="2066"/>
      <c r="P92" s="2067"/>
      <c r="Q92" s="2067"/>
      <c r="R92" s="2067"/>
      <c r="S92" s="2068"/>
      <c r="T92" s="773" t="s">
        <v>888</v>
      </c>
      <c r="U92" s="774"/>
      <c r="V92" s="775"/>
      <c r="W92" s="557" t="str">
        <f>IF(W91="","",VLOOKUP(W91,[11]シフト記号表!$C$6:$L$47,10,FALSE))</f>
        <v/>
      </c>
      <c r="X92" s="558" t="str">
        <f>IF(X91="","",VLOOKUP(X91,[11]シフト記号表!$C$6:$L$47,10,FALSE))</f>
        <v/>
      </c>
      <c r="Y92" s="558" t="str">
        <f>IF(Y91="","",VLOOKUP(Y91,[11]シフト記号表!$C$6:$L$47,10,FALSE))</f>
        <v/>
      </c>
      <c r="Z92" s="558" t="str">
        <f>IF(Z91="","",VLOOKUP(Z91,[11]シフト記号表!$C$6:$L$47,10,FALSE))</f>
        <v/>
      </c>
      <c r="AA92" s="558" t="str">
        <f>IF(AA91="","",VLOOKUP(AA91,[11]シフト記号表!$C$6:$L$47,10,FALSE))</f>
        <v/>
      </c>
      <c r="AB92" s="558" t="str">
        <f>IF(AB91="","",VLOOKUP(AB91,[11]シフト記号表!$C$6:$L$47,10,FALSE))</f>
        <v/>
      </c>
      <c r="AC92" s="559" t="str">
        <f>IF(AC91="","",VLOOKUP(AC91,[11]シフト記号表!$C$6:$L$47,10,FALSE))</f>
        <v/>
      </c>
      <c r="AD92" s="557" t="str">
        <f>IF(AD91="","",VLOOKUP(AD91,[11]シフト記号表!$C$6:$L$47,10,FALSE))</f>
        <v/>
      </c>
      <c r="AE92" s="558" t="str">
        <f>IF(AE91="","",VLOOKUP(AE91,[11]シフト記号表!$C$6:$L$47,10,FALSE))</f>
        <v/>
      </c>
      <c r="AF92" s="558" t="str">
        <f>IF(AF91="","",VLOOKUP(AF91,[11]シフト記号表!$C$6:$L$47,10,FALSE))</f>
        <v/>
      </c>
      <c r="AG92" s="558" t="str">
        <f>IF(AG91="","",VLOOKUP(AG91,[11]シフト記号表!$C$6:$L$47,10,FALSE))</f>
        <v/>
      </c>
      <c r="AH92" s="558" t="str">
        <f>IF(AH91="","",VLOOKUP(AH91,[11]シフト記号表!$C$6:$L$47,10,FALSE))</f>
        <v/>
      </c>
      <c r="AI92" s="558" t="str">
        <f>IF(AI91="","",VLOOKUP(AI91,[11]シフト記号表!$C$6:$L$47,10,FALSE))</f>
        <v/>
      </c>
      <c r="AJ92" s="559" t="str">
        <f>IF(AJ91="","",VLOOKUP(AJ91,[11]シフト記号表!$C$6:$L$47,10,FALSE))</f>
        <v/>
      </c>
      <c r="AK92" s="557" t="str">
        <f>IF(AK91="","",VLOOKUP(AK91,[11]シフト記号表!$C$6:$L$47,10,FALSE))</f>
        <v/>
      </c>
      <c r="AL92" s="558" t="str">
        <f>IF(AL91="","",VLOOKUP(AL91,[11]シフト記号表!$C$6:$L$47,10,FALSE))</f>
        <v/>
      </c>
      <c r="AM92" s="558" t="str">
        <f>IF(AM91="","",VLOOKUP(AM91,[11]シフト記号表!$C$6:$L$47,10,FALSE))</f>
        <v/>
      </c>
      <c r="AN92" s="558" t="str">
        <f>IF(AN91="","",VLOOKUP(AN91,[11]シフト記号表!$C$6:$L$47,10,FALSE))</f>
        <v/>
      </c>
      <c r="AO92" s="558" t="str">
        <f>IF(AO91="","",VLOOKUP(AO91,[11]シフト記号表!$C$6:$L$47,10,FALSE))</f>
        <v/>
      </c>
      <c r="AP92" s="558" t="str">
        <f>IF(AP91="","",VLOOKUP(AP91,[11]シフト記号表!$C$6:$L$47,10,FALSE))</f>
        <v/>
      </c>
      <c r="AQ92" s="559" t="str">
        <f>IF(AQ91="","",VLOOKUP(AQ91,[11]シフト記号表!$C$6:$L$47,10,FALSE))</f>
        <v/>
      </c>
      <c r="AR92" s="557" t="str">
        <f>IF(AR91="","",VLOOKUP(AR91,[11]シフト記号表!$C$6:$L$47,10,FALSE))</f>
        <v/>
      </c>
      <c r="AS92" s="558" t="str">
        <f>IF(AS91="","",VLOOKUP(AS91,[11]シフト記号表!$C$6:$L$47,10,FALSE))</f>
        <v/>
      </c>
      <c r="AT92" s="558" t="str">
        <f>IF(AT91="","",VLOOKUP(AT91,[11]シフト記号表!$C$6:$L$47,10,FALSE))</f>
        <v/>
      </c>
      <c r="AU92" s="558" t="str">
        <f>IF(AU91="","",VLOOKUP(AU91,[11]シフト記号表!$C$6:$L$47,10,FALSE))</f>
        <v/>
      </c>
      <c r="AV92" s="558" t="str">
        <f>IF(AV91="","",VLOOKUP(AV91,[11]シフト記号表!$C$6:$L$47,10,FALSE))</f>
        <v/>
      </c>
      <c r="AW92" s="558" t="str">
        <f>IF(AW91="","",VLOOKUP(AW91,[11]シフト記号表!$C$6:$L$47,10,FALSE))</f>
        <v/>
      </c>
      <c r="AX92" s="559" t="str">
        <f>IF(AX91="","",VLOOKUP(AX91,[11]シフト記号表!$C$6:$L$47,10,FALSE))</f>
        <v/>
      </c>
      <c r="AY92" s="557" t="str">
        <f>IF(AY91="","",VLOOKUP(AY91,[11]シフト記号表!$C$6:$L$47,10,FALSE))</f>
        <v/>
      </c>
      <c r="AZ92" s="558" t="str">
        <f>IF(AZ91="","",VLOOKUP(AZ91,[11]シフト記号表!$C$6:$L$47,10,FALSE))</f>
        <v/>
      </c>
      <c r="BA92" s="558" t="str">
        <f>IF(BA91="","",VLOOKUP(BA91,[11]シフト記号表!$C$6:$L$47,10,FALSE))</f>
        <v/>
      </c>
      <c r="BB92" s="2132">
        <f>IF($BE$3="４週",SUM(W92:AX92),IF($BE$3="暦月",SUM(W92:BA92),""))</f>
        <v>0</v>
      </c>
      <c r="BC92" s="2133"/>
      <c r="BD92" s="2134">
        <f>IF($BE$3="４週",BB92/4,IF($BE$3="暦月",(BB92/($BE$8/7)),""))</f>
        <v>0</v>
      </c>
      <c r="BE92" s="2133"/>
      <c r="BF92" s="2129"/>
      <c r="BG92" s="2130"/>
      <c r="BH92" s="2130"/>
      <c r="BI92" s="2130"/>
      <c r="BJ92" s="2131"/>
    </row>
    <row r="93" spans="2:62" ht="20.25" customHeight="1" x14ac:dyDescent="0.15">
      <c r="B93" s="2049">
        <f>B91+1</f>
        <v>40</v>
      </c>
      <c r="C93" s="2121"/>
      <c r="D93" s="2122"/>
      <c r="E93" s="761"/>
      <c r="F93" s="762"/>
      <c r="G93" s="761"/>
      <c r="H93" s="762"/>
      <c r="I93" s="2123"/>
      <c r="J93" s="2124"/>
      <c r="K93" s="2125"/>
      <c r="L93" s="2126"/>
      <c r="M93" s="2126"/>
      <c r="N93" s="2122"/>
      <c r="O93" s="2066"/>
      <c r="P93" s="2067"/>
      <c r="Q93" s="2067"/>
      <c r="R93" s="2067"/>
      <c r="S93" s="2068"/>
      <c r="T93" s="776" t="s">
        <v>887</v>
      </c>
      <c r="U93" s="777"/>
      <c r="V93" s="778"/>
      <c r="W93" s="549"/>
      <c r="X93" s="550"/>
      <c r="Y93" s="550"/>
      <c r="Z93" s="550"/>
      <c r="AA93" s="550"/>
      <c r="AB93" s="550"/>
      <c r="AC93" s="551"/>
      <c r="AD93" s="549"/>
      <c r="AE93" s="550"/>
      <c r="AF93" s="550"/>
      <c r="AG93" s="550"/>
      <c r="AH93" s="550"/>
      <c r="AI93" s="550"/>
      <c r="AJ93" s="551"/>
      <c r="AK93" s="549"/>
      <c r="AL93" s="550"/>
      <c r="AM93" s="550"/>
      <c r="AN93" s="550"/>
      <c r="AO93" s="550"/>
      <c r="AP93" s="550"/>
      <c r="AQ93" s="551"/>
      <c r="AR93" s="549"/>
      <c r="AS93" s="550"/>
      <c r="AT93" s="550"/>
      <c r="AU93" s="550"/>
      <c r="AV93" s="550"/>
      <c r="AW93" s="550"/>
      <c r="AX93" s="551"/>
      <c r="AY93" s="549"/>
      <c r="AZ93" s="550"/>
      <c r="BA93" s="772"/>
      <c r="BB93" s="2127"/>
      <c r="BC93" s="2128"/>
      <c r="BD93" s="2116"/>
      <c r="BE93" s="2117"/>
      <c r="BF93" s="2118"/>
      <c r="BG93" s="2119"/>
      <c r="BH93" s="2119"/>
      <c r="BI93" s="2119"/>
      <c r="BJ93" s="2120"/>
    </row>
    <row r="94" spans="2:62" ht="20.25" customHeight="1" x14ac:dyDescent="0.15">
      <c r="B94" s="2050"/>
      <c r="C94" s="2135"/>
      <c r="D94" s="2136"/>
      <c r="E94" s="779"/>
      <c r="F94" s="780">
        <f>C93</f>
        <v>0</v>
      </c>
      <c r="G94" s="779"/>
      <c r="H94" s="780">
        <f>I93</f>
        <v>0</v>
      </c>
      <c r="I94" s="2137"/>
      <c r="J94" s="2138"/>
      <c r="K94" s="2139"/>
      <c r="L94" s="2140"/>
      <c r="M94" s="2140"/>
      <c r="N94" s="2136"/>
      <c r="O94" s="2066"/>
      <c r="P94" s="2067"/>
      <c r="Q94" s="2067"/>
      <c r="R94" s="2067"/>
      <c r="S94" s="2068"/>
      <c r="T94" s="773" t="s">
        <v>888</v>
      </c>
      <c r="U94" s="774"/>
      <c r="V94" s="775"/>
      <c r="W94" s="557" t="str">
        <f>IF(W93="","",VLOOKUP(W93,[11]シフト記号表!$C$6:$L$47,10,FALSE))</f>
        <v/>
      </c>
      <c r="X94" s="558" t="str">
        <f>IF(X93="","",VLOOKUP(X93,[11]シフト記号表!$C$6:$L$47,10,FALSE))</f>
        <v/>
      </c>
      <c r="Y94" s="558" t="str">
        <f>IF(Y93="","",VLOOKUP(Y93,[11]シフト記号表!$C$6:$L$47,10,FALSE))</f>
        <v/>
      </c>
      <c r="Z94" s="558" t="str">
        <f>IF(Z93="","",VLOOKUP(Z93,[11]シフト記号表!$C$6:$L$47,10,FALSE))</f>
        <v/>
      </c>
      <c r="AA94" s="558" t="str">
        <f>IF(AA93="","",VLOOKUP(AA93,[11]シフト記号表!$C$6:$L$47,10,FALSE))</f>
        <v/>
      </c>
      <c r="AB94" s="558" t="str">
        <f>IF(AB93="","",VLOOKUP(AB93,[11]シフト記号表!$C$6:$L$47,10,FALSE))</f>
        <v/>
      </c>
      <c r="AC94" s="559" t="str">
        <f>IF(AC93="","",VLOOKUP(AC93,[11]シフト記号表!$C$6:$L$47,10,FALSE))</f>
        <v/>
      </c>
      <c r="AD94" s="557" t="str">
        <f>IF(AD93="","",VLOOKUP(AD93,[11]シフト記号表!$C$6:$L$47,10,FALSE))</f>
        <v/>
      </c>
      <c r="AE94" s="558" t="str">
        <f>IF(AE93="","",VLOOKUP(AE93,[11]シフト記号表!$C$6:$L$47,10,FALSE))</f>
        <v/>
      </c>
      <c r="AF94" s="558" t="str">
        <f>IF(AF93="","",VLOOKUP(AF93,[11]シフト記号表!$C$6:$L$47,10,FALSE))</f>
        <v/>
      </c>
      <c r="AG94" s="558" t="str">
        <f>IF(AG93="","",VLOOKUP(AG93,[11]シフト記号表!$C$6:$L$47,10,FALSE))</f>
        <v/>
      </c>
      <c r="AH94" s="558" t="str">
        <f>IF(AH93="","",VLOOKUP(AH93,[11]シフト記号表!$C$6:$L$47,10,FALSE))</f>
        <v/>
      </c>
      <c r="AI94" s="558" t="str">
        <f>IF(AI93="","",VLOOKUP(AI93,[11]シフト記号表!$C$6:$L$47,10,FALSE))</f>
        <v/>
      </c>
      <c r="AJ94" s="559" t="str">
        <f>IF(AJ93="","",VLOOKUP(AJ93,[11]シフト記号表!$C$6:$L$47,10,FALSE))</f>
        <v/>
      </c>
      <c r="AK94" s="557" t="str">
        <f>IF(AK93="","",VLOOKUP(AK93,[11]シフト記号表!$C$6:$L$47,10,FALSE))</f>
        <v/>
      </c>
      <c r="AL94" s="558" t="str">
        <f>IF(AL93="","",VLOOKUP(AL93,[11]シフト記号表!$C$6:$L$47,10,FALSE))</f>
        <v/>
      </c>
      <c r="AM94" s="558" t="str">
        <f>IF(AM93="","",VLOOKUP(AM93,[11]シフト記号表!$C$6:$L$47,10,FALSE))</f>
        <v/>
      </c>
      <c r="AN94" s="558" t="str">
        <f>IF(AN93="","",VLOOKUP(AN93,[11]シフト記号表!$C$6:$L$47,10,FALSE))</f>
        <v/>
      </c>
      <c r="AO94" s="558" t="str">
        <f>IF(AO93="","",VLOOKUP(AO93,[11]シフト記号表!$C$6:$L$47,10,FALSE))</f>
        <v/>
      </c>
      <c r="AP94" s="558" t="str">
        <f>IF(AP93="","",VLOOKUP(AP93,[11]シフト記号表!$C$6:$L$47,10,FALSE))</f>
        <v/>
      </c>
      <c r="AQ94" s="559" t="str">
        <f>IF(AQ93="","",VLOOKUP(AQ93,[11]シフト記号表!$C$6:$L$47,10,FALSE))</f>
        <v/>
      </c>
      <c r="AR94" s="557" t="str">
        <f>IF(AR93="","",VLOOKUP(AR93,[11]シフト記号表!$C$6:$L$47,10,FALSE))</f>
        <v/>
      </c>
      <c r="AS94" s="558" t="str">
        <f>IF(AS93="","",VLOOKUP(AS93,[11]シフト記号表!$C$6:$L$47,10,FALSE))</f>
        <v/>
      </c>
      <c r="AT94" s="558" t="str">
        <f>IF(AT93="","",VLOOKUP(AT93,[11]シフト記号表!$C$6:$L$47,10,FALSE))</f>
        <v/>
      </c>
      <c r="AU94" s="558" t="str">
        <f>IF(AU93="","",VLOOKUP(AU93,[11]シフト記号表!$C$6:$L$47,10,FALSE))</f>
        <v/>
      </c>
      <c r="AV94" s="558" t="str">
        <f>IF(AV93="","",VLOOKUP(AV93,[11]シフト記号表!$C$6:$L$47,10,FALSE))</f>
        <v/>
      </c>
      <c r="AW94" s="558" t="str">
        <f>IF(AW93="","",VLOOKUP(AW93,[11]シフト記号表!$C$6:$L$47,10,FALSE))</f>
        <v/>
      </c>
      <c r="AX94" s="559" t="str">
        <f>IF(AX93="","",VLOOKUP(AX93,[11]シフト記号表!$C$6:$L$47,10,FALSE))</f>
        <v/>
      </c>
      <c r="AY94" s="557" t="str">
        <f>IF(AY93="","",VLOOKUP(AY93,[11]シフト記号表!$C$6:$L$47,10,FALSE))</f>
        <v/>
      </c>
      <c r="AZ94" s="558" t="str">
        <f>IF(AZ93="","",VLOOKUP(AZ93,[11]シフト記号表!$C$6:$L$47,10,FALSE))</f>
        <v/>
      </c>
      <c r="BA94" s="558" t="str">
        <f>IF(BA93="","",VLOOKUP(BA93,[11]シフト記号表!$C$6:$L$47,10,FALSE))</f>
        <v/>
      </c>
      <c r="BB94" s="2132">
        <f>IF($BE$3="４週",SUM(W94:AX94),IF($BE$3="暦月",SUM(W94:BA94),""))</f>
        <v>0</v>
      </c>
      <c r="BC94" s="2133"/>
      <c r="BD94" s="2134">
        <f>IF($BE$3="４週",BB94/4,IF($BE$3="暦月",(BB94/($BE$8/7)),""))</f>
        <v>0</v>
      </c>
      <c r="BE94" s="2133"/>
      <c r="BF94" s="2129"/>
      <c r="BG94" s="2130"/>
      <c r="BH94" s="2130"/>
      <c r="BI94" s="2130"/>
      <c r="BJ94" s="2131"/>
    </row>
    <row r="95" spans="2:62" ht="20.25" customHeight="1" x14ac:dyDescent="0.15">
      <c r="B95" s="2049">
        <f>B93+1</f>
        <v>41</v>
      </c>
      <c r="C95" s="2121"/>
      <c r="D95" s="2122"/>
      <c r="E95" s="761"/>
      <c r="F95" s="762"/>
      <c r="G95" s="761"/>
      <c r="H95" s="762"/>
      <c r="I95" s="2123"/>
      <c r="J95" s="2124"/>
      <c r="K95" s="2125"/>
      <c r="L95" s="2126"/>
      <c r="M95" s="2126"/>
      <c r="N95" s="2122"/>
      <c r="O95" s="2066"/>
      <c r="P95" s="2067"/>
      <c r="Q95" s="2067"/>
      <c r="R95" s="2067"/>
      <c r="S95" s="2068"/>
      <c r="T95" s="776" t="s">
        <v>887</v>
      </c>
      <c r="U95" s="777"/>
      <c r="V95" s="778"/>
      <c r="W95" s="549"/>
      <c r="X95" s="550"/>
      <c r="Y95" s="550"/>
      <c r="Z95" s="550"/>
      <c r="AA95" s="550"/>
      <c r="AB95" s="550"/>
      <c r="AC95" s="551"/>
      <c r="AD95" s="549"/>
      <c r="AE95" s="550"/>
      <c r="AF95" s="550"/>
      <c r="AG95" s="550"/>
      <c r="AH95" s="550"/>
      <c r="AI95" s="550"/>
      <c r="AJ95" s="551"/>
      <c r="AK95" s="549"/>
      <c r="AL95" s="550"/>
      <c r="AM95" s="550"/>
      <c r="AN95" s="550"/>
      <c r="AO95" s="550"/>
      <c r="AP95" s="550"/>
      <c r="AQ95" s="551"/>
      <c r="AR95" s="549"/>
      <c r="AS95" s="550"/>
      <c r="AT95" s="550"/>
      <c r="AU95" s="550"/>
      <c r="AV95" s="550"/>
      <c r="AW95" s="550"/>
      <c r="AX95" s="551"/>
      <c r="AY95" s="549"/>
      <c r="AZ95" s="550"/>
      <c r="BA95" s="772"/>
      <c r="BB95" s="2127"/>
      <c r="BC95" s="2128"/>
      <c r="BD95" s="2116"/>
      <c r="BE95" s="2117"/>
      <c r="BF95" s="2118"/>
      <c r="BG95" s="2119"/>
      <c r="BH95" s="2119"/>
      <c r="BI95" s="2119"/>
      <c r="BJ95" s="2120"/>
    </row>
    <row r="96" spans="2:62" ht="20.25" customHeight="1" x14ac:dyDescent="0.15">
      <c r="B96" s="2050"/>
      <c r="C96" s="2135"/>
      <c r="D96" s="2136"/>
      <c r="E96" s="779"/>
      <c r="F96" s="780">
        <f>C95</f>
        <v>0</v>
      </c>
      <c r="G96" s="779"/>
      <c r="H96" s="780">
        <f>I95</f>
        <v>0</v>
      </c>
      <c r="I96" s="2137"/>
      <c r="J96" s="2138"/>
      <c r="K96" s="2139"/>
      <c r="L96" s="2140"/>
      <c r="M96" s="2140"/>
      <c r="N96" s="2136"/>
      <c r="O96" s="2066"/>
      <c r="P96" s="2067"/>
      <c r="Q96" s="2067"/>
      <c r="R96" s="2067"/>
      <c r="S96" s="2068"/>
      <c r="T96" s="773" t="s">
        <v>888</v>
      </c>
      <c r="U96" s="774"/>
      <c r="V96" s="775"/>
      <c r="W96" s="557" t="str">
        <f>IF(W95="","",VLOOKUP(W95,[11]シフト記号表!$C$6:$L$47,10,FALSE))</f>
        <v/>
      </c>
      <c r="X96" s="558" t="str">
        <f>IF(X95="","",VLOOKUP(X95,[11]シフト記号表!$C$6:$L$47,10,FALSE))</f>
        <v/>
      </c>
      <c r="Y96" s="558" t="str">
        <f>IF(Y95="","",VLOOKUP(Y95,[11]シフト記号表!$C$6:$L$47,10,FALSE))</f>
        <v/>
      </c>
      <c r="Z96" s="558" t="str">
        <f>IF(Z95="","",VLOOKUP(Z95,[11]シフト記号表!$C$6:$L$47,10,FALSE))</f>
        <v/>
      </c>
      <c r="AA96" s="558" t="str">
        <f>IF(AA95="","",VLOOKUP(AA95,[11]シフト記号表!$C$6:$L$47,10,FALSE))</f>
        <v/>
      </c>
      <c r="AB96" s="558" t="str">
        <f>IF(AB95="","",VLOOKUP(AB95,[11]シフト記号表!$C$6:$L$47,10,FALSE))</f>
        <v/>
      </c>
      <c r="AC96" s="559" t="str">
        <f>IF(AC95="","",VLOOKUP(AC95,[11]シフト記号表!$C$6:$L$47,10,FALSE))</f>
        <v/>
      </c>
      <c r="AD96" s="557" t="str">
        <f>IF(AD95="","",VLOOKUP(AD95,[11]シフト記号表!$C$6:$L$47,10,FALSE))</f>
        <v/>
      </c>
      <c r="AE96" s="558" t="str">
        <f>IF(AE95="","",VLOOKUP(AE95,[11]シフト記号表!$C$6:$L$47,10,FALSE))</f>
        <v/>
      </c>
      <c r="AF96" s="558" t="str">
        <f>IF(AF95="","",VLOOKUP(AF95,[11]シフト記号表!$C$6:$L$47,10,FALSE))</f>
        <v/>
      </c>
      <c r="AG96" s="558" t="str">
        <f>IF(AG95="","",VLOOKUP(AG95,[11]シフト記号表!$C$6:$L$47,10,FALSE))</f>
        <v/>
      </c>
      <c r="AH96" s="558" t="str">
        <f>IF(AH95="","",VLOOKUP(AH95,[11]シフト記号表!$C$6:$L$47,10,FALSE))</f>
        <v/>
      </c>
      <c r="AI96" s="558" t="str">
        <f>IF(AI95="","",VLOOKUP(AI95,[11]シフト記号表!$C$6:$L$47,10,FALSE))</f>
        <v/>
      </c>
      <c r="AJ96" s="559" t="str">
        <f>IF(AJ95="","",VLOOKUP(AJ95,[11]シフト記号表!$C$6:$L$47,10,FALSE))</f>
        <v/>
      </c>
      <c r="AK96" s="557" t="str">
        <f>IF(AK95="","",VLOOKUP(AK95,[11]シフト記号表!$C$6:$L$47,10,FALSE))</f>
        <v/>
      </c>
      <c r="AL96" s="558" t="str">
        <f>IF(AL95="","",VLOOKUP(AL95,[11]シフト記号表!$C$6:$L$47,10,FALSE))</f>
        <v/>
      </c>
      <c r="AM96" s="558" t="str">
        <f>IF(AM95="","",VLOOKUP(AM95,[11]シフト記号表!$C$6:$L$47,10,FALSE))</f>
        <v/>
      </c>
      <c r="AN96" s="558" t="str">
        <f>IF(AN95="","",VLOOKUP(AN95,[11]シフト記号表!$C$6:$L$47,10,FALSE))</f>
        <v/>
      </c>
      <c r="AO96" s="558" t="str">
        <f>IF(AO95="","",VLOOKUP(AO95,[11]シフト記号表!$C$6:$L$47,10,FALSE))</f>
        <v/>
      </c>
      <c r="AP96" s="558" t="str">
        <f>IF(AP95="","",VLOOKUP(AP95,[11]シフト記号表!$C$6:$L$47,10,FALSE))</f>
        <v/>
      </c>
      <c r="AQ96" s="559" t="str">
        <f>IF(AQ95="","",VLOOKUP(AQ95,[11]シフト記号表!$C$6:$L$47,10,FALSE))</f>
        <v/>
      </c>
      <c r="AR96" s="557" t="str">
        <f>IF(AR95="","",VLOOKUP(AR95,[11]シフト記号表!$C$6:$L$47,10,FALSE))</f>
        <v/>
      </c>
      <c r="AS96" s="558" t="str">
        <f>IF(AS95="","",VLOOKUP(AS95,[11]シフト記号表!$C$6:$L$47,10,FALSE))</f>
        <v/>
      </c>
      <c r="AT96" s="558" t="str">
        <f>IF(AT95="","",VLOOKUP(AT95,[11]シフト記号表!$C$6:$L$47,10,FALSE))</f>
        <v/>
      </c>
      <c r="AU96" s="558" t="str">
        <f>IF(AU95="","",VLOOKUP(AU95,[11]シフト記号表!$C$6:$L$47,10,FALSE))</f>
        <v/>
      </c>
      <c r="AV96" s="558" t="str">
        <f>IF(AV95="","",VLOOKUP(AV95,[11]シフト記号表!$C$6:$L$47,10,FALSE))</f>
        <v/>
      </c>
      <c r="AW96" s="558" t="str">
        <f>IF(AW95="","",VLOOKUP(AW95,[11]シフト記号表!$C$6:$L$47,10,FALSE))</f>
        <v/>
      </c>
      <c r="AX96" s="559" t="str">
        <f>IF(AX95="","",VLOOKUP(AX95,[11]シフト記号表!$C$6:$L$47,10,FALSE))</f>
        <v/>
      </c>
      <c r="AY96" s="557" t="str">
        <f>IF(AY95="","",VLOOKUP(AY95,[11]シフト記号表!$C$6:$L$47,10,FALSE))</f>
        <v/>
      </c>
      <c r="AZ96" s="558" t="str">
        <f>IF(AZ95="","",VLOOKUP(AZ95,[11]シフト記号表!$C$6:$L$47,10,FALSE))</f>
        <v/>
      </c>
      <c r="BA96" s="558" t="str">
        <f>IF(BA95="","",VLOOKUP(BA95,[11]シフト記号表!$C$6:$L$47,10,FALSE))</f>
        <v/>
      </c>
      <c r="BB96" s="2132">
        <f>IF($BE$3="４週",SUM(W96:AX96),IF($BE$3="暦月",SUM(W96:BA96),""))</f>
        <v>0</v>
      </c>
      <c r="BC96" s="2133"/>
      <c r="BD96" s="2134">
        <f>IF($BE$3="４週",BB96/4,IF($BE$3="暦月",(BB96/($BE$8/7)),""))</f>
        <v>0</v>
      </c>
      <c r="BE96" s="2133"/>
      <c r="BF96" s="2129"/>
      <c r="BG96" s="2130"/>
      <c r="BH96" s="2130"/>
      <c r="BI96" s="2130"/>
      <c r="BJ96" s="2131"/>
    </row>
    <row r="97" spans="2:62" ht="20.25" customHeight="1" x14ac:dyDescent="0.15">
      <c r="B97" s="2049">
        <f>B95+1</f>
        <v>42</v>
      </c>
      <c r="C97" s="2121"/>
      <c r="D97" s="2122"/>
      <c r="E97" s="761"/>
      <c r="F97" s="762"/>
      <c r="G97" s="761"/>
      <c r="H97" s="762"/>
      <c r="I97" s="2123"/>
      <c r="J97" s="2124"/>
      <c r="K97" s="2125"/>
      <c r="L97" s="2126"/>
      <c r="M97" s="2126"/>
      <c r="N97" s="2122"/>
      <c r="O97" s="2066"/>
      <c r="P97" s="2067"/>
      <c r="Q97" s="2067"/>
      <c r="R97" s="2067"/>
      <c r="S97" s="2068"/>
      <c r="T97" s="776" t="s">
        <v>887</v>
      </c>
      <c r="U97" s="777"/>
      <c r="V97" s="778"/>
      <c r="W97" s="549"/>
      <c r="X97" s="550"/>
      <c r="Y97" s="550"/>
      <c r="Z97" s="550"/>
      <c r="AA97" s="550"/>
      <c r="AB97" s="550"/>
      <c r="AC97" s="551"/>
      <c r="AD97" s="549"/>
      <c r="AE97" s="550"/>
      <c r="AF97" s="550"/>
      <c r="AG97" s="550"/>
      <c r="AH97" s="550"/>
      <c r="AI97" s="550"/>
      <c r="AJ97" s="551"/>
      <c r="AK97" s="549"/>
      <c r="AL97" s="550"/>
      <c r="AM97" s="550"/>
      <c r="AN97" s="550"/>
      <c r="AO97" s="550"/>
      <c r="AP97" s="550"/>
      <c r="AQ97" s="551"/>
      <c r="AR97" s="549"/>
      <c r="AS97" s="550"/>
      <c r="AT97" s="550"/>
      <c r="AU97" s="550"/>
      <c r="AV97" s="550"/>
      <c r="AW97" s="550"/>
      <c r="AX97" s="551"/>
      <c r="AY97" s="549"/>
      <c r="AZ97" s="550"/>
      <c r="BA97" s="772"/>
      <c r="BB97" s="2127"/>
      <c r="BC97" s="2128"/>
      <c r="BD97" s="2116"/>
      <c r="BE97" s="2117"/>
      <c r="BF97" s="2118"/>
      <c r="BG97" s="2119"/>
      <c r="BH97" s="2119"/>
      <c r="BI97" s="2119"/>
      <c r="BJ97" s="2120"/>
    </row>
    <row r="98" spans="2:62" ht="20.25" customHeight="1" x14ac:dyDescent="0.15">
      <c r="B98" s="2050"/>
      <c r="C98" s="2135"/>
      <c r="D98" s="2136"/>
      <c r="E98" s="779"/>
      <c r="F98" s="780">
        <f>C97</f>
        <v>0</v>
      </c>
      <c r="G98" s="779"/>
      <c r="H98" s="780">
        <f>I97</f>
        <v>0</v>
      </c>
      <c r="I98" s="2137"/>
      <c r="J98" s="2138"/>
      <c r="K98" s="2139"/>
      <c r="L98" s="2140"/>
      <c r="M98" s="2140"/>
      <c r="N98" s="2136"/>
      <c r="O98" s="2066"/>
      <c r="P98" s="2067"/>
      <c r="Q98" s="2067"/>
      <c r="R98" s="2067"/>
      <c r="S98" s="2068"/>
      <c r="T98" s="773" t="s">
        <v>888</v>
      </c>
      <c r="U98" s="774"/>
      <c r="V98" s="775"/>
      <c r="W98" s="557" t="str">
        <f>IF(W97="","",VLOOKUP(W97,[11]シフト記号表!$C$6:$L$47,10,FALSE))</f>
        <v/>
      </c>
      <c r="X98" s="558" t="str">
        <f>IF(X97="","",VLOOKUP(X97,[11]シフト記号表!$C$6:$L$47,10,FALSE))</f>
        <v/>
      </c>
      <c r="Y98" s="558" t="str">
        <f>IF(Y97="","",VLOOKUP(Y97,[11]シフト記号表!$C$6:$L$47,10,FALSE))</f>
        <v/>
      </c>
      <c r="Z98" s="558" t="str">
        <f>IF(Z97="","",VLOOKUP(Z97,[11]シフト記号表!$C$6:$L$47,10,FALSE))</f>
        <v/>
      </c>
      <c r="AA98" s="558" t="str">
        <f>IF(AA97="","",VLOOKUP(AA97,[11]シフト記号表!$C$6:$L$47,10,FALSE))</f>
        <v/>
      </c>
      <c r="AB98" s="558" t="str">
        <f>IF(AB97="","",VLOOKUP(AB97,[11]シフト記号表!$C$6:$L$47,10,FALSE))</f>
        <v/>
      </c>
      <c r="AC98" s="559" t="str">
        <f>IF(AC97="","",VLOOKUP(AC97,[11]シフト記号表!$C$6:$L$47,10,FALSE))</f>
        <v/>
      </c>
      <c r="AD98" s="557" t="str">
        <f>IF(AD97="","",VLOOKUP(AD97,[11]シフト記号表!$C$6:$L$47,10,FALSE))</f>
        <v/>
      </c>
      <c r="AE98" s="558" t="str">
        <f>IF(AE97="","",VLOOKUP(AE97,[11]シフト記号表!$C$6:$L$47,10,FALSE))</f>
        <v/>
      </c>
      <c r="AF98" s="558" t="str">
        <f>IF(AF97="","",VLOOKUP(AF97,[11]シフト記号表!$C$6:$L$47,10,FALSE))</f>
        <v/>
      </c>
      <c r="AG98" s="558" t="str">
        <f>IF(AG97="","",VLOOKUP(AG97,[11]シフト記号表!$C$6:$L$47,10,FALSE))</f>
        <v/>
      </c>
      <c r="AH98" s="558" t="str">
        <f>IF(AH97="","",VLOOKUP(AH97,[11]シフト記号表!$C$6:$L$47,10,FALSE))</f>
        <v/>
      </c>
      <c r="AI98" s="558" t="str">
        <f>IF(AI97="","",VLOOKUP(AI97,[11]シフト記号表!$C$6:$L$47,10,FALSE))</f>
        <v/>
      </c>
      <c r="AJ98" s="559" t="str">
        <f>IF(AJ97="","",VLOOKUP(AJ97,[11]シフト記号表!$C$6:$L$47,10,FALSE))</f>
        <v/>
      </c>
      <c r="AK98" s="557" t="str">
        <f>IF(AK97="","",VLOOKUP(AK97,[11]シフト記号表!$C$6:$L$47,10,FALSE))</f>
        <v/>
      </c>
      <c r="AL98" s="558" t="str">
        <f>IF(AL97="","",VLOOKUP(AL97,[11]シフト記号表!$C$6:$L$47,10,FALSE))</f>
        <v/>
      </c>
      <c r="AM98" s="558" t="str">
        <f>IF(AM97="","",VLOOKUP(AM97,[11]シフト記号表!$C$6:$L$47,10,FALSE))</f>
        <v/>
      </c>
      <c r="AN98" s="558" t="str">
        <f>IF(AN97="","",VLOOKUP(AN97,[11]シフト記号表!$C$6:$L$47,10,FALSE))</f>
        <v/>
      </c>
      <c r="AO98" s="558" t="str">
        <f>IF(AO97="","",VLOOKUP(AO97,[11]シフト記号表!$C$6:$L$47,10,FALSE))</f>
        <v/>
      </c>
      <c r="AP98" s="558" t="str">
        <f>IF(AP97="","",VLOOKUP(AP97,[11]シフト記号表!$C$6:$L$47,10,FALSE))</f>
        <v/>
      </c>
      <c r="AQ98" s="559" t="str">
        <f>IF(AQ97="","",VLOOKUP(AQ97,[11]シフト記号表!$C$6:$L$47,10,FALSE))</f>
        <v/>
      </c>
      <c r="AR98" s="557" t="str">
        <f>IF(AR97="","",VLOOKUP(AR97,[11]シフト記号表!$C$6:$L$47,10,FALSE))</f>
        <v/>
      </c>
      <c r="AS98" s="558" t="str">
        <f>IF(AS97="","",VLOOKUP(AS97,[11]シフト記号表!$C$6:$L$47,10,FALSE))</f>
        <v/>
      </c>
      <c r="AT98" s="558" t="str">
        <f>IF(AT97="","",VLOOKUP(AT97,[11]シフト記号表!$C$6:$L$47,10,FALSE))</f>
        <v/>
      </c>
      <c r="AU98" s="558" t="str">
        <f>IF(AU97="","",VLOOKUP(AU97,[11]シフト記号表!$C$6:$L$47,10,FALSE))</f>
        <v/>
      </c>
      <c r="AV98" s="558" t="str">
        <f>IF(AV97="","",VLOOKUP(AV97,[11]シフト記号表!$C$6:$L$47,10,FALSE))</f>
        <v/>
      </c>
      <c r="AW98" s="558" t="str">
        <f>IF(AW97="","",VLOOKUP(AW97,[11]シフト記号表!$C$6:$L$47,10,FALSE))</f>
        <v/>
      </c>
      <c r="AX98" s="559" t="str">
        <f>IF(AX97="","",VLOOKUP(AX97,[11]シフト記号表!$C$6:$L$47,10,FALSE))</f>
        <v/>
      </c>
      <c r="AY98" s="557" t="str">
        <f>IF(AY97="","",VLOOKUP(AY97,[11]シフト記号表!$C$6:$L$47,10,FALSE))</f>
        <v/>
      </c>
      <c r="AZ98" s="558" t="str">
        <f>IF(AZ97="","",VLOOKUP(AZ97,[11]シフト記号表!$C$6:$L$47,10,FALSE))</f>
        <v/>
      </c>
      <c r="BA98" s="558" t="str">
        <f>IF(BA97="","",VLOOKUP(BA97,[11]シフト記号表!$C$6:$L$47,10,FALSE))</f>
        <v/>
      </c>
      <c r="BB98" s="2132">
        <f>IF($BE$3="４週",SUM(W98:AX98),IF($BE$3="暦月",SUM(W98:BA98),""))</f>
        <v>0</v>
      </c>
      <c r="BC98" s="2133"/>
      <c r="BD98" s="2134">
        <f>IF($BE$3="４週",BB98/4,IF($BE$3="暦月",(BB98/($BE$8/7)),""))</f>
        <v>0</v>
      </c>
      <c r="BE98" s="2133"/>
      <c r="BF98" s="2129"/>
      <c r="BG98" s="2130"/>
      <c r="BH98" s="2130"/>
      <c r="BI98" s="2130"/>
      <c r="BJ98" s="2131"/>
    </row>
    <row r="99" spans="2:62" ht="20.25" customHeight="1" x14ac:dyDescent="0.15">
      <c r="B99" s="2049">
        <f>B97+1</f>
        <v>43</v>
      </c>
      <c r="C99" s="2121"/>
      <c r="D99" s="2122"/>
      <c r="E99" s="761"/>
      <c r="F99" s="762"/>
      <c r="G99" s="761"/>
      <c r="H99" s="762"/>
      <c r="I99" s="2123"/>
      <c r="J99" s="2124"/>
      <c r="K99" s="2125"/>
      <c r="L99" s="2126"/>
      <c r="M99" s="2126"/>
      <c r="N99" s="2122"/>
      <c r="O99" s="2066"/>
      <c r="P99" s="2067"/>
      <c r="Q99" s="2067"/>
      <c r="R99" s="2067"/>
      <c r="S99" s="2068"/>
      <c r="T99" s="776" t="s">
        <v>887</v>
      </c>
      <c r="U99" s="777"/>
      <c r="V99" s="778"/>
      <c r="W99" s="549"/>
      <c r="X99" s="550"/>
      <c r="Y99" s="550"/>
      <c r="Z99" s="550"/>
      <c r="AA99" s="550"/>
      <c r="AB99" s="550"/>
      <c r="AC99" s="551"/>
      <c r="AD99" s="549"/>
      <c r="AE99" s="550"/>
      <c r="AF99" s="550"/>
      <c r="AG99" s="550"/>
      <c r="AH99" s="550"/>
      <c r="AI99" s="550"/>
      <c r="AJ99" s="551"/>
      <c r="AK99" s="549"/>
      <c r="AL99" s="550"/>
      <c r="AM99" s="550"/>
      <c r="AN99" s="550"/>
      <c r="AO99" s="550"/>
      <c r="AP99" s="550"/>
      <c r="AQ99" s="551"/>
      <c r="AR99" s="549"/>
      <c r="AS99" s="550"/>
      <c r="AT99" s="550"/>
      <c r="AU99" s="550"/>
      <c r="AV99" s="550"/>
      <c r="AW99" s="550"/>
      <c r="AX99" s="551"/>
      <c r="AY99" s="549"/>
      <c r="AZ99" s="550"/>
      <c r="BA99" s="772"/>
      <c r="BB99" s="2127"/>
      <c r="BC99" s="2128"/>
      <c r="BD99" s="2116"/>
      <c r="BE99" s="2117"/>
      <c r="BF99" s="2118"/>
      <c r="BG99" s="2119"/>
      <c r="BH99" s="2119"/>
      <c r="BI99" s="2119"/>
      <c r="BJ99" s="2120"/>
    </row>
    <row r="100" spans="2:62" ht="20.25" customHeight="1" x14ac:dyDescent="0.15">
      <c r="B100" s="2050"/>
      <c r="C100" s="2135"/>
      <c r="D100" s="2136"/>
      <c r="E100" s="779"/>
      <c r="F100" s="780">
        <f>C99</f>
        <v>0</v>
      </c>
      <c r="G100" s="779"/>
      <c r="H100" s="780">
        <f>I99</f>
        <v>0</v>
      </c>
      <c r="I100" s="2137"/>
      <c r="J100" s="2138"/>
      <c r="K100" s="2139"/>
      <c r="L100" s="2140"/>
      <c r="M100" s="2140"/>
      <c r="N100" s="2136"/>
      <c r="O100" s="2066"/>
      <c r="P100" s="2067"/>
      <c r="Q100" s="2067"/>
      <c r="R100" s="2067"/>
      <c r="S100" s="2068"/>
      <c r="T100" s="773" t="s">
        <v>888</v>
      </c>
      <c r="U100" s="774"/>
      <c r="V100" s="775"/>
      <c r="W100" s="557" t="str">
        <f>IF(W99="","",VLOOKUP(W99,[11]シフト記号表!$C$6:$L$47,10,FALSE))</f>
        <v/>
      </c>
      <c r="X100" s="558" t="str">
        <f>IF(X99="","",VLOOKUP(X99,[11]シフト記号表!$C$6:$L$47,10,FALSE))</f>
        <v/>
      </c>
      <c r="Y100" s="558" t="str">
        <f>IF(Y99="","",VLOOKUP(Y99,[11]シフト記号表!$C$6:$L$47,10,FALSE))</f>
        <v/>
      </c>
      <c r="Z100" s="558" t="str">
        <f>IF(Z99="","",VLOOKUP(Z99,[11]シフト記号表!$C$6:$L$47,10,FALSE))</f>
        <v/>
      </c>
      <c r="AA100" s="558" t="str">
        <f>IF(AA99="","",VLOOKUP(AA99,[11]シフト記号表!$C$6:$L$47,10,FALSE))</f>
        <v/>
      </c>
      <c r="AB100" s="558" t="str">
        <f>IF(AB99="","",VLOOKUP(AB99,[11]シフト記号表!$C$6:$L$47,10,FALSE))</f>
        <v/>
      </c>
      <c r="AC100" s="559" t="str">
        <f>IF(AC99="","",VLOOKUP(AC99,[11]シフト記号表!$C$6:$L$47,10,FALSE))</f>
        <v/>
      </c>
      <c r="AD100" s="557" t="str">
        <f>IF(AD99="","",VLOOKUP(AD99,[11]シフト記号表!$C$6:$L$47,10,FALSE))</f>
        <v/>
      </c>
      <c r="AE100" s="558" t="str">
        <f>IF(AE99="","",VLOOKUP(AE99,[11]シフト記号表!$C$6:$L$47,10,FALSE))</f>
        <v/>
      </c>
      <c r="AF100" s="558" t="str">
        <f>IF(AF99="","",VLOOKUP(AF99,[11]シフト記号表!$C$6:$L$47,10,FALSE))</f>
        <v/>
      </c>
      <c r="AG100" s="558" t="str">
        <f>IF(AG99="","",VLOOKUP(AG99,[11]シフト記号表!$C$6:$L$47,10,FALSE))</f>
        <v/>
      </c>
      <c r="AH100" s="558" t="str">
        <f>IF(AH99="","",VLOOKUP(AH99,[11]シフト記号表!$C$6:$L$47,10,FALSE))</f>
        <v/>
      </c>
      <c r="AI100" s="558" t="str">
        <f>IF(AI99="","",VLOOKUP(AI99,[11]シフト記号表!$C$6:$L$47,10,FALSE))</f>
        <v/>
      </c>
      <c r="AJ100" s="559" t="str">
        <f>IF(AJ99="","",VLOOKUP(AJ99,[11]シフト記号表!$C$6:$L$47,10,FALSE))</f>
        <v/>
      </c>
      <c r="AK100" s="557" t="str">
        <f>IF(AK99="","",VLOOKUP(AK99,[11]シフト記号表!$C$6:$L$47,10,FALSE))</f>
        <v/>
      </c>
      <c r="AL100" s="558" t="str">
        <f>IF(AL99="","",VLOOKUP(AL99,[11]シフト記号表!$C$6:$L$47,10,FALSE))</f>
        <v/>
      </c>
      <c r="AM100" s="558" t="str">
        <f>IF(AM99="","",VLOOKUP(AM99,[11]シフト記号表!$C$6:$L$47,10,FALSE))</f>
        <v/>
      </c>
      <c r="AN100" s="558" t="str">
        <f>IF(AN99="","",VLOOKUP(AN99,[11]シフト記号表!$C$6:$L$47,10,FALSE))</f>
        <v/>
      </c>
      <c r="AO100" s="558" t="str">
        <f>IF(AO99="","",VLOOKUP(AO99,[11]シフト記号表!$C$6:$L$47,10,FALSE))</f>
        <v/>
      </c>
      <c r="AP100" s="558" t="str">
        <f>IF(AP99="","",VLOOKUP(AP99,[11]シフト記号表!$C$6:$L$47,10,FALSE))</f>
        <v/>
      </c>
      <c r="AQ100" s="559" t="str">
        <f>IF(AQ99="","",VLOOKUP(AQ99,[11]シフト記号表!$C$6:$L$47,10,FALSE))</f>
        <v/>
      </c>
      <c r="AR100" s="557" t="str">
        <f>IF(AR99="","",VLOOKUP(AR99,[11]シフト記号表!$C$6:$L$47,10,FALSE))</f>
        <v/>
      </c>
      <c r="AS100" s="558" t="str">
        <f>IF(AS99="","",VLOOKUP(AS99,[11]シフト記号表!$C$6:$L$47,10,FALSE))</f>
        <v/>
      </c>
      <c r="AT100" s="558" t="str">
        <f>IF(AT99="","",VLOOKUP(AT99,[11]シフト記号表!$C$6:$L$47,10,FALSE))</f>
        <v/>
      </c>
      <c r="AU100" s="558" t="str">
        <f>IF(AU99="","",VLOOKUP(AU99,[11]シフト記号表!$C$6:$L$47,10,FALSE))</f>
        <v/>
      </c>
      <c r="AV100" s="558" t="str">
        <f>IF(AV99="","",VLOOKUP(AV99,[11]シフト記号表!$C$6:$L$47,10,FALSE))</f>
        <v/>
      </c>
      <c r="AW100" s="558" t="str">
        <f>IF(AW99="","",VLOOKUP(AW99,[11]シフト記号表!$C$6:$L$47,10,FALSE))</f>
        <v/>
      </c>
      <c r="AX100" s="559" t="str">
        <f>IF(AX99="","",VLOOKUP(AX99,[11]シフト記号表!$C$6:$L$47,10,FALSE))</f>
        <v/>
      </c>
      <c r="AY100" s="557" t="str">
        <f>IF(AY99="","",VLOOKUP(AY99,[11]シフト記号表!$C$6:$L$47,10,FALSE))</f>
        <v/>
      </c>
      <c r="AZ100" s="558" t="str">
        <f>IF(AZ99="","",VLOOKUP(AZ99,[11]シフト記号表!$C$6:$L$47,10,FALSE))</f>
        <v/>
      </c>
      <c r="BA100" s="558" t="str">
        <f>IF(BA99="","",VLOOKUP(BA99,[11]シフト記号表!$C$6:$L$47,10,FALSE))</f>
        <v/>
      </c>
      <c r="BB100" s="2132">
        <f>IF($BE$3="４週",SUM(W100:AX100),IF($BE$3="暦月",SUM(W100:BA100),""))</f>
        <v>0</v>
      </c>
      <c r="BC100" s="2133"/>
      <c r="BD100" s="2134">
        <f>IF($BE$3="４週",BB100/4,IF($BE$3="暦月",(BB100/($BE$8/7)),""))</f>
        <v>0</v>
      </c>
      <c r="BE100" s="2133"/>
      <c r="BF100" s="2129"/>
      <c r="BG100" s="2130"/>
      <c r="BH100" s="2130"/>
      <c r="BI100" s="2130"/>
      <c r="BJ100" s="2131"/>
    </row>
    <row r="101" spans="2:62" ht="20.25" customHeight="1" x14ac:dyDescent="0.15">
      <c r="B101" s="2049">
        <f>B99+1</f>
        <v>44</v>
      </c>
      <c r="C101" s="2121"/>
      <c r="D101" s="2122"/>
      <c r="E101" s="761"/>
      <c r="F101" s="762"/>
      <c r="G101" s="761"/>
      <c r="H101" s="762"/>
      <c r="I101" s="2123"/>
      <c r="J101" s="2124"/>
      <c r="K101" s="2125"/>
      <c r="L101" s="2126"/>
      <c r="M101" s="2126"/>
      <c r="N101" s="2122"/>
      <c r="O101" s="2066"/>
      <c r="P101" s="2067"/>
      <c r="Q101" s="2067"/>
      <c r="R101" s="2067"/>
      <c r="S101" s="2068"/>
      <c r="T101" s="776" t="s">
        <v>887</v>
      </c>
      <c r="U101" s="777"/>
      <c r="V101" s="778"/>
      <c r="W101" s="549"/>
      <c r="X101" s="550"/>
      <c r="Y101" s="550"/>
      <c r="Z101" s="550"/>
      <c r="AA101" s="550"/>
      <c r="AB101" s="550"/>
      <c r="AC101" s="551"/>
      <c r="AD101" s="549"/>
      <c r="AE101" s="550"/>
      <c r="AF101" s="550"/>
      <c r="AG101" s="550"/>
      <c r="AH101" s="550"/>
      <c r="AI101" s="550"/>
      <c r="AJ101" s="551"/>
      <c r="AK101" s="549"/>
      <c r="AL101" s="550"/>
      <c r="AM101" s="550"/>
      <c r="AN101" s="550"/>
      <c r="AO101" s="550"/>
      <c r="AP101" s="550"/>
      <c r="AQ101" s="551"/>
      <c r="AR101" s="549"/>
      <c r="AS101" s="550"/>
      <c r="AT101" s="550"/>
      <c r="AU101" s="550"/>
      <c r="AV101" s="550"/>
      <c r="AW101" s="550"/>
      <c r="AX101" s="551"/>
      <c r="AY101" s="549"/>
      <c r="AZ101" s="550"/>
      <c r="BA101" s="772"/>
      <c r="BB101" s="2127"/>
      <c r="BC101" s="2128"/>
      <c r="BD101" s="2116"/>
      <c r="BE101" s="2117"/>
      <c r="BF101" s="2118"/>
      <c r="BG101" s="2119"/>
      <c r="BH101" s="2119"/>
      <c r="BI101" s="2119"/>
      <c r="BJ101" s="2120"/>
    </row>
    <row r="102" spans="2:62" ht="20.25" customHeight="1" x14ac:dyDescent="0.15">
      <c r="B102" s="2050"/>
      <c r="C102" s="2135"/>
      <c r="D102" s="2136"/>
      <c r="E102" s="779"/>
      <c r="F102" s="780">
        <f>C101</f>
        <v>0</v>
      </c>
      <c r="G102" s="779"/>
      <c r="H102" s="780">
        <f>I101</f>
        <v>0</v>
      </c>
      <c r="I102" s="2137"/>
      <c r="J102" s="2138"/>
      <c r="K102" s="2139"/>
      <c r="L102" s="2140"/>
      <c r="M102" s="2140"/>
      <c r="N102" s="2136"/>
      <c r="O102" s="2066"/>
      <c r="P102" s="2067"/>
      <c r="Q102" s="2067"/>
      <c r="R102" s="2067"/>
      <c r="S102" s="2068"/>
      <c r="T102" s="773" t="s">
        <v>888</v>
      </c>
      <c r="U102" s="774"/>
      <c r="V102" s="775"/>
      <c r="W102" s="557" t="str">
        <f>IF(W101="","",VLOOKUP(W101,[11]シフト記号表!$C$6:$L$47,10,FALSE))</f>
        <v/>
      </c>
      <c r="X102" s="558" t="str">
        <f>IF(X101="","",VLOOKUP(X101,[11]シフト記号表!$C$6:$L$47,10,FALSE))</f>
        <v/>
      </c>
      <c r="Y102" s="558" t="str">
        <f>IF(Y101="","",VLOOKUP(Y101,[11]シフト記号表!$C$6:$L$47,10,FALSE))</f>
        <v/>
      </c>
      <c r="Z102" s="558" t="str">
        <f>IF(Z101="","",VLOOKUP(Z101,[11]シフト記号表!$C$6:$L$47,10,FALSE))</f>
        <v/>
      </c>
      <c r="AA102" s="558" t="str">
        <f>IF(AA101="","",VLOOKUP(AA101,[11]シフト記号表!$C$6:$L$47,10,FALSE))</f>
        <v/>
      </c>
      <c r="AB102" s="558" t="str">
        <f>IF(AB101="","",VLOOKUP(AB101,[11]シフト記号表!$C$6:$L$47,10,FALSE))</f>
        <v/>
      </c>
      <c r="AC102" s="559" t="str">
        <f>IF(AC101="","",VLOOKUP(AC101,[11]シフト記号表!$C$6:$L$47,10,FALSE))</f>
        <v/>
      </c>
      <c r="AD102" s="557" t="str">
        <f>IF(AD101="","",VLOOKUP(AD101,[11]シフト記号表!$C$6:$L$47,10,FALSE))</f>
        <v/>
      </c>
      <c r="AE102" s="558" t="str">
        <f>IF(AE101="","",VLOOKUP(AE101,[11]シフト記号表!$C$6:$L$47,10,FALSE))</f>
        <v/>
      </c>
      <c r="AF102" s="558" t="str">
        <f>IF(AF101="","",VLOOKUP(AF101,[11]シフト記号表!$C$6:$L$47,10,FALSE))</f>
        <v/>
      </c>
      <c r="AG102" s="558" t="str">
        <f>IF(AG101="","",VLOOKUP(AG101,[11]シフト記号表!$C$6:$L$47,10,FALSE))</f>
        <v/>
      </c>
      <c r="AH102" s="558" t="str">
        <f>IF(AH101="","",VLOOKUP(AH101,[11]シフト記号表!$C$6:$L$47,10,FALSE))</f>
        <v/>
      </c>
      <c r="AI102" s="558" t="str">
        <f>IF(AI101="","",VLOOKUP(AI101,[11]シフト記号表!$C$6:$L$47,10,FALSE))</f>
        <v/>
      </c>
      <c r="AJ102" s="559" t="str">
        <f>IF(AJ101="","",VLOOKUP(AJ101,[11]シフト記号表!$C$6:$L$47,10,FALSE))</f>
        <v/>
      </c>
      <c r="AK102" s="557" t="str">
        <f>IF(AK101="","",VLOOKUP(AK101,[11]シフト記号表!$C$6:$L$47,10,FALSE))</f>
        <v/>
      </c>
      <c r="AL102" s="558" t="str">
        <f>IF(AL101="","",VLOOKUP(AL101,[11]シフト記号表!$C$6:$L$47,10,FALSE))</f>
        <v/>
      </c>
      <c r="AM102" s="558" t="str">
        <f>IF(AM101="","",VLOOKUP(AM101,[11]シフト記号表!$C$6:$L$47,10,FALSE))</f>
        <v/>
      </c>
      <c r="AN102" s="558" t="str">
        <f>IF(AN101="","",VLOOKUP(AN101,[11]シフト記号表!$C$6:$L$47,10,FALSE))</f>
        <v/>
      </c>
      <c r="AO102" s="558" t="str">
        <f>IF(AO101="","",VLOOKUP(AO101,[11]シフト記号表!$C$6:$L$47,10,FALSE))</f>
        <v/>
      </c>
      <c r="AP102" s="558" t="str">
        <f>IF(AP101="","",VLOOKUP(AP101,[11]シフト記号表!$C$6:$L$47,10,FALSE))</f>
        <v/>
      </c>
      <c r="AQ102" s="559" t="str">
        <f>IF(AQ101="","",VLOOKUP(AQ101,[11]シフト記号表!$C$6:$L$47,10,FALSE))</f>
        <v/>
      </c>
      <c r="AR102" s="557" t="str">
        <f>IF(AR101="","",VLOOKUP(AR101,[11]シフト記号表!$C$6:$L$47,10,FALSE))</f>
        <v/>
      </c>
      <c r="AS102" s="558" t="str">
        <f>IF(AS101="","",VLOOKUP(AS101,[11]シフト記号表!$C$6:$L$47,10,FALSE))</f>
        <v/>
      </c>
      <c r="AT102" s="558" t="str">
        <f>IF(AT101="","",VLOOKUP(AT101,[11]シフト記号表!$C$6:$L$47,10,FALSE))</f>
        <v/>
      </c>
      <c r="AU102" s="558" t="str">
        <f>IF(AU101="","",VLOOKUP(AU101,[11]シフト記号表!$C$6:$L$47,10,FALSE))</f>
        <v/>
      </c>
      <c r="AV102" s="558" t="str">
        <f>IF(AV101="","",VLOOKUP(AV101,[11]シフト記号表!$C$6:$L$47,10,FALSE))</f>
        <v/>
      </c>
      <c r="AW102" s="558" t="str">
        <f>IF(AW101="","",VLOOKUP(AW101,[11]シフト記号表!$C$6:$L$47,10,FALSE))</f>
        <v/>
      </c>
      <c r="AX102" s="559" t="str">
        <f>IF(AX101="","",VLOOKUP(AX101,[11]シフト記号表!$C$6:$L$47,10,FALSE))</f>
        <v/>
      </c>
      <c r="AY102" s="557" t="str">
        <f>IF(AY101="","",VLOOKUP(AY101,[11]シフト記号表!$C$6:$L$47,10,FALSE))</f>
        <v/>
      </c>
      <c r="AZ102" s="558" t="str">
        <f>IF(AZ101="","",VLOOKUP(AZ101,[11]シフト記号表!$C$6:$L$47,10,FALSE))</f>
        <v/>
      </c>
      <c r="BA102" s="558" t="str">
        <f>IF(BA101="","",VLOOKUP(BA101,[11]シフト記号表!$C$6:$L$47,10,FALSE))</f>
        <v/>
      </c>
      <c r="BB102" s="2132">
        <f>IF($BE$3="４週",SUM(W102:AX102),IF($BE$3="暦月",SUM(W102:BA102),""))</f>
        <v>0</v>
      </c>
      <c r="BC102" s="2133"/>
      <c r="BD102" s="2134">
        <f>IF($BE$3="４週",BB102/4,IF($BE$3="暦月",(BB102/($BE$8/7)),""))</f>
        <v>0</v>
      </c>
      <c r="BE102" s="2133"/>
      <c r="BF102" s="2129"/>
      <c r="BG102" s="2130"/>
      <c r="BH102" s="2130"/>
      <c r="BI102" s="2130"/>
      <c r="BJ102" s="2131"/>
    </row>
    <row r="103" spans="2:62" ht="20.25" customHeight="1" x14ac:dyDescent="0.15">
      <c r="B103" s="2049">
        <f>B101+1</f>
        <v>45</v>
      </c>
      <c r="C103" s="2121"/>
      <c r="D103" s="2122"/>
      <c r="E103" s="761"/>
      <c r="F103" s="762"/>
      <c r="G103" s="761"/>
      <c r="H103" s="762"/>
      <c r="I103" s="2123"/>
      <c r="J103" s="2124"/>
      <c r="K103" s="2125"/>
      <c r="L103" s="2126"/>
      <c r="M103" s="2126"/>
      <c r="N103" s="2122"/>
      <c r="O103" s="2066"/>
      <c r="P103" s="2067"/>
      <c r="Q103" s="2067"/>
      <c r="R103" s="2067"/>
      <c r="S103" s="2068"/>
      <c r="T103" s="776" t="s">
        <v>887</v>
      </c>
      <c r="U103" s="777"/>
      <c r="V103" s="778"/>
      <c r="W103" s="549"/>
      <c r="X103" s="550"/>
      <c r="Y103" s="550"/>
      <c r="Z103" s="550"/>
      <c r="AA103" s="550"/>
      <c r="AB103" s="550"/>
      <c r="AC103" s="551"/>
      <c r="AD103" s="549"/>
      <c r="AE103" s="550"/>
      <c r="AF103" s="550"/>
      <c r="AG103" s="550"/>
      <c r="AH103" s="550"/>
      <c r="AI103" s="550"/>
      <c r="AJ103" s="551"/>
      <c r="AK103" s="549"/>
      <c r="AL103" s="550"/>
      <c r="AM103" s="550"/>
      <c r="AN103" s="550"/>
      <c r="AO103" s="550"/>
      <c r="AP103" s="550"/>
      <c r="AQ103" s="551"/>
      <c r="AR103" s="549"/>
      <c r="AS103" s="550"/>
      <c r="AT103" s="550"/>
      <c r="AU103" s="550"/>
      <c r="AV103" s="550"/>
      <c r="AW103" s="550"/>
      <c r="AX103" s="551"/>
      <c r="AY103" s="549"/>
      <c r="AZ103" s="550"/>
      <c r="BA103" s="772"/>
      <c r="BB103" s="2127"/>
      <c r="BC103" s="2128"/>
      <c r="BD103" s="2116"/>
      <c r="BE103" s="2117"/>
      <c r="BF103" s="2118"/>
      <c r="BG103" s="2119"/>
      <c r="BH103" s="2119"/>
      <c r="BI103" s="2119"/>
      <c r="BJ103" s="2120"/>
    </row>
    <row r="104" spans="2:62" ht="20.25" customHeight="1" x14ac:dyDescent="0.15">
      <c r="B104" s="2050"/>
      <c r="C104" s="2135"/>
      <c r="D104" s="2136"/>
      <c r="E104" s="779"/>
      <c r="F104" s="780">
        <f>C103</f>
        <v>0</v>
      </c>
      <c r="G104" s="779"/>
      <c r="H104" s="780">
        <f>I103</f>
        <v>0</v>
      </c>
      <c r="I104" s="2137"/>
      <c r="J104" s="2138"/>
      <c r="K104" s="2139"/>
      <c r="L104" s="2140"/>
      <c r="M104" s="2140"/>
      <c r="N104" s="2136"/>
      <c r="O104" s="2066"/>
      <c r="P104" s="2067"/>
      <c r="Q104" s="2067"/>
      <c r="R104" s="2067"/>
      <c r="S104" s="2068"/>
      <c r="T104" s="773" t="s">
        <v>888</v>
      </c>
      <c r="U104" s="774"/>
      <c r="V104" s="775"/>
      <c r="W104" s="557" t="str">
        <f>IF(W103="","",VLOOKUP(W103,[11]シフト記号表!$C$6:$L$47,10,FALSE))</f>
        <v/>
      </c>
      <c r="X104" s="558" t="str">
        <f>IF(X103="","",VLOOKUP(X103,[11]シフト記号表!$C$6:$L$47,10,FALSE))</f>
        <v/>
      </c>
      <c r="Y104" s="558" t="str">
        <f>IF(Y103="","",VLOOKUP(Y103,[11]シフト記号表!$C$6:$L$47,10,FALSE))</f>
        <v/>
      </c>
      <c r="Z104" s="558" t="str">
        <f>IF(Z103="","",VLOOKUP(Z103,[11]シフト記号表!$C$6:$L$47,10,FALSE))</f>
        <v/>
      </c>
      <c r="AA104" s="558" t="str">
        <f>IF(AA103="","",VLOOKUP(AA103,[11]シフト記号表!$C$6:$L$47,10,FALSE))</f>
        <v/>
      </c>
      <c r="AB104" s="558" t="str">
        <f>IF(AB103="","",VLOOKUP(AB103,[11]シフト記号表!$C$6:$L$47,10,FALSE))</f>
        <v/>
      </c>
      <c r="AC104" s="559" t="str">
        <f>IF(AC103="","",VLOOKUP(AC103,[11]シフト記号表!$C$6:$L$47,10,FALSE))</f>
        <v/>
      </c>
      <c r="AD104" s="557" t="str">
        <f>IF(AD103="","",VLOOKUP(AD103,[11]シフト記号表!$C$6:$L$47,10,FALSE))</f>
        <v/>
      </c>
      <c r="AE104" s="558" t="str">
        <f>IF(AE103="","",VLOOKUP(AE103,[11]シフト記号表!$C$6:$L$47,10,FALSE))</f>
        <v/>
      </c>
      <c r="AF104" s="558" t="str">
        <f>IF(AF103="","",VLOOKUP(AF103,[11]シフト記号表!$C$6:$L$47,10,FALSE))</f>
        <v/>
      </c>
      <c r="AG104" s="558" t="str">
        <f>IF(AG103="","",VLOOKUP(AG103,[11]シフト記号表!$C$6:$L$47,10,FALSE))</f>
        <v/>
      </c>
      <c r="AH104" s="558" t="str">
        <f>IF(AH103="","",VLOOKUP(AH103,[11]シフト記号表!$C$6:$L$47,10,FALSE))</f>
        <v/>
      </c>
      <c r="AI104" s="558" t="str">
        <f>IF(AI103="","",VLOOKUP(AI103,[11]シフト記号表!$C$6:$L$47,10,FALSE))</f>
        <v/>
      </c>
      <c r="AJ104" s="559" t="str">
        <f>IF(AJ103="","",VLOOKUP(AJ103,[11]シフト記号表!$C$6:$L$47,10,FALSE))</f>
        <v/>
      </c>
      <c r="AK104" s="557" t="str">
        <f>IF(AK103="","",VLOOKUP(AK103,[11]シフト記号表!$C$6:$L$47,10,FALSE))</f>
        <v/>
      </c>
      <c r="AL104" s="558" t="str">
        <f>IF(AL103="","",VLOOKUP(AL103,[11]シフト記号表!$C$6:$L$47,10,FALSE))</f>
        <v/>
      </c>
      <c r="AM104" s="558" t="str">
        <f>IF(AM103="","",VLOOKUP(AM103,[11]シフト記号表!$C$6:$L$47,10,FALSE))</f>
        <v/>
      </c>
      <c r="AN104" s="558" t="str">
        <f>IF(AN103="","",VLOOKUP(AN103,[11]シフト記号表!$C$6:$L$47,10,FALSE))</f>
        <v/>
      </c>
      <c r="AO104" s="558" t="str">
        <f>IF(AO103="","",VLOOKUP(AO103,[11]シフト記号表!$C$6:$L$47,10,FALSE))</f>
        <v/>
      </c>
      <c r="AP104" s="558" t="str">
        <f>IF(AP103="","",VLOOKUP(AP103,[11]シフト記号表!$C$6:$L$47,10,FALSE))</f>
        <v/>
      </c>
      <c r="AQ104" s="559" t="str">
        <f>IF(AQ103="","",VLOOKUP(AQ103,[11]シフト記号表!$C$6:$L$47,10,FALSE))</f>
        <v/>
      </c>
      <c r="AR104" s="557" t="str">
        <f>IF(AR103="","",VLOOKUP(AR103,[11]シフト記号表!$C$6:$L$47,10,FALSE))</f>
        <v/>
      </c>
      <c r="AS104" s="558" t="str">
        <f>IF(AS103="","",VLOOKUP(AS103,[11]シフト記号表!$C$6:$L$47,10,FALSE))</f>
        <v/>
      </c>
      <c r="AT104" s="558" t="str">
        <f>IF(AT103="","",VLOOKUP(AT103,[11]シフト記号表!$C$6:$L$47,10,FALSE))</f>
        <v/>
      </c>
      <c r="AU104" s="558" t="str">
        <f>IF(AU103="","",VLOOKUP(AU103,[11]シフト記号表!$C$6:$L$47,10,FALSE))</f>
        <v/>
      </c>
      <c r="AV104" s="558" t="str">
        <f>IF(AV103="","",VLOOKUP(AV103,[11]シフト記号表!$C$6:$L$47,10,FALSE))</f>
        <v/>
      </c>
      <c r="AW104" s="558" t="str">
        <f>IF(AW103="","",VLOOKUP(AW103,[11]シフト記号表!$C$6:$L$47,10,FALSE))</f>
        <v/>
      </c>
      <c r="AX104" s="559" t="str">
        <f>IF(AX103="","",VLOOKUP(AX103,[11]シフト記号表!$C$6:$L$47,10,FALSE))</f>
        <v/>
      </c>
      <c r="AY104" s="557" t="str">
        <f>IF(AY103="","",VLOOKUP(AY103,[11]シフト記号表!$C$6:$L$47,10,FALSE))</f>
        <v/>
      </c>
      <c r="AZ104" s="558" t="str">
        <f>IF(AZ103="","",VLOOKUP(AZ103,[11]シフト記号表!$C$6:$L$47,10,FALSE))</f>
        <v/>
      </c>
      <c r="BA104" s="558" t="str">
        <f>IF(BA103="","",VLOOKUP(BA103,[11]シフト記号表!$C$6:$L$47,10,FALSE))</f>
        <v/>
      </c>
      <c r="BB104" s="2132">
        <f>IF($BE$3="４週",SUM(W104:AX104),IF($BE$3="暦月",SUM(W104:BA104),""))</f>
        <v>0</v>
      </c>
      <c r="BC104" s="2133"/>
      <c r="BD104" s="2134">
        <f>IF($BE$3="４週",BB104/4,IF($BE$3="暦月",(BB104/($BE$8/7)),""))</f>
        <v>0</v>
      </c>
      <c r="BE104" s="2133"/>
      <c r="BF104" s="2129"/>
      <c r="BG104" s="2130"/>
      <c r="BH104" s="2130"/>
      <c r="BI104" s="2130"/>
      <c r="BJ104" s="2131"/>
    </row>
    <row r="105" spans="2:62" ht="20.25" customHeight="1" x14ac:dyDescent="0.15">
      <c r="B105" s="2049">
        <f>B103+1</f>
        <v>46</v>
      </c>
      <c r="C105" s="2121"/>
      <c r="D105" s="2122"/>
      <c r="E105" s="761"/>
      <c r="F105" s="762"/>
      <c r="G105" s="761"/>
      <c r="H105" s="762"/>
      <c r="I105" s="2123"/>
      <c r="J105" s="2124"/>
      <c r="K105" s="2125"/>
      <c r="L105" s="2126"/>
      <c r="M105" s="2126"/>
      <c r="N105" s="2122"/>
      <c r="O105" s="2066"/>
      <c r="P105" s="2067"/>
      <c r="Q105" s="2067"/>
      <c r="R105" s="2067"/>
      <c r="S105" s="2068"/>
      <c r="T105" s="776" t="s">
        <v>887</v>
      </c>
      <c r="U105" s="777"/>
      <c r="V105" s="778"/>
      <c r="W105" s="549"/>
      <c r="X105" s="550"/>
      <c r="Y105" s="550"/>
      <c r="Z105" s="550"/>
      <c r="AA105" s="550"/>
      <c r="AB105" s="550"/>
      <c r="AC105" s="551"/>
      <c r="AD105" s="549"/>
      <c r="AE105" s="550"/>
      <c r="AF105" s="550"/>
      <c r="AG105" s="550"/>
      <c r="AH105" s="550"/>
      <c r="AI105" s="550"/>
      <c r="AJ105" s="551"/>
      <c r="AK105" s="549"/>
      <c r="AL105" s="550"/>
      <c r="AM105" s="550"/>
      <c r="AN105" s="550"/>
      <c r="AO105" s="550"/>
      <c r="AP105" s="550"/>
      <c r="AQ105" s="551"/>
      <c r="AR105" s="549"/>
      <c r="AS105" s="550"/>
      <c r="AT105" s="550"/>
      <c r="AU105" s="550"/>
      <c r="AV105" s="550"/>
      <c r="AW105" s="550"/>
      <c r="AX105" s="551"/>
      <c r="AY105" s="549"/>
      <c r="AZ105" s="550"/>
      <c r="BA105" s="772"/>
      <c r="BB105" s="2127"/>
      <c r="BC105" s="2128"/>
      <c r="BD105" s="2116"/>
      <c r="BE105" s="2117"/>
      <c r="BF105" s="2118"/>
      <c r="BG105" s="2119"/>
      <c r="BH105" s="2119"/>
      <c r="BI105" s="2119"/>
      <c r="BJ105" s="2120"/>
    </row>
    <row r="106" spans="2:62" ht="20.25" customHeight="1" x14ac:dyDescent="0.15">
      <c r="B106" s="2050"/>
      <c r="C106" s="2135"/>
      <c r="D106" s="2136"/>
      <c r="E106" s="779"/>
      <c r="F106" s="780">
        <f>C105</f>
        <v>0</v>
      </c>
      <c r="G106" s="779"/>
      <c r="H106" s="780">
        <f>I105</f>
        <v>0</v>
      </c>
      <c r="I106" s="2137"/>
      <c r="J106" s="2138"/>
      <c r="K106" s="2139"/>
      <c r="L106" s="2140"/>
      <c r="M106" s="2140"/>
      <c r="N106" s="2136"/>
      <c r="O106" s="2066"/>
      <c r="P106" s="2067"/>
      <c r="Q106" s="2067"/>
      <c r="R106" s="2067"/>
      <c r="S106" s="2068"/>
      <c r="T106" s="773" t="s">
        <v>888</v>
      </c>
      <c r="U106" s="774"/>
      <c r="V106" s="775"/>
      <c r="W106" s="557" t="str">
        <f>IF(W105="","",VLOOKUP(W105,[11]シフト記号表!$C$6:$L$47,10,FALSE))</f>
        <v/>
      </c>
      <c r="X106" s="558" t="str">
        <f>IF(X105="","",VLOOKUP(X105,[11]シフト記号表!$C$6:$L$47,10,FALSE))</f>
        <v/>
      </c>
      <c r="Y106" s="558" t="str">
        <f>IF(Y105="","",VLOOKUP(Y105,[11]シフト記号表!$C$6:$L$47,10,FALSE))</f>
        <v/>
      </c>
      <c r="Z106" s="558" t="str">
        <f>IF(Z105="","",VLOOKUP(Z105,[11]シフト記号表!$C$6:$L$47,10,FALSE))</f>
        <v/>
      </c>
      <c r="AA106" s="558" t="str">
        <f>IF(AA105="","",VLOOKUP(AA105,[11]シフト記号表!$C$6:$L$47,10,FALSE))</f>
        <v/>
      </c>
      <c r="AB106" s="558" t="str">
        <f>IF(AB105="","",VLOOKUP(AB105,[11]シフト記号表!$C$6:$L$47,10,FALSE))</f>
        <v/>
      </c>
      <c r="AC106" s="559" t="str">
        <f>IF(AC105="","",VLOOKUP(AC105,[11]シフト記号表!$C$6:$L$47,10,FALSE))</f>
        <v/>
      </c>
      <c r="AD106" s="557" t="str">
        <f>IF(AD105="","",VLOOKUP(AD105,[11]シフト記号表!$C$6:$L$47,10,FALSE))</f>
        <v/>
      </c>
      <c r="AE106" s="558" t="str">
        <f>IF(AE105="","",VLOOKUP(AE105,[11]シフト記号表!$C$6:$L$47,10,FALSE))</f>
        <v/>
      </c>
      <c r="AF106" s="558" t="str">
        <f>IF(AF105="","",VLOOKUP(AF105,[11]シフト記号表!$C$6:$L$47,10,FALSE))</f>
        <v/>
      </c>
      <c r="AG106" s="558" t="str">
        <f>IF(AG105="","",VLOOKUP(AG105,[11]シフト記号表!$C$6:$L$47,10,FALSE))</f>
        <v/>
      </c>
      <c r="AH106" s="558" t="str">
        <f>IF(AH105="","",VLOOKUP(AH105,[11]シフト記号表!$C$6:$L$47,10,FALSE))</f>
        <v/>
      </c>
      <c r="AI106" s="558" t="str">
        <f>IF(AI105="","",VLOOKUP(AI105,[11]シフト記号表!$C$6:$L$47,10,FALSE))</f>
        <v/>
      </c>
      <c r="AJ106" s="559" t="str">
        <f>IF(AJ105="","",VLOOKUP(AJ105,[11]シフト記号表!$C$6:$L$47,10,FALSE))</f>
        <v/>
      </c>
      <c r="AK106" s="557" t="str">
        <f>IF(AK105="","",VLOOKUP(AK105,[11]シフト記号表!$C$6:$L$47,10,FALSE))</f>
        <v/>
      </c>
      <c r="AL106" s="558" t="str">
        <f>IF(AL105="","",VLOOKUP(AL105,[11]シフト記号表!$C$6:$L$47,10,FALSE))</f>
        <v/>
      </c>
      <c r="AM106" s="558" t="str">
        <f>IF(AM105="","",VLOOKUP(AM105,[11]シフト記号表!$C$6:$L$47,10,FALSE))</f>
        <v/>
      </c>
      <c r="AN106" s="558" t="str">
        <f>IF(AN105="","",VLOOKUP(AN105,[11]シフト記号表!$C$6:$L$47,10,FALSE))</f>
        <v/>
      </c>
      <c r="AO106" s="558" t="str">
        <f>IF(AO105="","",VLOOKUP(AO105,[11]シフト記号表!$C$6:$L$47,10,FALSE))</f>
        <v/>
      </c>
      <c r="AP106" s="558" t="str">
        <f>IF(AP105="","",VLOOKUP(AP105,[11]シフト記号表!$C$6:$L$47,10,FALSE))</f>
        <v/>
      </c>
      <c r="AQ106" s="559" t="str">
        <f>IF(AQ105="","",VLOOKUP(AQ105,[11]シフト記号表!$C$6:$L$47,10,FALSE))</f>
        <v/>
      </c>
      <c r="AR106" s="557" t="str">
        <f>IF(AR105="","",VLOOKUP(AR105,[11]シフト記号表!$C$6:$L$47,10,FALSE))</f>
        <v/>
      </c>
      <c r="AS106" s="558" t="str">
        <f>IF(AS105="","",VLOOKUP(AS105,[11]シフト記号表!$C$6:$L$47,10,FALSE))</f>
        <v/>
      </c>
      <c r="AT106" s="558" t="str">
        <f>IF(AT105="","",VLOOKUP(AT105,[11]シフト記号表!$C$6:$L$47,10,FALSE))</f>
        <v/>
      </c>
      <c r="AU106" s="558" t="str">
        <f>IF(AU105="","",VLOOKUP(AU105,[11]シフト記号表!$C$6:$L$47,10,FALSE))</f>
        <v/>
      </c>
      <c r="AV106" s="558" t="str">
        <f>IF(AV105="","",VLOOKUP(AV105,[11]シフト記号表!$C$6:$L$47,10,FALSE))</f>
        <v/>
      </c>
      <c r="AW106" s="558" t="str">
        <f>IF(AW105="","",VLOOKUP(AW105,[11]シフト記号表!$C$6:$L$47,10,FALSE))</f>
        <v/>
      </c>
      <c r="AX106" s="559" t="str">
        <f>IF(AX105="","",VLOOKUP(AX105,[11]シフト記号表!$C$6:$L$47,10,FALSE))</f>
        <v/>
      </c>
      <c r="AY106" s="557" t="str">
        <f>IF(AY105="","",VLOOKUP(AY105,[11]シフト記号表!$C$6:$L$47,10,FALSE))</f>
        <v/>
      </c>
      <c r="AZ106" s="558" t="str">
        <f>IF(AZ105="","",VLOOKUP(AZ105,[11]シフト記号表!$C$6:$L$47,10,FALSE))</f>
        <v/>
      </c>
      <c r="BA106" s="558" t="str">
        <f>IF(BA105="","",VLOOKUP(BA105,[11]シフト記号表!$C$6:$L$47,10,FALSE))</f>
        <v/>
      </c>
      <c r="BB106" s="2132">
        <f>IF($BE$3="４週",SUM(W106:AX106),IF($BE$3="暦月",SUM(W106:BA106),""))</f>
        <v>0</v>
      </c>
      <c r="BC106" s="2133"/>
      <c r="BD106" s="2134">
        <f>IF($BE$3="４週",BB106/4,IF($BE$3="暦月",(BB106/($BE$8/7)),""))</f>
        <v>0</v>
      </c>
      <c r="BE106" s="2133"/>
      <c r="BF106" s="2129"/>
      <c r="BG106" s="2130"/>
      <c r="BH106" s="2130"/>
      <c r="BI106" s="2130"/>
      <c r="BJ106" s="2131"/>
    </row>
    <row r="107" spans="2:62" ht="20.25" customHeight="1" x14ac:dyDescent="0.15">
      <c r="B107" s="2049">
        <f>B105+1</f>
        <v>47</v>
      </c>
      <c r="C107" s="2121"/>
      <c r="D107" s="2122"/>
      <c r="E107" s="761"/>
      <c r="F107" s="762"/>
      <c r="G107" s="761"/>
      <c r="H107" s="762"/>
      <c r="I107" s="2123"/>
      <c r="J107" s="2124"/>
      <c r="K107" s="2125"/>
      <c r="L107" s="2126"/>
      <c r="M107" s="2126"/>
      <c r="N107" s="2122"/>
      <c r="O107" s="2066"/>
      <c r="P107" s="2067"/>
      <c r="Q107" s="2067"/>
      <c r="R107" s="2067"/>
      <c r="S107" s="2068"/>
      <c r="T107" s="776" t="s">
        <v>887</v>
      </c>
      <c r="U107" s="777"/>
      <c r="V107" s="778"/>
      <c r="W107" s="549"/>
      <c r="X107" s="550"/>
      <c r="Y107" s="550"/>
      <c r="Z107" s="550"/>
      <c r="AA107" s="550"/>
      <c r="AB107" s="550"/>
      <c r="AC107" s="551"/>
      <c r="AD107" s="549"/>
      <c r="AE107" s="550"/>
      <c r="AF107" s="550"/>
      <c r="AG107" s="550"/>
      <c r="AH107" s="550"/>
      <c r="AI107" s="550"/>
      <c r="AJ107" s="551"/>
      <c r="AK107" s="549"/>
      <c r="AL107" s="550"/>
      <c r="AM107" s="550"/>
      <c r="AN107" s="550"/>
      <c r="AO107" s="550"/>
      <c r="AP107" s="550"/>
      <c r="AQ107" s="551"/>
      <c r="AR107" s="549"/>
      <c r="AS107" s="550"/>
      <c r="AT107" s="550"/>
      <c r="AU107" s="550"/>
      <c r="AV107" s="550"/>
      <c r="AW107" s="550"/>
      <c r="AX107" s="551"/>
      <c r="AY107" s="549"/>
      <c r="AZ107" s="550"/>
      <c r="BA107" s="772"/>
      <c r="BB107" s="2127"/>
      <c r="BC107" s="2128"/>
      <c r="BD107" s="2116"/>
      <c r="BE107" s="2117"/>
      <c r="BF107" s="2118"/>
      <c r="BG107" s="2119"/>
      <c r="BH107" s="2119"/>
      <c r="BI107" s="2119"/>
      <c r="BJ107" s="2120"/>
    </row>
    <row r="108" spans="2:62" ht="20.25" customHeight="1" x14ac:dyDescent="0.15">
      <c r="B108" s="2050"/>
      <c r="C108" s="2135"/>
      <c r="D108" s="2136"/>
      <c r="E108" s="779"/>
      <c r="F108" s="780">
        <f>C107</f>
        <v>0</v>
      </c>
      <c r="G108" s="779"/>
      <c r="H108" s="780">
        <f>I107</f>
        <v>0</v>
      </c>
      <c r="I108" s="2137"/>
      <c r="J108" s="2138"/>
      <c r="K108" s="2139"/>
      <c r="L108" s="2140"/>
      <c r="M108" s="2140"/>
      <c r="N108" s="2136"/>
      <c r="O108" s="2066"/>
      <c r="P108" s="2067"/>
      <c r="Q108" s="2067"/>
      <c r="R108" s="2067"/>
      <c r="S108" s="2068"/>
      <c r="T108" s="773" t="s">
        <v>888</v>
      </c>
      <c r="U108" s="774"/>
      <c r="V108" s="775"/>
      <c r="W108" s="557" t="str">
        <f>IF(W107="","",VLOOKUP(W107,[11]シフト記号表!$C$6:$L$47,10,FALSE))</f>
        <v/>
      </c>
      <c r="X108" s="558" t="str">
        <f>IF(X107="","",VLOOKUP(X107,[11]シフト記号表!$C$6:$L$47,10,FALSE))</f>
        <v/>
      </c>
      <c r="Y108" s="558" t="str">
        <f>IF(Y107="","",VLOOKUP(Y107,[11]シフト記号表!$C$6:$L$47,10,FALSE))</f>
        <v/>
      </c>
      <c r="Z108" s="558" t="str">
        <f>IF(Z107="","",VLOOKUP(Z107,[11]シフト記号表!$C$6:$L$47,10,FALSE))</f>
        <v/>
      </c>
      <c r="AA108" s="558" t="str">
        <f>IF(AA107="","",VLOOKUP(AA107,[11]シフト記号表!$C$6:$L$47,10,FALSE))</f>
        <v/>
      </c>
      <c r="AB108" s="558" t="str">
        <f>IF(AB107="","",VLOOKUP(AB107,[11]シフト記号表!$C$6:$L$47,10,FALSE))</f>
        <v/>
      </c>
      <c r="AC108" s="559" t="str">
        <f>IF(AC107="","",VLOOKUP(AC107,[11]シフト記号表!$C$6:$L$47,10,FALSE))</f>
        <v/>
      </c>
      <c r="AD108" s="557" t="str">
        <f>IF(AD107="","",VLOOKUP(AD107,[11]シフト記号表!$C$6:$L$47,10,FALSE))</f>
        <v/>
      </c>
      <c r="AE108" s="558" t="str">
        <f>IF(AE107="","",VLOOKUP(AE107,[11]シフト記号表!$C$6:$L$47,10,FALSE))</f>
        <v/>
      </c>
      <c r="AF108" s="558" t="str">
        <f>IF(AF107="","",VLOOKUP(AF107,[11]シフト記号表!$C$6:$L$47,10,FALSE))</f>
        <v/>
      </c>
      <c r="AG108" s="558" t="str">
        <f>IF(AG107="","",VLOOKUP(AG107,[11]シフト記号表!$C$6:$L$47,10,FALSE))</f>
        <v/>
      </c>
      <c r="AH108" s="558" t="str">
        <f>IF(AH107="","",VLOOKUP(AH107,[11]シフト記号表!$C$6:$L$47,10,FALSE))</f>
        <v/>
      </c>
      <c r="AI108" s="558" t="str">
        <f>IF(AI107="","",VLOOKUP(AI107,[11]シフト記号表!$C$6:$L$47,10,FALSE))</f>
        <v/>
      </c>
      <c r="AJ108" s="559" t="str">
        <f>IF(AJ107="","",VLOOKUP(AJ107,[11]シフト記号表!$C$6:$L$47,10,FALSE))</f>
        <v/>
      </c>
      <c r="AK108" s="557" t="str">
        <f>IF(AK107="","",VLOOKUP(AK107,[11]シフト記号表!$C$6:$L$47,10,FALSE))</f>
        <v/>
      </c>
      <c r="AL108" s="558" t="str">
        <f>IF(AL107="","",VLOOKUP(AL107,[11]シフト記号表!$C$6:$L$47,10,FALSE))</f>
        <v/>
      </c>
      <c r="AM108" s="558" t="str">
        <f>IF(AM107="","",VLOOKUP(AM107,[11]シフト記号表!$C$6:$L$47,10,FALSE))</f>
        <v/>
      </c>
      <c r="AN108" s="558" t="str">
        <f>IF(AN107="","",VLOOKUP(AN107,[11]シフト記号表!$C$6:$L$47,10,FALSE))</f>
        <v/>
      </c>
      <c r="AO108" s="558" t="str">
        <f>IF(AO107="","",VLOOKUP(AO107,[11]シフト記号表!$C$6:$L$47,10,FALSE))</f>
        <v/>
      </c>
      <c r="AP108" s="558" t="str">
        <f>IF(AP107="","",VLOOKUP(AP107,[11]シフト記号表!$C$6:$L$47,10,FALSE))</f>
        <v/>
      </c>
      <c r="AQ108" s="559" t="str">
        <f>IF(AQ107="","",VLOOKUP(AQ107,[11]シフト記号表!$C$6:$L$47,10,FALSE))</f>
        <v/>
      </c>
      <c r="AR108" s="557" t="str">
        <f>IF(AR107="","",VLOOKUP(AR107,[11]シフト記号表!$C$6:$L$47,10,FALSE))</f>
        <v/>
      </c>
      <c r="AS108" s="558" t="str">
        <f>IF(AS107="","",VLOOKUP(AS107,[11]シフト記号表!$C$6:$L$47,10,FALSE))</f>
        <v/>
      </c>
      <c r="AT108" s="558" t="str">
        <f>IF(AT107="","",VLOOKUP(AT107,[11]シフト記号表!$C$6:$L$47,10,FALSE))</f>
        <v/>
      </c>
      <c r="AU108" s="558" t="str">
        <f>IF(AU107="","",VLOOKUP(AU107,[11]シフト記号表!$C$6:$L$47,10,FALSE))</f>
        <v/>
      </c>
      <c r="AV108" s="558" t="str">
        <f>IF(AV107="","",VLOOKUP(AV107,[11]シフト記号表!$C$6:$L$47,10,FALSE))</f>
        <v/>
      </c>
      <c r="AW108" s="558" t="str">
        <f>IF(AW107="","",VLOOKUP(AW107,[11]シフト記号表!$C$6:$L$47,10,FALSE))</f>
        <v/>
      </c>
      <c r="AX108" s="559" t="str">
        <f>IF(AX107="","",VLOOKUP(AX107,[11]シフト記号表!$C$6:$L$47,10,FALSE))</f>
        <v/>
      </c>
      <c r="AY108" s="557" t="str">
        <f>IF(AY107="","",VLOOKUP(AY107,[11]シフト記号表!$C$6:$L$47,10,FALSE))</f>
        <v/>
      </c>
      <c r="AZ108" s="558" t="str">
        <f>IF(AZ107="","",VLOOKUP(AZ107,[11]シフト記号表!$C$6:$L$47,10,FALSE))</f>
        <v/>
      </c>
      <c r="BA108" s="558" t="str">
        <f>IF(BA107="","",VLOOKUP(BA107,[11]シフト記号表!$C$6:$L$47,10,FALSE))</f>
        <v/>
      </c>
      <c r="BB108" s="2132">
        <f>IF($BE$3="４週",SUM(W108:AX108),IF($BE$3="暦月",SUM(W108:BA108),""))</f>
        <v>0</v>
      </c>
      <c r="BC108" s="2133"/>
      <c r="BD108" s="2134">
        <f>IF($BE$3="４週",BB108/4,IF($BE$3="暦月",(BB108/($BE$8/7)),""))</f>
        <v>0</v>
      </c>
      <c r="BE108" s="2133"/>
      <c r="BF108" s="2129"/>
      <c r="BG108" s="2130"/>
      <c r="BH108" s="2130"/>
      <c r="BI108" s="2130"/>
      <c r="BJ108" s="2131"/>
    </row>
    <row r="109" spans="2:62" ht="20.25" customHeight="1" x14ac:dyDescent="0.15">
      <c r="B109" s="2049">
        <f>B107+1</f>
        <v>48</v>
      </c>
      <c r="C109" s="2121"/>
      <c r="D109" s="2122"/>
      <c r="E109" s="761"/>
      <c r="F109" s="762"/>
      <c r="G109" s="761"/>
      <c r="H109" s="762"/>
      <c r="I109" s="2123"/>
      <c r="J109" s="2124"/>
      <c r="K109" s="2125"/>
      <c r="L109" s="2126"/>
      <c r="M109" s="2126"/>
      <c r="N109" s="2122"/>
      <c r="O109" s="2066"/>
      <c r="P109" s="2067"/>
      <c r="Q109" s="2067"/>
      <c r="R109" s="2067"/>
      <c r="S109" s="2068"/>
      <c r="T109" s="776" t="s">
        <v>887</v>
      </c>
      <c r="U109" s="777"/>
      <c r="V109" s="778"/>
      <c r="W109" s="549"/>
      <c r="X109" s="550"/>
      <c r="Y109" s="550"/>
      <c r="Z109" s="550"/>
      <c r="AA109" s="550"/>
      <c r="AB109" s="550"/>
      <c r="AC109" s="551"/>
      <c r="AD109" s="549"/>
      <c r="AE109" s="550"/>
      <c r="AF109" s="550"/>
      <c r="AG109" s="550"/>
      <c r="AH109" s="550"/>
      <c r="AI109" s="550"/>
      <c r="AJ109" s="551"/>
      <c r="AK109" s="549"/>
      <c r="AL109" s="550"/>
      <c r="AM109" s="550"/>
      <c r="AN109" s="550"/>
      <c r="AO109" s="550"/>
      <c r="AP109" s="550"/>
      <c r="AQ109" s="551"/>
      <c r="AR109" s="549"/>
      <c r="AS109" s="550"/>
      <c r="AT109" s="550"/>
      <c r="AU109" s="550"/>
      <c r="AV109" s="550"/>
      <c r="AW109" s="550"/>
      <c r="AX109" s="551"/>
      <c r="AY109" s="549"/>
      <c r="AZ109" s="550"/>
      <c r="BA109" s="772"/>
      <c r="BB109" s="2127"/>
      <c r="BC109" s="2128"/>
      <c r="BD109" s="2116"/>
      <c r="BE109" s="2117"/>
      <c r="BF109" s="2118"/>
      <c r="BG109" s="2119"/>
      <c r="BH109" s="2119"/>
      <c r="BI109" s="2119"/>
      <c r="BJ109" s="2120"/>
    </row>
    <row r="110" spans="2:62" ht="20.25" customHeight="1" x14ac:dyDescent="0.15">
      <c r="B110" s="2050"/>
      <c r="C110" s="2135"/>
      <c r="D110" s="2136"/>
      <c r="E110" s="779"/>
      <c r="F110" s="780">
        <f>C109</f>
        <v>0</v>
      </c>
      <c r="G110" s="779"/>
      <c r="H110" s="780">
        <f>I109</f>
        <v>0</v>
      </c>
      <c r="I110" s="2137"/>
      <c r="J110" s="2138"/>
      <c r="K110" s="2139"/>
      <c r="L110" s="2140"/>
      <c r="M110" s="2140"/>
      <c r="N110" s="2136"/>
      <c r="O110" s="2066"/>
      <c r="P110" s="2067"/>
      <c r="Q110" s="2067"/>
      <c r="R110" s="2067"/>
      <c r="S110" s="2068"/>
      <c r="T110" s="773" t="s">
        <v>888</v>
      </c>
      <c r="U110" s="774"/>
      <c r="V110" s="775"/>
      <c r="W110" s="557" t="str">
        <f>IF(W109="","",VLOOKUP(W109,[11]シフト記号表!$C$6:$L$47,10,FALSE))</f>
        <v/>
      </c>
      <c r="X110" s="558" t="str">
        <f>IF(X109="","",VLOOKUP(X109,[11]シフト記号表!$C$6:$L$47,10,FALSE))</f>
        <v/>
      </c>
      <c r="Y110" s="558" t="str">
        <f>IF(Y109="","",VLOOKUP(Y109,[11]シフト記号表!$C$6:$L$47,10,FALSE))</f>
        <v/>
      </c>
      <c r="Z110" s="558" t="str">
        <f>IF(Z109="","",VLOOKUP(Z109,[11]シフト記号表!$C$6:$L$47,10,FALSE))</f>
        <v/>
      </c>
      <c r="AA110" s="558" t="str">
        <f>IF(AA109="","",VLOOKUP(AA109,[11]シフト記号表!$C$6:$L$47,10,FALSE))</f>
        <v/>
      </c>
      <c r="AB110" s="558" t="str">
        <f>IF(AB109="","",VLOOKUP(AB109,[11]シフト記号表!$C$6:$L$47,10,FALSE))</f>
        <v/>
      </c>
      <c r="AC110" s="559" t="str">
        <f>IF(AC109="","",VLOOKUP(AC109,[11]シフト記号表!$C$6:$L$47,10,FALSE))</f>
        <v/>
      </c>
      <c r="AD110" s="557" t="str">
        <f>IF(AD109="","",VLOOKUP(AD109,[11]シフト記号表!$C$6:$L$47,10,FALSE))</f>
        <v/>
      </c>
      <c r="AE110" s="558" t="str">
        <f>IF(AE109="","",VLOOKUP(AE109,[11]シフト記号表!$C$6:$L$47,10,FALSE))</f>
        <v/>
      </c>
      <c r="AF110" s="558" t="str">
        <f>IF(AF109="","",VLOOKUP(AF109,[11]シフト記号表!$C$6:$L$47,10,FALSE))</f>
        <v/>
      </c>
      <c r="AG110" s="558" t="str">
        <f>IF(AG109="","",VLOOKUP(AG109,[11]シフト記号表!$C$6:$L$47,10,FALSE))</f>
        <v/>
      </c>
      <c r="AH110" s="558" t="str">
        <f>IF(AH109="","",VLOOKUP(AH109,[11]シフト記号表!$C$6:$L$47,10,FALSE))</f>
        <v/>
      </c>
      <c r="AI110" s="558" t="str">
        <f>IF(AI109="","",VLOOKUP(AI109,[11]シフト記号表!$C$6:$L$47,10,FALSE))</f>
        <v/>
      </c>
      <c r="AJ110" s="559" t="str">
        <f>IF(AJ109="","",VLOOKUP(AJ109,[11]シフト記号表!$C$6:$L$47,10,FALSE))</f>
        <v/>
      </c>
      <c r="AK110" s="557" t="str">
        <f>IF(AK109="","",VLOOKUP(AK109,[11]シフト記号表!$C$6:$L$47,10,FALSE))</f>
        <v/>
      </c>
      <c r="AL110" s="558" t="str">
        <f>IF(AL109="","",VLOOKUP(AL109,[11]シフト記号表!$C$6:$L$47,10,FALSE))</f>
        <v/>
      </c>
      <c r="AM110" s="558" t="str">
        <f>IF(AM109="","",VLOOKUP(AM109,[11]シフト記号表!$C$6:$L$47,10,FALSE))</f>
        <v/>
      </c>
      <c r="AN110" s="558" t="str">
        <f>IF(AN109="","",VLOOKUP(AN109,[11]シフト記号表!$C$6:$L$47,10,FALSE))</f>
        <v/>
      </c>
      <c r="AO110" s="558" t="str">
        <f>IF(AO109="","",VLOOKUP(AO109,[11]シフト記号表!$C$6:$L$47,10,FALSE))</f>
        <v/>
      </c>
      <c r="AP110" s="558" t="str">
        <f>IF(AP109="","",VLOOKUP(AP109,[11]シフト記号表!$C$6:$L$47,10,FALSE))</f>
        <v/>
      </c>
      <c r="AQ110" s="559" t="str">
        <f>IF(AQ109="","",VLOOKUP(AQ109,[11]シフト記号表!$C$6:$L$47,10,FALSE))</f>
        <v/>
      </c>
      <c r="AR110" s="557" t="str">
        <f>IF(AR109="","",VLOOKUP(AR109,[11]シフト記号表!$C$6:$L$47,10,FALSE))</f>
        <v/>
      </c>
      <c r="AS110" s="558" t="str">
        <f>IF(AS109="","",VLOOKUP(AS109,[11]シフト記号表!$C$6:$L$47,10,FALSE))</f>
        <v/>
      </c>
      <c r="AT110" s="558" t="str">
        <f>IF(AT109="","",VLOOKUP(AT109,[11]シフト記号表!$C$6:$L$47,10,FALSE))</f>
        <v/>
      </c>
      <c r="AU110" s="558" t="str">
        <f>IF(AU109="","",VLOOKUP(AU109,[11]シフト記号表!$C$6:$L$47,10,FALSE))</f>
        <v/>
      </c>
      <c r="AV110" s="558" t="str">
        <f>IF(AV109="","",VLOOKUP(AV109,[11]シフト記号表!$C$6:$L$47,10,FALSE))</f>
        <v/>
      </c>
      <c r="AW110" s="558" t="str">
        <f>IF(AW109="","",VLOOKUP(AW109,[11]シフト記号表!$C$6:$L$47,10,FALSE))</f>
        <v/>
      </c>
      <c r="AX110" s="559" t="str">
        <f>IF(AX109="","",VLOOKUP(AX109,[11]シフト記号表!$C$6:$L$47,10,FALSE))</f>
        <v/>
      </c>
      <c r="AY110" s="557" t="str">
        <f>IF(AY109="","",VLOOKUP(AY109,[11]シフト記号表!$C$6:$L$47,10,FALSE))</f>
        <v/>
      </c>
      <c r="AZ110" s="558" t="str">
        <f>IF(AZ109="","",VLOOKUP(AZ109,[11]シフト記号表!$C$6:$L$47,10,FALSE))</f>
        <v/>
      </c>
      <c r="BA110" s="558" t="str">
        <f>IF(BA109="","",VLOOKUP(BA109,[11]シフト記号表!$C$6:$L$47,10,FALSE))</f>
        <v/>
      </c>
      <c r="BB110" s="2132">
        <f>IF($BE$3="４週",SUM(W110:AX110),IF($BE$3="暦月",SUM(W110:BA110),""))</f>
        <v>0</v>
      </c>
      <c r="BC110" s="2133"/>
      <c r="BD110" s="2134">
        <f>IF($BE$3="４週",BB110/4,IF($BE$3="暦月",(BB110/($BE$8/7)),""))</f>
        <v>0</v>
      </c>
      <c r="BE110" s="2133"/>
      <c r="BF110" s="2129"/>
      <c r="BG110" s="2130"/>
      <c r="BH110" s="2130"/>
      <c r="BI110" s="2130"/>
      <c r="BJ110" s="2131"/>
    </row>
    <row r="111" spans="2:62" ht="20.25" customHeight="1" x14ac:dyDescent="0.15">
      <c r="B111" s="2049">
        <f>B109+1</f>
        <v>49</v>
      </c>
      <c r="C111" s="2121"/>
      <c r="D111" s="2122"/>
      <c r="E111" s="761"/>
      <c r="F111" s="762"/>
      <c r="G111" s="761"/>
      <c r="H111" s="762"/>
      <c r="I111" s="2123"/>
      <c r="J111" s="2124"/>
      <c r="K111" s="2125"/>
      <c r="L111" s="2126"/>
      <c r="M111" s="2126"/>
      <c r="N111" s="2122"/>
      <c r="O111" s="2066"/>
      <c r="P111" s="2067"/>
      <c r="Q111" s="2067"/>
      <c r="R111" s="2067"/>
      <c r="S111" s="2068"/>
      <c r="T111" s="776" t="s">
        <v>887</v>
      </c>
      <c r="U111" s="777"/>
      <c r="V111" s="778"/>
      <c r="W111" s="549"/>
      <c r="X111" s="550"/>
      <c r="Y111" s="550"/>
      <c r="Z111" s="550"/>
      <c r="AA111" s="550"/>
      <c r="AB111" s="550"/>
      <c r="AC111" s="551"/>
      <c r="AD111" s="549"/>
      <c r="AE111" s="550"/>
      <c r="AF111" s="550"/>
      <c r="AG111" s="550"/>
      <c r="AH111" s="550"/>
      <c r="AI111" s="550"/>
      <c r="AJ111" s="551"/>
      <c r="AK111" s="549"/>
      <c r="AL111" s="550"/>
      <c r="AM111" s="550"/>
      <c r="AN111" s="550"/>
      <c r="AO111" s="550"/>
      <c r="AP111" s="550"/>
      <c r="AQ111" s="551"/>
      <c r="AR111" s="549"/>
      <c r="AS111" s="550"/>
      <c r="AT111" s="550"/>
      <c r="AU111" s="550"/>
      <c r="AV111" s="550"/>
      <c r="AW111" s="550"/>
      <c r="AX111" s="551"/>
      <c r="AY111" s="549"/>
      <c r="AZ111" s="550"/>
      <c r="BA111" s="772"/>
      <c r="BB111" s="2127"/>
      <c r="BC111" s="2128"/>
      <c r="BD111" s="2116"/>
      <c r="BE111" s="2117"/>
      <c r="BF111" s="2118"/>
      <c r="BG111" s="2119"/>
      <c r="BH111" s="2119"/>
      <c r="BI111" s="2119"/>
      <c r="BJ111" s="2120"/>
    </row>
    <row r="112" spans="2:62" ht="20.25" customHeight="1" x14ac:dyDescent="0.15">
      <c r="B112" s="2050"/>
      <c r="C112" s="2135"/>
      <c r="D112" s="2136"/>
      <c r="E112" s="779"/>
      <c r="F112" s="780">
        <f>C111</f>
        <v>0</v>
      </c>
      <c r="G112" s="779"/>
      <c r="H112" s="780">
        <f>I111</f>
        <v>0</v>
      </c>
      <c r="I112" s="2137"/>
      <c r="J112" s="2138"/>
      <c r="K112" s="2139"/>
      <c r="L112" s="2140"/>
      <c r="M112" s="2140"/>
      <c r="N112" s="2136"/>
      <c r="O112" s="2066"/>
      <c r="P112" s="2067"/>
      <c r="Q112" s="2067"/>
      <c r="R112" s="2067"/>
      <c r="S112" s="2068"/>
      <c r="T112" s="773" t="s">
        <v>888</v>
      </c>
      <c r="U112" s="774"/>
      <c r="V112" s="775"/>
      <c r="W112" s="557" t="str">
        <f>IF(W111="","",VLOOKUP(W111,[11]シフト記号表!$C$6:$L$47,10,FALSE))</f>
        <v/>
      </c>
      <c r="X112" s="558" t="str">
        <f>IF(X111="","",VLOOKUP(X111,[11]シフト記号表!$C$6:$L$47,10,FALSE))</f>
        <v/>
      </c>
      <c r="Y112" s="558" t="str">
        <f>IF(Y111="","",VLOOKUP(Y111,[11]シフト記号表!$C$6:$L$47,10,FALSE))</f>
        <v/>
      </c>
      <c r="Z112" s="558" t="str">
        <f>IF(Z111="","",VLOOKUP(Z111,[11]シフト記号表!$C$6:$L$47,10,FALSE))</f>
        <v/>
      </c>
      <c r="AA112" s="558" t="str">
        <f>IF(AA111="","",VLOOKUP(AA111,[11]シフト記号表!$C$6:$L$47,10,FALSE))</f>
        <v/>
      </c>
      <c r="AB112" s="558" t="str">
        <f>IF(AB111="","",VLOOKUP(AB111,[11]シフト記号表!$C$6:$L$47,10,FALSE))</f>
        <v/>
      </c>
      <c r="AC112" s="559" t="str">
        <f>IF(AC111="","",VLOOKUP(AC111,[11]シフト記号表!$C$6:$L$47,10,FALSE))</f>
        <v/>
      </c>
      <c r="AD112" s="557" t="str">
        <f>IF(AD111="","",VLOOKUP(AD111,[11]シフト記号表!$C$6:$L$47,10,FALSE))</f>
        <v/>
      </c>
      <c r="AE112" s="558" t="str">
        <f>IF(AE111="","",VLOOKUP(AE111,[11]シフト記号表!$C$6:$L$47,10,FALSE))</f>
        <v/>
      </c>
      <c r="AF112" s="558" t="str">
        <f>IF(AF111="","",VLOOKUP(AF111,[11]シフト記号表!$C$6:$L$47,10,FALSE))</f>
        <v/>
      </c>
      <c r="AG112" s="558" t="str">
        <f>IF(AG111="","",VLOOKUP(AG111,[11]シフト記号表!$C$6:$L$47,10,FALSE))</f>
        <v/>
      </c>
      <c r="AH112" s="558" t="str">
        <f>IF(AH111="","",VLOOKUP(AH111,[11]シフト記号表!$C$6:$L$47,10,FALSE))</f>
        <v/>
      </c>
      <c r="AI112" s="558" t="str">
        <f>IF(AI111="","",VLOOKUP(AI111,[11]シフト記号表!$C$6:$L$47,10,FALSE))</f>
        <v/>
      </c>
      <c r="AJ112" s="559" t="str">
        <f>IF(AJ111="","",VLOOKUP(AJ111,[11]シフト記号表!$C$6:$L$47,10,FALSE))</f>
        <v/>
      </c>
      <c r="AK112" s="557" t="str">
        <f>IF(AK111="","",VLOOKUP(AK111,[11]シフト記号表!$C$6:$L$47,10,FALSE))</f>
        <v/>
      </c>
      <c r="AL112" s="558" t="str">
        <f>IF(AL111="","",VLOOKUP(AL111,[11]シフト記号表!$C$6:$L$47,10,FALSE))</f>
        <v/>
      </c>
      <c r="AM112" s="558" t="str">
        <f>IF(AM111="","",VLOOKUP(AM111,[11]シフト記号表!$C$6:$L$47,10,FALSE))</f>
        <v/>
      </c>
      <c r="AN112" s="558" t="str">
        <f>IF(AN111="","",VLOOKUP(AN111,[11]シフト記号表!$C$6:$L$47,10,FALSE))</f>
        <v/>
      </c>
      <c r="AO112" s="558" t="str">
        <f>IF(AO111="","",VLOOKUP(AO111,[11]シフト記号表!$C$6:$L$47,10,FALSE))</f>
        <v/>
      </c>
      <c r="AP112" s="558" t="str">
        <f>IF(AP111="","",VLOOKUP(AP111,[11]シフト記号表!$C$6:$L$47,10,FALSE))</f>
        <v/>
      </c>
      <c r="AQ112" s="559" t="str">
        <f>IF(AQ111="","",VLOOKUP(AQ111,[11]シフト記号表!$C$6:$L$47,10,FALSE))</f>
        <v/>
      </c>
      <c r="AR112" s="557" t="str">
        <f>IF(AR111="","",VLOOKUP(AR111,[11]シフト記号表!$C$6:$L$47,10,FALSE))</f>
        <v/>
      </c>
      <c r="AS112" s="558" t="str">
        <f>IF(AS111="","",VLOOKUP(AS111,[11]シフト記号表!$C$6:$L$47,10,FALSE))</f>
        <v/>
      </c>
      <c r="AT112" s="558" t="str">
        <f>IF(AT111="","",VLOOKUP(AT111,[11]シフト記号表!$C$6:$L$47,10,FALSE))</f>
        <v/>
      </c>
      <c r="AU112" s="558" t="str">
        <f>IF(AU111="","",VLOOKUP(AU111,[11]シフト記号表!$C$6:$L$47,10,FALSE))</f>
        <v/>
      </c>
      <c r="AV112" s="558" t="str">
        <f>IF(AV111="","",VLOOKUP(AV111,[11]シフト記号表!$C$6:$L$47,10,FALSE))</f>
        <v/>
      </c>
      <c r="AW112" s="558" t="str">
        <f>IF(AW111="","",VLOOKUP(AW111,[11]シフト記号表!$C$6:$L$47,10,FALSE))</f>
        <v/>
      </c>
      <c r="AX112" s="559" t="str">
        <f>IF(AX111="","",VLOOKUP(AX111,[11]シフト記号表!$C$6:$L$47,10,FALSE))</f>
        <v/>
      </c>
      <c r="AY112" s="557" t="str">
        <f>IF(AY111="","",VLOOKUP(AY111,[11]シフト記号表!$C$6:$L$47,10,FALSE))</f>
        <v/>
      </c>
      <c r="AZ112" s="558" t="str">
        <f>IF(AZ111="","",VLOOKUP(AZ111,[11]シフト記号表!$C$6:$L$47,10,FALSE))</f>
        <v/>
      </c>
      <c r="BA112" s="558" t="str">
        <f>IF(BA111="","",VLOOKUP(BA111,[11]シフト記号表!$C$6:$L$47,10,FALSE))</f>
        <v/>
      </c>
      <c r="BB112" s="2132">
        <f>IF($BE$3="４週",SUM(W112:AX112),IF($BE$3="暦月",SUM(W112:BA112),""))</f>
        <v>0</v>
      </c>
      <c r="BC112" s="2133"/>
      <c r="BD112" s="2134">
        <f>IF($BE$3="４週",BB112/4,IF($BE$3="暦月",(BB112/($BE$8/7)),""))</f>
        <v>0</v>
      </c>
      <c r="BE112" s="2133"/>
      <c r="BF112" s="2129"/>
      <c r="BG112" s="2130"/>
      <c r="BH112" s="2130"/>
      <c r="BI112" s="2130"/>
      <c r="BJ112" s="2131"/>
    </row>
    <row r="113" spans="2:62" ht="20.25" customHeight="1" x14ac:dyDescent="0.15">
      <c r="B113" s="2049">
        <f>B111+1</f>
        <v>50</v>
      </c>
      <c r="C113" s="2121"/>
      <c r="D113" s="2122"/>
      <c r="E113" s="761"/>
      <c r="F113" s="762"/>
      <c r="G113" s="761"/>
      <c r="H113" s="762"/>
      <c r="I113" s="2123"/>
      <c r="J113" s="2124"/>
      <c r="K113" s="2125"/>
      <c r="L113" s="2126"/>
      <c r="M113" s="2126"/>
      <c r="N113" s="2122"/>
      <c r="O113" s="2066"/>
      <c r="P113" s="2067"/>
      <c r="Q113" s="2067"/>
      <c r="R113" s="2067"/>
      <c r="S113" s="2068"/>
      <c r="T113" s="776" t="s">
        <v>887</v>
      </c>
      <c r="U113" s="777"/>
      <c r="V113" s="778"/>
      <c r="W113" s="549"/>
      <c r="X113" s="550"/>
      <c r="Y113" s="550"/>
      <c r="Z113" s="550"/>
      <c r="AA113" s="550"/>
      <c r="AB113" s="550"/>
      <c r="AC113" s="551"/>
      <c r="AD113" s="549"/>
      <c r="AE113" s="550"/>
      <c r="AF113" s="550"/>
      <c r="AG113" s="550"/>
      <c r="AH113" s="550"/>
      <c r="AI113" s="550"/>
      <c r="AJ113" s="551"/>
      <c r="AK113" s="549"/>
      <c r="AL113" s="550"/>
      <c r="AM113" s="550"/>
      <c r="AN113" s="550"/>
      <c r="AO113" s="550"/>
      <c r="AP113" s="550"/>
      <c r="AQ113" s="551"/>
      <c r="AR113" s="549"/>
      <c r="AS113" s="550"/>
      <c r="AT113" s="550"/>
      <c r="AU113" s="550"/>
      <c r="AV113" s="550"/>
      <c r="AW113" s="550"/>
      <c r="AX113" s="551"/>
      <c r="AY113" s="549"/>
      <c r="AZ113" s="550"/>
      <c r="BA113" s="772"/>
      <c r="BB113" s="2127"/>
      <c r="BC113" s="2128"/>
      <c r="BD113" s="2116"/>
      <c r="BE113" s="2117"/>
      <c r="BF113" s="2118"/>
      <c r="BG113" s="2119"/>
      <c r="BH113" s="2119"/>
      <c r="BI113" s="2119"/>
      <c r="BJ113" s="2120"/>
    </row>
    <row r="114" spans="2:62" ht="20.25" customHeight="1" x14ac:dyDescent="0.15">
      <c r="B114" s="2050"/>
      <c r="C114" s="2135"/>
      <c r="D114" s="2136"/>
      <c r="E114" s="779"/>
      <c r="F114" s="780">
        <f>C113</f>
        <v>0</v>
      </c>
      <c r="G114" s="779"/>
      <c r="H114" s="780">
        <f>I113</f>
        <v>0</v>
      </c>
      <c r="I114" s="2137"/>
      <c r="J114" s="2138"/>
      <c r="K114" s="2139"/>
      <c r="L114" s="2140"/>
      <c r="M114" s="2140"/>
      <c r="N114" s="2136"/>
      <c r="O114" s="2066"/>
      <c r="P114" s="2067"/>
      <c r="Q114" s="2067"/>
      <c r="R114" s="2067"/>
      <c r="S114" s="2068"/>
      <c r="T114" s="773" t="s">
        <v>888</v>
      </c>
      <c r="U114" s="774"/>
      <c r="V114" s="775"/>
      <c r="W114" s="557" t="str">
        <f>IF(W113="","",VLOOKUP(W113,[11]シフト記号表!$C$6:$L$47,10,FALSE))</f>
        <v/>
      </c>
      <c r="X114" s="558" t="str">
        <f>IF(X113="","",VLOOKUP(X113,[11]シフト記号表!$C$6:$L$47,10,FALSE))</f>
        <v/>
      </c>
      <c r="Y114" s="558" t="str">
        <f>IF(Y113="","",VLOOKUP(Y113,[11]シフト記号表!$C$6:$L$47,10,FALSE))</f>
        <v/>
      </c>
      <c r="Z114" s="558" t="str">
        <f>IF(Z113="","",VLOOKUP(Z113,[11]シフト記号表!$C$6:$L$47,10,FALSE))</f>
        <v/>
      </c>
      <c r="AA114" s="558" t="str">
        <f>IF(AA113="","",VLOOKUP(AA113,[11]シフト記号表!$C$6:$L$47,10,FALSE))</f>
        <v/>
      </c>
      <c r="AB114" s="558" t="str">
        <f>IF(AB113="","",VLOOKUP(AB113,[11]シフト記号表!$C$6:$L$47,10,FALSE))</f>
        <v/>
      </c>
      <c r="AC114" s="559" t="str">
        <f>IF(AC113="","",VLOOKUP(AC113,[11]シフト記号表!$C$6:$L$47,10,FALSE))</f>
        <v/>
      </c>
      <c r="AD114" s="557" t="str">
        <f>IF(AD113="","",VLOOKUP(AD113,[11]シフト記号表!$C$6:$L$47,10,FALSE))</f>
        <v/>
      </c>
      <c r="AE114" s="558" t="str">
        <f>IF(AE113="","",VLOOKUP(AE113,[11]シフト記号表!$C$6:$L$47,10,FALSE))</f>
        <v/>
      </c>
      <c r="AF114" s="558" t="str">
        <f>IF(AF113="","",VLOOKUP(AF113,[11]シフト記号表!$C$6:$L$47,10,FALSE))</f>
        <v/>
      </c>
      <c r="AG114" s="558" t="str">
        <f>IF(AG113="","",VLOOKUP(AG113,[11]シフト記号表!$C$6:$L$47,10,FALSE))</f>
        <v/>
      </c>
      <c r="AH114" s="558" t="str">
        <f>IF(AH113="","",VLOOKUP(AH113,[11]シフト記号表!$C$6:$L$47,10,FALSE))</f>
        <v/>
      </c>
      <c r="AI114" s="558" t="str">
        <f>IF(AI113="","",VLOOKUP(AI113,[11]シフト記号表!$C$6:$L$47,10,FALSE))</f>
        <v/>
      </c>
      <c r="AJ114" s="559" t="str">
        <f>IF(AJ113="","",VLOOKUP(AJ113,[11]シフト記号表!$C$6:$L$47,10,FALSE))</f>
        <v/>
      </c>
      <c r="AK114" s="557" t="str">
        <f>IF(AK113="","",VLOOKUP(AK113,[11]シフト記号表!$C$6:$L$47,10,FALSE))</f>
        <v/>
      </c>
      <c r="AL114" s="558" t="str">
        <f>IF(AL113="","",VLOOKUP(AL113,[11]シフト記号表!$C$6:$L$47,10,FALSE))</f>
        <v/>
      </c>
      <c r="AM114" s="558" t="str">
        <f>IF(AM113="","",VLOOKUP(AM113,[11]シフト記号表!$C$6:$L$47,10,FALSE))</f>
        <v/>
      </c>
      <c r="AN114" s="558" t="str">
        <f>IF(AN113="","",VLOOKUP(AN113,[11]シフト記号表!$C$6:$L$47,10,FALSE))</f>
        <v/>
      </c>
      <c r="AO114" s="558" t="str">
        <f>IF(AO113="","",VLOOKUP(AO113,[11]シフト記号表!$C$6:$L$47,10,FALSE))</f>
        <v/>
      </c>
      <c r="AP114" s="558" t="str">
        <f>IF(AP113="","",VLOOKUP(AP113,[11]シフト記号表!$C$6:$L$47,10,FALSE))</f>
        <v/>
      </c>
      <c r="AQ114" s="559" t="str">
        <f>IF(AQ113="","",VLOOKUP(AQ113,[11]シフト記号表!$C$6:$L$47,10,FALSE))</f>
        <v/>
      </c>
      <c r="AR114" s="557" t="str">
        <f>IF(AR113="","",VLOOKUP(AR113,[11]シフト記号表!$C$6:$L$47,10,FALSE))</f>
        <v/>
      </c>
      <c r="AS114" s="558" t="str">
        <f>IF(AS113="","",VLOOKUP(AS113,[11]シフト記号表!$C$6:$L$47,10,FALSE))</f>
        <v/>
      </c>
      <c r="AT114" s="558" t="str">
        <f>IF(AT113="","",VLOOKUP(AT113,[11]シフト記号表!$C$6:$L$47,10,FALSE))</f>
        <v/>
      </c>
      <c r="AU114" s="558" t="str">
        <f>IF(AU113="","",VLOOKUP(AU113,[11]シフト記号表!$C$6:$L$47,10,FALSE))</f>
        <v/>
      </c>
      <c r="AV114" s="558" t="str">
        <f>IF(AV113="","",VLOOKUP(AV113,[11]シフト記号表!$C$6:$L$47,10,FALSE))</f>
        <v/>
      </c>
      <c r="AW114" s="558" t="str">
        <f>IF(AW113="","",VLOOKUP(AW113,[11]シフト記号表!$C$6:$L$47,10,FALSE))</f>
        <v/>
      </c>
      <c r="AX114" s="559" t="str">
        <f>IF(AX113="","",VLOOKUP(AX113,[11]シフト記号表!$C$6:$L$47,10,FALSE))</f>
        <v/>
      </c>
      <c r="AY114" s="557" t="str">
        <f>IF(AY113="","",VLOOKUP(AY113,[11]シフト記号表!$C$6:$L$47,10,FALSE))</f>
        <v/>
      </c>
      <c r="AZ114" s="558" t="str">
        <f>IF(AZ113="","",VLOOKUP(AZ113,[11]シフト記号表!$C$6:$L$47,10,FALSE))</f>
        <v/>
      </c>
      <c r="BA114" s="558" t="str">
        <f>IF(BA113="","",VLOOKUP(BA113,[11]シフト記号表!$C$6:$L$47,10,FALSE))</f>
        <v/>
      </c>
      <c r="BB114" s="2132">
        <f>IF($BE$3="４週",SUM(W114:AX114),IF($BE$3="暦月",SUM(W114:BA114),""))</f>
        <v>0</v>
      </c>
      <c r="BC114" s="2133"/>
      <c r="BD114" s="2134">
        <f>IF($BE$3="４週",BB114/4,IF($BE$3="暦月",(BB114/($BE$8/7)),""))</f>
        <v>0</v>
      </c>
      <c r="BE114" s="2133"/>
      <c r="BF114" s="2129"/>
      <c r="BG114" s="2130"/>
      <c r="BH114" s="2130"/>
      <c r="BI114" s="2130"/>
      <c r="BJ114" s="2131"/>
    </row>
    <row r="115" spans="2:62" ht="20.25" customHeight="1" x14ac:dyDescent="0.15">
      <c r="B115" s="2049">
        <f>B113+1</f>
        <v>51</v>
      </c>
      <c r="C115" s="2121"/>
      <c r="D115" s="2122"/>
      <c r="E115" s="761"/>
      <c r="F115" s="762"/>
      <c r="G115" s="761"/>
      <c r="H115" s="762"/>
      <c r="I115" s="2123"/>
      <c r="J115" s="2124"/>
      <c r="K115" s="2125"/>
      <c r="L115" s="2126"/>
      <c r="M115" s="2126"/>
      <c r="N115" s="2122"/>
      <c r="O115" s="2066"/>
      <c r="P115" s="2067"/>
      <c r="Q115" s="2067"/>
      <c r="R115" s="2067"/>
      <c r="S115" s="2068"/>
      <c r="T115" s="776" t="s">
        <v>887</v>
      </c>
      <c r="U115" s="777"/>
      <c r="V115" s="778"/>
      <c r="W115" s="549"/>
      <c r="X115" s="550"/>
      <c r="Y115" s="550"/>
      <c r="Z115" s="550"/>
      <c r="AA115" s="550"/>
      <c r="AB115" s="550"/>
      <c r="AC115" s="551"/>
      <c r="AD115" s="549"/>
      <c r="AE115" s="550"/>
      <c r="AF115" s="550"/>
      <c r="AG115" s="550"/>
      <c r="AH115" s="550"/>
      <c r="AI115" s="550"/>
      <c r="AJ115" s="551"/>
      <c r="AK115" s="549"/>
      <c r="AL115" s="550"/>
      <c r="AM115" s="550"/>
      <c r="AN115" s="550"/>
      <c r="AO115" s="550"/>
      <c r="AP115" s="550"/>
      <c r="AQ115" s="551"/>
      <c r="AR115" s="549"/>
      <c r="AS115" s="550"/>
      <c r="AT115" s="550"/>
      <c r="AU115" s="550"/>
      <c r="AV115" s="550"/>
      <c r="AW115" s="550"/>
      <c r="AX115" s="551"/>
      <c r="AY115" s="549"/>
      <c r="AZ115" s="550"/>
      <c r="BA115" s="772"/>
      <c r="BB115" s="2127"/>
      <c r="BC115" s="2128"/>
      <c r="BD115" s="2116"/>
      <c r="BE115" s="2117"/>
      <c r="BF115" s="2118"/>
      <c r="BG115" s="2119"/>
      <c r="BH115" s="2119"/>
      <c r="BI115" s="2119"/>
      <c r="BJ115" s="2120"/>
    </row>
    <row r="116" spans="2:62" ht="20.25" customHeight="1" x14ac:dyDescent="0.15">
      <c r="B116" s="2050"/>
      <c r="C116" s="2135"/>
      <c r="D116" s="2136"/>
      <c r="E116" s="779"/>
      <c r="F116" s="780">
        <f>C115</f>
        <v>0</v>
      </c>
      <c r="G116" s="779"/>
      <c r="H116" s="780">
        <f>I115</f>
        <v>0</v>
      </c>
      <c r="I116" s="2137"/>
      <c r="J116" s="2138"/>
      <c r="K116" s="2139"/>
      <c r="L116" s="2140"/>
      <c r="M116" s="2140"/>
      <c r="N116" s="2136"/>
      <c r="O116" s="2066"/>
      <c r="P116" s="2067"/>
      <c r="Q116" s="2067"/>
      <c r="R116" s="2067"/>
      <c r="S116" s="2068"/>
      <c r="T116" s="773" t="s">
        <v>888</v>
      </c>
      <c r="U116" s="774"/>
      <c r="V116" s="775"/>
      <c r="W116" s="557" t="str">
        <f>IF(W115="","",VLOOKUP(W115,[11]シフト記号表!$C$6:$L$47,10,FALSE))</f>
        <v/>
      </c>
      <c r="X116" s="558" t="str">
        <f>IF(X115="","",VLOOKUP(X115,[11]シフト記号表!$C$6:$L$47,10,FALSE))</f>
        <v/>
      </c>
      <c r="Y116" s="558" t="str">
        <f>IF(Y115="","",VLOOKUP(Y115,[11]シフト記号表!$C$6:$L$47,10,FALSE))</f>
        <v/>
      </c>
      <c r="Z116" s="558" t="str">
        <f>IF(Z115="","",VLOOKUP(Z115,[11]シフト記号表!$C$6:$L$47,10,FALSE))</f>
        <v/>
      </c>
      <c r="AA116" s="558" t="str">
        <f>IF(AA115="","",VLOOKUP(AA115,[11]シフト記号表!$C$6:$L$47,10,FALSE))</f>
        <v/>
      </c>
      <c r="AB116" s="558" t="str">
        <f>IF(AB115="","",VLOOKUP(AB115,[11]シフト記号表!$C$6:$L$47,10,FALSE))</f>
        <v/>
      </c>
      <c r="AC116" s="559" t="str">
        <f>IF(AC115="","",VLOOKUP(AC115,[11]シフト記号表!$C$6:$L$47,10,FALSE))</f>
        <v/>
      </c>
      <c r="AD116" s="557" t="str">
        <f>IF(AD115="","",VLOOKUP(AD115,[11]シフト記号表!$C$6:$L$47,10,FALSE))</f>
        <v/>
      </c>
      <c r="AE116" s="558" t="str">
        <f>IF(AE115="","",VLOOKUP(AE115,[11]シフト記号表!$C$6:$L$47,10,FALSE))</f>
        <v/>
      </c>
      <c r="AF116" s="558" t="str">
        <f>IF(AF115="","",VLOOKUP(AF115,[11]シフト記号表!$C$6:$L$47,10,FALSE))</f>
        <v/>
      </c>
      <c r="AG116" s="558" t="str">
        <f>IF(AG115="","",VLOOKUP(AG115,[11]シフト記号表!$C$6:$L$47,10,FALSE))</f>
        <v/>
      </c>
      <c r="AH116" s="558" t="str">
        <f>IF(AH115="","",VLOOKUP(AH115,[11]シフト記号表!$C$6:$L$47,10,FALSE))</f>
        <v/>
      </c>
      <c r="AI116" s="558" t="str">
        <f>IF(AI115="","",VLOOKUP(AI115,[11]シフト記号表!$C$6:$L$47,10,FALSE))</f>
        <v/>
      </c>
      <c r="AJ116" s="559" t="str">
        <f>IF(AJ115="","",VLOOKUP(AJ115,[11]シフト記号表!$C$6:$L$47,10,FALSE))</f>
        <v/>
      </c>
      <c r="AK116" s="557" t="str">
        <f>IF(AK115="","",VLOOKUP(AK115,[11]シフト記号表!$C$6:$L$47,10,FALSE))</f>
        <v/>
      </c>
      <c r="AL116" s="558" t="str">
        <f>IF(AL115="","",VLOOKUP(AL115,[11]シフト記号表!$C$6:$L$47,10,FALSE))</f>
        <v/>
      </c>
      <c r="AM116" s="558" t="str">
        <f>IF(AM115="","",VLOOKUP(AM115,[11]シフト記号表!$C$6:$L$47,10,FALSE))</f>
        <v/>
      </c>
      <c r="AN116" s="558" t="str">
        <f>IF(AN115="","",VLOOKUP(AN115,[11]シフト記号表!$C$6:$L$47,10,FALSE))</f>
        <v/>
      </c>
      <c r="AO116" s="558" t="str">
        <f>IF(AO115="","",VLOOKUP(AO115,[11]シフト記号表!$C$6:$L$47,10,FALSE))</f>
        <v/>
      </c>
      <c r="AP116" s="558" t="str">
        <f>IF(AP115="","",VLOOKUP(AP115,[11]シフト記号表!$C$6:$L$47,10,FALSE))</f>
        <v/>
      </c>
      <c r="AQ116" s="559" t="str">
        <f>IF(AQ115="","",VLOOKUP(AQ115,[11]シフト記号表!$C$6:$L$47,10,FALSE))</f>
        <v/>
      </c>
      <c r="AR116" s="557" t="str">
        <f>IF(AR115="","",VLOOKUP(AR115,[11]シフト記号表!$C$6:$L$47,10,FALSE))</f>
        <v/>
      </c>
      <c r="AS116" s="558" t="str">
        <f>IF(AS115="","",VLOOKUP(AS115,[11]シフト記号表!$C$6:$L$47,10,FALSE))</f>
        <v/>
      </c>
      <c r="AT116" s="558" t="str">
        <f>IF(AT115="","",VLOOKUP(AT115,[11]シフト記号表!$C$6:$L$47,10,FALSE))</f>
        <v/>
      </c>
      <c r="AU116" s="558" t="str">
        <f>IF(AU115="","",VLOOKUP(AU115,[11]シフト記号表!$C$6:$L$47,10,FALSE))</f>
        <v/>
      </c>
      <c r="AV116" s="558" t="str">
        <f>IF(AV115="","",VLOOKUP(AV115,[11]シフト記号表!$C$6:$L$47,10,FALSE))</f>
        <v/>
      </c>
      <c r="AW116" s="558" t="str">
        <f>IF(AW115="","",VLOOKUP(AW115,[11]シフト記号表!$C$6:$L$47,10,FALSE))</f>
        <v/>
      </c>
      <c r="AX116" s="559" t="str">
        <f>IF(AX115="","",VLOOKUP(AX115,[11]シフト記号表!$C$6:$L$47,10,FALSE))</f>
        <v/>
      </c>
      <c r="AY116" s="557" t="str">
        <f>IF(AY115="","",VLOOKUP(AY115,[11]シフト記号表!$C$6:$L$47,10,FALSE))</f>
        <v/>
      </c>
      <c r="AZ116" s="558" t="str">
        <f>IF(AZ115="","",VLOOKUP(AZ115,[11]シフト記号表!$C$6:$L$47,10,FALSE))</f>
        <v/>
      </c>
      <c r="BA116" s="558" t="str">
        <f>IF(BA115="","",VLOOKUP(BA115,[11]シフト記号表!$C$6:$L$47,10,FALSE))</f>
        <v/>
      </c>
      <c r="BB116" s="2132">
        <f>IF($BE$3="４週",SUM(W116:AX116),IF($BE$3="暦月",SUM(W116:BA116),""))</f>
        <v>0</v>
      </c>
      <c r="BC116" s="2133"/>
      <c r="BD116" s="2134">
        <f>IF($BE$3="４週",BB116/4,IF($BE$3="暦月",(BB116/($BE$8/7)),""))</f>
        <v>0</v>
      </c>
      <c r="BE116" s="2133"/>
      <c r="BF116" s="2129"/>
      <c r="BG116" s="2130"/>
      <c r="BH116" s="2130"/>
      <c r="BI116" s="2130"/>
      <c r="BJ116" s="2131"/>
    </row>
    <row r="117" spans="2:62" ht="20.25" customHeight="1" x14ac:dyDescent="0.15">
      <c r="B117" s="2049">
        <f>B115+1</f>
        <v>52</v>
      </c>
      <c r="C117" s="2121"/>
      <c r="D117" s="2122"/>
      <c r="E117" s="761"/>
      <c r="F117" s="762"/>
      <c r="G117" s="761"/>
      <c r="H117" s="762"/>
      <c r="I117" s="2123"/>
      <c r="J117" s="2124"/>
      <c r="K117" s="2125"/>
      <c r="L117" s="2126"/>
      <c r="M117" s="2126"/>
      <c r="N117" s="2122"/>
      <c r="O117" s="2066"/>
      <c r="P117" s="2067"/>
      <c r="Q117" s="2067"/>
      <c r="R117" s="2067"/>
      <c r="S117" s="2068"/>
      <c r="T117" s="776" t="s">
        <v>887</v>
      </c>
      <c r="U117" s="777"/>
      <c r="V117" s="778"/>
      <c r="W117" s="549"/>
      <c r="X117" s="550"/>
      <c r="Y117" s="550"/>
      <c r="Z117" s="550"/>
      <c r="AA117" s="550"/>
      <c r="AB117" s="550"/>
      <c r="AC117" s="551"/>
      <c r="AD117" s="549"/>
      <c r="AE117" s="550"/>
      <c r="AF117" s="550"/>
      <c r="AG117" s="550"/>
      <c r="AH117" s="550"/>
      <c r="AI117" s="550"/>
      <c r="AJ117" s="551"/>
      <c r="AK117" s="549"/>
      <c r="AL117" s="550"/>
      <c r="AM117" s="550"/>
      <c r="AN117" s="550"/>
      <c r="AO117" s="550"/>
      <c r="AP117" s="550"/>
      <c r="AQ117" s="551"/>
      <c r="AR117" s="549"/>
      <c r="AS117" s="550"/>
      <c r="AT117" s="550"/>
      <c r="AU117" s="550"/>
      <c r="AV117" s="550"/>
      <c r="AW117" s="550"/>
      <c r="AX117" s="551"/>
      <c r="AY117" s="549"/>
      <c r="AZ117" s="550"/>
      <c r="BA117" s="772"/>
      <c r="BB117" s="2127"/>
      <c r="BC117" s="2128"/>
      <c r="BD117" s="2116"/>
      <c r="BE117" s="2117"/>
      <c r="BF117" s="2118"/>
      <c r="BG117" s="2119"/>
      <c r="BH117" s="2119"/>
      <c r="BI117" s="2119"/>
      <c r="BJ117" s="2120"/>
    </row>
    <row r="118" spans="2:62" ht="20.25" customHeight="1" x14ac:dyDescent="0.15">
      <c r="B118" s="2050"/>
      <c r="C118" s="2135"/>
      <c r="D118" s="2136"/>
      <c r="E118" s="779"/>
      <c r="F118" s="780">
        <f>C117</f>
        <v>0</v>
      </c>
      <c r="G118" s="779"/>
      <c r="H118" s="780">
        <f>I117</f>
        <v>0</v>
      </c>
      <c r="I118" s="2137"/>
      <c r="J118" s="2138"/>
      <c r="K118" s="2139"/>
      <c r="L118" s="2140"/>
      <c r="M118" s="2140"/>
      <c r="N118" s="2136"/>
      <c r="O118" s="2066"/>
      <c r="P118" s="2067"/>
      <c r="Q118" s="2067"/>
      <c r="R118" s="2067"/>
      <c r="S118" s="2068"/>
      <c r="T118" s="773" t="s">
        <v>888</v>
      </c>
      <c r="U118" s="774"/>
      <c r="V118" s="775"/>
      <c r="W118" s="557" t="str">
        <f>IF(W117="","",VLOOKUP(W117,[11]シフト記号表!$C$6:$L$47,10,FALSE))</f>
        <v/>
      </c>
      <c r="X118" s="558" t="str">
        <f>IF(X117="","",VLOOKUP(X117,[11]シフト記号表!$C$6:$L$47,10,FALSE))</f>
        <v/>
      </c>
      <c r="Y118" s="558" t="str">
        <f>IF(Y117="","",VLOOKUP(Y117,[11]シフト記号表!$C$6:$L$47,10,FALSE))</f>
        <v/>
      </c>
      <c r="Z118" s="558" t="str">
        <f>IF(Z117="","",VLOOKUP(Z117,[11]シフト記号表!$C$6:$L$47,10,FALSE))</f>
        <v/>
      </c>
      <c r="AA118" s="558" t="str">
        <f>IF(AA117="","",VLOOKUP(AA117,[11]シフト記号表!$C$6:$L$47,10,FALSE))</f>
        <v/>
      </c>
      <c r="AB118" s="558" t="str">
        <f>IF(AB117="","",VLOOKUP(AB117,[11]シフト記号表!$C$6:$L$47,10,FALSE))</f>
        <v/>
      </c>
      <c r="AC118" s="559" t="str">
        <f>IF(AC117="","",VLOOKUP(AC117,[11]シフト記号表!$C$6:$L$47,10,FALSE))</f>
        <v/>
      </c>
      <c r="AD118" s="557" t="str">
        <f>IF(AD117="","",VLOOKUP(AD117,[11]シフト記号表!$C$6:$L$47,10,FALSE))</f>
        <v/>
      </c>
      <c r="AE118" s="558" t="str">
        <f>IF(AE117="","",VLOOKUP(AE117,[11]シフト記号表!$C$6:$L$47,10,FALSE))</f>
        <v/>
      </c>
      <c r="AF118" s="558" t="str">
        <f>IF(AF117="","",VLOOKUP(AF117,[11]シフト記号表!$C$6:$L$47,10,FALSE))</f>
        <v/>
      </c>
      <c r="AG118" s="558" t="str">
        <f>IF(AG117="","",VLOOKUP(AG117,[11]シフト記号表!$C$6:$L$47,10,FALSE))</f>
        <v/>
      </c>
      <c r="AH118" s="558" t="str">
        <f>IF(AH117="","",VLOOKUP(AH117,[11]シフト記号表!$C$6:$L$47,10,FALSE))</f>
        <v/>
      </c>
      <c r="AI118" s="558" t="str">
        <f>IF(AI117="","",VLOOKUP(AI117,[11]シフト記号表!$C$6:$L$47,10,FALSE))</f>
        <v/>
      </c>
      <c r="AJ118" s="559" t="str">
        <f>IF(AJ117="","",VLOOKUP(AJ117,[11]シフト記号表!$C$6:$L$47,10,FALSE))</f>
        <v/>
      </c>
      <c r="AK118" s="557" t="str">
        <f>IF(AK117="","",VLOOKUP(AK117,[11]シフト記号表!$C$6:$L$47,10,FALSE))</f>
        <v/>
      </c>
      <c r="AL118" s="558" t="str">
        <f>IF(AL117="","",VLOOKUP(AL117,[11]シフト記号表!$C$6:$L$47,10,FALSE))</f>
        <v/>
      </c>
      <c r="AM118" s="558" t="str">
        <f>IF(AM117="","",VLOOKUP(AM117,[11]シフト記号表!$C$6:$L$47,10,FALSE))</f>
        <v/>
      </c>
      <c r="AN118" s="558" t="str">
        <f>IF(AN117="","",VLOOKUP(AN117,[11]シフト記号表!$C$6:$L$47,10,FALSE))</f>
        <v/>
      </c>
      <c r="AO118" s="558" t="str">
        <f>IF(AO117="","",VLOOKUP(AO117,[11]シフト記号表!$C$6:$L$47,10,FALSE))</f>
        <v/>
      </c>
      <c r="AP118" s="558" t="str">
        <f>IF(AP117="","",VLOOKUP(AP117,[11]シフト記号表!$C$6:$L$47,10,FALSE))</f>
        <v/>
      </c>
      <c r="AQ118" s="559" t="str">
        <f>IF(AQ117="","",VLOOKUP(AQ117,[11]シフト記号表!$C$6:$L$47,10,FALSE))</f>
        <v/>
      </c>
      <c r="AR118" s="557" t="str">
        <f>IF(AR117="","",VLOOKUP(AR117,[11]シフト記号表!$C$6:$L$47,10,FALSE))</f>
        <v/>
      </c>
      <c r="AS118" s="558" t="str">
        <f>IF(AS117="","",VLOOKUP(AS117,[11]シフト記号表!$C$6:$L$47,10,FALSE))</f>
        <v/>
      </c>
      <c r="AT118" s="558" t="str">
        <f>IF(AT117="","",VLOOKUP(AT117,[11]シフト記号表!$C$6:$L$47,10,FALSE))</f>
        <v/>
      </c>
      <c r="AU118" s="558" t="str">
        <f>IF(AU117="","",VLOOKUP(AU117,[11]シフト記号表!$C$6:$L$47,10,FALSE))</f>
        <v/>
      </c>
      <c r="AV118" s="558" t="str">
        <f>IF(AV117="","",VLOOKUP(AV117,[11]シフト記号表!$C$6:$L$47,10,FALSE))</f>
        <v/>
      </c>
      <c r="AW118" s="558" t="str">
        <f>IF(AW117="","",VLOOKUP(AW117,[11]シフト記号表!$C$6:$L$47,10,FALSE))</f>
        <v/>
      </c>
      <c r="AX118" s="559" t="str">
        <f>IF(AX117="","",VLOOKUP(AX117,[11]シフト記号表!$C$6:$L$47,10,FALSE))</f>
        <v/>
      </c>
      <c r="AY118" s="557" t="str">
        <f>IF(AY117="","",VLOOKUP(AY117,[11]シフト記号表!$C$6:$L$47,10,FALSE))</f>
        <v/>
      </c>
      <c r="AZ118" s="558" t="str">
        <f>IF(AZ117="","",VLOOKUP(AZ117,[11]シフト記号表!$C$6:$L$47,10,FALSE))</f>
        <v/>
      </c>
      <c r="BA118" s="558" t="str">
        <f>IF(BA117="","",VLOOKUP(BA117,[11]シフト記号表!$C$6:$L$47,10,FALSE))</f>
        <v/>
      </c>
      <c r="BB118" s="2132">
        <f>IF($BE$3="４週",SUM(W118:AX118),IF($BE$3="暦月",SUM(W118:BA118),""))</f>
        <v>0</v>
      </c>
      <c r="BC118" s="2133"/>
      <c r="BD118" s="2134">
        <f>IF($BE$3="４週",BB118/4,IF($BE$3="暦月",(BB118/($BE$8/7)),""))</f>
        <v>0</v>
      </c>
      <c r="BE118" s="2133"/>
      <c r="BF118" s="2129"/>
      <c r="BG118" s="2130"/>
      <c r="BH118" s="2130"/>
      <c r="BI118" s="2130"/>
      <c r="BJ118" s="2131"/>
    </row>
    <row r="119" spans="2:62" ht="20.25" customHeight="1" x14ac:dyDescent="0.15">
      <c r="B119" s="2049">
        <f>B117+1</f>
        <v>53</v>
      </c>
      <c r="C119" s="2121"/>
      <c r="D119" s="2122"/>
      <c r="E119" s="761"/>
      <c r="F119" s="762"/>
      <c r="G119" s="761"/>
      <c r="H119" s="762"/>
      <c r="I119" s="2123"/>
      <c r="J119" s="2124"/>
      <c r="K119" s="2125"/>
      <c r="L119" s="2126"/>
      <c r="M119" s="2126"/>
      <c r="N119" s="2122"/>
      <c r="O119" s="2066"/>
      <c r="P119" s="2067"/>
      <c r="Q119" s="2067"/>
      <c r="R119" s="2067"/>
      <c r="S119" s="2068"/>
      <c r="T119" s="776" t="s">
        <v>887</v>
      </c>
      <c r="U119" s="777"/>
      <c r="V119" s="778"/>
      <c r="W119" s="549"/>
      <c r="X119" s="550"/>
      <c r="Y119" s="550"/>
      <c r="Z119" s="550"/>
      <c r="AA119" s="550"/>
      <c r="AB119" s="550"/>
      <c r="AC119" s="551"/>
      <c r="AD119" s="549"/>
      <c r="AE119" s="550"/>
      <c r="AF119" s="550"/>
      <c r="AG119" s="550"/>
      <c r="AH119" s="550"/>
      <c r="AI119" s="550"/>
      <c r="AJ119" s="551"/>
      <c r="AK119" s="549"/>
      <c r="AL119" s="550"/>
      <c r="AM119" s="550"/>
      <c r="AN119" s="550"/>
      <c r="AO119" s="550"/>
      <c r="AP119" s="550"/>
      <c r="AQ119" s="551"/>
      <c r="AR119" s="549"/>
      <c r="AS119" s="550"/>
      <c r="AT119" s="550"/>
      <c r="AU119" s="550"/>
      <c r="AV119" s="550"/>
      <c r="AW119" s="550"/>
      <c r="AX119" s="551"/>
      <c r="AY119" s="549"/>
      <c r="AZ119" s="550"/>
      <c r="BA119" s="772"/>
      <c r="BB119" s="2127"/>
      <c r="BC119" s="2128"/>
      <c r="BD119" s="2116"/>
      <c r="BE119" s="2117"/>
      <c r="BF119" s="2118"/>
      <c r="BG119" s="2119"/>
      <c r="BH119" s="2119"/>
      <c r="BI119" s="2119"/>
      <c r="BJ119" s="2120"/>
    </row>
    <row r="120" spans="2:62" ht="20.25" customHeight="1" x14ac:dyDescent="0.15">
      <c r="B120" s="2050"/>
      <c r="C120" s="2135"/>
      <c r="D120" s="2136"/>
      <c r="E120" s="779"/>
      <c r="F120" s="780">
        <f>C119</f>
        <v>0</v>
      </c>
      <c r="G120" s="779"/>
      <c r="H120" s="780">
        <f>I119</f>
        <v>0</v>
      </c>
      <c r="I120" s="2137"/>
      <c r="J120" s="2138"/>
      <c r="K120" s="2139"/>
      <c r="L120" s="2140"/>
      <c r="M120" s="2140"/>
      <c r="N120" s="2136"/>
      <c r="O120" s="2066"/>
      <c r="P120" s="2067"/>
      <c r="Q120" s="2067"/>
      <c r="R120" s="2067"/>
      <c r="S120" s="2068"/>
      <c r="T120" s="773" t="s">
        <v>888</v>
      </c>
      <c r="U120" s="774"/>
      <c r="V120" s="775"/>
      <c r="W120" s="557" t="str">
        <f>IF(W119="","",VLOOKUP(W119,[11]シフト記号表!$C$6:$L$47,10,FALSE))</f>
        <v/>
      </c>
      <c r="X120" s="558" t="str">
        <f>IF(X119="","",VLOOKUP(X119,[11]シフト記号表!$C$6:$L$47,10,FALSE))</f>
        <v/>
      </c>
      <c r="Y120" s="558" t="str">
        <f>IF(Y119="","",VLOOKUP(Y119,[11]シフト記号表!$C$6:$L$47,10,FALSE))</f>
        <v/>
      </c>
      <c r="Z120" s="558" t="str">
        <f>IF(Z119="","",VLOOKUP(Z119,[11]シフト記号表!$C$6:$L$47,10,FALSE))</f>
        <v/>
      </c>
      <c r="AA120" s="558" t="str">
        <f>IF(AA119="","",VLOOKUP(AA119,[11]シフト記号表!$C$6:$L$47,10,FALSE))</f>
        <v/>
      </c>
      <c r="AB120" s="558" t="str">
        <f>IF(AB119="","",VLOOKUP(AB119,[11]シフト記号表!$C$6:$L$47,10,FALSE))</f>
        <v/>
      </c>
      <c r="AC120" s="559" t="str">
        <f>IF(AC119="","",VLOOKUP(AC119,[11]シフト記号表!$C$6:$L$47,10,FALSE))</f>
        <v/>
      </c>
      <c r="AD120" s="557" t="str">
        <f>IF(AD119="","",VLOOKUP(AD119,[11]シフト記号表!$C$6:$L$47,10,FALSE))</f>
        <v/>
      </c>
      <c r="AE120" s="558" t="str">
        <f>IF(AE119="","",VLOOKUP(AE119,[11]シフト記号表!$C$6:$L$47,10,FALSE))</f>
        <v/>
      </c>
      <c r="AF120" s="558" t="str">
        <f>IF(AF119="","",VLOOKUP(AF119,[11]シフト記号表!$C$6:$L$47,10,FALSE))</f>
        <v/>
      </c>
      <c r="AG120" s="558" t="str">
        <f>IF(AG119="","",VLOOKUP(AG119,[11]シフト記号表!$C$6:$L$47,10,FALSE))</f>
        <v/>
      </c>
      <c r="AH120" s="558" t="str">
        <f>IF(AH119="","",VLOOKUP(AH119,[11]シフト記号表!$C$6:$L$47,10,FALSE))</f>
        <v/>
      </c>
      <c r="AI120" s="558" t="str">
        <f>IF(AI119="","",VLOOKUP(AI119,[11]シフト記号表!$C$6:$L$47,10,FALSE))</f>
        <v/>
      </c>
      <c r="AJ120" s="559" t="str">
        <f>IF(AJ119="","",VLOOKUP(AJ119,[11]シフト記号表!$C$6:$L$47,10,FALSE))</f>
        <v/>
      </c>
      <c r="AK120" s="557" t="str">
        <f>IF(AK119="","",VLOOKUP(AK119,[11]シフト記号表!$C$6:$L$47,10,FALSE))</f>
        <v/>
      </c>
      <c r="AL120" s="558" t="str">
        <f>IF(AL119="","",VLOOKUP(AL119,[11]シフト記号表!$C$6:$L$47,10,FALSE))</f>
        <v/>
      </c>
      <c r="AM120" s="558" t="str">
        <f>IF(AM119="","",VLOOKUP(AM119,[11]シフト記号表!$C$6:$L$47,10,FALSE))</f>
        <v/>
      </c>
      <c r="AN120" s="558" t="str">
        <f>IF(AN119="","",VLOOKUP(AN119,[11]シフト記号表!$C$6:$L$47,10,FALSE))</f>
        <v/>
      </c>
      <c r="AO120" s="558" t="str">
        <f>IF(AO119="","",VLOOKUP(AO119,[11]シフト記号表!$C$6:$L$47,10,FALSE))</f>
        <v/>
      </c>
      <c r="AP120" s="558" t="str">
        <f>IF(AP119="","",VLOOKUP(AP119,[11]シフト記号表!$C$6:$L$47,10,FALSE))</f>
        <v/>
      </c>
      <c r="AQ120" s="559" t="str">
        <f>IF(AQ119="","",VLOOKUP(AQ119,[11]シフト記号表!$C$6:$L$47,10,FALSE))</f>
        <v/>
      </c>
      <c r="AR120" s="557" t="str">
        <f>IF(AR119="","",VLOOKUP(AR119,[11]シフト記号表!$C$6:$L$47,10,FALSE))</f>
        <v/>
      </c>
      <c r="AS120" s="558" t="str">
        <f>IF(AS119="","",VLOOKUP(AS119,[11]シフト記号表!$C$6:$L$47,10,FALSE))</f>
        <v/>
      </c>
      <c r="AT120" s="558" t="str">
        <f>IF(AT119="","",VLOOKUP(AT119,[11]シフト記号表!$C$6:$L$47,10,FALSE))</f>
        <v/>
      </c>
      <c r="AU120" s="558" t="str">
        <f>IF(AU119="","",VLOOKUP(AU119,[11]シフト記号表!$C$6:$L$47,10,FALSE))</f>
        <v/>
      </c>
      <c r="AV120" s="558" t="str">
        <f>IF(AV119="","",VLOOKUP(AV119,[11]シフト記号表!$C$6:$L$47,10,FALSE))</f>
        <v/>
      </c>
      <c r="AW120" s="558" t="str">
        <f>IF(AW119="","",VLOOKUP(AW119,[11]シフト記号表!$C$6:$L$47,10,FALSE))</f>
        <v/>
      </c>
      <c r="AX120" s="559" t="str">
        <f>IF(AX119="","",VLOOKUP(AX119,[11]シフト記号表!$C$6:$L$47,10,FALSE))</f>
        <v/>
      </c>
      <c r="AY120" s="557" t="str">
        <f>IF(AY119="","",VLOOKUP(AY119,[11]シフト記号表!$C$6:$L$47,10,FALSE))</f>
        <v/>
      </c>
      <c r="AZ120" s="558" t="str">
        <f>IF(AZ119="","",VLOOKUP(AZ119,[11]シフト記号表!$C$6:$L$47,10,FALSE))</f>
        <v/>
      </c>
      <c r="BA120" s="558" t="str">
        <f>IF(BA119="","",VLOOKUP(BA119,[11]シフト記号表!$C$6:$L$47,10,FALSE))</f>
        <v/>
      </c>
      <c r="BB120" s="2132">
        <f>IF($BE$3="４週",SUM(W120:AX120),IF($BE$3="暦月",SUM(W120:BA120),""))</f>
        <v>0</v>
      </c>
      <c r="BC120" s="2133"/>
      <c r="BD120" s="2134">
        <f>IF($BE$3="４週",BB120/4,IF($BE$3="暦月",(BB120/($BE$8/7)),""))</f>
        <v>0</v>
      </c>
      <c r="BE120" s="2133"/>
      <c r="BF120" s="2129"/>
      <c r="BG120" s="2130"/>
      <c r="BH120" s="2130"/>
      <c r="BI120" s="2130"/>
      <c r="BJ120" s="2131"/>
    </row>
    <row r="121" spans="2:62" ht="20.25" customHeight="1" x14ac:dyDescent="0.15">
      <c r="B121" s="2049">
        <f>B119+1</f>
        <v>54</v>
      </c>
      <c r="C121" s="2121"/>
      <c r="D121" s="2122"/>
      <c r="E121" s="761"/>
      <c r="F121" s="762"/>
      <c r="G121" s="761"/>
      <c r="H121" s="762"/>
      <c r="I121" s="2123"/>
      <c r="J121" s="2124"/>
      <c r="K121" s="2125"/>
      <c r="L121" s="2126"/>
      <c r="M121" s="2126"/>
      <c r="N121" s="2122"/>
      <c r="O121" s="2066"/>
      <c r="P121" s="2067"/>
      <c r="Q121" s="2067"/>
      <c r="R121" s="2067"/>
      <c r="S121" s="2068"/>
      <c r="T121" s="776" t="s">
        <v>887</v>
      </c>
      <c r="U121" s="777"/>
      <c r="V121" s="778"/>
      <c r="W121" s="549"/>
      <c r="X121" s="550"/>
      <c r="Y121" s="550"/>
      <c r="Z121" s="550"/>
      <c r="AA121" s="550"/>
      <c r="AB121" s="550"/>
      <c r="AC121" s="551"/>
      <c r="AD121" s="549"/>
      <c r="AE121" s="550"/>
      <c r="AF121" s="550"/>
      <c r="AG121" s="550"/>
      <c r="AH121" s="550"/>
      <c r="AI121" s="550"/>
      <c r="AJ121" s="551"/>
      <c r="AK121" s="549"/>
      <c r="AL121" s="550"/>
      <c r="AM121" s="550"/>
      <c r="AN121" s="550"/>
      <c r="AO121" s="550"/>
      <c r="AP121" s="550"/>
      <c r="AQ121" s="551"/>
      <c r="AR121" s="549"/>
      <c r="AS121" s="550"/>
      <c r="AT121" s="550"/>
      <c r="AU121" s="550"/>
      <c r="AV121" s="550"/>
      <c r="AW121" s="550"/>
      <c r="AX121" s="551"/>
      <c r="AY121" s="549"/>
      <c r="AZ121" s="550"/>
      <c r="BA121" s="772"/>
      <c r="BB121" s="2127"/>
      <c r="BC121" s="2128"/>
      <c r="BD121" s="2116"/>
      <c r="BE121" s="2117"/>
      <c r="BF121" s="2118"/>
      <c r="BG121" s="2119"/>
      <c r="BH121" s="2119"/>
      <c r="BI121" s="2119"/>
      <c r="BJ121" s="2120"/>
    </row>
    <row r="122" spans="2:62" ht="20.25" customHeight="1" x14ac:dyDescent="0.15">
      <c r="B122" s="2050"/>
      <c r="C122" s="2135"/>
      <c r="D122" s="2136"/>
      <c r="E122" s="779"/>
      <c r="F122" s="780">
        <f>C121</f>
        <v>0</v>
      </c>
      <c r="G122" s="779"/>
      <c r="H122" s="780">
        <f>I121</f>
        <v>0</v>
      </c>
      <c r="I122" s="2137"/>
      <c r="J122" s="2138"/>
      <c r="K122" s="2139"/>
      <c r="L122" s="2140"/>
      <c r="M122" s="2140"/>
      <c r="N122" s="2136"/>
      <c r="O122" s="2066"/>
      <c r="P122" s="2067"/>
      <c r="Q122" s="2067"/>
      <c r="R122" s="2067"/>
      <c r="S122" s="2068"/>
      <c r="T122" s="773" t="s">
        <v>888</v>
      </c>
      <c r="U122" s="774"/>
      <c r="V122" s="775"/>
      <c r="W122" s="557" t="str">
        <f>IF(W121="","",VLOOKUP(W121,[11]シフト記号表!$C$6:$L$47,10,FALSE))</f>
        <v/>
      </c>
      <c r="X122" s="558" t="str">
        <f>IF(X121="","",VLOOKUP(X121,[11]シフト記号表!$C$6:$L$47,10,FALSE))</f>
        <v/>
      </c>
      <c r="Y122" s="558" t="str">
        <f>IF(Y121="","",VLOOKUP(Y121,[11]シフト記号表!$C$6:$L$47,10,FALSE))</f>
        <v/>
      </c>
      <c r="Z122" s="558" t="str">
        <f>IF(Z121="","",VLOOKUP(Z121,[11]シフト記号表!$C$6:$L$47,10,FALSE))</f>
        <v/>
      </c>
      <c r="AA122" s="558" t="str">
        <f>IF(AA121="","",VLOOKUP(AA121,[11]シフト記号表!$C$6:$L$47,10,FALSE))</f>
        <v/>
      </c>
      <c r="AB122" s="558" t="str">
        <f>IF(AB121="","",VLOOKUP(AB121,[11]シフト記号表!$C$6:$L$47,10,FALSE))</f>
        <v/>
      </c>
      <c r="AC122" s="559" t="str">
        <f>IF(AC121="","",VLOOKUP(AC121,[11]シフト記号表!$C$6:$L$47,10,FALSE))</f>
        <v/>
      </c>
      <c r="AD122" s="557" t="str">
        <f>IF(AD121="","",VLOOKUP(AD121,[11]シフト記号表!$C$6:$L$47,10,FALSE))</f>
        <v/>
      </c>
      <c r="AE122" s="558" t="str">
        <f>IF(AE121="","",VLOOKUP(AE121,[11]シフト記号表!$C$6:$L$47,10,FALSE))</f>
        <v/>
      </c>
      <c r="AF122" s="558" t="str">
        <f>IF(AF121="","",VLOOKUP(AF121,[11]シフト記号表!$C$6:$L$47,10,FALSE))</f>
        <v/>
      </c>
      <c r="AG122" s="558" t="str">
        <f>IF(AG121="","",VLOOKUP(AG121,[11]シフト記号表!$C$6:$L$47,10,FALSE))</f>
        <v/>
      </c>
      <c r="AH122" s="558" t="str">
        <f>IF(AH121="","",VLOOKUP(AH121,[11]シフト記号表!$C$6:$L$47,10,FALSE))</f>
        <v/>
      </c>
      <c r="AI122" s="558" t="str">
        <f>IF(AI121="","",VLOOKUP(AI121,[11]シフト記号表!$C$6:$L$47,10,FALSE))</f>
        <v/>
      </c>
      <c r="AJ122" s="559" t="str">
        <f>IF(AJ121="","",VLOOKUP(AJ121,[11]シフト記号表!$C$6:$L$47,10,FALSE))</f>
        <v/>
      </c>
      <c r="AK122" s="557" t="str">
        <f>IF(AK121="","",VLOOKUP(AK121,[11]シフト記号表!$C$6:$L$47,10,FALSE))</f>
        <v/>
      </c>
      <c r="AL122" s="558" t="str">
        <f>IF(AL121="","",VLOOKUP(AL121,[11]シフト記号表!$C$6:$L$47,10,FALSE))</f>
        <v/>
      </c>
      <c r="AM122" s="558" t="str">
        <f>IF(AM121="","",VLOOKUP(AM121,[11]シフト記号表!$C$6:$L$47,10,FALSE))</f>
        <v/>
      </c>
      <c r="AN122" s="558" t="str">
        <f>IF(AN121="","",VLOOKUP(AN121,[11]シフト記号表!$C$6:$L$47,10,FALSE))</f>
        <v/>
      </c>
      <c r="AO122" s="558" t="str">
        <f>IF(AO121="","",VLOOKUP(AO121,[11]シフト記号表!$C$6:$L$47,10,FALSE))</f>
        <v/>
      </c>
      <c r="AP122" s="558" t="str">
        <f>IF(AP121="","",VLOOKUP(AP121,[11]シフト記号表!$C$6:$L$47,10,FALSE))</f>
        <v/>
      </c>
      <c r="AQ122" s="559" t="str">
        <f>IF(AQ121="","",VLOOKUP(AQ121,[11]シフト記号表!$C$6:$L$47,10,FALSE))</f>
        <v/>
      </c>
      <c r="AR122" s="557" t="str">
        <f>IF(AR121="","",VLOOKUP(AR121,[11]シフト記号表!$C$6:$L$47,10,FALSE))</f>
        <v/>
      </c>
      <c r="AS122" s="558" t="str">
        <f>IF(AS121="","",VLOOKUP(AS121,[11]シフト記号表!$C$6:$L$47,10,FALSE))</f>
        <v/>
      </c>
      <c r="AT122" s="558" t="str">
        <f>IF(AT121="","",VLOOKUP(AT121,[11]シフト記号表!$C$6:$L$47,10,FALSE))</f>
        <v/>
      </c>
      <c r="AU122" s="558" t="str">
        <f>IF(AU121="","",VLOOKUP(AU121,[11]シフト記号表!$C$6:$L$47,10,FALSE))</f>
        <v/>
      </c>
      <c r="AV122" s="558" t="str">
        <f>IF(AV121="","",VLOOKUP(AV121,[11]シフト記号表!$C$6:$L$47,10,FALSE))</f>
        <v/>
      </c>
      <c r="AW122" s="558" t="str">
        <f>IF(AW121="","",VLOOKUP(AW121,[11]シフト記号表!$C$6:$L$47,10,FALSE))</f>
        <v/>
      </c>
      <c r="AX122" s="559" t="str">
        <f>IF(AX121="","",VLOOKUP(AX121,[11]シフト記号表!$C$6:$L$47,10,FALSE))</f>
        <v/>
      </c>
      <c r="AY122" s="557" t="str">
        <f>IF(AY121="","",VLOOKUP(AY121,[11]シフト記号表!$C$6:$L$47,10,FALSE))</f>
        <v/>
      </c>
      <c r="AZ122" s="558" t="str">
        <f>IF(AZ121="","",VLOOKUP(AZ121,[11]シフト記号表!$C$6:$L$47,10,FALSE))</f>
        <v/>
      </c>
      <c r="BA122" s="558" t="str">
        <f>IF(BA121="","",VLOOKUP(BA121,[11]シフト記号表!$C$6:$L$47,10,FALSE))</f>
        <v/>
      </c>
      <c r="BB122" s="2132">
        <f>IF($BE$3="４週",SUM(W122:AX122),IF($BE$3="暦月",SUM(W122:BA122),""))</f>
        <v>0</v>
      </c>
      <c r="BC122" s="2133"/>
      <c r="BD122" s="2134">
        <f>IF($BE$3="４週",BB122/4,IF($BE$3="暦月",(BB122/($BE$8/7)),""))</f>
        <v>0</v>
      </c>
      <c r="BE122" s="2133"/>
      <c r="BF122" s="2129"/>
      <c r="BG122" s="2130"/>
      <c r="BH122" s="2130"/>
      <c r="BI122" s="2130"/>
      <c r="BJ122" s="2131"/>
    </row>
    <row r="123" spans="2:62" ht="20.25" customHeight="1" x14ac:dyDescent="0.15">
      <c r="B123" s="2049">
        <f>B121+1</f>
        <v>55</v>
      </c>
      <c r="C123" s="2121"/>
      <c r="D123" s="2122"/>
      <c r="E123" s="761"/>
      <c r="F123" s="762"/>
      <c r="G123" s="761"/>
      <c r="H123" s="762"/>
      <c r="I123" s="2123"/>
      <c r="J123" s="2124"/>
      <c r="K123" s="2125"/>
      <c r="L123" s="2126"/>
      <c r="M123" s="2126"/>
      <c r="N123" s="2122"/>
      <c r="O123" s="2066"/>
      <c r="P123" s="2067"/>
      <c r="Q123" s="2067"/>
      <c r="R123" s="2067"/>
      <c r="S123" s="2068"/>
      <c r="T123" s="776" t="s">
        <v>887</v>
      </c>
      <c r="U123" s="777"/>
      <c r="V123" s="778"/>
      <c r="W123" s="549"/>
      <c r="X123" s="550"/>
      <c r="Y123" s="550"/>
      <c r="Z123" s="550"/>
      <c r="AA123" s="550"/>
      <c r="AB123" s="550"/>
      <c r="AC123" s="551"/>
      <c r="AD123" s="549"/>
      <c r="AE123" s="550"/>
      <c r="AF123" s="550"/>
      <c r="AG123" s="550"/>
      <c r="AH123" s="550"/>
      <c r="AI123" s="550"/>
      <c r="AJ123" s="551"/>
      <c r="AK123" s="549"/>
      <c r="AL123" s="550"/>
      <c r="AM123" s="550"/>
      <c r="AN123" s="550"/>
      <c r="AO123" s="550"/>
      <c r="AP123" s="550"/>
      <c r="AQ123" s="551"/>
      <c r="AR123" s="549"/>
      <c r="AS123" s="550"/>
      <c r="AT123" s="550"/>
      <c r="AU123" s="550"/>
      <c r="AV123" s="550"/>
      <c r="AW123" s="550"/>
      <c r="AX123" s="551"/>
      <c r="AY123" s="549"/>
      <c r="AZ123" s="550"/>
      <c r="BA123" s="772"/>
      <c r="BB123" s="2127"/>
      <c r="BC123" s="2128"/>
      <c r="BD123" s="2116"/>
      <c r="BE123" s="2117"/>
      <c r="BF123" s="2118"/>
      <c r="BG123" s="2119"/>
      <c r="BH123" s="2119"/>
      <c r="BI123" s="2119"/>
      <c r="BJ123" s="2120"/>
    </row>
    <row r="124" spans="2:62" ht="20.25" customHeight="1" x14ac:dyDescent="0.15">
      <c r="B124" s="2050"/>
      <c r="C124" s="2135"/>
      <c r="D124" s="2136"/>
      <c r="E124" s="779"/>
      <c r="F124" s="780">
        <f>C123</f>
        <v>0</v>
      </c>
      <c r="G124" s="779"/>
      <c r="H124" s="780">
        <f>I123</f>
        <v>0</v>
      </c>
      <c r="I124" s="2137"/>
      <c r="J124" s="2138"/>
      <c r="K124" s="2139"/>
      <c r="L124" s="2140"/>
      <c r="M124" s="2140"/>
      <c r="N124" s="2136"/>
      <c r="O124" s="2066"/>
      <c r="P124" s="2067"/>
      <c r="Q124" s="2067"/>
      <c r="R124" s="2067"/>
      <c r="S124" s="2068"/>
      <c r="T124" s="773" t="s">
        <v>888</v>
      </c>
      <c r="U124" s="774"/>
      <c r="V124" s="775"/>
      <c r="W124" s="557" t="str">
        <f>IF(W123="","",VLOOKUP(W123,[11]シフト記号表!$C$6:$L$47,10,FALSE))</f>
        <v/>
      </c>
      <c r="X124" s="558" t="str">
        <f>IF(X123="","",VLOOKUP(X123,[11]シフト記号表!$C$6:$L$47,10,FALSE))</f>
        <v/>
      </c>
      <c r="Y124" s="558" t="str">
        <f>IF(Y123="","",VLOOKUP(Y123,[11]シフト記号表!$C$6:$L$47,10,FALSE))</f>
        <v/>
      </c>
      <c r="Z124" s="558" t="str">
        <f>IF(Z123="","",VLOOKUP(Z123,[11]シフト記号表!$C$6:$L$47,10,FALSE))</f>
        <v/>
      </c>
      <c r="AA124" s="558" t="str">
        <f>IF(AA123="","",VLOOKUP(AA123,[11]シフト記号表!$C$6:$L$47,10,FALSE))</f>
        <v/>
      </c>
      <c r="AB124" s="558" t="str">
        <f>IF(AB123="","",VLOOKUP(AB123,[11]シフト記号表!$C$6:$L$47,10,FALSE))</f>
        <v/>
      </c>
      <c r="AC124" s="559" t="str">
        <f>IF(AC123="","",VLOOKUP(AC123,[11]シフト記号表!$C$6:$L$47,10,FALSE))</f>
        <v/>
      </c>
      <c r="AD124" s="557" t="str">
        <f>IF(AD123="","",VLOOKUP(AD123,[11]シフト記号表!$C$6:$L$47,10,FALSE))</f>
        <v/>
      </c>
      <c r="AE124" s="558" t="str">
        <f>IF(AE123="","",VLOOKUP(AE123,[11]シフト記号表!$C$6:$L$47,10,FALSE))</f>
        <v/>
      </c>
      <c r="AF124" s="558" t="str">
        <f>IF(AF123="","",VLOOKUP(AF123,[11]シフト記号表!$C$6:$L$47,10,FALSE))</f>
        <v/>
      </c>
      <c r="AG124" s="558" t="str">
        <f>IF(AG123="","",VLOOKUP(AG123,[11]シフト記号表!$C$6:$L$47,10,FALSE))</f>
        <v/>
      </c>
      <c r="AH124" s="558" t="str">
        <f>IF(AH123="","",VLOOKUP(AH123,[11]シフト記号表!$C$6:$L$47,10,FALSE))</f>
        <v/>
      </c>
      <c r="AI124" s="558" t="str">
        <f>IF(AI123="","",VLOOKUP(AI123,[11]シフト記号表!$C$6:$L$47,10,FALSE))</f>
        <v/>
      </c>
      <c r="AJ124" s="559" t="str">
        <f>IF(AJ123="","",VLOOKUP(AJ123,[11]シフト記号表!$C$6:$L$47,10,FALSE))</f>
        <v/>
      </c>
      <c r="AK124" s="557" t="str">
        <f>IF(AK123="","",VLOOKUP(AK123,[11]シフト記号表!$C$6:$L$47,10,FALSE))</f>
        <v/>
      </c>
      <c r="AL124" s="558" t="str">
        <f>IF(AL123="","",VLOOKUP(AL123,[11]シフト記号表!$C$6:$L$47,10,FALSE))</f>
        <v/>
      </c>
      <c r="AM124" s="558" t="str">
        <f>IF(AM123="","",VLOOKUP(AM123,[11]シフト記号表!$C$6:$L$47,10,FALSE))</f>
        <v/>
      </c>
      <c r="AN124" s="558" t="str">
        <f>IF(AN123="","",VLOOKUP(AN123,[11]シフト記号表!$C$6:$L$47,10,FALSE))</f>
        <v/>
      </c>
      <c r="AO124" s="558" t="str">
        <f>IF(AO123="","",VLOOKUP(AO123,[11]シフト記号表!$C$6:$L$47,10,FALSE))</f>
        <v/>
      </c>
      <c r="AP124" s="558" t="str">
        <f>IF(AP123="","",VLOOKUP(AP123,[11]シフト記号表!$C$6:$L$47,10,FALSE))</f>
        <v/>
      </c>
      <c r="AQ124" s="559" t="str">
        <f>IF(AQ123="","",VLOOKUP(AQ123,[11]シフト記号表!$C$6:$L$47,10,FALSE))</f>
        <v/>
      </c>
      <c r="AR124" s="557" t="str">
        <f>IF(AR123="","",VLOOKUP(AR123,[11]シフト記号表!$C$6:$L$47,10,FALSE))</f>
        <v/>
      </c>
      <c r="AS124" s="558" t="str">
        <f>IF(AS123="","",VLOOKUP(AS123,[11]シフト記号表!$C$6:$L$47,10,FALSE))</f>
        <v/>
      </c>
      <c r="AT124" s="558" t="str">
        <f>IF(AT123="","",VLOOKUP(AT123,[11]シフト記号表!$C$6:$L$47,10,FALSE))</f>
        <v/>
      </c>
      <c r="AU124" s="558" t="str">
        <f>IF(AU123="","",VLOOKUP(AU123,[11]シフト記号表!$C$6:$L$47,10,FALSE))</f>
        <v/>
      </c>
      <c r="AV124" s="558" t="str">
        <f>IF(AV123="","",VLOOKUP(AV123,[11]シフト記号表!$C$6:$L$47,10,FALSE))</f>
        <v/>
      </c>
      <c r="AW124" s="558" t="str">
        <f>IF(AW123="","",VLOOKUP(AW123,[11]シフト記号表!$C$6:$L$47,10,FALSE))</f>
        <v/>
      </c>
      <c r="AX124" s="559" t="str">
        <f>IF(AX123="","",VLOOKUP(AX123,[11]シフト記号表!$C$6:$L$47,10,FALSE))</f>
        <v/>
      </c>
      <c r="AY124" s="557" t="str">
        <f>IF(AY123="","",VLOOKUP(AY123,[11]シフト記号表!$C$6:$L$47,10,FALSE))</f>
        <v/>
      </c>
      <c r="AZ124" s="558" t="str">
        <f>IF(AZ123="","",VLOOKUP(AZ123,[11]シフト記号表!$C$6:$L$47,10,FALSE))</f>
        <v/>
      </c>
      <c r="BA124" s="558" t="str">
        <f>IF(BA123="","",VLOOKUP(BA123,[11]シフト記号表!$C$6:$L$47,10,FALSE))</f>
        <v/>
      </c>
      <c r="BB124" s="2132">
        <f>IF($BE$3="４週",SUM(W124:AX124),IF($BE$3="暦月",SUM(W124:BA124),""))</f>
        <v>0</v>
      </c>
      <c r="BC124" s="2133"/>
      <c r="BD124" s="2134">
        <f>IF($BE$3="４週",BB124/4,IF($BE$3="暦月",(BB124/($BE$8/7)),""))</f>
        <v>0</v>
      </c>
      <c r="BE124" s="2133"/>
      <c r="BF124" s="2129"/>
      <c r="BG124" s="2130"/>
      <c r="BH124" s="2130"/>
      <c r="BI124" s="2130"/>
      <c r="BJ124" s="2131"/>
    </row>
    <row r="125" spans="2:62" ht="20.25" customHeight="1" x14ac:dyDescent="0.15">
      <c r="B125" s="2049">
        <f>B123+1</f>
        <v>56</v>
      </c>
      <c r="C125" s="2121"/>
      <c r="D125" s="2122"/>
      <c r="E125" s="761"/>
      <c r="F125" s="762"/>
      <c r="G125" s="761"/>
      <c r="H125" s="762"/>
      <c r="I125" s="2123"/>
      <c r="J125" s="2124"/>
      <c r="K125" s="2125"/>
      <c r="L125" s="2126"/>
      <c r="M125" s="2126"/>
      <c r="N125" s="2122"/>
      <c r="O125" s="2066"/>
      <c r="P125" s="2067"/>
      <c r="Q125" s="2067"/>
      <c r="R125" s="2067"/>
      <c r="S125" s="2068"/>
      <c r="T125" s="776" t="s">
        <v>887</v>
      </c>
      <c r="U125" s="777"/>
      <c r="V125" s="778"/>
      <c r="W125" s="549"/>
      <c r="X125" s="550"/>
      <c r="Y125" s="550"/>
      <c r="Z125" s="550"/>
      <c r="AA125" s="550"/>
      <c r="AB125" s="550"/>
      <c r="AC125" s="551"/>
      <c r="AD125" s="549"/>
      <c r="AE125" s="550"/>
      <c r="AF125" s="550"/>
      <c r="AG125" s="550"/>
      <c r="AH125" s="550"/>
      <c r="AI125" s="550"/>
      <c r="AJ125" s="551"/>
      <c r="AK125" s="549"/>
      <c r="AL125" s="550"/>
      <c r="AM125" s="550"/>
      <c r="AN125" s="550"/>
      <c r="AO125" s="550"/>
      <c r="AP125" s="550"/>
      <c r="AQ125" s="551"/>
      <c r="AR125" s="549"/>
      <c r="AS125" s="550"/>
      <c r="AT125" s="550"/>
      <c r="AU125" s="550"/>
      <c r="AV125" s="550"/>
      <c r="AW125" s="550"/>
      <c r="AX125" s="551"/>
      <c r="AY125" s="549"/>
      <c r="AZ125" s="550"/>
      <c r="BA125" s="772"/>
      <c r="BB125" s="2127"/>
      <c r="BC125" s="2128"/>
      <c r="BD125" s="2116"/>
      <c r="BE125" s="2117"/>
      <c r="BF125" s="2118"/>
      <c r="BG125" s="2119"/>
      <c r="BH125" s="2119"/>
      <c r="BI125" s="2119"/>
      <c r="BJ125" s="2120"/>
    </row>
    <row r="126" spans="2:62" ht="20.25" customHeight="1" x14ac:dyDescent="0.15">
      <c r="B126" s="2050"/>
      <c r="C126" s="2135"/>
      <c r="D126" s="2136"/>
      <c r="E126" s="779"/>
      <c r="F126" s="780">
        <f>C125</f>
        <v>0</v>
      </c>
      <c r="G126" s="779"/>
      <c r="H126" s="780">
        <f>I125</f>
        <v>0</v>
      </c>
      <c r="I126" s="2137"/>
      <c r="J126" s="2138"/>
      <c r="K126" s="2139"/>
      <c r="L126" s="2140"/>
      <c r="M126" s="2140"/>
      <c r="N126" s="2136"/>
      <c r="O126" s="2066"/>
      <c r="P126" s="2067"/>
      <c r="Q126" s="2067"/>
      <c r="R126" s="2067"/>
      <c r="S126" s="2068"/>
      <c r="T126" s="773" t="s">
        <v>888</v>
      </c>
      <c r="U126" s="774"/>
      <c r="V126" s="775"/>
      <c r="W126" s="557" t="str">
        <f>IF(W125="","",VLOOKUP(W125,[11]シフト記号表!$C$6:$L$47,10,FALSE))</f>
        <v/>
      </c>
      <c r="X126" s="558" t="str">
        <f>IF(X125="","",VLOOKUP(X125,[11]シフト記号表!$C$6:$L$47,10,FALSE))</f>
        <v/>
      </c>
      <c r="Y126" s="558" t="str">
        <f>IF(Y125="","",VLOOKUP(Y125,[11]シフト記号表!$C$6:$L$47,10,FALSE))</f>
        <v/>
      </c>
      <c r="Z126" s="558" t="str">
        <f>IF(Z125="","",VLOOKUP(Z125,[11]シフト記号表!$C$6:$L$47,10,FALSE))</f>
        <v/>
      </c>
      <c r="AA126" s="558" t="str">
        <f>IF(AA125="","",VLOOKUP(AA125,[11]シフト記号表!$C$6:$L$47,10,FALSE))</f>
        <v/>
      </c>
      <c r="AB126" s="558" t="str">
        <f>IF(AB125="","",VLOOKUP(AB125,[11]シフト記号表!$C$6:$L$47,10,FALSE))</f>
        <v/>
      </c>
      <c r="AC126" s="559" t="str">
        <f>IF(AC125="","",VLOOKUP(AC125,[11]シフト記号表!$C$6:$L$47,10,FALSE))</f>
        <v/>
      </c>
      <c r="AD126" s="557" t="str">
        <f>IF(AD125="","",VLOOKUP(AD125,[11]シフト記号表!$C$6:$L$47,10,FALSE))</f>
        <v/>
      </c>
      <c r="AE126" s="558" t="str">
        <f>IF(AE125="","",VLOOKUP(AE125,[11]シフト記号表!$C$6:$L$47,10,FALSE))</f>
        <v/>
      </c>
      <c r="AF126" s="558" t="str">
        <f>IF(AF125="","",VLOOKUP(AF125,[11]シフト記号表!$C$6:$L$47,10,FALSE))</f>
        <v/>
      </c>
      <c r="AG126" s="558" t="str">
        <f>IF(AG125="","",VLOOKUP(AG125,[11]シフト記号表!$C$6:$L$47,10,FALSE))</f>
        <v/>
      </c>
      <c r="AH126" s="558" t="str">
        <f>IF(AH125="","",VLOOKUP(AH125,[11]シフト記号表!$C$6:$L$47,10,FALSE))</f>
        <v/>
      </c>
      <c r="AI126" s="558" t="str">
        <f>IF(AI125="","",VLOOKUP(AI125,[11]シフト記号表!$C$6:$L$47,10,FALSE))</f>
        <v/>
      </c>
      <c r="AJ126" s="559" t="str">
        <f>IF(AJ125="","",VLOOKUP(AJ125,[11]シフト記号表!$C$6:$L$47,10,FALSE))</f>
        <v/>
      </c>
      <c r="AK126" s="557" t="str">
        <f>IF(AK125="","",VLOOKUP(AK125,[11]シフト記号表!$C$6:$L$47,10,FALSE))</f>
        <v/>
      </c>
      <c r="AL126" s="558" t="str">
        <f>IF(AL125="","",VLOOKUP(AL125,[11]シフト記号表!$C$6:$L$47,10,FALSE))</f>
        <v/>
      </c>
      <c r="AM126" s="558" t="str">
        <f>IF(AM125="","",VLOOKUP(AM125,[11]シフト記号表!$C$6:$L$47,10,FALSE))</f>
        <v/>
      </c>
      <c r="AN126" s="558" t="str">
        <f>IF(AN125="","",VLOOKUP(AN125,[11]シフト記号表!$C$6:$L$47,10,FALSE))</f>
        <v/>
      </c>
      <c r="AO126" s="558" t="str">
        <f>IF(AO125="","",VLOOKUP(AO125,[11]シフト記号表!$C$6:$L$47,10,FALSE))</f>
        <v/>
      </c>
      <c r="AP126" s="558" t="str">
        <f>IF(AP125="","",VLOOKUP(AP125,[11]シフト記号表!$C$6:$L$47,10,FALSE))</f>
        <v/>
      </c>
      <c r="AQ126" s="559" t="str">
        <f>IF(AQ125="","",VLOOKUP(AQ125,[11]シフト記号表!$C$6:$L$47,10,FALSE))</f>
        <v/>
      </c>
      <c r="AR126" s="557" t="str">
        <f>IF(AR125="","",VLOOKUP(AR125,[11]シフト記号表!$C$6:$L$47,10,FALSE))</f>
        <v/>
      </c>
      <c r="AS126" s="558" t="str">
        <f>IF(AS125="","",VLOOKUP(AS125,[11]シフト記号表!$C$6:$L$47,10,FALSE))</f>
        <v/>
      </c>
      <c r="AT126" s="558" t="str">
        <f>IF(AT125="","",VLOOKUP(AT125,[11]シフト記号表!$C$6:$L$47,10,FALSE))</f>
        <v/>
      </c>
      <c r="AU126" s="558" t="str">
        <f>IF(AU125="","",VLOOKUP(AU125,[11]シフト記号表!$C$6:$L$47,10,FALSE))</f>
        <v/>
      </c>
      <c r="AV126" s="558" t="str">
        <f>IF(AV125="","",VLOOKUP(AV125,[11]シフト記号表!$C$6:$L$47,10,FALSE))</f>
        <v/>
      </c>
      <c r="AW126" s="558" t="str">
        <f>IF(AW125="","",VLOOKUP(AW125,[11]シフト記号表!$C$6:$L$47,10,FALSE))</f>
        <v/>
      </c>
      <c r="AX126" s="559" t="str">
        <f>IF(AX125="","",VLOOKUP(AX125,[11]シフト記号表!$C$6:$L$47,10,FALSE))</f>
        <v/>
      </c>
      <c r="AY126" s="557" t="str">
        <f>IF(AY125="","",VLOOKUP(AY125,[11]シフト記号表!$C$6:$L$47,10,FALSE))</f>
        <v/>
      </c>
      <c r="AZ126" s="558" t="str">
        <f>IF(AZ125="","",VLOOKUP(AZ125,[11]シフト記号表!$C$6:$L$47,10,FALSE))</f>
        <v/>
      </c>
      <c r="BA126" s="558" t="str">
        <f>IF(BA125="","",VLOOKUP(BA125,[11]シフト記号表!$C$6:$L$47,10,FALSE))</f>
        <v/>
      </c>
      <c r="BB126" s="2132">
        <f>IF($BE$3="４週",SUM(W126:AX126),IF($BE$3="暦月",SUM(W126:BA126),""))</f>
        <v>0</v>
      </c>
      <c r="BC126" s="2133"/>
      <c r="BD126" s="2134">
        <f>IF($BE$3="４週",BB126/4,IF($BE$3="暦月",(BB126/($BE$8/7)),""))</f>
        <v>0</v>
      </c>
      <c r="BE126" s="2133"/>
      <c r="BF126" s="2129"/>
      <c r="BG126" s="2130"/>
      <c r="BH126" s="2130"/>
      <c r="BI126" s="2130"/>
      <c r="BJ126" s="2131"/>
    </row>
    <row r="127" spans="2:62" ht="20.25" customHeight="1" x14ac:dyDescent="0.15">
      <c r="B127" s="2049">
        <f>B125+1</f>
        <v>57</v>
      </c>
      <c r="C127" s="2121"/>
      <c r="D127" s="2122"/>
      <c r="E127" s="761"/>
      <c r="F127" s="762"/>
      <c r="G127" s="761"/>
      <c r="H127" s="762"/>
      <c r="I127" s="2123"/>
      <c r="J127" s="2124"/>
      <c r="K127" s="2125"/>
      <c r="L127" s="2126"/>
      <c r="M127" s="2126"/>
      <c r="N127" s="2122"/>
      <c r="O127" s="2066"/>
      <c r="P127" s="2067"/>
      <c r="Q127" s="2067"/>
      <c r="R127" s="2067"/>
      <c r="S127" s="2068"/>
      <c r="T127" s="776" t="s">
        <v>887</v>
      </c>
      <c r="U127" s="777"/>
      <c r="V127" s="778"/>
      <c r="W127" s="549"/>
      <c r="X127" s="550"/>
      <c r="Y127" s="550"/>
      <c r="Z127" s="550"/>
      <c r="AA127" s="550"/>
      <c r="AB127" s="550"/>
      <c r="AC127" s="551"/>
      <c r="AD127" s="549"/>
      <c r="AE127" s="550"/>
      <c r="AF127" s="550"/>
      <c r="AG127" s="550"/>
      <c r="AH127" s="550"/>
      <c r="AI127" s="550"/>
      <c r="AJ127" s="551"/>
      <c r="AK127" s="549"/>
      <c r="AL127" s="550"/>
      <c r="AM127" s="550"/>
      <c r="AN127" s="550"/>
      <c r="AO127" s="550"/>
      <c r="AP127" s="550"/>
      <c r="AQ127" s="551"/>
      <c r="AR127" s="549"/>
      <c r="AS127" s="550"/>
      <c r="AT127" s="550"/>
      <c r="AU127" s="550"/>
      <c r="AV127" s="550"/>
      <c r="AW127" s="550"/>
      <c r="AX127" s="551"/>
      <c r="AY127" s="549"/>
      <c r="AZ127" s="550"/>
      <c r="BA127" s="772"/>
      <c r="BB127" s="2127"/>
      <c r="BC127" s="2128"/>
      <c r="BD127" s="2116"/>
      <c r="BE127" s="2117"/>
      <c r="BF127" s="2118"/>
      <c r="BG127" s="2119"/>
      <c r="BH127" s="2119"/>
      <c r="BI127" s="2119"/>
      <c r="BJ127" s="2120"/>
    </row>
    <row r="128" spans="2:62" ht="20.25" customHeight="1" x14ac:dyDescent="0.15">
      <c r="B128" s="2050"/>
      <c r="C128" s="2135"/>
      <c r="D128" s="2136"/>
      <c r="E128" s="779"/>
      <c r="F128" s="780">
        <f>C127</f>
        <v>0</v>
      </c>
      <c r="G128" s="779"/>
      <c r="H128" s="780">
        <f>I127</f>
        <v>0</v>
      </c>
      <c r="I128" s="2137"/>
      <c r="J128" s="2138"/>
      <c r="K128" s="2139"/>
      <c r="L128" s="2140"/>
      <c r="M128" s="2140"/>
      <c r="N128" s="2136"/>
      <c r="O128" s="2066"/>
      <c r="P128" s="2067"/>
      <c r="Q128" s="2067"/>
      <c r="R128" s="2067"/>
      <c r="S128" s="2068"/>
      <c r="T128" s="773" t="s">
        <v>888</v>
      </c>
      <c r="U128" s="774"/>
      <c r="V128" s="775"/>
      <c r="W128" s="557" t="str">
        <f>IF(W127="","",VLOOKUP(W127,[11]シフト記号表!$C$6:$L$47,10,FALSE))</f>
        <v/>
      </c>
      <c r="X128" s="558" t="str">
        <f>IF(X127="","",VLOOKUP(X127,[11]シフト記号表!$C$6:$L$47,10,FALSE))</f>
        <v/>
      </c>
      <c r="Y128" s="558" t="str">
        <f>IF(Y127="","",VLOOKUP(Y127,[11]シフト記号表!$C$6:$L$47,10,FALSE))</f>
        <v/>
      </c>
      <c r="Z128" s="558" t="str">
        <f>IF(Z127="","",VLOOKUP(Z127,[11]シフト記号表!$C$6:$L$47,10,FALSE))</f>
        <v/>
      </c>
      <c r="AA128" s="558" t="str">
        <f>IF(AA127="","",VLOOKUP(AA127,[11]シフト記号表!$C$6:$L$47,10,FALSE))</f>
        <v/>
      </c>
      <c r="AB128" s="558" t="str">
        <f>IF(AB127="","",VLOOKUP(AB127,[11]シフト記号表!$C$6:$L$47,10,FALSE))</f>
        <v/>
      </c>
      <c r="AC128" s="559" t="str">
        <f>IF(AC127="","",VLOOKUP(AC127,[11]シフト記号表!$C$6:$L$47,10,FALSE))</f>
        <v/>
      </c>
      <c r="AD128" s="557" t="str">
        <f>IF(AD127="","",VLOOKUP(AD127,[11]シフト記号表!$C$6:$L$47,10,FALSE))</f>
        <v/>
      </c>
      <c r="AE128" s="558" t="str">
        <f>IF(AE127="","",VLOOKUP(AE127,[11]シフト記号表!$C$6:$L$47,10,FALSE))</f>
        <v/>
      </c>
      <c r="AF128" s="558" t="str">
        <f>IF(AF127="","",VLOOKUP(AF127,[11]シフト記号表!$C$6:$L$47,10,FALSE))</f>
        <v/>
      </c>
      <c r="AG128" s="558" t="str">
        <f>IF(AG127="","",VLOOKUP(AG127,[11]シフト記号表!$C$6:$L$47,10,FALSE))</f>
        <v/>
      </c>
      <c r="AH128" s="558" t="str">
        <f>IF(AH127="","",VLOOKUP(AH127,[11]シフト記号表!$C$6:$L$47,10,FALSE))</f>
        <v/>
      </c>
      <c r="AI128" s="558" t="str">
        <f>IF(AI127="","",VLOOKUP(AI127,[11]シフト記号表!$C$6:$L$47,10,FALSE))</f>
        <v/>
      </c>
      <c r="AJ128" s="559" t="str">
        <f>IF(AJ127="","",VLOOKUP(AJ127,[11]シフト記号表!$C$6:$L$47,10,FALSE))</f>
        <v/>
      </c>
      <c r="AK128" s="557" t="str">
        <f>IF(AK127="","",VLOOKUP(AK127,[11]シフト記号表!$C$6:$L$47,10,FALSE))</f>
        <v/>
      </c>
      <c r="AL128" s="558" t="str">
        <f>IF(AL127="","",VLOOKUP(AL127,[11]シフト記号表!$C$6:$L$47,10,FALSE))</f>
        <v/>
      </c>
      <c r="AM128" s="558" t="str">
        <f>IF(AM127="","",VLOOKUP(AM127,[11]シフト記号表!$C$6:$L$47,10,FALSE))</f>
        <v/>
      </c>
      <c r="AN128" s="558" t="str">
        <f>IF(AN127="","",VLOOKUP(AN127,[11]シフト記号表!$C$6:$L$47,10,FALSE))</f>
        <v/>
      </c>
      <c r="AO128" s="558" t="str">
        <f>IF(AO127="","",VLOOKUP(AO127,[11]シフト記号表!$C$6:$L$47,10,FALSE))</f>
        <v/>
      </c>
      <c r="AP128" s="558" t="str">
        <f>IF(AP127="","",VLOOKUP(AP127,[11]シフト記号表!$C$6:$L$47,10,FALSE))</f>
        <v/>
      </c>
      <c r="AQ128" s="559" t="str">
        <f>IF(AQ127="","",VLOOKUP(AQ127,[11]シフト記号表!$C$6:$L$47,10,FALSE))</f>
        <v/>
      </c>
      <c r="AR128" s="557" t="str">
        <f>IF(AR127="","",VLOOKUP(AR127,[11]シフト記号表!$C$6:$L$47,10,FALSE))</f>
        <v/>
      </c>
      <c r="AS128" s="558" t="str">
        <f>IF(AS127="","",VLOOKUP(AS127,[11]シフト記号表!$C$6:$L$47,10,FALSE))</f>
        <v/>
      </c>
      <c r="AT128" s="558" t="str">
        <f>IF(AT127="","",VLOOKUP(AT127,[11]シフト記号表!$C$6:$L$47,10,FALSE))</f>
        <v/>
      </c>
      <c r="AU128" s="558" t="str">
        <f>IF(AU127="","",VLOOKUP(AU127,[11]シフト記号表!$C$6:$L$47,10,FALSE))</f>
        <v/>
      </c>
      <c r="AV128" s="558" t="str">
        <f>IF(AV127="","",VLOOKUP(AV127,[11]シフト記号表!$C$6:$L$47,10,FALSE))</f>
        <v/>
      </c>
      <c r="AW128" s="558" t="str">
        <f>IF(AW127="","",VLOOKUP(AW127,[11]シフト記号表!$C$6:$L$47,10,FALSE))</f>
        <v/>
      </c>
      <c r="AX128" s="559" t="str">
        <f>IF(AX127="","",VLOOKUP(AX127,[11]シフト記号表!$C$6:$L$47,10,FALSE))</f>
        <v/>
      </c>
      <c r="AY128" s="557" t="str">
        <f>IF(AY127="","",VLOOKUP(AY127,[11]シフト記号表!$C$6:$L$47,10,FALSE))</f>
        <v/>
      </c>
      <c r="AZ128" s="558" t="str">
        <f>IF(AZ127="","",VLOOKUP(AZ127,[11]シフト記号表!$C$6:$L$47,10,FALSE))</f>
        <v/>
      </c>
      <c r="BA128" s="558" t="str">
        <f>IF(BA127="","",VLOOKUP(BA127,[11]シフト記号表!$C$6:$L$47,10,FALSE))</f>
        <v/>
      </c>
      <c r="BB128" s="2132">
        <f>IF($BE$3="４週",SUM(W128:AX128),IF($BE$3="暦月",SUM(W128:BA128),""))</f>
        <v>0</v>
      </c>
      <c r="BC128" s="2133"/>
      <c r="BD128" s="2134">
        <f>IF($BE$3="４週",BB128/4,IF($BE$3="暦月",(BB128/($BE$8/7)),""))</f>
        <v>0</v>
      </c>
      <c r="BE128" s="2133"/>
      <c r="BF128" s="2129"/>
      <c r="BG128" s="2130"/>
      <c r="BH128" s="2130"/>
      <c r="BI128" s="2130"/>
      <c r="BJ128" s="2131"/>
    </row>
    <row r="129" spans="2:62" ht="20.25" customHeight="1" x14ac:dyDescent="0.15">
      <c r="B129" s="2049">
        <f>B127+1</f>
        <v>58</v>
      </c>
      <c r="C129" s="2121"/>
      <c r="D129" s="2122"/>
      <c r="E129" s="761"/>
      <c r="F129" s="762"/>
      <c r="G129" s="761"/>
      <c r="H129" s="762"/>
      <c r="I129" s="2123"/>
      <c r="J129" s="2124"/>
      <c r="K129" s="2125"/>
      <c r="L129" s="2126"/>
      <c r="M129" s="2126"/>
      <c r="N129" s="2122"/>
      <c r="O129" s="2066"/>
      <c r="P129" s="2067"/>
      <c r="Q129" s="2067"/>
      <c r="R129" s="2067"/>
      <c r="S129" s="2068"/>
      <c r="T129" s="776" t="s">
        <v>887</v>
      </c>
      <c r="U129" s="777"/>
      <c r="V129" s="778"/>
      <c r="W129" s="549"/>
      <c r="X129" s="550"/>
      <c r="Y129" s="550"/>
      <c r="Z129" s="550"/>
      <c r="AA129" s="550"/>
      <c r="AB129" s="550"/>
      <c r="AC129" s="551"/>
      <c r="AD129" s="549"/>
      <c r="AE129" s="550"/>
      <c r="AF129" s="550"/>
      <c r="AG129" s="550"/>
      <c r="AH129" s="550"/>
      <c r="AI129" s="550"/>
      <c r="AJ129" s="551"/>
      <c r="AK129" s="549"/>
      <c r="AL129" s="550"/>
      <c r="AM129" s="550"/>
      <c r="AN129" s="550"/>
      <c r="AO129" s="550"/>
      <c r="AP129" s="550"/>
      <c r="AQ129" s="551"/>
      <c r="AR129" s="549"/>
      <c r="AS129" s="550"/>
      <c r="AT129" s="550"/>
      <c r="AU129" s="550"/>
      <c r="AV129" s="550"/>
      <c r="AW129" s="550"/>
      <c r="AX129" s="551"/>
      <c r="AY129" s="549"/>
      <c r="AZ129" s="550"/>
      <c r="BA129" s="772"/>
      <c r="BB129" s="2127"/>
      <c r="BC129" s="2128"/>
      <c r="BD129" s="2116"/>
      <c r="BE129" s="2117"/>
      <c r="BF129" s="2118"/>
      <c r="BG129" s="2119"/>
      <c r="BH129" s="2119"/>
      <c r="BI129" s="2119"/>
      <c r="BJ129" s="2120"/>
    </row>
    <row r="130" spans="2:62" ht="20.25" customHeight="1" x14ac:dyDescent="0.15">
      <c r="B130" s="2050"/>
      <c r="C130" s="2135"/>
      <c r="D130" s="2136"/>
      <c r="E130" s="779"/>
      <c r="F130" s="780">
        <f>C129</f>
        <v>0</v>
      </c>
      <c r="G130" s="779"/>
      <c r="H130" s="780">
        <f>I129</f>
        <v>0</v>
      </c>
      <c r="I130" s="2137"/>
      <c r="J130" s="2138"/>
      <c r="K130" s="2139"/>
      <c r="L130" s="2140"/>
      <c r="M130" s="2140"/>
      <c r="N130" s="2136"/>
      <c r="O130" s="2066"/>
      <c r="P130" s="2067"/>
      <c r="Q130" s="2067"/>
      <c r="R130" s="2067"/>
      <c r="S130" s="2068"/>
      <c r="T130" s="773" t="s">
        <v>888</v>
      </c>
      <c r="U130" s="774"/>
      <c r="V130" s="775"/>
      <c r="W130" s="557" t="str">
        <f>IF(W129="","",VLOOKUP(W129,[11]シフト記号表!$C$6:$L$47,10,FALSE))</f>
        <v/>
      </c>
      <c r="X130" s="558" t="str">
        <f>IF(X129="","",VLOOKUP(X129,[11]シフト記号表!$C$6:$L$47,10,FALSE))</f>
        <v/>
      </c>
      <c r="Y130" s="558" t="str">
        <f>IF(Y129="","",VLOOKUP(Y129,[11]シフト記号表!$C$6:$L$47,10,FALSE))</f>
        <v/>
      </c>
      <c r="Z130" s="558" t="str">
        <f>IF(Z129="","",VLOOKUP(Z129,[11]シフト記号表!$C$6:$L$47,10,FALSE))</f>
        <v/>
      </c>
      <c r="AA130" s="558" t="str">
        <f>IF(AA129="","",VLOOKUP(AA129,[11]シフト記号表!$C$6:$L$47,10,FALSE))</f>
        <v/>
      </c>
      <c r="AB130" s="558" t="str">
        <f>IF(AB129="","",VLOOKUP(AB129,[11]シフト記号表!$C$6:$L$47,10,FALSE))</f>
        <v/>
      </c>
      <c r="AC130" s="559" t="str">
        <f>IF(AC129="","",VLOOKUP(AC129,[11]シフト記号表!$C$6:$L$47,10,FALSE))</f>
        <v/>
      </c>
      <c r="AD130" s="557" t="str">
        <f>IF(AD129="","",VLOOKUP(AD129,[11]シフト記号表!$C$6:$L$47,10,FALSE))</f>
        <v/>
      </c>
      <c r="AE130" s="558" t="str">
        <f>IF(AE129="","",VLOOKUP(AE129,[11]シフト記号表!$C$6:$L$47,10,FALSE))</f>
        <v/>
      </c>
      <c r="AF130" s="558" t="str">
        <f>IF(AF129="","",VLOOKUP(AF129,[11]シフト記号表!$C$6:$L$47,10,FALSE))</f>
        <v/>
      </c>
      <c r="AG130" s="558" t="str">
        <f>IF(AG129="","",VLOOKUP(AG129,[11]シフト記号表!$C$6:$L$47,10,FALSE))</f>
        <v/>
      </c>
      <c r="AH130" s="558" t="str">
        <f>IF(AH129="","",VLOOKUP(AH129,[11]シフト記号表!$C$6:$L$47,10,FALSE))</f>
        <v/>
      </c>
      <c r="AI130" s="558" t="str">
        <f>IF(AI129="","",VLOOKUP(AI129,[11]シフト記号表!$C$6:$L$47,10,FALSE))</f>
        <v/>
      </c>
      <c r="AJ130" s="559" t="str">
        <f>IF(AJ129="","",VLOOKUP(AJ129,[11]シフト記号表!$C$6:$L$47,10,FALSE))</f>
        <v/>
      </c>
      <c r="AK130" s="557" t="str">
        <f>IF(AK129="","",VLOOKUP(AK129,[11]シフト記号表!$C$6:$L$47,10,FALSE))</f>
        <v/>
      </c>
      <c r="AL130" s="558" t="str">
        <f>IF(AL129="","",VLOOKUP(AL129,[11]シフト記号表!$C$6:$L$47,10,FALSE))</f>
        <v/>
      </c>
      <c r="AM130" s="558" t="str">
        <f>IF(AM129="","",VLOOKUP(AM129,[11]シフト記号表!$C$6:$L$47,10,FALSE))</f>
        <v/>
      </c>
      <c r="AN130" s="558" t="str">
        <f>IF(AN129="","",VLOOKUP(AN129,[11]シフト記号表!$C$6:$L$47,10,FALSE))</f>
        <v/>
      </c>
      <c r="AO130" s="558" t="str">
        <f>IF(AO129="","",VLOOKUP(AO129,[11]シフト記号表!$C$6:$L$47,10,FALSE))</f>
        <v/>
      </c>
      <c r="AP130" s="558" t="str">
        <f>IF(AP129="","",VLOOKUP(AP129,[11]シフト記号表!$C$6:$L$47,10,FALSE))</f>
        <v/>
      </c>
      <c r="AQ130" s="559" t="str">
        <f>IF(AQ129="","",VLOOKUP(AQ129,[11]シフト記号表!$C$6:$L$47,10,FALSE))</f>
        <v/>
      </c>
      <c r="AR130" s="557" t="str">
        <f>IF(AR129="","",VLOOKUP(AR129,[11]シフト記号表!$C$6:$L$47,10,FALSE))</f>
        <v/>
      </c>
      <c r="AS130" s="558" t="str">
        <f>IF(AS129="","",VLOOKUP(AS129,[11]シフト記号表!$C$6:$L$47,10,FALSE))</f>
        <v/>
      </c>
      <c r="AT130" s="558" t="str">
        <f>IF(AT129="","",VLOOKUP(AT129,[11]シフト記号表!$C$6:$L$47,10,FALSE))</f>
        <v/>
      </c>
      <c r="AU130" s="558" t="str">
        <f>IF(AU129="","",VLOOKUP(AU129,[11]シフト記号表!$C$6:$L$47,10,FALSE))</f>
        <v/>
      </c>
      <c r="AV130" s="558" t="str">
        <f>IF(AV129="","",VLOOKUP(AV129,[11]シフト記号表!$C$6:$L$47,10,FALSE))</f>
        <v/>
      </c>
      <c r="AW130" s="558" t="str">
        <f>IF(AW129="","",VLOOKUP(AW129,[11]シフト記号表!$C$6:$L$47,10,FALSE))</f>
        <v/>
      </c>
      <c r="AX130" s="559" t="str">
        <f>IF(AX129="","",VLOOKUP(AX129,[11]シフト記号表!$C$6:$L$47,10,FALSE))</f>
        <v/>
      </c>
      <c r="AY130" s="557" t="str">
        <f>IF(AY129="","",VLOOKUP(AY129,[11]シフト記号表!$C$6:$L$47,10,FALSE))</f>
        <v/>
      </c>
      <c r="AZ130" s="558" t="str">
        <f>IF(AZ129="","",VLOOKUP(AZ129,[11]シフト記号表!$C$6:$L$47,10,FALSE))</f>
        <v/>
      </c>
      <c r="BA130" s="558" t="str">
        <f>IF(BA129="","",VLOOKUP(BA129,[11]シフト記号表!$C$6:$L$47,10,FALSE))</f>
        <v/>
      </c>
      <c r="BB130" s="2132">
        <f>IF($BE$3="４週",SUM(W130:AX130),IF($BE$3="暦月",SUM(W130:BA130),""))</f>
        <v>0</v>
      </c>
      <c r="BC130" s="2133"/>
      <c r="BD130" s="2134">
        <f>IF($BE$3="４週",BB130/4,IF($BE$3="暦月",(BB130/($BE$8/7)),""))</f>
        <v>0</v>
      </c>
      <c r="BE130" s="2133"/>
      <c r="BF130" s="2129"/>
      <c r="BG130" s="2130"/>
      <c r="BH130" s="2130"/>
      <c r="BI130" s="2130"/>
      <c r="BJ130" s="2131"/>
    </row>
    <row r="131" spans="2:62" ht="20.25" customHeight="1" x14ac:dyDescent="0.15">
      <c r="B131" s="2049">
        <f>B129+1</f>
        <v>59</v>
      </c>
      <c r="C131" s="2121"/>
      <c r="D131" s="2122"/>
      <c r="E131" s="761"/>
      <c r="F131" s="762"/>
      <c r="G131" s="761"/>
      <c r="H131" s="762"/>
      <c r="I131" s="2123"/>
      <c r="J131" s="2124"/>
      <c r="K131" s="2125"/>
      <c r="L131" s="2126"/>
      <c r="M131" s="2126"/>
      <c r="N131" s="2122"/>
      <c r="O131" s="2066"/>
      <c r="P131" s="2067"/>
      <c r="Q131" s="2067"/>
      <c r="R131" s="2067"/>
      <c r="S131" s="2068"/>
      <c r="T131" s="776" t="s">
        <v>887</v>
      </c>
      <c r="U131" s="777"/>
      <c r="V131" s="778"/>
      <c r="W131" s="549"/>
      <c r="X131" s="550"/>
      <c r="Y131" s="550"/>
      <c r="Z131" s="550"/>
      <c r="AA131" s="550"/>
      <c r="AB131" s="550"/>
      <c r="AC131" s="551"/>
      <c r="AD131" s="549"/>
      <c r="AE131" s="550"/>
      <c r="AF131" s="550"/>
      <c r="AG131" s="550"/>
      <c r="AH131" s="550"/>
      <c r="AI131" s="550"/>
      <c r="AJ131" s="551"/>
      <c r="AK131" s="549"/>
      <c r="AL131" s="550"/>
      <c r="AM131" s="550"/>
      <c r="AN131" s="550"/>
      <c r="AO131" s="550"/>
      <c r="AP131" s="550"/>
      <c r="AQ131" s="551"/>
      <c r="AR131" s="549"/>
      <c r="AS131" s="550"/>
      <c r="AT131" s="550"/>
      <c r="AU131" s="550"/>
      <c r="AV131" s="550"/>
      <c r="AW131" s="550"/>
      <c r="AX131" s="551"/>
      <c r="AY131" s="549"/>
      <c r="AZ131" s="550"/>
      <c r="BA131" s="772"/>
      <c r="BB131" s="2127"/>
      <c r="BC131" s="2128"/>
      <c r="BD131" s="2116"/>
      <c r="BE131" s="2117"/>
      <c r="BF131" s="2118"/>
      <c r="BG131" s="2119"/>
      <c r="BH131" s="2119"/>
      <c r="BI131" s="2119"/>
      <c r="BJ131" s="2120"/>
    </row>
    <row r="132" spans="2:62" ht="20.25" customHeight="1" x14ac:dyDescent="0.15">
      <c r="B132" s="2050"/>
      <c r="C132" s="2135"/>
      <c r="D132" s="2136"/>
      <c r="E132" s="779"/>
      <c r="F132" s="780">
        <f>C131</f>
        <v>0</v>
      </c>
      <c r="G132" s="779"/>
      <c r="H132" s="780">
        <f>I131</f>
        <v>0</v>
      </c>
      <c r="I132" s="2137"/>
      <c r="J132" s="2138"/>
      <c r="K132" s="2139"/>
      <c r="L132" s="2140"/>
      <c r="M132" s="2140"/>
      <c r="N132" s="2136"/>
      <c r="O132" s="2066"/>
      <c r="P132" s="2067"/>
      <c r="Q132" s="2067"/>
      <c r="R132" s="2067"/>
      <c r="S132" s="2068"/>
      <c r="T132" s="773" t="s">
        <v>888</v>
      </c>
      <c r="U132" s="774"/>
      <c r="V132" s="775"/>
      <c r="W132" s="557" t="str">
        <f>IF(W131="","",VLOOKUP(W131,[11]シフト記号表!$C$6:$L$47,10,FALSE))</f>
        <v/>
      </c>
      <c r="X132" s="558" t="str">
        <f>IF(X131="","",VLOOKUP(X131,[11]シフト記号表!$C$6:$L$47,10,FALSE))</f>
        <v/>
      </c>
      <c r="Y132" s="558" t="str">
        <f>IF(Y131="","",VLOOKUP(Y131,[11]シフト記号表!$C$6:$L$47,10,FALSE))</f>
        <v/>
      </c>
      <c r="Z132" s="558" t="str">
        <f>IF(Z131="","",VLOOKUP(Z131,[11]シフト記号表!$C$6:$L$47,10,FALSE))</f>
        <v/>
      </c>
      <c r="AA132" s="558" t="str">
        <f>IF(AA131="","",VLOOKUP(AA131,[11]シフト記号表!$C$6:$L$47,10,FALSE))</f>
        <v/>
      </c>
      <c r="AB132" s="558" t="str">
        <f>IF(AB131="","",VLOOKUP(AB131,[11]シフト記号表!$C$6:$L$47,10,FALSE))</f>
        <v/>
      </c>
      <c r="AC132" s="559" t="str">
        <f>IF(AC131="","",VLOOKUP(AC131,[11]シフト記号表!$C$6:$L$47,10,FALSE))</f>
        <v/>
      </c>
      <c r="AD132" s="557" t="str">
        <f>IF(AD131="","",VLOOKUP(AD131,[11]シフト記号表!$C$6:$L$47,10,FALSE))</f>
        <v/>
      </c>
      <c r="AE132" s="558" t="str">
        <f>IF(AE131="","",VLOOKUP(AE131,[11]シフト記号表!$C$6:$L$47,10,FALSE))</f>
        <v/>
      </c>
      <c r="AF132" s="558" t="str">
        <f>IF(AF131="","",VLOOKUP(AF131,[11]シフト記号表!$C$6:$L$47,10,FALSE))</f>
        <v/>
      </c>
      <c r="AG132" s="558" t="str">
        <f>IF(AG131="","",VLOOKUP(AG131,[11]シフト記号表!$C$6:$L$47,10,FALSE))</f>
        <v/>
      </c>
      <c r="AH132" s="558" t="str">
        <f>IF(AH131="","",VLOOKUP(AH131,[11]シフト記号表!$C$6:$L$47,10,FALSE))</f>
        <v/>
      </c>
      <c r="AI132" s="558" t="str">
        <f>IF(AI131="","",VLOOKUP(AI131,[11]シフト記号表!$C$6:$L$47,10,FALSE))</f>
        <v/>
      </c>
      <c r="AJ132" s="559" t="str">
        <f>IF(AJ131="","",VLOOKUP(AJ131,[11]シフト記号表!$C$6:$L$47,10,FALSE))</f>
        <v/>
      </c>
      <c r="AK132" s="557" t="str">
        <f>IF(AK131="","",VLOOKUP(AK131,[11]シフト記号表!$C$6:$L$47,10,FALSE))</f>
        <v/>
      </c>
      <c r="AL132" s="558" t="str">
        <f>IF(AL131="","",VLOOKUP(AL131,[11]シフト記号表!$C$6:$L$47,10,FALSE))</f>
        <v/>
      </c>
      <c r="AM132" s="558" t="str">
        <f>IF(AM131="","",VLOOKUP(AM131,[11]シフト記号表!$C$6:$L$47,10,FALSE))</f>
        <v/>
      </c>
      <c r="AN132" s="558" t="str">
        <f>IF(AN131="","",VLOOKUP(AN131,[11]シフト記号表!$C$6:$L$47,10,FALSE))</f>
        <v/>
      </c>
      <c r="AO132" s="558" t="str">
        <f>IF(AO131="","",VLOOKUP(AO131,[11]シフト記号表!$C$6:$L$47,10,FALSE))</f>
        <v/>
      </c>
      <c r="AP132" s="558" t="str">
        <f>IF(AP131="","",VLOOKUP(AP131,[11]シフト記号表!$C$6:$L$47,10,FALSE))</f>
        <v/>
      </c>
      <c r="AQ132" s="559" t="str">
        <f>IF(AQ131="","",VLOOKUP(AQ131,[11]シフト記号表!$C$6:$L$47,10,FALSE))</f>
        <v/>
      </c>
      <c r="AR132" s="557" t="str">
        <f>IF(AR131="","",VLOOKUP(AR131,[11]シフト記号表!$C$6:$L$47,10,FALSE))</f>
        <v/>
      </c>
      <c r="AS132" s="558" t="str">
        <f>IF(AS131="","",VLOOKUP(AS131,[11]シフト記号表!$C$6:$L$47,10,FALSE))</f>
        <v/>
      </c>
      <c r="AT132" s="558" t="str">
        <f>IF(AT131="","",VLOOKUP(AT131,[11]シフト記号表!$C$6:$L$47,10,FALSE))</f>
        <v/>
      </c>
      <c r="AU132" s="558" t="str">
        <f>IF(AU131="","",VLOOKUP(AU131,[11]シフト記号表!$C$6:$L$47,10,FALSE))</f>
        <v/>
      </c>
      <c r="AV132" s="558" t="str">
        <f>IF(AV131="","",VLOOKUP(AV131,[11]シフト記号表!$C$6:$L$47,10,FALSE))</f>
        <v/>
      </c>
      <c r="AW132" s="558" t="str">
        <f>IF(AW131="","",VLOOKUP(AW131,[11]シフト記号表!$C$6:$L$47,10,FALSE))</f>
        <v/>
      </c>
      <c r="AX132" s="559" t="str">
        <f>IF(AX131="","",VLOOKUP(AX131,[11]シフト記号表!$C$6:$L$47,10,FALSE))</f>
        <v/>
      </c>
      <c r="AY132" s="557" t="str">
        <f>IF(AY131="","",VLOOKUP(AY131,[11]シフト記号表!$C$6:$L$47,10,FALSE))</f>
        <v/>
      </c>
      <c r="AZ132" s="558" t="str">
        <f>IF(AZ131="","",VLOOKUP(AZ131,[11]シフト記号表!$C$6:$L$47,10,FALSE))</f>
        <v/>
      </c>
      <c r="BA132" s="558" t="str">
        <f>IF(BA131="","",VLOOKUP(BA131,[11]シフト記号表!$C$6:$L$47,10,FALSE))</f>
        <v/>
      </c>
      <c r="BB132" s="2132">
        <f>IF($BE$3="４週",SUM(W132:AX132),IF($BE$3="暦月",SUM(W132:BA132),""))</f>
        <v>0</v>
      </c>
      <c r="BC132" s="2133"/>
      <c r="BD132" s="2134">
        <f>IF($BE$3="４週",BB132/4,IF($BE$3="暦月",(BB132/($BE$8/7)),""))</f>
        <v>0</v>
      </c>
      <c r="BE132" s="2133"/>
      <c r="BF132" s="2129"/>
      <c r="BG132" s="2130"/>
      <c r="BH132" s="2130"/>
      <c r="BI132" s="2130"/>
      <c r="BJ132" s="2131"/>
    </row>
    <row r="133" spans="2:62" ht="20.25" customHeight="1" x14ac:dyDescent="0.15">
      <c r="B133" s="2049">
        <f>B131+1</f>
        <v>60</v>
      </c>
      <c r="C133" s="2121"/>
      <c r="D133" s="2122"/>
      <c r="E133" s="761"/>
      <c r="F133" s="762"/>
      <c r="G133" s="761"/>
      <c r="H133" s="762"/>
      <c r="I133" s="2123"/>
      <c r="J133" s="2124"/>
      <c r="K133" s="2125"/>
      <c r="L133" s="2126"/>
      <c r="M133" s="2126"/>
      <c r="N133" s="2122"/>
      <c r="O133" s="2066"/>
      <c r="P133" s="2067"/>
      <c r="Q133" s="2067"/>
      <c r="R133" s="2067"/>
      <c r="S133" s="2068"/>
      <c r="T133" s="776" t="s">
        <v>887</v>
      </c>
      <c r="U133" s="777"/>
      <c r="V133" s="778"/>
      <c r="W133" s="549"/>
      <c r="X133" s="550"/>
      <c r="Y133" s="550"/>
      <c r="Z133" s="550"/>
      <c r="AA133" s="550"/>
      <c r="AB133" s="550"/>
      <c r="AC133" s="551"/>
      <c r="AD133" s="549"/>
      <c r="AE133" s="550"/>
      <c r="AF133" s="550"/>
      <c r="AG133" s="550"/>
      <c r="AH133" s="550"/>
      <c r="AI133" s="550"/>
      <c r="AJ133" s="551"/>
      <c r="AK133" s="549"/>
      <c r="AL133" s="550"/>
      <c r="AM133" s="550"/>
      <c r="AN133" s="550"/>
      <c r="AO133" s="550"/>
      <c r="AP133" s="550"/>
      <c r="AQ133" s="551"/>
      <c r="AR133" s="549"/>
      <c r="AS133" s="550"/>
      <c r="AT133" s="550"/>
      <c r="AU133" s="550"/>
      <c r="AV133" s="550"/>
      <c r="AW133" s="550"/>
      <c r="AX133" s="551"/>
      <c r="AY133" s="549"/>
      <c r="AZ133" s="550"/>
      <c r="BA133" s="772"/>
      <c r="BB133" s="2127"/>
      <c r="BC133" s="2128"/>
      <c r="BD133" s="2116"/>
      <c r="BE133" s="2117"/>
      <c r="BF133" s="2118"/>
      <c r="BG133" s="2119"/>
      <c r="BH133" s="2119"/>
      <c r="BI133" s="2119"/>
      <c r="BJ133" s="2120"/>
    </row>
    <row r="134" spans="2:62" ht="20.25" customHeight="1" x14ac:dyDescent="0.15">
      <c r="B134" s="2050"/>
      <c r="C134" s="2135"/>
      <c r="D134" s="2136"/>
      <c r="E134" s="779"/>
      <c r="F134" s="780">
        <f>C133</f>
        <v>0</v>
      </c>
      <c r="G134" s="779"/>
      <c r="H134" s="780">
        <f>I133</f>
        <v>0</v>
      </c>
      <c r="I134" s="2137"/>
      <c r="J134" s="2138"/>
      <c r="K134" s="2139"/>
      <c r="L134" s="2140"/>
      <c r="M134" s="2140"/>
      <c r="N134" s="2136"/>
      <c r="O134" s="2066"/>
      <c r="P134" s="2067"/>
      <c r="Q134" s="2067"/>
      <c r="R134" s="2067"/>
      <c r="S134" s="2068"/>
      <c r="T134" s="773" t="s">
        <v>888</v>
      </c>
      <c r="U134" s="774"/>
      <c r="V134" s="775"/>
      <c r="W134" s="557" t="str">
        <f>IF(W133="","",VLOOKUP(W133,[11]シフト記号表!$C$6:$L$47,10,FALSE))</f>
        <v/>
      </c>
      <c r="X134" s="558" t="str">
        <f>IF(X133="","",VLOOKUP(X133,[11]シフト記号表!$C$6:$L$47,10,FALSE))</f>
        <v/>
      </c>
      <c r="Y134" s="558" t="str">
        <f>IF(Y133="","",VLOOKUP(Y133,[11]シフト記号表!$C$6:$L$47,10,FALSE))</f>
        <v/>
      </c>
      <c r="Z134" s="558" t="str">
        <f>IF(Z133="","",VLOOKUP(Z133,[11]シフト記号表!$C$6:$L$47,10,FALSE))</f>
        <v/>
      </c>
      <c r="AA134" s="558" t="str">
        <f>IF(AA133="","",VLOOKUP(AA133,[11]シフト記号表!$C$6:$L$47,10,FALSE))</f>
        <v/>
      </c>
      <c r="AB134" s="558" t="str">
        <f>IF(AB133="","",VLOOKUP(AB133,[11]シフト記号表!$C$6:$L$47,10,FALSE))</f>
        <v/>
      </c>
      <c r="AC134" s="559" t="str">
        <f>IF(AC133="","",VLOOKUP(AC133,[11]シフト記号表!$C$6:$L$47,10,FALSE))</f>
        <v/>
      </c>
      <c r="AD134" s="557" t="str">
        <f>IF(AD133="","",VLOOKUP(AD133,[11]シフト記号表!$C$6:$L$47,10,FALSE))</f>
        <v/>
      </c>
      <c r="AE134" s="558" t="str">
        <f>IF(AE133="","",VLOOKUP(AE133,[11]シフト記号表!$C$6:$L$47,10,FALSE))</f>
        <v/>
      </c>
      <c r="AF134" s="558" t="str">
        <f>IF(AF133="","",VLOOKUP(AF133,[11]シフト記号表!$C$6:$L$47,10,FALSE))</f>
        <v/>
      </c>
      <c r="AG134" s="558" t="str">
        <f>IF(AG133="","",VLOOKUP(AG133,[11]シフト記号表!$C$6:$L$47,10,FALSE))</f>
        <v/>
      </c>
      <c r="AH134" s="558" t="str">
        <f>IF(AH133="","",VLOOKUP(AH133,[11]シフト記号表!$C$6:$L$47,10,FALSE))</f>
        <v/>
      </c>
      <c r="AI134" s="558" t="str">
        <f>IF(AI133="","",VLOOKUP(AI133,[11]シフト記号表!$C$6:$L$47,10,FALSE))</f>
        <v/>
      </c>
      <c r="AJ134" s="559" t="str">
        <f>IF(AJ133="","",VLOOKUP(AJ133,[11]シフト記号表!$C$6:$L$47,10,FALSE))</f>
        <v/>
      </c>
      <c r="AK134" s="557" t="str">
        <f>IF(AK133="","",VLOOKUP(AK133,[11]シフト記号表!$C$6:$L$47,10,FALSE))</f>
        <v/>
      </c>
      <c r="AL134" s="558" t="str">
        <f>IF(AL133="","",VLOOKUP(AL133,[11]シフト記号表!$C$6:$L$47,10,FALSE))</f>
        <v/>
      </c>
      <c r="AM134" s="558" t="str">
        <f>IF(AM133="","",VLOOKUP(AM133,[11]シフト記号表!$C$6:$L$47,10,FALSE))</f>
        <v/>
      </c>
      <c r="AN134" s="558" t="str">
        <f>IF(AN133="","",VLOOKUP(AN133,[11]シフト記号表!$C$6:$L$47,10,FALSE))</f>
        <v/>
      </c>
      <c r="AO134" s="558" t="str">
        <f>IF(AO133="","",VLOOKUP(AO133,[11]シフト記号表!$C$6:$L$47,10,FALSE))</f>
        <v/>
      </c>
      <c r="AP134" s="558" t="str">
        <f>IF(AP133="","",VLOOKUP(AP133,[11]シフト記号表!$C$6:$L$47,10,FALSE))</f>
        <v/>
      </c>
      <c r="AQ134" s="559" t="str">
        <f>IF(AQ133="","",VLOOKUP(AQ133,[11]シフト記号表!$C$6:$L$47,10,FALSE))</f>
        <v/>
      </c>
      <c r="AR134" s="557" t="str">
        <f>IF(AR133="","",VLOOKUP(AR133,[11]シフト記号表!$C$6:$L$47,10,FALSE))</f>
        <v/>
      </c>
      <c r="AS134" s="558" t="str">
        <f>IF(AS133="","",VLOOKUP(AS133,[11]シフト記号表!$C$6:$L$47,10,FALSE))</f>
        <v/>
      </c>
      <c r="AT134" s="558" t="str">
        <f>IF(AT133="","",VLOOKUP(AT133,[11]シフト記号表!$C$6:$L$47,10,FALSE))</f>
        <v/>
      </c>
      <c r="AU134" s="558" t="str">
        <f>IF(AU133="","",VLOOKUP(AU133,[11]シフト記号表!$C$6:$L$47,10,FALSE))</f>
        <v/>
      </c>
      <c r="AV134" s="558" t="str">
        <f>IF(AV133="","",VLOOKUP(AV133,[11]シフト記号表!$C$6:$L$47,10,FALSE))</f>
        <v/>
      </c>
      <c r="AW134" s="558" t="str">
        <f>IF(AW133="","",VLOOKUP(AW133,[11]シフト記号表!$C$6:$L$47,10,FALSE))</f>
        <v/>
      </c>
      <c r="AX134" s="559" t="str">
        <f>IF(AX133="","",VLOOKUP(AX133,[11]シフト記号表!$C$6:$L$47,10,FALSE))</f>
        <v/>
      </c>
      <c r="AY134" s="557" t="str">
        <f>IF(AY133="","",VLOOKUP(AY133,[11]シフト記号表!$C$6:$L$47,10,FALSE))</f>
        <v/>
      </c>
      <c r="AZ134" s="558" t="str">
        <f>IF(AZ133="","",VLOOKUP(AZ133,[11]シフト記号表!$C$6:$L$47,10,FALSE))</f>
        <v/>
      </c>
      <c r="BA134" s="558" t="str">
        <f>IF(BA133="","",VLOOKUP(BA133,[11]シフト記号表!$C$6:$L$47,10,FALSE))</f>
        <v/>
      </c>
      <c r="BB134" s="2132">
        <f>IF($BE$3="４週",SUM(W134:AX134),IF($BE$3="暦月",SUM(W134:BA134),""))</f>
        <v>0</v>
      </c>
      <c r="BC134" s="2133"/>
      <c r="BD134" s="2134">
        <f>IF($BE$3="４週",BB134/4,IF($BE$3="暦月",(BB134/($BE$8/7)),""))</f>
        <v>0</v>
      </c>
      <c r="BE134" s="2133"/>
      <c r="BF134" s="2129"/>
      <c r="BG134" s="2130"/>
      <c r="BH134" s="2130"/>
      <c r="BI134" s="2130"/>
      <c r="BJ134" s="2131"/>
    </row>
    <row r="135" spans="2:62" ht="20.25" customHeight="1" x14ac:dyDescent="0.15">
      <c r="B135" s="2049">
        <f>B133+1</f>
        <v>61</v>
      </c>
      <c r="C135" s="2121"/>
      <c r="D135" s="2122"/>
      <c r="E135" s="761"/>
      <c r="F135" s="762"/>
      <c r="G135" s="761"/>
      <c r="H135" s="762"/>
      <c r="I135" s="2123"/>
      <c r="J135" s="2124"/>
      <c r="K135" s="2125"/>
      <c r="L135" s="2126"/>
      <c r="M135" s="2126"/>
      <c r="N135" s="2122"/>
      <c r="O135" s="2066"/>
      <c r="P135" s="2067"/>
      <c r="Q135" s="2067"/>
      <c r="R135" s="2067"/>
      <c r="S135" s="2068"/>
      <c r="T135" s="776" t="s">
        <v>887</v>
      </c>
      <c r="U135" s="777"/>
      <c r="V135" s="778"/>
      <c r="W135" s="549"/>
      <c r="X135" s="550"/>
      <c r="Y135" s="550"/>
      <c r="Z135" s="550"/>
      <c r="AA135" s="550"/>
      <c r="AB135" s="550"/>
      <c r="AC135" s="551"/>
      <c r="AD135" s="549"/>
      <c r="AE135" s="550"/>
      <c r="AF135" s="550"/>
      <c r="AG135" s="550"/>
      <c r="AH135" s="550"/>
      <c r="AI135" s="550"/>
      <c r="AJ135" s="551"/>
      <c r="AK135" s="549"/>
      <c r="AL135" s="550"/>
      <c r="AM135" s="550"/>
      <c r="AN135" s="550"/>
      <c r="AO135" s="550"/>
      <c r="AP135" s="550"/>
      <c r="AQ135" s="551"/>
      <c r="AR135" s="549"/>
      <c r="AS135" s="550"/>
      <c r="AT135" s="550"/>
      <c r="AU135" s="550"/>
      <c r="AV135" s="550"/>
      <c r="AW135" s="550"/>
      <c r="AX135" s="551"/>
      <c r="AY135" s="549"/>
      <c r="AZ135" s="550"/>
      <c r="BA135" s="772"/>
      <c r="BB135" s="2127"/>
      <c r="BC135" s="2128"/>
      <c r="BD135" s="2116"/>
      <c r="BE135" s="2117"/>
      <c r="BF135" s="2118"/>
      <c r="BG135" s="2119"/>
      <c r="BH135" s="2119"/>
      <c r="BI135" s="2119"/>
      <c r="BJ135" s="2120"/>
    </row>
    <row r="136" spans="2:62" ht="20.25" customHeight="1" x14ac:dyDescent="0.15">
      <c r="B136" s="2050"/>
      <c r="C136" s="2135"/>
      <c r="D136" s="2136"/>
      <c r="E136" s="779"/>
      <c r="F136" s="780">
        <f>C135</f>
        <v>0</v>
      </c>
      <c r="G136" s="779"/>
      <c r="H136" s="780">
        <f>I135</f>
        <v>0</v>
      </c>
      <c r="I136" s="2137"/>
      <c r="J136" s="2138"/>
      <c r="K136" s="2139"/>
      <c r="L136" s="2140"/>
      <c r="M136" s="2140"/>
      <c r="N136" s="2136"/>
      <c r="O136" s="2066"/>
      <c r="P136" s="2067"/>
      <c r="Q136" s="2067"/>
      <c r="R136" s="2067"/>
      <c r="S136" s="2068"/>
      <c r="T136" s="773" t="s">
        <v>888</v>
      </c>
      <c r="U136" s="774"/>
      <c r="V136" s="775"/>
      <c r="W136" s="557" t="str">
        <f>IF(W135="","",VLOOKUP(W135,[11]シフト記号表!$C$6:$L$47,10,FALSE))</f>
        <v/>
      </c>
      <c r="X136" s="558" t="str">
        <f>IF(X135="","",VLOOKUP(X135,[11]シフト記号表!$C$6:$L$47,10,FALSE))</f>
        <v/>
      </c>
      <c r="Y136" s="558" t="str">
        <f>IF(Y135="","",VLOOKUP(Y135,[11]シフト記号表!$C$6:$L$47,10,FALSE))</f>
        <v/>
      </c>
      <c r="Z136" s="558" t="str">
        <f>IF(Z135="","",VLOOKUP(Z135,[11]シフト記号表!$C$6:$L$47,10,FALSE))</f>
        <v/>
      </c>
      <c r="AA136" s="558" t="str">
        <f>IF(AA135="","",VLOOKUP(AA135,[11]シフト記号表!$C$6:$L$47,10,FALSE))</f>
        <v/>
      </c>
      <c r="AB136" s="558" t="str">
        <f>IF(AB135="","",VLOOKUP(AB135,[11]シフト記号表!$C$6:$L$47,10,FALSE))</f>
        <v/>
      </c>
      <c r="AC136" s="559" t="str">
        <f>IF(AC135="","",VLOOKUP(AC135,[11]シフト記号表!$C$6:$L$47,10,FALSE))</f>
        <v/>
      </c>
      <c r="AD136" s="557" t="str">
        <f>IF(AD135="","",VLOOKUP(AD135,[11]シフト記号表!$C$6:$L$47,10,FALSE))</f>
        <v/>
      </c>
      <c r="AE136" s="558" t="str">
        <f>IF(AE135="","",VLOOKUP(AE135,[11]シフト記号表!$C$6:$L$47,10,FALSE))</f>
        <v/>
      </c>
      <c r="AF136" s="558" t="str">
        <f>IF(AF135="","",VLOOKUP(AF135,[11]シフト記号表!$C$6:$L$47,10,FALSE))</f>
        <v/>
      </c>
      <c r="AG136" s="558" t="str">
        <f>IF(AG135="","",VLOOKUP(AG135,[11]シフト記号表!$C$6:$L$47,10,FALSE))</f>
        <v/>
      </c>
      <c r="AH136" s="558" t="str">
        <f>IF(AH135="","",VLOOKUP(AH135,[11]シフト記号表!$C$6:$L$47,10,FALSE))</f>
        <v/>
      </c>
      <c r="AI136" s="558" t="str">
        <f>IF(AI135="","",VLOOKUP(AI135,[11]シフト記号表!$C$6:$L$47,10,FALSE))</f>
        <v/>
      </c>
      <c r="AJ136" s="559" t="str">
        <f>IF(AJ135="","",VLOOKUP(AJ135,[11]シフト記号表!$C$6:$L$47,10,FALSE))</f>
        <v/>
      </c>
      <c r="AK136" s="557" t="str">
        <f>IF(AK135="","",VLOOKUP(AK135,[11]シフト記号表!$C$6:$L$47,10,FALSE))</f>
        <v/>
      </c>
      <c r="AL136" s="558" t="str">
        <f>IF(AL135="","",VLOOKUP(AL135,[11]シフト記号表!$C$6:$L$47,10,FALSE))</f>
        <v/>
      </c>
      <c r="AM136" s="558" t="str">
        <f>IF(AM135="","",VLOOKUP(AM135,[11]シフト記号表!$C$6:$L$47,10,FALSE))</f>
        <v/>
      </c>
      <c r="AN136" s="558" t="str">
        <f>IF(AN135="","",VLOOKUP(AN135,[11]シフト記号表!$C$6:$L$47,10,FALSE))</f>
        <v/>
      </c>
      <c r="AO136" s="558" t="str">
        <f>IF(AO135="","",VLOOKUP(AO135,[11]シフト記号表!$C$6:$L$47,10,FALSE))</f>
        <v/>
      </c>
      <c r="AP136" s="558" t="str">
        <f>IF(AP135="","",VLOOKUP(AP135,[11]シフト記号表!$C$6:$L$47,10,FALSE))</f>
        <v/>
      </c>
      <c r="AQ136" s="559" t="str">
        <f>IF(AQ135="","",VLOOKUP(AQ135,[11]シフト記号表!$C$6:$L$47,10,FALSE))</f>
        <v/>
      </c>
      <c r="AR136" s="557" t="str">
        <f>IF(AR135="","",VLOOKUP(AR135,[11]シフト記号表!$C$6:$L$47,10,FALSE))</f>
        <v/>
      </c>
      <c r="AS136" s="558" t="str">
        <f>IF(AS135="","",VLOOKUP(AS135,[11]シフト記号表!$C$6:$L$47,10,FALSE))</f>
        <v/>
      </c>
      <c r="AT136" s="558" t="str">
        <f>IF(AT135="","",VLOOKUP(AT135,[11]シフト記号表!$C$6:$L$47,10,FALSE))</f>
        <v/>
      </c>
      <c r="AU136" s="558" t="str">
        <f>IF(AU135="","",VLOOKUP(AU135,[11]シフト記号表!$C$6:$L$47,10,FALSE))</f>
        <v/>
      </c>
      <c r="AV136" s="558" t="str">
        <f>IF(AV135="","",VLOOKUP(AV135,[11]シフト記号表!$C$6:$L$47,10,FALSE))</f>
        <v/>
      </c>
      <c r="AW136" s="558" t="str">
        <f>IF(AW135="","",VLOOKUP(AW135,[11]シフト記号表!$C$6:$L$47,10,FALSE))</f>
        <v/>
      </c>
      <c r="AX136" s="559" t="str">
        <f>IF(AX135="","",VLOOKUP(AX135,[11]シフト記号表!$C$6:$L$47,10,FALSE))</f>
        <v/>
      </c>
      <c r="AY136" s="557" t="str">
        <f>IF(AY135="","",VLOOKUP(AY135,[11]シフト記号表!$C$6:$L$47,10,FALSE))</f>
        <v/>
      </c>
      <c r="AZ136" s="558" t="str">
        <f>IF(AZ135="","",VLOOKUP(AZ135,[11]シフト記号表!$C$6:$L$47,10,FALSE))</f>
        <v/>
      </c>
      <c r="BA136" s="558" t="str">
        <f>IF(BA135="","",VLOOKUP(BA135,[11]シフト記号表!$C$6:$L$47,10,FALSE))</f>
        <v/>
      </c>
      <c r="BB136" s="2132">
        <f>IF($BE$3="４週",SUM(W136:AX136),IF($BE$3="暦月",SUM(W136:BA136),""))</f>
        <v>0</v>
      </c>
      <c r="BC136" s="2133"/>
      <c r="BD136" s="2134">
        <f>IF($BE$3="４週",BB136/4,IF($BE$3="暦月",(BB136/($BE$8/7)),""))</f>
        <v>0</v>
      </c>
      <c r="BE136" s="2133"/>
      <c r="BF136" s="2129"/>
      <c r="BG136" s="2130"/>
      <c r="BH136" s="2130"/>
      <c r="BI136" s="2130"/>
      <c r="BJ136" s="2131"/>
    </row>
    <row r="137" spans="2:62" ht="20.25" customHeight="1" x14ac:dyDescent="0.15">
      <c r="B137" s="2049">
        <f>B135+1</f>
        <v>62</v>
      </c>
      <c r="C137" s="2121"/>
      <c r="D137" s="2122"/>
      <c r="E137" s="761"/>
      <c r="F137" s="762"/>
      <c r="G137" s="761"/>
      <c r="H137" s="762"/>
      <c r="I137" s="2123"/>
      <c r="J137" s="2124"/>
      <c r="K137" s="2125"/>
      <c r="L137" s="2126"/>
      <c r="M137" s="2126"/>
      <c r="N137" s="2122"/>
      <c r="O137" s="2066"/>
      <c r="P137" s="2067"/>
      <c r="Q137" s="2067"/>
      <c r="R137" s="2067"/>
      <c r="S137" s="2068"/>
      <c r="T137" s="776" t="s">
        <v>887</v>
      </c>
      <c r="U137" s="777"/>
      <c r="V137" s="778"/>
      <c r="W137" s="549"/>
      <c r="X137" s="550"/>
      <c r="Y137" s="550"/>
      <c r="Z137" s="550"/>
      <c r="AA137" s="550"/>
      <c r="AB137" s="550"/>
      <c r="AC137" s="551"/>
      <c r="AD137" s="549"/>
      <c r="AE137" s="550"/>
      <c r="AF137" s="550"/>
      <c r="AG137" s="550"/>
      <c r="AH137" s="550"/>
      <c r="AI137" s="550"/>
      <c r="AJ137" s="551"/>
      <c r="AK137" s="549"/>
      <c r="AL137" s="550"/>
      <c r="AM137" s="550"/>
      <c r="AN137" s="550"/>
      <c r="AO137" s="550"/>
      <c r="AP137" s="550"/>
      <c r="AQ137" s="551"/>
      <c r="AR137" s="549"/>
      <c r="AS137" s="550"/>
      <c r="AT137" s="550"/>
      <c r="AU137" s="550"/>
      <c r="AV137" s="550"/>
      <c r="AW137" s="550"/>
      <c r="AX137" s="551"/>
      <c r="AY137" s="549"/>
      <c r="AZ137" s="550"/>
      <c r="BA137" s="772"/>
      <c r="BB137" s="2127"/>
      <c r="BC137" s="2128"/>
      <c r="BD137" s="2116"/>
      <c r="BE137" s="2117"/>
      <c r="BF137" s="2118"/>
      <c r="BG137" s="2119"/>
      <c r="BH137" s="2119"/>
      <c r="BI137" s="2119"/>
      <c r="BJ137" s="2120"/>
    </row>
    <row r="138" spans="2:62" ht="20.25" customHeight="1" x14ac:dyDescent="0.15">
      <c r="B138" s="2050"/>
      <c r="C138" s="2135"/>
      <c r="D138" s="2136"/>
      <c r="E138" s="779"/>
      <c r="F138" s="780">
        <f>C137</f>
        <v>0</v>
      </c>
      <c r="G138" s="779"/>
      <c r="H138" s="780">
        <f>I137</f>
        <v>0</v>
      </c>
      <c r="I138" s="2137"/>
      <c r="J138" s="2138"/>
      <c r="K138" s="2139"/>
      <c r="L138" s="2140"/>
      <c r="M138" s="2140"/>
      <c r="N138" s="2136"/>
      <c r="O138" s="2066"/>
      <c r="P138" s="2067"/>
      <c r="Q138" s="2067"/>
      <c r="R138" s="2067"/>
      <c r="S138" s="2068"/>
      <c r="T138" s="773" t="s">
        <v>888</v>
      </c>
      <c r="U138" s="774"/>
      <c r="V138" s="775"/>
      <c r="W138" s="557" t="str">
        <f>IF(W137="","",VLOOKUP(W137,[11]シフト記号表!$C$6:$L$47,10,FALSE))</f>
        <v/>
      </c>
      <c r="X138" s="558" t="str">
        <f>IF(X137="","",VLOOKUP(X137,[11]シフト記号表!$C$6:$L$47,10,FALSE))</f>
        <v/>
      </c>
      <c r="Y138" s="558" t="str">
        <f>IF(Y137="","",VLOOKUP(Y137,[11]シフト記号表!$C$6:$L$47,10,FALSE))</f>
        <v/>
      </c>
      <c r="Z138" s="558" t="str">
        <f>IF(Z137="","",VLOOKUP(Z137,[11]シフト記号表!$C$6:$L$47,10,FALSE))</f>
        <v/>
      </c>
      <c r="AA138" s="558" t="str">
        <f>IF(AA137="","",VLOOKUP(AA137,[11]シフト記号表!$C$6:$L$47,10,FALSE))</f>
        <v/>
      </c>
      <c r="AB138" s="558" t="str">
        <f>IF(AB137="","",VLOOKUP(AB137,[11]シフト記号表!$C$6:$L$47,10,FALSE))</f>
        <v/>
      </c>
      <c r="AC138" s="559" t="str">
        <f>IF(AC137="","",VLOOKUP(AC137,[11]シフト記号表!$C$6:$L$47,10,FALSE))</f>
        <v/>
      </c>
      <c r="AD138" s="557" t="str">
        <f>IF(AD137="","",VLOOKUP(AD137,[11]シフト記号表!$C$6:$L$47,10,FALSE))</f>
        <v/>
      </c>
      <c r="AE138" s="558" t="str">
        <f>IF(AE137="","",VLOOKUP(AE137,[11]シフト記号表!$C$6:$L$47,10,FALSE))</f>
        <v/>
      </c>
      <c r="AF138" s="558" t="str">
        <f>IF(AF137="","",VLOOKUP(AF137,[11]シフト記号表!$C$6:$L$47,10,FALSE))</f>
        <v/>
      </c>
      <c r="AG138" s="558" t="str">
        <f>IF(AG137="","",VLOOKUP(AG137,[11]シフト記号表!$C$6:$L$47,10,FALSE))</f>
        <v/>
      </c>
      <c r="AH138" s="558" t="str">
        <f>IF(AH137="","",VLOOKUP(AH137,[11]シフト記号表!$C$6:$L$47,10,FALSE))</f>
        <v/>
      </c>
      <c r="AI138" s="558" t="str">
        <f>IF(AI137="","",VLOOKUP(AI137,[11]シフト記号表!$C$6:$L$47,10,FALSE))</f>
        <v/>
      </c>
      <c r="AJ138" s="559" t="str">
        <f>IF(AJ137="","",VLOOKUP(AJ137,[11]シフト記号表!$C$6:$L$47,10,FALSE))</f>
        <v/>
      </c>
      <c r="AK138" s="557" t="str">
        <f>IF(AK137="","",VLOOKUP(AK137,[11]シフト記号表!$C$6:$L$47,10,FALSE))</f>
        <v/>
      </c>
      <c r="AL138" s="558" t="str">
        <f>IF(AL137="","",VLOOKUP(AL137,[11]シフト記号表!$C$6:$L$47,10,FALSE))</f>
        <v/>
      </c>
      <c r="AM138" s="558" t="str">
        <f>IF(AM137="","",VLOOKUP(AM137,[11]シフト記号表!$C$6:$L$47,10,FALSE))</f>
        <v/>
      </c>
      <c r="AN138" s="558" t="str">
        <f>IF(AN137="","",VLOOKUP(AN137,[11]シフト記号表!$C$6:$L$47,10,FALSE))</f>
        <v/>
      </c>
      <c r="AO138" s="558" t="str">
        <f>IF(AO137="","",VLOOKUP(AO137,[11]シフト記号表!$C$6:$L$47,10,FALSE))</f>
        <v/>
      </c>
      <c r="AP138" s="558" t="str">
        <f>IF(AP137="","",VLOOKUP(AP137,[11]シフト記号表!$C$6:$L$47,10,FALSE))</f>
        <v/>
      </c>
      <c r="AQ138" s="559" t="str">
        <f>IF(AQ137="","",VLOOKUP(AQ137,[11]シフト記号表!$C$6:$L$47,10,FALSE))</f>
        <v/>
      </c>
      <c r="AR138" s="557" t="str">
        <f>IF(AR137="","",VLOOKUP(AR137,[11]シフト記号表!$C$6:$L$47,10,FALSE))</f>
        <v/>
      </c>
      <c r="AS138" s="558" t="str">
        <f>IF(AS137="","",VLOOKUP(AS137,[11]シフト記号表!$C$6:$L$47,10,FALSE))</f>
        <v/>
      </c>
      <c r="AT138" s="558" t="str">
        <f>IF(AT137="","",VLOOKUP(AT137,[11]シフト記号表!$C$6:$L$47,10,FALSE))</f>
        <v/>
      </c>
      <c r="AU138" s="558" t="str">
        <f>IF(AU137="","",VLOOKUP(AU137,[11]シフト記号表!$C$6:$L$47,10,FALSE))</f>
        <v/>
      </c>
      <c r="AV138" s="558" t="str">
        <f>IF(AV137="","",VLOOKUP(AV137,[11]シフト記号表!$C$6:$L$47,10,FALSE))</f>
        <v/>
      </c>
      <c r="AW138" s="558" t="str">
        <f>IF(AW137="","",VLOOKUP(AW137,[11]シフト記号表!$C$6:$L$47,10,FALSE))</f>
        <v/>
      </c>
      <c r="AX138" s="559" t="str">
        <f>IF(AX137="","",VLOOKUP(AX137,[11]シフト記号表!$C$6:$L$47,10,FALSE))</f>
        <v/>
      </c>
      <c r="AY138" s="557" t="str">
        <f>IF(AY137="","",VLOOKUP(AY137,[11]シフト記号表!$C$6:$L$47,10,FALSE))</f>
        <v/>
      </c>
      <c r="AZ138" s="558" t="str">
        <f>IF(AZ137="","",VLOOKUP(AZ137,[11]シフト記号表!$C$6:$L$47,10,FALSE))</f>
        <v/>
      </c>
      <c r="BA138" s="558" t="str">
        <f>IF(BA137="","",VLOOKUP(BA137,[11]シフト記号表!$C$6:$L$47,10,FALSE))</f>
        <v/>
      </c>
      <c r="BB138" s="2132">
        <f>IF($BE$3="４週",SUM(W138:AX138),IF($BE$3="暦月",SUM(W138:BA138),""))</f>
        <v>0</v>
      </c>
      <c r="BC138" s="2133"/>
      <c r="BD138" s="2134">
        <f>IF($BE$3="４週",BB138/4,IF($BE$3="暦月",(BB138/($BE$8/7)),""))</f>
        <v>0</v>
      </c>
      <c r="BE138" s="2133"/>
      <c r="BF138" s="2129"/>
      <c r="BG138" s="2130"/>
      <c r="BH138" s="2130"/>
      <c r="BI138" s="2130"/>
      <c r="BJ138" s="2131"/>
    </row>
    <row r="139" spans="2:62" ht="20.25" customHeight="1" x14ac:dyDescent="0.15">
      <c r="B139" s="2049">
        <f>B137+1</f>
        <v>63</v>
      </c>
      <c r="C139" s="2121"/>
      <c r="D139" s="2122"/>
      <c r="E139" s="761"/>
      <c r="F139" s="762"/>
      <c r="G139" s="761"/>
      <c r="H139" s="762"/>
      <c r="I139" s="2123"/>
      <c r="J139" s="2124"/>
      <c r="K139" s="2125"/>
      <c r="L139" s="2126"/>
      <c r="M139" s="2126"/>
      <c r="N139" s="2122"/>
      <c r="O139" s="2066"/>
      <c r="P139" s="2067"/>
      <c r="Q139" s="2067"/>
      <c r="R139" s="2067"/>
      <c r="S139" s="2068"/>
      <c r="T139" s="776" t="s">
        <v>887</v>
      </c>
      <c r="U139" s="777"/>
      <c r="V139" s="778"/>
      <c r="W139" s="549"/>
      <c r="X139" s="550"/>
      <c r="Y139" s="550"/>
      <c r="Z139" s="550"/>
      <c r="AA139" s="550"/>
      <c r="AB139" s="550"/>
      <c r="AC139" s="551"/>
      <c r="AD139" s="549"/>
      <c r="AE139" s="550"/>
      <c r="AF139" s="550"/>
      <c r="AG139" s="550"/>
      <c r="AH139" s="550"/>
      <c r="AI139" s="550"/>
      <c r="AJ139" s="551"/>
      <c r="AK139" s="549"/>
      <c r="AL139" s="550"/>
      <c r="AM139" s="550"/>
      <c r="AN139" s="550"/>
      <c r="AO139" s="550"/>
      <c r="AP139" s="550"/>
      <c r="AQ139" s="551"/>
      <c r="AR139" s="549"/>
      <c r="AS139" s="550"/>
      <c r="AT139" s="550"/>
      <c r="AU139" s="550"/>
      <c r="AV139" s="550"/>
      <c r="AW139" s="550"/>
      <c r="AX139" s="551"/>
      <c r="AY139" s="549"/>
      <c r="AZ139" s="550"/>
      <c r="BA139" s="772"/>
      <c r="BB139" s="2127"/>
      <c r="BC139" s="2128"/>
      <c r="BD139" s="2116"/>
      <c r="BE139" s="2117"/>
      <c r="BF139" s="2118"/>
      <c r="BG139" s="2119"/>
      <c r="BH139" s="2119"/>
      <c r="BI139" s="2119"/>
      <c r="BJ139" s="2120"/>
    </row>
    <row r="140" spans="2:62" ht="20.25" customHeight="1" x14ac:dyDescent="0.15">
      <c r="B140" s="2050"/>
      <c r="C140" s="2135"/>
      <c r="D140" s="2136"/>
      <c r="E140" s="779"/>
      <c r="F140" s="780">
        <f>C139</f>
        <v>0</v>
      </c>
      <c r="G140" s="779"/>
      <c r="H140" s="780">
        <f>I139</f>
        <v>0</v>
      </c>
      <c r="I140" s="2137"/>
      <c r="J140" s="2138"/>
      <c r="K140" s="2139"/>
      <c r="L140" s="2140"/>
      <c r="M140" s="2140"/>
      <c r="N140" s="2136"/>
      <c r="O140" s="2066"/>
      <c r="P140" s="2067"/>
      <c r="Q140" s="2067"/>
      <c r="R140" s="2067"/>
      <c r="S140" s="2068"/>
      <c r="T140" s="773" t="s">
        <v>888</v>
      </c>
      <c r="U140" s="774"/>
      <c r="V140" s="775"/>
      <c r="W140" s="557" t="str">
        <f>IF(W139="","",VLOOKUP(W139,[11]シフト記号表!$C$6:$L$47,10,FALSE))</f>
        <v/>
      </c>
      <c r="X140" s="558" t="str">
        <f>IF(X139="","",VLOOKUP(X139,[11]シフト記号表!$C$6:$L$47,10,FALSE))</f>
        <v/>
      </c>
      <c r="Y140" s="558" t="str">
        <f>IF(Y139="","",VLOOKUP(Y139,[11]シフト記号表!$C$6:$L$47,10,FALSE))</f>
        <v/>
      </c>
      <c r="Z140" s="558" t="str">
        <f>IF(Z139="","",VLOOKUP(Z139,[11]シフト記号表!$C$6:$L$47,10,FALSE))</f>
        <v/>
      </c>
      <c r="AA140" s="558" t="str">
        <f>IF(AA139="","",VLOOKUP(AA139,[11]シフト記号表!$C$6:$L$47,10,FALSE))</f>
        <v/>
      </c>
      <c r="AB140" s="558" t="str">
        <f>IF(AB139="","",VLOOKUP(AB139,[11]シフト記号表!$C$6:$L$47,10,FALSE))</f>
        <v/>
      </c>
      <c r="AC140" s="559" t="str">
        <f>IF(AC139="","",VLOOKUP(AC139,[11]シフト記号表!$C$6:$L$47,10,FALSE))</f>
        <v/>
      </c>
      <c r="AD140" s="557" t="str">
        <f>IF(AD139="","",VLOOKUP(AD139,[11]シフト記号表!$C$6:$L$47,10,FALSE))</f>
        <v/>
      </c>
      <c r="AE140" s="558" t="str">
        <f>IF(AE139="","",VLOOKUP(AE139,[11]シフト記号表!$C$6:$L$47,10,FALSE))</f>
        <v/>
      </c>
      <c r="AF140" s="558" t="str">
        <f>IF(AF139="","",VLOOKUP(AF139,[11]シフト記号表!$C$6:$L$47,10,FALSE))</f>
        <v/>
      </c>
      <c r="AG140" s="558" t="str">
        <f>IF(AG139="","",VLOOKUP(AG139,[11]シフト記号表!$C$6:$L$47,10,FALSE))</f>
        <v/>
      </c>
      <c r="AH140" s="558" t="str">
        <f>IF(AH139="","",VLOOKUP(AH139,[11]シフト記号表!$C$6:$L$47,10,FALSE))</f>
        <v/>
      </c>
      <c r="AI140" s="558" t="str">
        <f>IF(AI139="","",VLOOKUP(AI139,[11]シフト記号表!$C$6:$L$47,10,FALSE))</f>
        <v/>
      </c>
      <c r="AJ140" s="559" t="str">
        <f>IF(AJ139="","",VLOOKUP(AJ139,[11]シフト記号表!$C$6:$L$47,10,FALSE))</f>
        <v/>
      </c>
      <c r="AK140" s="557" t="str">
        <f>IF(AK139="","",VLOOKUP(AK139,[11]シフト記号表!$C$6:$L$47,10,FALSE))</f>
        <v/>
      </c>
      <c r="AL140" s="558" t="str">
        <f>IF(AL139="","",VLOOKUP(AL139,[11]シフト記号表!$C$6:$L$47,10,FALSE))</f>
        <v/>
      </c>
      <c r="AM140" s="558" t="str">
        <f>IF(AM139="","",VLOOKUP(AM139,[11]シフト記号表!$C$6:$L$47,10,FALSE))</f>
        <v/>
      </c>
      <c r="AN140" s="558" t="str">
        <f>IF(AN139="","",VLOOKUP(AN139,[11]シフト記号表!$C$6:$L$47,10,FALSE))</f>
        <v/>
      </c>
      <c r="AO140" s="558" t="str">
        <f>IF(AO139="","",VLOOKUP(AO139,[11]シフト記号表!$C$6:$L$47,10,FALSE))</f>
        <v/>
      </c>
      <c r="AP140" s="558" t="str">
        <f>IF(AP139="","",VLOOKUP(AP139,[11]シフト記号表!$C$6:$L$47,10,FALSE))</f>
        <v/>
      </c>
      <c r="AQ140" s="559" t="str">
        <f>IF(AQ139="","",VLOOKUP(AQ139,[11]シフト記号表!$C$6:$L$47,10,FALSE))</f>
        <v/>
      </c>
      <c r="AR140" s="557" t="str">
        <f>IF(AR139="","",VLOOKUP(AR139,[11]シフト記号表!$C$6:$L$47,10,FALSE))</f>
        <v/>
      </c>
      <c r="AS140" s="558" t="str">
        <f>IF(AS139="","",VLOOKUP(AS139,[11]シフト記号表!$C$6:$L$47,10,FALSE))</f>
        <v/>
      </c>
      <c r="AT140" s="558" t="str">
        <f>IF(AT139="","",VLOOKUP(AT139,[11]シフト記号表!$C$6:$L$47,10,FALSE))</f>
        <v/>
      </c>
      <c r="AU140" s="558" t="str">
        <f>IF(AU139="","",VLOOKUP(AU139,[11]シフト記号表!$C$6:$L$47,10,FALSE))</f>
        <v/>
      </c>
      <c r="AV140" s="558" t="str">
        <f>IF(AV139="","",VLOOKUP(AV139,[11]シフト記号表!$C$6:$L$47,10,FALSE))</f>
        <v/>
      </c>
      <c r="AW140" s="558" t="str">
        <f>IF(AW139="","",VLOOKUP(AW139,[11]シフト記号表!$C$6:$L$47,10,FALSE))</f>
        <v/>
      </c>
      <c r="AX140" s="559" t="str">
        <f>IF(AX139="","",VLOOKUP(AX139,[11]シフト記号表!$C$6:$L$47,10,FALSE))</f>
        <v/>
      </c>
      <c r="AY140" s="557" t="str">
        <f>IF(AY139="","",VLOOKUP(AY139,[11]シフト記号表!$C$6:$L$47,10,FALSE))</f>
        <v/>
      </c>
      <c r="AZ140" s="558" t="str">
        <f>IF(AZ139="","",VLOOKUP(AZ139,[11]シフト記号表!$C$6:$L$47,10,FALSE))</f>
        <v/>
      </c>
      <c r="BA140" s="558" t="str">
        <f>IF(BA139="","",VLOOKUP(BA139,[11]シフト記号表!$C$6:$L$47,10,FALSE))</f>
        <v/>
      </c>
      <c r="BB140" s="2132">
        <f>IF($BE$3="４週",SUM(W140:AX140),IF($BE$3="暦月",SUM(W140:BA140),""))</f>
        <v>0</v>
      </c>
      <c r="BC140" s="2133"/>
      <c r="BD140" s="2134">
        <f>IF($BE$3="４週",BB140/4,IF($BE$3="暦月",(BB140/($BE$8/7)),""))</f>
        <v>0</v>
      </c>
      <c r="BE140" s="2133"/>
      <c r="BF140" s="2129"/>
      <c r="BG140" s="2130"/>
      <c r="BH140" s="2130"/>
      <c r="BI140" s="2130"/>
      <c r="BJ140" s="2131"/>
    </row>
    <row r="141" spans="2:62" ht="20.25" customHeight="1" x14ac:dyDescent="0.15">
      <c r="B141" s="2049">
        <f>B139+1</f>
        <v>64</v>
      </c>
      <c r="C141" s="2121"/>
      <c r="D141" s="2122"/>
      <c r="E141" s="761"/>
      <c r="F141" s="762"/>
      <c r="G141" s="761"/>
      <c r="H141" s="762"/>
      <c r="I141" s="2123"/>
      <c r="J141" s="2124"/>
      <c r="K141" s="2125"/>
      <c r="L141" s="2126"/>
      <c r="M141" s="2126"/>
      <c r="N141" s="2122"/>
      <c r="O141" s="2066"/>
      <c r="P141" s="2067"/>
      <c r="Q141" s="2067"/>
      <c r="R141" s="2067"/>
      <c r="S141" s="2068"/>
      <c r="T141" s="776" t="s">
        <v>887</v>
      </c>
      <c r="U141" s="777"/>
      <c r="V141" s="778"/>
      <c r="W141" s="549"/>
      <c r="X141" s="550"/>
      <c r="Y141" s="550"/>
      <c r="Z141" s="550"/>
      <c r="AA141" s="550"/>
      <c r="AB141" s="550"/>
      <c r="AC141" s="551"/>
      <c r="AD141" s="549"/>
      <c r="AE141" s="550"/>
      <c r="AF141" s="550"/>
      <c r="AG141" s="550"/>
      <c r="AH141" s="550"/>
      <c r="AI141" s="550"/>
      <c r="AJ141" s="551"/>
      <c r="AK141" s="549"/>
      <c r="AL141" s="550"/>
      <c r="AM141" s="550"/>
      <c r="AN141" s="550"/>
      <c r="AO141" s="550"/>
      <c r="AP141" s="550"/>
      <c r="AQ141" s="551"/>
      <c r="AR141" s="549"/>
      <c r="AS141" s="550"/>
      <c r="AT141" s="550"/>
      <c r="AU141" s="550"/>
      <c r="AV141" s="550"/>
      <c r="AW141" s="550"/>
      <c r="AX141" s="551"/>
      <c r="AY141" s="549"/>
      <c r="AZ141" s="550"/>
      <c r="BA141" s="772"/>
      <c r="BB141" s="2127"/>
      <c r="BC141" s="2128"/>
      <c r="BD141" s="2116"/>
      <c r="BE141" s="2117"/>
      <c r="BF141" s="2118"/>
      <c r="BG141" s="2119"/>
      <c r="BH141" s="2119"/>
      <c r="BI141" s="2119"/>
      <c r="BJ141" s="2120"/>
    </row>
    <row r="142" spans="2:62" ht="20.25" customHeight="1" x14ac:dyDescent="0.15">
      <c r="B142" s="2050"/>
      <c r="C142" s="2135"/>
      <c r="D142" s="2136"/>
      <c r="E142" s="779"/>
      <c r="F142" s="780">
        <f>C141</f>
        <v>0</v>
      </c>
      <c r="G142" s="779"/>
      <c r="H142" s="780">
        <f>I141</f>
        <v>0</v>
      </c>
      <c r="I142" s="2137"/>
      <c r="J142" s="2138"/>
      <c r="K142" s="2139"/>
      <c r="L142" s="2140"/>
      <c r="M142" s="2140"/>
      <c r="N142" s="2136"/>
      <c r="O142" s="2066"/>
      <c r="P142" s="2067"/>
      <c r="Q142" s="2067"/>
      <c r="R142" s="2067"/>
      <c r="S142" s="2068"/>
      <c r="T142" s="773" t="s">
        <v>888</v>
      </c>
      <c r="U142" s="774"/>
      <c r="V142" s="775"/>
      <c r="W142" s="557" t="str">
        <f>IF(W141="","",VLOOKUP(W141,[11]シフト記号表!$C$6:$L$47,10,FALSE))</f>
        <v/>
      </c>
      <c r="X142" s="558" t="str">
        <f>IF(X141="","",VLOOKUP(X141,[11]シフト記号表!$C$6:$L$47,10,FALSE))</f>
        <v/>
      </c>
      <c r="Y142" s="558" t="str">
        <f>IF(Y141="","",VLOOKUP(Y141,[11]シフト記号表!$C$6:$L$47,10,FALSE))</f>
        <v/>
      </c>
      <c r="Z142" s="558" t="str">
        <f>IF(Z141="","",VLOOKUP(Z141,[11]シフト記号表!$C$6:$L$47,10,FALSE))</f>
        <v/>
      </c>
      <c r="AA142" s="558" t="str">
        <f>IF(AA141="","",VLOOKUP(AA141,[11]シフト記号表!$C$6:$L$47,10,FALSE))</f>
        <v/>
      </c>
      <c r="AB142" s="558" t="str">
        <f>IF(AB141="","",VLOOKUP(AB141,[11]シフト記号表!$C$6:$L$47,10,FALSE))</f>
        <v/>
      </c>
      <c r="AC142" s="559" t="str">
        <f>IF(AC141="","",VLOOKUP(AC141,[11]シフト記号表!$C$6:$L$47,10,FALSE))</f>
        <v/>
      </c>
      <c r="AD142" s="557" t="str">
        <f>IF(AD141="","",VLOOKUP(AD141,[11]シフト記号表!$C$6:$L$47,10,FALSE))</f>
        <v/>
      </c>
      <c r="AE142" s="558" t="str">
        <f>IF(AE141="","",VLOOKUP(AE141,[11]シフト記号表!$C$6:$L$47,10,FALSE))</f>
        <v/>
      </c>
      <c r="AF142" s="558" t="str">
        <f>IF(AF141="","",VLOOKUP(AF141,[11]シフト記号表!$C$6:$L$47,10,FALSE))</f>
        <v/>
      </c>
      <c r="AG142" s="558" t="str">
        <f>IF(AG141="","",VLOOKUP(AG141,[11]シフト記号表!$C$6:$L$47,10,FALSE))</f>
        <v/>
      </c>
      <c r="AH142" s="558" t="str">
        <f>IF(AH141="","",VLOOKUP(AH141,[11]シフト記号表!$C$6:$L$47,10,FALSE))</f>
        <v/>
      </c>
      <c r="AI142" s="558" t="str">
        <f>IF(AI141="","",VLOOKUP(AI141,[11]シフト記号表!$C$6:$L$47,10,FALSE))</f>
        <v/>
      </c>
      <c r="AJ142" s="559" t="str">
        <f>IF(AJ141="","",VLOOKUP(AJ141,[11]シフト記号表!$C$6:$L$47,10,FALSE))</f>
        <v/>
      </c>
      <c r="AK142" s="557" t="str">
        <f>IF(AK141="","",VLOOKUP(AK141,[11]シフト記号表!$C$6:$L$47,10,FALSE))</f>
        <v/>
      </c>
      <c r="AL142" s="558" t="str">
        <f>IF(AL141="","",VLOOKUP(AL141,[11]シフト記号表!$C$6:$L$47,10,FALSE))</f>
        <v/>
      </c>
      <c r="AM142" s="558" t="str">
        <f>IF(AM141="","",VLOOKUP(AM141,[11]シフト記号表!$C$6:$L$47,10,FALSE))</f>
        <v/>
      </c>
      <c r="AN142" s="558" t="str">
        <f>IF(AN141="","",VLOOKUP(AN141,[11]シフト記号表!$C$6:$L$47,10,FALSE))</f>
        <v/>
      </c>
      <c r="AO142" s="558" t="str">
        <f>IF(AO141="","",VLOOKUP(AO141,[11]シフト記号表!$C$6:$L$47,10,FALSE))</f>
        <v/>
      </c>
      <c r="AP142" s="558" t="str">
        <f>IF(AP141="","",VLOOKUP(AP141,[11]シフト記号表!$C$6:$L$47,10,FALSE))</f>
        <v/>
      </c>
      <c r="AQ142" s="559" t="str">
        <f>IF(AQ141="","",VLOOKUP(AQ141,[11]シフト記号表!$C$6:$L$47,10,FALSE))</f>
        <v/>
      </c>
      <c r="AR142" s="557" t="str">
        <f>IF(AR141="","",VLOOKUP(AR141,[11]シフト記号表!$C$6:$L$47,10,FALSE))</f>
        <v/>
      </c>
      <c r="AS142" s="558" t="str">
        <f>IF(AS141="","",VLOOKUP(AS141,[11]シフト記号表!$C$6:$L$47,10,FALSE))</f>
        <v/>
      </c>
      <c r="AT142" s="558" t="str">
        <f>IF(AT141="","",VLOOKUP(AT141,[11]シフト記号表!$C$6:$L$47,10,FALSE))</f>
        <v/>
      </c>
      <c r="AU142" s="558" t="str">
        <f>IF(AU141="","",VLOOKUP(AU141,[11]シフト記号表!$C$6:$L$47,10,FALSE))</f>
        <v/>
      </c>
      <c r="AV142" s="558" t="str">
        <f>IF(AV141="","",VLOOKUP(AV141,[11]シフト記号表!$C$6:$L$47,10,FALSE))</f>
        <v/>
      </c>
      <c r="AW142" s="558" t="str">
        <f>IF(AW141="","",VLOOKUP(AW141,[11]シフト記号表!$C$6:$L$47,10,FALSE))</f>
        <v/>
      </c>
      <c r="AX142" s="559" t="str">
        <f>IF(AX141="","",VLOOKUP(AX141,[11]シフト記号表!$C$6:$L$47,10,FALSE))</f>
        <v/>
      </c>
      <c r="AY142" s="557" t="str">
        <f>IF(AY141="","",VLOOKUP(AY141,[11]シフト記号表!$C$6:$L$47,10,FALSE))</f>
        <v/>
      </c>
      <c r="AZ142" s="558" t="str">
        <f>IF(AZ141="","",VLOOKUP(AZ141,[11]シフト記号表!$C$6:$L$47,10,FALSE))</f>
        <v/>
      </c>
      <c r="BA142" s="558" t="str">
        <f>IF(BA141="","",VLOOKUP(BA141,[11]シフト記号表!$C$6:$L$47,10,FALSE))</f>
        <v/>
      </c>
      <c r="BB142" s="2132">
        <f>IF($BE$3="４週",SUM(W142:AX142),IF($BE$3="暦月",SUM(W142:BA142),""))</f>
        <v>0</v>
      </c>
      <c r="BC142" s="2133"/>
      <c r="BD142" s="2134">
        <f>IF($BE$3="４週",BB142/4,IF($BE$3="暦月",(BB142/($BE$8/7)),""))</f>
        <v>0</v>
      </c>
      <c r="BE142" s="2133"/>
      <c r="BF142" s="2129"/>
      <c r="BG142" s="2130"/>
      <c r="BH142" s="2130"/>
      <c r="BI142" s="2130"/>
      <c r="BJ142" s="2131"/>
    </row>
    <row r="143" spans="2:62" ht="20.25" customHeight="1" x14ac:dyDescent="0.15">
      <c r="B143" s="2049">
        <f>B141+1</f>
        <v>65</v>
      </c>
      <c r="C143" s="2121"/>
      <c r="D143" s="2122"/>
      <c r="E143" s="761"/>
      <c r="F143" s="762"/>
      <c r="G143" s="761"/>
      <c r="H143" s="762"/>
      <c r="I143" s="2123"/>
      <c r="J143" s="2124"/>
      <c r="K143" s="2125"/>
      <c r="L143" s="2126"/>
      <c r="M143" s="2126"/>
      <c r="N143" s="2122"/>
      <c r="O143" s="2066"/>
      <c r="P143" s="2067"/>
      <c r="Q143" s="2067"/>
      <c r="R143" s="2067"/>
      <c r="S143" s="2068"/>
      <c r="T143" s="776" t="s">
        <v>887</v>
      </c>
      <c r="U143" s="777"/>
      <c r="V143" s="778"/>
      <c r="W143" s="549"/>
      <c r="X143" s="550"/>
      <c r="Y143" s="550"/>
      <c r="Z143" s="550"/>
      <c r="AA143" s="550"/>
      <c r="AB143" s="550"/>
      <c r="AC143" s="551"/>
      <c r="AD143" s="549"/>
      <c r="AE143" s="550"/>
      <c r="AF143" s="550"/>
      <c r="AG143" s="550"/>
      <c r="AH143" s="550"/>
      <c r="AI143" s="550"/>
      <c r="AJ143" s="551"/>
      <c r="AK143" s="549"/>
      <c r="AL143" s="550"/>
      <c r="AM143" s="550"/>
      <c r="AN143" s="550"/>
      <c r="AO143" s="550"/>
      <c r="AP143" s="550"/>
      <c r="AQ143" s="551"/>
      <c r="AR143" s="549"/>
      <c r="AS143" s="550"/>
      <c r="AT143" s="550"/>
      <c r="AU143" s="550"/>
      <c r="AV143" s="550"/>
      <c r="AW143" s="550"/>
      <c r="AX143" s="551"/>
      <c r="AY143" s="549"/>
      <c r="AZ143" s="550"/>
      <c r="BA143" s="772"/>
      <c r="BB143" s="2127"/>
      <c r="BC143" s="2128"/>
      <c r="BD143" s="2116"/>
      <c r="BE143" s="2117"/>
      <c r="BF143" s="2118"/>
      <c r="BG143" s="2119"/>
      <c r="BH143" s="2119"/>
      <c r="BI143" s="2119"/>
      <c r="BJ143" s="2120"/>
    </row>
    <row r="144" spans="2:62" ht="20.25" customHeight="1" x14ac:dyDescent="0.15">
      <c r="B144" s="2050"/>
      <c r="C144" s="2135"/>
      <c r="D144" s="2136"/>
      <c r="E144" s="779"/>
      <c r="F144" s="780">
        <f>C143</f>
        <v>0</v>
      </c>
      <c r="G144" s="779"/>
      <c r="H144" s="780">
        <f>I143</f>
        <v>0</v>
      </c>
      <c r="I144" s="2137"/>
      <c r="J144" s="2138"/>
      <c r="K144" s="2139"/>
      <c r="L144" s="2140"/>
      <c r="M144" s="2140"/>
      <c r="N144" s="2136"/>
      <c r="O144" s="2066"/>
      <c r="P144" s="2067"/>
      <c r="Q144" s="2067"/>
      <c r="R144" s="2067"/>
      <c r="S144" s="2068"/>
      <c r="T144" s="773" t="s">
        <v>888</v>
      </c>
      <c r="U144" s="774"/>
      <c r="V144" s="775"/>
      <c r="W144" s="557" t="str">
        <f>IF(W143="","",VLOOKUP(W143,[11]シフト記号表!$C$6:$L$47,10,FALSE))</f>
        <v/>
      </c>
      <c r="X144" s="558" t="str">
        <f>IF(X143="","",VLOOKUP(X143,[11]シフト記号表!$C$6:$L$47,10,FALSE))</f>
        <v/>
      </c>
      <c r="Y144" s="558" t="str">
        <f>IF(Y143="","",VLOOKUP(Y143,[11]シフト記号表!$C$6:$L$47,10,FALSE))</f>
        <v/>
      </c>
      <c r="Z144" s="558" t="str">
        <f>IF(Z143="","",VLOOKUP(Z143,[11]シフト記号表!$C$6:$L$47,10,FALSE))</f>
        <v/>
      </c>
      <c r="AA144" s="558" t="str">
        <f>IF(AA143="","",VLOOKUP(AA143,[11]シフト記号表!$C$6:$L$47,10,FALSE))</f>
        <v/>
      </c>
      <c r="AB144" s="558" t="str">
        <f>IF(AB143="","",VLOOKUP(AB143,[11]シフト記号表!$C$6:$L$47,10,FALSE))</f>
        <v/>
      </c>
      <c r="AC144" s="559" t="str">
        <f>IF(AC143="","",VLOOKUP(AC143,[11]シフト記号表!$C$6:$L$47,10,FALSE))</f>
        <v/>
      </c>
      <c r="AD144" s="557" t="str">
        <f>IF(AD143="","",VLOOKUP(AD143,[11]シフト記号表!$C$6:$L$47,10,FALSE))</f>
        <v/>
      </c>
      <c r="AE144" s="558" t="str">
        <f>IF(AE143="","",VLOOKUP(AE143,[11]シフト記号表!$C$6:$L$47,10,FALSE))</f>
        <v/>
      </c>
      <c r="AF144" s="558" t="str">
        <f>IF(AF143="","",VLOOKUP(AF143,[11]シフト記号表!$C$6:$L$47,10,FALSE))</f>
        <v/>
      </c>
      <c r="AG144" s="558" t="str">
        <f>IF(AG143="","",VLOOKUP(AG143,[11]シフト記号表!$C$6:$L$47,10,FALSE))</f>
        <v/>
      </c>
      <c r="AH144" s="558" t="str">
        <f>IF(AH143="","",VLOOKUP(AH143,[11]シフト記号表!$C$6:$L$47,10,FALSE))</f>
        <v/>
      </c>
      <c r="AI144" s="558" t="str">
        <f>IF(AI143="","",VLOOKUP(AI143,[11]シフト記号表!$C$6:$L$47,10,FALSE))</f>
        <v/>
      </c>
      <c r="AJ144" s="559" t="str">
        <f>IF(AJ143="","",VLOOKUP(AJ143,[11]シフト記号表!$C$6:$L$47,10,FALSE))</f>
        <v/>
      </c>
      <c r="AK144" s="557" t="str">
        <f>IF(AK143="","",VLOOKUP(AK143,[11]シフト記号表!$C$6:$L$47,10,FALSE))</f>
        <v/>
      </c>
      <c r="AL144" s="558" t="str">
        <f>IF(AL143="","",VLOOKUP(AL143,[11]シフト記号表!$C$6:$L$47,10,FALSE))</f>
        <v/>
      </c>
      <c r="AM144" s="558" t="str">
        <f>IF(AM143="","",VLOOKUP(AM143,[11]シフト記号表!$C$6:$L$47,10,FALSE))</f>
        <v/>
      </c>
      <c r="AN144" s="558" t="str">
        <f>IF(AN143="","",VLOOKUP(AN143,[11]シフト記号表!$C$6:$L$47,10,FALSE))</f>
        <v/>
      </c>
      <c r="AO144" s="558" t="str">
        <f>IF(AO143="","",VLOOKUP(AO143,[11]シフト記号表!$C$6:$L$47,10,FALSE))</f>
        <v/>
      </c>
      <c r="AP144" s="558" t="str">
        <f>IF(AP143="","",VLOOKUP(AP143,[11]シフト記号表!$C$6:$L$47,10,FALSE))</f>
        <v/>
      </c>
      <c r="AQ144" s="559" t="str">
        <f>IF(AQ143="","",VLOOKUP(AQ143,[11]シフト記号表!$C$6:$L$47,10,FALSE))</f>
        <v/>
      </c>
      <c r="AR144" s="557" t="str">
        <f>IF(AR143="","",VLOOKUP(AR143,[11]シフト記号表!$C$6:$L$47,10,FALSE))</f>
        <v/>
      </c>
      <c r="AS144" s="558" t="str">
        <f>IF(AS143="","",VLOOKUP(AS143,[11]シフト記号表!$C$6:$L$47,10,FALSE))</f>
        <v/>
      </c>
      <c r="AT144" s="558" t="str">
        <f>IF(AT143="","",VLOOKUP(AT143,[11]シフト記号表!$C$6:$L$47,10,FALSE))</f>
        <v/>
      </c>
      <c r="AU144" s="558" t="str">
        <f>IF(AU143="","",VLOOKUP(AU143,[11]シフト記号表!$C$6:$L$47,10,FALSE))</f>
        <v/>
      </c>
      <c r="AV144" s="558" t="str">
        <f>IF(AV143="","",VLOOKUP(AV143,[11]シフト記号表!$C$6:$L$47,10,FALSE))</f>
        <v/>
      </c>
      <c r="AW144" s="558" t="str">
        <f>IF(AW143="","",VLOOKUP(AW143,[11]シフト記号表!$C$6:$L$47,10,FALSE))</f>
        <v/>
      </c>
      <c r="AX144" s="559" t="str">
        <f>IF(AX143="","",VLOOKUP(AX143,[11]シフト記号表!$C$6:$L$47,10,FALSE))</f>
        <v/>
      </c>
      <c r="AY144" s="557" t="str">
        <f>IF(AY143="","",VLOOKUP(AY143,[11]シフト記号表!$C$6:$L$47,10,FALSE))</f>
        <v/>
      </c>
      <c r="AZ144" s="558" t="str">
        <f>IF(AZ143="","",VLOOKUP(AZ143,[11]シフト記号表!$C$6:$L$47,10,FALSE))</f>
        <v/>
      </c>
      <c r="BA144" s="558" t="str">
        <f>IF(BA143="","",VLOOKUP(BA143,[11]シフト記号表!$C$6:$L$47,10,FALSE))</f>
        <v/>
      </c>
      <c r="BB144" s="2132">
        <f>IF($BE$3="４週",SUM(W144:AX144),IF($BE$3="暦月",SUM(W144:BA144),""))</f>
        <v>0</v>
      </c>
      <c r="BC144" s="2133"/>
      <c r="BD144" s="2134">
        <f>IF($BE$3="４週",BB144/4,IF($BE$3="暦月",(BB144/($BE$8/7)),""))</f>
        <v>0</v>
      </c>
      <c r="BE144" s="2133"/>
      <c r="BF144" s="2129"/>
      <c r="BG144" s="2130"/>
      <c r="BH144" s="2130"/>
      <c r="BI144" s="2130"/>
      <c r="BJ144" s="2131"/>
    </row>
    <row r="145" spans="2:62" ht="20.25" customHeight="1" x14ac:dyDescent="0.15">
      <c r="B145" s="2049">
        <f>B143+1</f>
        <v>66</v>
      </c>
      <c r="C145" s="2121"/>
      <c r="D145" s="2122"/>
      <c r="E145" s="761"/>
      <c r="F145" s="762"/>
      <c r="G145" s="761"/>
      <c r="H145" s="762"/>
      <c r="I145" s="2123"/>
      <c r="J145" s="2124"/>
      <c r="K145" s="2125"/>
      <c r="L145" s="2126"/>
      <c r="M145" s="2126"/>
      <c r="N145" s="2122"/>
      <c r="O145" s="2066"/>
      <c r="P145" s="2067"/>
      <c r="Q145" s="2067"/>
      <c r="R145" s="2067"/>
      <c r="S145" s="2068"/>
      <c r="T145" s="776" t="s">
        <v>887</v>
      </c>
      <c r="U145" s="777"/>
      <c r="V145" s="778"/>
      <c r="W145" s="549"/>
      <c r="X145" s="550"/>
      <c r="Y145" s="550"/>
      <c r="Z145" s="550"/>
      <c r="AA145" s="550"/>
      <c r="AB145" s="550"/>
      <c r="AC145" s="551"/>
      <c r="AD145" s="549"/>
      <c r="AE145" s="550"/>
      <c r="AF145" s="550"/>
      <c r="AG145" s="550"/>
      <c r="AH145" s="550"/>
      <c r="AI145" s="550"/>
      <c r="AJ145" s="551"/>
      <c r="AK145" s="549"/>
      <c r="AL145" s="550"/>
      <c r="AM145" s="550"/>
      <c r="AN145" s="550"/>
      <c r="AO145" s="550"/>
      <c r="AP145" s="550"/>
      <c r="AQ145" s="551"/>
      <c r="AR145" s="549"/>
      <c r="AS145" s="550"/>
      <c r="AT145" s="550"/>
      <c r="AU145" s="550"/>
      <c r="AV145" s="550"/>
      <c r="AW145" s="550"/>
      <c r="AX145" s="551"/>
      <c r="AY145" s="549"/>
      <c r="AZ145" s="550"/>
      <c r="BA145" s="772"/>
      <c r="BB145" s="2127"/>
      <c r="BC145" s="2128"/>
      <c r="BD145" s="2116"/>
      <c r="BE145" s="2117"/>
      <c r="BF145" s="2118"/>
      <c r="BG145" s="2119"/>
      <c r="BH145" s="2119"/>
      <c r="BI145" s="2119"/>
      <c r="BJ145" s="2120"/>
    </row>
    <row r="146" spans="2:62" ht="20.25" customHeight="1" x14ac:dyDescent="0.15">
      <c r="B146" s="2050"/>
      <c r="C146" s="2135"/>
      <c r="D146" s="2136"/>
      <c r="E146" s="779"/>
      <c r="F146" s="780">
        <f>C145</f>
        <v>0</v>
      </c>
      <c r="G146" s="779"/>
      <c r="H146" s="780">
        <f>I145</f>
        <v>0</v>
      </c>
      <c r="I146" s="2137"/>
      <c r="J146" s="2138"/>
      <c r="K146" s="2139"/>
      <c r="L146" s="2140"/>
      <c r="M146" s="2140"/>
      <c r="N146" s="2136"/>
      <c r="O146" s="2066"/>
      <c r="P146" s="2067"/>
      <c r="Q146" s="2067"/>
      <c r="R146" s="2067"/>
      <c r="S146" s="2068"/>
      <c r="T146" s="773" t="s">
        <v>888</v>
      </c>
      <c r="U146" s="774"/>
      <c r="V146" s="775"/>
      <c r="W146" s="557" t="str">
        <f>IF(W145="","",VLOOKUP(W145,[11]シフト記号表!$C$6:$L$47,10,FALSE))</f>
        <v/>
      </c>
      <c r="X146" s="558" t="str">
        <f>IF(X145="","",VLOOKUP(X145,[11]シフト記号表!$C$6:$L$47,10,FALSE))</f>
        <v/>
      </c>
      <c r="Y146" s="558" t="str">
        <f>IF(Y145="","",VLOOKUP(Y145,[11]シフト記号表!$C$6:$L$47,10,FALSE))</f>
        <v/>
      </c>
      <c r="Z146" s="558" t="str">
        <f>IF(Z145="","",VLOOKUP(Z145,[11]シフト記号表!$C$6:$L$47,10,FALSE))</f>
        <v/>
      </c>
      <c r="AA146" s="558" t="str">
        <f>IF(AA145="","",VLOOKUP(AA145,[11]シフト記号表!$C$6:$L$47,10,FALSE))</f>
        <v/>
      </c>
      <c r="AB146" s="558" t="str">
        <f>IF(AB145="","",VLOOKUP(AB145,[11]シフト記号表!$C$6:$L$47,10,FALSE))</f>
        <v/>
      </c>
      <c r="AC146" s="559" t="str">
        <f>IF(AC145="","",VLOOKUP(AC145,[11]シフト記号表!$C$6:$L$47,10,FALSE))</f>
        <v/>
      </c>
      <c r="AD146" s="557" t="str">
        <f>IF(AD145="","",VLOOKUP(AD145,[11]シフト記号表!$C$6:$L$47,10,FALSE))</f>
        <v/>
      </c>
      <c r="AE146" s="558" t="str">
        <f>IF(AE145="","",VLOOKUP(AE145,[11]シフト記号表!$C$6:$L$47,10,FALSE))</f>
        <v/>
      </c>
      <c r="AF146" s="558" t="str">
        <f>IF(AF145="","",VLOOKUP(AF145,[11]シフト記号表!$C$6:$L$47,10,FALSE))</f>
        <v/>
      </c>
      <c r="AG146" s="558" t="str">
        <f>IF(AG145="","",VLOOKUP(AG145,[11]シフト記号表!$C$6:$L$47,10,FALSE))</f>
        <v/>
      </c>
      <c r="AH146" s="558" t="str">
        <f>IF(AH145="","",VLOOKUP(AH145,[11]シフト記号表!$C$6:$L$47,10,FALSE))</f>
        <v/>
      </c>
      <c r="AI146" s="558" t="str">
        <f>IF(AI145="","",VLOOKUP(AI145,[11]シフト記号表!$C$6:$L$47,10,FALSE))</f>
        <v/>
      </c>
      <c r="AJ146" s="559" t="str">
        <f>IF(AJ145="","",VLOOKUP(AJ145,[11]シフト記号表!$C$6:$L$47,10,FALSE))</f>
        <v/>
      </c>
      <c r="AK146" s="557" t="str">
        <f>IF(AK145="","",VLOOKUP(AK145,[11]シフト記号表!$C$6:$L$47,10,FALSE))</f>
        <v/>
      </c>
      <c r="AL146" s="558" t="str">
        <f>IF(AL145="","",VLOOKUP(AL145,[11]シフト記号表!$C$6:$L$47,10,FALSE))</f>
        <v/>
      </c>
      <c r="AM146" s="558" t="str">
        <f>IF(AM145="","",VLOOKUP(AM145,[11]シフト記号表!$C$6:$L$47,10,FALSE))</f>
        <v/>
      </c>
      <c r="AN146" s="558" t="str">
        <f>IF(AN145="","",VLOOKUP(AN145,[11]シフト記号表!$C$6:$L$47,10,FALSE))</f>
        <v/>
      </c>
      <c r="AO146" s="558" t="str">
        <f>IF(AO145="","",VLOOKUP(AO145,[11]シフト記号表!$C$6:$L$47,10,FALSE))</f>
        <v/>
      </c>
      <c r="AP146" s="558" t="str">
        <f>IF(AP145="","",VLOOKUP(AP145,[11]シフト記号表!$C$6:$L$47,10,FALSE))</f>
        <v/>
      </c>
      <c r="AQ146" s="559" t="str">
        <f>IF(AQ145="","",VLOOKUP(AQ145,[11]シフト記号表!$C$6:$L$47,10,FALSE))</f>
        <v/>
      </c>
      <c r="AR146" s="557" t="str">
        <f>IF(AR145="","",VLOOKUP(AR145,[11]シフト記号表!$C$6:$L$47,10,FALSE))</f>
        <v/>
      </c>
      <c r="AS146" s="558" t="str">
        <f>IF(AS145="","",VLOOKUP(AS145,[11]シフト記号表!$C$6:$L$47,10,FALSE))</f>
        <v/>
      </c>
      <c r="AT146" s="558" t="str">
        <f>IF(AT145="","",VLOOKUP(AT145,[11]シフト記号表!$C$6:$L$47,10,FALSE))</f>
        <v/>
      </c>
      <c r="AU146" s="558" t="str">
        <f>IF(AU145="","",VLOOKUP(AU145,[11]シフト記号表!$C$6:$L$47,10,FALSE))</f>
        <v/>
      </c>
      <c r="AV146" s="558" t="str">
        <f>IF(AV145="","",VLOOKUP(AV145,[11]シフト記号表!$C$6:$L$47,10,FALSE))</f>
        <v/>
      </c>
      <c r="AW146" s="558" t="str">
        <f>IF(AW145="","",VLOOKUP(AW145,[11]シフト記号表!$C$6:$L$47,10,FALSE))</f>
        <v/>
      </c>
      <c r="AX146" s="559" t="str">
        <f>IF(AX145="","",VLOOKUP(AX145,[11]シフト記号表!$C$6:$L$47,10,FALSE))</f>
        <v/>
      </c>
      <c r="AY146" s="557" t="str">
        <f>IF(AY145="","",VLOOKUP(AY145,[11]シフト記号表!$C$6:$L$47,10,FALSE))</f>
        <v/>
      </c>
      <c r="AZ146" s="558" t="str">
        <f>IF(AZ145="","",VLOOKUP(AZ145,[11]シフト記号表!$C$6:$L$47,10,FALSE))</f>
        <v/>
      </c>
      <c r="BA146" s="558" t="str">
        <f>IF(BA145="","",VLOOKUP(BA145,[11]シフト記号表!$C$6:$L$47,10,FALSE))</f>
        <v/>
      </c>
      <c r="BB146" s="2132">
        <f>IF($BE$3="４週",SUM(W146:AX146),IF($BE$3="暦月",SUM(W146:BA146),""))</f>
        <v>0</v>
      </c>
      <c r="BC146" s="2133"/>
      <c r="BD146" s="2134">
        <f>IF($BE$3="４週",BB146/4,IF($BE$3="暦月",(BB146/($BE$8/7)),""))</f>
        <v>0</v>
      </c>
      <c r="BE146" s="2133"/>
      <c r="BF146" s="2129"/>
      <c r="BG146" s="2130"/>
      <c r="BH146" s="2130"/>
      <c r="BI146" s="2130"/>
      <c r="BJ146" s="2131"/>
    </row>
    <row r="147" spans="2:62" ht="20.25" customHeight="1" x14ac:dyDescent="0.15">
      <c r="B147" s="2049">
        <f>B145+1</f>
        <v>67</v>
      </c>
      <c r="C147" s="2121"/>
      <c r="D147" s="2122"/>
      <c r="E147" s="761"/>
      <c r="F147" s="762"/>
      <c r="G147" s="761"/>
      <c r="H147" s="762"/>
      <c r="I147" s="2123"/>
      <c r="J147" s="2124"/>
      <c r="K147" s="2125"/>
      <c r="L147" s="2126"/>
      <c r="M147" s="2126"/>
      <c r="N147" s="2122"/>
      <c r="O147" s="2066"/>
      <c r="P147" s="2067"/>
      <c r="Q147" s="2067"/>
      <c r="R147" s="2067"/>
      <c r="S147" s="2068"/>
      <c r="T147" s="776" t="s">
        <v>887</v>
      </c>
      <c r="U147" s="777"/>
      <c r="V147" s="778"/>
      <c r="W147" s="549"/>
      <c r="X147" s="550"/>
      <c r="Y147" s="550"/>
      <c r="Z147" s="550"/>
      <c r="AA147" s="550"/>
      <c r="AB147" s="550"/>
      <c r="AC147" s="551"/>
      <c r="AD147" s="549"/>
      <c r="AE147" s="550"/>
      <c r="AF147" s="550"/>
      <c r="AG147" s="550"/>
      <c r="AH147" s="550"/>
      <c r="AI147" s="550"/>
      <c r="AJ147" s="551"/>
      <c r="AK147" s="549"/>
      <c r="AL147" s="550"/>
      <c r="AM147" s="550"/>
      <c r="AN147" s="550"/>
      <c r="AO147" s="550"/>
      <c r="AP147" s="550"/>
      <c r="AQ147" s="551"/>
      <c r="AR147" s="549"/>
      <c r="AS147" s="550"/>
      <c r="AT147" s="550"/>
      <c r="AU147" s="550"/>
      <c r="AV147" s="550"/>
      <c r="AW147" s="550"/>
      <c r="AX147" s="551"/>
      <c r="AY147" s="549"/>
      <c r="AZ147" s="550"/>
      <c r="BA147" s="772"/>
      <c r="BB147" s="2127"/>
      <c r="BC147" s="2128"/>
      <c r="BD147" s="2116"/>
      <c r="BE147" s="2117"/>
      <c r="BF147" s="2118"/>
      <c r="BG147" s="2119"/>
      <c r="BH147" s="2119"/>
      <c r="BI147" s="2119"/>
      <c r="BJ147" s="2120"/>
    </row>
    <row r="148" spans="2:62" ht="20.25" customHeight="1" x14ac:dyDescent="0.15">
      <c r="B148" s="2050"/>
      <c r="C148" s="2135"/>
      <c r="D148" s="2136"/>
      <c r="E148" s="779"/>
      <c r="F148" s="780">
        <f>C147</f>
        <v>0</v>
      </c>
      <c r="G148" s="779"/>
      <c r="H148" s="780">
        <f>I147</f>
        <v>0</v>
      </c>
      <c r="I148" s="2137"/>
      <c r="J148" s="2138"/>
      <c r="K148" s="2139"/>
      <c r="L148" s="2140"/>
      <c r="M148" s="2140"/>
      <c r="N148" s="2136"/>
      <c r="O148" s="2066"/>
      <c r="P148" s="2067"/>
      <c r="Q148" s="2067"/>
      <c r="R148" s="2067"/>
      <c r="S148" s="2068"/>
      <c r="T148" s="773" t="s">
        <v>888</v>
      </c>
      <c r="U148" s="774"/>
      <c r="V148" s="775"/>
      <c r="W148" s="557" t="str">
        <f>IF(W147="","",VLOOKUP(W147,[11]シフト記号表!$C$6:$L$47,10,FALSE))</f>
        <v/>
      </c>
      <c r="X148" s="558" t="str">
        <f>IF(X147="","",VLOOKUP(X147,[11]シフト記号表!$C$6:$L$47,10,FALSE))</f>
        <v/>
      </c>
      <c r="Y148" s="558" t="str">
        <f>IF(Y147="","",VLOOKUP(Y147,[11]シフト記号表!$C$6:$L$47,10,FALSE))</f>
        <v/>
      </c>
      <c r="Z148" s="558" t="str">
        <f>IF(Z147="","",VLOOKUP(Z147,[11]シフト記号表!$C$6:$L$47,10,FALSE))</f>
        <v/>
      </c>
      <c r="AA148" s="558" t="str">
        <f>IF(AA147="","",VLOOKUP(AA147,[11]シフト記号表!$C$6:$L$47,10,FALSE))</f>
        <v/>
      </c>
      <c r="AB148" s="558" t="str">
        <f>IF(AB147="","",VLOOKUP(AB147,[11]シフト記号表!$C$6:$L$47,10,FALSE))</f>
        <v/>
      </c>
      <c r="AC148" s="559" t="str">
        <f>IF(AC147="","",VLOOKUP(AC147,[11]シフト記号表!$C$6:$L$47,10,FALSE))</f>
        <v/>
      </c>
      <c r="AD148" s="557" t="str">
        <f>IF(AD147="","",VLOOKUP(AD147,[11]シフト記号表!$C$6:$L$47,10,FALSE))</f>
        <v/>
      </c>
      <c r="AE148" s="558" t="str">
        <f>IF(AE147="","",VLOOKUP(AE147,[11]シフト記号表!$C$6:$L$47,10,FALSE))</f>
        <v/>
      </c>
      <c r="AF148" s="558" t="str">
        <f>IF(AF147="","",VLOOKUP(AF147,[11]シフト記号表!$C$6:$L$47,10,FALSE))</f>
        <v/>
      </c>
      <c r="AG148" s="558" t="str">
        <f>IF(AG147="","",VLOOKUP(AG147,[11]シフト記号表!$C$6:$L$47,10,FALSE))</f>
        <v/>
      </c>
      <c r="AH148" s="558" t="str">
        <f>IF(AH147="","",VLOOKUP(AH147,[11]シフト記号表!$C$6:$L$47,10,FALSE))</f>
        <v/>
      </c>
      <c r="AI148" s="558" t="str">
        <f>IF(AI147="","",VLOOKUP(AI147,[11]シフト記号表!$C$6:$L$47,10,FALSE))</f>
        <v/>
      </c>
      <c r="AJ148" s="559" t="str">
        <f>IF(AJ147="","",VLOOKUP(AJ147,[11]シフト記号表!$C$6:$L$47,10,FALSE))</f>
        <v/>
      </c>
      <c r="AK148" s="557" t="str">
        <f>IF(AK147="","",VLOOKUP(AK147,[11]シフト記号表!$C$6:$L$47,10,FALSE))</f>
        <v/>
      </c>
      <c r="AL148" s="558" t="str">
        <f>IF(AL147="","",VLOOKUP(AL147,[11]シフト記号表!$C$6:$L$47,10,FALSE))</f>
        <v/>
      </c>
      <c r="AM148" s="558" t="str">
        <f>IF(AM147="","",VLOOKUP(AM147,[11]シフト記号表!$C$6:$L$47,10,FALSE))</f>
        <v/>
      </c>
      <c r="AN148" s="558" t="str">
        <f>IF(AN147="","",VLOOKUP(AN147,[11]シフト記号表!$C$6:$L$47,10,FALSE))</f>
        <v/>
      </c>
      <c r="AO148" s="558" t="str">
        <f>IF(AO147="","",VLOOKUP(AO147,[11]シフト記号表!$C$6:$L$47,10,FALSE))</f>
        <v/>
      </c>
      <c r="AP148" s="558" t="str">
        <f>IF(AP147="","",VLOOKUP(AP147,[11]シフト記号表!$C$6:$L$47,10,FALSE))</f>
        <v/>
      </c>
      <c r="AQ148" s="559" t="str">
        <f>IF(AQ147="","",VLOOKUP(AQ147,[11]シフト記号表!$C$6:$L$47,10,FALSE))</f>
        <v/>
      </c>
      <c r="AR148" s="557" t="str">
        <f>IF(AR147="","",VLOOKUP(AR147,[11]シフト記号表!$C$6:$L$47,10,FALSE))</f>
        <v/>
      </c>
      <c r="AS148" s="558" t="str">
        <f>IF(AS147="","",VLOOKUP(AS147,[11]シフト記号表!$C$6:$L$47,10,FALSE))</f>
        <v/>
      </c>
      <c r="AT148" s="558" t="str">
        <f>IF(AT147="","",VLOOKUP(AT147,[11]シフト記号表!$C$6:$L$47,10,FALSE))</f>
        <v/>
      </c>
      <c r="AU148" s="558" t="str">
        <f>IF(AU147="","",VLOOKUP(AU147,[11]シフト記号表!$C$6:$L$47,10,FALSE))</f>
        <v/>
      </c>
      <c r="AV148" s="558" t="str">
        <f>IF(AV147="","",VLOOKUP(AV147,[11]シフト記号表!$C$6:$L$47,10,FALSE))</f>
        <v/>
      </c>
      <c r="AW148" s="558" t="str">
        <f>IF(AW147="","",VLOOKUP(AW147,[11]シフト記号表!$C$6:$L$47,10,FALSE))</f>
        <v/>
      </c>
      <c r="AX148" s="559" t="str">
        <f>IF(AX147="","",VLOOKUP(AX147,[11]シフト記号表!$C$6:$L$47,10,FALSE))</f>
        <v/>
      </c>
      <c r="AY148" s="557" t="str">
        <f>IF(AY147="","",VLOOKUP(AY147,[11]シフト記号表!$C$6:$L$47,10,FALSE))</f>
        <v/>
      </c>
      <c r="AZ148" s="558" t="str">
        <f>IF(AZ147="","",VLOOKUP(AZ147,[11]シフト記号表!$C$6:$L$47,10,FALSE))</f>
        <v/>
      </c>
      <c r="BA148" s="558" t="str">
        <f>IF(BA147="","",VLOOKUP(BA147,[11]シフト記号表!$C$6:$L$47,10,FALSE))</f>
        <v/>
      </c>
      <c r="BB148" s="2132">
        <f>IF($BE$3="４週",SUM(W148:AX148),IF($BE$3="暦月",SUM(W148:BA148),""))</f>
        <v>0</v>
      </c>
      <c r="BC148" s="2133"/>
      <c r="BD148" s="2134">
        <f>IF($BE$3="４週",BB148/4,IF($BE$3="暦月",(BB148/($BE$8/7)),""))</f>
        <v>0</v>
      </c>
      <c r="BE148" s="2133"/>
      <c r="BF148" s="2129"/>
      <c r="BG148" s="2130"/>
      <c r="BH148" s="2130"/>
      <c r="BI148" s="2130"/>
      <c r="BJ148" s="2131"/>
    </row>
    <row r="149" spans="2:62" ht="20.25" customHeight="1" x14ac:dyDescent="0.15">
      <c r="B149" s="2049">
        <f>B147+1</f>
        <v>68</v>
      </c>
      <c r="C149" s="2121"/>
      <c r="D149" s="2122"/>
      <c r="E149" s="761"/>
      <c r="F149" s="762"/>
      <c r="G149" s="761"/>
      <c r="H149" s="762"/>
      <c r="I149" s="2123"/>
      <c r="J149" s="2124"/>
      <c r="K149" s="2125"/>
      <c r="L149" s="2126"/>
      <c r="M149" s="2126"/>
      <c r="N149" s="2122"/>
      <c r="O149" s="2066"/>
      <c r="P149" s="2067"/>
      <c r="Q149" s="2067"/>
      <c r="R149" s="2067"/>
      <c r="S149" s="2068"/>
      <c r="T149" s="776" t="s">
        <v>887</v>
      </c>
      <c r="U149" s="777"/>
      <c r="V149" s="778"/>
      <c r="W149" s="549"/>
      <c r="X149" s="550"/>
      <c r="Y149" s="550"/>
      <c r="Z149" s="550"/>
      <c r="AA149" s="550"/>
      <c r="AB149" s="550"/>
      <c r="AC149" s="551"/>
      <c r="AD149" s="549"/>
      <c r="AE149" s="550"/>
      <c r="AF149" s="550"/>
      <c r="AG149" s="550"/>
      <c r="AH149" s="550"/>
      <c r="AI149" s="550"/>
      <c r="AJ149" s="551"/>
      <c r="AK149" s="549"/>
      <c r="AL149" s="550"/>
      <c r="AM149" s="550"/>
      <c r="AN149" s="550"/>
      <c r="AO149" s="550"/>
      <c r="AP149" s="550"/>
      <c r="AQ149" s="551"/>
      <c r="AR149" s="549"/>
      <c r="AS149" s="550"/>
      <c r="AT149" s="550"/>
      <c r="AU149" s="550"/>
      <c r="AV149" s="550"/>
      <c r="AW149" s="550"/>
      <c r="AX149" s="551"/>
      <c r="AY149" s="549"/>
      <c r="AZ149" s="550"/>
      <c r="BA149" s="772"/>
      <c r="BB149" s="2127"/>
      <c r="BC149" s="2128"/>
      <c r="BD149" s="2116"/>
      <c r="BE149" s="2117"/>
      <c r="BF149" s="2118"/>
      <c r="BG149" s="2119"/>
      <c r="BH149" s="2119"/>
      <c r="BI149" s="2119"/>
      <c r="BJ149" s="2120"/>
    </row>
    <row r="150" spans="2:62" ht="20.25" customHeight="1" x14ac:dyDescent="0.15">
      <c r="B150" s="2050"/>
      <c r="C150" s="2135"/>
      <c r="D150" s="2136"/>
      <c r="E150" s="779"/>
      <c r="F150" s="780">
        <f>C149</f>
        <v>0</v>
      </c>
      <c r="G150" s="779"/>
      <c r="H150" s="780">
        <f>I149</f>
        <v>0</v>
      </c>
      <c r="I150" s="2137"/>
      <c r="J150" s="2138"/>
      <c r="K150" s="2139"/>
      <c r="L150" s="2140"/>
      <c r="M150" s="2140"/>
      <c r="N150" s="2136"/>
      <c r="O150" s="2066"/>
      <c r="P150" s="2067"/>
      <c r="Q150" s="2067"/>
      <c r="R150" s="2067"/>
      <c r="S150" s="2068"/>
      <c r="T150" s="773" t="s">
        <v>888</v>
      </c>
      <c r="U150" s="774"/>
      <c r="V150" s="775"/>
      <c r="W150" s="557" t="str">
        <f>IF(W149="","",VLOOKUP(W149,[11]シフト記号表!$C$6:$L$47,10,FALSE))</f>
        <v/>
      </c>
      <c r="X150" s="558" t="str">
        <f>IF(X149="","",VLOOKUP(X149,[11]シフト記号表!$C$6:$L$47,10,FALSE))</f>
        <v/>
      </c>
      <c r="Y150" s="558" t="str">
        <f>IF(Y149="","",VLOOKUP(Y149,[11]シフト記号表!$C$6:$L$47,10,FALSE))</f>
        <v/>
      </c>
      <c r="Z150" s="558" t="str">
        <f>IF(Z149="","",VLOOKUP(Z149,[11]シフト記号表!$C$6:$L$47,10,FALSE))</f>
        <v/>
      </c>
      <c r="AA150" s="558" t="str">
        <f>IF(AA149="","",VLOOKUP(AA149,[11]シフト記号表!$C$6:$L$47,10,FALSE))</f>
        <v/>
      </c>
      <c r="AB150" s="558" t="str">
        <f>IF(AB149="","",VLOOKUP(AB149,[11]シフト記号表!$C$6:$L$47,10,FALSE))</f>
        <v/>
      </c>
      <c r="AC150" s="559" t="str">
        <f>IF(AC149="","",VLOOKUP(AC149,[11]シフト記号表!$C$6:$L$47,10,FALSE))</f>
        <v/>
      </c>
      <c r="AD150" s="557" t="str">
        <f>IF(AD149="","",VLOOKUP(AD149,[11]シフト記号表!$C$6:$L$47,10,FALSE))</f>
        <v/>
      </c>
      <c r="AE150" s="558" t="str">
        <f>IF(AE149="","",VLOOKUP(AE149,[11]シフト記号表!$C$6:$L$47,10,FALSE))</f>
        <v/>
      </c>
      <c r="AF150" s="558" t="str">
        <f>IF(AF149="","",VLOOKUP(AF149,[11]シフト記号表!$C$6:$L$47,10,FALSE))</f>
        <v/>
      </c>
      <c r="AG150" s="558" t="str">
        <f>IF(AG149="","",VLOOKUP(AG149,[11]シフト記号表!$C$6:$L$47,10,FALSE))</f>
        <v/>
      </c>
      <c r="AH150" s="558" t="str">
        <f>IF(AH149="","",VLOOKUP(AH149,[11]シフト記号表!$C$6:$L$47,10,FALSE))</f>
        <v/>
      </c>
      <c r="AI150" s="558" t="str">
        <f>IF(AI149="","",VLOOKUP(AI149,[11]シフト記号表!$C$6:$L$47,10,FALSE))</f>
        <v/>
      </c>
      <c r="AJ150" s="559" t="str">
        <f>IF(AJ149="","",VLOOKUP(AJ149,[11]シフト記号表!$C$6:$L$47,10,FALSE))</f>
        <v/>
      </c>
      <c r="AK150" s="557" t="str">
        <f>IF(AK149="","",VLOOKUP(AK149,[11]シフト記号表!$C$6:$L$47,10,FALSE))</f>
        <v/>
      </c>
      <c r="AL150" s="558" t="str">
        <f>IF(AL149="","",VLOOKUP(AL149,[11]シフト記号表!$C$6:$L$47,10,FALSE))</f>
        <v/>
      </c>
      <c r="AM150" s="558" t="str">
        <f>IF(AM149="","",VLOOKUP(AM149,[11]シフト記号表!$C$6:$L$47,10,FALSE))</f>
        <v/>
      </c>
      <c r="AN150" s="558" t="str">
        <f>IF(AN149="","",VLOOKUP(AN149,[11]シフト記号表!$C$6:$L$47,10,FALSE))</f>
        <v/>
      </c>
      <c r="AO150" s="558" t="str">
        <f>IF(AO149="","",VLOOKUP(AO149,[11]シフト記号表!$C$6:$L$47,10,FALSE))</f>
        <v/>
      </c>
      <c r="AP150" s="558" t="str">
        <f>IF(AP149="","",VLOOKUP(AP149,[11]シフト記号表!$C$6:$L$47,10,FALSE))</f>
        <v/>
      </c>
      <c r="AQ150" s="559" t="str">
        <f>IF(AQ149="","",VLOOKUP(AQ149,[11]シフト記号表!$C$6:$L$47,10,FALSE))</f>
        <v/>
      </c>
      <c r="AR150" s="557" t="str">
        <f>IF(AR149="","",VLOOKUP(AR149,[11]シフト記号表!$C$6:$L$47,10,FALSE))</f>
        <v/>
      </c>
      <c r="AS150" s="558" t="str">
        <f>IF(AS149="","",VLOOKUP(AS149,[11]シフト記号表!$C$6:$L$47,10,FALSE))</f>
        <v/>
      </c>
      <c r="AT150" s="558" t="str">
        <f>IF(AT149="","",VLOOKUP(AT149,[11]シフト記号表!$C$6:$L$47,10,FALSE))</f>
        <v/>
      </c>
      <c r="AU150" s="558" t="str">
        <f>IF(AU149="","",VLOOKUP(AU149,[11]シフト記号表!$C$6:$L$47,10,FALSE))</f>
        <v/>
      </c>
      <c r="AV150" s="558" t="str">
        <f>IF(AV149="","",VLOOKUP(AV149,[11]シフト記号表!$C$6:$L$47,10,FALSE))</f>
        <v/>
      </c>
      <c r="AW150" s="558" t="str">
        <f>IF(AW149="","",VLOOKUP(AW149,[11]シフト記号表!$C$6:$L$47,10,FALSE))</f>
        <v/>
      </c>
      <c r="AX150" s="559" t="str">
        <f>IF(AX149="","",VLOOKUP(AX149,[11]シフト記号表!$C$6:$L$47,10,FALSE))</f>
        <v/>
      </c>
      <c r="AY150" s="557" t="str">
        <f>IF(AY149="","",VLOOKUP(AY149,[11]シフト記号表!$C$6:$L$47,10,FALSE))</f>
        <v/>
      </c>
      <c r="AZ150" s="558" t="str">
        <f>IF(AZ149="","",VLOOKUP(AZ149,[11]シフト記号表!$C$6:$L$47,10,FALSE))</f>
        <v/>
      </c>
      <c r="BA150" s="558" t="str">
        <f>IF(BA149="","",VLOOKUP(BA149,[11]シフト記号表!$C$6:$L$47,10,FALSE))</f>
        <v/>
      </c>
      <c r="BB150" s="2132">
        <f>IF($BE$3="４週",SUM(W150:AX150),IF($BE$3="暦月",SUM(W150:BA150),""))</f>
        <v>0</v>
      </c>
      <c r="BC150" s="2133"/>
      <c r="BD150" s="2134">
        <f>IF($BE$3="４週",BB150/4,IF($BE$3="暦月",(BB150/($BE$8/7)),""))</f>
        <v>0</v>
      </c>
      <c r="BE150" s="2133"/>
      <c r="BF150" s="2129"/>
      <c r="BG150" s="2130"/>
      <c r="BH150" s="2130"/>
      <c r="BI150" s="2130"/>
      <c r="BJ150" s="2131"/>
    </row>
    <row r="151" spans="2:62" ht="20.25" customHeight="1" x14ac:dyDescent="0.15">
      <c r="B151" s="2049">
        <f>B149+1</f>
        <v>69</v>
      </c>
      <c r="C151" s="2121"/>
      <c r="D151" s="2122"/>
      <c r="E151" s="761"/>
      <c r="F151" s="762"/>
      <c r="G151" s="761"/>
      <c r="H151" s="762"/>
      <c r="I151" s="2123"/>
      <c r="J151" s="2124"/>
      <c r="K151" s="2125"/>
      <c r="L151" s="2126"/>
      <c r="M151" s="2126"/>
      <c r="N151" s="2122"/>
      <c r="O151" s="2066"/>
      <c r="P151" s="2067"/>
      <c r="Q151" s="2067"/>
      <c r="R151" s="2067"/>
      <c r="S151" s="2068"/>
      <c r="T151" s="776" t="s">
        <v>887</v>
      </c>
      <c r="U151" s="777"/>
      <c r="V151" s="778"/>
      <c r="W151" s="549"/>
      <c r="X151" s="550"/>
      <c r="Y151" s="550"/>
      <c r="Z151" s="550"/>
      <c r="AA151" s="550"/>
      <c r="AB151" s="550"/>
      <c r="AC151" s="551"/>
      <c r="AD151" s="549"/>
      <c r="AE151" s="550"/>
      <c r="AF151" s="550"/>
      <c r="AG151" s="550"/>
      <c r="AH151" s="550"/>
      <c r="AI151" s="550"/>
      <c r="AJ151" s="551"/>
      <c r="AK151" s="549"/>
      <c r="AL151" s="550"/>
      <c r="AM151" s="550"/>
      <c r="AN151" s="550"/>
      <c r="AO151" s="550"/>
      <c r="AP151" s="550"/>
      <c r="AQ151" s="551"/>
      <c r="AR151" s="549"/>
      <c r="AS151" s="550"/>
      <c r="AT151" s="550"/>
      <c r="AU151" s="550"/>
      <c r="AV151" s="550"/>
      <c r="AW151" s="550"/>
      <c r="AX151" s="551"/>
      <c r="AY151" s="549"/>
      <c r="AZ151" s="550"/>
      <c r="BA151" s="772"/>
      <c r="BB151" s="2127"/>
      <c r="BC151" s="2128"/>
      <c r="BD151" s="2116"/>
      <c r="BE151" s="2117"/>
      <c r="BF151" s="2118"/>
      <c r="BG151" s="2119"/>
      <c r="BH151" s="2119"/>
      <c r="BI151" s="2119"/>
      <c r="BJ151" s="2120"/>
    </row>
    <row r="152" spans="2:62" ht="20.25" customHeight="1" x14ac:dyDescent="0.15">
      <c r="B152" s="2050"/>
      <c r="C152" s="2135"/>
      <c r="D152" s="2136"/>
      <c r="E152" s="779"/>
      <c r="F152" s="780">
        <f>C151</f>
        <v>0</v>
      </c>
      <c r="G152" s="779"/>
      <c r="H152" s="780">
        <f>I151</f>
        <v>0</v>
      </c>
      <c r="I152" s="2137"/>
      <c r="J152" s="2138"/>
      <c r="K152" s="2139"/>
      <c r="L152" s="2140"/>
      <c r="M152" s="2140"/>
      <c r="N152" s="2136"/>
      <c r="O152" s="2066"/>
      <c r="P152" s="2067"/>
      <c r="Q152" s="2067"/>
      <c r="R152" s="2067"/>
      <c r="S152" s="2068"/>
      <c r="T152" s="773" t="s">
        <v>888</v>
      </c>
      <c r="U152" s="774"/>
      <c r="V152" s="775"/>
      <c r="W152" s="557" t="str">
        <f>IF(W151="","",VLOOKUP(W151,[11]シフト記号表!$C$6:$L$47,10,FALSE))</f>
        <v/>
      </c>
      <c r="X152" s="558" t="str">
        <f>IF(X151="","",VLOOKUP(X151,[11]シフト記号表!$C$6:$L$47,10,FALSE))</f>
        <v/>
      </c>
      <c r="Y152" s="558" t="str">
        <f>IF(Y151="","",VLOOKUP(Y151,[11]シフト記号表!$C$6:$L$47,10,FALSE))</f>
        <v/>
      </c>
      <c r="Z152" s="558" t="str">
        <f>IF(Z151="","",VLOOKUP(Z151,[11]シフト記号表!$C$6:$L$47,10,FALSE))</f>
        <v/>
      </c>
      <c r="AA152" s="558" t="str">
        <f>IF(AA151="","",VLOOKUP(AA151,[11]シフト記号表!$C$6:$L$47,10,FALSE))</f>
        <v/>
      </c>
      <c r="AB152" s="558" t="str">
        <f>IF(AB151="","",VLOOKUP(AB151,[11]シフト記号表!$C$6:$L$47,10,FALSE))</f>
        <v/>
      </c>
      <c r="AC152" s="559" t="str">
        <f>IF(AC151="","",VLOOKUP(AC151,[11]シフト記号表!$C$6:$L$47,10,FALSE))</f>
        <v/>
      </c>
      <c r="AD152" s="557" t="str">
        <f>IF(AD151="","",VLOOKUP(AD151,[11]シフト記号表!$C$6:$L$47,10,FALSE))</f>
        <v/>
      </c>
      <c r="AE152" s="558" t="str">
        <f>IF(AE151="","",VLOOKUP(AE151,[11]シフト記号表!$C$6:$L$47,10,FALSE))</f>
        <v/>
      </c>
      <c r="AF152" s="558" t="str">
        <f>IF(AF151="","",VLOOKUP(AF151,[11]シフト記号表!$C$6:$L$47,10,FALSE))</f>
        <v/>
      </c>
      <c r="AG152" s="558" t="str">
        <f>IF(AG151="","",VLOOKUP(AG151,[11]シフト記号表!$C$6:$L$47,10,FALSE))</f>
        <v/>
      </c>
      <c r="AH152" s="558" t="str">
        <f>IF(AH151="","",VLOOKUP(AH151,[11]シフト記号表!$C$6:$L$47,10,FALSE))</f>
        <v/>
      </c>
      <c r="AI152" s="558" t="str">
        <f>IF(AI151="","",VLOOKUP(AI151,[11]シフト記号表!$C$6:$L$47,10,FALSE))</f>
        <v/>
      </c>
      <c r="AJ152" s="559" t="str">
        <f>IF(AJ151="","",VLOOKUP(AJ151,[11]シフト記号表!$C$6:$L$47,10,FALSE))</f>
        <v/>
      </c>
      <c r="AK152" s="557" t="str">
        <f>IF(AK151="","",VLOOKUP(AK151,[11]シフト記号表!$C$6:$L$47,10,FALSE))</f>
        <v/>
      </c>
      <c r="AL152" s="558" t="str">
        <f>IF(AL151="","",VLOOKUP(AL151,[11]シフト記号表!$C$6:$L$47,10,FALSE))</f>
        <v/>
      </c>
      <c r="AM152" s="558" t="str">
        <f>IF(AM151="","",VLOOKUP(AM151,[11]シフト記号表!$C$6:$L$47,10,FALSE))</f>
        <v/>
      </c>
      <c r="AN152" s="558" t="str">
        <f>IF(AN151="","",VLOOKUP(AN151,[11]シフト記号表!$C$6:$L$47,10,FALSE))</f>
        <v/>
      </c>
      <c r="AO152" s="558" t="str">
        <f>IF(AO151="","",VLOOKUP(AO151,[11]シフト記号表!$C$6:$L$47,10,FALSE))</f>
        <v/>
      </c>
      <c r="AP152" s="558" t="str">
        <f>IF(AP151="","",VLOOKUP(AP151,[11]シフト記号表!$C$6:$L$47,10,FALSE))</f>
        <v/>
      </c>
      <c r="AQ152" s="559" t="str">
        <f>IF(AQ151="","",VLOOKUP(AQ151,[11]シフト記号表!$C$6:$L$47,10,FALSE))</f>
        <v/>
      </c>
      <c r="AR152" s="557" t="str">
        <f>IF(AR151="","",VLOOKUP(AR151,[11]シフト記号表!$C$6:$L$47,10,FALSE))</f>
        <v/>
      </c>
      <c r="AS152" s="558" t="str">
        <f>IF(AS151="","",VLOOKUP(AS151,[11]シフト記号表!$C$6:$L$47,10,FALSE))</f>
        <v/>
      </c>
      <c r="AT152" s="558" t="str">
        <f>IF(AT151="","",VLOOKUP(AT151,[11]シフト記号表!$C$6:$L$47,10,FALSE))</f>
        <v/>
      </c>
      <c r="AU152" s="558" t="str">
        <f>IF(AU151="","",VLOOKUP(AU151,[11]シフト記号表!$C$6:$L$47,10,FALSE))</f>
        <v/>
      </c>
      <c r="AV152" s="558" t="str">
        <f>IF(AV151="","",VLOOKUP(AV151,[11]シフト記号表!$C$6:$L$47,10,FALSE))</f>
        <v/>
      </c>
      <c r="AW152" s="558" t="str">
        <f>IF(AW151="","",VLOOKUP(AW151,[11]シフト記号表!$C$6:$L$47,10,FALSE))</f>
        <v/>
      </c>
      <c r="AX152" s="559" t="str">
        <f>IF(AX151="","",VLOOKUP(AX151,[11]シフト記号表!$C$6:$L$47,10,FALSE))</f>
        <v/>
      </c>
      <c r="AY152" s="557" t="str">
        <f>IF(AY151="","",VLOOKUP(AY151,[11]シフト記号表!$C$6:$L$47,10,FALSE))</f>
        <v/>
      </c>
      <c r="AZ152" s="558" t="str">
        <f>IF(AZ151="","",VLOOKUP(AZ151,[11]シフト記号表!$C$6:$L$47,10,FALSE))</f>
        <v/>
      </c>
      <c r="BA152" s="558" t="str">
        <f>IF(BA151="","",VLOOKUP(BA151,[11]シフト記号表!$C$6:$L$47,10,FALSE))</f>
        <v/>
      </c>
      <c r="BB152" s="2132">
        <f>IF($BE$3="４週",SUM(W152:AX152),IF($BE$3="暦月",SUM(W152:BA152),""))</f>
        <v>0</v>
      </c>
      <c r="BC152" s="2133"/>
      <c r="BD152" s="2134">
        <f>IF($BE$3="４週",BB152/4,IF($BE$3="暦月",(BB152/($BE$8/7)),""))</f>
        <v>0</v>
      </c>
      <c r="BE152" s="2133"/>
      <c r="BF152" s="2129"/>
      <c r="BG152" s="2130"/>
      <c r="BH152" s="2130"/>
      <c r="BI152" s="2130"/>
      <c r="BJ152" s="2131"/>
    </row>
    <row r="153" spans="2:62" ht="20.25" customHeight="1" x14ac:dyDescent="0.15">
      <c r="B153" s="2049">
        <f>B151+1</f>
        <v>70</v>
      </c>
      <c r="C153" s="2121"/>
      <c r="D153" s="2122"/>
      <c r="E153" s="761"/>
      <c r="F153" s="762"/>
      <c r="G153" s="761"/>
      <c r="H153" s="762"/>
      <c r="I153" s="2123"/>
      <c r="J153" s="2124"/>
      <c r="K153" s="2125"/>
      <c r="L153" s="2126"/>
      <c r="M153" s="2126"/>
      <c r="N153" s="2122"/>
      <c r="O153" s="2066"/>
      <c r="P153" s="2067"/>
      <c r="Q153" s="2067"/>
      <c r="R153" s="2067"/>
      <c r="S153" s="2068"/>
      <c r="T153" s="776" t="s">
        <v>887</v>
      </c>
      <c r="U153" s="777"/>
      <c r="V153" s="778"/>
      <c r="W153" s="549"/>
      <c r="X153" s="550"/>
      <c r="Y153" s="550"/>
      <c r="Z153" s="550"/>
      <c r="AA153" s="550"/>
      <c r="AB153" s="550"/>
      <c r="AC153" s="551"/>
      <c r="AD153" s="549"/>
      <c r="AE153" s="550"/>
      <c r="AF153" s="550"/>
      <c r="AG153" s="550"/>
      <c r="AH153" s="550"/>
      <c r="AI153" s="550"/>
      <c r="AJ153" s="551"/>
      <c r="AK153" s="549"/>
      <c r="AL153" s="550"/>
      <c r="AM153" s="550"/>
      <c r="AN153" s="550"/>
      <c r="AO153" s="550"/>
      <c r="AP153" s="550"/>
      <c r="AQ153" s="551"/>
      <c r="AR153" s="549"/>
      <c r="AS153" s="550"/>
      <c r="AT153" s="550"/>
      <c r="AU153" s="550"/>
      <c r="AV153" s="550"/>
      <c r="AW153" s="550"/>
      <c r="AX153" s="551"/>
      <c r="AY153" s="549"/>
      <c r="AZ153" s="550"/>
      <c r="BA153" s="772"/>
      <c r="BB153" s="2127"/>
      <c r="BC153" s="2128"/>
      <c r="BD153" s="2116"/>
      <c r="BE153" s="2117"/>
      <c r="BF153" s="2118"/>
      <c r="BG153" s="2119"/>
      <c r="BH153" s="2119"/>
      <c r="BI153" s="2119"/>
      <c r="BJ153" s="2120"/>
    </row>
    <row r="154" spans="2:62" ht="20.25" customHeight="1" x14ac:dyDescent="0.15">
      <c r="B154" s="2050"/>
      <c r="C154" s="2135"/>
      <c r="D154" s="2136"/>
      <c r="E154" s="779"/>
      <c r="F154" s="780">
        <f>C153</f>
        <v>0</v>
      </c>
      <c r="G154" s="779"/>
      <c r="H154" s="780">
        <f>I153</f>
        <v>0</v>
      </c>
      <c r="I154" s="2137"/>
      <c r="J154" s="2138"/>
      <c r="K154" s="2139"/>
      <c r="L154" s="2140"/>
      <c r="M154" s="2140"/>
      <c r="N154" s="2136"/>
      <c r="O154" s="2066"/>
      <c r="P154" s="2067"/>
      <c r="Q154" s="2067"/>
      <c r="R154" s="2067"/>
      <c r="S154" s="2068"/>
      <c r="T154" s="773" t="s">
        <v>888</v>
      </c>
      <c r="U154" s="774"/>
      <c r="V154" s="775"/>
      <c r="W154" s="557" t="str">
        <f>IF(W153="","",VLOOKUP(W153,[11]シフト記号表!$C$6:$L$47,10,FALSE))</f>
        <v/>
      </c>
      <c r="X154" s="558" t="str">
        <f>IF(X153="","",VLOOKUP(X153,[11]シフト記号表!$C$6:$L$47,10,FALSE))</f>
        <v/>
      </c>
      <c r="Y154" s="558" t="str">
        <f>IF(Y153="","",VLOOKUP(Y153,[11]シフト記号表!$C$6:$L$47,10,FALSE))</f>
        <v/>
      </c>
      <c r="Z154" s="558" t="str">
        <f>IF(Z153="","",VLOOKUP(Z153,[11]シフト記号表!$C$6:$L$47,10,FALSE))</f>
        <v/>
      </c>
      <c r="AA154" s="558" t="str">
        <f>IF(AA153="","",VLOOKUP(AA153,[11]シフト記号表!$C$6:$L$47,10,FALSE))</f>
        <v/>
      </c>
      <c r="AB154" s="558" t="str">
        <f>IF(AB153="","",VLOOKUP(AB153,[11]シフト記号表!$C$6:$L$47,10,FALSE))</f>
        <v/>
      </c>
      <c r="AC154" s="559" t="str">
        <f>IF(AC153="","",VLOOKUP(AC153,[11]シフト記号表!$C$6:$L$47,10,FALSE))</f>
        <v/>
      </c>
      <c r="AD154" s="557" t="str">
        <f>IF(AD153="","",VLOOKUP(AD153,[11]シフト記号表!$C$6:$L$47,10,FALSE))</f>
        <v/>
      </c>
      <c r="AE154" s="558" t="str">
        <f>IF(AE153="","",VLOOKUP(AE153,[11]シフト記号表!$C$6:$L$47,10,FALSE))</f>
        <v/>
      </c>
      <c r="AF154" s="558" t="str">
        <f>IF(AF153="","",VLOOKUP(AF153,[11]シフト記号表!$C$6:$L$47,10,FALSE))</f>
        <v/>
      </c>
      <c r="AG154" s="558" t="str">
        <f>IF(AG153="","",VLOOKUP(AG153,[11]シフト記号表!$C$6:$L$47,10,FALSE))</f>
        <v/>
      </c>
      <c r="AH154" s="558" t="str">
        <f>IF(AH153="","",VLOOKUP(AH153,[11]シフト記号表!$C$6:$L$47,10,FALSE))</f>
        <v/>
      </c>
      <c r="AI154" s="558" t="str">
        <f>IF(AI153="","",VLOOKUP(AI153,[11]シフト記号表!$C$6:$L$47,10,FALSE))</f>
        <v/>
      </c>
      <c r="AJ154" s="559" t="str">
        <f>IF(AJ153="","",VLOOKUP(AJ153,[11]シフト記号表!$C$6:$L$47,10,FALSE))</f>
        <v/>
      </c>
      <c r="AK154" s="557" t="str">
        <f>IF(AK153="","",VLOOKUP(AK153,[11]シフト記号表!$C$6:$L$47,10,FALSE))</f>
        <v/>
      </c>
      <c r="AL154" s="558" t="str">
        <f>IF(AL153="","",VLOOKUP(AL153,[11]シフト記号表!$C$6:$L$47,10,FALSE))</f>
        <v/>
      </c>
      <c r="AM154" s="558" t="str">
        <f>IF(AM153="","",VLOOKUP(AM153,[11]シフト記号表!$C$6:$L$47,10,FALSE))</f>
        <v/>
      </c>
      <c r="AN154" s="558" t="str">
        <f>IF(AN153="","",VLOOKUP(AN153,[11]シフト記号表!$C$6:$L$47,10,FALSE))</f>
        <v/>
      </c>
      <c r="AO154" s="558" t="str">
        <f>IF(AO153="","",VLOOKUP(AO153,[11]シフト記号表!$C$6:$L$47,10,FALSE))</f>
        <v/>
      </c>
      <c r="AP154" s="558" t="str">
        <f>IF(AP153="","",VLOOKUP(AP153,[11]シフト記号表!$C$6:$L$47,10,FALSE))</f>
        <v/>
      </c>
      <c r="AQ154" s="559" t="str">
        <f>IF(AQ153="","",VLOOKUP(AQ153,[11]シフト記号表!$C$6:$L$47,10,FALSE))</f>
        <v/>
      </c>
      <c r="AR154" s="557" t="str">
        <f>IF(AR153="","",VLOOKUP(AR153,[11]シフト記号表!$C$6:$L$47,10,FALSE))</f>
        <v/>
      </c>
      <c r="AS154" s="558" t="str">
        <f>IF(AS153="","",VLOOKUP(AS153,[11]シフト記号表!$C$6:$L$47,10,FALSE))</f>
        <v/>
      </c>
      <c r="AT154" s="558" t="str">
        <f>IF(AT153="","",VLOOKUP(AT153,[11]シフト記号表!$C$6:$L$47,10,FALSE))</f>
        <v/>
      </c>
      <c r="AU154" s="558" t="str">
        <f>IF(AU153="","",VLOOKUP(AU153,[11]シフト記号表!$C$6:$L$47,10,FALSE))</f>
        <v/>
      </c>
      <c r="AV154" s="558" t="str">
        <f>IF(AV153="","",VLOOKUP(AV153,[11]シフト記号表!$C$6:$L$47,10,FALSE))</f>
        <v/>
      </c>
      <c r="AW154" s="558" t="str">
        <f>IF(AW153="","",VLOOKUP(AW153,[11]シフト記号表!$C$6:$L$47,10,FALSE))</f>
        <v/>
      </c>
      <c r="AX154" s="559" t="str">
        <f>IF(AX153="","",VLOOKUP(AX153,[11]シフト記号表!$C$6:$L$47,10,FALSE))</f>
        <v/>
      </c>
      <c r="AY154" s="557" t="str">
        <f>IF(AY153="","",VLOOKUP(AY153,[11]シフト記号表!$C$6:$L$47,10,FALSE))</f>
        <v/>
      </c>
      <c r="AZ154" s="558" t="str">
        <f>IF(AZ153="","",VLOOKUP(AZ153,[11]シフト記号表!$C$6:$L$47,10,FALSE))</f>
        <v/>
      </c>
      <c r="BA154" s="558" t="str">
        <f>IF(BA153="","",VLOOKUP(BA153,[11]シフト記号表!$C$6:$L$47,10,FALSE))</f>
        <v/>
      </c>
      <c r="BB154" s="2132">
        <f>IF($BE$3="４週",SUM(W154:AX154),IF($BE$3="暦月",SUM(W154:BA154),""))</f>
        <v>0</v>
      </c>
      <c r="BC154" s="2133"/>
      <c r="BD154" s="2134">
        <f>IF($BE$3="４週",BB154/4,IF($BE$3="暦月",(BB154/($BE$8/7)),""))</f>
        <v>0</v>
      </c>
      <c r="BE154" s="2133"/>
      <c r="BF154" s="2129"/>
      <c r="BG154" s="2130"/>
      <c r="BH154" s="2130"/>
      <c r="BI154" s="2130"/>
      <c r="BJ154" s="2131"/>
    </row>
    <row r="155" spans="2:62" ht="20.25" customHeight="1" x14ac:dyDescent="0.15">
      <c r="B155" s="2049">
        <f>B153+1</f>
        <v>71</v>
      </c>
      <c r="C155" s="2121"/>
      <c r="D155" s="2122"/>
      <c r="E155" s="761"/>
      <c r="F155" s="762"/>
      <c r="G155" s="761"/>
      <c r="H155" s="762"/>
      <c r="I155" s="2123"/>
      <c r="J155" s="2124"/>
      <c r="K155" s="2125"/>
      <c r="L155" s="2126"/>
      <c r="M155" s="2126"/>
      <c r="N155" s="2122"/>
      <c r="O155" s="2066"/>
      <c r="P155" s="2067"/>
      <c r="Q155" s="2067"/>
      <c r="R155" s="2067"/>
      <c r="S155" s="2068"/>
      <c r="T155" s="776" t="s">
        <v>887</v>
      </c>
      <c r="U155" s="777"/>
      <c r="V155" s="778"/>
      <c r="W155" s="549"/>
      <c r="X155" s="550"/>
      <c r="Y155" s="550"/>
      <c r="Z155" s="550"/>
      <c r="AA155" s="550"/>
      <c r="AB155" s="550"/>
      <c r="AC155" s="551"/>
      <c r="AD155" s="549"/>
      <c r="AE155" s="550"/>
      <c r="AF155" s="550"/>
      <c r="AG155" s="550"/>
      <c r="AH155" s="550"/>
      <c r="AI155" s="550"/>
      <c r="AJ155" s="551"/>
      <c r="AK155" s="549"/>
      <c r="AL155" s="550"/>
      <c r="AM155" s="550"/>
      <c r="AN155" s="550"/>
      <c r="AO155" s="550"/>
      <c r="AP155" s="550"/>
      <c r="AQ155" s="551"/>
      <c r="AR155" s="549"/>
      <c r="AS155" s="550"/>
      <c r="AT155" s="550"/>
      <c r="AU155" s="550"/>
      <c r="AV155" s="550"/>
      <c r="AW155" s="550"/>
      <c r="AX155" s="551"/>
      <c r="AY155" s="549"/>
      <c r="AZ155" s="550"/>
      <c r="BA155" s="772"/>
      <c r="BB155" s="2127"/>
      <c r="BC155" s="2128"/>
      <c r="BD155" s="2116"/>
      <c r="BE155" s="2117"/>
      <c r="BF155" s="2118"/>
      <c r="BG155" s="2119"/>
      <c r="BH155" s="2119"/>
      <c r="BI155" s="2119"/>
      <c r="BJ155" s="2120"/>
    </row>
    <row r="156" spans="2:62" ht="20.25" customHeight="1" x14ac:dyDescent="0.15">
      <c r="B156" s="2050"/>
      <c r="C156" s="2135"/>
      <c r="D156" s="2136"/>
      <c r="E156" s="779"/>
      <c r="F156" s="780">
        <f>C155</f>
        <v>0</v>
      </c>
      <c r="G156" s="779"/>
      <c r="H156" s="780">
        <f>I155</f>
        <v>0</v>
      </c>
      <c r="I156" s="2137"/>
      <c r="J156" s="2138"/>
      <c r="K156" s="2139"/>
      <c r="L156" s="2140"/>
      <c r="M156" s="2140"/>
      <c r="N156" s="2136"/>
      <c r="O156" s="2066"/>
      <c r="P156" s="2067"/>
      <c r="Q156" s="2067"/>
      <c r="R156" s="2067"/>
      <c r="S156" s="2068"/>
      <c r="T156" s="773" t="s">
        <v>888</v>
      </c>
      <c r="U156" s="774"/>
      <c r="V156" s="775"/>
      <c r="W156" s="557" t="str">
        <f>IF(W155="","",VLOOKUP(W155,[11]シフト記号表!$C$6:$L$47,10,FALSE))</f>
        <v/>
      </c>
      <c r="X156" s="558" t="str">
        <f>IF(X155="","",VLOOKUP(X155,[11]シフト記号表!$C$6:$L$47,10,FALSE))</f>
        <v/>
      </c>
      <c r="Y156" s="558" t="str">
        <f>IF(Y155="","",VLOOKUP(Y155,[11]シフト記号表!$C$6:$L$47,10,FALSE))</f>
        <v/>
      </c>
      <c r="Z156" s="558" t="str">
        <f>IF(Z155="","",VLOOKUP(Z155,[11]シフト記号表!$C$6:$L$47,10,FALSE))</f>
        <v/>
      </c>
      <c r="AA156" s="558" t="str">
        <f>IF(AA155="","",VLOOKUP(AA155,[11]シフト記号表!$C$6:$L$47,10,FALSE))</f>
        <v/>
      </c>
      <c r="AB156" s="558" t="str">
        <f>IF(AB155="","",VLOOKUP(AB155,[11]シフト記号表!$C$6:$L$47,10,FALSE))</f>
        <v/>
      </c>
      <c r="AC156" s="559" t="str">
        <f>IF(AC155="","",VLOOKUP(AC155,[11]シフト記号表!$C$6:$L$47,10,FALSE))</f>
        <v/>
      </c>
      <c r="AD156" s="557" t="str">
        <f>IF(AD155="","",VLOOKUP(AD155,[11]シフト記号表!$C$6:$L$47,10,FALSE))</f>
        <v/>
      </c>
      <c r="AE156" s="558" t="str">
        <f>IF(AE155="","",VLOOKUP(AE155,[11]シフト記号表!$C$6:$L$47,10,FALSE))</f>
        <v/>
      </c>
      <c r="AF156" s="558" t="str">
        <f>IF(AF155="","",VLOOKUP(AF155,[11]シフト記号表!$C$6:$L$47,10,FALSE))</f>
        <v/>
      </c>
      <c r="AG156" s="558" t="str">
        <f>IF(AG155="","",VLOOKUP(AG155,[11]シフト記号表!$C$6:$L$47,10,FALSE))</f>
        <v/>
      </c>
      <c r="AH156" s="558" t="str">
        <f>IF(AH155="","",VLOOKUP(AH155,[11]シフト記号表!$C$6:$L$47,10,FALSE))</f>
        <v/>
      </c>
      <c r="AI156" s="558" t="str">
        <f>IF(AI155="","",VLOOKUP(AI155,[11]シフト記号表!$C$6:$L$47,10,FALSE))</f>
        <v/>
      </c>
      <c r="AJ156" s="559" t="str">
        <f>IF(AJ155="","",VLOOKUP(AJ155,[11]シフト記号表!$C$6:$L$47,10,FALSE))</f>
        <v/>
      </c>
      <c r="AK156" s="557" t="str">
        <f>IF(AK155="","",VLOOKUP(AK155,[11]シフト記号表!$C$6:$L$47,10,FALSE))</f>
        <v/>
      </c>
      <c r="AL156" s="558" t="str">
        <f>IF(AL155="","",VLOOKUP(AL155,[11]シフト記号表!$C$6:$L$47,10,FALSE))</f>
        <v/>
      </c>
      <c r="AM156" s="558" t="str">
        <f>IF(AM155="","",VLOOKUP(AM155,[11]シフト記号表!$C$6:$L$47,10,FALSE))</f>
        <v/>
      </c>
      <c r="AN156" s="558" t="str">
        <f>IF(AN155="","",VLOOKUP(AN155,[11]シフト記号表!$C$6:$L$47,10,FALSE))</f>
        <v/>
      </c>
      <c r="AO156" s="558" t="str">
        <f>IF(AO155="","",VLOOKUP(AO155,[11]シフト記号表!$C$6:$L$47,10,FALSE))</f>
        <v/>
      </c>
      <c r="AP156" s="558" t="str">
        <f>IF(AP155="","",VLOOKUP(AP155,[11]シフト記号表!$C$6:$L$47,10,FALSE))</f>
        <v/>
      </c>
      <c r="AQ156" s="559" t="str">
        <f>IF(AQ155="","",VLOOKUP(AQ155,[11]シフト記号表!$C$6:$L$47,10,FALSE))</f>
        <v/>
      </c>
      <c r="AR156" s="557" t="str">
        <f>IF(AR155="","",VLOOKUP(AR155,[11]シフト記号表!$C$6:$L$47,10,FALSE))</f>
        <v/>
      </c>
      <c r="AS156" s="558" t="str">
        <f>IF(AS155="","",VLOOKUP(AS155,[11]シフト記号表!$C$6:$L$47,10,FALSE))</f>
        <v/>
      </c>
      <c r="AT156" s="558" t="str">
        <f>IF(AT155="","",VLOOKUP(AT155,[11]シフト記号表!$C$6:$L$47,10,FALSE))</f>
        <v/>
      </c>
      <c r="AU156" s="558" t="str">
        <f>IF(AU155="","",VLOOKUP(AU155,[11]シフト記号表!$C$6:$L$47,10,FALSE))</f>
        <v/>
      </c>
      <c r="AV156" s="558" t="str">
        <f>IF(AV155="","",VLOOKUP(AV155,[11]シフト記号表!$C$6:$L$47,10,FALSE))</f>
        <v/>
      </c>
      <c r="AW156" s="558" t="str">
        <f>IF(AW155="","",VLOOKUP(AW155,[11]シフト記号表!$C$6:$L$47,10,FALSE))</f>
        <v/>
      </c>
      <c r="AX156" s="559" t="str">
        <f>IF(AX155="","",VLOOKUP(AX155,[11]シフト記号表!$C$6:$L$47,10,FALSE))</f>
        <v/>
      </c>
      <c r="AY156" s="557" t="str">
        <f>IF(AY155="","",VLOOKUP(AY155,[11]シフト記号表!$C$6:$L$47,10,FALSE))</f>
        <v/>
      </c>
      <c r="AZ156" s="558" t="str">
        <f>IF(AZ155="","",VLOOKUP(AZ155,[11]シフト記号表!$C$6:$L$47,10,FALSE))</f>
        <v/>
      </c>
      <c r="BA156" s="558" t="str">
        <f>IF(BA155="","",VLOOKUP(BA155,[11]シフト記号表!$C$6:$L$47,10,FALSE))</f>
        <v/>
      </c>
      <c r="BB156" s="2132">
        <f>IF($BE$3="４週",SUM(W156:AX156),IF($BE$3="暦月",SUM(W156:BA156),""))</f>
        <v>0</v>
      </c>
      <c r="BC156" s="2133"/>
      <c r="BD156" s="2134">
        <f>IF($BE$3="４週",BB156/4,IF($BE$3="暦月",(BB156/($BE$8/7)),""))</f>
        <v>0</v>
      </c>
      <c r="BE156" s="2133"/>
      <c r="BF156" s="2129"/>
      <c r="BG156" s="2130"/>
      <c r="BH156" s="2130"/>
      <c r="BI156" s="2130"/>
      <c r="BJ156" s="2131"/>
    </row>
    <row r="157" spans="2:62" ht="20.25" customHeight="1" x14ac:dyDescent="0.15">
      <c r="B157" s="2049">
        <f>B155+1</f>
        <v>72</v>
      </c>
      <c r="C157" s="2121"/>
      <c r="D157" s="2122"/>
      <c r="E157" s="761"/>
      <c r="F157" s="762"/>
      <c r="G157" s="761"/>
      <c r="H157" s="762"/>
      <c r="I157" s="2123"/>
      <c r="J157" s="2124"/>
      <c r="K157" s="2125"/>
      <c r="L157" s="2126"/>
      <c r="M157" s="2126"/>
      <c r="N157" s="2122"/>
      <c r="O157" s="2066"/>
      <c r="P157" s="2067"/>
      <c r="Q157" s="2067"/>
      <c r="R157" s="2067"/>
      <c r="S157" s="2068"/>
      <c r="T157" s="776" t="s">
        <v>887</v>
      </c>
      <c r="U157" s="777"/>
      <c r="V157" s="778"/>
      <c r="W157" s="549"/>
      <c r="X157" s="550"/>
      <c r="Y157" s="550"/>
      <c r="Z157" s="550"/>
      <c r="AA157" s="550"/>
      <c r="AB157" s="550"/>
      <c r="AC157" s="551"/>
      <c r="AD157" s="549"/>
      <c r="AE157" s="550"/>
      <c r="AF157" s="550"/>
      <c r="AG157" s="550"/>
      <c r="AH157" s="550"/>
      <c r="AI157" s="550"/>
      <c r="AJ157" s="551"/>
      <c r="AK157" s="549"/>
      <c r="AL157" s="550"/>
      <c r="AM157" s="550"/>
      <c r="AN157" s="550"/>
      <c r="AO157" s="550"/>
      <c r="AP157" s="550"/>
      <c r="AQ157" s="551"/>
      <c r="AR157" s="549"/>
      <c r="AS157" s="550"/>
      <c r="AT157" s="550"/>
      <c r="AU157" s="550"/>
      <c r="AV157" s="550"/>
      <c r="AW157" s="550"/>
      <c r="AX157" s="551"/>
      <c r="AY157" s="549"/>
      <c r="AZ157" s="550"/>
      <c r="BA157" s="772"/>
      <c r="BB157" s="2127"/>
      <c r="BC157" s="2128"/>
      <c r="BD157" s="2116"/>
      <c r="BE157" s="2117"/>
      <c r="BF157" s="2118"/>
      <c r="BG157" s="2119"/>
      <c r="BH157" s="2119"/>
      <c r="BI157" s="2119"/>
      <c r="BJ157" s="2120"/>
    </row>
    <row r="158" spans="2:62" ht="20.25" customHeight="1" x14ac:dyDescent="0.15">
      <c r="B158" s="2050"/>
      <c r="C158" s="2135"/>
      <c r="D158" s="2136"/>
      <c r="E158" s="779"/>
      <c r="F158" s="780">
        <f>C157</f>
        <v>0</v>
      </c>
      <c r="G158" s="779"/>
      <c r="H158" s="780">
        <f>I157</f>
        <v>0</v>
      </c>
      <c r="I158" s="2137"/>
      <c r="J158" s="2138"/>
      <c r="K158" s="2139"/>
      <c r="L158" s="2140"/>
      <c r="M158" s="2140"/>
      <c r="N158" s="2136"/>
      <c r="O158" s="2066"/>
      <c r="P158" s="2067"/>
      <c r="Q158" s="2067"/>
      <c r="R158" s="2067"/>
      <c r="S158" s="2068"/>
      <c r="T158" s="773" t="s">
        <v>888</v>
      </c>
      <c r="U158" s="774"/>
      <c r="V158" s="775"/>
      <c r="W158" s="557" t="str">
        <f>IF(W157="","",VLOOKUP(W157,[11]シフト記号表!$C$6:$L$47,10,FALSE))</f>
        <v/>
      </c>
      <c r="X158" s="558" t="str">
        <f>IF(X157="","",VLOOKUP(X157,[11]シフト記号表!$C$6:$L$47,10,FALSE))</f>
        <v/>
      </c>
      <c r="Y158" s="558" t="str">
        <f>IF(Y157="","",VLOOKUP(Y157,[11]シフト記号表!$C$6:$L$47,10,FALSE))</f>
        <v/>
      </c>
      <c r="Z158" s="558" t="str">
        <f>IF(Z157="","",VLOOKUP(Z157,[11]シフト記号表!$C$6:$L$47,10,FALSE))</f>
        <v/>
      </c>
      <c r="AA158" s="558" t="str">
        <f>IF(AA157="","",VLOOKUP(AA157,[11]シフト記号表!$C$6:$L$47,10,FALSE))</f>
        <v/>
      </c>
      <c r="AB158" s="558" t="str">
        <f>IF(AB157="","",VLOOKUP(AB157,[11]シフト記号表!$C$6:$L$47,10,FALSE))</f>
        <v/>
      </c>
      <c r="AC158" s="559" t="str">
        <f>IF(AC157="","",VLOOKUP(AC157,[11]シフト記号表!$C$6:$L$47,10,FALSE))</f>
        <v/>
      </c>
      <c r="AD158" s="557" t="str">
        <f>IF(AD157="","",VLOOKUP(AD157,[11]シフト記号表!$C$6:$L$47,10,FALSE))</f>
        <v/>
      </c>
      <c r="AE158" s="558" t="str">
        <f>IF(AE157="","",VLOOKUP(AE157,[11]シフト記号表!$C$6:$L$47,10,FALSE))</f>
        <v/>
      </c>
      <c r="AF158" s="558" t="str">
        <f>IF(AF157="","",VLOOKUP(AF157,[11]シフト記号表!$C$6:$L$47,10,FALSE))</f>
        <v/>
      </c>
      <c r="AG158" s="558" t="str">
        <f>IF(AG157="","",VLOOKUP(AG157,[11]シフト記号表!$C$6:$L$47,10,FALSE))</f>
        <v/>
      </c>
      <c r="AH158" s="558" t="str">
        <f>IF(AH157="","",VLOOKUP(AH157,[11]シフト記号表!$C$6:$L$47,10,FALSE))</f>
        <v/>
      </c>
      <c r="AI158" s="558" t="str">
        <f>IF(AI157="","",VLOOKUP(AI157,[11]シフト記号表!$C$6:$L$47,10,FALSE))</f>
        <v/>
      </c>
      <c r="AJ158" s="559" t="str">
        <f>IF(AJ157="","",VLOOKUP(AJ157,[11]シフト記号表!$C$6:$L$47,10,FALSE))</f>
        <v/>
      </c>
      <c r="AK158" s="557" t="str">
        <f>IF(AK157="","",VLOOKUP(AK157,[11]シフト記号表!$C$6:$L$47,10,FALSE))</f>
        <v/>
      </c>
      <c r="AL158" s="558" t="str">
        <f>IF(AL157="","",VLOOKUP(AL157,[11]シフト記号表!$C$6:$L$47,10,FALSE))</f>
        <v/>
      </c>
      <c r="AM158" s="558" t="str">
        <f>IF(AM157="","",VLOOKUP(AM157,[11]シフト記号表!$C$6:$L$47,10,FALSE))</f>
        <v/>
      </c>
      <c r="AN158" s="558" t="str">
        <f>IF(AN157="","",VLOOKUP(AN157,[11]シフト記号表!$C$6:$L$47,10,FALSE))</f>
        <v/>
      </c>
      <c r="AO158" s="558" t="str">
        <f>IF(AO157="","",VLOOKUP(AO157,[11]シフト記号表!$C$6:$L$47,10,FALSE))</f>
        <v/>
      </c>
      <c r="AP158" s="558" t="str">
        <f>IF(AP157="","",VLOOKUP(AP157,[11]シフト記号表!$C$6:$L$47,10,FALSE))</f>
        <v/>
      </c>
      <c r="AQ158" s="559" t="str">
        <f>IF(AQ157="","",VLOOKUP(AQ157,[11]シフト記号表!$C$6:$L$47,10,FALSE))</f>
        <v/>
      </c>
      <c r="AR158" s="557" t="str">
        <f>IF(AR157="","",VLOOKUP(AR157,[11]シフト記号表!$C$6:$L$47,10,FALSE))</f>
        <v/>
      </c>
      <c r="AS158" s="558" t="str">
        <f>IF(AS157="","",VLOOKUP(AS157,[11]シフト記号表!$C$6:$L$47,10,FALSE))</f>
        <v/>
      </c>
      <c r="AT158" s="558" t="str">
        <f>IF(AT157="","",VLOOKUP(AT157,[11]シフト記号表!$C$6:$L$47,10,FALSE))</f>
        <v/>
      </c>
      <c r="AU158" s="558" t="str">
        <f>IF(AU157="","",VLOOKUP(AU157,[11]シフト記号表!$C$6:$L$47,10,FALSE))</f>
        <v/>
      </c>
      <c r="AV158" s="558" t="str">
        <f>IF(AV157="","",VLOOKUP(AV157,[11]シフト記号表!$C$6:$L$47,10,FALSE))</f>
        <v/>
      </c>
      <c r="AW158" s="558" t="str">
        <f>IF(AW157="","",VLOOKUP(AW157,[11]シフト記号表!$C$6:$L$47,10,FALSE))</f>
        <v/>
      </c>
      <c r="AX158" s="559" t="str">
        <f>IF(AX157="","",VLOOKUP(AX157,[11]シフト記号表!$C$6:$L$47,10,FALSE))</f>
        <v/>
      </c>
      <c r="AY158" s="557" t="str">
        <f>IF(AY157="","",VLOOKUP(AY157,[11]シフト記号表!$C$6:$L$47,10,FALSE))</f>
        <v/>
      </c>
      <c r="AZ158" s="558" t="str">
        <f>IF(AZ157="","",VLOOKUP(AZ157,[11]シフト記号表!$C$6:$L$47,10,FALSE))</f>
        <v/>
      </c>
      <c r="BA158" s="558" t="str">
        <f>IF(BA157="","",VLOOKUP(BA157,[11]シフト記号表!$C$6:$L$47,10,FALSE))</f>
        <v/>
      </c>
      <c r="BB158" s="2132">
        <f>IF($BE$3="４週",SUM(W158:AX158),IF($BE$3="暦月",SUM(W158:BA158),""))</f>
        <v>0</v>
      </c>
      <c r="BC158" s="2133"/>
      <c r="BD158" s="2134">
        <f>IF($BE$3="４週",BB158/4,IF($BE$3="暦月",(BB158/($BE$8/7)),""))</f>
        <v>0</v>
      </c>
      <c r="BE158" s="2133"/>
      <c r="BF158" s="2129"/>
      <c r="BG158" s="2130"/>
      <c r="BH158" s="2130"/>
      <c r="BI158" s="2130"/>
      <c r="BJ158" s="2131"/>
    </row>
    <row r="159" spans="2:62" ht="20.25" customHeight="1" x14ac:dyDescent="0.15">
      <c r="B159" s="2049">
        <f>B157+1</f>
        <v>73</v>
      </c>
      <c r="C159" s="2121"/>
      <c r="D159" s="2122"/>
      <c r="E159" s="761"/>
      <c r="F159" s="762"/>
      <c r="G159" s="761"/>
      <c r="H159" s="762"/>
      <c r="I159" s="2123"/>
      <c r="J159" s="2124"/>
      <c r="K159" s="2125"/>
      <c r="L159" s="2126"/>
      <c r="M159" s="2126"/>
      <c r="N159" s="2122"/>
      <c r="O159" s="2066"/>
      <c r="P159" s="2067"/>
      <c r="Q159" s="2067"/>
      <c r="R159" s="2067"/>
      <c r="S159" s="2068"/>
      <c r="T159" s="776" t="s">
        <v>887</v>
      </c>
      <c r="U159" s="777"/>
      <c r="V159" s="778"/>
      <c r="W159" s="549"/>
      <c r="X159" s="550"/>
      <c r="Y159" s="550"/>
      <c r="Z159" s="550"/>
      <c r="AA159" s="550"/>
      <c r="AB159" s="550"/>
      <c r="AC159" s="551"/>
      <c r="AD159" s="549"/>
      <c r="AE159" s="550"/>
      <c r="AF159" s="550"/>
      <c r="AG159" s="550"/>
      <c r="AH159" s="550"/>
      <c r="AI159" s="550"/>
      <c r="AJ159" s="551"/>
      <c r="AK159" s="549"/>
      <c r="AL159" s="550"/>
      <c r="AM159" s="550"/>
      <c r="AN159" s="550"/>
      <c r="AO159" s="550"/>
      <c r="AP159" s="550"/>
      <c r="AQ159" s="551"/>
      <c r="AR159" s="549"/>
      <c r="AS159" s="550"/>
      <c r="AT159" s="550"/>
      <c r="AU159" s="550"/>
      <c r="AV159" s="550"/>
      <c r="AW159" s="550"/>
      <c r="AX159" s="551"/>
      <c r="AY159" s="549"/>
      <c r="AZ159" s="550"/>
      <c r="BA159" s="772"/>
      <c r="BB159" s="2127"/>
      <c r="BC159" s="2128"/>
      <c r="BD159" s="2116"/>
      <c r="BE159" s="2117"/>
      <c r="BF159" s="2118"/>
      <c r="BG159" s="2119"/>
      <c r="BH159" s="2119"/>
      <c r="BI159" s="2119"/>
      <c r="BJ159" s="2120"/>
    </row>
    <row r="160" spans="2:62" ht="20.25" customHeight="1" x14ac:dyDescent="0.15">
      <c r="B160" s="2050"/>
      <c r="C160" s="2135"/>
      <c r="D160" s="2136"/>
      <c r="E160" s="779"/>
      <c r="F160" s="780">
        <f>C159</f>
        <v>0</v>
      </c>
      <c r="G160" s="779"/>
      <c r="H160" s="780">
        <f>I159</f>
        <v>0</v>
      </c>
      <c r="I160" s="2137"/>
      <c r="J160" s="2138"/>
      <c r="K160" s="2139"/>
      <c r="L160" s="2140"/>
      <c r="M160" s="2140"/>
      <c r="N160" s="2136"/>
      <c r="O160" s="2066"/>
      <c r="P160" s="2067"/>
      <c r="Q160" s="2067"/>
      <c r="R160" s="2067"/>
      <c r="S160" s="2068"/>
      <c r="T160" s="773" t="s">
        <v>888</v>
      </c>
      <c r="U160" s="774"/>
      <c r="V160" s="775"/>
      <c r="W160" s="557" t="str">
        <f>IF(W159="","",VLOOKUP(W159,[11]シフト記号表!$C$6:$L$47,10,FALSE))</f>
        <v/>
      </c>
      <c r="X160" s="558" t="str">
        <f>IF(X159="","",VLOOKUP(X159,[11]シフト記号表!$C$6:$L$47,10,FALSE))</f>
        <v/>
      </c>
      <c r="Y160" s="558" t="str">
        <f>IF(Y159="","",VLOOKUP(Y159,[11]シフト記号表!$C$6:$L$47,10,FALSE))</f>
        <v/>
      </c>
      <c r="Z160" s="558" t="str">
        <f>IF(Z159="","",VLOOKUP(Z159,[11]シフト記号表!$C$6:$L$47,10,FALSE))</f>
        <v/>
      </c>
      <c r="AA160" s="558" t="str">
        <f>IF(AA159="","",VLOOKUP(AA159,[11]シフト記号表!$C$6:$L$47,10,FALSE))</f>
        <v/>
      </c>
      <c r="AB160" s="558" t="str">
        <f>IF(AB159="","",VLOOKUP(AB159,[11]シフト記号表!$C$6:$L$47,10,FALSE))</f>
        <v/>
      </c>
      <c r="AC160" s="559" t="str">
        <f>IF(AC159="","",VLOOKUP(AC159,[11]シフト記号表!$C$6:$L$47,10,FALSE))</f>
        <v/>
      </c>
      <c r="AD160" s="557" t="str">
        <f>IF(AD159="","",VLOOKUP(AD159,[11]シフト記号表!$C$6:$L$47,10,FALSE))</f>
        <v/>
      </c>
      <c r="AE160" s="558" t="str">
        <f>IF(AE159="","",VLOOKUP(AE159,[11]シフト記号表!$C$6:$L$47,10,FALSE))</f>
        <v/>
      </c>
      <c r="AF160" s="558" t="str">
        <f>IF(AF159="","",VLOOKUP(AF159,[11]シフト記号表!$C$6:$L$47,10,FALSE))</f>
        <v/>
      </c>
      <c r="AG160" s="558" t="str">
        <f>IF(AG159="","",VLOOKUP(AG159,[11]シフト記号表!$C$6:$L$47,10,FALSE))</f>
        <v/>
      </c>
      <c r="AH160" s="558" t="str">
        <f>IF(AH159="","",VLOOKUP(AH159,[11]シフト記号表!$C$6:$L$47,10,FALSE))</f>
        <v/>
      </c>
      <c r="AI160" s="558" t="str">
        <f>IF(AI159="","",VLOOKUP(AI159,[11]シフト記号表!$C$6:$L$47,10,FALSE))</f>
        <v/>
      </c>
      <c r="AJ160" s="559" t="str">
        <f>IF(AJ159="","",VLOOKUP(AJ159,[11]シフト記号表!$C$6:$L$47,10,FALSE))</f>
        <v/>
      </c>
      <c r="AK160" s="557" t="str">
        <f>IF(AK159="","",VLOOKUP(AK159,[11]シフト記号表!$C$6:$L$47,10,FALSE))</f>
        <v/>
      </c>
      <c r="AL160" s="558" t="str">
        <f>IF(AL159="","",VLOOKUP(AL159,[11]シフト記号表!$C$6:$L$47,10,FALSE))</f>
        <v/>
      </c>
      <c r="AM160" s="558" t="str">
        <f>IF(AM159="","",VLOOKUP(AM159,[11]シフト記号表!$C$6:$L$47,10,FALSE))</f>
        <v/>
      </c>
      <c r="AN160" s="558" t="str">
        <f>IF(AN159="","",VLOOKUP(AN159,[11]シフト記号表!$C$6:$L$47,10,FALSE))</f>
        <v/>
      </c>
      <c r="AO160" s="558" t="str">
        <f>IF(AO159="","",VLOOKUP(AO159,[11]シフト記号表!$C$6:$L$47,10,FALSE))</f>
        <v/>
      </c>
      <c r="AP160" s="558" t="str">
        <f>IF(AP159="","",VLOOKUP(AP159,[11]シフト記号表!$C$6:$L$47,10,FALSE))</f>
        <v/>
      </c>
      <c r="AQ160" s="559" t="str">
        <f>IF(AQ159="","",VLOOKUP(AQ159,[11]シフト記号表!$C$6:$L$47,10,FALSE))</f>
        <v/>
      </c>
      <c r="AR160" s="557" t="str">
        <f>IF(AR159="","",VLOOKUP(AR159,[11]シフト記号表!$C$6:$L$47,10,FALSE))</f>
        <v/>
      </c>
      <c r="AS160" s="558" t="str">
        <f>IF(AS159="","",VLOOKUP(AS159,[11]シフト記号表!$C$6:$L$47,10,FALSE))</f>
        <v/>
      </c>
      <c r="AT160" s="558" t="str">
        <f>IF(AT159="","",VLOOKUP(AT159,[11]シフト記号表!$C$6:$L$47,10,FALSE))</f>
        <v/>
      </c>
      <c r="AU160" s="558" t="str">
        <f>IF(AU159="","",VLOOKUP(AU159,[11]シフト記号表!$C$6:$L$47,10,FALSE))</f>
        <v/>
      </c>
      <c r="AV160" s="558" t="str">
        <f>IF(AV159="","",VLOOKUP(AV159,[11]シフト記号表!$C$6:$L$47,10,FALSE))</f>
        <v/>
      </c>
      <c r="AW160" s="558" t="str">
        <f>IF(AW159="","",VLOOKUP(AW159,[11]シフト記号表!$C$6:$L$47,10,FALSE))</f>
        <v/>
      </c>
      <c r="AX160" s="559" t="str">
        <f>IF(AX159="","",VLOOKUP(AX159,[11]シフト記号表!$C$6:$L$47,10,FALSE))</f>
        <v/>
      </c>
      <c r="AY160" s="557" t="str">
        <f>IF(AY159="","",VLOOKUP(AY159,[11]シフト記号表!$C$6:$L$47,10,FALSE))</f>
        <v/>
      </c>
      <c r="AZ160" s="558" t="str">
        <f>IF(AZ159="","",VLOOKUP(AZ159,[11]シフト記号表!$C$6:$L$47,10,FALSE))</f>
        <v/>
      </c>
      <c r="BA160" s="558" t="str">
        <f>IF(BA159="","",VLOOKUP(BA159,[11]シフト記号表!$C$6:$L$47,10,FALSE))</f>
        <v/>
      </c>
      <c r="BB160" s="2132">
        <f>IF($BE$3="４週",SUM(W160:AX160),IF($BE$3="暦月",SUM(W160:BA160),""))</f>
        <v>0</v>
      </c>
      <c r="BC160" s="2133"/>
      <c r="BD160" s="2134">
        <f>IF($BE$3="４週",BB160/4,IF($BE$3="暦月",(BB160/($BE$8/7)),""))</f>
        <v>0</v>
      </c>
      <c r="BE160" s="2133"/>
      <c r="BF160" s="2129"/>
      <c r="BG160" s="2130"/>
      <c r="BH160" s="2130"/>
      <c r="BI160" s="2130"/>
      <c r="BJ160" s="2131"/>
    </row>
    <row r="161" spans="2:62" ht="20.25" customHeight="1" x14ac:dyDescent="0.15">
      <c r="B161" s="2049">
        <f>B159+1</f>
        <v>74</v>
      </c>
      <c r="C161" s="2121"/>
      <c r="D161" s="2122"/>
      <c r="E161" s="761"/>
      <c r="F161" s="762"/>
      <c r="G161" s="761"/>
      <c r="H161" s="762"/>
      <c r="I161" s="2123"/>
      <c r="J161" s="2124"/>
      <c r="K161" s="2125"/>
      <c r="L161" s="2126"/>
      <c r="M161" s="2126"/>
      <c r="N161" s="2122"/>
      <c r="O161" s="2066"/>
      <c r="P161" s="2067"/>
      <c r="Q161" s="2067"/>
      <c r="R161" s="2067"/>
      <c r="S161" s="2068"/>
      <c r="T161" s="776" t="s">
        <v>887</v>
      </c>
      <c r="U161" s="777"/>
      <c r="V161" s="778"/>
      <c r="W161" s="549"/>
      <c r="X161" s="550"/>
      <c r="Y161" s="550"/>
      <c r="Z161" s="550"/>
      <c r="AA161" s="550"/>
      <c r="AB161" s="550"/>
      <c r="AC161" s="551"/>
      <c r="AD161" s="549"/>
      <c r="AE161" s="550"/>
      <c r="AF161" s="550"/>
      <c r="AG161" s="550"/>
      <c r="AH161" s="550"/>
      <c r="AI161" s="550"/>
      <c r="AJ161" s="551"/>
      <c r="AK161" s="549"/>
      <c r="AL161" s="550"/>
      <c r="AM161" s="550"/>
      <c r="AN161" s="550"/>
      <c r="AO161" s="550"/>
      <c r="AP161" s="550"/>
      <c r="AQ161" s="551"/>
      <c r="AR161" s="549"/>
      <c r="AS161" s="550"/>
      <c r="AT161" s="550"/>
      <c r="AU161" s="550"/>
      <c r="AV161" s="550"/>
      <c r="AW161" s="550"/>
      <c r="AX161" s="551"/>
      <c r="AY161" s="549"/>
      <c r="AZ161" s="550"/>
      <c r="BA161" s="772"/>
      <c r="BB161" s="2127"/>
      <c r="BC161" s="2128"/>
      <c r="BD161" s="2116"/>
      <c r="BE161" s="2117"/>
      <c r="BF161" s="2118"/>
      <c r="BG161" s="2119"/>
      <c r="BH161" s="2119"/>
      <c r="BI161" s="2119"/>
      <c r="BJ161" s="2120"/>
    </row>
    <row r="162" spans="2:62" ht="20.25" customHeight="1" x14ac:dyDescent="0.15">
      <c r="B162" s="2050"/>
      <c r="C162" s="2135"/>
      <c r="D162" s="2136"/>
      <c r="E162" s="779"/>
      <c r="F162" s="780">
        <f>C161</f>
        <v>0</v>
      </c>
      <c r="G162" s="779"/>
      <c r="H162" s="780">
        <f>I161</f>
        <v>0</v>
      </c>
      <c r="I162" s="2137"/>
      <c r="J162" s="2138"/>
      <c r="K162" s="2139"/>
      <c r="L162" s="2140"/>
      <c r="M162" s="2140"/>
      <c r="N162" s="2136"/>
      <c r="O162" s="2066"/>
      <c r="P162" s="2067"/>
      <c r="Q162" s="2067"/>
      <c r="R162" s="2067"/>
      <c r="S162" s="2068"/>
      <c r="T162" s="773" t="s">
        <v>888</v>
      </c>
      <c r="U162" s="774"/>
      <c r="V162" s="775"/>
      <c r="W162" s="557" t="str">
        <f>IF(W161="","",VLOOKUP(W161,[11]シフト記号表!$C$6:$L$47,10,FALSE))</f>
        <v/>
      </c>
      <c r="X162" s="558" t="str">
        <f>IF(X161="","",VLOOKUP(X161,[11]シフト記号表!$C$6:$L$47,10,FALSE))</f>
        <v/>
      </c>
      <c r="Y162" s="558" t="str">
        <f>IF(Y161="","",VLOOKUP(Y161,[11]シフト記号表!$C$6:$L$47,10,FALSE))</f>
        <v/>
      </c>
      <c r="Z162" s="558" t="str">
        <f>IF(Z161="","",VLOOKUP(Z161,[11]シフト記号表!$C$6:$L$47,10,FALSE))</f>
        <v/>
      </c>
      <c r="AA162" s="558" t="str">
        <f>IF(AA161="","",VLOOKUP(AA161,[11]シフト記号表!$C$6:$L$47,10,FALSE))</f>
        <v/>
      </c>
      <c r="AB162" s="558" t="str">
        <f>IF(AB161="","",VLOOKUP(AB161,[11]シフト記号表!$C$6:$L$47,10,FALSE))</f>
        <v/>
      </c>
      <c r="AC162" s="559" t="str">
        <f>IF(AC161="","",VLOOKUP(AC161,[11]シフト記号表!$C$6:$L$47,10,FALSE))</f>
        <v/>
      </c>
      <c r="AD162" s="557" t="str">
        <f>IF(AD161="","",VLOOKUP(AD161,[11]シフト記号表!$C$6:$L$47,10,FALSE))</f>
        <v/>
      </c>
      <c r="AE162" s="558" t="str">
        <f>IF(AE161="","",VLOOKUP(AE161,[11]シフト記号表!$C$6:$L$47,10,FALSE))</f>
        <v/>
      </c>
      <c r="AF162" s="558" t="str">
        <f>IF(AF161="","",VLOOKUP(AF161,[11]シフト記号表!$C$6:$L$47,10,FALSE))</f>
        <v/>
      </c>
      <c r="AG162" s="558" t="str">
        <f>IF(AG161="","",VLOOKUP(AG161,[11]シフト記号表!$C$6:$L$47,10,FALSE))</f>
        <v/>
      </c>
      <c r="AH162" s="558" t="str">
        <f>IF(AH161="","",VLOOKUP(AH161,[11]シフト記号表!$C$6:$L$47,10,FALSE))</f>
        <v/>
      </c>
      <c r="AI162" s="558" t="str">
        <f>IF(AI161="","",VLOOKUP(AI161,[11]シフト記号表!$C$6:$L$47,10,FALSE))</f>
        <v/>
      </c>
      <c r="AJ162" s="559" t="str">
        <f>IF(AJ161="","",VLOOKUP(AJ161,[11]シフト記号表!$C$6:$L$47,10,FALSE))</f>
        <v/>
      </c>
      <c r="AK162" s="557" t="str">
        <f>IF(AK161="","",VLOOKUP(AK161,[11]シフト記号表!$C$6:$L$47,10,FALSE))</f>
        <v/>
      </c>
      <c r="AL162" s="558" t="str">
        <f>IF(AL161="","",VLOOKUP(AL161,[11]シフト記号表!$C$6:$L$47,10,FALSE))</f>
        <v/>
      </c>
      <c r="AM162" s="558" t="str">
        <f>IF(AM161="","",VLOOKUP(AM161,[11]シフト記号表!$C$6:$L$47,10,FALSE))</f>
        <v/>
      </c>
      <c r="AN162" s="558" t="str">
        <f>IF(AN161="","",VLOOKUP(AN161,[11]シフト記号表!$C$6:$L$47,10,FALSE))</f>
        <v/>
      </c>
      <c r="AO162" s="558" t="str">
        <f>IF(AO161="","",VLOOKUP(AO161,[11]シフト記号表!$C$6:$L$47,10,FALSE))</f>
        <v/>
      </c>
      <c r="AP162" s="558" t="str">
        <f>IF(AP161="","",VLOOKUP(AP161,[11]シフト記号表!$C$6:$L$47,10,FALSE))</f>
        <v/>
      </c>
      <c r="AQ162" s="559" t="str">
        <f>IF(AQ161="","",VLOOKUP(AQ161,[11]シフト記号表!$C$6:$L$47,10,FALSE))</f>
        <v/>
      </c>
      <c r="AR162" s="557" t="str">
        <f>IF(AR161="","",VLOOKUP(AR161,[11]シフト記号表!$C$6:$L$47,10,FALSE))</f>
        <v/>
      </c>
      <c r="AS162" s="558" t="str">
        <f>IF(AS161="","",VLOOKUP(AS161,[11]シフト記号表!$C$6:$L$47,10,FALSE))</f>
        <v/>
      </c>
      <c r="AT162" s="558" t="str">
        <f>IF(AT161="","",VLOOKUP(AT161,[11]シフト記号表!$C$6:$L$47,10,FALSE))</f>
        <v/>
      </c>
      <c r="AU162" s="558" t="str">
        <f>IF(AU161="","",VLOOKUP(AU161,[11]シフト記号表!$C$6:$L$47,10,FALSE))</f>
        <v/>
      </c>
      <c r="AV162" s="558" t="str">
        <f>IF(AV161="","",VLOOKUP(AV161,[11]シフト記号表!$C$6:$L$47,10,FALSE))</f>
        <v/>
      </c>
      <c r="AW162" s="558" t="str">
        <f>IF(AW161="","",VLOOKUP(AW161,[11]シフト記号表!$C$6:$L$47,10,FALSE))</f>
        <v/>
      </c>
      <c r="AX162" s="559" t="str">
        <f>IF(AX161="","",VLOOKUP(AX161,[11]シフト記号表!$C$6:$L$47,10,FALSE))</f>
        <v/>
      </c>
      <c r="AY162" s="557" t="str">
        <f>IF(AY161="","",VLOOKUP(AY161,[11]シフト記号表!$C$6:$L$47,10,FALSE))</f>
        <v/>
      </c>
      <c r="AZ162" s="558" t="str">
        <f>IF(AZ161="","",VLOOKUP(AZ161,[11]シフト記号表!$C$6:$L$47,10,FALSE))</f>
        <v/>
      </c>
      <c r="BA162" s="558" t="str">
        <f>IF(BA161="","",VLOOKUP(BA161,[11]シフト記号表!$C$6:$L$47,10,FALSE))</f>
        <v/>
      </c>
      <c r="BB162" s="2132">
        <f>IF($BE$3="４週",SUM(W162:AX162),IF($BE$3="暦月",SUM(W162:BA162),""))</f>
        <v>0</v>
      </c>
      <c r="BC162" s="2133"/>
      <c r="BD162" s="2134">
        <f>IF($BE$3="４週",BB162/4,IF($BE$3="暦月",(BB162/($BE$8/7)),""))</f>
        <v>0</v>
      </c>
      <c r="BE162" s="2133"/>
      <c r="BF162" s="2129"/>
      <c r="BG162" s="2130"/>
      <c r="BH162" s="2130"/>
      <c r="BI162" s="2130"/>
      <c r="BJ162" s="2131"/>
    </row>
    <row r="163" spans="2:62" ht="20.25" customHeight="1" x14ac:dyDescent="0.15">
      <c r="B163" s="2049">
        <f>B161+1</f>
        <v>75</v>
      </c>
      <c r="C163" s="2121"/>
      <c r="D163" s="2122"/>
      <c r="E163" s="761"/>
      <c r="F163" s="762"/>
      <c r="G163" s="761"/>
      <c r="H163" s="762"/>
      <c r="I163" s="2123"/>
      <c r="J163" s="2124"/>
      <c r="K163" s="2125"/>
      <c r="L163" s="2126"/>
      <c r="M163" s="2126"/>
      <c r="N163" s="2122"/>
      <c r="O163" s="2066"/>
      <c r="P163" s="2067"/>
      <c r="Q163" s="2067"/>
      <c r="R163" s="2067"/>
      <c r="S163" s="2068"/>
      <c r="T163" s="776" t="s">
        <v>887</v>
      </c>
      <c r="U163" s="777"/>
      <c r="V163" s="778"/>
      <c r="W163" s="549"/>
      <c r="X163" s="550"/>
      <c r="Y163" s="550"/>
      <c r="Z163" s="550"/>
      <c r="AA163" s="550"/>
      <c r="AB163" s="550"/>
      <c r="AC163" s="551"/>
      <c r="AD163" s="549"/>
      <c r="AE163" s="550"/>
      <c r="AF163" s="550"/>
      <c r="AG163" s="550"/>
      <c r="AH163" s="550"/>
      <c r="AI163" s="550"/>
      <c r="AJ163" s="551"/>
      <c r="AK163" s="549"/>
      <c r="AL163" s="550"/>
      <c r="AM163" s="550"/>
      <c r="AN163" s="550"/>
      <c r="AO163" s="550"/>
      <c r="AP163" s="550"/>
      <c r="AQ163" s="551"/>
      <c r="AR163" s="549"/>
      <c r="AS163" s="550"/>
      <c r="AT163" s="550"/>
      <c r="AU163" s="550"/>
      <c r="AV163" s="550"/>
      <c r="AW163" s="550"/>
      <c r="AX163" s="551"/>
      <c r="AY163" s="549"/>
      <c r="AZ163" s="550"/>
      <c r="BA163" s="772"/>
      <c r="BB163" s="2127"/>
      <c r="BC163" s="2128"/>
      <c r="BD163" s="2116"/>
      <c r="BE163" s="2117"/>
      <c r="BF163" s="2118"/>
      <c r="BG163" s="2119"/>
      <c r="BH163" s="2119"/>
      <c r="BI163" s="2119"/>
      <c r="BJ163" s="2120"/>
    </row>
    <row r="164" spans="2:62" ht="20.25" customHeight="1" x14ac:dyDescent="0.15">
      <c r="B164" s="2050"/>
      <c r="C164" s="2135"/>
      <c r="D164" s="2136"/>
      <c r="E164" s="779"/>
      <c r="F164" s="780">
        <f>C163</f>
        <v>0</v>
      </c>
      <c r="G164" s="779"/>
      <c r="H164" s="780">
        <f>I163</f>
        <v>0</v>
      </c>
      <c r="I164" s="2137"/>
      <c r="J164" s="2138"/>
      <c r="K164" s="2139"/>
      <c r="L164" s="2140"/>
      <c r="M164" s="2140"/>
      <c r="N164" s="2136"/>
      <c r="O164" s="2066"/>
      <c r="P164" s="2067"/>
      <c r="Q164" s="2067"/>
      <c r="R164" s="2067"/>
      <c r="S164" s="2068"/>
      <c r="T164" s="773" t="s">
        <v>888</v>
      </c>
      <c r="U164" s="774"/>
      <c r="V164" s="775"/>
      <c r="W164" s="557" t="str">
        <f>IF(W163="","",VLOOKUP(W163,[11]シフト記号表!$C$6:$L$47,10,FALSE))</f>
        <v/>
      </c>
      <c r="X164" s="558" t="str">
        <f>IF(X163="","",VLOOKUP(X163,[11]シフト記号表!$C$6:$L$47,10,FALSE))</f>
        <v/>
      </c>
      <c r="Y164" s="558" t="str">
        <f>IF(Y163="","",VLOOKUP(Y163,[11]シフト記号表!$C$6:$L$47,10,FALSE))</f>
        <v/>
      </c>
      <c r="Z164" s="558" t="str">
        <f>IF(Z163="","",VLOOKUP(Z163,[11]シフト記号表!$C$6:$L$47,10,FALSE))</f>
        <v/>
      </c>
      <c r="AA164" s="558" t="str">
        <f>IF(AA163="","",VLOOKUP(AA163,[11]シフト記号表!$C$6:$L$47,10,FALSE))</f>
        <v/>
      </c>
      <c r="AB164" s="558" t="str">
        <f>IF(AB163="","",VLOOKUP(AB163,[11]シフト記号表!$C$6:$L$47,10,FALSE))</f>
        <v/>
      </c>
      <c r="AC164" s="559" t="str">
        <f>IF(AC163="","",VLOOKUP(AC163,[11]シフト記号表!$C$6:$L$47,10,FALSE))</f>
        <v/>
      </c>
      <c r="AD164" s="557" t="str">
        <f>IF(AD163="","",VLOOKUP(AD163,[11]シフト記号表!$C$6:$L$47,10,FALSE))</f>
        <v/>
      </c>
      <c r="AE164" s="558" t="str">
        <f>IF(AE163="","",VLOOKUP(AE163,[11]シフト記号表!$C$6:$L$47,10,FALSE))</f>
        <v/>
      </c>
      <c r="AF164" s="558" t="str">
        <f>IF(AF163="","",VLOOKUP(AF163,[11]シフト記号表!$C$6:$L$47,10,FALSE))</f>
        <v/>
      </c>
      <c r="AG164" s="558" t="str">
        <f>IF(AG163="","",VLOOKUP(AG163,[11]シフト記号表!$C$6:$L$47,10,FALSE))</f>
        <v/>
      </c>
      <c r="AH164" s="558" t="str">
        <f>IF(AH163="","",VLOOKUP(AH163,[11]シフト記号表!$C$6:$L$47,10,FALSE))</f>
        <v/>
      </c>
      <c r="AI164" s="558" t="str">
        <f>IF(AI163="","",VLOOKUP(AI163,[11]シフト記号表!$C$6:$L$47,10,FALSE))</f>
        <v/>
      </c>
      <c r="AJ164" s="559" t="str">
        <f>IF(AJ163="","",VLOOKUP(AJ163,[11]シフト記号表!$C$6:$L$47,10,FALSE))</f>
        <v/>
      </c>
      <c r="AK164" s="557" t="str">
        <f>IF(AK163="","",VLOOKUP(AK163,[11]シフト記号表!$C$6:$L$47,10,FALSE))</f>
        <v/>
      </c>
      <c r="AL164" s="558" t="str">
        <f>IF(AL163="","",VLOOKUP(AL163,[11]シフト記号表!$C$6:$L$47,10,FALSE))</f>
        <v/>
      </c>
      <c r="AM164" s="558" t="str">
        <f>IF(AM163="","",VLOOKUP(AM163,[11]シフト記号表!$C$6:$L$47,10,FALSE))</f>
        <v/>
      </c>
      <c r="AN164" s="558" t="str">
        <f>IF(AN163="","",VLOOKUP(AN163,[11]シフト記号表!$C$6:$L$47,10,FALSE))</f>
        <v/>
      </c>
      <c r="AO164" s="558" t="str">
        <f>IF(AO163="","",VLOOKUP(AO163,[11]シフト記号表!$C$6:$L$47,10,FALSE))</f>
        <v/>
      </c>
      <c r="AP164" s="558" t="str">
        <f>IF(AP163="","",VLOOKUP(AP163,[11]シフト記号表!$C$6:$L$47,10,FALSE))</f>
        <v/>
      </c>
      <c r="AQ164" s="559" t="str">
        <f>IF(AQ163="","",VLOOKUP(AQ163,[11]シフト記号表!$C$6:$L$47,10,FALSE))</f>
        <v/>
      </c>
      <c r="AR164" s="557" t="str">
        <f>IF(AR163="","",VLOOKUP(AR163,[11]シフト記号表!$C$6:$L$47,10,FALSE))</f>
        <v/>
      </c>
      <c r="AS164" s="558" t="str">
        <f>IF(AS163="","",VLOOKUP(AS163,[11]シフト記号表!$C$6:$L$47,10,FALSE))</f>
        <v/>
      </c>
      <c r="AT164" s="558" t="str">
        <f>IF(AT163="","",VLOOKUP(AT163,[11]シフト記号表!$C$6:$L$47,10,FALSE))</f>
        <v/>
      </c>
      <c r="AU164" s="558" t="str">
        <f>IF(AU163="","",VLOOKUP(AU163,[11]シフト記号表!$C$6:$L$47,10,FALSE))</f>
        <v/>
      </c>
      <c r="AV164" s="558" t="str">
        <f>IF(AV163="","",VLOOKUP(AV163,[11]シフト記号表!$C$6:$L$47,10,FALSE))</f>
        <v/>
      </c>
      <c r="AW164" s="558" t="str">
        <f>IF(AW163="","",VLOOKUP(AW163,[11]シフト記号表!$C$6:$L$47,10,FALSE))</f>
        <v/>
      </c>
      <c r="AX164" s="559" t="str">
        <f>IF(AX163="","",VLOOKUP(AX163,[11]シフト記号表!$C$6:$L$47,10,FALSE))</f>
        <v/>
      </c>
      <c r="AY164" s="557" t="str">
        <f>IF(AY163="","",VLOOKUP(AY163,[11]シフト記号表!$C$6:$L$47,10,FALSE))</f>
        <v/>
      </c>
      <c r="AZ164" s="558" t="str">
        <f>IF(AZ163="","",VLOOKUP(AZ163,[11]シフト記号表!$C$6:$L$47,10,FALSE))</f>
        <v/>
      </c>
      <c r="BA164" s="558" t="str">
        <f>IF(BA163="","",VLOOKUP(BA163,[11]シフト記号表!$C$6:$L$47,10,FALSE))</f>
        <v/>
      </c>
      <c r="BB164" s="2132">
        <f>IF($BE$3="４週",SUM(W164:AX164),IF($BE$3="暦月",SUM(W164:BA164),""))</f>
        <v>0</v>
      </c>
      <c r="BC164" s="2133"/>
      <c r="BD164" s="2134">
        <f>IF($BE$3="４週",BB164/4,IF($BE$3="暦月",(BB164/($BE$8/7)),""))</f>
        <v>0</v>
      </c>
      <c r="BE164" s="2133"/>
      <c r="BF164" s="2129"/>
      <c r="BG164" s="2130"/>
      <c r="BH164" s="2130"/>
      <c r="BI164" s="2130"/>
      <c r="BJ164" s="2131"/>
    </row>
    <row r="165" spans="2:62" ht="20.25" customHeight="1" x14ac:dyDescent="0.15">
      <c r="B165" s="2049">
        <f>B163+1</f>
        <v>76</v>
      </c>
      <c r="C165" s="2121"/>
      <c r="D165" s="2122"/>
      <c r="E165" s="761"/>
      <c r="F165" s="762"/>
      <c r="G165" s="761"/>
      <c r="H165" s="762"/>
      <c r="I165" s="2123"/>
      <c r="J165" s="2124"/>
      <c r="K165" s="2125"/>
      <c r="L165" s="2126"/>
      <c r="M165" s="2126"/>
      <c r="N165" s="2122"/>
      <c r="O165" s="2066"/>
      <c r="P165" s="2067"/>
      <c r="Q165" s="2067"/>
      <c r="R165" s="2067"/>
      <c r="S165" s="2068"/>
      <c r="T165" s="776" t="s">
        <v>887</v>
      </c>
      <c r="U165" s="777"/>
      <c r="V165" s="778"/>
      <c r="W165" s="549"/>
      <c r="X165" s="550"/>
      <c r="Y165" s="550"/>
      <c r="Z165" s="550"/>
      <c r="AA165" s="550"/>
      <c r="AB165" s="550"/>
      <c r="AC165" s="551"/>
      <c r="AD165" s="549"/>
      <c r="AE165" s="550"/>
      <c r="AF165" s="550"/>
      <c r="AG165" s="550"/>
      <c r="AH165" s="550"/>
      <c r="AI165" s="550"/>
      <c r="AJ165" s="551"/>
      <c r="AK165" s="549"/>
      <c r="AL165" s="550"/>
      <c r="AM165" s="550"/>
      <c r="AN165" s="550"/>
      <c r="AO165" s="550"/>
      <c r="AP165" s="550"/>
      <c r="AQ165" s="551"/>
      <c r="AR165" s="549"/>
      <c r="AS165" s="550"/>
      <c r="AT165" s="550"/>
      <c r="AU165" s="550"/>
      <c r="AV165" s="550"/>
      <c r="AW165" s="550"/>
      <c r="AX165" s="551"/>
      <c r="AY165" s="549"/>
      <c r="AZ165" s="550"/>
      <c r="BA165" s="772"/>
      <c r="BB165" s="2127"/>
      <c r="BC165" s="2128"/>
      <c r="BD165" s="2116"/>
      <c r="BE165" s="2117"/>
      <c r="BF165" s="2118"/>
      <c r="BG165" s="2119"/>
      <c r="BH165" s="2119"/>
      <c r="BI165" s="2119"/>
      <c r="BJ165" s="2120"/>
    </row>
    <row r="166" spans="2:62" ht="20.25" customHeight="1" x14ac:dyDescent="0.15">
      <c r="B166" s="2050"/>
      <c r="C166" s="2135"/>
      <c r="D166" s="2136"/>
      <c r="E166" s="779"/>
      <c r="F166" s="780">
        <f>C165</f>
        <v>0</v>
      </c>
      <c r="G166" s="779"/>
      <c r="H166" s="780">
        <f>I165</f>
        <v>0</v>
      </c>
      <c r="I166" s="2137"/>
      <c r="J166" s="2138"/>
      <c r="K166" s="2139"/>
      <c r="L166" s="2140"/>
      <c r="M166" s="2140"/>
      <c r="N166" s="2136"/>
      <c r="O166" s="2066"/>
      <c r="P166" s="2067"/>
      <c r="Q166" s="2067"/>
      <c r="R166" s="2067"/>
      <c r="S166" s="2068"/>
      <c r="T166" s="773" t="s">
        <v>888</v>
      </c>
      <c r="U166" s="774"/>
      <c r="V166" s="775"/>
      <c r="W166" s="557" t="str">
        <f>IF(W165="","",VLOOKUP(W165,[11]シフト記号表!$C$6:$L$47,10,FALSE))</f>
        <v/>
      </c>
      <c r="X166" s="558" t="str">
        <f>IF(X165="","",VLOOKUP(X165,[11]シフト記号表!$C$6:$L$47,10,FALSE))</f>
        <v/>
      </c>
      <c r="Y166" s="558" t="str">
        <f>IF(Y165="","",VLOOKUP(Y165,[11]シフト記号表!$C$6:$L$47,10,FALSE))</f>
        <v/>
      </c>
      <c r="Z166" s="558" t="str">
        <f>IF(Z165="","",VLOOKUP(Z165,[11]シフト記号表!$C$6:$L$47,10,FALSE))</f>
        <v/>
      </c>
      <c r="AA166" s="558" t="str">
        <f>IF(AA165="","",VLOOKUP(AA165,[11]シフト記号表!$C$6:$L$47,10,FALSE))</f>
        <v/>
      </c>
      <c r="AB166" s="558" t="str">
        <f>IF(AB165="","",VLOOKUP(AB165,[11]シフト記号表!$C$6:$L$47,10,FALSE))</f>
        <v/>
      </c>
      <c r="AC166" s="559" t="str">
        <f>IF(AC165="","",VLOOKUP(AC165,[11]シフト記号表!$C$6:$L$47,10,FALSE))</f>
        <v/>
      </c>
      <c r="AD166" s="557" t="str">
        <f>IF(AD165="","",VLOOKUP(AD165,[11]シフト記号表!$C$6:$L$47,10,FALSE))</f>
        <v/>
      </c>
      <c r="AE166" s="558" t="str">
        <f>IF(AE165="","",VLOOKUP(AE165,[11]シフト記号表!$C$6:$L$47,10,FALSE))</f>
        <v/>
      </c>
      <c r="AF166" s="558" t="str">
        <f>IF(AF165="","",VLOOKUP(AF165,[11]シフト記号表!$C$6:$L$47,10,FALSE))</f>
        <v/>
      </c>
      <c r="AG166" s="558" t="str">
        <f>IF(AG165="","",VLOOKUP(AG165,[11]シフト記号表!$C$6:$L$47,10,FALSE))</f>
        <v/>
      </c>
      <c r="AH166" s="558" t="str">
        <f>IF(AH165="","",VLOOKUP(AH165,[11]シフト記号表!$C$6:$L$47,10,FALSE))</f>
        <v/>
      </c>
      <c r="AI166" s="558" t="str">
        <f>IF(AI165="","",VLOOKUP(AI165,[11]シフト記号表!$C$6:$L$47,10,FALSE))</f>
        <v/>
      </c>
      <c r="AJ166" s="559" t="str">
        <f>IF(AJ165="","",VLOOKUP(AJ165,[11]シフト記号表!$C$6:$L$47,10,FALSE))</f>
        <v/>
      </c>
      <c r="AK166" s="557" t="str">
        <f>IF(AK165="","",VLOOKUP(AK165,[11]シフト記号表!$C$6:$L$47,10,FALSE))</f>
        <v/>
      </c>
      <c r="AL166" s="558" t="str">
        <f>IF(AL165="","",VLOOKUP(AL165,[11]シフト記号表!$C$6:$L$47,10,FALSE))</f>
        <v/>
      </c>
      <c r="AM166" s="558" t="str">
        <f>IF(AM165="","",VLOOKUP(AM165,[11]シフト記号表!$C$6:$L$47,10,FALSE))</f>
        <v/>
      </c>
      <c r="AN166" s="558" t="str">
        <f>IF(AN165="","",VLOOKUP(AN165,[11]シフト記号表!$C$6:$L$47,10,FALSE))</f>
        <v/>
      </c>
      <c r="AO166" s="558" t="str">
        <f>IF(AO165="","",VLOOKUP(AO165,[11]シフト記号表!$C$6:$L$47,10,FALSE))</f>
        <v/>
      </c>
      <c r="AP166" s="558" t="str">
        <f>IF(AP165="","",VLOOKUP(AP165,[11]シフト記号表!$C$6:$L$47,10,FALSE))</f>
        <v/>
      </c>
      <c r="AQ166" s="559" t="str">
        <f>IF(AQ165="","",VLOOKUP(AQ165,[11]シフト記号表!$C$6:$L$47,10,FALSE))</f>
        <v/>
      </c>
      <c r="AR166" s="557" t="str">
        <f>IF(AR165="","",VLOOKUP(AR165,[11]シフト記号表!$C$6:$L$47,10,FALSE))</f>
        <v/>
      </c>
      <c r="AS166" s="558" t="str">
        <f>IF(AS165="","",VLOOKUP(AS165,[11]シフト記号表!$C$6:$L$47,10,FALSE))</f>
        <v/>
      </c>
      <c r="AT166" s="558" t="str">
        <f>IF(AT165="","",VLOOKUP(AT165,[11]シフト記号表!$C$6:$L$47,10,FALSE))</f>
        <v/>
      </c>
      <c r="AU166" s="558" t="str">
        <f>IF(AU165="","",VLOOKUP(AU165,[11]シフト記号表!$C$6:$L$47,10,FALSE))</f>
        <v/>
      </c>
      <c r="AV166" s="558" t="str">
        <f>IF(AV165="","",VLOOKUP(AV165,[11]シフト記号表!$C$6:$L$47,10,FALSE))</f>
        <v/>
      </c>
      <c r="AW166" s="558" t="str">
        <f>IF(AW165="","",VLOOKUP(AW165,[11]シフト記号表!$C$6:$L$47,10,FALSE))</f>
        <v/>
      </c>
      <c r="AX166" s="559" t="str">
        <f>IF(AX165="","",VLOOKUP(AX165,[11]シフト記号表!$C$6:$L$47,10,FALSE))</f>
        <v/>
      </c>
      <c r="AY166" s="557" t="str">
        <f>IF(AY165="","",VLOOKUP(AY165,[11]シフト記号表!$C$6:$L$47,10,FALSE))</f>
        <v/>
      </c>
      <c r="AZ166" s="558" t="str">
        <f>IF(AZ165="","",VLOOKUP(AZ165,[11]シフト記号表!$C$6:$L$47,10,FALSE))</f>
        <v/>
      </c>
      <c r="BA166" s="558" t="str">
        <f>IF(BA165="","",VLOOKUP(BA165,[11]シフト記号表!$C$6:$L$47,10,FALSE))</f>
        <v/>
      </c>
      <c r="BB166" s="2132">
        <f>IF($BE$3="４週",SUM(W166:AX166),IF($BE$3="暦月",SUM(W166:BA166),""))</f>
        <v>0</v>
      </c>
      <c r="BC166" s="2133"/>
      <c r="BD166" s="2134">
        <f>IF($BE$3="４週",BB166/4,IF($BE$3="暦月",(BB166/($BE$8/7)),""))</f>
        <v>0</v>
      </c>
      <c r="BE166" s="2133"/>
      <c r="BF166" s="2129"/>
      <c r="BG166" s="2130"/>
      <c r="BH166" s="2130"/>
      <c r="BI166" s="2130"/>
      <c r="BJ166" s="2131"/>
    </row>
    <row r="167" spans="2:62" ht="20.25" customHeight="1" x14ac:dyDescent="0.15">
      <c r="B167" s="2049">
        <f>B165+1</f>
        <v>77</v>
      </c>
      <c r="C167" s="2121"/>
      <c r="D167" s="2122"/>
      <c r="E167" s="761"/>
      <c r="F167" s="762"/>
      <c r="G167" s="761"/>
      <c r="H167" s="762"/>
      <c r="I167" s="2123"/>
      <c r="J167" s="2124"/>
      <c r="K167" s="2125"/>
      <c r="L167" s="2126"/>
      <c r="M167" s="2126"/>
      <c r="N167" s="2122"/>
      <c r="O167" s="2066"/>
      <c r="P167" s="2067"/>
      <c r="Q167" s="2067"/>
      <c r="R167" s="2067"/>
      <c r="S167" s="2068"/>
      <c r="T167" s="776" t="s">
        <v>887</v>
      </c>
      <c r="U167" s="777"/>
      <c r="V167" s="778"/>
      <c r="W167" s="549"/>
      <c r="X167" s="550"/>
      <c r="Y167" s="550"/>
      <c r="Z167" s="550"/>
      <c r="AA167" s="550"/>
      <c r="AB167" s="550"/>
      <c r="AC167" s="551"/>
      <c r="AD167" s="549"/>
      <c r="AE167" s="550"/>
      <c r="AF167" s="550"/>
      <c r="AG167" s="550"/>
      <c r="AH167" s="550"/>
      <c r="AI167" s="550"/>
      <c r="AJ167" s="551"/>
      <c r="AK167" s="549"/>
      <c r="AL167" s="550"/>
      <c r="AM167" s="550"/>
      <c r="AN167" s="550"/>
      <c r="AO167" s="550"/>
      <c r="AP167" s="550"/>
      <c r="AQ167" s="551"/>
      <c r="AR167" s="549"/>
      <c r="AS167" s="550"/>
      <c r="AT167" s="550"/>
      <c r="AU167" s="550"/>
      <c r="AV167" s="550"/>
      <c r="AW167" s="550"/>
      <c r="AX167" s="551"/>
      <c r="AY167" s="549"/>
      <c r="AZ167" s="550"/>
      <c r="BA167" s="772"/>
      <c r="BB167" s="2127"/>
      <c r="BC167" s="2128"/>
      <c r="BD167" s="2116"/>
      <c r="BE167" s="2117"/>
      <c r="BF167" s="2118"/>
      <c r="BG167" s="2119"/>
      <c r="BH167" s="2119"/>
      <c r="BI167" s="2119"/>
      <c r="BJ167" s="2120"/>
    </row>
    <row r="168" spans="2:62" ht="20.25" customHeight="1" x14ac:dyDescent="0.15">
      <c r="B168" s="2050"/>
      <c r="C168" s="2135"/>
      <c r="D168" s="2136"/>
      <c r="E168" s="779"/>
      <c r="F168" s="780">
        <f>C167</f>
        <v>0</v>
      </c>
      <c r="G168" s="779"/>
      <c r="H168" s="780">
        <f>I167</f>
        <v>0</v>
      </c>
      <c r="I168" s="2137"/>
      <c r="J168" s="2138"/>
      <c r="K168" s="2139"/>
      <c r="L168" s="2140"/>
      <c r="M168" s="2140"/>
      <c r="N168" s="2136"/>
      <c r="O168" s="2066"/>
      <c r="P168" s="2067"/>
      <c r="Q168" s="2067"/>
      <c r="R168" s="2067"/>
      <c r="S168" s="2068"/>
      <c r="T168" s="773" t="s">
        <v>888</v>
      </c>
      <c r="U168" s="774"/>
      <c r="V168" s="775"/>
      <c r="W168" s="557" t="str">
        <f>IF(W167="","",VLOOKUP(W167,[11]シフト記号表!$C$6:$L$47,10,FALSE))</f>
        <v/>
      </c>
      <c r="X168" s="558" t="str">
        <f>IF(X167="","",VLOOKUP(X167,[11]シフト記号表!$C$6:$L$47,10,FALSE))</f>
        <v/>
      </c>
      <c r="Y168" s="558" t="str">
        <f>IF(Y167="","",VLOOKUP(Y167,[11]シフト記号表!$C$6:$L$47,10,FALSE))</f>
        <v/>
      </c>
      <c r="Z168" s="558" t="str">
        <f>IF(Z167="","",VLOOKUP(Z167,[11]シフト記号表!$C$6:$L$47,10,FALSE))</f>
        <v/>
      </c>
      <c r="AA168" s="558" t="str">
        <f>IF(AA167="","",VLOOKUP(AA167,[11]シフト記号表!$C$6:$L$47,10,FALSE))</f>
        <v/>
      </c>
      <c r="AB168" s="558" t="str">
        <f>IF(AB167="","",VLOOKUP(AB167,[11]シフト記号表!$C$6:$L$47,10,FALSE))</f>
        <v/>
      </c>
      <c r="AC168" s="559" t="str">
        <f>IF(AC167="","",VLOOKUP(AC167,[11]シフト記号表!$C$6:$L$47,10,FALSE))</f>
        <v/>
      </c>
      <c r="AD168" s="557" t="str">
        <f>IF(AD167="","",VLOOKUP(AD167,[11]シフト記号表!$C$6:$L$47,10,FALSE))</f>
        <v/>
      </c>
      <c r="AE168" s="558" t="str">
        <f>IF(AE167="","",VLOOKUP(AE167,[11]シフト記号表!$C$6:$L$47,10,FALSE))</f>
        <v/>
      </c>
      <c r="AF168" s="558" t="str">
        <f>IF(AF167="","",VLOOKUP(AF167,[11]シフト記号表!$C$6:$L$47,10,FALSE))</f>
        <v/>
      </c>
      <c r="AG168" s="558" t="str">
        <f>IF(AG167="","",VLOOKUP(AG167,[11]シフト記号表!$C$6:$L$47,10,FALSE))</f>
        <v/>
      </c>
      <c r="AH168" s="558" t="str">
        <f>IF(AH167="","",VLOOKUP(AH167,[11]シフト記号表!$C$6:$L$47,10,FALSE))</f>
        <v/>
      </c>
      <c r="AI168" s="558" t="str">
        <f>IF(AI167="","",VLOOKUP(AI167,[11]シフト記号表!$C$6:$L$47,10,FALSE))</f>
        <v/>
      </c>
      <c r="AJ168" s="559" t="str">
        <f>IF(AJ167="","",VLOOKUP(AJ167,[11]シフト記号表!$C$6:$L$47,10,FALSE))</f>
        <v/>
      </c>
      <c r="AK168" s="557" t="str">
        <f>IF(AK167="","",VLOOKUP(AK167,[11]シフト記号表!$C$6:$L$47,10,FALSE))</f>
        <v/>
      </c>
      <c r="AL168" s="558" t="str">
        <f>IF(AL167="","",VLOOKUP(AL167,[11]シフト記号表!$C$6:$L$47,10,FALSE))</f>
        <v/>
      </c>
      <c r="AM168" s="558" t="str">
        <f>IF(AM167="","",VLOOKUP(AM167,[11]シフト記号表!$C$6:$L$47,10,FALSE))</f>
        <v/>
      </c>
      <c r="AN168" s="558" t="str">
        <f>IF(AN167="","",VLOOKUP(AN167,[11]シフト記号表!$C$6:$L$47,10,FALSE))</f>
        <v/>
      </c>
      <c r="AO168" s="558" t="str">
        <f>IF(AO167="","",VLOOKUP(AO167,[11]シフト記号表!$C$6:$L$47,10,FALSE))</f>
        <v/>
      </c>
      <c r="AP168" s="558" t="str">
        <f>IF(AP167="","",VLOOKUP(AP167,[11]シフト記号表!$C$6:$L$47,10,FALSE))</f>
        <v/>
      </c>
      <c r="AQ168" s="559" t="str">
        <f>IF(AQ167="","",VLOOKUP(AQ167,[11]シフト記号表!$C$6:$L$47,10,FALSE))</f>
        <v/>
      </c>
      <c r="AR168" s="557" t="str">
        <f>IF(AR167="","",VLOOKUP(AR167,[11]シフト記号表!$C$6:$L$47,10,FALSE))</f>
        <v/>
      </c>
      <c r="AS168" s="558" t="str">
        <f>IF(AS167="","",VLOOKUP(AS167,[11]シフト記号表!$C$6:$L$47,10,FALSE))</f>
        <v/>
      </c>
      <c r="AT168" s="558" t="str">
        <f>IF(AT167="","",VLOOKUP(AT167,[11]シフト記号表!$C$6:$L$47,10,FALSE))</f>
        <v/>
      </c>
      <c r="AU168" s="558" t="str">
        <f>IF(AU167="","",VLOOKUP(AU167,[11]シフト記号表!$C$6:$L$47,10,FALSE))</f>
        <v/>
      </c>
      <c r="AV168" s="558" t="str">
        <f>IF(AV167="","",VLOOKUP(AV167,[11]シフト記号表!$C$6:$L$47,10,FALSE))</f>
        <v/>
      </c>
      <c r="AW168" s="558" t="str">
        <f>IF(AW167="","",VLOOKUP(AW167,[11]シフト記号表!$C$6:$L$47,10,FALSE))</f>
        <v/>
      </c>
      <c r="AX168" s="559" t="str">
        <f>IF(AX167="","",VLOOKUP(AX167,[11]シフト記号表!$C$6:$L$47,10,FALSE))</f>
        <v/>
      </c>
      <c r="AY168" s="557" t="str">
        <f>IF(AY167="","",VLOOKUP(AY167,[11]シフト記号表!$C$6:$L$47,10,FALSE))</f>
        <v/>
      </c>
      <c r="AZ168" s="558" t="str">
        <f>IF(AZ167="","",VLOOKUP(AZ167,[11]シフト記号表!$C$6:$L$47,10,FALSE))</f>
        <v/>
      </c>
      <c r="BA168" s="558" t="str">
        <f>IF(BA167="","",VLOOKUP(BA167,[11]シフト記号表!$C$6:$L$47,10,FALSE))</f>
        <v/>
      </c>
      <c r="BB168" s="2132">
        <f>IF($BE$3="４週",SUM(W168:AX168),IF($BE$3="暦月",SUM(W168:BA168),""))</f>
        <v>0</v>
      </c>
      <c r="BC168" s="2133"/>
      <c r="BD168" s="2134">
        <f>IF($BE$3="４週",BB168/4,IF($BE$3="暦月",(BB168/($BE$8/7)),""))</f>
        <v>0</v>
      </c>
      <c r="BE168" s="2133"/>
      <c r="BF168" s="2129"/>
      <c r="BG168" s="2130"/>
      <c r="BH168" s="2130"/>
      <c r="BI168" s="2130"/>
      <c r="BJ168" s="2131"/>
    </row>
    <row r="169" spans="2:62" ht="20.25" customHeight="1" x14ac:dyDescent="0.15">
      <c r="B169" s="2049">
        <f>B167+1</f>
        <v>78</v>
      </c>
      <c r="C169" s="2121"/>
      <c r="D169" s="2122"/>
      <c r="E169" s="761"/>
      <c r="F169" s="762"/>
      <c r="G169" s="761"/>
      <c r="H169" s="762"/>
      <c r="I169" s="2123"/>
      <c r="J169" s="2124"/>
      <c r="K169" s="2125"/>
      <c r="L169" s="2126"/>
      <c r="M169" s="2126"/>
      <c r="N169" s="2122"/>
      <c r="O169" s="2066"/>
      <c r="P169" s="2067"/>
      <c r="Q169" s="2067"/>
      <c r="R169" s="2067"/>
      <c r="S169" s="2068"/>
      <c r="T169" s="776" t="s">
        <v>887</v>
      </c>
      <c r="U169" s="777"/>
      <c r="V169" s="778"/>
      <c r="W169" s="549"/>
      <c r="X169" s="550"/>
      <c r="Y169" s="550"/>
      <c r="Z169" s="550"/>
      <c r="AA169" s="550"/>
      <c r="AB169" s="550"/>
      <c r="AC169" s="551"/>
      <c r="AD169" s="549"/>
      <c r="AE169" s="550"/>
      <c r="AF169" s="550"/>
      <c r="AG169" s="550"/>
      <c r="AH169" s="550"/>
      <c r="AI169" s="550"/>
      <c r="AJ169" s="551"/>
      <c r="AK169" s="549"/>
      <c r="AL169" s="550"/>
      <c r="AM169" s="550"/>
      <c r="AN169" s="550"/>
      <c r="AO169" s="550"/>
      <c r="AP169" s="550"/>
      <c r="AQ169" s="551"/>
      <c r="AR169" s="549"/>
      <c r="AS169" s="550"/>
      <c r="AT169" s="550"/>
      <c r="AU169" s="550"/>
      <c r="AV169" s="550"/>
      <c r="AW169" s="550"/>
      <c r="AX169" s="551"/>
      <c r="AY169" s="549"/>
      <c r="AZ169" s="550"/>
      <c r="BA169" s="772"/>
      <c r="BB169" s="2127"/>
      <c r="BC169" s="2128"/>
      <c r="BD169" s="2116"/>
      <c r="BE169" s="2117"/>
      <c r="BF169" s="2118"/>
      <c r="BG169" s="2119"/>
      <c r="BH169" s="2119"/>
      <c r="BI169" s="2119"/>
      <c r="BJ169" s="2120"/>
    </row>
    <row r="170" spans="2:62" ht="20.25" customHeight="1" x14ac:dyDescent="0.15">
      <c r="B170" s="2050"/>
      <c r="C170" s="2135"/>
      <c r="D170" s="2136"/>
      <c r="E170" s="779"/>
      <c r="F170" s="780">
        <f>C169</f>
        <v>0</v>
      </c>
      <c r="G170" s="779"/>
      <c r="H170" s="780">
        <f>I169</f>
        <v>0</v>
      </c>
      <c r="I170" s="2137"/>
      <c r="J170" s="2138"/>
      <c r="K170" s="2139"/>
      <c r="L170" s="2140"/>
      <c r="M170" s="2140"/>
      <c r="N170" s="2136"/>
      <c r="O170" s="2066"/>
      <c r="P170" s="2067"/>
      <c r="Q170" s="2067"/>
      <c r="R170" s="2067"/>
      <c r="S170" s="2068"/>
      <c r="T170" s="773" t="s">
        <v>888</v>
      </c>
      <c r="U170" s="774"/>
      <c r="V170" s="775"/>
      <c r="W170" s="557" t="str">
        <f>IF(W169="","",VLOOKUP(W169,[11]シフト記号表!$C$6:$L$47,10,FALSE))</f>
        <v/>
      </c>
      <c r="X170" s="558" t="str">
        <f>IF(X169="","",VLOOKUP(X169,[11]シフト記号表!$C$6:$L$47,10,FALSE))</f>
        <v/>
      </c>
      <c r="Y170" s="558" t="str">
        <f>IF(Y169="","",VLOOKUP(Y169,[11]シフト記号表!$C$6:$L$47,10,FALSE))</f>
        <v/>
      </c>
      <c r="Z170" s="558" t="str">
        <f>IF(Z169="","",VLOOKUP(Z169,[11]シフト記号表!$C$6:$L$47,10,FALSE))</f>
        <v/>
      </c>
      <c r="AA170" s="558" t="str">
        <f>IF(AA169="","",VLOOKUP(AA169,[11]シフト記号表!$C$6:$L$47,10,FALSE))</f>
        <v/>
      </c>
      <c r="AB170" s="558" t="str">
        <f>IF(AB169="","",VLOOKUP(AB169,[11]シフト記号表!$C$6:$L$47,10,FALSE))</f>
        <v/>
      </c>
      <c r="AC170" s="559" t="str">
        <f>IF(AC169="","",VLOOKUP(AC169,[11]シフト記号表!$C$6:$L$47,10,FALSE))</f>
        <v/>
      </c>
      <c r="AD170" s="557" t="str">
        <f>IF(AD169="","",VLOOKUP(AD169,[11]シフト記号表!$C$6:$L$47,10,FALSE))</f>
        <v/>
      </c>
      <c r="AE170" s="558" t="str">
        <f>IF(AE169="","",VLOOKUP(AE169,[11]シフト記号表!$C$6:$L$47,10,FALSE))</f>
        <v/>
      </c>
      <c r="AF170" s="558" t="str">
        <f>IF(AF169="","",VLOOKUP(AF169,[11]シフト記号表!$C$6:$L$47,10,FALSE))</f>
        <v/>
      </c>
      <c r="AG170" s="558" t="str">
        <f>IF(AG169="","",VLOOKUP(AG169,[11]シフト記号表!$C$6:$L$47,10,FALSE))</f>
        <v/>
      </c>
      <c r="AH170" s="558" t="str">
        <f>IF(AH169="","",VLOOKUP(AH169,[11]シフト記号表!$C$6:$L$47,10,FALSE))</f>
        <v/>
      </c>
      <c r="AI170" s="558" t="str">
        <f>IF(AI169="","",VLOOKUP(AI169,[11]シフト記号表!$C$6:$L$47,10,FALSE))</f>
        <v/>
      </c>
      <c r="AJ170" s="559" t="str">
        <f>IF(AJ169="","",VLOOKUP(AJ169,[11]シフト記号表!$C$6:$L$47,10,FALSE))</f>
        <v/>
      </c>
      <c r="AK170" s="557" t="str">
        <f>IF(AK169="","",VLOOKUP(AK169,[11]シフト記号表!$C$6:$L$47,10,FALSE))</f>
        <v/>
      </c>
      <c r="AL170" s="558" t="str">
        <f>IF(AL169="","",VLOOKUP(AL169,[11]シフト記号表!$C$6:$L$47,10,FALSE))</f>
        <v/>
      </c>
      <c r="AM170" s="558" t="str">
        <f>IF(AM169="","",VLOOKUP(AM169,[11]シフト記号表!$C$6:$L$47,10,FALSE))</f>
        <v/>
      </c>
      <c r="AN170" s="558" t="str">
        <f>IF(AN169="","",VLOOKUP(AN169,[11]シフト記号表!$C$6:$L$47,10,FALSE))</f>
        <v/>
      </c>
      <c r="AO170" s="558" t="str">
        <f>IF(AO169="","",VLOOKUP(AO169,[11]シフト記号表!$C$6:$L$47,10,FALSE))</f>
        <v/>
      </c>
      <c r="AP170" s="558" t="str">
        <f>IF(AP169="","",VLOOKUP(AP169,[11]シフト記号表!$C$6:$L$47,10,FALSE))</f>
        <v/>
      </c>
      <c r="AQ170" s="559" t="str">
        <f>IF(AQ169="","",VLOOKUP(AQ169,[11]シフト記号表!$C$6:$L$47,10,FALSE))</f>
        <v/>
      </c>
      <c r="AR170" s="557" t="str">
        <f>IF(AR169="","",VLOOKUP(AR169,[11]シフト記号表!$C$6:$L$47,10,FALSE))</f>
        <v/>
      </c>
      <c r="AS170" s="558" t="str">
        <f>IF(AS169="","",VLOOKUP(AS169,[11]シフト記号表!$C$6:$L$47,10,FALSE))</f>
        <v/>
      </c>
      <c r="AT170" s="558" t="str">
        <f>IF(AT169="","",VLOOKUP(AT169,[11]シフト記号表!$C$6:$L$47,10,FALSE))</f>
        <v/>
      </c>
      <c r="AU170" s="558" t="str">
        <f>IF(AU169="","",VLOOKUP(AU169,[11]シフト記号表!$C$6:$L$47,10,FALSE))</f>
        <v/>
      </c>
      <c r="AV170" s="558" t="str">
        <f>IF(AV169="","",VLOOKUP(AV169,[11]シフト記号表!$C$6:$L$47,10,FALSE))</f>
        <v/>
      </c>
      <c r="AW170" s="558" t="str">
        <f>IF(AW169="","",VLOOKUP(AW169,[11]シフト記号表!$C$6:$L$47,10,FALSE))</f>
        <v/>
      </c>
      <c r="AX170" s="559" t="str">
        <f>IF(AX169="","",VLOOKUP(AX169,[11]シフト記号表!$C$6:$L$47,10,FALSE))</f>
        <v/>
      </c>
      <c r="AY170" s="557" t="str">
        <f>IF(AY169="","",VLOOKUP(AY169,[11]シフト記号表!$C$6:$L$47,10,FALSE))</f>
        <v/>
      </c>
      <c r="AZ170" s="558" t="str">
        <f>IF(AZ169="","",VLOOKUP(AZ169,[11]シフト記号表!$C$6:$L$47,10,FALSE))</f>
        <v/>
      </c>
      <c r="BA170" s="558" t="str">
        <f>IF(BA169="","",VLOOKUP(BA169,[11]シフト記号表!$C$6:$L$47,10,FALSE))</f>
        <v/>
      </c>
      <c r="BB170" s="2132">
        <f>IF($BE$3="４週",SUM(W170:AX170),IF($BE$3="暦月",SUM(W170:BA170),""))</f>
        <v>0</v>
      </c>
      <c r="BC170" s="2133"/>
      <c r="BD170" s="2134">
        <f>IF($BE$3="４週",BB170/4,IF($BE$3="暦月",(BB170/($BE$8/7)),""))</f>
        <v>0</v>
      </c>
      <c r="BE170" s="2133"/>
      <c r="BF170" s="2129"/>
      <c r="BG170" s="2130"/>
      <c r="BH170" s="2130"/>
      <c r="BI170" s="2130"/>
      <c r="BJ170" s="2131"/>
    </row>
    <row r="171" spans="2:62" ht="20.25" customHeight="1" x14ac:dyDescent="0.15">
      <c r="B171" s="2049">
        <f>B169+1</f>
        <v>79</v>
      </c>
      <c r="C171" s="2121"/>
      <c r="D171" s="2122"/>
      <c r="E171" s="761"/>
      <c r="F171" s="762"/>
      <c r="G171" s="761"/>
      <c r="H171" s="762"/>
      <c r="I171" s="2123"/>
      <c r="J171" s="2124"/>
      <c r="K171" s="2125"/>
      <c r="L171" s="2126"/>
      <c r="M171" s="2126"/>
      <c r="N171" s="2122"/>
      <c r="O171" s="2066"/>
      <c r="P171" s="2067"/>
      <c r="Q171" s="2067"/>
      <c r="R171" s="2067"/>
      <c r="S171" s="2068"/>
      <c r="T171" s="776" t="s">
        <v>887</v>
      </c>
      <c r="U171" s="777"/>
      <c r="V171" s="778"/>
      <c r="W171" s="549"/>
      <c r="X171" s="550"/>
      <c r="Y171" s="550"/>
      <c r="Z171" s="550"/>
      <c r="AA171" s="550"/>
      <c r="AB171" s="550"/>
      <c r="AC171" s="551"/>
      <c r="AD171" s="549"/>
      <c r="AE171" s="550"/>
      <c r="AF171" s="550"/>
      <c r="AG171" s="550"/>
      <c r="AH171" s="550"/>
      <c r="AI171" s="550"/>
      <c r="AJ171" s="551"/>
      <c r="AK171" s="549"/>
      <c r="AL171" s="550"/>
      <c r="AM171" s="550"/>
      <c r="AN171" s="550"/>
      <c r="AO171" s="550"/>
      <c r="AP171" s="550"/>
      <c r="AQ171" s="551"/>
      <c r="AR171" s="549"/>
      <c r="AS171" s="550"/>
      <c r="AT171" s="550"/>
      <c r="AU171" s="550"/>
      <c r="AV171" s="550"/>
      <c r="AW171" s="550"/>
      <c r="AX171" s="551"/>
      <c r="AY171" s="549"/>
      <c r="AZ171" s="550"/>
      <c r="BA171" s="772"/>
      <c r="BB171" s="2127"/>
      <c r="BC171" s="2128"/>
      <c r="BD171" s="2116"/>
      <c r="BE171" s="2117"/>
      <c r="BF171" s="2118"/>
      <c r="BG171" s="2119"/>
      <c r="BH171" s="2119"/>
      <c r="BI171" s="2119"/>
      <c r="BJ171" s="2120"/>
    </row>
    <row r="172" spans="2:62" ht="20.25" customHeight="1" x14ac:dyDescent="0.15">
      <c r="B172" s="2050"/>
      <c r="C172" s="2135"/>
      <c r="D172" s="2136"/>
      <c r="E172" s="779"/>
      <c r="F172" s="780">
        <f>C171</f>
        <v>0</v>
      </c>
      <c r="G172" s="779"/>
      <c r="H172" s="780">
        <f>I171</f>
        <v>0</v>
      </c>
      <c r="I172" s="2137"/>
      <c r="J172" s="2138"/>
      <c r="K172" s="2139"/>
      <c r="L172" s="2140"/>
      <c r="M172" s="2140"/>
      <c r="N172" s="2136"/>
      <c r="O172" s="2066"/>
      <c r="P172" s="2067"/>
      <c r="Q172" s="2067"/>
      <c r="R172" s="2067"/>
      <c r="S172" s="2068"/>
      <c r="T172" s="773" t="s">
        <v>888</v>
      </c>
      <c r="U172" s="774"/>
      <c r="V172" s="775"/>
      <c r="W172" s="557" t="str">
        <f>IF(W171="","",VLOOKUP(W171,[11]シフト記号表!$C$6:$L$47,10,FALSE))</f>
        <v/>
      </c>
      <c r="X172" s="558" t="str">
        <f>IF(X171="","",VLOOKUP(X171,[11]シフト記号表!$C$6:$L$47,10,FALSE))</f>
        <v/>
      </c>
      <c r="Y172" s="558" t="str">
        <f>IF(Y171="","",VLOOKUP(Y171,[11]シフト記号表!$C$6:$L$47,10,FALSE))</f>
        <v/>
      </c>
      <c r="Z172" s="558" t="str">
        <f>IF(Z171="","",VLOOKUP(Z171,[11]シフト記号表!$C$6:$L$47,10,FALSE))</f>
        <v/>
      </c>
      <c r="AA172" s="558" t="str">
        <f>IF(AA171="","",VLOOKUP(AA171,[11]シフト記号表!$C$6:$L$47,10,FALSE))</f>
        <v/>
      </c>
      <c r="AB172" s="558" t="str">
        <f>IF(AB171="","",VLOOKUP(AB171,[11]シフト記号表!$C$6:$L$47,10,FALSE))</f>
        <v/>
      </c>
      <c r="AC172" s="559" t="str">
        <f>IF(AC171="","",VLOOKUP(AC171,[11]シフト記号表!$C$6:$L$47,10,FALSE))</f>
        <v/>
      </c>
      <c r="AD172" s="557" t="str">
        <f>IF(AD171="","",VLOOKUP(AD171,[11]シフト記号表!$C$6:$L$47,10,FALSE))</f>
        <v/>
      </c>
      <c r="AE172" s="558" t="str">
        <f>IF(AE171="","",VLOOKUP(AE171,[11]シフト記号表!$C$6:$L$47,10,FALSE))</f>
        <v/>
      </c>
      <c r="AF172" s="558" t="str">
        <f>IF(AF171="","",VLOOKUP(AF171,[11]シフト記号表!$C$6:$L$47,10,FALSE))</f>
        <v/>
      </c>
      <c r="AG172" s="558" t="str">
        <f>IF(AG171="","",VLOOKUP(AG171,[11]シフト記号表!$C$6:$L$47,10,FALSE))</f>
        <v/>
      </c>
      <c r="AH172" s="558" t="str">
        <f>IF(AH171="","",VLOOKUP(AH171,[11]シフト記号表!$C$6:$L$47,10,FALSE))</f>
        <v/>
      </c>
      <c r="AI172" s="558" t="str">
        <f>IF(AI171="","",VLOOKUP(AI171,[11]シフト記号表!$C$6:$L$47,10,FALSE))</f>
        <v/>
      </c>
      <c r="AJ172" s="559" t="str">
        <f>IF(AJ171="","",VLOOKUP(AJ171,[11]シフト記号表!$C$6:$L$47,10,FALSE))</f>
        <v/>
      </c>
      <c r="AK172" s="557" t="str">
        <f>IF(AK171="","",VLOOKUP(AK171,[11]シフト記号表!$C$6:$L$47,10,FALSE))</f>
        <v/>
      </c>
      <c r="AL172" s="558" t="str">
        <f>IF(AL171="","",VLOOKUP(AL171,[11]シフト記号表!$C$6:$L$47,10,FALSE))</f>
        <v/>
      </c>
      <c r="AM172" s="558" t="str">
        <f>IF(AM171="","",VLOOKUP(AM171,[11]シフト記号表!$C$6:$L$47,10,FALSE))</f>
        <v/>
      </c>
      <c r="AN172" s="558" t="str">
        <f>IF(AN171="","",VLOOKUP(AN171,[11]シフト記号表!$C$6:$L$47,10,FALSE))</f>
        <v/>
      </c>
      <c r="AO172" s="558" t="str">
        <f>IF(AO171="","",VLOOKUP(AO171,[11]シフト記号表!$C$6:$L$47,10,FALSE))</f>
        <v/>
      </c>
      <c r="AP172" s="558" t="str">
        <f>IF(AP171="","",VLOOKUP(AP171,[11]シフト記号表!$C$6:$L$47,10,FALSE))</f>
        <v/>
      </c>
      <c r="AQ172" s="559" t="str">
        <f>IF(AQ171="","",VLOOKUP(AQ171,[11]シフト記号表!$C$6:$L$47,10,FALSE))</f>
        <v/>
      </c>
      <c r="AR172" s="557" t="str">
        <f>IF(AR171="","",VLOOKUP(AR171,[11]シフト記号表!$C$6:$L$47,10,FALSE))</f>
        <v/>
      </c>
      <c r="AS172" s="558" t="str">
        <f>IF(AS171="","",VLOOKUP(AS171,[11]シフト記号表!$C$6:$L$47,10,FALSE))</f>
        <v/>
      </c>
      <c r="AT172" s="558" t="str">
        <f>IF(AT171="","",VLOOKUP(AT171,[11]シフト記号表!$C$6:$L$47,10,FALSE))</f>
        <v/>
      </c>
      <c r="AU172" s="558" t="str">
        <f>IF(AU171="","",VLOOKUP(AU171,[11]シフト記号表!$C$6:$L$47,10,FALSE))</f>
        <v/>
      </c>
      <c r="AV172" s="558" t="str">
        <f>IF(AV171="","",VLOOKUP(AV171,[11]シフト記号表!$C$6:$L$47,10,FALSE))</f>
        <v/>
      </c>
      <c r="AW172" s="558" t="str">
        <f>IF(AW171="","",VLOOKUP(AW171,[11]シフト記号表!$C$6:$L$47,10,FALSE))</f>
        <v/>
      </c>
      <c r="AX172" s="559" t="str">
        <f>IF(AX171="","",VLOOKUP(AX171,[11]シフト記号表!$C$6:$L$47,10,FALSE))</f>
        <v/>
      </c>
      <c r="AY172" s="557" t="str">
        <f>IF(AY171="","",VLOOKUP(AY171,[11]シフト記号表!$C$6:$L$47,10,FALSE))</f>
        <v/>
      </c>
      <c r="AZ172" s="558" t="str">
        <f>IF(AZ171="","",VLOOKUP(AZ171,[11]シフト記号表!$C$6:$L$47,10,FALSE))</f>
        <v/>
      </c>
      <c r="BA172" s="558" t="str">
        <f>IF(BA171="","",VLOOKUP(BA171,[11]シフト記号表!$C$6:$L$47,10,FALSE))</f>
        <v/>
      </c>
      <c r="BB172" s="2132">
        <f>IF($BE$3="４週",SUM(W172:AX172),IF($BE$3="暦月",SUM(W172:BA172),""))</f>
        <v>0</v>
      </c>
      <c r="BC172" s="2133"/>
      <c r="BD172" s="2134">
        <f>IF($BE$3="４週",BB172/4,IF($BE$3="暦月",(BB172/($BE$8/7)),""))</f>
        <v>0</v>
      </c>
      <c r="BE172" s="2133"/>
      <c r="BF172" s="2129"/>
      <c r="BG172" s="2130"/>
      <c r="BH172" s="2130"/>
      <c r="BI172" s="2130"/>
      <c r="BJ172" s="2131"/>
    </row>
    <row r="173" spans="2:62" ht="20.25" customHeight="1" x14ac:dyDescent="0.15">
      <c r="B173" s="2049">
        <f>B171+1</f>
        <v>80</v>
      </c>
      <c r="C173" s="2121"/>
      <c r="D173" s="2122"/>
      <c r="E173" s="761"/>
      <c r="F173" s="762"/>
      <c r="G173" s="761"/>
      <c r="H173" s="762"/>
      <c r="I173" s="2123"/>
      <c r="J173" s="2124"/>
      <c r="K173" s="2125"/>
      <c r="L173" s="2126"/>
      <c r="M173" s="2126"/>
      <c r="N173" s="2122"/>
      <c r="O173" s="2066"/>
      <c r="P173" s="2067"/>
      <c r="Q173" s="2067"/>
      <c r="R173" s="2067"/>
      <c r="S173" s="2068"/>
      <c r="T173" s="776" t="s">
        <v>887</v>
      </c>
      <c r="U173" s="777"/>
      <c r="V173" s="778"/>
      <c r="W173" s="549"/>
      <c r="X173" s="550"/>
      <c r="Y173" s="550"/>
      <c r="Z173" s="550"/>
      <c r="AA173" s="550"/>
      <c r="AB173" s="550"/>
      <c r="AC173" s="551"/>
      <c r="AD173" s="549"/>
      <c r="AE173" s="550"/>
      <c r="AF173" s="550"/>
      <c r="AG173" s="550"/>
      <c r="AH173" s="550"/>
      <c r="AI173" s="550"/>
      <c r="AJ173" s="551"/>
      <c r="AK173" s="549"/>
      <c r="AL173" s="550"/>
      <c r="AM173" s="550"/>
      <c r="AN173" s="550"/>
      <c r="AO173" s="550"/>
      <c r="AP173" s="550"/>
      <c r="AQ173" s="551"/>
      <c r="AR173" s="549"/>
      <c r="AS173" s="550"/>
      <c r="AT173" s="550"/>
      <c r="AU173" s="550"/>
      <c r="AV173" s="550"/>
      <c r="AW173" s="550"/>
      <c r="AX173" s="551"/>
      <c r="AY173" s="549"/>
      <c r="AZ173" s="550"/>
      <c r="BA173" s="772"/>
      <c r="BB173" s="2127"/>
      <c r="BC173" s="2128"/>
      <c r="BD173" s="2116"/>
      <c r="BE173" s="2117"/>
      <c r="BF173" s="2118"/>
      <c r="BG173" s="2119"/>
      <c r="BH173" s="2119"/>
      <c r="BI173" s="2119"/>
      <c r="BJ173" s="2120"/>
    </row>
    <row r="174" spans="2:62" ht="20.25" customHeight="1" x14ac:dyDescent="0.15">
      <c r="B174" s="2050"/>
      <c r="C174" s="2135"/>
      <c r="D174" s="2136"/>
      <c r="E174" s="779"/>
      <c r="F174" s="780">
        <f>C173</f>
        <v>0</v>
      </c>
      <c r="G174" s="779"/>
      <c r="H174" s="780">
        <f>I173</f>
        <v>0</v>
      </c>
      <c r="I174" s="2137"/>
      <c r="J174" s="2138"/>
      <c r="K174" s="2139"/>
      <c r="L174" s="2140"/>
      <c r="M174" s="2140"/>
      <c r="N174" s="2136"/>
      <c r="O174" s="2066"/>
      <c r="P174" s="2067"/>
      <c r="Q174" s="2067"/>
      <c r="R174" s="2067"/>
      <c r="S174" s="2068"/>
      <c r="T174" s="773" t="s">
        <v>888</v>
      </c>
      <c r="U174" s="774"/>
      <c r="V174" s="775"/>
      <c r="W174" s="557" t="str">
        <f>IF(W173="","",VLOOKUP(W173,[11]シフト記号表!$C$6:$L$47,10,FALSE))</f>
        <v/>
      </c>
      <c r="X174" s="558" t="str">
        <f>IF(X173="","",VLOOKUP(X173,[11]シフト記号表!$C$6:$L$47,10,FALSE))</f>
        <v/>
      </c>
      <c r="Y174" s="558" t="str">
        <f>IF(Y173="","",VLOOKUP(Y173,[11]シフト記号表!$C$6:$L$47,10,FALSE))</f>
        <v/>
      </c>
      <c r="Z174" s="558" t="str">
        <f>IF(Z173="","",VLOOKUP(Z173,[11]シフト記号表!$C$6:$L$47,10,FALSE))</f>
        <v/>
      </c>
      <c r="AA174" s="558" t="str">
        <f>IF(AA173="","",VLOOKUP(AA173,[11]シフト記号表!$C$6:$L$47,10,FALSE))</f>
        <v/>
      </c>
      <c r="AB174" s="558" t="str">
        <f>IF(AB173="","",VLOOKUP(AB173,[11]シフト記号表!$C$6:$L$47,10,FALSE))</f>
        <v/>
      </c>
      <c r="AC174" s="559" t="str">
        <f>IF(AC173="","",VLOOKUP(AC173,[11]シフト記号表!$C$6:$L$47,10,FALSE))</f>
        <v/>
      </c>
      <c r="AD174" s="557" t="str">
        <f>IF(AD173="","",VLOOKUP(AD173,[11]シフト記号表!$C$6:$L$47,10,FALSE))</f>
        <v/>
      </c>
      <c r="AE174" s="558" t="str">
        <f>IF(AE173="","",VLOOKUP(AE173,[11]シフト記号表!$C$6:$L$47,10,FALSE))</f>
        <v/>
      </c>
      <c r="AF174" s="558" t="str">
        <f>IF(AF173="","",VLOOKUP(AF173,[11]シフト記号表!$C$6:$L$47,10,FALSE))</f>
        <v/>
      </c>
      <c r="AG174" s="558" t="str">
        <f>IF(AG173="","",VLOOKUP(AG173,[11]シフト記号表!$C$6:$L$47,10,FALSE))</f>
        <v/>
      </c>
      <c r="AH174" s="558" t="str">
        <f>IF(AH173="","",VLOOKUP(AH173,[11]シフト記号表!$C$6:$L$47,10,FALSE))</f>
        <v/>
      </c>
      <c r="AI174" s="558" t="str">
        <f>IF(AI173="","",VLOOKUP(AI173,[11]シフト記号表!$C$6:$L$47,10,FALSE))</f>
        <v/>
      </c>
      <c r="AJ174" s="559" t="str">
        <f>IF(AJ173="","",VLOOKUP(AJ173,[11]シフト記号表!$C$6:$L$47,10,FALSE))</f>
        <v/>
      </c>
      <c r="AK174" s="557" t="str">
        <f>IF(AK173="","",VLOOKUP(AK173,[11]シフト記号表!$C$6:$L$47,10,FALSE))</f>
        <v/>
      </c>
      <c r="AL174" s="558" t="str">
        <f>IF(AL173="","",VLOOKUP(AL173,[11]シフト記号表!$C$6:$L$47,10,FALSE))</f>
        <v/>
      </c>
      <c r="AM174" s="558" t="str">
        <f>IF(AM173="","",VLOOKUP(AM173,[11]シフト記号表!$C$6:$L$47,10,FALSE))</f>
        <v/>
      </c>
      <c r="AN174" s="558" t="str">
        <f>IF(AN173="","",VLOOKUP(AN173,[11]シフト記号表!$C$6:$L$47,10,FALSE))</f>
        <v/>
      </c>
      <c r="AO174" s="558" t="str">
        <f>IF(AO173="","",VLOOKUP(AO173,[11]シフト記号表!$C$6:$L$47,10,FALSE))</f>
        <v/>
      </c>
      <c r="AP174" s="558" t="str">
        <f>IF(AP173="","",VLOOKUP(AP173,[11]シフト記号表!$C$6:$L$47,10,FALSE))</f>
        <v/>
      </c>
      <c r="AQ174" s="559" t="str">
        <f>IF(AQ173="","",VLOOKUP(AQ173,[11]シフト記号表!$C$6:$L$47,10,FALSE))</f>
        <v/>
      </c>
      <c r="AR174" s="557" t="str">
        <f>IF(AR173="","",VLOOKUP(AR173,[11]シフト記号表!$C$6:$L$47,10,FALSE))</f>
        <v/>
      </c>
      <c r="AS174" s="558" t="str">
        <f>IF(AS173="","",VLOOKUP(AS173,[11]シフト記号表!$C$6:$L$47,10,FALSE))</f>
        <v/>
      </c>
      <c r="AT174" s="558" t="str">
        <f>IF(AT173="","",VLOOKUP(AT173,[11]シフト記号表!$C$6:$L$47,10,FALSE))</f>
        <v/>
      </c>
      <c r="AU174" s="558" t="str">
        <f>IF(AU173="","",VLOOKUP(AU173,[11]シフト記号表!$C$6:$L$47,10,FALSE))</f>
        <v/>
      </c>
      <c r="AV174" s="558" t="str">
        <f>IF(AV173="","",VLOOKUP(AV173,[11]シフト記号表!$C$6:$L$47,10,FALSE))</f>
        <v/>
      </c>
      <c r="AW174" s="558" t="str">
        <f>IF(AW173="","",VLOOKUP(AW173,[11]シフト記号表!$C$6:$L$47,10,FALSE))</f>
        <v/>
      </c>
      <c r="AX174" s="559" t="str">
        <f>IF(AX173="","",VLOOKUP(AX173,[11]シフト記号表!$C$6:$L$47,10,FALSE))</f>
        <v/>
      </c>
      <c r="AY174" s="557" t="str">
        <f>IF(AY173="","",VLOOKUP(AY173,[11]シフト記号表!$C$6:$L$47,10,FALSE))</f>
        <v/>
      </c>
      <c r="AZ174" s="558" t="str">
        <f>IF(AZ173="","",VLOOKUP(AZ173,[11]シフト記号表!$C$6:$L$47,10,FALSE))</f>
        <v/>
      </c>
      <c r="BA174" s="558" t="str">
        <f>IF(BA173="","",VLOOKUP(BA173,[11]シフト記号表!$C$6:$L$47,10,FALSE))</f>
        <v/>
      </c>
      <c r="BB174" s="2132">
        <f>IF($BE$3="４週",SUM(W174:AX174),IF($BE$3="暦月",SUM(W174:BA174),""))</f>
        <v>0</v>
      </c>
      <c r="BC174" s="2133"/>
      <c r="BD174" s="2134">
        <f>IF($BE$3="４週",BB174/4,IF($BE$3="暦月",(BB174/($BE$8/7)),""))</f>
        <v>0</v>
      </c>
      <c r="BE174" s="2133"/>
      <c r="BF174" s="2129"/>
      <c r="BG174" s="2130"/>
      <c r="BH174" s="2130"/>
      <c r="BI174" s="2130"/>
      <c r="BJ174" s="2131"/>
    </row>
    <row r="175" spans="2:62" ht="20.25" customHeight="1" x14ac:dyDescent="0.15">
      <c r="B175" s="2049">
        <f>B173+1</f>
        <v>81</v>
      </c>
      <c r="C175" s="2121"/>
      <c r="D175" s="2122"/>
      <c r="E175" s="761"/>
      <c r="F175" s="762"/>
      <c r="G175" s="761"/>
      <c r="H175" s="762"/>
      <c r="I175" s="2123"/>
      <c r="J175" s="2124"/>
      <c r="K175" s="2125"/>
      <c r="L175" s="2126"/>
      <c r="M175" s="2126"/>
      <c r="N175" s="2122"/>
      <c r="O175" s="2066"/>
      <c r="P175" s="2067"/>
      <c r="Q175" s="2067"/>
      <c r="R175" s="2067"/>
      <c r="S175" s="2068"/>
      <c r="T175" s="776" t="s">
        <v>887</v>
      </c>
      <c r="U175" s="777"/>
      <c r="V175" s="778"/>
      <c r="W175" s="549"/>
      <c r="X175" s="550"/>
      <c r="Y175" s="550"/>
      <c r="Z175" s="550"/>
      <c r="AA175" s="550"/>
      <c r="AB175" s="550"/>
      <c r="AC175" s="551"/>
      <c r="AD175" s="549"/>
      <c r="AE175" s="550"/>
      <c r="AF175" s="550"/>
      <c r="AG175" s="550"/>
      <c r="AH175" s="550"/>
      <c r="AI175" s="550"/>
      <c r="AJ175" s="551"/>
      <c r="AK175" s="549"/>
      <c r="AL175" s="550"/>
      <c r="AM175" s="550"/>
      <c r="AN175" s="550"/>
      <c r="AO175" s="550"/>
      <c r="AP175" s="550"/>
      <c r="AQ175" s="551"/>
      <c r="AR175" s="549"/>
      <c r="AS175" s="550"/>
      <c r="AT175" s="550"/>
      <c r="AU175" s="550"/>
      <c r="AV175" s="550"/>
      <c r="AW175" s="550"/>
      <c r="AX175" s="551"/>
      <c r="AY175" s="549"/>
      <c r="AZ175" s="550"/>
      <c r="BA175" s="772"/>
      <c r="BB175" s="2127"/>
      <c r="BC175" s="2128"/>
      <c r="BD175" s="2116"/>
      <c r="BE175" s="2117"/>
      <c r="BF175" s="2118"/>
      <c r="BG175" s="2119"/>
      <c r="BH175" s="2119"/>
      <c r="BI175" s="2119"/>
      <c r="BJ175" s="2120"/>
    </row>
    <row r="176" spans="2:62" ht="20.25" customHeight="1" x14ac:dyDescent="0.15">
      <c r="B176" s="2050"/>
      <c r="C176" s="2135"/>
      <c r="D176" s="2136"/>
      <c r="E176" s="779"/>
      <c r="F176" s="780">
        <f>C175</f>
        <v>0</v>
      </c>
      <c r="G176" s="779"/>
      <c r="H176" s="780">
        <f>I175</f>
        <v>0</v>
      </c>
      <c r="I176" s="2137"/>
      <c r="J176" s="2138"/>
      <c r="K176" s="2139"/>
      <c r="L176" s="2140"/>
      <c r="M176" s="2140"/>
      <c r="N176" s="2136"/>
      <c r="O176" s="2066"/>
      <c r="P176" s="2067"/>
      <c r="Q176" s="2067"/>
      <c r="R176" s="2067"/>
      <c r="S176" s="2068"/>
      <c r="T176" s="773" t="s">
        <v>888</v>
      </c>
      <c r="U176" s="774"/>
      <c r="V176" s="775"/>
      <c r="W176" s="557" t="str">
        <f>IF(W175="","",VLOOKUP(W175,[11]シフト記号表!$C$6:$L$47,10,FALSE))</f>
        <v/>
      </c>
      <c r="X176" s="558" t="str">
        <f>IF(X175="","",VLOOKUP(X175,[11]シフト記号表!$C$6:$L$47,10,FALSE))</f>
        <v/>
      </c>
      <c r="Y176" s="558" t="str">
        <f>IF(Y175="","",VLOOKUP(Y175,[11]シフト記号表!$C$6:$L$47,10,FALSE))</f>
        <v/>
      </c>
      <c r="Z176" s="558" t="str">
        <f>IF(Z175="","",VLOOKUP(Z175,[11]シフト記号表!$C$6:$L$47,10,FALSE))</f>
        <v/>
      </c>
      <c r="AA176" s="558" t="str">
        <f>IF(AA175="","",VLOOKUP(AA175,[11]シフト記号表!$C$6:$L$47,10,FALSE))</f>
        <v/>
      </c>
      <c r="AB176" s="558" t="str">
        <f>IF(AB175="","",VLOOKUP(AB175,[11]シフト記号表!$C$6:$L$47,10,FALSE))</f>
        <v/>
      </c>
      <c r="AC176" s="559" t="str">
        <f>IF(AC175="","",VLOOKUP(AC175,[11]シフト記号表!$C$6:$L$47,10,FALSE))</f>
        <v/>
      </c>
      <c r="AD176" s="557" t="str">
        <f>IF(AD175="","",VLOOKUP(AD175,[11]シフト記号表!$C$6:$L$47,10,FALSE))</f>
        <v/>
      </c>
      <c r="AE176" s="558" t="str">
        <f>IF(AE175="","",VLOOKUP(AE175,[11]シフト記号表!$C$6:$L$47,10,FALSE))</f>
        <v/>
      </c>
      <c r="AF176" s="558" t="str">
        <f>IF(AF175="","",VLOOKUP(AF175,[11]シフト記号表!$C$6:$L$47,10,FALSE))</f>
        <v/>
      </c>
      <c r="AG176" s="558" t="str">
        <f>IF(AG175="","",VLOOKUP(AG175,[11]シフト記号表!$C$6:$L$47,10,FALSE))</f>
        <v/>
      </c>
      <c r="AH176" s="558" t="str">
        <f>IF(AH175="","",VLOOKUP(AH175,[11]シフト記号表!$C$6:$L$47,10,FALSE))</f>
        <v/>
      </c>
      <c r="AI176" s="558" t="str">
        <f>IF(AI175="","",VLOOKUP(AI175,[11]シフト記号表!$C$6:$L$47,10,FALSE))</f>
        <v/>
      </c>
      <c r="AJ176" s="559" t="str">
        <f>IF(AJ175="","",VLOOKUP(AJ175,[11]シフト記号表!$C$6:$L$47,10,FALSE))</f>
        <v/>
      </c>
      <c r="AK176" s="557" t="str">
        <f>IF(AK175="","",VLOOKUP(AK175,[11]シフト記号表!$C$6:$L$47,10,FALSE))</f>
        <v/>
      </c>
      <c r="AL176" s="558" t="str">
        <f>IF(AL175="","",VLOOKUP(AL175,[11]シフト記号表!$C$6:$L$47,10,FALSE))</f>
        <v/>
      </c>
      <c r="AM176" s="558" t="str">
        <f>IF(AM175="","",VLOOKUP(AM175,[11]シフト記号表!$C$6:$L$47,10,FALSE))</f>
        <v/>
      </c>
      <c r="AN176" s="558" t="str">
        <f>IF(AN175="","",VLOOKUP(AN175,[11]シフト記号表!$C$6:$L$47,10,FALSE))</f>
        <v/>
      </c>
      <c r="AO176" s="558" t="str">
        <f>IF(AO175="","",VLOOKUP(AO175,[11]シフト記号表!$C$6:$L$47,10,FALSE))</f>
        <v/>
      </c>
      <c r="AP176" s="558" t="str">
        <f>IF(AP175="","",VLOOKUP(AP175,[11]シフト記号表!$C$6:$L$47,10,FALSE))</f>
        <v/>
      </c>
      <c r="AQ176" s="559" t="str">
        <f>IF(AQ175="","",VLOOKUP(AQ175,[11]シフト記号表!$C$6:$L$47,10,FALSE))</f>
        <v/>
      </c>
      <c r="AR176" s="557" t="str">
        <f>IF(AR175="","",VLOOKUP(AR175,[11]シフト記号表!$C$6:$L$47,10,FALSE))</f>
        <v/>
      </c>
      <c r="AS176" s="558" t="str">
        <f>IF(AS175="","",VLOOKUP(AS175,[11]シフト記号表!$C$6:$L$47,10,FALSE))</f>
        <v/>
      </c>
      <c r="AT176" s="558" t="str">
        <f>IF(AT175="","",VLOOKUP(AT175,[11]シフト記号表!$C$6:$L$47,10,FALSE))</f>
        <v/>
      </c>
      <c r="AU176" s="558" t="str">
        <f>IF(AU175="","",VLOOKUP(AU175,[11]シフト記号表!$C$6:$L$47,10,FALSE))</f>
        <v/>
      </c>
      <c r="AV176" s="558" t="str">
        <f>IF(AV175="","",VLOOKUP(AV175,[11]シフト記号表!$C$6:$L$47,10,FALSE))</f>
        <v/>
      </c>
      <c r="AW176" s="558" t="str">
        <f>IF(AW175="","",VLOOKUP(AW175,[11]シフト記号表!$C$6:$L$47,10,FALSE))</f>
        <v/>
      </c>
      <c r="AX176" s="559" t="str">
        <f>IF(AX175="","",VLOOKUP(AX175,[11]シフト記号表!$C$6:$L$47,10,FALSE))</f>
        <v/>
      </c>
      <c r="AY176" s="557" t="str">
        <f>IF(AY175="","",VLOOKUP(AY175,[11]シフト記号表!$C$6:$L$47,10,FALSE))</f>
        <v/>
      </c>
      <c r="AZ176" s="558" t="str">
        <f>IF(AZ175="","",VLOOKUP(AZ175,[11]シフト記号表!$C$6:$L$47,10,FALSE))</f>
        <v/>
      </c>
      <c r="BA176" s="558" t="str">
        <f>IF(BA175="","",VLOOKUP(BA175,[11]シフト記号表!$C$6:$L$47,10,FALSE))</f>
        <v/>
      </c>
      <c r="BB176" s="2132">
        <f>IF($BE$3="４週",SUM(W176:AX176),IF($BE$3="暦月",SUM(W176:BA176),""))</f>
        <v>0</v>
      </c>
      <c r="BC176" s="2133"/>
      <c r="BD176" s="2134">
        <f>IF($BE$3="４週",BB176/4,IF($BE$3="暦月",(BB176/($BE$8/7)),""))</f>
        <v>0</v>
      </c>
      <c r="BE176" s="2133"/>
      <c r="BF176" s="2129"/>
      <c r="BG176" s="2130"/>
      <c r="BH176" s="2130"/>
      <c r="BI176" s="2130"/>
      <c r="BJ176" s="2131"/>
    </row>
    <row r="177" spans="2:62" ht="20.25" customHeight="1" x14ac:dyDescent="0.15">
      <c r="B177" s="2049">
        <f>B175+1</f>
        <v>82</v>
      </c>
      <c r="C177" s="2121"/>
      <c r="D177" s="2122"/>
      <c r="E177" s="761"/>
      <c r="F177" s="762"/>
      <c r="G177" s="761"/>
      <c r="H177" s="762"/>
      <c r="I177" s="2123"/>
      <c r="J177" s="2124"/>
      <c r="K177" s="2125"/>
      <c r="L177" s="2126"/>
      <c r="M177" s="2126"/>
      <c r="N177" s="2122"/>
      <c r="O177" s="2066"/>
      <c r="P177" s="2067"/>
      <c r="Q177" s="2067"/>
      <c r="R177" s="2067"/>
      <c r="S177" s="2068"/>
      <c r="T177" s="776" t="s">
        <v>887</v>
      </c>
      <c r="U177" s="777"/>
      <c r="V177" s="778"/>
      <c r="W177" s="549"/>
      <c r="X177" s="550"/>
      <c r="Y177" s="550"/>
      <c r="Z177" s="550"/>
      <c r="AA177" s="550"/>
      <c r="AB177" s="550"/>
      <c r="AC177" s="551"/>
      <c r="AD177" s="549"/>
      <c r="AE177" s="550"/>
      <c r="AF177" s="550"/>
      <c r="AG177" s="550"/>
      <c r="AH177" s="550"/>
      <c r="AI177" s="550"/>
      <c r="AJ177" s="551"/>
      <c r="AK177" s="549"/>
      <c r="AL177" s="550"/>
      <c r="AM177" s="550"/>
      <c r="AN177" s="550"/>
      <c r="AO177" s="550"/>
      <c r="AP177" s="550"/>
      <c r="AQ177" s="551"/>
      <c r="AR177" s="549"/>
      <c r="AS177" s="550"/>
      <c r="AT177" s="550"/>
      <c r="AU177" s="550"/>
      <c r="AV177" s="550"/>
      <c r="AW177" s="550"/>
      <c r="AX177" s="551"/>
      <c r="AY177" s="549"/>
      <c r="AZ177" s="550"/>
      <c r="BA177" s="772"/>
      <c r="BB177" s="2127"/>
      <c r="BC177" s="2128"/>
      <c r="BD177" s="2116"/>
      <c r="BE177" s="2117"/>
      <c r="BF177" s="2118"/>
      <c r="BG177" s="2119"/>
      <c r="BH177" s="2119"/>
      <c r="BI177" s="2119"/>
      <c r="BJ177" s="2120"/>
    </row>
    <row r="178" spans="2:62" ht="20.25" customHeight="1" x14ac:dyDescent="0.15">
      <c r="B178" s="2050"/>
      <c r="C178" s="2135"/>
      <c r="D178" s="2136"/>
      <c r="E178" s="779"/>
      <c r="F178" s="780">
        <f>C177</f>
        <v>0</v>
      </c>
      <c r="G178" s="779"/>
      <c r="H178" s="780">
        <f>I177</f>
        <v>0</v>
      </c>
      <c r="I178" s="2137"/>
      <c r="J178" s="2138"/>
      <c r="K178" s="2139"/>
      <c r="L178" s="2140"/>
      <c r="M178" s="2140"/>
      <c r="N178" s="2136"/>
      <c r="O178" s="2066"/>
      <c r="P178" s="2067"/>
      <c r="Q178" s="2067"/>
      <c r="R178" s="2067"/>
      <c r="S178" s="2068"/>
      <c r="T178" s="773" t="s">
        <v>888</v>
      </c>
      <c r="U178" s="774"/>
      <c r="V178" s="775"/>
      <c r="W178" s="557" t="str">
        <f>IF(W177="","",VLOOKUP(W177,[11]シフト記号表!$C$6:$L$47,10,FALSE))</f>
        <v/>
      </c>
      <c r="X178" s="558" t="str">
        <f>IF(X177="","",VLOOKUP(X177,[11]シフト記号表!$C$6:$L$47,10,FALSE))</f>
        <v/>
      </c>
      <c r="Y178" s="558" t="str">
        <f>IF(Y177="","",VLOOKUP(Y177,[11]シフト記号表!$C$6:$L$47,10,FALSE))</f>
        <v/>
      </c>
      <c r="Z178" s="558" t="str">
        <f>IF(Z177="","",VLOOKUP(Z177,[11]シフト記号表!$C$6:$L$47,10,FALSE))</f>
        <v/>
      </c>
      <c r="AA178" s="558" t="str">
        <f>IF(AA177="","",VLOOKUP(AA177,[11]シフト記号表!$C$6:$L$47,10,FALSE))</f>
        <v/>
      </c>
      <c r="AB178" s="558" t="str">
        <f>IF(AB177="","",VLOOKUP(AB177,[11]シフト記号表!$C$6:$L$47,10,FALSE))</f>
        <v/>
      </c>
      <c r="AC178" s="559" t="str">
        <f>IF(AC177="","",VLOOKUP(AC177,[11]シフト記号表!$C$6:$L$47,10,FALSE))</f>
        <v/>
      </c>
      <c r="AD178" s="557" t="str">
        <f>IF(AD177="","",VLOOKUP(AD177,[11]シフト記号表!$C$6:$L$47,10,FALSE))</f>
        <v/>
      </c>
      <c r="AE178" s="558" t="str">
        <f>IF(AE177="","",VLOOKUP(AE177,[11]シフト記号表!$C$6:$L$47,10,FALSE))</f>
        <v/>
      </c>
      <c r="AF178" s="558" t="str">
        <f>IF(AF177="","",VLOOKUP(AF177,[11]シフト記号表!$C$6:$L$47,10,FALSE))</f>
        <v/>
      </c>
      <c r="AG178" s="558" t="str">
        <f>IF(AG177="","",VLOOKUP(AG177,[11]シフト記号表!$C$6:$L$47,10,FALSE))</f>
        <v/>
      </c>
      <c r="AH178" s="558" t="str">
        <f>IF(AH177="","",VLOOKUP(AH177,[11]シフト記号表!$C$6:$L$47,10,FALSE))</f>
        <v/>
      </c>
      <c r="AI178" s="558" t="str">
        <f>IF(AI177="","",VLOOKUP(AI177,[11]シフト記号表!$C$6:$L$47,10,FALSE))</f>
        <v/>
      </c>
      <c r="AJ178" s="559" t="str">
        <f>IF(AJ177="","",VLOOKUP(AJ177,[11]シフト記号表!$C$6:$L$47,10,FALSE))</f>
        <v/>
      </c>
      <c r="AK178" s="557" t="str">
        <f>IF(AK177="","",VLOOKUP(AK177,[11]シフト記号表!$C$6:$L$47,10,FALSE))</f>
        <v/>
      </c>
      <c r="AL178" s="558" t="str">
        <f>IF(AL177="","",VLOOKUP(AL177,[11]シフト記号表!$C$6:$L$47,10,FALSE))</f>
        <v/>
      </c>
      <c r="AM178" s="558" t="str">
        <f>IF(AM177="","",VLOOKUP(AM177,[11]シフト記号表!$C$6:$L$47,10,FALSE))</f>
        <v/>
      </c>
      <c r="AN178" s="558" t="str">
        <f>IF(AN177="","",VLOOKUP(AN177,[11]シフト記号表!$C$6:$L$47,10,FALSE))</f>
        <v/>
      </c>
      <c r="AO178" s="558" t="str">
        <f>IF(AO177="","",VLOOKUP(AO177,[11]シフト記号表!$C$6:$L$47,10,FALSE))</f>
        <v/>
      </c>
      <c r="AP178" s="558" t="str">
        <f>IF(AP177="","",VLOOKUP(AP177,[11]シフト記号表!$C$6:$L$47,10,FALSE))</f>
        <v/>
      </c>
      <c r="AQ178" s="559" t="str">
        <f>IF(AQ177="","",VLOOKUP(AQ177,[11]シフト記号表!$C$6:$L$47,10,FALSE))</f>
        <v/>
      </c>
      <c r="AR178" s="557" t="str">
        <f>IF(AR177="","",VLOOKUP(AR177,[11]シフト記号表!$C$6:$L$47,10,FALSE))</f>
        <v/>
      </c>
      <c r="AS178" s="558" t="str">
        <f>IF(AS177="","",VLOOKUP(AS177,[11]シフト記号表!$C$6:$L$47,10,FALSE))</f>
        <v/>
      </c>
      <c r="AT178" s="558" t="str">
        <f>IF(AT177="","",VLOOKUP(AT177,[11]シフト記号表!$C$6:$L$47,10,FALSE))</f>
        <v/>
      </c>
      <c r="AU178" s="558" t="str">
        <f>IF(AU177="","",VLOOKUP(AU177,[11]シフト記号表!$C$6:$L$47,10,FALSE))</f>
        <v/>
      </c>
      <c r="AV178" s="558" t="str">
        <f>IF(AV177="","",VLOOKUP(AV177,[11]シフト記号表!$C$6:$L$47,10,FALSE))</f>
        <v/>
      </c>
      <c r="AW178" s="558" t="str">
        <f>IF(AW177="","",VLOOKUP(AW177,[11]シフト記号表!$C$6:$L$47,10,FALSE))</f>
        <v/>
      </c>
      <c r="AX178" s="559" t="str">
        <f>IF(AX177="","",VLOOKUP(AX177,[11]シフト記号表!$C$6:$L$47,10,FALSE))</f>
        <v/>
      </c>
      <c r="AY178" s="557" t="str">
        <f>IF(AY177="","",VLOOKUP(AY177,[11]シフト記号表!$C$6:$L$47,10,FALSE))</f>
        <v/>
      </c>
      <c r="AZ178" s="558" t="str">
        <f>IF(AZ177="","",VLOOKUP(AZ177,[11]シフト記号表!$C$6:$L$47,10,FALSE))</f>
        <v/>
      </c>
      <c r="BA178" s="558" t="str">
        <f>IF(BA177="","",VLOOKUP(BA177,[11]シフト記号表!$C$6:$L$47,10,FALSE))</f>
        <v/>
      </c>
      <c r="BB178" s="2132">
        <f>IF($BE$3="４週",SUM(W178:AX178),IF($BE$3="暦月",SUM(W178:BA178),""))</f>
        <v>0</v>
      </c>
      <c r="BC178" s="2133"/>
      <c r="BD178" s="2134">
        <f>IF($BE$3="４週",BB178/4,IF($BE$3="暦月",(BB178/($BE$8/7)),""))</f>
        <v>0</v>
      </c>
      <c r="BE178" s="2133"/>
      <c r="BF178" s="2129"/>
      <c r="BG178" s="2130"/>
      <c r="BH178" s="2130"/>
      <c r="BI178" s="2130"/>
      <c r="BJ178" s="2131"/>
    </row>
    <row r="179" spans="2:62" ht="20.25" customHeight="1" x14ac:dyDescent="0.15">
      <c r="B179" s="2049">
        <f>B177+1</f>
        <v>83</v>
      </c>
      <c r="C179" s="2121"/>
      <c r="D179" s="2122"/>
      <c r="E179" s="761"/>
      <c r="F179" s="762"/>
      <c r="G179" s="761"/>
      <c r="H179" s="762"/>
      <c r="I179" s="2123"/>
      <c r="J179" s="2124"/>
      <c r="K179" s="2125"/>
      <c r="L179" s="2126"/>
      <c r="M179" s="2126"/>
      <c r="N179" s="2122"/>
      <c r="O179" s="2066"/>
      <c r="P179" s="2067"/>
      <c r="Q179" s="2067"/>
      <c r="R179" s="2067"/>
      <c r="S179" s="2068"/>
      <c r="T179" s="776" t="s">
        <v>887</v>
      </c>
      <c r="U179" s="777"/>
      <c r="V179" s="778"/>
      <c r="W179" s="549"/>
      <c r="X179" s="550"/>
      <c r="Y179" s="550"/>
      <c r="Z179" s="550"/>
      <c r="AA179" s="550"/>
      <c r="AB179" s="550"/>
      <c r="AC179" s="551"/>
      <c r="AD179" s="549"/>
      <c r="AE179" s="550"/>
      <c r="AF179" s="550"/>
      <c r="AG179" s="550"/>
      <c r="AH179" s="550"/>
      <c r="AI179" s="550"/>
      <c r="AJ179" s="551"/>
      <c r="AK179" s="549"/>
      <c r="AL179" s="550"/>
      <c r="AM179" s="550"/>
      <c r="AN179" s="550"/>
      <c r="AO179" s="550"/>
      <c r="AP179" s="550"/>
      <c r="AQ179" s="551"/>
      <c r="AR179" s="549"/>
      <c r="AS179" s="550"/>
      <c r="AT179" s="550"/>
      <c r="AU179" s="550"/>
      <c r="AV179" s="550"/>
      <c r="AW179" s="550"/>
      <c r="AX179" s="551"/>
      <c r="AY179" s="549"/>
      <c r="AZ179" s="550"/>
      <c r="BA179" s="772"/>
      <c r="BB179" s="2127"/>
      <c r="BC179" s="2128"/>
      <c r="BD179" s="2116"/>
      <c r="BE179" s="2117"/>
      <c r="BF179" s="2118"/>
      <c r="BG179" s="2119"/>
      <c r="BH179" s="2119"/>
      <c r="BI179" s="2119"/>
      <c r="BJ179" s="2120"/>
    </row>
    <row r="180" spans="2:62" ht="20.25" customHeight="1" x14ac:dyDescent="0.15">
      <c r="B180" s="2050"/>
      <c r="C180" s="2135"/>
      <c r="D180" s="2136"/>
      <c r="E180" s="779"/>
      <c r="F180" s="780">
        <f>C179</f>
        <v>0</v>
      </c>
      <c r="G180" s="779"/>
      <c r="H180" s="780">
        <f>I179</f>
        <v>0</v>
      </c>
      <c r="I180" s="2137"/>
      <c r="J180" s="2138"/>
      <c r="K180" s="2139"/>
      <c r="L180" s="2140"/>
      <c r="M180" s="2140"/>
      <c r="N180" s="2136"/>
      <c r="O180" s="2066"/>
      <c r="P180" s="2067"/>
      <c r="Q180" s="2067"/>
      <c r="R180" s="2067"/>
      <c r="S180" s="2068"/>
      <c r="T180" s="773" t="s">
        <v>888</v>
      </c>
      <c r="U180" s="774"/>
      <c r="V180" s="775"/>
      <c r="W180" s="557" t="str">
        <f>IF(W179="","",VLOOKUP(W179,[11]シフト記号表!$C$6:$L$47,10,FALSE))</f>
        <v/>
      </c>
      <c r="X180" s="558" t="str">
        <f>IF(X179="","",VLOOKUP(X179,[11]シフト記号表!$C$6:$L$47,10,FALSE))</f>
        <v/>
      </c>
      <c r="Y180" s="558" t="str">
        <f>IF(Y179="","",VLOOKUP(Y179,[11]シフト記号表!$C$6:$L$47,10,FALSE))</f>
        <v/>
      </c>
      <c r="Z180" s="558" t="str">
        <f>IF(Z179="","",VLOOKUP(Z179,[11]シフト記号表!$C$6:$L$47,10,FALSE))</f>
        <v/>
      </c>
      <c r="AA180" s="558" t="str">
        <f>IF(AA179="","",VLOOKUP(AA179,[11]シフト記号表!$C$6:$L$47,10,FALSE))</f>
        <v/>
      </c>
      <c r="AB180" s="558" t="str">
        <f>IF(AB179="","",VLOOKUP(AB179,[11]シフト記号表!$C$6:$L$47,10,FALSE))</f>
        <v/>
      </c>
      <c r="AC180" s="559" t="str">
        <f>IF(AC179="","",VLOOKUP(AC179,[11]シフト記号表!$C$6:$L$47,10,FALSE))</f>
        <v/>
      </c>
      <c r="AD180" s="557" t="str">
        <f>IF(AD179="","",VLOOKUP(AD179,[11]シフト記号表!$C$6:$L$47,10,FALSE))</f>
        <v/>
      </c>
      <c r="AE180" s="558" t="str">
        <f>IF(AE179="","",VLOOKUP(AE179,[11]シフト記号表!$C$6:$L$47,10,FALSE))</f>
        <v/>
      </c>
      <c r="AF180" s="558" t="str">
        <f>IF(AF179="","",VLOOKUP(AF179,[11]シフト記号表!$C$6:$L$47,10,FALSE))</f>
        <v/>
      </c>
      <c r="AG180" s="558" t="str">
        <f>IF(AG179="","",VLOOKUP(AG179,[11]シフト記号表!$C$6:$L$47,10,FALSE))</f>
        <v/>
      </c>
      <c r="AH180" s="558" t="str">
        <f>IF(AH179="","",VLOOKUP(AH179,[11]シフト記号表!$C$6:$L$47,10,FALSE))</f>
        <v/>
      </c>
      <c r="AI180" s="558" t="str">
        <f>IF(AI179="","",VLOOKUP(AI179,[11]シフト記号表!$C$6:$L$47,10,FALSE))</f>
        <v/>
      </c>
      <c r="AJ180" s="559" t="str">
        <f>IF(AJ179="","",VLOOKUP(AJ179,[11]シフト記号表!$C$6:$L$47,10,FALSE))</f>
        <v/>
      </c>
      <c r="AK180" s="557" t="str">
        <f>IF(AK179="","",VLOOKUP(AK179,[11]シフト記号表!$C$6:$L$47,10,FALSE))</f>
        <v/>
      </c>
      <c r="AL180" s="558" t="str">
        <f>IF(AL179="","",VLOOKUP(AL179,[11]シフト記号表!$C$6:$L$47,10,FALSE))</f>
        <v/>
      </c>
      <c r="AM180" s="558" t="str">
        <f>IF(AM179="","",VLOOKUP(AM179,[11]シフト記号表!$C$6:$L$47,10,FALSE))</f>
        <v/>
      </c>
      <c r="AN180" s="558" t="str">
        <f>IF(AN179="","",VLOOKUP(AN179,[11]シフト記号表!$C$6:$L$47,10,FALSE))</f>
        <v/>
      </c>
      <c r="AO180" s="558" t="str">
        <f>IF(AO179="","",VLOOKUP(AO179,[11]シフト記号表!$C$6:$L$47,10,FALSE))</f>
        <v/>
      </c>
      <c r="AP180" s="558" t="str">
        <f>IF(AP179="","",VLOOKUP(AP179,[11]シフト記号表!$C$6:$L$47,10,FALSE))</f>
        <v/>
      </c>
      <c r="AQ180" s="559" t="str">
        <f>IF(AQ179="","",VLOOKUP(AQ179,[11]シフト記号表!$C$6:$L$47,10,FALSE))</f>
        <v/>
      </c>
      <c r="AR180" s="557" t="str">
        <f>IF(AR179="","",VLOOKUP(AR179,[11]シフト記号表!$C$6:$L$47,10,FALSE))</f>
        <v/>
      </c>
      <c r="AS180" s="558" t="str">
        <f>IF(AS179="","",VLOOKUP(AS179,[11]シフト記号表!$C$6:$L$47,10,FALSE))</f>
        <v/>
      </c>
      <c r="AT180" s="558" t="str">
        <f>IF(AT179="","",VLOOKUP(AT179,[11]シフト記号表!$C$6:$L$47,10,FALSE))</f>
        <v/>
      </c>
      <c r="AU180" s="558" t="str">
        <f>IF(AU179="","",VLOOKUP(AU179,[11]シフト記号表!$C$6:$L$47,10,FALSE))</f>
        <v/>
      </c>
      <c r="AV180" s="558" t="str">
        <f>IF(AV179="","",VLOOKUP(AV179,[11]シフト記号表!$C$6:$L$47,10,FALSE))</f>
        <v/>
      </c>
      <c r="AW180" s="558" t="str">
        <f>IF(AW179="","",VLOOKUP(AW179,[11]シフト記号表!$C$6:$L$47,10,FALSE))</f>
        <v/>
      </c>
      <c r="AX180" s="559" t="str">
        <f>IF(AX179="","",VLOOKUP(AX179,[11]シフト記号表!$C$6:$L$47,10,FALSE))</f>
        <v/>
      </c>
      <c r="AY180" s="557" t="str">
        <f>IF(AY179="","",VLOOKUP(AY179,[11]シフト記号表!$C$6:$L$47,10,FALSE))</f>
        <v/>
      </c>
      <c r="AZ180" s="558" t="str">
        <f>IF(AZ179="","",VLOOKUP(AZ179,[11]シフト記号表!$C$6:$L$47,10,FALSE))</f>
        <v/>
      </c>
      <c r="BA180" s="558" t="str">
        <f>IF(BA179="","",VLOOKUP(BA179,[11]シフト記号表!$C$6:$L$47,10,FALSE))</f>
        <v/>
      </c>
      <c r="BB180" s="2132">
        <f>IF($BE$3="４週",SUM(W180:AX180),IF($BE$3="暦月",SUM(W180:BA180),""))</f>
        <v>0</v>
      </c>
      <c r="BC180" s="2133"/>
      <c r="BD180" s="2134">
        <f>IF($BE$3="４週",BB180/4,IF($BE$3="暦月",(BB180/($BE$8/7)),""))</f>
        <v>0</v>
      </c>
      <c r="BE180" s="2133"/>
      <c r="BF180" s="2129"/>
      <c r="BG180" s="2130"/>
      <c r="BH180" s="2130"/>
      <c r="BI180" s="2130"/>
      <c r="BJ180" s="2131"/>
    </row>
    <row r="181" spans="2:62" ht="20.25" customHeight="1" x14ac:dyDescent="0.15">
      <c r="B181" s="2049">
        <f>B179+1</f>
        <v>84</v>
      </c>
      <c r="C181" s="2121"/>
      <c r="D181" s="2122"/>
      <c r="E181" s="761"/>
      <c r="F181" s="762"/>
      <c r="G181" s="761"/>
      <c r="H181" s="762"/>
      <c r="I181" s="2123"/>
      <c r="J181" s="2124"/>
      <c r="K181" s="2125"/>
      <c r="L181" s="2126"/>
      <c r="M181" s="2126"/>
      <c r="N181" s="2122"/>
      <c r="O181" s="2066"/>
      <c r="P181" s="2067"/>
      <c r="Q181" s="2067"/>
      <c r="R181" s="2067"/>
      <c r="S181" s="2068"/>
      <c r="T181" s="776" t="s">
        <v>887</v>
      </c>
      <c r="U181" s="777"/>
      <c r="V181" s="778"/>
      <c r="W181" s="549"/>
      <c r="X181" s="550"/>
      <c r="Y181" s="550"/>
      <c r="Z181" s="550"/>
      <c r="AA181" s="550"/>
      <c r="AB181" s="550"/>
      <c r="AC181" s="551"/>
      <c r="AD181" s="549"/>
      <c r="AE181" s="550"/>
      <c r="AF181" s="550"/>
      <c r="AG181" s="550"/>
      <c r="AH181" s="550"/>
      <c r="AI181" s="550"/>
      <c r="AJ181" s="551"/>
      <c r="AK181" s="549"/>
      <c r="AL181" s="550"/>
      <c r="AM181" s="550"/>
      <c r="AN181" s="550"/>
      <c r="AO181" s="550"/>
      <c r="AP181" s="550"/>
      <c r="AQ181" s="551"/>
      <c r="AR181" s="549"/>
      <c r="AS181" s="550"/>
      <c r="AT181" s="550"/>
      <c r="AU181" s="550"/>
      <c r="AV181" s="550"/>
      <c r="AW181" s="550"/>
      <c r="AX181" s="551"/>
      <c r="AY181" s="549"/>
      <c r="AZ181" s="550"/>
      <c r="BA181" s="772"/>
      <c r="BB181" s="2127"/>
      <c r="BC181" s="2128"/>
      <c r="BD181" s="2116"/>
      <c r="BE181" s="2117"/>
      <c r="BF181" s="2118"/>
      <c r="BG181" s="2119"/>
      <c r="BH181" s="2119"/>
      <c r="BI181" s="2119"/>
      <c r="BJ181" s="2120"/>
    </row>
    <row r="182" spans="2:62" ht="20.25" customHeight="1" x14ac:dyDescent="0.15">
      <c r="B182" s="2050"/>
      <c r="C182" s="2135"/>
      <c r="D182" s="2136"/>
      <c r="E182" s="779"/>
      <c r="F182" s="780">
        <f>C181</f>
        <v>0</v>
      </c>
      <c r="G182" s="779"/>
      <c r="H182" s="780">
        <f>I181</f>
        <v>0</v>
      </c>
      <c r="I182" s="2137"/>
      <c r="J182" s="2138"/>
      <c r="K182" s="2139"/>
      <c r="L182" s="2140"/>
      <c r="M182" s="2140"/>
      <c r="N182" s="2136"/>
      <c r="O182" s="2066"/>
      <c r="P182" s="2067"/>
      <c r="Q182" s="2067"/>
      <c r="R182" s="2067"/>
      <c r="S182" s="2068"/>
      <c r="T182" s="773" t="s">
        <v>888</v>
      </c>
      <c r="U182" s="774"/>
      <c r="V182" s="775"/>
      <c r="W182" s="557" t="str">
        <f>IF(W181="","",VLOOKUP(W181,[11]シフト記号表!$C$6:$L$47,10,FALSE))</f>
        <v/>
      </c>
      <c r="X182" s="558" t="str">
        <f>IF(X181="","",VLOOKUP(X181,[11]シフト記号表!$C$6:$L$47,10,FALSE))</f>
        <v/>
      </c>
      <c r="Y182" s="558" t="str">
        <f>IF(Y181="","",VLOOKUP(Y181,[11]シフト記号表!$C$6:$L$47,10,FALSE))</f>
        <v/>
      </c>
      <c r="Z182" s="558" t="str">
        <f>IF(Z181="","",VLOOKUP(Z181,[11]シフト記号表!$C$6:$L$47,10,FALSE))</f>
        <v/>
      </c>
      <c r="AA182" s="558" t="str">
        <f>IF(AA181="","",VLOOKUP(AA181,[11]シフト記号表!$C$6:$L$47,10,FALSE))</f>
        <v/>
      </c>
      <c r="AB182" s="558" t="str">
        <f>IF(AB181="","",VLOOKUP(AB181,[11]シフト記号表!$C$6:$L$47,10,FALSE))</f>
        <v/>
      </c>
      <c r="AC182" s="559" t="str">
        <f>IF(AC181="","",VLOOKUP(AC181,[11]シフト記号表!$C$6:$L$47,10,FALSE))</f>
        <v/>
      </c>
      <c r="AD182" s="557" t="str">
        <f>IF(AD181="","",VLOOKUP(AD181,[11]シフト記号表!$C$6:$L$47,10,FALSE))</f>
        <v/>
      </c>
      <c r="AE182" s="558" t="str">
        <f>IF(AE181="","",VLOOKUP(AE181,[11]シフト記号表!$C$6:$L$47,10,FALSE))</f>
        <v/>
      </c>
      <c r="AF182" s="558" t="str">
        <f>IF(AF181="","",VLOOKUP(AF181,[11]シフト記号表!$C$6:$L$47,10,FALSE))</f>
        <v/>
      </c>
      <c r="AG182" s="558" t="str">
        <f>IF(AG181="","",VLOOKUP(AG181,[11]シフト記号表!$C$6:$L$47,10,FALSE))</f>
        <v/>
      </c>
      <c r="AH182" s="558" t="str">
        <f>IF(AH181="","",VLOOKUP(AH181,[11]シフト記号表!$C$6:$L$47,10,FALSE))</f>
        <v/>
      </c>
      <c r="AI182" s="558" t="str">
        <f>IF(AI181="","",VLOOKUP(AI181,[11]シフト記号表!$C$6:$L$47,10,FALSE))</f>
        <v/>
      </c>
      <c r="AJ182" s="559" t="str">
        <f>IF(AJ181="","",VLOOKUP(AJ181,[11]シフト記号表!$C$6:$L$47,10,FALSE))</f>
        <v/>
      </c>
      <c r="AK182" s="557" t="str">
        <f>IF(AK181="","",VLOOKUP(AK181,[11]シフト記号表!$C$6:$L$47,10,FALSE))</f>
        <v/>
      </c>
      <c r="AL182" s="558" t="str">
        <f>IF(AL181="","",VLOOKUP(AL181,[11]シフト記号表!$C$6:$L$47,10,FALSE))</f>
        <v/>
      </c>
      <c r="AM182" s="558" t="str">
        <f>IF(AM181="","",VLOOKUP(AM181,[11]シフト記号表!$C$6:$L$47,10,FALSE))</f>
        <v/>
      </c>
      <c r="AN182" s="558" t="str">
        <f>IF(AN181="","",VLOOKUP(AN181,[11]シフト記号表!$C$6:$L$47,10,FALSE))</f>
        <v/>
      </c>
      <c r="AO182" s="558" t="str">
        <f>IF(AO181="","",VLOOKUP(AO181,[11]シフト記号表!$C$6:$L$47,10,FALSE))</f>
        <v/>
      </c>
      <c r="AP182" s="558" t="str">
        <f>IF(AP181="","",VLOOKUP(AP181,[11]シフト記号表!$C$6:$L$47,10,FALSE))</f>
        <v/>
      </c>
      <c r="AQ182" s="559" t="str">
        <f>IF(AQ181="","",VLOOKUP(AQ181,[11]シフト記号表!$C$6:$L$47,10,FALSE))</f>
        <v/>
      </c>
      <c r="AR182" s="557" t="str">
        <f>IF(AR181="","",VLOOKUP(AR181,[11]シフト記号表!$C$6:$L$47,10,FALSE))</f>
        <v/>
      </c>
      <c r="AS182" s="558" t="str">
        <f>IF(AS181="","",VLOOKUP(AS181,[11]シフト記号表!$C$6:$L$47,10,FALSE))</f>
        <v/>
      </c>
      <c r="AT182" s="558" t="str">
        <f>IF(AT181="","",VLOOKUP(AT181,[11]シフト記号表!$C$6:$L$47,10,FALSE))</f>
        <v/>
      </c>
      <c r="AU182" s="558" t="str">
        <f>IF(AU181="","",VLOOKUP(AU181,[11]シフト記号表!$C$6:$L$47,10,FALSE))</f>
        <v/>
      </c>
      <c r="AV182" s="558" t="str">
        <f>IF(AV181="","",VLOOKUP(AV181,[11]シフト記号表!$C$6:$L$47,10,FALSE))</f>
        <v/>
      </c>
      <c r="AW182" s="558" t="str">
        <f>IF(AW181="","",VLOOKUP(AW181,[11]シフト記号表!$C$6:$L$47,10,FALSE))</f>
        <v/>
      </c>
      <c r="AX182" s="559" t="str">
        <f>IF(AX181="","",VLOOKUP(AX181,[11]シフト記号表!$C$6:$L$47,10,FALSE))</f>
        <v/>
      </c>
      <c r="AY182" s="557" t="str">
        <f>IF(AY181="","",VLOOKUP(AY181,[11]シフト記号表!$C$6:$L$47,10,FALSE))</f>
        <v/>
      </c>
      <c r="AZ182" s="558" t="str">
        <f>IF(AZ181="","",VLOOKUP(AZ181,[11]シフト記号表!$C$6:$L$47,10,FALSE))</f>
        <v/>
      </c>
      <c r="BA182" s="558" t="str">
        <f>IF(BA181="","",VLOOKUP(BA181,[11]シフト記号表!$C$6:$L$47,10,FALSE))</f>
        <v/>
      </c>
      <c r="BB182" s="2132">
        <f>IF($BE$3="４週",SUM(W182:AX182),IF($BE$3="暦月",SUM(W182:BA182),""))</f>
        <v>0</v>
      </c>
      <c r="BC182" s="2133"/>
      <c r="BD182" s="2134">
        <f>IF($BE$3="４週",BB182/4,IF($BE$3="暦月",(BB182/($BE$8/7)),""))</f>
        <v>0</v>
      </c>
      <c r="BE182" s="2133"/>
      <c r="BF182" s="2129"/>
      <c r="BG182" s="2130"/>
      <c r="BH182" s="2130"/>
      <c r="BI182" s="2130"/>
      <c r="BJ182" s="2131"/>
    </row>
    <row r="183" spans="2:62" ht="20.25" customHeight="1" x14ac:dyDescent="0.15">
      <c r="B183" s="2049">
        <f>B181+1</f>
        <v>85</v>
      </c>
      <c r="C183" s="2121"/>
      <c r="D183" s="2122"/>
      <c r="E183" s="761"/>
      <c r="F183" s="762"/>
      <c r="G183" s="761"/>
      <c r="H183" s="762"/>
      <c r="I183" s="2123"/>
      <c r="J183" s="2124"/>
      <c r="K183" s="2125"/>
      <c r="L183" s="2126"/>
      <c r="M183" s="2126"/>
      <c r="N183" s="2122"/>
      <c r="O183" s="2066"/>
      <c r="P183" s="2067"/>
      <c r="Q183" s="2067"/>
      <c r="R183" s="2067"/>
      <c r="S183" s="2068"/>
      <c r="T183" s="776" t="s">
        <v>887</v>
      </c>
      <c r="U183" s="777"/>
      <c r="V183" s="778"/>
      <c r="W183" s="549"/>
      <c r="X183" s="550"/>
      <c r="Y183" s="550"/>
      <c r="Z183" s="550"/>
      <c r="AA183" s="550"/>
      <c r="AB183" s="550"/>
      <c r="AC183" s="551"/>
      <c r="AD183" s="549"/>
      <c r="AE183" s="550"/>
      <c r="AF183" s="550"/>
      <c r="AG183" s="550"/>
      <c r="AH183" s="550"/>
      <c r="AI183" s="550"/>
      <c r="AJ183" s="551"/>
      <c r="AK183" s="549"/>
      <c r="AL183" s="550"/>
      <c r="AM183" s="550"/>
      <c r="AN183" s="550"/>
      <c r="AO183" s="550"/>
      <c r="AP183" s="550"/>
      <c r="AQ183" s="551"/>
      <c r="AR183" s="549"/>
      <c r="AS183" s="550"/>
      <c r="AT183" s="550"/>
      <c r="AU183" s="550"/>
      <c r="AV183" s="550"/>
      <c r="AW183" s="550"/>
      <c r="AX183" s="551"/>
      <c r="AY183" s="549"/>
      <c r="AZ183" s="550"/>
      <c r="BA183" s="772"/>
      <c r="BB183" s="2127"/>
      <c r="BC183" s="2128"/>
      <c r="BD183" s="2116"/>
      <c r="BE183" s="2117"/>
      <c r="BF183" s="2118"/>
      <c r="BG183" s="2119"/>
      <c r="BH183" s="2119"/>
      <c r="BI183" s="2119"/>
      <c r="BJ183" s="2120"/>
    </row>
    <row r="184" spans="2:62" ht="20.25" customHeight="1" x14ac:dyDescent="0.15">
      <c r="B184" s="2050"/>
      <c r="C184" s="2135"/>
      <c r="D184" s="2136"/>
      <c r="E184" s="779"/>
      <c r="F184" s="780">
        <f>C183</f>
        <v>0</v>
      </c>
      <c r="G184" s="779"/>
      <c r="H184" s="780">
        <f>I183</f>
        <v>0</v>
      </c>
      <c r="I184" s="2137"/>
      <c r="J184" s="2138"/>
      <c r="K184" s="2139"/>
      <c r="L184" s="2140"/>
      <c r="M184" s="2140"/>
      <c r="N184" s="2136"/>
      <c r="O184" s="2066"/>
      <c r="P184" s="2067"/>
      <c r="Q184" s="2067"/>
      <c r="R184" s="2067"/>
      <c r="S184" s="2068"/>
      <c r="T184" s="773" t="s">
        <v>888</v>
      </c>
      <c r="U184" s="774"/>
      <c r="V184" s="775"/>
      <c r="W184" s="557" t="str">
        <f>IF(W183="","",VLOOKUP(W183,[11]シフト記号表!$C$6:$L$47,10,FALSE))</f>
        <v/>
      </c>
      <c r="X184" s="558" t="str">
        <f>IF(X183="","",VLOOKUP(X183,[11]シフト記号表!$C$6:$L$47,10,FALSE))</f>
        <v/>
      </c>
      <c r="Y184" s="558" t="str">
        <f>IF(Y183="","",VLOOKUP(Y183,[11]シフト記号表!$C$6:$L$47,10,FALSE))</f>
        <v/>
      </c>
      <c r="Z184" s="558" t="str">
        <f>IF(Z183="","",VLOOKUP(Z183,[11]シフト記号表!$C$6:$L$47,10,FALSE))</f>
        <v/>
      </c>
      <c r="AA184" s="558" t="str">
        <f>IF(AA183="","",VLOOKUP(AA183,[11]シフト記号表!$C$6:$L$47,10,FALSE))</f>
        <v/>
      </c>
      <c r="AB184" s="558" t="str">
        <f>IF(AB183="","",VLOOKUP(AB183,[11]シフト記号表!$C$6:$L$47,10,FALSE))</f>
        <v/>
      </c>
      <c r="AC184" s="559" t="str">
        <f>IF(AC183="","",VLOOKUP(AC183,[11]シフト記号表!$C$6:$L$47,10,FALSE))</f>
        <v/>
      </c>
      <c r="AD184" s="557" t="str">
        <f>IF(AD183="","",VLOOKUP(AD183,[11]シフト記号表!$C$6:$L$47,10,FALSE))</f>
        <v/>
      </c>
      <c r="AE184" s="558" t="str">
        <f>IF(AE183="","",VLOOKUP(AE183,[11]シフト記号表!$C$6:$L$47,10,FALSE))</f>
        <v/>
      </c>
      <c r="AF184" s="558" t="str">
        <f>IF(AF183="","",VLOOKUP(AF183,[11]シフト記号表!$C$6:$L$47,10,FALSE))</f>
        <v/>
      </c>
      <c r="AG184" s="558" t="str">
        <f>IF(AG183="","",VLOOKUP(AG183,[11]シフト記号表!$C$6:$L$47,10,FALSE))</f>
        <v/>
      </c>
      <c r="AH184" s="558" t="str">
        <f>IF(AH183="","",VLOOKUP(AH183,[11]シフト記号表!$C$6:$L$47,10,FALSE))</f>
        <v/>
      </c>
      <c r="AI184" s="558" t="str">
        <f>IF(AI183="","",VLOOKUP(AI183,[11]シフト記号表!$C$6:$L$47,10,FALSE))</f>
        <v/>
      </c>
      <c r="AJ184" s="559" t="str">
        <f>IF(AJ183="","",VLOOKUP(AJ183,[11]シフト記号表!$C$6:$L$47,10,FALSE))</f>
        <v/>
      </c>
      <c r="AK184" s="557" t="str">
        <f>IF(AK183="","",VLOOKUP(AK183,[11]シフト記号表!$C$6:$L$47,10,FALSE))</f>
        <v/>
      </c>
      <c r="AL184" s="558" t="str">
        <f>IF(AL183="","",VLOOKUP(AL183,[11]シフト記号表!$C$6:$L$47,10,FALSE))</f>
        <v/>
      </c>
      <c r="AM184" s="558" t="str">
        <f>IF(AM183="","",VLOOKUP(AM183,[11]シフト記号表!$C$6:$L$47,10,FALSE))</f>
        <v/>
      </c>
      <c r="AN184" s="558" t="str">
        <f>IF(AN183="","",VLOOKUP(AN183,[11]シフト記号表!$C$6:$L$47,10,FALSE))</f>
        <v/>
      </c>
      <c r="AO184" s="558" t="str">
        <f>IF(AO183="","",VLOOKUP(AO183,[11]シフト記号表!$C$6:$L$47,10,FALSE))</f>
        <v/>
      </c>
      <c r="AP184" s="558" t="str">
        <f>IF(AP183="","",VLOOKUP(AP183,[11]シフト記号表!$C$6:$L$47,10,FALSE))</f>
        <v/>
      </c>
      <c r="AQ184" s="559" t="str">
        <f>IF(AQ183="","",VLOOKUP(AQ183,[11]シフト記号表!$C$6:$L$47,10,FALSE))</f>
        <v/>
      </c>
      <c r="AR184" s="557" t="str">
        <f>IF(AR183="","",VLOOKUP(AR183,[11]シフト記号表!$C$6:$L$47,10,FALSE))</f>
        <v/>
      </c>
      <c r="AS184" s="558" t="str">
        <f>IF(AS183="","",VLOOKUP(AS183,[11]シフト記号表!$C$6:$L$47,10,FALSE))</f>
        <v/>
      </c>
      <c r="AT184" s="558" t="str">
        <f>IF(AT183="","",VLOOKUP(AT183,[11]シフト記号表!$C$6:$L$47,10,FALSE))</f>
        <v/>
      </c>
      <c r="AU184" s="558" t="str">
        <f>IF(AU183="","",VLOOKUP(AU183,[11]シフト記号表!$C$6:$L$47,10,FALSE))</f>
        <v/>
      </c>
      <c r="AV184" s="558" t="str">
        <f>IF(AV183="","",VLOOKUP(AV183,[11]シフト記号表!$C$6:$L$47,10,FALSE))</f>
        <v/>
      </c>
      <c r="AW184" s="558" t="str">
        <f>IF(AW183="","",VLOOKUP(AW183,[11]シフト記号表!$C$6:$L$47,10,FALSE))</f>
        <v/>
      </c>
      <c r="AX184" s="559" t="str">
        <f>IF(AX183="","",VLOOKUP(AX183,[11]シフト記号表!$C$6:$L$47,10,FALSE))</f>
        <v/>
      </c>
      <c r="AY184" s="557" t="str">
        <f>IF(AY183="","",VLOOKUP(AY183,[11]シフト記号表!$C$6:$L$47,10,FALSE))</f>
        <v/>
      </c>
      <c r="AZ184" s="558" t="str">
        <f>IF(AZ183="","",VLOOKUP(AZ183,[11]シフト記号表!$C$6:$L$47,10,FALSE))</f>
        <v/>
      </c>
      <c r="BA184" s="558" t="str">
        <f>IF(BA183="","",VLOOKUP(BA183,[11]シフト記号表!$C$6:$L$47,10,FALSE))</f>
        <v/>
      </c>
      <c r="BB184" s="2132">
        <f>IF($BE$3="４週",SUM(W184:AX184),IF($BE$3="暦月",SUM(W184:BA184),""))</f>
        <v>0</v>
      </c>
      <c r="BC184" s="2133"/>
      <c r="BD184" s="2134">
        <f>IF($BE$3="４週",BB184/4,IF($BE$3="暦月",(BB184/($BE$8/7)),""))</f>
        <v>0</v>
      </c>
      <c r="BE184" s="2133"/>
      <c r="BF184" s="2129"/>
      <c r="BG184" s="2130"/>
      <c r="BH184" s="2130"/>
      <c r="BI184" s="2130"/>
      <c r="BJ184" s="2131"/>
    </row>
    <row r="185" spans="2:62" ht="20.25" customHeight="1" x14ac:dyDescent="0.15">
      <c r="B185" s="2049">
        <f>B183+1</f>
        <v>86</v>
      </c>
      <c r="C185" s="2121"/>
      <c r="D185" s="2122"/>
      <c r="E185" s="761"/>
      <c r="F185" s="762"/>
      <c r="G185" s="761"/>
      <c r="H185" s="762"/>
      <c r="I185" s="2123"/>
      <c r="J185" s="2124"/>
      <c r="K185" s="2125"/>
      <c r="L185" s="2126"/>
      <c r="M185" s="2126"/>
      <c r="N185" s="2122"/>
      <c r="O185" s="2066"/>
      <c r="P185" s="2067"/>
      <c r="Q185" s="2067"/>
      <c r="R185" s="2067"/>
      <c r="S185" s="2068"/>
      <c r="T185" s="776" t="s">
        <v>887</v>
      </c>
      <c r="U185" s="777"/>
      <c r="V185" s="778"/>
      <c r="W185" s="549"/>
      <c r="X185" s="550"/>
      <c r="Y185" s="550"/>
      <c r="Z185" s="550"/>
      <c r="AA185" s="550"/>
      <c r="AB185" s="550"/>
      <c r="AC185" s="551"/>
      <c r="AD185" s="549"/>
      <c r="AE185" s="550"/>
      <c r="AF185" s="550"/>
      <c r="AG185" s="550"/>
      <c r="AH185" s="550"/>
      <c r="AI185" s="550"/>
      <c r="AJ185" s="551"/>
      <c r="AK185" s="549"/>
      <c r="AL185" s="550"/>
      <c r="AM185" s="550"/>
      <c r="AN185" s="550"/>
      <c r="AO185" s="550"/>
      <c r="AP185" s="550"/>
      <c r="AQ185" s="551"/>
      <c r="AR185" s="549"/>
      <c r="AS185" s="550"/>
      <c r="AT185" s="550"/>
      <c r="AU185" s="550"/>
      <c r="AV185" s="550"/>
      <c r="AW185" s="550"/>
      <c r="AX185" s="551"/>
      <c r="AY185" s="549"/>
      <c r="AZ185" s="550"/>
      <c r="BA185" s="772"/>
      <c r="BB185" s="2127"/>
      <c r="BC185" s="2128"/>
      <c r="BD185" s="2116"/>
      <c r="BE185" s="2117"/>
      <c r="BF185" s="2118"/>
      <c r="BG185" s="2119"/>
      <c r="BH185" s="2119"/>
      <c r="BI185" s="2119"/>
      <c r="BJ185" s="2120"/>
    </row>
    <row r="186" spans="2:62" ht="20.25" customHeight="1" x14ac:dyDescent="0.15">
      <c r="B186" s="2050"/>
      <c r="C186" s="2135"/>
      <c r="D186" s="2136"/>
      <c r="E186" s="779"/>
      <c r="F186" s="780">
        <f>C185</f>
        <v>0</v>
      </c>
      <c r="G186" s="779"/>
      <c r="H186" s="780">
        <f>I185</f>
        <v>0</v>
      </c>
      <c r="I186" s="2137"/>
      <c r="J186" s="2138"/>
      <c r="K186" s="2139"/>
      <c r="L186" s="2140"/>
      <c r="M186" s="2140"/>
      <c r="N186" s="2136"/>
      <c r="O186" s="2066"/>
      <c r="P186" s="2067"/>
      <c r="Q186" s="2067"/>
      <c r="R186" s="2067"/>
      <c r="S186" s="2068"/>
      <c r="T186" s="773" t="s">
        <v>888</v>
      </c>
      <c r="U186" s="774"/>
      <c r="V186" s="775"/>
      <c r="W186" s="557" t="str">
        <f>IF(W185="","",VLOOKUP(W185,[11]シフト記号表!$C$6:$L$47,10,FALSE))</f>
        <v/>
      </c>
      <c r="X186" s="558" t="str">
        <f>IF(X185="","",VLOOKUP(X185,[11]シフト記号表!$C$6:$L$47,10,FALSE))</f>
        <v/>
      </c>
      <c r="Y186" s="558" t="str">
        <f>IF(Y185="","",VLOOKUP(Y185,[11]シフト記号表!$C$6:$L$47,10,FALSE))</f>
        <v/>
      </c>
      <c r="Z186" s="558" t="str">
        <f>IF(Z185="","",VLOOKUP(Z185,[11]シフト記号表!$C$6:$L$47,10,FALSE))</f>
        <v/>
      </c>
      <c r="AA186" s="558" t="str">
        <f>IF(AA185="","",VLOOKUP(AA185,[11]シフト記号表!$C$6:$L$47,10,FALSE))</f>
        <v/>
      </c>
      <c r="AB186" s="558" t="str">
        <f>IF(AB185="","",VLOOKUP(AB185,[11]シフト記号表!$C$6:$L$47,10,FALSE))</f>
        <v/>
      </c>
      <c r="AC186" s="559" t="str">
        <f>IF(AC185="","",VLOOKUP(AC185,[11]シフト記号表!$C$6:$L$47,10,FALSE))</f>
        <v/>
      </c>
      <c r="AD186" s="557" t="str">
        <f>IF(AD185="","",VLOOKUP(AD185,[11]シフト記号表!$C$6:$L$47,10,FALSE))</f>
        <v/>
      </c>
      <c r="AE186" s="558" t="str">
        <f>IF(AE185="","",VLOOKUP(AE185,[11]シフト記号表!$C$6:$L$47,10,FALSE))</f>
        <v/>
      </c>
      <c r="AF186" s="558" t="str">
        <f>IF(AF185="","",VLOOKUP(AF185,[11]シフト記号表!$C$6:$L$47,10,FALSE))</f>
        <v/>
      </c>
      <c r="AG186" s="558" t="str">
        <f>IF(AG185="","",VLOOKUP(AG185,[11]シフト記号表!$C$6:$L$47,10,FALSE))</f>
        <v/>
      </c>
      <c r="AH186" s="558" t="str">
        <f>IF(AH185="","",VLOOKUP(AH185,[11]シフト記号表!$C$6:$L$47,10,FALSE))</f>
        <v/>
      </c>
      <c r="AI186" s="558" t="str">
        <f>IF(AI185="","",VLOOKUP(AI185,[11]シフト記号表!$C$6:$L$47,10,FALSE))</f>
        <v/>
      </c>
      <c r="AJ186" s="559" t="str">
        <f>IF(AJ185="","",VLOOKUP(AJ185,[11]シフト記号表!$C$6:$L$47,10,FALSE))</f>
        <v/>
      </c>
      <c r="AK186" s="557" t="str">
        <f>IF(AK185="","",VLOOKUP(AK185,[11]シフト記号表!$C$6:$L$47,10,FALSE))</f>
        <v/>
      </c>
      <c r="AL186" s="558" t="str">
        <f>IF(AL185="","",VLOOKUP(AL185,[11]シフト記号表!$C$6:$L$47,10,FALSE))</f>
        <v/>
      </c>
      <c r="AM186" s="558" t="str">
        <f>IF(AM185="","",VLOOKUP(AM185,[11]シフト記号表!$C$6:$L$47,10,FALSE))</f>
        <v/>
      </c>
      <c r="AN186" s="558" t="str">
        <f>IF(AN185="","",VLOOKUP(AN185,[11]シフト記号表!$C$6:$L$47,10,FALSE))</f>
        <v/>
      </c>
      <c r="AO186" s="558" t="str">
        <f>IF(AO185="","",VLOOKUP(AO185,[11]シフト記号表!$C$6:$L$47,10,FALSE))</f>
        <v/>
      </c>
      <c r="AP186" s="558" t="str">
        <f>IF(AP185="","",VLOOKUP(AP185,[11]シフト記号表!$C$6:$L$47,10,FALSE))</f>
        <v/>
      </c>
      <c r="AQ186" s="559" t="str">
        <f>IF(AQ185="","",VLOOKUP(AQ185,[11]シフト記号表!$C$6:$L$47,10,FALSE))</f>
        <v/>
      </c>
      <c r="AR186" s="557" t="str">
        <f>IF(AR185="","",VLOOKUP(AR185,[11]シフト記号表!$C$6:$L$47,10,FALSE))</f>
        <v/>
      </c>
      <c r="AS186" s="558" t="str">
        <f>IF(AS185="","",VLOOKUP(AS185,[11]シフト記号表!$C$6:$L$47,10,FALSE))</f>
        <v/>
      </c>
      <c r="AT186" s="558" t="str">
        <f>IF(AT185="","",VLOOKUP(AT185,[11]シフト記号表!$C$6:$L$47,10,FALSE))</f>
        <v/>
      </c>
      <c r="AU186" s="558" t="str">
        <f>IF(AU185="","",VLOOKUP(AU185,[11]シフト記号表!$C$6:$L$47,10,FALSE))</f>
        <v/>
      </c>
      <c r="AV186" s="558" t="str">
        <f>IF(AV185="","",VLOOKUP(AV185,[11]シフト記号表!$C$6:$L$47,10,FALSE))</f>
        <v/>
      </c>
      <c r="AW186" s="558" t="str">
        <f>IF(AW185="","",VLOOKUP(AW185,[11]シフト記号表!$C$6:$L$47,10,FALSE))</f>
        <v/>
      </c>
      <c r="AX186" s="559" t="str">
        <f>IF(AX185="","",VLOOKUP(AX185,[11]シフト記号表!$C$6:$L$47,10,FALSE))</f>
        <v/>
      </c>
      <c r="AY186" s="557" t="str">
        <f>IF(AY185="","",VLOOKUP(AY185,[11]シフト記号表!$C$6:$L$47,10,FALSE))</f>
        <v/>
      </c>
      <c r="AZ186" s="558" t="str">
        <f>IF(AZ185="","",VLOOKUP(AZ185,[11]シフト記号表!$C$6:$L$47,10,FALSE))</f>
        <v/>
      </c>
      <c r="BA186" s="558" t="str">
        <f>IF(BA185="","",VLOOKUP(BA185,[11]シフト記号表!$C$6:$L$47,10,FALSE))</f>
        <v/>
      </c>
      <c r="BB186" s="2132">
        <f>IF($BE$3="４週",SUM(W186:AX186),IF($BE$3="暦月",SUM(W186:BA186),""))</f>
        <v>0</v>
      </c>
      <c r="BC186" s="2133"/>
      <c r="BD186" s="2134">
        <f>IF($BE$3="４週",BB186/4,IF($BE$3="暦月",(BB186/($BE$8/7)),""))</f>
        <v>0</v>
      </c>
      <c r="BE186" s="2133"/>
      <c r="BF186" s="2129"/>
      <c r="BG186" s="2130"/>
      <c r="BH186" s="2130"/>
      <c r="BI186" s="2130"/>
      <c r="BJ186" s="2131"/>
    </row>
    <row r="187" spans="2:62" ht="20.25" customHeight="1" x14ac:dyDescent="0.15">
      <c r="B187" s="2049">
        <f>B185+1</f>
        <v>87</v>
      </c>
      <c r="C187" s="2121"/>
      <c r="D187" s="2122"/>
      <c r="E187" s="761"/>
      <c r="F187" s="762"/>
      <c r="G187" s="761"/>
      <c r="H187" s="762"/>
      <c r="I187" s="2123"/>
      <c r="J187" s="2124"/>
      <c r="K187" s="2125"/>
      <c r="L187" s="2126"/>
      <c r="M187" s="2126"/>
      <c r="N187" s="2122"/>
      <c r="O187" s="2066"/>
      <c r="P187" s="2067"/>
      <c r="Q187" s="2067"/>
      <c r="R187" s="2067"/>
      <c r="S187" s="2068"/>
      <c r="T187" s="776" t="s">
        <v>887</v>
      </c>
      <c r="U187" s="777"/>
      <c r="V187" s="778"/>
      <c r="W187" s="549"/>
      <c r="X187" s="550"/>
      <c r="Y187" s="550"/>
      <c r="Z187" s="550"/>
      <c r="AA187" s="550"/>
      <c r="AB187" s="550"/>
      <c r="AC187" s="551"/>
      <c r="AD187" s="549"/>
      <c r="AE187" s="550"/>
      <c r="AF187" s="550"/>
      <c r="AG187" s="550"/>
      <c r="AH187" s="550"/>
      <c r="AI187" s="550"/>
      <c r="AJ187" s="551"/>
      <c r="AK187" s="549"/>
      <c r="AL187" s="550"/>
      <c r="AM187" s="550"/>
      <c r="AN187" s="550"/>
      <c r="AO187" s="550"/>
      <c r="AP187" s="550"/>
      <c r="AQ187" s="551"/>
      <c r="AR187" s="549"/>
      <c r="AS187" s="550"/>
      <c r="AT187" s="550"/>
      <c r="AU187" s="550"/>
      <c r="AV187" s="550"/>
      <c r="AW187" s="550"/>
      <c r="AX187" s="551"/>
      <c r="AY187" s="549"/>
      <c r="AZ187" s="550"/>
      <c r="BA187" s="772"/>
      <c r="BB187" s="2127"/>
      <c r="BC187" s="2128"/>
      <c r="BD187" s="2116"/>
      <c r="BE187" s="2117"/>
      <c r="BF187" s="2118"/>
      <c r="BG187" s="2119"/>
      <c r="BH187" s="2119"/>
      <c r="BI187" s="2119"/>
      <c r="BJ187" s="2120"/>
    </row>
    <row r="188" spans="2:62" ht="20.25" customHeight="1" x14ac:dyDescent="0.15">
      <c r="B188" s="2050"/>
      <c r="C188" s="2135"/>
      <c r="D188" s="2136"/>
      <c r="E188" s="779"/>
      <c r="F188" s="780">
        <f>C187</f>
        <v>0</v>
      </c>
      <c r="G188" s="779"/>
      <c r="H188" s="780">
        <f>I187</f>
        <v>0</v>
      </c>
      <c r="I188" s="2137"/>
      <c r="J188" s="2138"/>
      <c r="K188" s="2139"/>
      <c r="L188" s="2140"/>
      <c r="M188" s="2140"/>
      <c r="N188" s="2136"/>
      <c r="O188" s="2066"/>
      <c r="P188" s="2067"/>
      <c r="Q188" s="2067"/>
      <c r="R188" s="2067"/>
      <c r="S188" s="2068"/>
      <c r="T188" s="773" t="s">
        <v>888</v>
      </c>
      <c r="U188" s="774"/>
      <c r="V188" s="775"/>
      <c r="W188" s="557" t="str">
        <f>IF(W187="","",VLOOKUP(W187,[11]シフト記号表!$C$6:$L$47,10,FALSE))</f>
        <v/>
      </c>
      <c r="X188" s="558" t="str">
        <f>IF(X187="","",VLOOKUP(X187,[11]シフト記号表!$C$6:$L$47,10,FALSE))</f>
        <v/>
      </c>
      <c r="Y188" s="558" t="str">
        <f>IF(Y187="","",VLOOKUP(Y187,[11]シフト記号表!$C$6:$L$47,10,FALSE))</f>
        <v/>
      </c>
      <c r="Z188" s="558" t="str">
        <f>IF(Z187="","",VLOOKUP(Z187,[11]シフト記号表!$C$6:$L$47,10,FALSE))</f>
        <v/>
      </c>
      <c r="AA188" s="558" t="str">
        <f>IF(AA187="","",VLOOKUP(AA187,[11]シフト記号表!$C$6:$L$47,10,FALSE))</f>
        <v/>
      </c>
      <c r="AB188" s="558" t="str">
        <f>IF(AB187="","",VLOOKUP(AB187,[11]シフト記号表!$C$6:$L$47,10,FALSE))</f>
        <v/>
      </c>
      <c r="AC188" s="559" t="str">
        <f>IF(AC187="","",VLOOKUP(AC187,[11]シフト記号表!$C$6:$L$47,10,FALSE))</f>
        <v/>
      </c>
      <c r="AD188" s="557" t="str">
        <f>IF(AD187="","",VLOOKUP(AD187,[11]シフト記号表!$C$6:$L$47,10,FALSE))</f>
        <v/>
      </c>
      <c r="AE188" s="558" t="str">
        <f>IF(AE187="","",VLOOKUP(AE187,[11]シフト記号表!$C$6:$L$47,10,FALSE))</f>
        <v/>
      </c>
      <c r="AF188" s="558" t="str">
        <f>IF(AF187="","",VLOOKUP(AF187,[11]シフト記号表!$C$6:$L$47,10,FALSE))</f>
        <v/>
      </c>
      <c r="AG188" s="558" t="str">
        <f>IF(AG187="","",VLOOKUP(AG187,[11]シフト記号表!$C$6:$L$47,10,FALSE))</f>
        <v/>
      </c>
      <c r="AH188" s="558" t="str">
        <f>IF(AH187="","",VLOOKUP(AH187,[11]シフト記号表!$C$6:$L$47,10,FALSE))</f>
        <v/>
      </c>
      <c r="AI188" s="558" t="str">
        <f>IF(AI187="","",VLOOKUP(AI187,[11]シフト記号表!$C$6:$L$47,10,FALSE))</f>
        <v/>
      </c>
      <c r="AJ188" s="559" t="str">
        <f>IF(AJ187="","",VLOOKUP(AJ187,[11]シフト記号表!$C$6:$L$47,10,FALSE))</f>
        <v/>
      </c>
      <c r="AK188" s="557" t="str">
        <f>IF(AK187="","",VLOOKUP(AK187,[11]シフト記号表!$C$6:$L$47,10,FALSE))</f>
        <v/>
      </c>
      <c r="AL188" s="558" t="str">
        <f>IF(AL187="","",VLOOKUP(AL187,[11]シフト記号表!$C$6:$L$47,10,FALSE))</f>
        <v/>
      </c>
      <c r="AM188" s="558" t="str">
        <f>IF(AM187="","",VLOOKUP(AM187,[11]シフト記号表!$C$6:$L$47,10,FALSE))</f>
        <v/>
      </c>
      <c r="AN188" s="558" t="str">
        <f>IF(AN187="","",VLOOKUP(AN187,[11]シフト記号表!$C$6:$L$47,10,FALSE))</f>
        <v/>
      </c>
      <c r="AO188" s="558" t="str">
        <f>IF(AO187="","",VLOOKUP(AO187,[11]シフト記号表!$C$6:$L$47,10,FALSE))</f>
        <v/>
      </c>
      <c r="AP188" s="558" t="str">
        <f>IF(AP187="","",VLOOKUP(AP187,[11]シフト記号表!$C$6:$L$47,10,FALSE))</f>
        <v/>
      </c>
      <c r="AQ188" s="559" t="str">
        <f>IF(AQ187="","",VLOOKUP(AQ187,[11]シフト記号表!$C$6:$L$47,10,FALSE))</f>
        <v/>
      </c>
      <c r="AR188" s="557" t="str">
        <f>IF(AR187="","",VLOOKUP(AR187,[11]シフト記号表!$C$6:$L$47,10,FALSE))</f>
        <v/>
      </c>
      <c r="AS188" s="558" t="str">
        <f>IF(AS187="","",VLOOKUP(AS187,[11]シフト記号表!$C$6:$L$47,10,FALSE))</f>
        <v/>
      </c>
      <c r="AT188" s="558" t="str">
        <f>IF(AT187="","",VLOOKUP(AT187,[11]シフト記号表!$C$6:$L$47,10,FALSE))</f>
        <v/>
      </c>
      <c r="AU188" s="558" t="str">
        <f>IF(AU187="","",VLOOKUP(AU187,[11]シフト記号表!$C$6:$L$47,10,FALSE))</f>
        <v/>
      </c>
      <c r="AV188" s="558" t="str">
        <f>IF(AV187="","",VLOOKUP(AV187,[11]シフト記号表!$C$6:$L$47,10,FALSE))</f>
        <v/>
      </c>
      <c r="AW188" s="558" t="str">
        <f>IF(AW187="","",VLOOKUP(AW187,[11]シフト記号表!$C$6:$L$47,10,FALSE))</f>
        <v/>
      </c>
      <c r="AX188" s="559" t="str">
        <f>IF(AX187="","",VLOOKUP(AX187,[11]シフト記号表!$C$6:$L$47,10,FALSE))</f>
        <v/>
      </c>
      <c r="AY188" s="557" t="str">
        <f>IF(AY187="","",VLOOKUP(AY187,[11]シフト記号表!$C$6:$L$47,10,FALSE))</f>
        <v/>
      </c>
      <c r="AZ188" s="558" t="str">
        <f>IF(AZ187="","",VLOOKUP(AZ187,[11]シフト記号表!$C$6:$L$47,10,FALSE))</f>
        <v/>
      </c>
      <c r="BA188" s="558" t="str">
        <f>IF(BA187="","",VLOOKUP(BA187,[11]シフト記号表!$C$6:$L$47,10,FALSE))</f>
        <v/>
      </c>
      <c r="BB188" s="2132">
        <f>IF($BE$3="４週",SUM(W188:AX188),IF($BE$3="暦月",SUM(W188:BA188),""))</f>
        <v>0</v>
      </c>
      <c r="BC188" s="2133"/>
      <c r="BD188" s="2134">
        <f>IF($BE$3="４週",BB188/4,IF($BE$3="暦月",(BB188/($BE$8/7)),""))</f>
        <v>0</v>
      </c>
      <c r="BE188" s="2133"/>
      <c r="BF188" s="2129"/>
      <c r="BG188" s="2130"/>
      <c r="BH188" s="2130"/>
      <c r="BI188" s="2130"/>
      <c r="BJ188" s="2131"/>
    </row>
    <row r="189" spans="2:62" ht="20.25" customHeight="1" x14ac:dyDescent="0.15">
      <c r="B189" s="2049">
        <f>B187+1</f>
        <v>88</v>
      </c>
      <c r="C189" s="2121"/>
      <c r="D189" s="2122"/>
      <c r="E189" s="761"/>
      <c r="F189" s="762"/>
      <c r="G189" s="761"/>
      <c r="H189" s="762"/>
      <c r="I189" s="2123"/>
      <c r="J189" s="2124"/>
      <c r="K189" s="2125"/>
      <c r="L189" s="2126"/>
      <c r="M189" s="2126"/>
      <c r="N189" s="2122"/>
      <c r="O189" s="2066"/>
      <c r="P189" s="2067"/>
      <c r="Q189" s="2067"/>
      <c r="R189" s="2067"/>
      <c r="S189" s="2068"/>
      <c r="T189" s="776" t="s">
        <v>887</v>
      </c>
      <c r="U189" s="777"/>
      <c r="V189" s="778"/>
      <c r="W189" s="549"/>
      <c r="X189" s="550"/>
      <c r="Y189" s="550"/>
      <c r="Z189" s="550"/>
      <c r="AA189" s="550"/>
      <c r="AB189" s="550"/>
      <c r="AC189" s="551"/>
      <c r="AD189" s="549"/>
      <c r="AE189" s="550"/>
      <c r="AF189" s="550"/>
      <c r="AG189" s="550"/>
      <c r="AH189" s="550"/>
      <c r="AI189" s="550"/>
      <c r="AJ189" s="551"/>
      <c r="AK189" s="549"/>
      <c r="AL189" s="550"/>
      <c r="AM189" s="550"/>
      <c r="AN189" s="550"/>
      <c r="AO189" s="550"/>
      <c r="AP189" s="550"/>
      <c r="AQ189" s="551"/>
      <c r="AR189" s="549"/>
      <c r="AS189" s="550"/>
      <c r="AT189" s="550"/>
      <c r="AU189" s="550"/>
      <c r="AV189" s="550"/>
      <c r="AW189" s="550"/>
      <c r="AX189" s="551"/>
      <c r="AY189" s="549"/>
      <c r="AZ189" s="550"/>
      <c r="BA189" s="772"/>
      <c r="BB189" s="2127"/>
      <c r="BC189" s="2128"/>
      <c r="BD189" s="2116"/>
      <c r="BE189" s="2117"/>
      <c r="BF189" s="2118"/>
      <c r="BG189" s="2119"/>
      <c r="BH189" s="2119"/>
      <c r="BI189" s="2119"/>
      <c r="BJ189" s="2120"/>
    </row>
    <row r="190" spans="2:62" ht="20.25" customHeight="1" x14ac:dyDescent="0.15">
      <c r="B190" s="2050"/>
      <c r="C190" s="2135"/>
      <c r="D190" s="2136"/>
      <c r="E190" s="779"/>
      <c r="F190" s="780">
        <f>C189</f>
        <v>0</v>
      </c>
      <c r="G190" s="779"/>
      <c r="H190" s="780">
        <f>I189</f>
        <v>0</v>
      </c>
      <c r="I190" s="2137"/>
      <c r="J190" s="2138"/>
      <c r="K190" s="2139"/>
      <c r="L190" s="2140"/>
      <c r="M190" s="2140"/>
      <c r="N190" s="2136"/>
      <c r="O190" s="2066"/>
      <c r="P190" s="2067"/>
      <c r="Q190" s="2067"/>
      <c r="R190" s="2067"/>
      <c r="S190" s="2068"/>
      <c r="T190" s="773" t="s">
        <v>888</v>
      </c>
      <c r="U190" s="774"/>
      <c r="V190" s="775"/>
      <c r="W190" s="557" t="str">
        <f>IF(W189="","",VLOOKUP(W189,[11]シフト記号表!$C$6:$L$47,10,FALSE))</f>
        <v/>
      </c>
      <c r="X190" s="558" t="str">
        <f>IF(X189="","",VLOOKUP(X189,[11]シフト記号表!$C$6:$L$47,10,FALSE))</f>
        <v/>
      </c>
      <c r="Y190" s="558" t="str">
        <f>IF(Y189="","",VLOOKUP(Y189,[11]シフト記号表!$C$6:$L$47,10,FALSE))</f>
        <v/>
      </c>
      <c r="Z190" s="558" t="str">
        <f>IF(Z189="","",VLOOKUP(Z189,[11]シフト記号表!$C$6:$L$47,10,FALSE))</f>
        <v/>
      </c>
      <c r="AA190" s="558" t="str">
        <f>IF(AA189="","",VLOOKUP(AA189,[11]シフト記号表!$C$6:$L$47,10,FALSE))</f>
        <v/>
      </c>
      <c r="AB190" s="558" t="str">
        <f>IF(AB189="","",VLOOKUP(AB189,[11]シフト記号表!$C$6:$L$47,10,FALSE))</f>
        <v/>
      </c>
      <c r="AC190" s="559" t="str">
        <f>IF(AC189="","",VLOOKUP(AC189,[11]シフト記号表!$C$6:$L$47,10,FALSE))</f>
        <v/>
      </c>
      <c r="AD190" s="557" t="str">
        <f>IF(AD189="","",VLOOKUP(AD189,[11]シフト記号表!$C$6:$L$47,10,FALSE))</f>
        <v/>
      </c>
      <c r="AE190" s="558" t="str">
        <f>IF(AE189="","",VLOOKUP(AE189,[11]シフト記号表!$C$6:$L$47,10,FALSE))</f>
        <v/>
      </c>
      <c r="AF190" s="558" t="str">
        <f>IF(AF189="","",VLOOKUP(AF189,[11]シフト記号表!$C$6:$L$47,10,FALSE))</f>
        <v/>
      </c>
      <c r="AG190" s="558" t="str">
        <f>IF(AG189="","",VLOOKUP(AG189,[11]シフト記号表!$C$6:$L$47,10,FALSE))</f>
        <v/>
      </c>
      <c r="AH190" s="558" t="str">
        <f>IF(AH189="","",VLOOKUP(AH189,[11]シフト記号表!$C$6:$L$47,10,FALSE))</f>
        <v/>
      </c>
      <c r="AI190" s="558" t="str">
        <f>IF(AI189="","",VLOOKUP(AI189,[11]シフト記号表!$C$6:$L$47,10,FALSE))</f>
        <v/>
      </c>
      <c r="AJ190" s="559" t="str">
        <f>IF(AJ189="","",VLOOKUP(AJ189,[11]シフト記号表!$C$6:$L$47,10,FALSE))</f>
        <v/>
      </c>
      <c r="AK190" s="557" t="str">
        <f>IF(AK189="","",VLOOKUP(AK189,[11]シフト記号表!$C$6:$L$47,10,FALSE))</f>
        <v/>
      </c>
      <c r="AL190" s="558" t="str">
        <f>IF(AL189="","",VLOOKUP(AL189,[11]シフト記号表!$C$6:$L$47,10,FALSE))</f>
        <v/>
      </c>
      <c r="AM190" s="558" t="str">
        <f>IF(AM189="","",VLOOKUP(AM189,[11]シフト記号表!$C$6:$L$47,10,FALSE))</f>
        <v/>
      </c>
      <c r="AN190" s="558" t="str">
        <f>IF(AN189="","",VLOOKUP(AN189,[11]シフト記号表!$C$6:$L$47,10,FALSE))</f>
        <v/>
      </c>
      <c r="AO190" s="558" t="str">
        <f>IF(AO189="","",VLOOKUP(AO189,[11]シフト記号表!$C$6:$L$47,10,FALSE))</f>
        <v/>
      </c>
      <c r="AP190" s="558" t="str">
        <f>IF(AP189="","",VLOOKUP(AP189,[11]シフト記号表!$C$6:$L$47,10,FALSE))</f>
        <v/>
      </c>
      <c r="AQ190" s="559" t="str">
        <f>IF(AQ189="","",VLOOKUP(AQ189,[11]シフト記号表!$C$6:$L$47,10,FALSE))</f>
        <v/>
      </c>
      <c r="AR190" s="557" t="str">
        <f>IF(AR189="","",VLOOKUP(AR189,[11]シフト記号表!$C$6:$L$47,10,FALSE))</f>
        <v/>
      </c>
      <c r="AS190" s="558" t="str">
        <f>IF(AS189="","",VLOOKUP(AS189,[11]シフト記号表!$C$6:$L$47,10,FALSE))</f>
        <v/>
      </c>
      <c r="AT190" s="558" t="str">
        <f>IF(AT189="","",VLOOKUP(AT189,[11]シフト記号表!$C$6:$L$47,10,FALSE))</f>
        <v/>
      </c>
      <c r="AU190" s="558" t="str">
        <f>IF(AU189="","",VLOOKUP(AU189,[11]シフト記号表!$C$6:$L$47,10,FALSE))</f>
        <v/>
      </c>
      <c r="AV190" s="558" t="str">
        <f>IF(AV189="","",VLOOKUP(AV189,[11]シフト記号表!$C$6:$L$47,10,FALSE))</f>
        <v/>
      </c>
      <c r="AW190" s="558" t="str">
        <f>IF(AW189="","",VLOOKUP(AW189,[11]シフト記号表!$C$6:$L$47,10,FALSE))</f>
        <v/>
      </c>
      <c r="AX190" s="559" t="str">
        <f>IF(AX189="","",VLOOKUP(AX189,[11]シフト記号表!$C$6:$L$47,10,FALSE))</f>
        <v/>
      </c>
      <c r="AY190" s="557" t="str">
        <f>IF(AY189="","",VLOOKUP(AY189,[11]シフト記号表!$C$6:$L$47,10,FALSE))</f>
        <v/>
      </c>
      <c r="AZ190" s="558" t="str">
        <f>IF(AZ189="","",VLOOKUP(AZ189,[11]シフト記号表!$C$6:$L$47,10,FALSE))</f>
        <v/>
      </c>
      <c r="BA190" s="558" t="str">
        <f>IF(BA189="","",VLOOKUP(BA189,[11]シフト記号表!$C$6:$L$47,10,FALSE))</f>
        <v/>
      </c>
      <c r="BB190" s="2132">
        <f>IF($BE$3="４週",SUM(W190:AX190),IF($BE$3="暦月",SUM(W190:BA190),""))</f>
        <v>0</v>
      </c>
      <c r="BC190" s="2133"/>
      <c r="BD190" s="2134">
        <f>IF($BE$3="４週",BB190/4,IF($BE$3="暦月",(BB190/($BE$8/7)),""))</f>
        <v>0</v>
      </c>
      <c r="BE190" s="2133"/>
      <c r="BF190" s="2129"/>
      <c r="BG190" s="2130"/>
      <c r="BH190" s="2130"/>
      <c r="BI190" s="2130"/>
      <c r="BJ190" s="2131"/>
    </row>
    <row r="191" spans="2:62" ht="20.25" customHeight="1" x14ac:dyDescent="0.15">
      <c r="B191" s="2049">
        <f>B189+1</f>
        <v>89</v>
      </c>
      <c r="C191" s="2121"/>
      <c r="D191" s="2122"/>
      <c r="E191" s="761"/>
      <c r="F191" s="762"/>
      <c r="G191" s="761"/>
      <c r="H191" s="762"/>
      <c r="I191" s="2123"/>
      <c r="J191" s="2124"/>
      <c r="K191" s="2125"/>
      <c r="L191" s="2126"/>
      <c r="M191" s="2126"/>
      <c r="N191" s="2122"/>
      <c r="O191" s="2066"/>
      <c r="P191" s="2067"/>
      <c r="Q191" s="2067"/>
      <c r="R191" s="2067"/>
      <c r="S191" s="2068"/>
      <c r="T191" s="776" t="s">
        <v>887</v>
      </c>
      <c r="U191" s="777"/>
      <c r="V191" s="778"/>
      <c r="W191" s="549"/>
      <c r="X191" s="550"/>
      <c r="Y191" s="550"/>
      <c r="Z191" s="550"/>
      <c r="AA191" s="550"/>
      <c r="AB191" s="550"/>
      <c r="AC191" s="551"/>
      <c r="AD191" s="549"/>
      <c r="AE191" s="550"/>
      <c r="AF191" s="550"/>
      <c r="AG191" s="550"/>
      <c r="AH191" s="550"/>
      <c r="AI191" s="550"/>
      <c r="AJ191" s="551"/>
      <c r="AK191" s="549"/>
      <c r="AL191" s="550"/>
      <c r="AM191" s="550"/>
      <c r="AN191" s="550"/>
      <c r="AO191" s="550"/>
      <c r="AP191" s="550"/>
      <c r="AQ191" s="551"/>
      <c r="AR191" s="549"/>
      <c r="AS191" s="550"/>
      <c r="AT191" s="550"/>
      <c r="AU191" s="550"/>
      <c r="AV191" s="550"/>
      <c r="AW191" s="550"/>
      <c r="AX191" s="551"/>
      <c r="AY191" s="549"/>
      <c r="AZ191" s="550"/>
      <c r="BA191" s="772"/>
      <c r="BB191" s="2127"/>
      <c r="BC191" s="2128"/>
      <c r="BD191" s="2116"/>
      <c r="BE191" s="2117"/>
      <c r="BF191" s="2118"/>
      <c r="BG191" s="2119"/>
      <c r="BH191" s="2119"/>
      <c r="BI191" s="2119"/>
      <c r="BJ191" s="2120"/>
    </row>
    <row r="192" spans="2:62" ht="20.25" customHeight="1" x14ac:dyDescent="0.15">
      <c r="B192" s="2050"/>
      <c r="C192" s="2135"/>
      <c r="D192" s="2136"/>
      <c r="E192" s="779"/>
      <c r="F192" s="780">
        <f>C191</f>
        <v>0</v>
      </c>
      <c r="G192" s="779"/>
      <c r="H192" s="780">
        <f>I191</f>
        <v>0</v>
      </c>
      <c r="I192" s="2137"/>
      <c r="J192" s="2138"/>
      <c r="K192" s="2139"/>
      <c r="L192" s="2140"/>
      <c r="M192" s="2140"/>
      <c r="N192" s="2136"/>
      <c r="O192" s="2066"/>
      <c r="P192" s="2067"/>
      <c r="Q192" s="2067"/>
      <c r="R192" s="2067"/>
      <c r="S192" s="2068"/>
      <c r="T192" s="773" t="s">
        <v>888</v>
      </c>
      <c r="U192" s="774"/>
      <c r="V192" s="775"/>
      <c r="W192" s="557" t="str">
        <f>IF(W191="","",VLOOKUP(W191,[11]シフト記号表!$C$6:$L$47,10,FALSE))</f>
        <v/>
      </c>
      <c r="X192" s="558" t="str">
        <f>IF(X191="","",VLOOKUP(X191,[11]シフト記号表!$C$6:$L$47,10,FALSE))</f>
        <v/>
      </c>
      <c r="Y192" s="558" t="str">
        <f>IF(Y191="","",VLOOKUP(Y191,[11]シフト記号表!$C$6:$L$47,10,FALSE))</f>
        <v/>
      </c>
      <c r="Z192" s="558" t="str">
        <f>IF(Z191="","",VLOOKUP(Z191,[11]シフト記号表!$C$6:$L$47,10,FALSE))</f>
        <v/>
      </c>
      <c r="AA192" s="558" t="str">
        <f>IF(AA191="","",VLOOKUP(AA191,[11]シフト記号表!$C$6:$L$47,10,FALSE))</f>
        <v/>
      </c>
      <c r="AB192" s="558" t="str">
        <f>IF(AB191="","",VLOOKUP(AB191,[11]シフト記号表!$C$6:$L$47,10,FALSE))</f>
        <v/>
      </c>
      <c r="AC192" s="559" t="str">
        <f>IF(AC191="","",VLOOKUP(AC191,[11]シフト記号表!$C$6:$L$47,10,FALSE))</f>
        <v/>
      </c>
      <c r="AD192" s="557" t="str">
        <f>IF(AD191="","",VLOOKUP(AD191,[11]シフト記号表!$C$6:$L$47,10,FALSE))</f>
        <v/>
      </c>
      <c r="AE192" s="558" t="str">
        <f>IF(AE191="","",VLOOKUP(AE191,[11]シフト記号表!$C$6:$L$47,10,FALSE))</f>
        <v/>
      </c>
      <c r="AF192" s="558" t="str">
        <f>IF(AF191="","",VLOOKUP(AF191,[11]シフト記号表!$C$6:$L$47,10,FALSE))</f>
        <v/>
      </c>
      <c r="AG192" s="558" t="str">
        <f>IF(AG191="","",VLOOKUP(AG191,[11]シフト記号表!$C$6:$L$47,10,FALSE))</f>
        <v/>
      </c>
      <c r="AH192" s="558" t="str">
        <f>IF(AH191="","",VLOOKUP(AH191,[11]シフト記号表!$C$6:$L$47,10,FALSE))</f>
        <v/>
      </c>
      <c r="AI192" s="558" t="str">
        <f>IF(AI191="","",VLOOKUP(AI191,[11]シフト記号表!$C$6:$L$47,10,FALSE))</f>
        <v/>
      </c>
      <c r="AJ192" s="559" t="str">
        <f>IF(AJ191="","",VLOOKUP(AJ191,[11]シフト記号表!$C$6:$L$47,10,FALSE))</f>
        <v/>
      </c>
      <c r="AK192" s="557" t="str">
        <f>IF(AK191="","",VLOOKUP(AK191,[11]シフト記号表!$C$6:$L$47,10,FALSE))</f>
        <v/>
      </c>
      <c r="AL192" s="558" t="str">
        <f>IF(AL191="","",VLOOKUP(AL191,[11]シフト記号表!$C$6:$L$47,10,FALSE))</f>
        <v/>
      </c>
      <c r="AM192" s="558" t="str">
        <f>IF(AM191="","",VLOOKUP(AM191,[11]シフト記号表!$C$6:$L$47,10,FALSE))</f>
        <v/>
      </c>
      <c r="AN192" s="558" t="str">
        <f>IF(AN191="","",VLOOKUP(AN191,[11]シフト記号表!$C$6:$L$47,10,FALSE))</f>
        <v/>
      </c>
      <c r="AO192" s="558" t="str">
        <f>IF(AO191="","",VLOOKUP(AO191,[11]シフト記号表!$C$6:$L$47,10,FALSE))</f>
        <v/>
      </c>
      <c r="AP192" s="558" t="str">
        <f>IF(AP191="","",VLOOKUP(AP191,[11]シフト記号表!$C$6:$L$47,10,FALSE))</f>
        <v/>
      </c>
      <c r="AQ192" s="559" t="str">
        <f>IF(AQ191="","",VLOOKUP(AQ191,[11]シフト記号表!$C$6:$L$47,10,FALSE))</f>
        <v/>
      </c>
      <c r="AR192" s="557" t="str">
        <f>IF(AR191="","",VLOOKUP(AR191,[11]シフト記号表!$C$6:$L$47,10,FALSE))</f>
        <v/>
      </c>
      <c r="AS192" s="558" t="str">
        <f>IF(AS191="","",VLOOKUP(AS191,[11]シフト記号表!$C$6:$L$47,10,FALSE))</f>
        <v/>
      </c>
      <c r="AT192" s="558" t="str">
        <f>IF(AT191="","",VLOOKUP(AT191,[11]シフト記号表!$C$6:$L$47,10,FALSE))</f>
        <v/>
      </c>
      <c r="AU192" s="558" t="str">
        <f>IF(AU191="","",VLOOKUP(AU191,[11]シフト記号表!$C$6:$L$47,10,FALSE))</f>
        <v/>
      </c>
      <c r="AV192" s="558" t="str">
        <f>IF(AV191="","",VLOOKUP(AV191,[11]シフト記号表!$C$6:$L$47,10,FALSE))</f>
        <v/>
      </c>
      <c r="AW192" s="558" t="str">
        <f>IF(AW191="","",VLOOKUP(AW191,[11]シフト記号表!$C$6:$L$47,10,FALSE))</f>
        <v/>
      </c>
      <c r="AX192" s="559" t="str">
        <f>IF(AX191="","",VLOOKUP(AX191,[11]シフト記号表!$C$6:$L$47,10,FALSE))</f>
        <v/>
      </c>
      <c r="AY192" s="557" t="str">
        <f>IF(AY191="","",VLOOKUP(AY191,[11]シフト記号表!$C$6:$L$47,10,FALSE))</f>
        <v/>
      </c>
      <c r="AZ192" s="558" t="str">
        <f>IF(AZ191="","",VLOOKUP(AZ191,[11]シフト記号表!$C$6:$L$47,10,FALSE))</f>
        <v/>
      </c>
      <c r="BA192" s="558" t="str">
        <f>IF(BA191="","",VLOOKUP(BA191,[11]シフト記号表!$C$6:$L$47,10,FALSE))</f>
        <v/>
      </c>
      <c r="BB192" s="2132">
        <f>IF($BE$3="４週",SUM(W192:AX192),IF($BE$3="暦月",SUM(W192:BA192),""))</f>
        <v>0</v>
      </c>
      <c r="BC192" s="2133"/>
      <c r="BD192" s="2134">
        <f>IF($BE$3="４週",BB192/4,IF($BE$3="暦月",(BB192/($BE$8/7)),""))</f>
        <v>0</v>
      </c>
      <c r="BE192" s="2133"/>
      <c r="BF192" s="2129"/>
      <c r="BG192" s="2130"/>
      <c r="BH192" s="2130"/>
      <c r="BI192" s="2130"/>
      <c r="BJ192" s="2131"/>
    </row>
    <row r="193" spans="2:62" ht="20.25" customHeight="1" x14ac:dyDescent="0.15">
      <c r="B193" s="2049">
        <f>B191+1</f>
        <v>90</v>
      </c>
      <c r="C193" s="2121"/>
      <c r="D193" s="2122"/>
      <c r="E193" s="761"/>
      <c r="F193" s="762"/>
      <c r="G193" s="761"/>
      <c r="H193" s="762"/>
      <c r="I193" s="2123"/>
      <c r="J193" s="2124"/>
      <c r="K193" s="2125"/>
      <c r="L193" s="2126"/>
      <c r="M193" s="2126"/>
      <c r="N193" s="2122"/>
      <c r="O193" s="2066"/>
      <c r="P193" s="2067"/>
      <c r="Q193" s="2067"/>
      <c r="R193" s="2067"/>
      <c r="S193" s="2068"/>
      <c r="T193" s="776" t="s">
        <v>887</v>
      </c>
      <c r="U193" s="777"/>
      <c r="V193" s="778"/>
      <c r="W193" s="549"/>
      <c r="X193" s="550"/>
      <c r="Y193" s="550"/>
      <c r="Z193" s="550"/>
      <c r="AA193" s="550"/>
      <c r="AB193" s="550"/>
      <c r="AC193" s="551"/>
      <c r="AD193" s="549"/>
      <c r="AE193" s="550"/>
      <c r="AF193" s="550"/>
      <c r="AG193" s="550"/>
      <c r="AH193" s="550"/>
      <c r="AI193" s="550"/>
      <c r="AJ193" s="551"/>
      <c r="AK193" s="549"/>
      <c r="AL193" s="550"/>
      <c r="AM193" s="550"/>
      <c r="AN193" s="550"/>
      <c r="AO193" s="550"/>
      <c r="AP193" s="550"/>
      <c r="AQ193" s="551"/>
      <c r="AR193" s="549"/>
      <c r="AS193" s="550"/>
      <c r="AT193" s="550"/>
      <c r="AU193" s="550"/>
      <c r="AV193" s="550"/>
      <c r="AW193" s="550"/>
      <c r="AX193" s="551"/>
      <c r="AY193" s="549"/>
      <c r="AZ193" s="550"/>
      <c r="BA193" s="772"/>
      <c r="BB193" s="2127"/>
      <c r="BC193" s="2128"/>
      <c r="BD193" s="2116"/>
      <c r="BE193" s="2117"/>
      <c r="BF193" s="2118"/>
      <c r="BG193" s="2119"/>
      <c r="BH193" s="2119"/>
      <c r="BI193" s="2119"/>
      <c r="BJ193" s="2120"/>
    </row>
    <row r="194" spans="2:62" ht="20.25" customHeight="1" x14ac:dyDescent="0.15">
      <c r="B194" s="2050"/>
      <c r="C194" s="2135"/>
      <c r="D194" s="2136"/>
      <c r="E194" s="779"/>
      <c r="F194" s="780">
        <f>C193</f>
        <v>0</v>
      </c>
      <c r="G194" s="779"/>
      <c r="H194" s="780">
        <f>I193</f>
        <v>0</v>
      </c>
      <c r="I194" s="2137"/>
      <c r="J194" s="2138"/>
      <c r="K194" s="2139"/>
      <c r="L194" s="2140"/>
      <c r="M194" s="2140"/>
      <c r="N194" s="2136"/>
      <c r="O194" s="2066"/>
      <c r="P194" s="2067"/>
      <c r="Q194" s="2067"/>
      <c r="R194" s="2067"/>
      <c r="S194" s="2068"/>
      <c r="T194" s="773" t="s">
        <v>888</v>
      </c>
      <c r="U194" s="774"/>
      <c r="V194" s="775"/>
      <c r="W194" s="557" t="str">
        <f>IF(W193="","",VLOOKUP(W193,[11]シフト記号表!$C$6:$L$47,10,FALSE))</f>
        <v/>
      </c>
      <c r="X194" s="558" t="str">
        <f>IF(X193="","",VLOOKUP(X193,[11]シフト記号表!$C$6:$L$47,10,FALSE))</f>
        <v/>
      </c>
      <c r="Y194" s="558" t="str">
        <f>IF(Y193="","",VLOOKUP(Y193,[11]シフト記号表!$C$6:$L$47,10,FALSE))</f>
        <v/>
      </c>
      <c r="Z194" s="558" t="str">
        <f>IF(Z193="","",VLOOKUP(Z193,[11]シフト記号表!$C$6:$L$47,10,FALSE))</f>
        <v/>
      </c>
      <c r="AA194" s="558" t="str">
        <f>IF(AA193="","",VLOOKUP(AA193,[11]シフト記号表!$C$6:$L$47,10,FALSE))</f>
        <v/>
      </c>
      <c r="AB194" s="558" t="str">
        <f>IF(AB193="","",VLOOKUP(AB193,[11]シフト記号表!$C$6:$L$47,10,FALSE))</f>
        <v/>
      </c>
      <c r="AC194" s="559" t="str">
        <f>IF(AC193="","",VLOOKUP(AC193,[11]シフト記号表!$C$6:$L$47,10,FALSE))</f>
        <v/>
      </c>
      <c r="AD194" s="557" t="str">
        <f>IF(AD193="","",VLOOKUP(AD193,[11]シフト記号表!$C$6:$L$47,10,FALSE))</f>
        <v/>
      </c>
      <c r="AE194" s="558" t="str">
        <f>IF(AE193="","",VLOOKUP(AE193,[11]シフト記号表!$C$6:$L$47,10,FALSE))</f>
        <v/>
      </c>
      <c r="AF194" s="558" t="str">
        <f>IF(AF193="","",VLOOKUP(AF193,[11]シフト記号表!$C$6:$L$47,10,FALSE))</f>
        <v/>
      </c>
      <c r="AG194" s="558" t="str">
        <f>IF(AG193="","",VLOOKUP(AG193,[11]シフト記号表!$C$6:$L$47,10,FALSE))</f>
        <v/>
      </c>
      <c r="AH194" s="558" t="str">
        <f>IF(AH193="","",VLOOKUP(AH193,[11]シフト記号表!$C$6:$L$47,10,FALSE))</f>
        <v/>
      </c>
      <c r="AI194" s="558" t="str">
        <f>IF(AI193="","",VLOOKUP(AI193,[11]シフト記号表!$C$6:$L$47,10,FALSE))</f>
        <v/>
      </c>
      <c r="AJ194" s="559" t="str">
        <f>IF(AJ193="","",VLOOKUP(AJ193,[11]シフト記号表!$C$6:$L$47,10,FALSE))</f>
        <v/>
      </c>
      <c r="AK194" s="557" t="str">
        <f>IF(AK193="","",VLOOKUP(AK193,[11]シフト記号表!$C$6:$L$47,10,FALSE))</f>
        <v/>
      </c>
      <c r="AL194" s="558" t="str">
        <f>IF(AL193="","",VLOOKUP(AL193,[11]シフト記号表!$C$6:$L$47,10,FALSE))</f>
        <v/>
      </c>
      <c r="AM194" s="558" t="str">
        <f>IF(AM193="","",VLOOKUP(AM193,[11]シフト記号表!$C$6:$L$47,10,FALSE))</f>
        <v/>
      </c>
      <c r="AN194" s="558" t="str">
        <f>IF(AN193="","",VLOOKUP(AN193,[11]シフト記号表!$C$6:$L$47,10,FALSE))</f>
        <v/>
      </c>
      <c r="AO194" s="558" t="str">
        <f>IF(AO193="","",VLOOKUP(AO193,[11]シフト記号表!$C$6:$L$47,10,FALSE))</f>
        <v/>
      </c>
      <c r="AP194" s="558" t="str">
        <f>IF(AP193="","",VLOOKUP(AP193,[11]シフト記号表!$C$6:$L$47,10,FALSE))</f>
        <v/>
      </c>
      <c r="AQ194" s="559" t="str">
        <f>IF(AQ193="","",VLOOKUP(AQ193,[11]シフト記号表!$C$6:$L$47,10,FALSE))</f>
        <v/>
      </c>
      <c r="AR194" s="557" t="str">
        <f>IF(AR193="","",VLOOKUP(AR193,[11]シフト記号表!$C$6:$L$47,10,FALSE))</f>
        <v/>
      </c>
      <c r="AS194" s="558" t="str">
        <f>IF(AS193="","",VLOOKUP(AS193,[11]シフト記号表!$C$6:$L$47,10,FALSE))</f>
        <v/>
      </c>
      <c r="AT194" s="558" t="str">
        <f>IF(AT193="","",VLOOKUP(AT193,[11]シフト記号表!$C$6:$L$47,10,FALSE))</f>
        <v/>
      </c>
      <c r="AU194" s="558" t="str">
        <f>IF(AU193="","",VLOOKUP(AU193,[11]シフト記号表!$C$6:$L$47,10,FALSE))</f>
        <v/>
      </c>
      <c r="AV194" s="558" t="str">
        <f>IF(AV193="","",VLOOKUP(AV193,[11]シフト記号表!$C$6:$L$47,10,FALSE))</f>
        <v/>
      </c>
      <c r="AW194" s="558" t="str">
        <f>IF(AW193="","",VLOOKUP(AW193,[11]シフト記号表!$C$6:$L$47,10,FALSE))</f>
        <v/>
      </c>
      <c r="AX194" s="559" t="str">
        <f>IF(AX193="","",VLOOKUP(AX193,[11]シフト記号表!$C$6:$L$47,10,FALSE))</f>
        <v/>
      </c>
      <c r="AY194" s="557" t="str">
        <f>IF(AY193="","",VLOOKUP(AY193,[11]シフト記号表!$C$6:$L$47,10,FALSE))</f>
        <v/>
      </c>
      <c r="AZ194" s="558" t="str">
        <f>IF(AZ193="","",VLOOKUP(AZ193,[11]シフト記号表!$C$6:$L$47,10,FALSE))</f>
        <v/>
      </c>
      <c r="BA194" s="558" t="str">
        <f>IF(BA193="","",VLOOKUP(BA193,[11]シフト記号表!$C$6:$L$47,10,FALSE))</f>
        <v/>
      </c>
      <c r="BB194" s="2132">
        <f>IF($BE$3="４週",SUM(W194:AX194),IF($BE$3="暦月",SUM(W194:BA194),""))</f>
        <v>0</v>
      </c>
      <c r="BC194" s="2133"/>
      <c r="BD194" s="2134">
        <f>IF($BE$3="４週",BB194/4,IF($BE$3="暦月",(BB194/($BE$8/7)),""))</f>
        <v>0</v>
      </c>
      <c r="BE194" s="2133"/>
      <c r="BF194" s="2129"/>
      <c r="BG194" s="2130"/>
      <c r="BH194" s="2130"/>
      <c r="BI194" s="2130"/>
      <c r="BJ194" s="2131"/>
    </row>
    <row r="195" spans="2:62" ht="20.25" customHeight="1" x14ac:dyDescent="0.15">
      <c r="B195" s="2049">
        <f>B193+1</f>
        <v>91</v>
      </c>
      <c r="C195" s="2121"/>
      <c r="D195" s="2122"/>
      <c r="E195" s="761"/>
      <c r="F195" s="762"/>
      <c r="G195" s="761"/>
      <c r="H195" s="762"/>
      <c r="I195" s="2123"/>
      <c r="J195" s="2124"/>
      <c r="K195" s="2125"/>
      <c r="L195" s="2126"/>
      <c r="M195" s="2126"/>
      <c r="N195" s="2122"/>
      <c r="O195" s="2066"/>
      <c r="P195" s="2067"/>
      <c r="Q195" s="2067"/>
      <c r="R195" s="2067"/>
      <c r="S195" s="2068"/>
      <c r="T195" s="776" t="s">
        <v>887</v>
      </c>
      <c r="U195" s="777"/>
      <c r="V195" s="778"/>
      <c r="W195" s="549"/>
      <c r="X195" s="550"/>
      <c r="Y195" s="550"/>
      <c r="Z195" s="550"/>
      <c r="AA195" s="550"/>
      <c r="AB195" s="550"/>
      <c r="AC195" s="551"/>
      <c r="AD195" s="549"/>
      <c r="AE195" s="550"/>
      <c r="AF195" s="550"/>
      <c r="AG195" s="550"/>
      <c r="AH195" s="550"/>
      <c r="AI195" s="550"/>
      <c r="AJ195" s="551"/>
      <c r="AK195" s="549"/>
      <c r="AL195" s="550"/>
      <c r="AM195" s="550"/>
      <c r="AN195" s="550"/>
      <c r="AO195" s="550"/>
      <c r="AP195" s="550"/>
      <c r="AQ195" s="551"/>
      <c r="AR195" s="549"/>
      <c r="AS195" s="550"/>
      <c r="AT195" s="550"/>
      <c r="AU195" s="550"/>
      <c r="AV195" s="550"/>
      <c r="AW195" s="550"/>
      <c r="AX195" s="551"/>
      <c r="AY195" s="549"/>
      <c r="AZ195" s="550"/>
      <c r="BA195" s="772"/>
      <c r="BB195" s="2127"/>
      <c r="BC195" s="2128"/>
      <c r="BD195" s="2116"/>
      <c r="BE195" s="2117"/>
      <c r="BF195" s="2118"/>
      <c r="BG195" s="2119"/>
      <c r="BH195" s="2119"/>
      <c r="BI195" s="2119"/>
      <c r="BJ195" s="2120"/>
    </row>
    <row r="196" spans="2:62" ht="20.25" customHeight="1" x14ac:dyDescent="0.15">
      <c r="B196" s="2050"/>
      <c r="C196" s="2135"/>
      <c r="D196" s="2136"/>
      <c r="E196" s="779"/>
      <c r="F196" s="780">
        <f>C195</f>
        <v>0</v>
      </c>
      <c r="G196" s="779"/>
      <c r="H196" s="780">
        <f>I195</f>
        <v>0</v>
      </c>
      <c r="I196" s="2137"/>
      <c r="J196" s="2138"/>
      <c r="K196" s="2139"/>
      <c r="L196" s="2140"/>
      <c r="M196" s="2140"/>
      <c r="N196" s="2136"/>
      <c r="O196" s="2066"/>
      <c r="P196" s="2067"/>
      <c r="Q196" s="2067"/>
      <c r="R196" s="2067"/>
      <c r="S196" s="2068"/>
      <c r="T196" s="773" t="s">
        <v>888</v>
      </c>
      <c r="U196" s="774"/>
      <c r="V196" s="775"/>
      <c r="W196" s="557" t="str">
        <f>IF(W195="","",VLOOKUP(W195,[11]シフト記号表!$C$6:$L$47,10,FALSE))</f>
        <v/>
      </c>
      <c r="X196" s="558" t="str">
        <f>IF(X195="","",VLOOKUP(X195,[11]シフト記号表!$C$6:$L$47,10,FALSE))</f>
        <v/>
      </c>
      <c r="Y196" s="558" t="str">
        <f>IF(Y195="","",VLOOKUP(Y195,[11]シフト記号表!$C$6:$L$47,10,FALSE))</f>
        <v/>
      </c>
      <c r="Z196" s="558" t="str">
        <f>IF(Z195="","",VLOOKUP(Z195,[11]シフト記号表!$C$6:$L$47,10,FALSE))</f>
        <v/>
      </c>
      <c r="AA196" s="558" t="str">
        <f>IF(AA195="","",VLOOKUP(AA195,[11]シフト記号表!$C$6:$L$47,10,FALSE))</f>
        <v/>
      </c>
      <c r="AB196" s="558" t="str">
        <f>IF(AB195="","",VLOOKUP(AB195,[11]シフト記号表!$C$6:$L$47,10,FALSE))</f>
        <v/>
      </c>
      <c r="AC196" s="559" t="str">
        <f>IF(AC195="","",VLOOKUP(AC195,[11]シフト記号表!$C$6:$L$47,10,FALSE))</f>
        <v/>
      </c>
      <c r="AD196" s="557" t="str">
        <f>IF(AD195="","",VLOOKUP(AD195,[11]シフト記号表!$C$6:$L$47,10,FALSE))</f>
        <v/>
      </c>
      <c r="AE196" s="558" t="str">
        <f>IF(AE195="","",VLOOKUP(AE195,[11]シフト記号表!$C$6:$L$47,10,FALSE))</f>
        <v/>
      </c>
      <c r="AF196" s="558" t="str">
        <f>IF(AF195="","",VLOOKUP(AF195,[11]シフト記号表!$C$6:$L$47,10,FALSE))</f>
        <v/>
      </c>
      <c r="AG196" s="558" t="str">
        <f>IF(AG195="","",VLOOKUP(AG195,[11]シフト記号表!$C$6:$L$47,10,FALSE))</f>
        <v/>
      </c>
      <c r="AH196" s="558" t="str">
        <f>IF(AH195="","",VLOOKUP(AH195,[11]シフト記号表!$C$6:$L$47,10,FALSE))</f>
        <v/>
      </c>
      <c r="AI196" s="558" t="str">
        <f>IF(AI195="","",VLOOKUP(AI195,[11]シフト記号表!$C$6:$L$47,10,FALSE))</f>
        <v/>
      </c>
      <c r="AJ196" s="559" t="str">
        <f>IF(AJ195="","",VLOOKUP(AJ195,[11]シフト記号表!$C$6:$L$47,10,FALSE))</f>
        <v/>
      </c>
      <c r="AK196" s="557" t="str">
        <f>IF(AK195="","",VLOOKUP(AK195,[11]シフト記号表!$C$6:$L$47,10,FALSE))</f>
        <v/>
      </c>
      <c r="AL196" s="558" t="str">
        <f>IF(AL195="","",VLOOKUP(AL195,[11]シフト記号表!$C$6:$L$47,10,FALSE))</f>
        <v/>
      </c>
      <c r="AM196" s="558" t="str">
        <f>IF(AM195="","",VLOOKUP(AM195,[11]シフト記号表!$C$6:$L$47,10,FALSE))</f>
        <v/>
      </c>
      <c r="AN196" s="558" t="str">
        <f>IF(AN195="","",VLOOKUP(AN195,[11]シフト記号表!$C$6:$L$47,10,FALSE))</f>
        <v/>
      </c>
      <c r="AO196" s="558" t="str">
        <f>IF(AO195="","",VLOOKUP(AO195,[11]シフト記号表!$C$6:$L$47,10,FALSE))</f>
        <v/>
      </c>
      <c r="AP196" s="558" t="str">
        <f>IF(AP195="","",VLOOKUP(AP195,[11]シフト記号表!$C$6:$L$47,10,FALSE))</f>
        <v/>
      </c>
      <c r="AQ196" s="559" t="str">
        <f>IF(AQ195="","",VLOOKUP(AQ195,[11]シフト記号表!$C$6:$L$47,10,FALSE))</f>
        <v/>
      </c>
      <c r="AR196" s="557" t="str">
        <f>IF(AR195="","",VLOOKUP(AR195,[11]シフト記号表!$C$6:$L$47,10,FALSE))</f>
        <v/>
      </c>
      <c r="AS196" s="558" t="str">
        <f>IF(AS195="","",VLOOKUP(AS195,[11]シフト記号表!$C$6:$L$47,10,FALSE))</f>
        <v/>
      </c>
      <c r="AT196" s="558" t="str">
        <f>IF(AT195="","",VLOOKUP(AT195,[11]シフト記号表!$C$6:$L$47,10,FALSE))</f>
        <v/>
      </c>
      <c r="AU196" s="558" t="str">
        <f>IF(AU195="","",VLOOKUP(AU195,[11]シフト記号表!$C$6:$L$47,10,FALSE))</f>
        <v/>
      </c>
      <c r="AV196" s="558" t="str">
        <f>IF(AV195="","",VLOOKUP(AV195,[11]シフト記号表!$C$6:$L$47,10,FALSE))</f>
        <v/>
      </c>
      <c r="AW196" s="558" t="str">
        <f>IF(AW195="","",VLOOKUP(AW195,[11]シフト記号表!$C$6:$L$47,10,FALSE))</f>
        <v/>
      </c>
      <c r="AX196" s="559" t="str">
        <f>IF(AX195="","",VLOOKUP(AX195,[11]シフト記号表!$C$6:$L$47,10,FALSE))</f>
        <v/>
      </c>
      <c r="AY196" s="557" t="str">
        <f>IF(AY195="","",VLOOKUP(AY195,[11]シフト記号表!$C$6:$L$47,10,FALSE))</f>
        <v/>
      </c>
      <c r="AZ196" s="558" t="str">
        <f>IF(AZ195="","",VLOOKUP(AZ195,[11]シフト記号表!$C$6:$L$47,10,FALSE))</f>
        <v/>
      </c>
      <c r="BA196" s="558" t="str">
        <f>IF(BA195="","",VLOOKUP(BA195,[11]シフト記号表!$C$6:$L$47,10,FALSE))</f>
        <v/>
      </c>
      <c r="BB196" s="2132">
        <f>IF($BE$3="４週",SUM(W196:AX196),IF($BE$3="暦月",SUM(W196:BA196),""))</f>
        <v>0</v>
      </c>
      <c r="BC196" s="2133"/>
      <c r="BD196" s="2134">
        <f>IF($BE$3="４週",BB196/4,IF($BE$3="暦月",(BB196/($BE$8/7)),""))</f>
        <v>0</v>
      </c>
      <c r="BE196" s="2133"/>
      <c r="BF196" s="2129"/>
      <c r="BG196" s="2130"/>
      <c r="BH196" s="2130"/>
      <c r="BI196" s="2130"/>
      <c r="BJ196" s="2131"/>
    </row>
    <row r="197" spans="2:62" ht="20.25" customHeight="1" x14ac:dyDescent="0.15">
      <c r="B197" s="2049">
        <f>B195+1</f>
        <v>92</v>
      </c>
      <c r="C197" s="2121"/>
      <c r="D197" s="2122"/>
      <c r="E197" s="761"/>
      <c r="F197" s="762"/>
      <c r="G197" s="761"/>
      <c r="H197" s="762"/>
      <c r="I197" s="2123"/>
      <c r="J197" s="2124"/>
      <c r="K197" s="2125"/>
      <c r="L197" s="2126"/>
      <c r="M197" s="2126"/>
      <c r="N197" s="2122"/>
      <c r="O197" s="2066"/>
      <c r="P197" s="2067"/>
      <c r="Q197" s="2067"/>
      <c r="R197" s="2067"/>
      <c r="S197" s="2068"/>
      <c r="T197" s="776" t="s">
        <v>887</v>
      </c>
      <c r="U197" s="777"/>
      <c r="V197" s="778"/>
      <c r="W197" s="549"/>
      <c r="X197" s="550"/>
      <c r="Y197" s="550"/>
      <c r="Z197" s="550"/>
      <c r="AA197" s="550"/>
      <c r="AB197" s="550"/>
      <c r="AC197" s="551"/>
      <c r="AD197" s="549"/>
      <c r="AE197" s="550"/>
      <c r="AF197" s="550"/>
      <c r="AG197" s="550"/>
      <c r="AH197" s="550"/>
      <c r="AI197" s="550"/>
      <c r="AJ197" s="551"/>
      <c r="AK197" s="549"/>
      <c r="AL197" s="550"/>
      <c r="AM197" s="550"/>
      <c r="AN197" s="550"/>
      <c r="AO197" s="550"/>
      <c r="AP197" s="550"/>
      <c r="AQ197" s="551"/>
      <c r="AR197" s="549"/>
      <c r="AS197" s="550"/>
      <c r="AT197" s="550"/>
      <c r="AU197" s="550"/>
      <c r="AV197" s="550"/>
      <c r="AW197" s="550"/>
      <c r="AX197" s="551"/>
      <c r="AY197" s="549"/>
      <c r="AZ197" s="550"/>
      <c r="BA197" s="772"/>
      <c r="BB197" s="2127"/>
      <c r="BC197" s="2128"/>
      <c r="BD197" s="2116"/>
      <c r="BE197" s="2117"/>
      <c r="BF197" s="2118"/>
      <c r="BG197" s="2119"/>
      <c r="BH197" s="2119"/>
      <c r="BI197" s="2119"/>
      <c r="BJ197" s="2120"/>
    </row>
    <row r="198" spans="2:62" ht="20.25" customHeight="1" x14ac:dyDescent="0.15">
      <c r="B198" s="2050"/>
      <c r="C198" s="2135"/>
      <c r="D198" s="2136"/>
      <c r="E198" s="779"/>
      <c r="F198" s="780">
        <f>C197</f>
        <v>0</v>
      </c>
      <c r="G198" s="779"/>
      <c r="H198" s="780">
        <f>I197</f>
        <v>0</v>
      </c>
      <c r="I198" s="2137"/>
      <c r="J198" s="2138"/>
      <c r="K198" s="2139"/>
      <c r="L198" s="2140"/>
      <c r="M198" s="2140"/>
      <c r="N198" s="2136"/>
      <c r="O198" s="2066"/>
      <c r="P198" s="2067"/>
      <c r="Q198" s="2067"/>
      <c r="R198" s="2067"/>
      <c r="S198" s="2068"/>
      <c r="T198" s="773" t="s">
        <v>888</v>
      </c>
      <c r="U198" s="774"/>
      <c r="V198" s="775"/>
      <c r="W198" s="557" t="str">
        <f>IF(W197="","",VLOOKUP(W197,[11]シフト記号表!$C$6:$L$47,10,FALSE))</f>
        <v/>
      </c>
      <c r="X198" s="558" t="str">
        <f>IF(X197="","",VLOOKUP(X197,[11]シフト記号表!$C$6:$L$47,10,FALSE))</f>
        <v/>
      </c>
      <c r="Y198" s="558" t="str">
        <f>IF(Y197="","",VLOOKUP(Y197,[11]シフト記号表!$C$6:$L$47,10,FALSE))</f>
        <v/>
      </c>
      <c r="Z198" s="558" t="str">
        <f>IF(Z197="","",VLOOKUP(Z197,[11]シフト記号表!$C$6:$L$47,10,FALSE))</f>
        <v/>
      </c>
      <c r="AA198" s="558" t="str">
        <f>IF(AA197="","",VLOOKUP(AA197,[11]シフト記号表!$C$6:$L$47,10,FALSE))</f>
        <v/>
      </c>
      <c r="AB198" s="558" t="str">
        <f>IF(AB197="","",VLOOKUP(AB197,[11]シフト記号表!$C$6:$L$47,10,FALSE))</f>
        <v/>
      </c>
      <c r="AC198" s="559" t="str">
        <f>IF(AC197="","",VLOOKUP(AC197,[11]シフト記号表!$C$6:$L$47,10,FALSE))</f>
        <v/>
      </c>
      <c r="AD198" s="557" t="str">
        <f>IF(AD197="","",VLOOKUP(AD197,[11]シフト記号表!$C$6:$L$47,10,FALSE))</f>
        <v/>
      </c>
      <c r="AE198" s="558" t="str">
        <f>IF(AE197="","",VLOOKUP(AE197,[11]シフト記号表!$C$6:$L$47,10,FALSE))</f>
        <v/>
      </c>
      <c r="AF198" s="558" t="str">
        <f>IF(AF197="","",VLOOKUP(AF197,[11]シフト記号表!$C$6:$L$47,10,FALSE))</f>
        <v/>
      </c>
      <c r="AG198" s="558" t="str">
        <f>IF(AG197="","",VLOOKUP(AG197,[11]シフト記号表!$C$6:$L$47,10,FALSE))</f>
        <v/>
      </c>
      <c r="AH198" s="558" t="str">
        <f>IF(AH197="","",VLOOKUP(AH197,[11]シフト記号表!$C$6:$L$47,10,FALSE))</f>
        <v/>
      </c>
      <c r="AI198" s="558" t="str">
        <f>IF(AI197="","",VLOOKUP(AI197,[11]シフト記号表!$C$6:$L$47,10,FALSE))</f>
        <v/>
      </c>
      <c r="AJ198" s="559" t="str">
        <f>IF(AJ197="","",VLOOKUP(AJ197,[11]シフト記号表!$C$6:$L$47,10,FALSE))</f>
        <v/>
      </c>
      <c r="AK198" s="557" t="str">
        <f>IF(AK197="","",VLOOKUP(AK197,[11]シフト記号表!$C$6:$L$47,10,FALSE))</f>
        <v/>
      </c>
      <c r="AL198" s="558" t="str">
        <f>IF(AL197="","",VLOOKUP(AL197,[11]シフト記号表!$C$6:$L$47,10,FALSE))</f>
        <v/>
      </c>
      <c r="AM198" s="558" t="str">
        <f>IF(AM197="","",VLOOKUP(AM197,[11]シフト記号表!$C$6:$L$47,10,FALSE))</f>
        <v/>
      </c>
      <c r="AN198" s="558" t="str">
        <f>IF(AN197="","",VLOOKUP(AN197,[11]シフト記号表!$C$6:$L$47,10,FALSE))</f>
        <v/>
      </c>
      <c r="AO198" s="558" t="str">
        <f>IF(AO197="","",VLOOKUP(AO197,[11]シフト記号表!$C$6:$L$47,10,FALSE))</f>
        <v/>
      </c>
      <c r="AP198" s="558" t="str">
        <f>IF(AP197="","",VLOOKUP(AP197,[11]シフト記号表!$C$6:$L$47,10,FALSE))</f>
        <v/>
      </c>
      <c r="AQ198" s="559" t="str">
        <f>IF(AQ197="","",VLOOKUP(AQ197,[11]シフト記号表!$C$6:$L$47,10,FALSE))</f>
        <v/>
      </c>
      <c r="AR198" s="557" t="str">
        <f>IF(AR197="","",VLOOKUP(AR197,[11]シフト記号表!$C$6:$L$47,10,FALSE))</f>
        <v/>
      </c>
      <c r="AS198" s="558" t="str">
        <f>IF(AS197="","",VLOOKUP(AS197,[11]シフト記号表!$C$6:$L$47,10,FALSE))</f>
        <v/>
      </c>
      <c r="AT198" s="558" t="str">
        <f>IF(AT197="","",VLOOKUP(AT197,[11]シフト記号表!$C$6:$L$47,10,FALSE))</f>
        <v/>
      </c>
      <c r="AU198" s="558" t="str">
        <f>IF(AU197="","",VLOOKUP(AU197,[11]シフト記号表!$C$6:$L$47,10,FALSE))</f>
        <v/>
      </c>
      <c r="AV198" s="558" t="str">
        <f>IF(AV197="","",VLOOKUP(AV197,[11]シフト記号表!$C$6:$L$47,10,FALSE))</f>
        <v/>
      </c>
      <c r="AW198" s="558" t="str">
        <f>IF(AW197="","",VLOOKUP(AW197,[11]シフト記号表!$C$6:$L$47,10,FALSE))</f>
        <v/>
      </c>
      <c r="AX198" s="559" t="str">
        <f>IF(AX197="","",VLOOKUP(AX197,[11]シフト記号表!$C$6:$L$47,10,FALSE))</f>
        <v/>
      </c>
      <c r="AY198" s="557" t="str">
        <f>IF(AY197="","",VLOOKUP(AY197,[11]シフト記号表!$C$6:$L$47,10,FALSE))</f>
        <v/>
      </c>
      <c r="AZ198" s="558" t="str">
        <f>IF(AZ197="","",VLOOKUP(AZ197,[11]シフト記号表!$C$6:$L$47,10,FALSE))</f>
        <v/>
      </c>
      <c r="BA198" s="558" t="str">
        <f>IF(BA197="","",VLOOKUP(BA197,[11]シフト記号表!$C$6:$L$47,10,FALSE))</f>
        <v/>
      </c>
      <c r="BB198" s="2132">
        <f>IF($BE$3="４週",SUM(W198:AX198),IF($BE$3="暦月",SUM(W198:BA198),""))</f>
        <v>0</v>
      </c>
      <c r="BC198" s="2133"/>
      <c r="BD198" s="2134">
        <f>IF($BE$3="４週",BB198/4,IF($BE$3="暦月",(BB198/($BE$8/7)),""))</f>
        <v>0</v>
      </c>
      <c r="BE198" s="2133"/>
      <c r="BF198" s="2129"/>
      <c r="BG198" s="2130"/>
      <c r="BH198" s="2130"/>
      <c r="BI198" s="2130"/>
      <c r="BJ198" s="2131"/>
    </row>
    <row r="199" spans="2:62" ht="20.25" customHeight="1" x14ac:dyDescent="0.15">
      <c r="B199" s="2049">
        <f>B197+1</f>
        <v>93</v>
      </c>
      <c r="C199" s="2121"/>
      <c r="D199" s="2122"/>
      <c r="E199" s="761"/>
      <c r="F199" s="762"/>
      <c r="G199" s="761"/>
      <c r="H199" s="762"/>
      <c r="I199" s="2123"/>
      <c r="J199" s="2124"/>
      <c r="K199" s="2125"/>
      <c r="L199" s="2126"/>
      <c r="M199" s="2126"/>
      <c r="N199" s="2122"/>
      <c r="O199" s="2066"/>
      <c r="P199" s="2067"/>
      <c r="Q199" s="2067"/>
      <c r="R199" s="2067"/>
      <c r="S199" s="2068"/>
      <c r="T199" s="776" t="s">
        <v>887</v>
      </c>
      <c r="U199" s="777"/>
      <c r="V199" s="778"/>
      <c r="W199" s="549"/>
      <c r="X199" s="550"/>
      <c r="Y199" s="550"/>
      <c r="Z199" s="550"/>
      <c r="AA199" s="550"/>
      <c r="AB199" s="550"/>
      <c r="AC199" s="551"/>
      <c r="AD199" s="549"/>
      <c r="AE199" s="550"/>
      <c r="AF199" s="550"/>
      <c r="AG199" s="550"/>
      <c r="AH199" s="550"/>
      <c r="AI199" s="550"/>
      <c r="AJ199" s="551"/>
      <c r="AK199" s="549"/>
      <c r="AL199" s="550"/>
      <c r="AM199" s="550"/>
      <c r="AN199" s="550"/>
      <c r="AO199" s="550"/>
      <c r="AP199" s="550"/>
      <c r="AQ199" s="551"/>
      <c r="AR199" s="549"/>
      <c r="AS199" s="550"/>
      <c r="AT199" s="550"/>
      <c r="AU199" s="550"/>
      <c r="AV199" s="550"/>
      <c r="AW199" s="550"/>
      <c r="AX199" s="551"/>
      <c r="AY199" s="549"/>
      <c r="AZ199" s="550"/>
      <c r="BA199" s="772"/>
      <c r="BB199" s="2127"/>
      <c r="BC199" s="2128"/>
      <c r="BD199" s="2116"/>
      <c r="BE199" s="2117"/>
      <c r="BF199" s="2118"/>
      <c r="BG199" s="2119"/>
      <c r="BH199" s="2119"/>
      <c r="BI199" s="2119"/>
      <c r="BJ199" s="2120"/>
    </row>
    <row r="200" spans="2:62" ht="20.25" customHeight="1" x14ac:dyDescent="0.15">
      <c r="B200" s="2050"/>
      <c r="C200" s="2135"/>
      <c r="D200" s="2136"/>
      <c r="E200" s="779"/>
      <c r="F200" s="780">
        <f>C199</f>
        <v>0</v>
      </c>
      <c r="G200" s="779"/>
      <c r="H200" s="780">
        <f>I199</f>
        <v>0</v>
      </c>
      <c r="I200" s="2137"/>
      <c r="J200" s="2138"/>
      <c r="K200" s="2139"/>
      <c r="L200" s="2140"/>
      <c r="M200" s="2140"/>
      <c r="N200" s="2136"/>
      <c r="O200" s="2066"/>
      <c r="P200" s="2067"/>
      <c r="Q200" s="2067"/>
      <c r="R200" s="2067"/>
      <c r="S200" s="2068"/>
      <c r="T200" s="773" t="s">
        <v>888</v>
      </c>
      <c r="U200" s="774"/>
      <c r="V200" s="775"/>
      <c r="W200" s="557" t="str">
        <f>IF(W199="","",VLOOKUP(W199,[11]シフト記号表!$C$6:$L$47,10,FALSE))</f>
        <v/>
      </c>
      <c r="X200" s="558" t="str">
        <f>IF(X199="","",VLOOKUP(X199,[11]シフト記号表!$C$6:$L$47,10,FALSE))</f>
        <v/>
      </c>
      <c r="Y200" s="558" t="str">
        <f>IF(Y199="","",VLOOKUP(Y199,[11]シフト記号表!$C$6:$L$47,10,FALSE))</f>
        <v/>
      </c>
      <c r="Z200" s="558" t="str">
        <f>IF(Z199="","",VLOOKUP(Z199,[11]シフト記号表!$C$6:$L$47,10,FALSE))</f>
        <v/>
      </c>
      <c r="AA200" s="558" t="str">
        <f>IF(AA199="","",VLOOKUP(AA199,[11]シフト記号表!$C$6:$L$47,10,FALSE))</f>
        <v/>
      </c>
      <c r="AB200" s="558" t="str">
        <f>IF(AB199="","",VLOOKUP(AB199,[11]シフト記号表!$C$6:$L$47,10,FALSE))</f>
        <v/>
      </c>
      <c r="AC200" s="559" t="str">
        <f>IF(AC199="","",VLOOKUP(AC199,[11]シフト記号表!$C$6:$L$47,10,FALSE))</f>
        <v/>
      </c>
      <c r="AD200" s="557" t="str">
        <f>IF(AD199="","",VLOOKUP(AD199,[11]シフト記号表!$C$6:$L$47,10,FALSE))</f>
        <v/>
      </c>
      <c r="AE200" s="558" t="str">
        <f>IF(AE199="","",VLOOKUP(AE199,[11]シフト記号表!$C$6:$L$47,10,FALSE))</f>
        <v/>
      </c>
      <c r="AF200" s="558" t="str">
        <f>IF(AF199="","",VLOOKUP(AF199,[11]シフト記号表!$C$6:$L$47,10,FALSE))</f>
        <v/>
      </c>
      <c r="AG200" s="558" t="str">
        <f>IF(AG199="","",VLOOKUP(AG199,[11]シフト記号表!$C$6:$L$47,10,FALSE))</f>
        <v/>
      </c>
      <c r="AH200" s="558" t="str">
        <f>IF(AH199="","",VLOOKUP(AH199,[11]シフト記号表!$C$6:$L$47,10,FALSE))</f>
        <v/>
      </c>
      <c r="AI200" s="558" t="str">
        <f>IF(AI199="","",VLOOKUP(AI199,[11]シフト記号表!$C$6:$L$47,10,FALSE))</f>
        <v/>
      </c>
      <c r="AJ200" s="559" t="str">
        <f>IF(AJ199="","",VLOOKUP(AJ199,[11]シフト記号表!$C$6:$L$47,10,FALSE))</f>
        <v/>
      </c>
      <c r="AK200" s="557" t="str">
        <f>IF(AK199="","",VLOOKUP(AK199,[11]シフト記号表!$C$6:$L$47,10,FALSE))</f>
        <v/>
      </c>
      <c r="AL200" s="558" t="str">
        <f>IF(AL199="","",VLOOKUP(AL199,[11]シフト記号表!$C$6:$L$47,10,FALSE))</f>
        <v/>
      </c>
      <c r="AM200" s="558" t="str">
        <f>IF(AM199="","",VLOOKUP(AM199,[11]シフト記号表!$C$6:$L$47,10,FALSE))</f>
        <v/>
      </c>
      <c r="AN200" s="558" t="str">
        <f>IF(AN199="","",VLOOKUP(AN199,[11]シフト記号表!$C$6:$L$47,10,FALSE))</f>
        <v/>
      </c>
      <c r="AO200" s="558" t="str">
        <f>IF(AO199="","",VLOOKUP(AO199,[11]シフト記号表!$C$6:$L$47,10,FALSE))</f>
        <v/>
      </c>
      <c r="AP200" s="558" t="str">
        <f>IF(AP199="","",VLOOKUP(AP199,[11]シフト記号表!$C$6:$L$47,10,FALSE))</f>
        <v/>
      </c>
      <c r="AQ200" s="559" t="str">
        <f>IF(AQ199="","",VLOOKUP(AQ199,[11]シフト記号表!$C$6:$L$47,10,FALSE))</f>
        <v/>
      </c>
      <c r="AR200" s="557" t="str">
        <f>IF(AR199="","",VLOOKUP(AR199,[11]シフト記号表!$C$6:$L$47,10,FALSE))</f>
        <v/>
      </c>
      <c r="AS200" s="558" t="str">
        <f>IF(AS199="","",VLOOKUP(AS199,[11]シフト記号表!$C$6:$L$47,10,FALSE))</f>
        <v/>
      </c>
      <c r="AT200" s="558" t="str">
        <f>IF(AT199="","",VLOOKUP(AT199,[11]シフト記号表!$C$6:$L$47,10,FALSE))</f>
        <v/>
      </c>
      <c r="AU200" s="558" t="str">
        <f>IF(AU199="","",VLOOKUP(AU199,[11]シフト記号表!$C$6:$L$47,10,FALSE))</f>
        <v/>
      </c>
      <c r="AV200" s="558" t="str">
        <f>IF(AV199="","",VLOOKUP(AV199,[11]シフト記号表!$C$6:$L$47,10,FALSE))</f>
        <v/>
      </c>
      <c r="AW200" s="558" t="str">
        <f>IF(AW199="","",VLOOKUP(AW199,[11]シフト記号表!$C$6:$L$47,10,FALSE))</f>
        <v/>
      </c>
      <c r="AX200" s="559" t="str">
        <f>IF(AX199="","",VLOOKUP(AX199,[11]シフト記号表!$C$6:$L$47,10,FALSE))</f>
        <v/>
      </c>
      <c r="AY200" s="557" t="str">
        <f>IF(AY199="","",VLOOKUP(AY199,[11]シフト記号表!$C$6:$L$47,10,FALSE))</f>
        <v/>
      </c>
      <c r="AZ200" s="558" t="str">
        <f>IF(AZ199="","",VLOOKUP(AZ199,[11]シフト記号表!$C$6:$L$47,10,FALSE))</f>
        <v/>
      </c>
      <c r="BA200" s="558" t="str">
        <f>IF(BA199="","",VLOOKUP(BA199,[11]シフト記号表!$C$6:$L$47,10,FALSE))</f>
        <v/>
      </c>
      <c r="BB200" s="2132">
        <f>IF($BE$3="４週",SUM(W200:AX200),IF($BE$3="暦月",SUM(W200:BA200),""))</f>
        <v>0</v>
      </c>
      <c r="BC200" s="2133"/>
      <c r="BD200" s="2134">
        <f>IF($BE$3="４週",BB200/4,IF($BE$3="暦月",(BB200/($BE$8/7)),""))</f>
        <v>0</v>
      </c>
      <c r="BE200" s="2133"/>
      <c r="BF200" s="2129"/>
      <c r="BG200" s="2130"/>
      <c r="BH200" s="2130"/>
      <c r="BI200" s="2130"/>
      <c r="BJ200" s="2131"/>
    </row>
    <row r="201" spans="2:62" ht="20.25" customHeight="1" x14ac:dyDescent="0.15">
      <c r="B201" s="2049">
        <f>B199+1</f>
        <v>94</v>
      </c>
      <c r="C201" s="2121"/>
      <c r="D201" s="2122"/>
      <c r="E201" s="761"/>
      <c r="F201" s="762"/>
      <c r="G201" s="761"/>
      <c r="H201" s="762"/>
      <c r="I201" s="2123"/>
      <c r="J201" s="2124"/>
      <c r="K201" s="2125"/>
      <c r="L201" s="2126"/>
      <c r="M201" s="2126"/>
      <c r="N201" s="2122"/>
      <c r="O201" s="2066"/>
      <c r="P201" s="2067"/>
      <c r="Q201" s="2067"/>
      <c r="R201" s="2067"/>
      <c r="S201" s="2068"/>
      <c r="T201" s="776" t="s">
        <v>887</v>
      </c>
      <c r="U201" s="777"/>
      <c r="V201" s="778"/>
      <c r="W201" s="549"/>
      <c r="X201" s="550"/>
      <c r="Y201" s="550"/>
      <c r="Z201" s="550"/>
      <c r="AA201" s="550"/>
      <c r="AB201" s="550"/>
      <c r="AC201" s="551"/>
      <c r="AD201" s="549"/>
      <c r="AE201" s="550"/>
      <c r="AF201" s="550"/>
      <c r="AG201" s="550"/>
      <c r="AH201" s="550"/>
      <c r="AI201" s="550"/>
      <c r="AJ201" s="551"/>
      <c r="AK201" s="549"/>
      <c r="AL201" s="550"/>
      <c r="AM201" s="550"/>
      <c r="AN201" s="550"/>
      <c r="AO201" s="550"/>
      <c r="AP201" s="550"/>
      <c r="AQ201" s="551"/>
      <c r="AR201" s="549"/>
      <c r="AS201" s="550"/>
      <c r="AT201" s="550"/>
      <c r="AU201" s="550"/>
      <c r="AV201" s="550"/>
      <c r="AW201" s="550"/>
      <c r="AX201" s="551"/>
      <c r="AY201" s="549"/>
      <c r="AZ201" s="550"/>
      <c r="BA201" s="772"/>
      <c r="BB201" s="2127"/>
      <c r="BC201" s="2128"/>
      <c r="BD201" s="2116"/>
      <c r="BE201" s="2117"/>
      <c r="BF201" s="2118"/>
      <c r="BG201" s="2119"/>
      <c r="BH201" s="2119"/>
      <c r="BI201" s="2119"/>
      <c r="BJ201" s="2120"/>
    </row>
    <row r="202" spans="2:62" ht="20.25" customHeight="1" x14ac:dyDescent="0.15">
      <c r="B202" s="2050"/>
      <c r="C202" s="2135"/>
      <c r="D202" s="2136"/>
      <c r="E202" s="779"/>
      <c r="F202" s="780">
        <f>C201</f>
        <v>0</v>
      </c>
      <c r="G202" s="779"/>
      <c r="H202" s="780">
        <f>I201</f>
        <v>0</v>
      </c>
      <c r="I202" s="2137"/>
      <c r="J202" s="2138"/>
      <c r="K202" s="2139"/>
      <c r="L202" s="2140"/>
      <c r="M202" s="2140"/>
      <c r="N202" s="2136"/>
      <c r="O202" s="2066"/>
      <c r="P202" s="2067"/>
      <c r="Q202" s="2067"/>
      <c r="R202" s="2067"/>
      <c r="S202" s="2068"/>
      <c r="T202" s="773" t="s">
        <v>888</v>
      </c>
      <c r="U202" s="774"/>
      <c r="V202" s="775"/>
      <c r="W202" s="557" t="str">
        <f>IF(W201="","",VLOOKUP(W201,[11]シフト記号表!$C$6:$L$47,10,FALSE))</f>
        <v/>
      </c>
      <c r="X202" s="558" t="str">
        <f>IF(X201="","",VLOOKUP(X201,[11]シフト記号表!$C$6:$L$47,10,FALSE))</f>
        <v/>
      </c>
      <c r="Y202" s="558" t="str">
        <f>IF(Y201="","",VLOOKUP(Y201,[11]シフト記号表!$C$6:$L$47,10,FALSE))</f>
        <v/>
      </c>
      <c r="Z202" s="558" t="str">
        <f>IF(Z201="","",VLOOKUP(Z201,[11]シフト記号表!$C$6:$L$47,10,FALSE))</f>
        <v/>
      </c>
      <c r="AA202" s="558" t="str">
        <f>IF(AA201="","",VLOOKUP(AA201,[11]シフト記号表!$C$6:$L$47,10,FALSE))</f>
        <v/>
      </c>
      <c r="AB202" s="558" t="str">
        <f>IF(AB201="","",VLOOKUP(AB201,[11]シフト記号表!$C$6:$L$47,10,FALSE))</f>
        <v/>
      </c>
      <c r="AC202" s="559" t="str">
        <f>IF(AC201="","",VLOOKUP(AC201,[11]シフト記号表!$C$6:$L$47,10,FALSE))</f>
        <v/>
      </c>
      <c r="AD202" s="557" t="str">
        <f>IF(AD201="","",VLOOKUP(AD201,[11]シフト記号表!$C$6:$L$47,10,FALSE))</f>
        <v/>
      </c>
      <c r="AE202" s="558" t="str">
        <f>IF(AE201="","",VLOOKUP(AE201,[11]シフト記号表!$C$6:$L$47,10,FALSE))</f>
        <v/>
      </c>
      <c r="AF202" s="558" t="str">
        <f>IF(AF201="","",VLOOKUP(AF201,[11]シフト記号表!$C$6:$L$47,10,FALSE))</f>
        <v/>
      </c>
      <c r="AG202" s="558" t="str">
        <f>IF(AG201="","",VLOOKUP(AG201,[11]シフト記号表!$C$6:$L$47,10,FALSE))</f>
        <v/>
      </c>
      <c r="AH202" s="558" t="str">
        <f>IF(AH201="","",VLOOKUP(AH201,[11]シフト記号表!$C$6:$L$47,10,FALSE))</f>
        <v/>
      </c>
      <c r="AI202" s="558" t="str">
        <f>IF(AI201="","",VLOOKUP(AI201,[11]シフト記号表!$C$6:$L$47,10,FALSE))</f>
        <v/>
      </c>
      <c r="AJ202" s="559" t="str">
        <f>IF(AJ201="","",VLOOKUP(AJ201,[11]シフト記号表!$C$6:$L$47,10,FALSE))</f>
        <v/>
      </c>
      <c r="AK202" s="557" t="str">
        <f>IF(AK201="","",VLOOKUP(AK201,[11]シフト記号表!$C$6:$L$47,10,FALSE))</f>
        <v/>
      </c>
      <c r="AL202" s="558" t="str">
        <f>IF(AL201="","",VLOOKUP(AL201,[11]シフト記号表!$C$6:$L$47,10,FALSE))</f>
        <v/>
      </c>
      <c r="AM202" s="558" t="str">
        <f>IF(AM201="","",VLOOKUP(AM201,[11]シフト記号表!$C$6:$L$47,10,FALSE))</f>
        <v/>
      </c>
      <c r="AN202" s="558" t="str">
        <f>IF(AN201="","",VLOOKUP(AN201,[11]シフト記号表!$C$6:$L$47,10,FALSE))</f>
        <v/>
      </c>
      <c r="AO202" s="558" t="str">
        <f>IF(AO201="","",VLOOKUP(AO201,[11]シフト記号表!$C$6:$L$47,10,FALSE))</f>
        <v/>
      </c>
      <c r="AP202" s="558" t="str">
        <f>IF(AP201="","",VLOOKUP(AP201,[11]シフト記号表!$C$6:$L$47,10,FALSE))</f>
        <v/>
      </c>
      <c r="AQ202" s="559" t="str">
        <f>IF(AQ201="","",VLOOKUP(AQ201,[11]シフト記号表!$C$6:$L$47,10,FALSE))</f>
        <v/>
      </c>
      <c r="AR202" s="557" t="str">
        <f>IF(AR201="","",VLOOKUP(AR201,[11]シフト記号表!$C$6:$L$47,10,FALSE))</f>
        <v/>
      </c>
      <c r="AS202" s="558" t="str">
        <f>IF(AS201="","",VLOOKUP(AS201,[11]シフト記号表!$C$6:$L$47,10,FALSE))</f>
        <v/>
      </c>
      <c r="AT202" s="558" t="str">
        <f>IF(AT201="","",VLOOKUP(AT201,[11]シフト記号表!$C$6:$L$47,10,FALSE))</f>
        <v/>
      </c>
      <c r="AU202" s="558" t="str">
        <f>IF(AU201="","",VLOOKUP(AU201,[11]シフト記号表!$C$6:$L$47,10,FALSE))</f>
        <v/>
      </c>
      <c r="AV202" s="558" t="str">
        <f>IF(AV201="","",VLOOKUP(AV201,[11]シフト記号表!$C$6:$L$47,10,FALSE))</f>
        <v/>
      </c>
      <c r="AW202" s="558" t="str">
        <f>IF(AW201="","",VLOOKUP(AW201,[11]シフト記号表!$C$6:$L$47,10,FALSE))</f>
        <v/>
      </c>
      <c r="AX202" s="559" t="str">
        <f>IF(AX201="","",VLOOKUP(AX201,[11]シフト記号表!$C$6:$L$47,10,FALSE))</f>
        <v/>
      </c>
      <c r="AY202" s="557" t="str">
        <f>IF(AY201="","",VLOOKUP(AY201,[11]シフト記号表!$C$6:$L$47,10,FALSE))</f>
        <v/>
      </c>
      <c r="AZ202" s="558" t="str">
        <f>IF(AZ201="","",VLOOKUP(AZ201,[11]シフト記号表!$C$6:$L$47,10,FALSE))</f>
        <v/>
      </c>
      <c r="BA202" s="558" t="str">
        <f>IF(BA201="","",VLOOKUP(BA201,[11]シフト記号表!$C$6:$L$47,10,FALSE))</f>
        <v/>
      </c>
      <c r="BB202" s="2132">
        <f>IF($BE$3="４週",SUM(W202:AX202),IF($BE$3="暦月",SUM(W202:BA202),""))</f>
        <v>0</v>
      </c>
      <c r="BC202" s="2133"/>
      <c r="BD202" s="2134">
        <f>IF($BE$3="４週",BB202/4,IF($BE$3="暦月",(BB202/($BE$8/7)),""))</f>
        <v>0</v>
      </c>
      <c r="BE202" s="2133"/>
      <c r="BF202" s="2129"/>
      <c r="BG202" s="2130"/>
      <c r="BH202" s="2130"/>
      <c r="BI202" s="2130"/>
      <c r="BJ202" s="2131"/>
    </row>
    <row r="203" spans="2:62" ht="20.25" customHeight="1" x14ac:dyDescent="0.15">
      <c r="B203" s="2049">
        <f>B201+1</f>
        <v>95</v>
      </c>
      <c r="C203" s="2121"/>
      <c r="D203" s="2122"/>
      <c r="E203" s="761"/>
      <c r="F203" s="762"/>
      <c r="G203" s="761"/>
      <c r="H203" s="762"/>
      <c r="I203" s="2123"/>
      <c r="J203" s="2124"/>
      <c r="K203" s="2125"/>
      <c r="L203" s="2126"/>
      <c r="M203" s="2126"/>
      <c r="N203" s="2122"/>
      <c r="O203" s="2066"/>
      <c r="P203" s="2067"/>
      <c r="Q203" s="2067"/>
      <c r="R203" s="2067"/>
      <c r="S203" s="2068"/>
      <c r="T203" s="776" t="s">
        <v>887</v>
      </c>
      <c r="U203" s="777"/>
      <c r="V203" s="778"/>
      <c r="W203" s="549"/>
      <c r="X203" s="550"/>
      <c r="Y203" s="550"/>
      <c r="Z203" s="550"/>
      <c r="AA203" s="550"/>
      <c r="AB203" s="550"/>
      <c r="AC203" s="551"/>
      <c r="AD203" s="549"/>
      <c r="AE203" s="550"/>
      <c r="AF203" s="550"/>
      <c r="AG203" s="550"/>
      <c r="AH203" s="550"/>
      <c r="AI203" s="550"/>
      <c r="AJ203" s="551"/>
      <c r="AK203" s="549"/>
      <c r="AL203" s="550"/>
      <c r="AM203" s="550"/>
      <c r="AN203" s="550"/>
      <c r="AO203" s="550"/>
      <c r="AP203" s="550"/>
      <c r="AQ203" s="551"/>
      <c r="AR203" s="549"/>
      <c r="AS203" s="550"/>
      <c r="AT203" s="550"/>
      <c r="AU203" s="550"/>
      <c r="AV203" s="550"/>
      <c r="AW203" s="550"/>
      <c r="AX203" s="551"/>
      <c r="AY203" s="549"/>
      <c r="AZ203" s="550"/>
      <c r="BA203" s="772"/>
      <c r="BB203" s="2127"/>
      <c r="BC203" s="2128"/>
      <c r="BD203" s="2116"/>
      <c r="BE203" s="2117"/>
      <c r="BF203" s="2118"/>
      <c r="BG203" s="2119"/>
      <c r="BH203" s="2119"/>
      <c r="BI203" s="2119"/>
      <c r="BJ203" s="2120"/>
    </row>
    <row r="204" spans="2:62" ht="20.25" customHeight="1" x14ac:dyDescent="0.15">
      <c r="B204" s="2050"/>
      <c r="C204" s="2135"/>
      <c r="D204" s="2136"/>
      <c r="E204" s="779"/>
      <c r="F204" s="780">
        <f>C203</f>
        <v>0</v>
      </c>
      <c r="G204" s="779"/>
      <c r="H204" s="780">
        <f>I203</f>
        <v>0</v>
      </c>
      <c r="I204" s="2137"/>
      <c r="J204" s="2138"/>
      <c r="K204" s="2139"/>
      <c r="L204" s="2140"/>
      <c r="M204" s="2140"/>
      <c r="N204" s="2136"/>
      <c r="O204" s="2066"/>
      <c r="P204" s="2067"/>
      <c r="Q204" s="2067"/>
      <c r="R204" s="2067"/>
      <c r="S204" s="2068"/>
      <c r="T204" s="773" t="s">
        <v>888</v>
      </c>
      <c r="U204" s="774"/>
      <c r="V204" s="775"/>
      <c r="W204" s="557" t="str">
        <f>IF(W203="","",VLOOKUP(W203,[11]シフト記号表!$C$6:$L$47,10,FALSE))</f>
        <v/>
      </c>
      <c r="X204" s="558" t="str">
        <f>IF(X203="","",VLOOKUP(X203,[11]シフト記号表!$C$6:$L$47,10,FALSE))</f>
        <v/>
      </c>
      <c r="Y204" s="558" t="str">
        <f>IF(Y203="","",VLOOKUP(Y203,[11]シフト記号表!$C$6:$L$47,10,FALSE))</f>
        <v/>
      </c>
      <c r="Z204" s="558" t="str">
        <f>IF(Z203="","",VLOOKUP(Z203,[11]シフト記号表!$C$6:$L$47,10,FALSE))</f>
        <v/>
      </c>
      <c r="AA204" s="558" t="str">
        <f>IF(AA203="","",VLOOKUP(AA203,[11]シフト記号表!$C$6:$L$47,10,FALSE))</f>
        <v/>
      </c>
      <c r="AB204" s="558" t="str">
        <f>IF(AB203="","",VLOOKUP(AB203,[11]シフト記号表!$C$6:$L$47,10,FALSE))</f>
        <v/>
      </c>
      <c r="AC204" s="559" t="str">
        <f>IF(AC203="","",VLOOKUP(AC203,[11]シフト記号表!$C$6:$L$47,10,FALSE))</f>
        <v/>
      </c>
      <c r="AD204" s="557" t="str">
        <f>IF(AD203="","",VLOOKUP(AD203,[11]シフト記号表!$C$6:$L$47,10,FALSE))</f>
        <v/>
      </c>
      <c r="AE204" s="558" t="str">
        <f>IF(AE203="","",VLOOKUP(AE203,[11]シフト記号表!$C$6:$L$47,10,FALSE))</f>
        <v/>
      </c>
      <c r="AF204" s="558" t="str">
        <f>IF(AF203="","",VLOOKUP(AF203,[11]シフト記号表!$C$6:$L$47,10,FALSE))</f>
        <v/>
      </c>
      <c r="AG204" s="558" t="str">
        <f>IF(AG203="","",VLOOKUP(AG203,[11]シフト記号表!$C$6:$L$47,10,FALSE))</f>
        <v/>
      </c>
      <c r="AH204" s="558" t="str">
        <f>IF(AH203="","",VLOOKUP(AH203,[11]シフト記号表!$C$6:$L$47,10,FALSE))</f>
        <v/>
      </c>
      <c r="AI204" s="558" t="str">
        <f>IF(AI203="","",VLOOKUP(AI203,[11]シフト記号表!$C$6:$L$47,10,FALSE))</f>
        <v/>
      </c>
      <c r="AJ204" s="559" t="str">
        <f>IF(AJ203="","",VLOOKUP(AJ203,[11]シフト記号表!$C$6:$L$47,10,FALSE))</f>
        <v/>
      </c>
      <c r="AK204" s="557" t="str">
        <f>IF(AK203="","",VLOOKUP(AK203,[11]シフト記号表!$C$6:$L$47,10,FALSE))</f>
        <v/>
      </c>
      <c r="AL204" s="558" t="str">
        <f>IF(AL203="","",VLOOKUP(AL203,[11]シフト記号表!$C$6:$L$47,10,FALSE))</f>
        <v/>
      </c>
      <c r="AM204" s="558" t="str">
        <f>IF(AM203="","",VLOOKUP(AM203,[11]シフト記号表!$C$6:$L$47,10,FALSE))</f>
        <v/>
      </c>
      <c r="AN204" s="558" t="str">
        <f>IF(AN203="","",VLOOKUP(AN203,[11]シフト記号表!$C$6:$L$47,10,FALSE))</f>
        <v/>
      </c>
      <c r="AO204" s="558" t="str">
        <f>IF(AO203="","",VLOOKUP(AO203,[11]シフト記号表!$C$6:$L$47,10,FALSE))</f>
        <v/>
      </c>
      <c r="AP204" s="558" t="str">
        <f>IF(AP203="","",VLOOKUP(AP203,[11]シフト記号表!$C$6:$L$47,10,FALSE))</f>
        <v/>
      </c>
      <c r="AQ204" s="559" t="str">
        <f>IF(AQ203="","",VLOOKUP(AQ203,[11]シフト記号表!$C$6:$L$47,10,FALSE))</f>
        <v/>
      </c>
      <c r="AR204" s="557" t="str">
        <f>IF(AR203="","",VLOOKUP(AR203,[11]シフト記号表!$C$6:$L$47,10,FALSE))</f>
        <v/>
      </c>
      <c r="AS204" s="558" t="str">
        <f>IF(AS203="","",VLOOKUP(AS203,[11]シフト記号表!$C$6:$L$47,10,FALSE))</f>
        <v/>
      </c>
      <c r="AT204" s="558" t="str">
        <f>IF(AT203="","",VLOOKUP(AT203,[11]シフト記号表!$C$6:$L$47,10,FALSE))</f>
        <v/>
      </c>
      <c r="AU204" s="558" t="str">
        <f>IF(AU203="","",VLOOKUP(AU203,[11]シフト記号表!$C$6:$L$47,10,FALSE))</f>
        <v/>
      </c>
      <c r="AV204" s="558" t="str">
        <f>IF(AV203="","",VLOOKUP(AV203,[11]シフト記号表!$C$6:$L$47,10,FALSE))</f>
        <v/>
      </c>
      <c r="AW204" s="558" t="str">
        <f>IF(AW203="","",VLOOKUP(AW203,[11]シフト記号表!$C$6:$L$47,10,FALSE))</f>
        <v/>
      </c>
      <c r="AX204" s="559" t="str">
        <f>IF(AX203="","",VLOOKUP(AX203,[11]シフト記号表!$C$6:$L$47,10,FALSE))</f>
        <v/>
      </c>
      <c r="AY204" s="557" t="str">
        <f>IF(AY203="","",VLOOKUP(AY203,[11]シフト記号表!$C$6:$L$47,10,FALSE))</f>
        <v/>
      </c>
      <c r="AZ204" s="558" t="str">
        <f>IF(AZ203="","",VLOOKUP(AZ203,[11]シフト記号表!$C$6:$L$47,10,FALSE))</f>
        <v/>
      </c>
      <c r="BA204" s="558" t="str">
        <f>IF(BA203="","",VLOOKUP(BA203,[11]シフト記号表!$C$6:$L$47,10,FALSE))</f>
        <v/>
      </c>
      <c r="BB204" s="2132">
        <f>IF($BE$3="４週",SUM(W204:AX204),IF($BE$3="暦月",SUM(W204:BA204),""))</f>
        <v>0</v>
      </c>
      <c r="BC204" s="2133"/>
      <c r="BD204" s="2134">
        <f>IF($BE$3="４週",BB204/4,IF($BE$3="暦月",(BB204/($BE$8/7)),""))</f>
        <v>0</v>
      </c>
      <c r="BE204" s="2133"/>
      <c r="BF204" s="2129"/>
      <c r="BG204" s="2130"/>
      <c r="BH204" s="2130"/>
      <c r="BI204" s="2130"/>
      <c r="BJ204" s="2131"/>
    </row>
    <row r="205" spans="2:62" ht="20.25" customHeight="1" x14ac:dyDescent="0.15">
      <c r="B205" s="2049">
        <f>B203+1</f>
        <v>96</v>
      </c>
      <c r="C205" s="2121"/>
      <c r="D205" s="2122"/>
      <c r="E205" s="761"/>
      <c r="F205" s="762"/>
      <c r="G205" s="761"/>
      <c r="H205" s="762"/>
      <c r="I205" s="2123"/>
      <c r="J205" s="2124"/>
      <c r="K205" s="2125"/>
      <c r="L205" s="2126"/>
      <c r="M205" s="2126"/>
      <c r="N205" s="2122"/>
      <c r="O205" s="2066"/>
      <c r="P205" s="2067"/>
      <c r="Q205" s="2067"/>
      <c r="R205" s="2067"/>
      <c r="S205" s="2068"/>
      <c r="T205" s="776" t="s">
        <v>887</v>
      </c>
      <c r="U205" s="777"/>
      <c r="V205" s="778"/>
      <c r="W205" s="549"/>
      <c r="X205" s="550"/>
      <c r="Y205" s="550"/>
      <c r="Z205" s="550"/>
      <c r="AA205" s="550"/>
      <c r="AB205" s="550"/>
      <c r="AC205" s="551"/>
      <c r="AD205" s="549"/>
      <c r="AE205" s="550"/>
      <c r="AF205" s="550"/>
      <c r="AG205" s="550"/>
      <c r="AH205" s="550"/>
      <c r="AI205" s="550"/>
      <c r="AJ205" s="551"/>
      <c r="AK205" s="549"/>
      <c r="AL205" s="550"/>
      <c r="AM205" s="550"/>
      <c r="AN205" s="550"/>
      <c r="AO205" s="550"/>
      <c r="AP205" s="550"/>
      <c r="AQ205" s="551"/>
      <c r="AR205" s="549"/>
      <c r="AS205" s="550"/>
      <c r="AT205" s="550"/>
      <c r="AU205" s="550"/>
      <c r="AV205" s="550"/>
      <c r="AW205" s="550"/>
      <c r="AX205" s="551"/>
      <c r="AY205" s="549"/>
      <c r="AZ205" s="550"/>
      <c r="BA205" s="772"/>
      <c r="BB205" s="2127"/>
      <c r="BC205" s="2128"/>
      <c r="BD205" s="2116"/>
      <c r="BE205" s="2117"/>
      <c r="BF205" s="2118"/>
      <c r="BG205" s="2119"/>
      <c r="BH205" s="2119"/>
      <c r="BI205" s="2119"/>
      <c r="BJ205" s="2120"/>
    </row>
    <row r="206" spans="2:62" ht="20.25" customHeight="1" x14ac:dyDescent="0.15">
      <c r="B206" s="2050"/>
      <c r="C206" s="2135"/>
      <c r="D206" s="2136"/>
      <c r="E206" s="779"/>
      <c r="F206" s="780">
        <f>C205</f>
        <v>0</v>
      </c>
      <c r="G206" s="779"/>
      <c r="H206" s="780">
        <f>I205</f>
        <v>0</v>
      </c>
      <c r="I206" s="2137"/>
      <c r="J206" s="2138"/>
      <c r="K206" s="2139"/>
      <c r="L206" s="2140"/>
      <c r="M206" s="2140"/>
      <c r="N206" s="2136"/>
      <c r="O206" s="2066"/>
      <c r="P206" s="2067"/>
      <c r="Q206" s="2067"/>
      <c r="R206" s="2067"/>
      <c r="S206" s="2068"/>
      <c r="T206" s="773" t="s">
        <v>888</v>
      </c>
      <c r="U206" s="774"/>
      <c r="V206" s="775"/>
      <c r="W206" s="557" t="str">
        <f>IF(W205="","",VLOOKUP(W205,[11]シフト記号表!$C$6:$L$47,10,FALSE))</f>
        <v/>
      </c>
      <c r="X206" s="558" t="str">
        <f>IF(X205="","",VLOOKUP(X205,[11]シフト記号表!$C$6:$L$47,10,FALSE))</f>
        <v/>
      </c>
      <c r="Y206" s="558" t="str">
        <f>IF(Y205="","",VLOOKUP(Y205,[11]シフト記号表!$C$6:$L$47,10,FALSE))</f>
        <v/>
      </c>
      <c r="Z206" s="558" t="str">
        <f>IF(Z205="","",VLOOKUP(Z205,[11]シフト記号表!$C$6:$L$47,10,FALSE))</f>
        <v/>
      </c>
      <c r="AA206" s="558" t="str">
        <f>IF(AA205="","",VLOOKUP(AA205,[11]シフト記号表!$C$6:$L$47,10,FALSE))</f>
        <v/>
      </c>
      <c r="AB206" s="558" t="str">
        <f>IF(AB205="","",VLOOKUP(AB205,[11]シフト記号表!$C$6:$L$47,10,FALSE))</f>
        <v/>
      </c>
      <c r="AC206" s="559" t="str">
        <f>IF(AC205="","",VLOOKUP(AC205,[11]シフト記号表!$C$6:$L$47,10,FALSE))</f>
        <v/>
      </c>
      <c r="AD206" s="557" t="str">
        <f>IF(AD205="","",VLOOKUP(AD205,[11]シフト記号表!$C$6:$L$47,10,FALSE))</f>
        <v/>
      </c>
      <c r="AE206" s="558" t="str">
        <f>IF(AE205="","",VLOOKUP(AE205,[11]シフト記号表!$C$6:$L$47,10,FALSE))</f>
        <v/>
      </c>
      <c r="AF206" s="558" t="str">
        <f>IF(AF205="","",VLOOKUP(AF205,[11]シフト記号表!$C$6:$L$47,10,FALSE))</f>
        <v/>
      </c>
      <c r="AG206" s="558" t="str">
        <f>IF(AG205="","",VLOOKUP(AG205,[11]シフト記号表!$C$6:$L$47,10,FALSE))</f>
        <v/>
      </c>
      <c r="AH206" s="558" t="str">
        <f>IF(AH205="","",VLOOKUP(AH205,[11]シフト記号表!$C$6:$L$47,10,FALSE))</f>
        <v/>
      </c>
      <c r="AI206" s="558" t="str">
        <f>IF(AI205="","",VLOOKUP(AI205,[11]シフト記号表!$C$6:$L$47,10,FALSE))</f>
        <v/>
      </c>
      <c r="AJ206" s="559" t="str">
        <f>IF(AJ205="","",VLOOKUP(AJ205,[11]シフト記号表!$C$6:$L$47,10,FALSE))</f>
        <v/>
      </c>
      <c r="AK206" s="557" t="str">
        <f>IF(AK205="","",VLOOKUP(AK205,[11]シフト記号表!$C$6:$L$47,10,FALSE))</f>
        <v/>
      </c>
      <c r="AL206" s="558" t="str">
        <f>IF(AL205="","",VLOOKUP(AL205,[11]シフト記号表!$C$6:$L$47,10,FALSE))</f>
        <v/>
      </c>
      <c r="AM206" s="558" t="str">
        <f>IF(AM205="","",VLOOKUP(AM205,[11]シフト記号表!$C$6:$L$47,10,FALSE))</f>
        <v/>
      </c>
      <c r="AN206" s="558" t="str">
        <f>IF(AN205="","",VLOOKUP(AN205,[11]シフト記号表!$C$6:$L$47,10,FALSE))</f>
        <v/>
      </c>
      <c r="AO206" s="558" t="str">
        <f>IF(AO205="","",VLOOKUP(AO205,[11]シフト記号表!$C$6:$L$47,10,FALSE))</f>
        <v/>
      </c>
      <c r="AP206" s="558" t="str">
        <f>IF(AP205="","",VLOOKUP(AP205,[11]シフト記号表!$C$6:$L$47,10,FALSE))</f>
        <v/>
      </c>
      <c r="AQ206" s="559" t="str">
        <f>IF(AQ205="","",VLOOKUP(AQ205,[11]シフト記号表!$C$6:$L$47,10,FALSE))</f>
        <v/>
      </c>
      <c r="AR206" s="557" t="str">
        <f>IF(AR205="","",VLOOKUP(AR205,[11]シフト記号表!$C$6:$L$47,10,FALSE))</f>
        <v/>
      </c>
      <c r="AS206" s="558" t="str">
        <f>IF(AS205="","",VLOOKUP(AS205,[11]シフト記号表!$C$6:$L$47,10,FALSE))</f>
        <v/>
      </c>
      <c r="AT206" s="558" t="str">
        <f>IF(AT205="","",VLOOKUP(AT205,[11]シフト記号表!$C$6:$L$47,10,FALSE))</f>
        <v/>
      </c>
      <c r="AU206" s="558" t="str">
        <f>IF(AU205="","",VLOOKUP(AU205,[11]シフト記号表!$C$6:$L$47,10,FALSE))</f>
        <v/>
      </c>
      <c r="AV206" s="558" t="str">
        <f>IF(AV205="","",VLOOKUP(AV205,[11]シフト記号表!$C$6:$L$47,10,FALSE))</f>
        <v/>
      </c>
      <c r="AW206" s="558" t="str">
        <f>IF(AW205="","",VLOOKUP(AW205,[11]シフト記号表!$C$6:$L$47,10,FALSE))</f>
        <v/>
      </c>
      <c r="AX206" s="559" t="str">
        <f>IF(AX205="","",VLOOKUP(AX205,[11]シフト記号表!$C$6:$L$47,10,FALSE))</f>
        <v/>
      </c>
      <c r="AY206" s="557" t="str">
        <f>IF(AY205="","",VLOOKUP(AY205,[11]シフト記号表!$C$6:$L$47,10,FALSE))</f>
        <v/>
      </c>
      <c r="AZ206" s="558" t="str">
        <f>IF(AZ205="","",VLOOKUP(AZ205,[11]シフト記号表!$C$6:$L$47,10,FALSE))</f>
        <v/>
      </c>
      <c r="BA206" s="558" t="str">
        <f>IF(BA205="","",VLOOKUP(BA205,[11]シフト記号表!$C$6:$L$47,10,FALSE))</f>
        <v/>
      </c>
      <c r="BB206" s="2132">
        <f>IF($BE$3="４週",SUM(W206:AX206),IF($BE$3="暦月",SUM(W206:BA206),""))</f>
        <v>0</v>
      </c>
      <c r="BC206" s="2133"/>
      <c r="BD206" s="2134">
        <f>IF($BE$3="４週",BB206/4,IF($BE$3="暦月",(BB206/($BE$8/7)),""))</f>
        <v>0</v>
      </c>
      <c r="BE206" s="2133"/>
      <c r="BF206" s="2129"/>
      <c r="BG206" s="2130"/>
      <c r="BH206" s="2130"/>
      <c r="BI206" s="2130"/>
      <c r="BJ206" s="2131"/>
    </row>
    <row r="207" spans="2:62" ht="20.25" customHeight="1" x14ac:dyDescent="0.15">
      <c r="B207" s="2049">
        <f>B205+1</f>
        <v>97</v>
      </c>
      <c r="C207" s="2121"/>
      <c r="D207" s="2122"/>
      <c r="E207" s="761"/>
      <c r="F207" s="762"/>
      <c r="G207" s="761"/>
      <c r="H207" s="762"/>
      <c r="I207" s="2123"/>
      <c r="J207" s="2124"/>
      <c r="K207" s="2125"/>
      <c r="L207" s="2126"/>
      <c r="M207" s="2126"/>
      <c r="N207" s="2122"/>
      <c r="O207" s="2066"/>
      <c r="P207" s="2067"/>
      <c r="Q207" s="2067"/>
      <c r="R207" s="2067"/>
      <c r="S207" s="2068"/>
      <c r="T207" s="776" t="s">
        <v>887</v>
      </c>
      <c r="U207" s="777"/>
      <c r="V207" s="778"/>
      <c r="W207" s="549"/>
      <c r="X207" s="550"/>
      <c r="Y207" s="550"/>
      <c r="Z207" s="550"/>
      <c r="AA207" s="550"/>
      <c r="AB207" s="550"/>
      <c r="AC207" s="551"/>
      <c r="AD207" s="549"/>
      <c r="AE207" s="550"/>
      <c r="AF207" s="550"/>
      <c r="AG207" s="550"/>
      <c r="AH207" s="550"/>
      <c r="AI207" s="550"/>
      <c r="AJ207" s="551"/>
      <c r="AK207" s="549"/>
      <c r="AL207" s="550"/>
      <c r="AM207" s="550"/>
      <c r="AN207" s="550"/>
      <c r="AO207" s="550"/>
      <c r="AP207" s="550"/>
      <c r="AQ207" s="551"/>
      <c r="AR207" s="549"/>
      <c r="AS207" s="550"/>
      <c r="AT207" s="550"/>
      <c r="AU207" s="550"/>
      <c r="AV207" s="550"/>
      <c r="AW207" s="550"/>
      <c r="AX207" s="551"/>
      <c r="AY207" s="549"/>
      <c r="AZ207" s="550"/>
      <c r="BA207" s="772"/>
      <c r="BB207" s="2127"/>
      <c r="BC207" s="2128"/>
      <c r="BD207" s="2116"/>
      <c r="BE207" s="2117"/>
      <c r="BF207" s="2118"/>
      <c r="BG207" s="2119"/>
      <c r="BH207" s="2119"/>
      <c r="BI207" s="2119"/>
      <c r="BJ207" s="2120"/>
    </row>
    <row r="208" spans="2:62" ht="20.25" customHeight="1" x14ac:dyDescent="0.15">
      <c r="B208" s="2050"/>
      <c r="C208" s="2135"/>
      <c r="D208" s="2136"/>
      <c r="E208" s="779"/>
      <c r="F208" s="780">
        <f>C207</f>
        <v>0</v>
      </c>
      <c r="G208" s="779"/>
      <c r="H208" s="780">
        <f>I207</f>
        <v>0</v>
      </c>
      <c r="I208" s="2137"/>
      <c r="J208" s="2138"/>
      <c r="K208" s="2139"/>
      <c r="L208" s="2140"/>
      <c r="M208" s="2140"/>
      <c r="N208" s="2136"/>
      <c r="O208" s="2066"/>
      <c r="P208" s="2067"/>
      <c r="Q208" s="2067"/>
      <c r="R208" s="2067"/>
      <c r="S208" s="2068"/>
      <c r="T208" s="773" t="s">
        <v>888</v>
      </c>
      <c r="U208" s="774"/>
      <c r="V208" s="775"/>
      <c r="W208" s="557" t="str">
        <f>IF(W207="","",VLOOKUP(W207,[11]シフト記号表!$C$6:$L$47,10,FALSE))</f>
        <v/>
      </c>
      <c r="X208" s="558" t="str">
        <f>IF(X207="","",VLOOKUP(X207,[11]シフト記号表!$C$6:$L$47,10,FALSE))</f>
        <v/>
      </c>
      <c r="Y208" s="558" t="str">
        <f>IF(Y207="","",VLOOKUP(Y207,[11]シフト記号表!$C$6:$L$47,10,FALSE))</f>
        <v/>
      </c>
      <c r="Z208" s="558" t="str">
        <f>IF(Z207="","",VLOOKUP(Z207,[11]シフト記号表!$C$6:$L$47,10,FALSE))</f>
        <v/>
      </c>
      <c r="AA208" s="558" t="str">
        <f>IF(AA207="","",VLOOKUP(AA207,[11]シフト記号表!$C$6:$L$47,10,FALSE))</f>
        <v/>
      </c>
      <c r="AB208" s="558" t="str">
        <f>IF(AB207="","",VLOOKUP(AB207,[11]シフト記号表!$C$6:$L$47,10,FALSE))</f>
        <v/>
      </c>
      <c r="AC208" s="559" t="str">
        <f>IF(AC207="","",VLOOKUP(AC207,[11]シフト記号表!$C$6:$L$47,10,FALSE))</f>
        <v/>
      </c>
      <c r="AD208" s="557" t="str">
        <f>IF(AD207="","",VLOOKUP(AD207,[11]シフト記号表!$C$6:$L$47,10,FALSE))</f>
        <v/>
      </c>
      <c r="AE208" s="558" t="str">
        <f>IF(AE207="","",VLOOKUP(AE207,[11]シフト記号表!$C$6:$L$47,10,FALSE))</f>
        <v/>
      </c>
      <c r="AF208" s="558" t="str">
        <f>IF(AF207="","",VLOOKUP(AF207,[11]シフト記号表!$C$6:$L$47,10,FALSE))</f>
        <v/>
      </c>
      <c r="AG208" s="558" t="str">
        <f>IF(AG207="","",VLOOKUP(AG207,[11]シフト記号表!$C$6:$L$47,10,FALSE))</f>
        <v/>
      </c>
      <c r="AH208" s="558" t="str">
        <f>IF(AH207="","",VLOOKUP(AH207,[11]シフト記号表!$C$6:$L$47,10,FALSE))</f>
        <v/>
      </c>
      <c r="AI208" s="558" t="str">
        <f>IF(AI207="","",VLOOKUP(AI207,[11]シフト記号表!$C$6:$L$47,10,FALSE))</f>
        <v/>
      </c>
      <c r="AJ208" s="559" t="str">
        <f>IF(AJ207="","",VLOOKUP(AJ207,[11]シフト記号表!$C$6:$L$47,10,FALSE))</f>
        <v/>
      </c>
      <c r="AK208" s="557" t="str">
        <f>IF(AK207="","",VLOOKUP(AK207,[11]シフト記号表!$C$6:$L$47,10,FALSE))</f>
        <v/>
      </c>
      <c r="AL208" s="558" t="str">
        <f>IF(AL207="","",VLOOKUP(AL207,[11]シフト記号表!$C$6:$L$47,10,FALSE))</f>
        <v/>
      </c>
      <c r="AM208" s="558" t="str">
        <f>IF(AM207="","",VLOOKUP(AM207,[11]シフト記号表!$C$6:$L$47,10,FALSE))</f>
        <v/>
      </c>
      <c r="AN208" s="558" t="str">
        <f>IF(AN207="","",VLOOKUP(AN207,[11]シフト記号表!$C$6:$L$47,10,FALSE))</f>
        <v/>
      </c>
      <c r="AO208" s="558" t="str">
        <f>IF(AO207="","",VLOOKUP(AO207,[11]シフト記号表!$C$6:$L$47,10,FALSE))</f>
        <v/>
      </c>
      <c r="AP208" s="558" t="str">
        <f>IF(AP207="","",VLOOKUP(AP207,[11]シフト記号表!$C$6:$L$47,10,FALSE))</f>
        <v/>
      </c>
      <c r="AQ208" s="559" t="str">
        <f>IF(AQ207="","",VLOOKUP(AQ207,[11]シフト記号表!$C$6:$L$47,10,FALSE))</f>
        <v/>
      </c>
      <c r="AR208" s="557" t="str">
        <f>IF(AR207="","",VLOOKUP(AR207,[11]シフト記号表!$C$6:$L$47,10,FALSE))</f>
        <v/>
      </c>
      <c r="AS208" s="558" t="str">
        <f>IF(AS207="","",VLOOKUP(AS207,[11]シフト記号表!$C$6:$L$47,10,FALSE))</f>
        <v/>
      </c>
      <c r="AT208" s="558" t="str">
        <f>IF(AT207="","",VLOOKUP(AT207,[11]シフト記号表!$C$6:$L$47,10,FALSE))</f>
        <v/>
      </c>
      <c r="AU208" s="558" t="str">
        <f>IF(AU207="","",VLOOKUP(AU207,[11]シフト記号表!$C$6:$L$47,10,FALSE))</f>
        <v/>
      </c>
      <c r="AV208" s="558" t="str">
        <f>IF(AV207="","",VLOOKUP(AV207,[11]シフト記号表!$C$6:$L$47,10,FALSE))</f>
        <v/>
      </c>
      <c r="AW208" s="558" t="str">
        <f>IF(AW207="","",VLOOKUP(AW207,[11]シフト記号表!$C$6:$L$47,10,FALSE))</f>
        <v/>
      </c>
      <c r="AX208" s="559" t="str">
        <f>IF(AX207="","",VLOOKUP(AX207,[11]シフト記号表!$C$6:$L$47,10,FALSE))</f>
        <v/>
      </c>
      <c r="AY208" s="557" t="str">
        <f>IF(AY207="","",VLOOKUP(AY207,[11]シフト記号表!$C$6:$L$47,10,FALSE))</f>
        <v/>
      </c>
      <c r="AZ208" s="558" t="str">
        <f>IF(AZ207="","",VLOOKUP(AZ207,[11]シフト記号表!$C$6:$L$47,10,FALSE))</f>
        <v/>
      </c>
      <c r="BA208" s="558" t="str">
        <f>IF(BA207="","",VLOOKUP(BA207,[11]シフト記号表!$C$6:$L$47,10,FALSE))</f>
        <v/>
      </c>
      <c r="BB208" s="2132">
        <f>IF($BE$3="４週",SUM(W208:AX208),IF($BE$3="暦月",SUM(W208:BA208),""))</f>
        <v>0</v>
      </c>
      <c r="BC208" s="2133"/>
      <c r="BD208" s="2134">
        <f>IF($BE$3="４週",BB208/4,IF($BE$3="暦月",(BB208/($BE$8/7)),""))</f>
        <v>0</v>
      </c>
      <c r="BE208" s="2133"/>
      <c r="BF208" s="2129"/>
      <c r="BG208" s="2130"/>
      <c r="BH208" s="2130"/>
      <c r="BI208" s="2130"/>
      <c r="BJ208" s="2131"/>
    </row>
    <row r="209" spans="2:62" ht="20.25" customHeight="1" x14ac:dyDescent="0.15">
      <c r="B209" s="2049">
        <f>B207+1</f>
        <v>98</v>
      </c>
      <c r="C209" s="2121"/>
      <c r="D209" s="2122"/>
      <c r="E209" s="761"/>
      <c r="F209" s="762"/>
      <c r="G209" s="761"/>
      <c r="H209" s="762"/>
      <c r="I209" s="2123"/>
      <c r="J209" s="2124"/>
      <c r="K209" s="2125"/>
      <c r="L209" s="2126"/>
      <c r="M209" s="2126"/>
      <c r="N209" s="2122"/>
      <c r="O209" s="2066"/>
      <c r="P209" s="2067"/>
      <c r="Q209" s="2067"/>
      <c r="R209" s="2067"/>
      <c r="S209" s="2068"/>
      <c r="T209" s="776" t="s">
        <v>887</v>
      </c>
      <c r="U209" s="777"/>
      <c r="V209" s="778"/>
      <c r="W209" s="549"/>
      <c r="X209" s="550"/>
      <c r="Y209" s="550"/>
      <c r="Z209" s="550"/>
      <c r="AA209" s="550"/>
      <c r="AB209" s="550"/>
      <c r="AC209" s="551"/>
      <c r="AD209" s="549"/>
      <c r="AE209" s="550"/>
      <c r="AF209" s="550"/>
      <c r="AG209" s="550"/>
      <c r="AH209" s="550"/>
      <c r="AI209" s="550"/>
      <c r="AJ209" s="551"/>
      <c r="AK209" s="549"/>
      <c r="AL209" s="550"/>
      <c r="AM209" s="550"/>
      <c r="AN209" s="550"/>
      <c r="AO209" s="550"/>
      <c r="AP209" s="550"/>
      <c r="AQ209" s="551"/>
      <c r="AR209" s="549"/>
      <c r="AS209" s="550"/>
      <c r="AT209" s="550"/>
      <c r="AU209" s="550"/>
      <c r="AV209" s="550"/>
      <c r="AW209" s="550"/>
      <c r="AX209" s="551"/>
      <c r="AY209" s="549"/>
      <c r="AZ209" s="550"/>
      <c r="BA209" s="772"/>
      <c r="BB209" s="2127"/>
      <c r="BC209" s="2128"/>
      <c r="BD209" s="2116"/>
      <c r="BE209" s="2117"/>
      <c r="BF209" s="2118"/>
      <c r="BG209" s="2119"/>
      <c r="BH209" s="2119"/>
      <c r="BI209" s="2119"/>
      <c r="BJ209" s="2120"/>
    </row>
    <row r="210" spans="2:62" ht="20.25" customHeight="1" x14ac:dyDescent="0.15">
      <c r="B210" s="2050"/>
      <c r="C210" s="2135"/>
      <c r="D210" s="2136"/>
      <c r="E210" s="779"/>
      <c r="F210" s="780">
        <f>C209</f>
        <v>0</v>
      </c>
      <c r="G210" s="779"/>
      <c r="H210" s="780">
        <f>I209</f>
        <v>0</v>
      </c>
      <c r="I210" s="2137"/>
      <c r="J210" s="2138"/>
      <c r="K210" s="2139"/>
      <c r="L210" s="2140"/>
      <c r="M210" s="2140"/>
      <c r="N210" s="2136"/>
      <c r="O210" s="2066"/>
      <c r="P210" s="2067"/>
      <c r="Q210" s="2067"/>
      <c r="R210" s="2067"/>
      <c r="S210" s="2068"/>
      <c r="T210" s="773" t="s">
        <v>888</v>
      </c>
      <c r="U210" s="774"/>
      <c r="V210" s="775"/>
      <c r="W210" s="557" t="str">
        <f>IF(W209="","",VLOOKUP(W209,[11]シフト記号表!$C$6:$L$47,10,FALSE))</f>
        <v/>
      </c>
      <c r="X210" s="558" t="str">
        <f>IF(X209="","",VLOOKUP(X209,[11]シフト記号表!$C$6:$L$47,10,FALSE))</f>
        <v/>
      </c>
      <c r="Y210" s="558" t="str">
        <f>IF(Y209="","",VLOOKUP(Y209,[11]シフト記号表!$C$6:$L$47,10,FALSE))</f>
        <v/>
      </c>
      <c r="Z210" s="558" t="str">
        <f>IF(Z209="","",VLOOKUP(Z209,[11]シフト記号表!$C$6:$L$47,10,FALSE))</f>
        <v/>
      </c>
      <c r="AA210" s="558" t="str">
        <f>IF(AA209="","",VLOOKUP(AA209,[11]シフト記号表!$C$6:$L$47,10,FALSE))</f>
        <v/>
      </c>
      <c r="AB210" s="558" t="str">
        <f>IF(AB209="","",VLOOKUP(AB209,[11]シフト記号表!$C$6:$L$47,10,FALSE))</f>
        <v/>
      </c>
      <c r="AC210" s="559" t="str">
        <f>IF(AC209="","",VLOOKUP(AC209,[11]シフト記号表!$C$6:$L$47,10,FALSE))</f>
        <v/>
      </c>
      <c r="AD210" s="557" t="str">
        <f>IF(AD209="","",VLOOKUP(AD209,[11]シフト記号表!$C$6:$L$47,10,FALSE))</f>
        <v/>
      </c>
      <c r="AE210" s="558" t="str">
        <f>IF(AE209="","",VLOOKUP(AE209,[11]シフト記号表!$C$6:$L$47,10,FALSE))</f>
        <v/>
      </c>
      <c r="AF210" s="558" t="str">
        <f>IF(AF209="","",VLOOKUP(AF209,[11]シフト記号表!$C$6:$L$47,10,FALSE))</f>
        <v/>
      </c>
      <c r="AG210" s="558" t="str">
        <f>IF(AG209="","",VLOOKUP(AG209,[11]シフト記号表!$C$6:$L$47,10,FALSE))</f>
        <v/>
      </c>
      <c r="AH210" s="558" t="str">
        <f>IF(AH209="","",VLOOKUP(AH209,[11]シフト記号表!$C$6:$L$47,10,FALSE))</f>
        <v/>
      </c>
      <c r="AI210" s="558" t="str">
        <f>IF(AI209="","",VLOOKUP(AI209,[11]シフト記号表!$C$6:$L$47,10,FALSE))</f>
        <v/>
      </c>
      <c r="AJ210" s="559" t="str">
        <f>IF(AJ209="","",VLOOKUP(AJ209,[11]シフト記号表!$C$6:$L$47,10,FALSE))</f>
        <v/>
      </c>
      <c r="AK210" s="557" t="str">
        <f>IF(AK209="","",VLOOKUP(AK209,[11]シフト記号表!$C$6:$L$47,10,FALSE))</f>
        <v/>
      </c>
      <c r="AL210" s="558" t="str">
        <f>IF(AL209="","",VLOOKUP(AL209,[11]シフト記号表!$C$6:$L$47,10,FALSE))</f>
        <v/>
      </c>
      <c r="AM210" s="558" t="str">
        <f>IF(AM209="","",VLOOKUP(AM209,[11]シフト記号表!$C$6:$L$47,10,FALSE))</f>
        <v/>
      </c>
      <c r="AN210" s="558" t="str">
        <f>IF(AN209="","",VLOOKUP(AN209,[11]シフト記号表!$C$6:$L$47,10,FALSE))</f>
        <v/>
      </c>
      <c r="AO210" s="558" t="str">
        <f>IF(AO209="","",VLOOKUP(AO209,[11]シフト記号表!$C$6:$L$47,10,FALSE))</f>
        <v/>
      </c>
      <c r="AP210" s="558" t="str">
        <f>IF(AP209="","",VLOOKUP(AP209,[11]シフト記号表!$C$6:$L$47,10,FALSE))</f>
        <v/>
      </c>
      <c r="AQ210" s="559" t="str">
        <f>IF(AQ209="","",VLOOKUP(AQ209,[11]シフト記号表!$C$6:$L$47,10,FALSE))</f>
        <v/>
      </c>
      <c r="AR210" s="557" t="str">
        <f>IF(AR209="","",VLOOKUP(AR209,[11]シフト記号表!$C$6:$L$47,10,FALSE))</f>
        <v/>
      </c>
      <c r="AS210" s="558" t="str">
        <f>IF(AS209="","",VLOOKUP(AS209,[11]シフト記号表!$C$6:$L$47,10,FALSE))</f>
        <v/>
      </c>
      <c r="AT210" s="558" t="str">
        <f>IF(AT209="","",VLOOKUP(AT209,[11]シフト記号表!$C$6:$L$47,10,FALSE))</f>
        <v/>
      </c>
      <c r="AU210" s="558" t="str">
        <f>IF(AU209="","",VLOOKUP(AU209,[11]シフト記号表!$C$6:$L$47,10,FALSE))</f>
        <v/>
      </c>
      <c r="AV210" s="558" t="str">
        <f>IF(AV209="","",VLOOKUP(AV209,[11]シフト記号表!$C$6:$L$47,10,FALSE))</f>
        <v/>
      </c>
      <c r="AW210" s="558" t="str">
        <f>IF(AW209="","",VLOOKUP(AW209,[11]シフト記号表!$C$6:$L$47,10,FALSE))</f>
        <v/>
      </c>
      <c r="AX210" s="559" t="str">
        <f>IF(AX209="","",VLOOKUP(AX209,[11]シフト記号表!$C$6:$L$47,10,FALSE))</f>
        <v/>
      </c>
      <c r="AY210" s="557" t="str">
        <f>IF(AY209="","",VLOOKUP(AY209,[11]シフト記号表!$C$6:$L$47,10,FALSE))</f>
        <v/>
      </c>
      <c r="AZ210" s="558" t="str">
        <f>IF(AZ209="","",VLOOKUP(AZ209,[11]シフト記号表!$C$6:$L$47,10,FALSE))</f>
        <v/>
      </c>
      <c r="BA210" s="558" t="str">
        <f>IF(BA209="","",VLOOKUP(BA209,[11]シフト記号表!$C$6:$L$47,10,FALSE))</f>
        <v/>
      </c>
      <c r="BB210" s="2132">
        <f>IF($BE$3="４週",SUM(W210:AX210),IF($BE$3="暦月",SUM(W210:BA210),""))</f>
        <v>0</v>
      </c>
      <c r="BC210" s="2133"/>
      <c r="BD210" s="2134">
        <f>IF($BE$3="４週",BB210/4,IF($BE$3="暦月",(BB210/($BE$8/7)),""))</f>
        <v>0</v>
      </c>
      <c r="BE210" s="2133"/>
      <c r="BF210" s="2129"/>
      <c r="BG210" s="2130"/>
      <c r="BH210" s="2130"/>
      <c r="BI210" s="2130"/>
      <c r="BJ210" s="2131"/>
    </row>
    <row r="211" spans="2:62" ht="20.25" customHeight="1" x14ac:dyDescent="0.15">
      <c r="B211" s="2049">
        <f>B209+1</f>
        <v>99</v>
      </c>
      <c r="C211" s="2121"/>
      <c r="D211" s="2122"/>
      <c r="E211" s="761"/>
      <c r="F211" s="762"/>
      <c r="G211" s="761"/>
      <c r="H211" s="762"/>
      <c r="I211" s="2123"/>
      <c r="J211" s="2124"/>
      <c r="K211" s="2125"/>
      <c r="L211" s="2126"/>
      <c r="M211" s="2126"/>
      <c r="N211" s="2122"/>
      <c r="O211" s="2066"/>
      <c r="P211" s="2067"/>
      <c r="Q211" s="2067"/>
      <c r="R211" s="2067"/>
      <c r="S211" s="2068"/>
      <c r="T211" s="776" t="s">
        <v>887</v>
      </c>
      <c r="U211" s="777"/>
      <c r="V211" s="778"/>
      <c r="W211" s="549"/>
      <c r="X211" s="550"/>
      <c r="Y211" s="550"/>
      <c r="Z211" s="550"/>
      <c r="AA211" s="550"/>
      <c r="AB211" s="550"/>
      <c r="AC211" s="551"/>
      <c r="AD211" s="549"/>
      <c r="AE211" s="550"/>
      <c r="AF211" s="550"/>
      <c r="AG211" s="550"/>
      <c r="AH211" s="550"/>
      <c r="AI211" s="550"/>
      <c r="AJ211" s="551"/>
      <c r="AK211" s="549"/>
      <c r="AL211" s="550"/>
      <c r="AM211" s="550"/>
      <c r="AN211" s="550"/>
      <c r="AO211" s="550"/>
      <c r="AP211" s="550"/>
      <c r="AQ211" s="551"/>
      <c r="AR211" s="549"/>
      <c r="AS211" s="550"/>
      <c r="AT211" s="550"/>
      <c r="AU211" s="550"/>
      <c r="AV211" s="550"/>
      <c r="AW211" s="550"/>
      <c r="AX211" s="551"/>
      <c r="AY211" s="549"/>
      <c r="AZ211" s="550"/>
      <c r="BA211" s="772"/>
      <c r="BB211" s="2127"/>
      <c r="BC211" s="2128"/>
      <c r="BD211" s="2116"/>
      <c r="BE211" s="2117"/>
      <c r="BF211" s="2118"/>
      <c r="BG211" s="2119"/>
      <c r="BH211" s="2119"/>
      <c r="BI211" s="2119"/>
      <c r="BJ211" s="2120"/>
    </row>
    <row r="212" spans="2:62" ht="20.25" customHeight="1" x14ac:dyDescent="0.15">
      <c r="B212" s="2050"/>
      <c r="C212" s="2135"/>
      <c r="D212" s="2136"/>
      <c r="E212" s="779"/>
      <c r="F212" s="780">
        <f>C211</f>
        <v>0</v>
      </c>
      <c r="G212" s="779"/>
      <c r="H212" s="780">
        <f>I211</f>
        <v>0</v>
      </c>
      <c r="I212" s="2137"/>
      <c r="J212" s="2138"/>
      <c r="K212" s="2139"/>
      <c r="L212" s="2140"/>
      <c r="M212" s="2140"/>
      <c r="N212" s="2136"/>
      <c r="O212" s="2066"/>
      <c r="P212" s="2067"/>
      <c r="Q212" s="2067"/>
      <c r="R212" s="2067"/>
      <c r="S212" s="2068"/>
      <c r="T212" s="773" t="s">
        <v>888</v>
      </c>
      <c r="U212" s="774"/>
      <c r="V212" s="775"/>
      <c r="W212" s="557" t="str">
        <f>IF(W211="","",VLOOKUP(W211,[11]シフト記号表!$C$6:$L$47,10,FALSE))</f>
        <v/>
      </c>
      <c r="X212" s="558" t="str">
        <f>IF(X211="","",VLOOKUP(X211,[11]シフト記号表!$C$6:$L$47,10,FALSE))</f>
        <v/>
      </c>
      <c r="Y212" s="558" t="str">
        <f>IF(Y211="","",VLOOKUP(Y211,[11]シフト記号表!$C$6:$L$47,10,FALSE))</f>
        <v/>
      </c>
      <c r="Z212" s="558" t="str">
        <f>IF(Z211="","",VLOOKUP(Z211,[11]シフト記号表!$C$6:$L$47,10,FALSE))</f>
        <v/>
      </c>
      <c r="AA212" s="558" t="str">
        <f>IF(AA211="","",VLOOKUP(AA211,[11]シフト記号表!$C$6:$L$47,10,FALSE))</f>
        <v/>
      </c>
      <c r="AB212" s="558" t="str">
        <f>IF(AB211="","",VLOOKUP(AB211,[11]シフト記号表!$C$6:$L$47,10,FALSE))</f>
        <v/>
      </c>
      <c r="AC212" s="559" t="str">
        <f>IF(AC211="","",VLOOKUP(AC211,[11]シフト記号表!$C$6:$L$47,10,FALSE))</f>
        <v/>
      </c>
      <c r="AD212" s="557" t="str">
        <f>IF(AD211="","",VLOOKUP(AD211,[11]シフト記号表!$C$6:$L$47,10,FALSE))</f>
        <v/>
      </c>
      <c r="AE212" s="558" t="str">
        <f>IF(AE211="","",VLOOKUP(AE211,[11]シフト記号表!$C$6:$L$47,10,FALSE))</f>
        <v/>
      </c>
      <c r="AF212" s="558" t="str">
        <f>IF(AF211="","",VLOOKUP(AF211,[11]シフト記号表!$C$6:$L$47,10,FALSE))</f>
        <v/>
      </c>
      <c r="AG212" s="558" t="str">
        <f>IF(AG211="","",VLOOKUP(AG211,[11]シフト記号表!$C$6:$L$47,10,FALSE))</f>
        <v/>
      </c>
      <c r="AH212" s="558" t="str">
        <f>IF(AH211="","",VLOOKUP(AH211,[11]シフト記号表!$C$6:$L$47,10,FALSE))</f>
        <v/>
      </c>
      <c r="AI212" s="558" t="str">
        <f>IF(AI211="","",VLOOKUP(AI211,[11]シフト記号表!$C$6:$L$47,10,FALSE))</f>
        <v/>
      </c>
      <c r="AJ212" s="559" t="str">
        <f>IF(AJ211="","",VLOOKUP(AJ211,[11]シフト記号表!$C$6:$L$47,10,FALSE))</f>
        <v/>
      </c>
      <c r="AK212" s="557" t="str">
        <f>IF(AK211="","",VLOOKUP(AK211,[11]シフト記号表!$C$6:$L$47,10,FALSE))</f>
        <v/>
      </c>
      <c r="AL212" s="558" t="str">
        <f>IF(AL211="","",VLOOKUP(AL211,[11]シフト記号表!$C$6:$L$47,10,FALSE))</f>
        <v/>
      </c>
      <c r="AM212" s="558" t="str">
        <f>IF(AM211="","",VLOOKUP(AM211,[11]シフト記号表!$C$6:$L$47,10,FALSE))</f>
        <v/>
      </c>
      <c r="AN212" s="558" t="str">
        <f>IF(AN211="","",VLOOKUP(AN211,[11]シフト記号表!$C$6:$L$47,10,FALSE))</f>
        <v/>
      </c>
      <c r="AO212" s="558" t="str">
        <f>IF(AO211="","",VLOOKUP(AO211,[11]シフト記号表!$C$6:$L$47,10,FALSE))</f>
        <v/>
      </c>
      <c r="AP212" s="558" t="str">
        <f>IF(AP211="","",VLOOKUP(AP211,[11]シフト記号表!$C$6:$L$47,10,FALSE))</f>
        <v/>
      </c>
      <c r="AQ212" s="559" t="str">
        <f>IF(AQ211="","",VLOOKUP(AQ211,[11]シフト記号表!$C$6:$L$47,10,FALSE))</f>
        <v/>
      </c>
      <c r="AR212" s="557" t="str">
        <f>IF(AR211="","",VLOOKUP(AR211,[11]シフト記号表!$C$6:$L$47,10,FALSE))</f>
        <v/>
      </c>
      <c r="AS212" s="558" t="str">
        <f>IF(AS211="","",VLOOKUP(AS211,[11]シフト記号表!$C$6:$L$47,10,FALSE))</f>
        <v/>
      </c>
      <c r="AT212" s="558" t="str">
        <f>IF(AT211="","",VLOOKUP(AT211,[11]シフト記号表!$C$6:$L$47,10,FALSE))</f>
        <v/>
      </c>
      <c r="AU212" s="558" t="str">
        <f>IF(AU211="","",VLOOKUP(AU211,[11]シフト記号表!$C$6:$L$47,10,FALSE))</f>
        <v/>
      </c>
      <c r="AV212" s="558" t="str">
        <f>IF(AV211="","",VLOOKUP(AV211,[11]シフト記号表!$C$6:$L$47,10,FALSE))</f>
        <v/>
      </c>
      <c r="AW212" s="558" t="str">
        <f>IF(AW211="","",VLOOKUP(AW211,[11]シフト記号表!$C$6:$L$47,10,FALSE))</f>
        <v/>
      </c>
      <c r="AX212" s="559" t="str">
        <f>IF(AX211="","",VLOOKUP(AX211,[11]シフト記号表!$C$6:$L$47,10,FALSE))</f>
        <v/>
      </c>
      <c r="AY212" s="557" t="str">
        <f>IF(AY211="","",VLOOKUP(AY211,[11]シフト記号表!$C$6:$L$47,10,FALSE))</f>
        <v/>
      </c>
      <c r="AZ212" s="558" t="str">
        <f>IF(AZ211="","",VLOOKUP(AZ211,[11]シフト記号表!$C$6:$L$47,10,FALSE))</f>
        <v/>
      </c>
      <c r="BA212" s="558" t="str">
        <f>IF(BA211="","",VLOOKUP(BA211,[11]シフト記号表!$C$6:$L$47,10,FALSE))</f>
        <v/>
      </c>
      <c r="BB212" s="2132">
        <f>IF($BE$3="４週",SUM(W212:AX212),IF($BE$3="暦月",SUM(W212:BA212),""))</f>
        <v>0</v>
      </c>
      <c r="BC212" s="2133"/>
      <c r="BD212" s="2134">
        <f>IF($BE$3="４週",BB212/4,IF($BE$3="暦月",(BB212/($BE$8/7)),""))</f>
        <v>0</v>
      </c>
      <c r="BE212" s="2133"/>
      <c r="BF212" s="2129"/>
      <c r="BG212" s="2130"/>
      <c r="BH212" s="2130"/>
      <c r="BI212" s="2130"/>
      <c r="BJ212" s="2131"/>
    </row>
    <row r="213" spans="2:62" ht="20.25" customHeight="1" x14ac:dyDescent="0.15">
      <c r="B213" s="2049">
        <f>B211+1</f>
        <v>100</v>
      </c>
      <c r="C213" s="2121"/>
      <c r="D213" s="2122"/>
      <c r="E213" s="767"/>
      <c r="F213" s="768"/>
      <c r="G213" s="767"/>
      <c r="H213" s="768"/>
      <c r="I213" s="2123"/>
      <c r="J213" s="2124"/>
      <c r="K213" s="2125"/>
      <c r="L213" s="2126"/>
      <c r="M213" s="2126"/>
      <c r="N213" s="2122"/>
      <c r="O213" s="2066"/>
      <c r="P213" s="2067"/>
      <c r="Q213" s="2067"/>
      <c r="R213" s="2067"/>
      <c r="S213" s="2068"/>
      <c r="T213" s="769" t="s">
        <v>887</v>
      </c>
      <c r="U213" s="770"/>
      <c r="V213" s="771"/>
      <c r="W213" s="549"/>
      <c r="X213" s="550"/>
      <c r="Y213" s="550"/>
      <c r="Z213" s="550"/>
      <c r="AA213" s="550"/>
      <c r="AB213" s="550"/>
      <c r="AC213" s="551"/>
      <c r="AD213" s="549"/>
      <c r="AE213" s="550"/>
      <c r="AF213" s="550"/>
      <c r="AG213" s="550"/>
      <c r="AH213" s="550"/>
      <c r="AI213" s="550"/>
      <c r="AJ213" s="551"/>
      <c r="AK213" s="549"/>
      <c r="AL213" s="550"/>
      <c r="AM213" s="550"/>
      <c r="AN213" s="550"/>
      <c r="AO213" s="550"/>
      <c r="AP213" s="550"/>
      <c r="AQ213" s="551"/>
      <c r="AR213" s="549"/>
      <c r="AS213" s="550"/>
      <c r="AT213" s="550"/>
      <c r="AU213" s="550"/>
      <c r="AV213" s="550"/>
      <c r="AW213" s="550"/>
      <c r="AX213" s="551"/>
      <c r="AY213" s="549"/>
      <c r="AZ213" s="550"/>
      <c r="BA213" s="772"/>
      <c r="BB213" s="2127"/>
      <c r="BC213" s="2128"/>
      <c r="BD213" s="2116"/>
      <c r="BE213" s="2117"/>
      <c r="BF213" s="2118"/>
      <c r="BG213" s="2119"/>
      <c r="BH213" s="2119"/>
      <c r="BI213" s="2119"/>
      <c r="BJ213" s="2120"/>
    </row>
    <row r="214" spans="2:62" ht="20.25" customHeight="1" thickBot="1" x14ac:dyDescent="0.2">
      <c r="B214" s="2147"/>
      <c r="C214" s="2148"/>
      <c r="D214" s="2149"/>
      <c r="E214" s="781"/>
      <c r="F214" s="782">
        <f>C213</f>
        <v>0</v>
      </c>
      <c r="G214" s="781"/>
      <c r="H214" s="782">
        <f>I213</f>
        <v>0</v>
      </c>
      <c r="I214" s="2150"/>
      <c r="J214" s="2151"/>
      <c r="K214" s="2152"/>
      <c r="L214" s="2153"/>
      <c r="M214" s="2153"/>
      <c r="N214" s="2149"/>
      <c r="O214" s="2154"/>
      <c r="P214" s="2155"/>
      <c r="Q214" s="2155"/>
      <c r="R214" s="2155"/>
      <c r="S214" s="2156"/>
      <c r="T214" s="784" t="s">
        <v>888</v>
      </c>
      <c r="U214" s="785"/>
      <c r="V214" s="786"/>
      <c r="W214" s="787" t="str">
        <f>IF(W213="","",VLOOKUP(W213,[11]シフト記号表!$C$6:$L$47,10,FALSE))</f>
        <v/>
      </c>
      <c r="X214" s="788" t="str">
        <f>IF(X213="","",VLOOKUP(X213,[11]シフト記号表!$C$6:$L$47,10,FALSE))</f>
        <v/>
      </c>
      <c r="Y214" s="788" t="str">
        <f>IF(Y213="","",VLOOKUP(Y213,[11]シフト記号表!$C$6:$L$47,10,FALSE))</f>
        <v/>
      </c>
      <c r="Z214" s="788" t="str">
        <f>IF(Z213="","",VLOOKUP(Z213,[11]シフト記号表!$C$6:$L$47,10,FALSE))</f>
        <v/>
      </c>
      <c r="AA214" s="788" t="str">
        <f>IF(AA213="","",VLOOKUP(AA213,[11]シフト記号表!$C$6:$L$47,10,FALSE))</f>
        <v/>
      </c>
      <c r="AB214" s="788" t="str">
        <f>IF(AB213="","",VLOOKUP(AB213,[11]シフト記号表!$C$6:$L$47,10,FALSE))</f>
        <v/>
      </c>
      <c r="AC214" s="789" t="str">
        <f>IF(AC213="","",VLOOKUP(AC213,[11]シフト記号表!$C$6:$L$47,10,FALSE))</f>
        <v/>
      </c>
      <c r="AD214" s="787" t="str">
        <f>IF(AD213="","",VLOOKUP(AD213,[11]シフト記号表!$C$6:$L$47,10,FALSE))</f>
        <v/>
      </c>
      <c r="AE214" s="788" t="str">
        <f>IF(AE213="","",VLOOKUP(AE213,[11]シフト記号表!$C$6:$L$47,10,FALSE))</f>
        <v/>
      </c>
      <c r="AF214" s="788" t="str">
        <f>IF(AF213="","",VLOOKUP(AF213,[11]シフト記号表!$C$6:$L$47,10,FALSE))</f>
        <v/>
      </c>
      <c r="AG214" s="788" t="str">
        <f>IF(AG213="","",VLOOKUP(AG213,[11]シフト記号表!$C$6:$L$47,10,FALSE))</f>
        <v/>
      </c>
      <c r="AH214" s="788" t="str">
        <f>IF(AH213="","",VLOOKUP(AH213,[11]シフト記号表!$C$6:$L$47,10,FALSE))</f>
        <v/>
      </c>
      <c r="AI214" s="788" t="str">
        <f>IF(AI213="","",VLOOKUP(AI213,[11]シフト記号表!$C$6:$L$47,10,FALSE))</f>
        <v/>
      </c>
      <c r="AJ214" s="789" t="str">
        <f>IF(AJ213="","",VLOOKUP(AJ213,[11]シフト記号表!$C$6:$L$47,10,FALSE))</f>
        <v/>
      </c>
      <c r="AK214" s="787" t="str">
        <f>IF(AK213="","",VLOOKUP(AK213,[11]シフト記号表!$C$6:$L$47,10,FALSE))</f>
        <v/>
      </c>
      <c r="AL214" s="788" t="str">
        <f>IF(AL213="","",VLOOKUP(AL213,[11]シフト記号表!$C$6:$L$47,10,FALSE))</f>
        <v/>
      </c>
      <c r="AM214" s="788" t="str">
        <f>IF(AM213="","",VLOOKUP(AM213,[11]シフト記号表!$C$6:$L$47,10,FALSE))</f>
        <v/>
      </c>
      <c r="AN214" s="788" t="str">
        <f>IF(AN213="","",VLOOKUP(AN213,[11]シフト記号表!$C$6:$L$47,10,FALSE))</f>
        <v/>
      </c>
      <c r="AO214" s="788" t="str">
        <f>IF(AO213="","",VLOOKUP(AO213,[11]シフト記号表!$C$6:$L$47,10,FALSE))</f>
        <v/>
      </c>
      <c r="AP214" s="788" t="str">
        <f>IF(AP213="","",VLOOKUP(AP213,[11]シフト記号表!$C$6:$L$47,10,FALSE))</f>
        <v/>
      </c>
      <c r="AQ214" s="789" t="str">
        <f>IF(AQ213="","",VLOOKUP(AQ213,[11]シフト記号表!$C$6:$L$47,10,FALSE))</f>
        <v/>
      </c>
      <c r="AR214" s="787" t="str">
        <f>IF(AR213="","",VLOOKUP(AR213,[11]シフト記号表!$C$6:$L$47,10,FALSE))</f>
        <v/>
      </c>
      <c r="AS214" s="788" t="str">
        <f>IF(AS213="","",VLOOKUP(AS213,[11]シフト記号表!$C$6:$L$47,10,FALSE))</f>
        <v/>
      </c>
      <c r="AT214" s="788" t="str">
        <f>IF(AT213="","",VLOOKUP(AT213,[11]シフト記号表!$C$6:$L$47,10,FALSE))</f>
        <v/>
      </c>
      <c r="AU214" s="788" t="str">
        <f>IF(AU213="","",VLOOKUP(AU213,[11]シフト記号表!$C$6:$L$47,10,FALSE))</f>
        <v/>
      </c>
      <c r="AV214" s="788" t="str">
        <f>IF(AV213="","",VLOOKUP(AV213,[11]シフト記号表!$C$6:$L$47,10,FALSE))</f>
        <v/>
      </c>
      <c r="AW214" s="788" t="str">
        <f>IF(AW213="","",VLOOKUP(AW213,[11]シフト記号表!$C$6:$L$47,10,FALSE))</f>
        <v/>
      </c>
      <c r="AX214" s="789" t="str">
        <f>IF(AX213="","",VLOOKUP(AX213,[11]シフト記号表!$C$6:$L$47,10,FALSE))</f>
        <v/>
      </c>
      <c r="AY214" s="787" t="str">
        <f>IF(AY213="","",VLOOKUP(AY213,[11]シフト記号表!$C$6:$L$47,10,FALSE))</f>
        <v/>
      </c>
      <c r="AZ214" s="788" t="str">
        <f>IF(AZ213="","",VLOOKUP(AZ213,[11]シフト記号表!$C$6:$L$47,10,FALSE))</f>
        <v/>
      </c>
      <c r="BA214" s="788" t="str">
        <f>IF(BA213="","",VLOOKUP(BA213,[11]シフト記号表!$C$6:$L$47,10,FALSE))</f>
        <v/>
      </c>
      <c r="BB214" s="2144">
        <f>IF($BE$3="４週",SUM(W214:AX214),IF($BE$3="暦月",SUM(W214:BA214),""))</f>
        <v>0</v>
      </c>
      <c r="BC214" s="2145"/>
      <c r="BD214" s="2146">
        <f>IF($BE$3="４週",BB214/4,IF($BE$3="暦月",(BB214/($BE$8/7)),""))</f>
        <v>0</v>
      </c>
      <c r="BE214" s="2145"/>
      <c r="BF214" s="2141"/>
      <c r="BG214" s="2142"/>
      <c r="BH214" s="2142"/>
      <c r="BI214" s="2142"/>
      <c r="BJ214" s="2143"/>
    </row>
    <row r="215" spans="2:62" ht="20.25" customHeight="1" x14ac:dyDescent="0.15">
      <c r="B215" s="790"/>
      <c r="C215" s="791"/>
      <c r="D215" s="791"/>
      <c r="E215" s="791"/>
      <c r="F215" s="791"/>
      <c r="G215" s="791"/>
      <c r="H215" s="791"/>
      <c r="I215" s="792"/>
      <c r="J215" s="792"/>
      <c r="K215" s="791"/>
      <c r="L215" s="791"/>
      <c r="M215" s="791"/>
      <c r="N215" s="791"/>
      <c r="O215" s="793"/>
      <c r="P215" s="793"/>
      <c r="Q215" s="793"/>
      <c r="R215" s="794"/>
      <c r="S215" s="794"/>
      <c r="T215" s="794"/>
      <c r="U215" s="795"/>
      <c r="V215" s="796"/>
      <c r="W215" s="797"/>
      <c r="X215" s="797"/>
      <c r="Y215" s="797"/>
      <c r="Z215" s="797"/>
      <c r="AA215" s="797"/>
      <c r="AB215" s="797"/>
      <c r="AC215" s="797"/>
      <c r="AD215" s="797"/>
      <c r="AE215" s="797"/>
      <c r="AF215" s="797"/>
      <c r="AG215" s="797"/>
      <c r="AH215" s="797"/>
      <c r="AI215" s="797"/>
      <c r="AJ215" s="797"/>
      <c r="AK215" s="797"/>
      <c r="AL215" s="797"/>
      <c r="AM215" s="797"/>
      <c r="AN215" s="797"/>
      <c r="AO215" s="797"/>
      <c r="AP215" s="797"/>
      <c r="AQ215" s="797"/>
      <c r="AR215" s="797"/>
      <c r="AS215" s="797"/>
      <c r="AT215" s="797"/>
      <c r="AU215" s="797"/>
      <c r="AV215" s="797"/>
      <c r="AW215" s="797"/>
      <c r="AX215" s="797"/>
      <c r="AY215" s="797"/>
      <c r="AZ215" s="797"/>
      <c r="BA215" s="797"/>
      <c r="BB215" s="797"/>
      <c r="BC215" s="797"/>
      <c r="BD215" s="798"/>
      <c r="BE215" s="798"/>
      <c r="BF215" s="793"/>
      <c r="BG215" s="793"/>
      <c r="BH215" s="793"/>
      <c r="BI215" s="793"/>
      <c r="BJ215" s="793"/>
    </row>
    <row r="216" spans="2:62" ht="20.25" customHeight="1" x14ac:dyDescent="0.15"/>
    <row r="217" spans="2:62" ht="20.25" customHeight="1" x14ac:dyDescent="0.15"/>
    <row r="218" spans="2:62" ht="20.25" customHeight="1" x14ac:dyDescent="0.15"/>
    <row r="219" spans="2:62" ht="20.25" customHeight="1" x14ac:dyDescent="0.15"/>
    <row r="220" spans="2:62" ht="20.25" customHeight="1" x14ac:dyDescent="0.15"/>
    <row r="221" spans="2:62" ht="20.25" customHeight="1" x14ac:dyDescent="0.15"/>
    <row r="222" spans="2:62" ht="20.25" customHeight="1" x14ac:dyDescent="0.15"/>
    <row r="223" spans="2:62" ht="20.25" customHeight="1" x14ac:dyDescent="0.15"/>
    <row r="224" spans="2:62" ht="20.25" customHeight="1" x14ac:dyDescent="0.15"/>
    <row r="225" ht="20.25" customHeight="1" x14ac:dyDescent="0.15"/>
    <row r="226" ht="20.25" customHeight="1" x14ac:dyDescent="0.15"/>
    <row r="227" ht="20.25" customHeight="1" x14ac:dyDescent="0.15"/>
    <row r="228" ht="20.25" customHeight="1" x14ac:dyDescent="0.15"/>
    <row r="229" ht="20.25" customHeight="1" x14ac:dyDescent="0.15"/>
    <row r="230" ht="20.25" customHeight="1" x14ac:dyDescent="0.15"/>
    <row r="231" ht="20.25" customHeight="1" x14ac:dyDescent="0.15"/>
    <row r="232" ht="20.25" customHeight="1" x14ac:dyDescent="0.15"/>
    <row r="233" ht="20.25" customHeight="1" x14ac:dyDescent="0.15"/>
    <row r="234" ht="20.25" customHeight="1" x14ac:dyDescent="0.15"/>
    <row r="255" spans="43:57" x14ac:dyDescent="0.15">
      <c r="AQ255" s="799"/>
      <c r="AR255" s="799"/>
      <c r="AS255" s="799"/>
      <c r="AT255" s="799"/>
      <c r="AU255" s="799"/>
      <c r="AV255" s="799"/>
      <c r="AW255" s="799"/>
      <c r="AX255" s="799"/>
      <c r="AY255" s="799"/>
      <c r="AZ255" s="800"/>
      <c r="BA255" s="800"/>
      <c r="BB255" s="800"/>
      <c r="BC255" s="800"/>
      <c r="BD255" s="800"/>
      <c r="BE255" s="800"/>
    </row>
    <row r="256" spans="43:57" x14ac:dyDescent="0.15">
      <c r="AQ256" s="799"/>
      <c r="AR256" s="799"/>
      <c r="AS256" s="799"/>
      <c r="AT256" s="799"/>
      <c r="AU256" s="799"/>
      <c r="AV256" s="799"/>
      <c r="AW256" s="799"/>
      <c r="AX256" s="799"/>
      <c r="AY256" s="799"/>
      <c r="AZ256" s="800"/>
      <c r="BA256" s="800"/>
      <c r="BB256" s="800"/>
      <c r="BC256" s="800"/>
      <c r="BD256" s="800"/>
      <c r="BE256" s="800"/>
    </row>
    <row r="261" spans="1:59" x14ac:dyDescent="0.15">
      <c r="A261" s="599"/>
      <c r="B261" s="599"/>
      <c r="C261" s="609"/>
      <c r="D261" s="609"/>
      <c r="E261" s="609"/>
      <c r="F261" s="609"/>
      <c r="G261" s="609"/>
      <c r="H261" s="609"/>
      <c r="I261" s="609"/>
      <c r="J261" s="609"/>
      <c r="K261" s="799"/>
      <c r="L261" s="799"/>
      <c r="M261" s="799"/>
      <c r="N261" s="799"/>
      <c r="O261" s="799"/>
      <c r="P261" s="799"/>
      <c r="Q261" s="799"/>
      <c r="R261" s="799"/>
      <c r="S261" s="799"/>
      <c r="T261" s="799"/>
      <c r="U261" s="799"/>
      <c r="V261" s="799"/>
      <c r="W261" s="799"/>
      <c r="X261" s="799"/>
      <c r="Y261" s="799"/>
      <c r="Z261" s="799"/>
      <c r="AA261" s="799"/>
      <c r="AB261" s="799"/>
      <c r="AC261" s="799"/>
      <c r="AD261" s="799"/>
      <c r="AE261" s="799"/>
      <c r="AF261" s="799"/>
      <c r="AG261" s="799"/>
      <c r="AH261" s="799"/>
      <c r="AI261" s="799"/>
      <c r="AJ261" s="799"/>
      <c r="AK261" s="799"/>
      <c r="AL261" s="799"/>
      <c r="AM261" s="799"/>
      <c r="AN261" s="799"/>
      <c r="AO261" s="799"/>
      <c r="AP261" s="799"/>
      <c r="BF261" s="800"/>
      <c r="BG261" s="800"/>
    </row>
    <row r="262" spans="1:59" x14ac:dyDescent="0.15">
      <c r="A262" s="599"/>
      <c r="B262" s="599"/>
      <c r="C262" s="609"/>
      <c r="D262" s="609"/>
      <c r="E262" s="609"/>
      <c r="F262" s="609"/>
      <c r="G262" s="609"/>
      <c r="H262" s="609"/>
      <c r="I262" s="609"/>
      <c r="J262" s="609"/>
      <c r="K262" s="799"/>
      <c r="L262" s="799"/>
      <c r="M262" s="799"/>
      <c r="N262" s="799"/>
      <c r="O262" s="799"/>
      <c r="P262" s="799"/>
      <c r="Q262" s="799"/>
      <c r="R262" s="799"/>
      <c r="S262" s="799"/>
      <c r="T262" s="799"/>
      <c r="U262" s="799"/>
      <c r="V262" s="799"/>
      <c r="W262" s="799"/>
      <c r="X262" s="799"/>
      <c r="Y262" s="799"/>
      <c r="Z262" s="799"/>
      <c r="AA262" s="799"/>
      <c r="AB262" s="799"/>
      <c r="AC262" s="799"/>
      <c r="AD262" s="799"/>
      <c r="AE262" s="799"/>
      <c r="AF262" s="799"/>
      <c r="AG262" s="799"/>
      <c r="AH262" s="799"/>
      <c r="AI262" s="799"/>
      <c r="AJ262" s="799"/>
      <c r="AK262" s="799"/>
      <c r="AL262" s="799"/>
      <c r="AM262" s="799"/>
      <c r="AN262" s="799"/>
      <c r="AO262" s="799"/>
      <c r="AP262" s="799"/>
      <c r="BF262" s="800"/>
      <c r="BG262" s="800"/>
    </row>
    <row r="263" spans="1:59" x14ac:dyDescent="0.15">
      <c r="A263" s="599"/>
      <c r="B263" s="599"/>
      <c r="C263" s="608"/>
      <c r="D263" s="608"/>
      <c r="E263" s="608"/>
      <c r="F263" s="608"/>
      <c r="G263" s="608"/>
      <c r="H263" s="608"/>
      <c r="I263" s="608"/>
      <c r="J263" s="608"/>
      <c r="K263" s="609"/>
      <c r="L263" s="609"/>
      <c r="M263" s="599"/>
      <c r="N263" s="599"/>
      <c r="O263" s="599"/>
      <c r="P263" s="599"/>
      <c r="Q263" s="599"/>
      <c r="R263" s="599"/>
    </row>
    <row r="264" spans="1:59" x14ac:dyDescent="0.15">
      <c r="A264" s="599"/>
      <c r="B264" s="599"/>
      <c r="C264" s="608"/>
      <c r="D264" s="608"/>
      <c r="E264" s="608"/>
      <c r="F264" s="608"/>
      <c r="G264" s="608"/>
      <c r="H264" s="608"/>
      <c r="I264" s="608"/>
      <c r="J264" s="608"/>
      <c r="K264" s="609"/>
      <c r="L264" s="609"/>
      <c r="M264" s="599"/>
      <c r="N264" s="599"/>
      <c r="O264" s="599"/>
      <c r="P264" s="599"/>
      <c r="Q264" s="599"/>
      <c r="R264" s="599"/>
    </row>
    <row r="265" spans="1:59" x14ac:dyDescent="0.15">
      <c r="C265" s="598"/>
      <c r="D265" s="598"/>
      <c r="E265" s="598"/>
      <c r="F265" s="598"/>
      <c r="G265" s="598"/>
      <c r="H265" s="598"/>
      <c r="I265" s="598"/>
      <c r="J265" s="598"/>
    </row>
    <row r="266" spans="1:59" x14ac:dyDescent="0.15">
      <c r="C266" s="598"/>
      <c r="D266" s="598"/>
      <c r="E266" s="598"/>
      <c r="F266" s="598"/>
      <c r="G266" s="598"/>
      <c r="H266" s="598"/>
      <c r="I266" s="598"/>
      <c r="J266" s="598"/>
    </row>
    <row r="267" spans="1:59" x14ac:dyDescent="0.15">
      <c r="C267" s="598"/>
      <c r="D267" s="598"/>
      <c r="E267" s="598"/>
      <c r="F267" s="598"/>
      <c r="G267" s="598"/>
      <c r="H267" s="598"/>
      <c r="I267" s="598"/>
      <c r="J267" s="598"/>
    </row>
    <row r="268" spans="1:59" x14ac:dyDescent="0.15">
      <c r="C268" s="598"/>
      <c r="D268" s="598"/>
      <c r="E268" s="598"/>
      <c r="F268" s="598"/>
      <c r="G268" s="598"/>
      <c r="H268" s="598"/>
      <c r="I268" s="598"/>
      <c r="J268" s="598"/>
    </row>
  </sheetData>
  <sheetProtection insertRows="0" deleteRows="0"/>
  <mergeCells count="1024">
    <mergeCell ref="BD213:BE213"/>
    <mergeCell ref="BF213:BJ214"/>
    <mergeCell ref="BB214:BC214"/>
    <mergeCell ref="BD214:BE214"/>
    <mergeCell ref="BD211:BE211"/>
    <mergeCell ref="BF211:BJ212"/>
    <mergeCell ref="BB212:BC212"/>
    <mergeCell ref="BD212:BE212"/>
    <mergeCell ref="B213:B214"/>
    <mergeCell ref="C213:D214"/>
    <mergeCell ref="I213:J214"/>
    <mergeCell ref="K213:N214"/>
    <mergeCell ref="O213:S214"/>
    <mergeCell ref="BB213:BC213"/>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1:BE21"/>
    <mergeCell ref="BF21:BJ22"/>
    <mergeCell ref="BB22:BC22"/>
    <mergeCell ref="BD22:BE22"/>
    <mergeCell ref="B23:B24"/>
    <mergeCell ref="C23:D24"/>
    <mergeCell ref="I23:J24"/>
    <mergeCell ref="K23:N24"/>
    <mergeCell ref="O23:S24"/>
    <mergeCell ref="BB23:BC23"/>
    <mergeCell ref="O10:S14"/>
    <mergeCell ref="W10:BA10"/>
    <mergeCell ref="BD19:BE19"/>
    <mergeCell ref="BF19:BJ20"/>
    <mergeCell ref="BB20:BC20"/>
    <mergeCell ref="BD20:BE20"/>
    <mergeCell ref="B21:B22"/>
    <mergeCell ref="C21:D22"/>
    <mergeCell ref="I21:J22"/>
    <mergeCell ref="K21:N22"/>
    <mergeCell ref="O21:S22"/>
    <mergeCell ref="BB21:BC21"/>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AT1:BI1"/>
    <mergeCell ref="AC2:AD2"/>
    <mergeCell ref="AF2:AG2"/>
    <mergeCell ref="AJ2:AK2"/>
    <mergeCell ref="AT2:BI2"/>
    <mergeCell ref="BE3:BH3"/>
    <mergeCell ref="BD15:BE15"/>
    <mergeCell ref="BF15:BJ16"/>
    <mergeCell ref="BB16:BC16"/>
    <mergeCell ref="BD16:BE16"/>
    <mergeCell ref="B15:B16"/>
    <mergeCell ref="C15:D16"/>
    <mergeCell ref="I15:J16"/>
    <mergeCell ref="K15:N16"/>
    <mergeCell ref="O15:S16"/>
    <mergeCell ref="BB15:BC15"/>
    <mergeCell ref="BB10:BC14"/>
    <mergeCell ref="BD10:BE14"/>
    <mergeCell ref="BF10:BJ14"/>
    <mergeCell ref="W11:AC11"/>
    <mergeCell ref="AD11:AJ11"/>
    <mergeCell ref="AK11:AQ11"/>
    <mergeCell ref="AR11:AX11"/>
    <mergeCell ref="AY11:BA11"/>
    <mergeCell ref="BE4:BH4"/>
    <mergeCell ref="BA6:BB6"/>
    <mergeCell ref="BE6:BF6"/>
    <mergeCell ref="BE8:BF8"/>
    <mergeCell ref="B10:B14"/>
    <mergeCell ref="C10:D14"/>
    <mergeCell ref="I10:J14"/>
    <mergeCell ref="K10:N14"/>
  </mergeCells>
  <phoneticPr fontId="1"/>
  <conditionalFormatting sqref="BB16:BE16">
    <cfRule type="expression" dxfId="2676" priority="200">
      <formula>INDIRECT(ADDRESS(ROW(),COLUMN()))=TRUNC(INDIRECT(ADDRESS(ROW(),COLUMN())))</formula>
    </cfRule>
  </conditionalFormatting>
  <conditionalFormatting sqref="BB18:BE18">
    <cfRule type="expression" dxfId="2675" priority="199">
      <formula>INDIRECT(ADDRESS(ROW(),COLUMN()))=TRUNC(INDIRECT(ADDRESS(ROW(),COLUMN())))</formula>
    </cfRule>
  </conditionalFormatting>
  <conditionalFormatting sqref="BB20:BE20">
    <cfRule type="expression" dxfId="2674" priority="198">
      <formula>INDIRECT(ADDRESS(ROW(),COLUMN()))=TRUNC(INDIRECT(ADDRESS(ROW(),COLUMN())))</formula>
    </cfRule>
  </conditionalFormatting>
  <conditionalFormatting sqref="BB22:BE22">
    <cfRule type="expression" dxfId="2673" priority="197">
      <formula>INDIRECT(ADDRESS(ROW(),COLUMN()))=TRUNC(INDIRECT(ADDRESS(ROW(),COLUMN())))</formula>
    </cfRule>
  </conditionalFormatting>
  <conditionalFormatting sqref="BB24:BE24">
    <cfRule type="expression" dxfId="2672" priority="196">
      <formula>INDIRECT(ADDRESS(ROW(),COLUMN()))=TRUNC(INDIRECT(ADDRESS(ROW(),COLUMN())))</formula>
    </cfRule>
  </conditionalFormatting>
  <conditionalFormatting sqref="BB26:BE26">
    <cfRule type="expression" dxfId="2671" priority="195">
      <formula>INDIRECT(ADDRESS(ROW(),COLUMN()))=TRUNC(INDIRECT(ADDRESS(ROW(),COLUMN())))</formula>
    </cfRule>
  </conditionalFormatting>
  <conditionalFormatting sqref="BB28:BE28">
    <cfRule type="expression" dxfId="2670" priority="194">
      <formula>INDIRECT(ADDRESS(ROW(),COLUMN()))=TRUNC(INDIRECT(ADDRESS(ROW(),COLUMN())))</formula>
    </cfRule>
  </conditionalFormatting>
  <conditionalFormatting sqref="BB30:BE30">
    <cfRule type="expression" dxfId="2669" priority="193">
      <formula>INDIRECT(ADDRESS(ROW(),COLUMN()))=TRUNC(INDIRECT(ADDRESS(ROW(),COLUMN())))</formula>
    </cfRule>
  </conditionalFormatting>
  <conditionalFormatting sqref="BB32:BE32">
    <cfRule type="expression" dxfId="2668" priority="192">
      <formula>INDIRECT(ADDRESS(ROW(),COLUMN()))=TRUNC(INDIRECT(ADDRESS(ROW(),COLUMN())))</formula>
    </cfRule>
  </conditionalFormatting>
  <conditionalFormatting sqref="BB34:BE34">
    <cfRule type="expression" dxfId="2667" priority="191">
      <formula>INDIRECT(ADDRESS(ROW(),COLUMN()))=TRUNC(INDIRECT(ADDRESS(ROW(),COLUMN())))</formula>
    </cfRule>
  </conditionalFormatting>
  <conditionalFormatting sqref="BB36:BE36">
    <cfRule type="expression" dxfId="2666" priority="190">
      <formula>INDIRECT(ADDRESS(ROW(),COLUMN()))=TRUNC(INDIRECT(ADDRESS(ROW(),COLUMN())))</formula>
    </cfRule>
  </conditionalFormatting>
  <conditionalFormatting sqref="BB38:BE38">
    <cfRule type="expression" dxfId="2665" priority="189">
      <formula>INDIRECT(ADDRESS(ROW(),COLUMN()))=TRUNC(INDIRECT(ADDRESS(ROW(),COLUMN())))</formula>
    </cfRule>
  </conditionalFormatting>
  <conditionalFormatting sqref="BB40:BE40">
    <cfRule type="expression" dxfId="2664" priority="188">
      <formula>INDIRECT(ADDRESS(ROW(),COLUMN()))=TRUNC(INDIRECT(ADDRESS(ROW(),COLUMN())))</formula>
    </cfRule>
  </conditionalFormatting>
  <conditionalFormatting sqref="BB42:BE42">
    <cfRule type="expression" dxfId="2663" priority="187">
      <formula>INDIRECT(ADDRESS(ROW(),COLUMN()))=TRUNC(INDIRECT(ADDRESS(ROW(),COLUMN())))</formula>
    </cfRule>
  </conditionalFormatting>
  <conditionalFormatting sqref="BB44:BE44">
    <cfRule type="expression" dxfId="2662" priority="186">
      <formula>INDIRECT(ADDRESS(ROW(),COLUMN()))=TRUNC(INDIRECT(ADDRESS(ROW(),COLUMN())))</formula>
    </cfRule>
  </conditionalFormatting>
  <conditionalFormatting sqref="BB46:BE46">
    <cfRule type="expression" dxfId="2661" priority="185">
      <formula>INDIRECT(ADDRESS(ROW(),COLUMN()))=TRUNC(INDIRECT(ADDRESS(ROW(),COLUMN())))</formula>
    </cfRule>
  </conditionalFormatting>
  <conditionalFormatting sqref="BB48:BE48">
    <cfRule type="expression" dxfId="2660" priority="184">
      <formula>INDIRECT(ADDRESS(ROW(),COLUMN()))=TRUNC(INDIRECT(ADDRESS(ROW(),COLUMN())))</formula>
    </cfRule>
  </conditionalFormatting>
  <conditionalFormatting sqref="BB50:BE50">
    <cfRule type="expression" dxfId="2659" priority="183">
      <formula>INDIRECT(ADDRESS(ROW(),COLUMN()))=TRUNC(INDIRECT(ADDRESS(ROW(),COLUMN())))</formula>
    </cfRule>
  </conditionalFormatting>
  <conditionalFormatting sqref="BB52:BE52">
    <cfRule type="expression" dxfId="2658" priority="182">
      <formula>INDIRECT(ADDRESS(ROW(),COLUMN()))=TRUNC(INDIRECT(ADDRESS(ROW(),COLUMN())))</formula>
    </cfRule>
  </conditionalFormatting>
  <conditionalFormatting sqref="BB54:BE54">
    <cfRule type="expression" dxfId="2657" priority="181">
      <formula>INDIRECT(ADDRESS(ROW(),COLUMN()))=TRUNC(INDIRECT(ADDRESS(ROW(),COLUMN())))</formula>
    </cfRule>
  </conditionalFormatting>
  <conditionalFormatting sqref="BB56:BE56">
    <cfRule type="expression" dxfId="2656" priority="180">
      <formula>INDIRECT(ADDRESS(ROW(),COLUMN()))=TRUNC(INDIRECT(ADDRESS(ROW(),COLUMN())))</formula>
    </cfRule>
  </conditionalFormatting>
  <conditionalFormatting sqref="BB58:BE58">
    <cfRule type="expression" dxfId="2655" priority="179">
      <formula>INDIRECT(ADDRESS(ROW(),COLUMN()))=TRUNC(INDIRECT(ADDRESS(ROW(),COLUMN())))</formula>
    </cfRule>
  </conditionalFormatting>
  <conditionalFormatting sqref="BB60:BE60">
    <cfRule type="expression" dxfId="2654" priority="178">
      <formula>INDIRECT(ADDRESS(ROW(),COLUMN()))=TRUNC(INDIRECT(ADDRESS(ROW(),COLUMN())))</formula>
    </cfRule>
  </conditionalFormatting>
  <conditionalFormatting sqref="BB62:BE62">
    <cfRule type="expression" dxfId="2653" priority="177">
      <formula>INDIRECT(ADDRESS(ROW(),COLUMN()))=TRUNC(INDIRECT(ADDRESS(ROW(),COLUMN())))</formula>
    </cfRule>
  </conditionalFormatting>
  <conditionalFormatting sqref="BB64:BE64">
    <cfRule type="expression" dxfId="2652" priority="176">
      <formula>INDIRECT(ADDRESS(ROW(),COLUMN()))=TRUNC(INDIRECT(ADDRESS(ROW(),COLUMN())))</formula>
    </cfRule>
  </conditionalFormatting>
  <conditionalFormatting sqref="BB66:BE66">
    <cfRule type="expression" dxfId="2651" priority="175">
      <formula>INDIRECT(ADDRESS(ROW(),COLUMN()))=TRUNC(INDIRECT(ADDRESS(ROW(),COLUMN())))</formula>
    </cfRule>
  </conditionalFormatting>
  <conditionalFormatting sqref="BB68:BE68">
    <cfRule type="expression" dxfId="2650" priority="174">
      <formula>INDIRECT(ADDRESS(ROW(),COLUMN()))=TRUNC(INDIRECT(ADDRESS(ROW(),COLUMN())))</formula>
    </cfRule>
  </conditionalFormatting>
  <conditionalFormatting sqref="BB70:BE70">
    <cfRule type="expression" dxfId="2649" priority="173">
      <formula>INDIRECT(ADDRESS(ROW(),COLUMN()))=TRUNC(INDIRECT(ADDRESS(ROW(),COLUMN())))</formula>
    </cfRule>
  </conditionalFormatting>
  <conditionalFormatting sqref="BB72:BE72">
    <cfRule type="expression" dxfId="2648" priority="172">
      <formula>INDIRECT(ADDRESS(ROW(),COLUMN()))=TRUNC(INDIRECT(ADDRESS(ROW(),COLUMN())))</formula>
    </cfRule>
  </conditionalFormatting>
  <conditionalFormatting sqref="W16:BA16">
    <cfRule type="expression" dxfId="2647" priority="170">
      <formula>INDIRECT(ADDRESS(ROW(),COLUMN()))=TRUNC(INDIRECT(ADDRESS(ROW(),COLUMN())))</formula>
    </cfRule>
  </conditionalFormatting>
  <conditionalFormatting sqref="W18:BA18">
    <cfRule type="expression" dxfId="2646" priority="171">
      <formula>INDIRECT(ADDRESS(ROW(),COLUMN()))=TRUNC(INDIRECT(ADDRESS(ROW(),COLUMN())))</formula>
    </cfRule>
  </conditionalFormatting>
  <conditionalFormatting sqref="W186:BA186">
    <cfRule type="expression" dxfId="2645" priority="29">
      <formula>INDIRECT(ADDRESS(ROW(),COLUMN()))=TRUNC(INDIRECT(ADDRESS(ROW(),COLUMN())))</formula>
    </cfRule>
  </conditionalFormatting>
  <conditionalFormatting sqref="W20:BA20">
    <cfRule type="expression" dxfId="2644" priority="169">
      <formula>INDIRECT(ADDRESS(ROW(),COLUMN()))=TRUNC(INDIRECT(ADDRESS(ROW(),COLUMN())))</formula>
    </cfRule>
  </conditionalFormatting>
  <conditionalFormatting sqref="W22:BA22">
    <cfRule type="expression" dxfId="2643" priority="168">
      <formula>INDIRECT(ADDRESS(ROW(),COLUMN()))=TRUNC(INDIRECT(ADDRESS(ROW(),COLUMN())))</formula>
    </cfRule>
  </conditionalFormatting>
  <conditionalFormatting sqref="W24:BA24">
    <cfRule type="expression" dxfId="2642" priority="167">
      <formula>INDIRECT(ADDRESS(ROW(),COLUMN()))=TRUNC(INDIRECT(ADDRESS(ROW(),COLUMN())))</formula>
    </cfRule>
  </conditionalFormatting>
  <conditionalFormatting sqref="W26:BA26">
    <cfRule type="expression" dxfId="2641" priority="166">
      <formula>INDIRECT(ADDRESS(ROW(),COLUMN()))=TRUNC(INDIRECT(ADDRESS(ROW(),COLUMN())))</formula>
    </cfRule>
  </conditionalFormatting>
  <conditionalFormatting sqref="W28:BA28">
    <cfRule type="expression" dxfId="2640" priority="165">
      <formula>INDIRECT(ADDRESS(ROW(),COLUMN()))=TRUNC(INDIRECT(ADDRESS(ROW(),COLUMN())))</formula>
    </cfRule>
  </conditionalFormatting>
  <conditionalFormatting sqref="W30:BA30">
    <cfRule type="expression" dxfId="2639" priority="164">
      <formula>INDIRECT(ADDRESS(ROW(),COLUMN()))=TRUNC(INDIRECT(ADDRESS(ROW(),COLUMN())))</formula>
    </cfRule>
  </conditionalFormatting>
  <conditionalFormatting sqref="W32:BA32">
    <cfRule type="expression" dxfId="2638" priority="163">
      <formula>INDIRECT(ADDRESS(ROW(),COLUMN()))=TRUNC(INDIRECT(ADDRESS(ROW(),COLUMN())))</formula>
    </cfRule>
  </conditionalFormatting>
  <conditionalFormatting sqref="W34:BA34">
    <cfRule type="expression" dxfId="2637" priority="162">
      <formula>INDIRECT(ADDRESS(ROW(),COLUMN()))=TRUNC(INDIRECT(ADDRESS(ROW(),COLUMN())))</formula>
    </cfRule>
  </conditionalFormatting>
  <conditionalFormatting sqref="W36:BA36">
    <cfRule type="expression" dxfId="2636" priority="161">
      <formula>INDIRECT(ADDRESS(ROW(),COLUMN()))=TRUNC(INDIRECT(ADDRESS(ROW(),COLUMN())))</formula>
    </cfRule>
  </conditionalFormatting>
  <conditionalFormatting sqref="W38:BA38">
    <cfRule type="expression" dxfId="2635" priority="160">
      <formula>INDIRECT(ADDRESS(ROW(),COLUMN()))=TRUNC(INDIRECT(ADDRESS(ROW(),COLUMN())))</formula>
    </cfRule>
  </conditionalFormatting>
  <conditionalFormatting sqref="W40:BA40">
    <cfRule type="expression" dxfId="2634" priority="159">
      <formula>INDIRECT(ADDRESS(ROW(),COLUMN()))=TRUNC(INDIRECT(ADDRESS(ROW(),COLUMN())))</formula>
    </cfRule>
  </conditionalFormatting>
  <conditionalFormatting sqref="W42:BA42">
    <cfRule type="expression" dxfId="2633" priority="158">
      <formula>INDIRECT(ADDRESS(ROW(),COLUMN()))=TRUNC(INDIRECT(ADDRESS(ROW(),COLUMN())))</formula>
    </cfRule>
  </conditionalFormatting>
  <conditionalFormatting sqref="W44:BA44">
    <cfRule type="expression" dxfId="2632" priority="157">
      <formula>INDIRECT(ADDRESS(ROW(),COLUMN()))=TRUNC(INDIRECT(ADDRESS(ROW(),COLUMN())))</formula>
    </cfRule>
  </conditionalFormatting>
  <conditionalFormatting sqref="W46:BA46">
    <cfRule type="expression" dxfId="2631" priority="156">
      <formula>INDIRECT(ADDRESS(ROW(),COLUMN()))=TRUNC(INDIRECT(ADDRESS(ROW(),COLUMN())))</formula>
    </cfRule>
  </conditionalFormatting>
  <conditionalFormatting sqref="W48:BA48">
    <cfRule type="expression" dxfId="2630" priority="155">
      <formula>INDIRECT(ADDRESS(ROW(),COLUMN()))=TRUNC(INDIRECT(ADDRESS(ROW(),COLUMN())))</formula>
    </cfRule>
  </conditionalFormatting>
  <conditionalFormatting sqref="W50:BA50">
    <cfRule type="expression" dxfId="2629" priority="154">
      <formula>INDIRECT(ADDRESS(ROW(),COLUMN()))=TRUNC(INDIRECT(ADDRESS(ROW(),COLUMN())))</formula>
    </cfRule>
  </conditionalFormatting>
  <conditionalFormatting sqref="W52:BA52">
    <cfRule type="expression" dxfId="2628" priority="153">
      <formula>INDIRECT(ADDRESS(ROW(),COLUMN()))=TRUNC(INDIRECT(ADDRESS(ROW(),COLUMN())))</formula>
    </cfRule>
  </conditionalFormatting>
  <conditionalFormatting sqref="W54:BA54">
    <cfRule type="expression" dxfId="2627" priority="152">
      <formula>INDIRECT(ADDRESS(ROW(),COLUMN()))=TRUNC(INDIRECT(ADDRESS(ROW(),COLUMN())))</formula>
    </cfRule>
  </conditionalFormatting>
  <conditionalFormatting sqref="W56:BA56">
    <cfRule type="expression" dxfId="2626" priority="151">
      <formula>INDIRECT(ADDRESS(ROW(),COLUMN()))=TRUNC(INDIRECT(ADDRESS(ROW(),COLUMN())))</formula>
    </cfRule>
  </conditionalFormatting>
  <conditionalFormatting sqref="W58:BA58">
    <cfRule type="expression" dxfId="2625" priority="150">
      <formula>INDIRECT(ADDRESS(ROW(),COLUMN()))=TRUNC(INDIRECT(ADDRESS(ROW(),COLUMN())))</formula>
    </cfRule>
  </conditionalFormatting>
  <conditionalFormatting sqref="W60:BA60">
    <cfRule type="expression" dxfId="2624" priority="149">
      <formula>INDIRECT(ADDRESS(ROW(),COLUMN()))=TRUNC(INDIRECT(ADDRESS(ROW(),COLUMN())))</formula>
    </cfRule>
  </conditionalFormatting>
  <conditionalFormatting sqref="W62:BA62">
    <cfRule type="expression" dxfId="2623" priority="148">
      <formula>INDIRECT(ADDRESS(ROW(),COLUMN()))=TRUNC(INDIRECT(ADDRESS(ROW(),COLUMN())))</formula>
    </cfRule>
  </conditionalFormatting>
  <conditionalFormatting sqref="W64:BA64">
    <cfRule type="expression" dxfId="2622" priority="147">
      <formula>INDIRECT(ADDRESS(ROW(),COLUMN()))=TRUNC(INDIRECT(ADDRESS(ROW(),COLUMN())))</formula>
    </cfRule>
  </conditionalFormatting>
  <conditionalFormatting sqref="W66:BA66">
    <cfRule type="expression" dxfId="2621" priority="146">
      <formula>INDIRECT(ADDRESS(ROW(),COLUMN()))=TRUNC(INDIRECT(ADDRESS(ROW(),COLUMN())))</formula>
    </cfRule>
  </conditionalFormatting>
  <conditionalFormatting sqref="W68:BA68">
    <cfRule type="expression" dxfId="2620" priority="145">
      <formula>INDIRECT(ADDRESS(ROW(),COLUMN()))=TRUNC(INDIRECT(ADDRESS(ROW(),COLUMN())))</formula>
    </cfRule>
  </conditionalFormatting>
  <conditionalFormatting sqref="W70:BA70">
    <cfRule type="expression" dxfId="2619" priority="144">
      <formula>INDIRECT(ADDRESS(ROW(),COLUMN()))=TRUNC(INDIRECT(ADDRESS(ROW(),COLUMN())))</formula>
    </cfRule>
  </conditionalFormatting>
  <conditionalFormatting sqref="W72:BA72">
    <cfRule type="expression" dxfId="2618" priority="143">
      <formula>INDIRECT(ADDRESS(ROW(),COLUMN()))=TRUNC(INDIRECT(ADDRESS(ROW(),COLUMN())))</formula>
    </cfRule>
  </conditionalFormatting>
  <conditionalFormatting sqref="W74:BA74">
    <cfRule type="expression" dxfId="2617" priority="141">
      <formula>INDIRECT(ADDRESS(ROW(),COLUMN()))=TRUNC(INDIRECT(ADDRESS(ROW(),COLUMN())))</formula>
    </cfRule>
  </conditionalFormatting>
  <conditionalFormatting sqref="BB74:BE74">
    <cfRule type="expression" dxfId="2616" priority="142">
      <formula>INDIRECT(ADDRESS(ROW(),COLUMN()))=TRUNC(INDIRECT(ADDRESS(ROW(),COLUMN())))</formula>
    </cfRule>
  </conditionalFormatting>
  <conditionalFormatting sqref="BB76:BE76">
    <cfRule type="expression" dxfId="2615" priority="140">
      <formula>INDIRECT(ADDRESS(ROW(),COLUMN()))=TRUNC(INDIRECT(ADDRESS(ROW(),COLUMN())))</formula>
    </cfRule>
  </conditionalFormatting>
  <conditionalFormatting sqref="W76:BA76">
    <cfRule type="expression" dxfId="2614" priority="139">
      <formula>INDIRECT(ADDRESS(ROW(),COLUMN()))=TRUNC(INDIRECT(ADDRESS(ROW(),COLUMN())))</formula>
    </cfRule>
  </conditionalFormatting>
  <conditionalFormatting sqref="BB78:BE78">
    <cfRule type="expression" dxfId="2613" priority="138">
      <formula>INDIRECT(ADDRESS(ROW(),COLUMN()))=TRUNC(INDIRECT(ADDRESS(ROW(),COLUMN())))</formula>
    </cfRule>
  </conditionalFormatting>
  <conditionalFormatting sqref="W78:BA78">
    <cfRule type="expression" dxfId="2612" priority="137">
      <formula>INDIRECT(ADDRESS(ROW(),COLUMN()))=TRUNC(INDIRECT(ADDRESS(ROW(),COLUMN())))</formula>
    </cfRule>
  </conditionalFormatting>
  <conditionalFormatting sqref="BB80:BE80">
    <cfRule type="expression" dxfId="2611" priority="136">
      <formula>INDIRECT(ADDRESS(ROW(),COLUMN()))=TRUNC(INDIRECT(ADDRESS(ROW(),COLUMN())))</formula>
    </cfRule>
  </conditionalFormatting>
  <conditionalFormatting sqref="W80:BA80">
    <cfRule type="expression" dxfId="2610" priority="135">
      <formula>INDIRECT(ADDRESS(ROW(),COLUMN()))=TRUNC(INDIRECT(ADDRESS(ROW(),COLUMN())))</formula>
    </cfRule>
  </conditionalFormatting>
  <conditionalFormatting sqref="BB82:BE82">
    <cfRule type="expression" dxfId="2609" priority="134">
      <formula>INDIRECT(ADDRESS(ROW(),COLUMN()))=TRUNC(INDIRECT(ADDRESS(ROW(),COLUMN())))</formula>
    </cfRule>
  </conditionalFormatting>
  <conditionalFormatting sqref="W82:BA82">
    <cfRule type="expression" dxfId="2608" priority="133">
      <formula>INDIRECT(ADDRESS(ROW(),COLUMN()))=TRUNC(INDIRECT(ADDRESS(ROW(),COLUMN())))</formula>
    </cfRule>
  </conditionalFormatting>
  <conditionalFormatting sqref="BB84:BE84">
    <cfRule type="expression" dxfId="2607" priority="132">
      <formula>INDIRECT(ADDRESS(ROW(),COLUMN()))=TRUNC(INDIRECT(ADDRESS(ROW(),COLUMN())))</formula>
    </cfRule>
  </conditionalFormatting>
  <conditionalFormatting sqref="W84:BA84">
    <cfRule type="expression" dxfId="2606" priority="131">
      <formula>INDIRECT(ADDRESS(ROW(),COLUMN()))=TRUNC(INDIRECT(ADDRESS(ROW(),COLUMN())))</formula>
    </cfRule>
  </conditionalFormatting>
  <conditionalFormatting sqref="BB86:BE86">
    <cfRule type="expression" dxfId="2605" priority="130">
      <formula>INDIRECT(ADDRESS(ROW(),COLUMN()))=TRUNC(INDIRECT(ADDRESS(ROW(),COLUMN())))</formula>
    </cfRule>
  </conditionalFormatting>
  <conditionalFormatting sqref="W86:BA86">
    <cfRule type="expression" dxfId="2604" priority="129">
      <formula>INDIRECT(ADDRESS(ROW(),COLUMN()))=TRUNC(INDIRECT(ADDRESS(ROW(),COLUMN())))</formula>
    </cfRule>
  </conditionalFormatting>
  <conditionalFormatting sqref="BB88:BE88">
    <cfRule type="expression" dxfId="2603" priority="128">
      <formula>INDIRECT(ADDRESS(ROW(),COLUMN()))=TRUNC(INDIRECT(ADDRESS(ROW(),COLUMN())))</formula>
    </cfRule>
  </conditionalFormatting>
  <conditionalFormatting sqref="W88:BA88">
    <cfRule type="expression" dxfId="2602" priority="127">
      <formula>INDIRECT(ADDRESS(ROW(),COLUMN()))=TRUNC(INDIRECT(ADDRESS(ROW(),COLUMN())))</formula>
    </cfRule>
  </conditionalFormatting>
  <conditionalFormatting sqref="BB90:BE90">
    <cfRule type="expression" dxfId="2601" priority="126">
      <formula>INDIRECT(ADDRESS(ROW(),COLUMN()))=TRUNC(INDIRECT(ADDRESS(ROW(),COLUMN())))</formula>
    </cfRule>
  </conditionalFormatting>
  <conditionalFormatting sqref="W90:BA90">
    <cfRule type="expression" dxfId="2600" priority="125">
      <formula>INDIRECT(ADDRESS(ROW(),COLUMN()))=TRUNC(INDIRECT(ADDRESS(ROW(),COLUMN())))</formula>
    </cfRule>
  </conditionalFormatting>
  <conditionalFormatting sqref="BB92:BE92">
    <cfRule type="expression" dxfId="2599" priority="124">
      <formula>INDIRECT(ADDRESS(ROW(),COLUMN()))=TRUNC(INDIRECT(ADDRESS(ROW(),COLUMN())))</formula>
    </cfRule>
  </conditionalFormatting>
  <conditionalFormatting sqref="W92:BA92">
    <cfRule type="expression" dxfId="2598" priority="123">
      <formula>INDIRECT(ADDRESS(ROW(),COLUMN()))=TRUNC(INDIRECT(ADDRESS(ROW(),COLUMN())))</formula>
    </cfRule>
  </conditionalFormatting>
  <conditionalFormatting sqref="BB94:BE94">
    <cfRule type="expression" dxfId="2597" priority="122">
      <formula>INDIRECT(ADDRESS(ROW(),COLUMN()))=TRUNC(INDIRECT(ADDRESS(ROW(),COLUMN())))</formula>
    </cfRule>
  </conditionalFormatting>
  <conditionalFormatting sqref="W94:BA94">
    <cfRule type="expression" dxfId="2596" priority="121">
      <formula>INDIRECT(ADDRESS(ROW(),COLUMN()))=TRUNC(INDIRECT(ADDRESS(ROW(),COLUMN())))</formula>
    </cfRule>
  </conditionalFormatting>
  <conditionalFormatting sqref="BB96:BE96">
    <cfRule type="expression" dxfId="2595" priority="120">
      <formula>INDIRECT(ADDRESS(ROW(),COLUMN()))=TRUNC(INDIRECT(ADDRESS(ROW(),COLUMN())))</formula>
    </cfRule>
  </conditionalFormatting>
  <conditionalFormatting sqref="W96:BA96">
    <cfRule type="expression" dxfId="2594" priority="119">
      <formula>INDIRECT(ADDRESS(ROW(),COLUMN()))=TRUNC(INDIRECT(ADDRESS(ROW(),COLUMN())))</formula>
    </cfRule>
  </conditionalFormatting>
  <conditionalFormatting sqref="BB98:BE98">
    <cfRule type="expression" dxfId="2593" priority="118">
      <formula>INDIRECT(ADDRESS(ROW(),COLUMN()))=TRUNC(INDIRECT(ADDRESS(ROW(),COLUMN())))</formula>
    </cfRule>
  </conditionalFormatting>
  <conditionalFormatting sqref="W98:BA98">
    <cfRule type="expression" dxfId="2592" priority="117">
      <formula>INDIRECT(ADDRESS(ROW(),COLUMN()))=TRUNC(INDIRECT(ADDRESS(ROW(),COLUMN())))</formula>
    </cfRule>
  </conditionalFormatting>
  <conditionalFormatting sqref="BB100:BE100">
    <cfRule type="expression" dxfId="2591" priority="116">
      <formula>INDIRECT(ADDRESS(ROW(),COLUMN()))=TRUNC(INDIRECT(ADDRESS(ROW(),COLUMN())))</formula>
    </cfRule>
  </conditionalFormatting>
  <conditionalFormatting sqref="W100:BA100">
    <cfRule type="expression" dxfId="2590" priority="115">
      <formula>INDIRECT(ADDRESS(ROW(),COLUMN()))=TRUNC(INDIRECT(ADDRESS(ROW(),COLUMN())))</formula>
    </cfRule>
  </conditionalFormatting>
  <conditionalFormatting sqref="BB102:BE102">
    <cfRule type="expression" dxfId="2589" priority="114">
      <formula>INDIRECT(ADDRESS(ROW(),COLUMN()))=TRUNC(INDIRECT(ADDRESS(ROW(),COLUMN())))</formula>
    </cfRule>
  </conditionalFormatting>
  <conditionalFormatting sqref="W102:BA102">
    <cfRule type="expression" dxfId="2588" priority="113">
      <formula>INDIRECT(ADDRESS(ROW(),COLUMN()))=TRUNC(INDIRECT(ADDRESS(ROW(),COLUMN())))</formula>
    </cfRule>
  </conditionalFormatting>
  <conditionalFormatting sqref="BB104:BE104">
    <cfRule type="expression" dxfId="2587" priority="112">
      <formula>INDIRECT(ADDRESS(ROW(),COLUMN()))=TRUNC(INDIRECT(ADDRESS(ROW(),COLUMN())))</formula>
    </cfRule>
  </conditionalFormatting>
  <conditionalFormatting sqref="W104:BA104">
    <cfRule type="expression" dxfId="2586" priority="111">
      <formula>INDIRECT(ADDRESS(ROW(),COLUMN()))=TRUNC(INDIRECT(ADDRESS(ROW(),COLUMN())))</formula>
    </cfRule>
  </conditionalFormatting>
  <conditionalFormatting sqref="BB106:BE106">
    <cfRule type="expression" dxfId="2585" priority="110">
      <formula>INDIRECT(ADDRESS(ROW(),COLUMN()))=TRUNC(INDIRECT(ADDRESS(ROW(),COLUMN())))</formula>
    </cfRule>
  </conditionalFormatting>
  <conditionalFormatting sqref="W106:BA106">
    <cfRule type="expression" dxfId="2584" priority="109">
      <formula>INDIRECT(ADDRESS(ROW(),COLUMN()))=TRUNC(INDIRECT(ADDRESS(ROW(),COLUMN())))</formula>
    </cfRule>
  </conditionalFormatting>
  <conditionalFormatting sqref="BB108:BE108">
    <cfRule type="expression" dxfId="2583" priority="108">
      <formula>INDIRECT(ADDRESS(ROW(),COLUMN()))=TRUNC(INDIRECT(ADDRESS(ROW(),COLUMN())))</formula>
    </cfRule>
  </conditionalFormatting>
  <conditionalFormatting sqref="W108:BA108">
    <cfRule type="expression" dxfId="2582" priority="107">
      <formula>INDIRECT(ADDRESS(ROW(),COLUMN()))=TRUNC(INDIRECT(ADDRESS(ROW(),COLUMN())))</formula>
    </cfRule>
  </conditionalFormatting>
  <conditionalFormatting sqref="BB110:BE110">
    <cfRule type="expression" dxfId="2581" priority="106">
      <formula>INDIRECT(ADDRESS(ROW(),COLUMN()))=TRUNC(INDIRECT(ADDRESS(ROW(),COLUMN())))</formula>
    </cfRule>
  </conditionalFormatting>
  <conditionalFormatting sqref="W110:BA110">
    <cfRule type="expression" dxfId="2580" priority="105">
      <formula>INDIRECT(ADDRESS(ROW(),COLUMN()))=TRUNC(INDIRECT(ADDRESS(ROW(),COLUMN())))</formula>
    </cfRule>
  </conditionalFormatting>
  <conditionalFormatting sqref="BB112:BE112">
    <cfRule type="expression" dxfId="2579" priority="104">
      <formula>INDIRECT(ADDRESS(ROW(),COLUMN()))=TRUNC(INDIRECT(ADDRESS(ROW(),COLUMN())))</formula>
    </cfRule>
  </conditionalFormatting>
  <conditionalFormatting sqref="W112:BA112">
    <cfRule type="expression" dxfId="2578" priority="103">
      <formula>INDIRECT(ADDRESS(ROW(),COLUMN()))=TRUNC(INDIRECT(ADDRESS(ROW(),COLUMN())))</formula>
    </cfRule>
  </conditionalFormatting>
  <conditionalFormatting sqref="BB114:BE114">
    <cfRule type="expression" dxfId="2577" priority="102">
      <formula>INDIRECT(ADDRESS(ROW(),COLUMN()))=TRUNC(INDIRECT(ADDRESS(ROW(),COLUMN())))</formula>
    </cfRule>
  </conditionalFormatting>
  <conditionalFormatting sqref="W114:BA114">
    <cfRule type="expression" dxfId="2576" priority="101">
      <formula>INDIRECT(ADDRESS(ROW(),COLUMN()))=TRUNC(INDIRECT(ADDRESS(ROW(),COLUMN())))</formula>
    </cfRule>
  </conditionalFormatting>
  <conditionalFormatting sqref="BB116:BE116">
    <cfRule type="expression" dxfId="2575" priority="100">
      <formula>INDIRECT(ADDRESS(ROW(),COLUMN()))=TRUNC(INDIRECT(ADDRESS(ROW(),COLUMN())))</formula>
    </cfRule>
  </conditionalFormatting>
  <conditionalFormatting sqref="W116:BA116">
    <cfRule type="expression" dxfId="2574" priority="99">
      <formula>INDIRECT(ADDRESS(ROW(),COLUMN()))=TRUNC(INDIRECT(ADDRESS(ROW(),COLUMN())))</formula>
    </cfRule>
  </conditionalFormatting>
  <conditionalFormatting sqref="BB118:BE118">
    <cfRule type="expression" dxfId="2573" priority="98">
      <formula>INDIRECT(ADDRESS(ROW(),COLUMN()))=TRUNC(INDIRECT(ADDRESS(ROW(),COLUMN())))</formula>
    </cfRule>
  </conditionalFormatting>
  <conditionalFormatting sqref="W118:BA118">
    <cfRule type="expression" dxfId="2572" priority="97">
      <formula>INDIRECT(ADDRESS(ROW(),COLUMN()))=TRUNC(INDIRECT(ADDRESS(ROW(),COLUMN())))</formula>
    </cfRule>
  </conditionalFormatting>
  <conditionalFormatting sqref="BB120:BE120">
    <cfRule type="expression" dxfId="2571" priority="96">
      <formula>INDIRECT(ADDRESS(ROW(),COLUMN()))=TRUNC(INDIRECT(ADDRESS(ROW(),COLUMN())))</formula>
    </cfRule>
  </conditionalFormatting>
  <conditionalFormatting sqref="W120:BA120">
    <cfRule type="expression" dxfId="2570" priority="95">
      <formula>INDIRECT(ADDRESS(ROW(),COLUMN()))=TRUNC(INDIRECT(ADDRESS(ROW(),COLUMN())))</formula>
    </cfRule>
  </conditionalFormatting>
  <conditionalFormatting sqref="BB122:BE122">
    <cfRule type="expression" dxfId="2569" priority="94">
      <formula>INDIRECT(ADDRESS(ROW(),COLUMN()))=TRUNC(INDIRECT(ADDRESS(ROW(),COLUMN())))</formula>
    </cfRule>
  </conditionalFormatting>
  <conditionalFormatting sqref="W122:BA122">
    <cfRule type="expression" dxfId="2568" priority="93">
      <formula>INDIRECT(ADDRESS(ROW(),COLUMN()))=TRUNC(INDIRECT(ADDRESS(ROW(),COLUMN())))</formula>
    </cfRule>
  </conditionalFormatting>
  <conditionalFormatting sqref="BB124:BE124">
    <cfRule type="expression" dxfId="2567" priority="92">
      <formula>INDIRECT(ADDRESS(ROW(),COLUMN()))=TRUNC(INDIRECT(ADDRESS(ROW(),COLUMN())))</formula>
    </cfRule>
  </conditionalFormatting>
  <conditionalFormatting sqref="W124:BA124">
    <cfRule type="expression" dxfId="2566" priority="91">
      <formula>INDIRECT(ADDRESS(ROW(),COLUMN()))=TRUNC(INDIRECT(ADDRESS(ROW(),COLUMN())))</formula>
    </cfRule>
  </conditionalFormatting>
  <conditionalFormatting sqref="BB126:BE126">
    <cfRule type="expression" dxfId="2565" priority="90">
      <formula>INDIRECT(ADDRESS(ROW(),COLUMN()))=TRUNC(INDIRECT(ADDRESS(ROW(),COLUMN())))</formula>
    </cfRule>
  </conditionalFormatting>
  <conditionalFormatting sqref="W126:BA126">
    <cfRule type="expression" dxfId="2564" priority="89">
      <formula>INDIRECT(ADDRESS(ROW(),COLUMN()))=TRUNC(INDIRECT(ADDRESS(ROW(),COLUMN())))</formula>
    </cfRule>
  </conditionalFormatting>
  <conditionalFormatting sqref="BB128:BE128">
    <cfRule type="expression" dxfId="2563" priority="88">
      <formula>INDIRECT(ADDRESS(ROW(),COLUMN()))=TRUNC(INDIRECT(ADDRESS(ROW(),COLUMN())))</formula>
    </cfRule>
  </conditionalFormatting>
  <conditionalFormatting sqref="W128:BA128">
    <cfRule type="expression" dxfId="2562" priority="87">
      <formula>INDIRECT(ADDRESS(ROW(),COLUMN()))=TRUNC(INDIRECT(ADDRESS(ROW(),COLUMN())))</formula>
    </cfRule>
  </conditionalFormatting>
  <conditionalFormatting sqref="BB130:BE130">
    <cfRule type="expression" dxfId="2561" priority="86">
      <formula>INDIRECT(ADDRESS(ROW(),COLUMN()))=TRUNC(INDIRECT(ADDRESS(ROW(),COLUMN())))</formula>
    </cfRule>
  </conditionalFormatting>
  <conditionalFormatting sqref="W130:BA130">
    <cfRule type="expression" dxfId="2560" priority="85">
      <formula>INDIRECT(ADDRESS(ROW(),COLUMN()))=TRUNC(INDIRECT(ADDRESS(ROW(),COLUMN())))</formula>
    </cfRule>
  </conditionalFormatting>
  <conditionalFormatting sqref="BB132:BE132">
    <cfRule type="expression" dxfId="2559" priority="84">
      <formula>INDIRECT(ADDRESS(ROW(),COLUMN()))=TRUNC(INDIRECT(ADDRESS(ROW(),COLUMN())))</formula>
    </cfRule>
  </conditionalFormatting>
  <conditionalFormatting sqref="W132:BA132">
    <cfRule type="expression" dxfId="2558" priority="83">
      <formula>INDIRECT(ADDRESS(ROW(),COLUMN()))=TRUNC(INDIRECT(ADDRESS(ROW(),COLUMN())))</formula>
    </cfRule>
  </conditionalFormatting>
  <conditionalFormatting sqref="BB134:BE134">
    <cfRule type="expression" dxfId="2557" priority="82">
      <formula>INDIRECT(ADDRESS(ROW(),COLUMN()))=TRUNC(INDIRECT(ADDRESS(ROW(),COLUMN())))</formula>
    </cfRule>
  </conditionalFormatting>
  <conditionalFormatting sqref="W134:BA134">
    <cfRule type="expression" dxfId="2556" priority="81">
      <formula>INDIRECT(ADDRESS(ROW(),COLUMN()))=TRUNC(INDIRECT(ADDRESS(ROW(),COLUMN())))</formula>
    </cfRule>
  </conditionalFormatting>
  <conditionalFormatting sqref="BB136:BE136">
    <cfRule type="expression" dxfId="2555" priority="80">
      <formula>INDIRECT(ADDRESS(ROW(),COLUMN()))=TRUNC(INDIRECT(ADDRESS(ROW(),COLUMN())))</formula>
    </cfRule>
  </conditionalFormatting>
  <conditionalFormatting sqref="W136:BA136">
    <cfRule type="expression" dxfId="2554" priority="79">
      <formula>INDIRECT(ADDRESS(ROW(),COLUMN()))=TRUNC(INDIRECT(ADDRESS(ROW(),COLUMN())))</formula>
    </cfRule>
  </conditionalFormatting>
  <conditionalFormatting sqref="BB138:BE138">
    <cfRule type="expression" dxfId="2553" priority="78">
      <formula>INDIRECT(ADDRESS(ROW(),COLUMN()))=TRUNC(INDIRECT(ADDRESS(ROW(),COLUMN())))</formula>
    </cfRule>
  </conditionalFormatting>
  <conditionalFormatting sqref="W138:BA138">
    <cfRule type="expression" dxfId="2552" priority="77">
      <formula>INDIRECT(ADDRESS(ROW(),COLUMN()))=TRUNC(INDIRECT(ADDRESS(ROW(),COLUMN())))</formula>
    </cfRule>
  </conditionalFormatting>
  <conditionalFormatting sqref="BB140:BE140">
    <cfRule type="expression" dxfId="2551" priority="76">
      <formula>INDIRECT(ADDRESS(ROW(),COLUMN()))=TRUNC(INDIRECT(ADDRESS(ROW(),COLUMN())))</formula>
    </cfRule>
  </conditionalFormatting>
  <conditionalFormatting sqref="W140:BA140">
    <cfRule type="expression" dxfId="2550" priority="75">
      <formula>INDIRECT(ADDRESS(ROW(),COLUMN()))=TRUNC(INDIRECT(ADDRESS(ROW(),COLUMN())))</formula>
    </cfRule>
  </conditionalFormatting>
  <conditionalFormatting sqref="BB142:BE142">
    <cfRule type="expression" dxfId="2549" priority="74">
      <formula>INDIRECT(ADDRESS(ROW(),COLUMN()))=TRUNC(INDIRECT(ADDRESS(ROW(),COLUMN())))</formula>
    </cfRule>
  </conditionalFormatting>
  <conditionalFormatting sqref="W142:BA142">
    <cfRule type="expression" dxfId="2548" priority="73">
      <formula>INDIRECT(ADDRESS(ROW(),COLUMN()))=TRUNC(INDIRECT(ADDRESS(ROW(),COLUMN())))</formula>
    </cfRule>
  </conditionalFormatting>
  <conditionalFormatting sqref="BB144:BE144">
    <cfRule type="expression" dxfId="2547" priority="72">
      <formula>INDIRECT(ADDRESS(ROW(),COLUMN()))=TRUNC(INDIRECT(ADDRESS(ROW(),COLUMN())))</formula>
    </cfRule>
  </conditionalFormatting>
  <conditionalFormatting sqref="W144:BA144">
    <cfRule type="expression" dxfId="2546" priority="71">
      <formula>INDIRECT(ADDRESS(ROW(),COLUMN()))=TRUNC(INDIRECT(ADDRESS(ROW(),COLUMN())))</formula>
    </cfRule>
  </conditionalFormatting>
  <conditionalFormatting sqref="BB146:BE146">
    <cfRule type="expression" dxfId="2545" priority="70">
      <formula>INDIRECT(ADDRESS(ROW(),COLUMN()))=TRUNC(INDIRECT(ADDRESS(ROW(),COLUMN())))</formula>
    </cfRule>
  </conditionalFormatting>
  <conditionalFormatting sqref="W146:BA146">
    <cfRule type="expression" dxfId="2544" priority="69">
      <formula>INDIRECT(ADDRESS(ROW(),COLUMN()))=TRUNC(INDIRECT(ADDRESS(ROW(),COLUMN())))</formula>
    </cfRule>
  </conditionalFormatting>
  <conditionalFormatting sqref="BB148:BE148">
    <cfRule type="expression" dxfId="2543" priority="68">
      <formula>INDIRECT(ADDRESS(ROW(),COLUMN()))=TRUNC(INDIRECT(ADDRESS(ROW(),COLUMN())))</formula>
    </cfRule>
  </conditionalFormatting>
  <conditionalFormatting sqref="W148:BA148">
    <cfRule type="expression" dxfId="2542" priority="67">
      <formula>INDIRECT(ADDRESS(ROW(),COLUMN()))=TRUNC(INDIRECT(ADDRESS(ROW(),COLUMN())))</formula>
    </cfRule>
  </conditionalFormatting>
  <conditionalFormatting sqref="BB150:BE150">
    <cfRule type="expression" dxfId="2541" priority="66">
      <formula>INDIRECT(ADDRESS(ROW(),COLUMN()))=TRUNC(INDIRECT(ADDRESS(ROW(),COLUMN())))</formula>
    </cfRule>
  </conditionalFormatting>
  <conditionalFormatting sqref="W150:BA150">
    <cfRule type="expression" dxfId="2540" priority="65">
      <formula>INDIRECT(ADDRESS(ROW(),COLUMN()))=TRUNC(INDIRECT(ADDRESS(ROW(),COLUMN())))</formula>
    </cfRule>
  </conditionalFormatting>
  <conditionalFormatting sqref="BB152:BE152">
    <cfRule type="expression" dxfId="2539" priority="64">
      <formula>INDIRECT(ADDRESS(ROW(),COLUMN()))=TRUNC(INDIRECT(ADDRESS(ROW(),COLUMN())))</formula>
    </cfRule>
  </conditionalFormatting>
  <conditionalFormatting sqref="W152:BA152">
    <cfRule type="expression" dxfId="2538" priority="63">
      <formula>INDIRECT(ADDRESS(ROW(),COLUMN()))=TRUNC(INDIRECT(ADDRESS(ROW(),COLUMN())))</formula>
    </cfRule>
  </conditionalFormatting>
  <conditionalFormatting sqref="BB154:BE154">
    <cfRule type="expression" dxfId="2537" priority="62">
      <formula>INDIRECT(ADDRESS(ROW(),COLUMN()))=TRUNC(INDIRECT(ADDRESS(ROW(),COLUMN())))</formula>
    </cfRule>
  </conditionalFormatting>
  <conditionalFormatting sqref="W154:BA154">
    <cfRule type="expression" dxfId="2536" priority="61">
      <formula>INDIRECT(ADDRESS(ROW(),COLUMN()))=TRUNC(INDIRECT(ADDRESS(ROW(),COLUMN())))</formula>
    </cfRule>
  </conditionalFormatting>
  <conditionalFormatting sqref="BB156:BE156">
    <cfRule type="expression" dxfId="2535" priority="60">
      <formula>INDIRECT(ADDRESS(ROW(),COLUMN()))=TRUNC(INDIRECT(ADDRESS(ROW(),COLUMN())))</formula>
    </cfRule>
  </conditionalFormatting>
  <conditionalFormatting sqref="W156:BA156">
    <cfRule type="expression" dxfId="2534" priority="59">
      <formula>INDIRECT(ADDRESS(ROW(),COLUMN()))=TRUNC(INDIRECT(ADDRESS(ROW(),COLUMN())))</formula>
    </cfRule>
  </conditionalFormatting>
  <conditionalFormatting sqref="BB158:BE158">
    <cfRule type="expression" dxfId="2533" priority="58">
      <formula>INDIRECT(ADDRESS(ROW(),COLUMN()))=TRUNC(INDIRECT(ADDRESS(ROW(),COLUMN())))</formula>
    </cfRule>
  </conditionalFormatting>
  <conditionalFormatting sqref="W158:BA158">
    <cfRule type="expression" dxfId="2532" priority="57">
      <formula>INDIRECT(ADDRESS(ROW(),COLUMN()))=TRUNC(INDIRECT(ADDRESS(ROW(),COLUMN())))</formula>
    </cfRule>
  </conditionalFormatting>
  <conditionalFormatting sqref="BB160:BE160">
    <cfRule type="expression" dxfId="2531" priority="56">
      <formula>INDIRECT(ADDRESS(ROW(),COLUMN()))=TRUNC(INDIRECT(ADDRESS(ROW(),COLUMN())))</formula>
    </cfRule>
  </conditionalFormatting>
  <conditionalFormatting sqref="W160:BA160">
    <cfRule type="expression" dxfId="2530" priority="55">
      <formula>INDIRECT(ADDRESS(ROW(),COLUMN()))=TRUNC(INDIRECT(ADDRESS(ROW(),COLUMN())))</formula>
    </cfRule>
  </conditionalFormatting>
  <conditionalFormatting sqref="BB162:BE162">
    <cfRule type="expression" dxfId="2529" priority="54">
      <formula>INDIRECT(ADDRESS(ROW(),COLUMN()))=TRUNC(INDIRECT(ADDRESS(ROW(),COLUMN())))</formula>
    </cfRule>
  </conditionalFormatting>
  <conditionalFormatting sqref="W162:BA162">
    <cfRule type="expression" dxfId="2528" priority="53">
      <formula>INDIRECT(ADDRESS(ROW(),COLUMN()))=TRUNC(INDIRECT(ADDRESS(ROW(),COLUMN())))</formula>
    </cfRule>
  </conditionalFormatting>
  <conditionalFormatting sqref="BB164:BE164">
    <cfRule type="expression" dxfId="2527" priority="52">
      <formula>INDIRECT(ADDRESS(ROW(),COLUMN()))=TRUNC(INDIRECT(ADDRESS(ROW(),COLUMN())))</formula>
    </cfRule>
  </conditionalFormatting>
  <conditionalFormatting sqref="W164:BA164">
    <cfRule type="expression" dxfId="2526" priority="51">
      <formula>INDIRECT(ADDRESS(ROW(),COLUMN()))=TRUNC(INDIRECT(ADDRESS(ROW(),COLUMN())))</formula>
    </cfRule>
  </conditionalFormatting>
  <conditionalFormatting sqref="BB166:BE166">
    <cfRule type="expression" dxfId="2525" priority="50">
      <formula>INDIRECT(ADDRESS(ROW(),COLUMN()))=TRUNC(INDIRECT(ADDRESS(ROW(),COLUMN())))</formula>
    </cfRule>
  </conditionalFormatting>
  <conditionalFormatting sqref="W166:BA166">
    <cfRule type="expression" dxfId="2524" priority="49">
      <formula>INDIRECT(ADDRESS(ROW(),COLUMN()))=TRUNC(INDIRECT(ADDRESS(ROW(),COLUMN())))</formula>
    </cfRule>
  </conditionalFormatting>
  <conditionalFormatting sqref="BB168:BE168">
    <cfRule type="expression" dxfId="2523" priority="48">
      <formula>INDIRECT(ADDRESS(ROW(),COLUMN()))=TRUNC(INDIRECT(ADDRESS(ROW(),COLUMN())))</formula>
    </cfRule>
  </conditionalFormatting>
  <conditionalFormatting sqref="W168:BA168">
    <cfRule type="expression" dxfId="2522" priority="47">
      <formula>INDIRECT(ADDRESS(ROW(),COLUMN()))=TRUNC(INDIRECT(ADDRESS(ROW(),COLUMN())))</formula>
    </cfRule>
  </conditionalFormatting>
  <conditionalFormatting sqref="BB170:BE170">
    <cfRule type="expression" dxfId="2521" priority="46">
      <formula>INDIRECT(ADDRESS(ROW(),COLUMN()))=TRUNC(INDIRECT(ADDRESS(ROW(),COLUMN())))</formula>
    </cfRule>
  </conditionalFormatting>
  <conditionalFormatting sqref="W170:BA170">
    <cfRule type="expression" dxfId="2520" priority="45">
      <formula>INDIRECT(ADDRESS(ROW(),COLUMN()))=TRUNC(INDIRECT(ADDRESS(ROW(),COLUMN())))</formula>
    </cfRule>
  </conditionalFormatting>
  <conditionalFormatting sqref="BB172:BE172">
    <cfRule type="expression" dxfId="2519" priority="44">
      <formula>INDIRECT(ADDRESS(ROW(),COLUMN()))=TRUNC(INDIRECT(ADDRESS(ROW(),COLUMN())))</formula>
    </cfRule>
  </conditionalFormatting>
  <conditionalFormatting sqref="W172:BA172">
    <cfRule type="expression" dxfId="2518" priority="43">
      <formula>INDIRECT(ADDRESS(ROW(),COLUMN()))=TRUNC(INDIRECT(ADDRESS(ROW(),COLUMN())))</formula>
    </cfRule>
  </conditionalFormatting>
  <conditionalFormatting sqref="BB174:BE174">
    <cfRule type="expression" dxfId="2517" priority="42">
      <formula>INDIRECT(ADDRESS(ROW(),COLUMN()))=TRUNC(INDIRECT(ADDRESS(ROW(),COLUMN())))</formula>
    </cfRule>
  </conditionalFormatting>
  <conditionalFormatting sqref="W174:BA174">
    <cfRule type="expression" dxfId="2516" priority="41">
      <formula>INDIRECT(ADDRESS(ROW(),COLUMN()))=TRUNC(INDIRECT(ADDRESS(ROW(),COLUMN())))</formula>
    </cfRule>
  </conditionalFormatting>
  <conditionalFormatting sqref="BB176:BE176">
    <cfRule type="expression" dxfId="2515" priority="40">
      <formula>INDIRECT(ADDRESS(ROW(),COLUMN()))=TRUNC(INDIRECT(ADDRESS(ROW(),COLUMN())))</formula>
    </cfRule>
  </conditionalFormatting>
  <conditionalFormatting sqref="W176:BA176">
    <cfRule type="expression" dxfId="2514" priority="39">
      <formula>INDIRECT(ADDRESS(ROW(),COLUMN()))=TRUNC(INDIRECT(ADDRESS(ROW(),COLUMN())))</formula>
    </cfRule>
  </conditionalFormatting>
  <conditionalFormatting sqref="BB178:BE178">
    <cfRule type="expression" dxfId="2513" priority="38">
      <formula>INDIRECT(ADDRESS(ROW(),COLUMN()))=TRUNC(INDIRECT(ADDRESS(ROW(),COLUMN())))</formula>
    </cfRule>
  </conditionalFormatting>
  <conditionalFormatting sqref="W178:BA178">
    <cfRule type="expression" dxfId="2512" priority="37">
      <formula>INDIRECT(ADDRESS(ROW(),COLUMN()))=TRUNC(INDIRECT(ADDRESS(ROW(),COLUMN())))</formula>
    </cfRule>
  </conditionalFormatting>
  <conditionalFormatting sqref="BB180:BE180">
    <cfRule type="expression" dxfId="2511" priority="36">
      <formula>INDIRECT(ADDRESS(ROW(),COLUMN()))=TRUNC(INDIRECT(ADDRESS(ROW(),COLUMN())))</formula>
    </cfRule>
  </conditionalFormatting>
  <conditionalFormatting sqref="W180:BA180">
    <cfRule type="expression" dxfId="2510" priority="35">
      <formula>INDIRECT(ADDRESS(ROW(),COLUMN()))=TRUNC(INDIRECT(ADDRESS(ROW(),COLUMN())))</formula>
    </cfRule>
  </conditionalFormatting>
  <conditionalFormatting sqref="BB182:BE182">
    <cfRule type="expression" dxfId="2509" priority="34">
      <formula>INDIRECT(ADDRESS(ROW(),COLUMN()))=TRUNC(INDIRECT(ADDRESS(ROW(),COLUMN())))</formula>
    </cfRule>
  </conditionalFormatting>
  <conditionalFormatting sqref="W182:BA182">
    <cfRule type="expression" dxfId="2508" priority="33">
      <formula>INDIRECT(ADDRESS(ROW(),COLUMN()))=TRUNC(INDIRECT(ADDRESS(ROW(),COLUMN())))</formula>
    </cfRule>
  </conditionalFormatting>
  <conditionalFormatting sqref="BB184:BE184">
    <cfRule type="expression" dxfId="2507" priority="32">
      <formula>INDIRECT(ADDRESS(ROW(),COLUMN()))=TRUNC(INDIRECT(ADDRESS(ROW(),COLUMN())))</formula>
    </cfRule>
  </conditionalFormatting>
  <conditionalFormatting sqref="W184:BA184">
    <cfRule type="expression" dxfId="2506" priority="31">
      <formula>INDIRECT(ADDRESS(ROW(),COLUMN()))=TRUNC(INDIRECT(ADDRESS(ROW(),COLUMN())))</formula>
    </cfRule>
  </conditionalFormatting>
  <conditionalFormatting sqref="BB186:BE186">
    <cfRule type="expression" dxfId="2505" priority="30">
      <formula>INDIRECT(ADDRESS(ROW(),COLUMN()))=TRUNC(INDIRECT(ADDRESS(ROW(),COLUMN())))</formula>
    </cfRule>
  </conditionalFormatting>
  <conditionalFormatting sqref="BB188:BE188">
    <cfRule type="expression" dxfId="2504" priority="28">
      <formula>INDIRECT(ADDRESS(ROW(),COLUMN()))=TRUNC(INDIRECT(ADDRESS(ROW(),COLUMN())))</formula>
    </cfRule>
  </conditionalFormatting>
  <conditionalFormatting sqref="W188:BA188">
    <cfRule type="expression" dxfId="2503" priority="27">
      <formula>INDIRECT(ADDRESS(ROW(),COLUMN()))=TRUNC(INDIRECT(ADDRESS(ROW(),COLUMN())))</formula>
    </cfRule>
  </conditionalFormatting>
  <conditionalFormatting sqref="BB190:BE190">
    <cfRule type="expression" dxfId="2502" priority="26">
      <formula>INDIRECT(ADDRESS(ROW(),COLUMN()))=TRUNC(INDIRECT(ADDRESS(ROW(),COLUMN())))</formula>
    </cfRule>
  </conditionalFormatting>
  <conditionalFormatting sqref="W190:BA190">
    <cfRule type="expression" dxfId="2501" priority="25">
      <formula>INDIRECT(ADDRESS(ROW(),COLUMN()))=TRUNC(INDIRECT(ADDRESS(ROW(),COLUMN())))</formula>
    </cfRule>
  </conditionalFormatting>
  <conditionalFormatting sqref="BB192:BE192">
    <cfRule type="expression" dxfId="2500" priority="24">
      <formula>INDIRECT(ADDRESS(ROW(),COLUMN()))=TRUNC(INDIRECT(ADDRESS(ROW(),COLUMN())))</formula>
    </cfRule>
  </conditionalFormatting>
  <conditionalFormatting sqref="W192:BA192">
    <cfRule type="expression" dxfId="2499" priority="23">
      <formula>INDIRECT(ADDRESS(ROW(),COLUMN()))=TRUNC(INDIRECT(ADDRESS(ROW(),COLUMN())))</formula>
    </cfRule>
  </conditionalFormatting>
  <conditionalFormatting sqref="BB194:BE194">
    <cfRule type="expression" dxfId="2498" priority="22">
      <formula>INDIRECT(ADDRESS(ROW(),COLUMN()))=TRUNC(INDIRECT(ADDRESS(ROW(),COLUMN())))</formula>
    </cfRule>
  </conditionalFormatting>
  <conditionalFormatting sqref="W194:BA194">
    <cfRule type="expression" dxfId="2497" priority="21">
      <formula>INDIRECT(ADDRESS(ROW(),COLUMN()))=TRUNC(INDIRECT(ADDRESS(ROW(),COLUMN())))</formula>
    </cfRule>
  </conditionalFormatting>
  <conditionalFormatting sqref="BB196:BE196">
    <cfRule type="expression" dxfId="2496" priority="20">
      <formula>INDIRECT(ADDRESS(ROW(),COLUMN()))=TRUNC(INDIRECT(ADDRESS(ROW(),COLUMN())))</formula>
    </cfRule>
  </conditionalFormatting>
  <conditionalFormatting sqref="W196:BA196">
    <cfRule type="expression" dxfId="2495" priority="19">
      <formula>INDIRECT(ADDRESS(ROW(),COLUMN()))=TRUNC(INDIRECT(ADDRESS(ROW(),COLUMN())))</formula>
    </cfRule>
  </conditionalFormatting>
  <conditionalFormatting sqref="BB198:BE198">
    <cfRule type="expression" dxfId="2494" priority="18">
      <formula>INDIRECT(ADDRESS(ROW(),COLUMN()))=TRUNC(INDIRECT(ADDRESS(ROW(),COLUMN())))</formula>
    </cfRule>
  </conditionalFormatting>
  <conditionalFormatting sqref="W198:BA198">
    <cfRule type="expression" dxfId="2493" priority="17">
      <formula>INDIRECT(ADDRESS(ROW(),COLUMN()))=TRUNC(INDIRECT(ADDRESS(ROW(),COLUMN())))</formula>
    </cfRule>
  </conditionalFormatting>
  <conditionalFormatting sqref="BB200:BE200">
    <cfRule type="expression" dxfId="2492" priority="16">
      <formula>INDIRECT(ADDRESS(ROW(),COLUMN()))=TRUNC(INDIRECT(ADDRESS(ROW(),COLUMN())))</formula>
    </cfRule>
  </conditionalFormatting>
  <conditionalFormatting sqref="W200:BA200">
    <cfRule type="expression" dxfId="2491" priority="15">
      <formula>INDIRECT(ADDRESS(ROW(),COLUMN()))=TRUNC(INDIRECT(ADDRESS(ROW(),COLUMN())))</formula>
    </cfRule>
  </conditionalFormatting>
  <conditionalFormatting sqref="BB202:BE202">
    <cfRule type="expression" dxfId="2490" priority="14">
      <formula>INDIRECT(ADDRESS(ROW(),COLUMN()))=TRUNC(INDIRECT(ADDRESS(ROW(),COLUMN())))</formula>
    </cfRule>
  </conditionalFormatting>
  <conditionalFormatting sqref="W202:BA202">
    <cfRule type="expression" dxfId="2489" priority="13">
      <formula>INDIRECT(ADDRESS(ROW(),COLUMN()))=TRUNC(INDIRECT(ADDRESS(ROW(),COLUMN())))</formula>
    </cfRule>
  </conditionalFormatting>
  <conditionalFormatting sqref="BB204:BE204">
    <cfRule type="expression" dxfId="2488" priority="12">
      <formula>INDIRECT(ADDRESS(ROW(),COLUMN()))=TRUNC(INDIRECT(ADDRESS(ROW(),COLUMN())))</formula>
    </cfRule>
  </conditionalFormatting>
  <conditionalFormatting sqref="W204:BA204">
    <cfRule type="expression" dxfId="2487" priority="11">
      <formula>INDIRECT(ADDRESS(ROW(),COLUMN()))=TRUNC(INDIRECT(ADDRESS(ROW(),COLUMN())))</formula>
    </cfRule>
  </conditionalFormatting>
  <conditionalFormatting sqref="BB206:BE206">
    <cfRule type="expression" dxfId="2486" priority="10">
      <formula>INDIRECT(ADDRESS(ROW(),COLUMN()))=TRUNC(INDIRECT(ADDRESS(ROW(),COLUMN())))</formula>
    </cfRule>
  </conditionalFormatting>
  <conditionalFormatting sqref="W206:BA206">
    <cfRule type="expression" dxfId="2485" priority="9">
      <formula>INDIRECT(ADDRESS(ROW(),COLUMN()))=TRUNC(INDIRECT(ADDRESS(ROW(),COLUMN())))</formula>
    </cfRule>
  </conditionalFormatting>
  <conditionalFormatting sqref="BB208:BE208">
    <cfRule type="expression" dxfId="2484" priority="8">
      <formula>INDIRECT(ADDRESS(ROW(),COLUMN()))=TRUNC(INDIRECT(ADDRESS(ROW(),COLUMN())))</formula>
    </cfRule>
  </conditionalFormatting>
  <conditionalFormatting sqref="W208:BA208">
    <cfRule type="expression" dxfId="2483" priority="7">
      <formula>INDIRECT(ADDRESS(ROW(),COLUMN()))=TRUNC(INDIRECT(ADDRESS(ROW(),COLUMN())))</formula>
    </cfRule>
  </conditionalFormatting>
  <conditionalFormatting sqref="BB210:BE210">
    <cfRule type="expression" dxfId="2482" priority="6">
      <formula>INDIRECT(ADDRESS(ROW(),COLUMN()))=TRUNC(INDIRECT(ADDRESS(ROW(),COLUMN())))</formula>
    </cfRule>
  </conditionalFormatting>
  <conditionalFormatting sqref="W210:BA210">
    <cfRule type="expression" dxfId="2481" priority="5">
      <formula>INDIRECT(ADDRESS(ROW(),COLUMN()))=TRUNC(INDIRECT(ADDRESS(ROW(),COLUMN())))</formula>
    </cfRule>
  </conditionalFormatting>
  <conditionalFormatting sqref="BB212:BE212">
    <cfRule type="expression" dxfId="2480" priority="4">
      <formula>INDIRECT(ADDRESS(ROW(),COLUMN()))=TRUNC(INDIRECT(ADDRESS(ROW(),COLUMN())))</formula>
    </cfRule>
  </conditionalFormatting>
  <conditionalFormatting sqref="W212:BA212">
    <cfRule type="expression" dxfId="2479" priority="3">
      <formula>INDIRECT(ADDRESS(ROW(),COLUMN()))=TRUNC(INDIRECT(ADDRESS(ROW(),COLUMN())))</formula>
    </cfRule>
  </conditionalFormatting>
  <conditionalFormatting sqref="BB214:BE214">
    <cfRule type="expression" dxfId="2478" priority="2">
      <formula>INDIRECT(ADDRESS(ROW(),COLUMN()))=TRUNC(INDIRECT(ADDRESS(ROW(),COLUMN())))</formula>
    </cfRule>
  </conditionalFormatting>
  <conditionalFormatting sqref="W214:BA214">
    <cfRule type="expression" dxfId="2477" priority="1">
      <formula>INDIRECT(ADDRESS(ROW(),COLUMN()))=TRUNC(INDIRECT(ADDRESS(ROW(),COLUMN())))</formula>
    </cfRule>
  </conditionalFormatting>
  <dataValidations count="8">
    <dataValidation type="list" errorStyle="warning" allowBlank="1" showInputMessage="1" error="リストにない場合のみ、入力してください。" sqref="K15:N214" xr:uid="{30148564-56FC-499D-9905-BDD2C888B773}">
      <formula1>INDIRECT(C15)</formula1>
    </dataValidation>
    <dataValidation type="list" allowBlank="1" showInputMessage="1" sqref="I15:J214" xr:uid="{54F261C1-68CE-453D-81BC-C89822FEFFF7}">
      <formula1>"A, B, C, D"</formula1>
    </dataValidation>
    <dataValidation type="list" allowBlank="1" showInputMessage="1" sqref="W15:BA15 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xr:uid="{4DDEA266-B244-4715-9BA7-50D1D4405DCD}">
      <formula1>シフト記号表</formula1>
    </dataValidation>
    <dataValidation type="list" allowBlank="1" showInputMessage="1" sqref="C15:D214" xr:uid="{121597CF-9736-45FF-AC2C-033CD9838B42}">
      <formula1>職種</formula1>
    </dataValidation>
    <dataValidation type="list" allowBlank="1" showInputMessage="1" showErrorMessage="1" sqref="BE4:BH4" xr:uid="{86180767-5F5A-4D39-9122-DF280A22D9AA}">
      <formula1>"予定,実績,予定・実績"</formula1>
    </dataValidation>
    <dataValidation type="decimal" allowBlank="1" showInputMessage="1" showErrorMessage="1" error="入力可能範囲　32～40" sqref="BA6:BB6" xr:uid="{E6CF86CC-4F83-4658-B967-06003DF5ADF0}">
      <formula1>32</formula1>
      <formula2>40</formula2>
    </dataValidation>
    <dataValidation type="list" allowBlank="1" showInputMessage="1" showErrorMessage="1" sqref="AF3:AF4" xr:uid="{D6EC6870-43DF-4E07-A19A-8EB1EC90E34D}">
      <formula1>#REF!</formula1>
    </dataValidation>
    <dataValidation type="list" allowBlank="1" showInputMessage="1" showErrorMessage="1" sqref="BE3:BH3" xr:uid="{861FB686-1923-4151-B81A-20830F56A971}">
      <formula1>"４週,暦月"</formula1>
    </dataValidation>
  </dataValidations>
  <printOptions horizontalCentered="1"/>
  <pageMargins left="0.15748031496062992" right="0.15748031496062992" top="0.59055118110236227" bottom="0.47244094488188981" header="0.15748031496062992" footer="0.15748031496062992"/>
  <pageSetup paperSize="9" scale="44"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E54473E5-9B5B-4B7C-9FBE-B0EC99E44705}">
          <x14:formula1>
            <xm:f>'C:\Users\nw03114.WISTARIA\Desktop\2025新規申請、廃止、休止届＆変更届\標準様式\[2-3_標準様式1_01_勤務表_夜間対応型訪問介護.xlsx]プルダウン・リスト'!#REF!</xm:f>
          </x14:formula1>
          <xm:sqref>AT1:BI1</xm:sqref>
        </x14:dataValidation>
      </x14:dataValidation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4F91ED-6C68-4C1D-BEFA-CB70008B0557}">
  <sheetPr>
    <pageSetUpPr fitToPage="1"/>
  </sheetPr>
  <dimension ref="A1:BU80"/>
  <sheetViews>
    <sheetView showGridLines="0" view="pageBreakPreview" zoomScale="40" zoomScaleNormal="70" zoomScaleSheetLayoutView="40" workbookViewId="0">
      <selection activeCell="Z3" sqref="Z3"/>
    </sheetView>
  </sheetViews>
  <sheetFormatPr defaultColWidth="4.375" defaultRowHeight="20.25" customHeight="1" x14ac:dyDescent="0.15"/>
  <cols>
    <col min="1" max="1" width="1.625" style="536" customWidth="1"/>
    <col min="2" max="5" width="5.75" style="536" customWidth="1"/>
    <col min="6" max="6" width="16.5" style="536" hidden="1" customWidth="1"/>
    <col min="7" max="58" width="5.625" style="536" customWidth="1"/>
    <col min="59" max="16384" width="4.375" style="536"/>
  </cols>
  <sheetData>
    <row r="1" spans="2:64" s="486" customFormat="1" ht="20.25" customHeight="1" x14ac:dyDescent="0.15">
      <c r="C1" s="487" t="s">
        <v>984</v>
      </c>
      <c r="D1" s="487"/>
      <c r="E1" s="487"/>
      <c r="F1" s="487"/>
      <c r="G1" s="487"/>
      <c r="H1" s="488" t="s">
        <v>723</v>
      </c>
      <c r="J1" s="488"/>
      <c r="L1" s="487"/>
      <c r="M1" s="487"/>
      <c r="N1" s="487"/>
      <c r="O1" s="487"/>
      <c r="P1" s="487"/>
      <c r="Q1" s="487"/>
      <c r="R1" s="487"/>
      <c r="AM1" s="489"/>
      <c r="AN1" s="490"/>
      <c r="AO1" s="490" t="s">
        <v>724</v>
      </c>
      <c r="AP1" s="2161" t="s">
        <v>889</v>
      </c>
      <c r="AQ1" s="2162"/>
      <c r="AR1" s="2162"/>
      <c r="AS1" s="2162"/>
      <c r="AT1" s="2162"/>
      <c r="AU1" s="2162"/>
      <c r="AV1" s="2162"/>
      <c r="AW1" s="2162"/>
      <c r="AX1" s="2162"/>
      <c r="AY1" s="2162"/>
      <c r="AZ1" s="2162"/>
      <c r="BA1" s="2162"/>
      <c r="BB1" s="2162"/>
      <c r="BC1" s="2162"/>
      <c r="BD1" s="2162"/>
      <c r="BE1" s="2162"/>
      <c r="BF1" s="490" t="s">
        <v>665</v>
      </c>
    </row>
    <row r="2" spans="2:64" s="486" customFormat="1" ht="20.25" customHeight="1" x14ac:dyDescent="0.15">
      <c r="C2" s="487"/>
      <c r="D2" s="487"/>
      <c r="E2" s="487"/>
      <c r="F2" s="487"/>
      <c r="G2" s="487"/>
      <c r="J2" s="488"/>
      <c r="L2" s="487"/>
      <c r="M2" s="487"/>
      <c r="N2" s="487"/>
      <c r="O2" s="487"/>
      <c r="P2" s="487"/>
      <c r="Q2" s="487"/>
      <c r="R2" s="487"/>
      <c r="Y2" s="422" t="s">
        <v>666</v>
      </c>
      <c r="Z2" s="2033">
        <v>8</v>
      </c>
      <c r="AA2" s="2033"/>
      <c r="AB2" s="422" t="s">
        <v>664</v>
      </c>
      <c r="AC2" s="2034">
        <f>IF(Z2=0,"",YEAR(DATE(2018+Z2,1,1)))</f>
        <v>2026</v>
      </c>
      <c r="AD2" s="2034"/>
      <c r="AE2" s="423" t="s">
        <v>667</v>
      </c>
      <c r="AF2" s="423" t="s">
        <v>668</v>
      </c>
      <c r="AG2" s="2033"/>
      <c r="AH2" s="2033"/>
      <c r="AI2" s="423" t="s">
        <v>669</v>
      </c>
      <c r="AM2" s="489"/>
      <c r="AN2" s="490"/>
      <c r="AO2" s="490" t="s">
        <v>725</v>
      </c>
      <c r="AP2" s="2033"/>
      <c r="AQ2" s="2033"/>
      <c r="AR2" s="2033"/>
      <c r="AS2" s="2033"/>
      <c r="AT2" s="2033"/>
      <c r="AU2" s="2033"/>
      <c r="AV2" s="2033"/>
      <c r="AW2" s="2033"/>
      <c r="AX2" s="2033"/>
      <c r="AY2" s="2033"/>
      <c r="AZ2" s="2033"/>
      <c r="BA2" s="2033"/>
      <c r="BB2" s="2033"/>
      <c r="BC2" s="2033"/>
      <c r="BD2" s="2033"/>
      <c r="BE2" s="2033"/>
      <c r="BF2" s="490" t="s">
        <v>665</v>
      </c>
    </row>
    <row r="3" spans="2:64" s="497" customFormat="1" ht="20.25" customHeight="1" x14ac:dyDescent="0.15">
      <c r="B3" s="491"/>
      <c r="C3" s="491"/>
      <c r="D3" s="491"/>
      <c r="E3" s="491"/>
      <c r="F3" s="491"/>
      <c r="G3" s="492"/>
      <c r="H3" s="491"/>
      <c r="I3" s="491"/>
      <c r="J3" s="492"/>
      <c r="K3" s="491"/>
      <c r="L3" s="493"/>
      <c r="M3" s="493"/>
      <c r="N3" s="493"/>
      <c r="O3" s="493"/>
      <c r="P3" s="493"/>
      <c r="Q3" s="493"/>
      <c r="R3" s="493"/>
      <c r="S3" s="491"/>
      <c r="T3" s="491"/>
      <c r="U3" s="491"/>
      <c r="V3" s="491"/>
      <c r="W3" s="491"/>
      <c r="X3" s="491"/>
      <c r="Y3" s="491"/>
      <c r="Z3" s="494"/>
      <c r="AA3" s="494"/>
      <c r="AB3" s="495"/>
      <c r="AC3" s="496"/>
      <c r="AD3" s="495"/>
      <c r="AE3" s="491"/>
      <c r="AF3" s="491"/>
      <c r="AG3" s="491"/>
      <c r="AH3" s="491"/>
      <c r="AI3" s="491"/>
      <c r="AJ3" s="491"/>
      <c r="AK3" s="491"/>
      <c r="AL3" s="491"/>
      <c r="AM3" s="491"/>
      <c r="AN3" s="491"/>
      <c r="AO3" s="491"/>
      <c r="AP3" s="491"/>
      <c r="AQ3" s="491"/>
      <c r="AR3" s="491"/>
      <c r="AS3" s="491"/>
      <c r="AT3" s="491"/>
      <c r="BA3" s="498" t="s">
        <v>671</v>
      </c>
      <c r="BB3" s="2035" t="s">
        <v>672</v>
      </c>
      <c r="BC3" s="2036"/>
      <c r="BD3" s="2036"/>
      <c r="BE3" s="2037"/>
      <c r="BF3" s="490"/>
    </row>
    <row r="4" spans="2:64" s="497" customFormat="1" ht="18.75" x14ac:dyDescent="0.15">
      <c r="B4" s="491"/>
      <c r="C4" s="491"/>
      <c r="D4" s="491"/>
      <c r="E4" s="491"/>
      <c r="F4" s="491"/>
      <c r="G4" s="492"/>
      <c r="H4" s="491"/>
      <c r="I4" s="491"/>
      <c r="J4" s="492"/>
      <c r="K4" s="491"/>
      <c r="L4" s="493"/>
      <c r="M4" s="493"/>
      <c r="N4" s="493"/>
      <c r="O4" s="493"/>
      <c r="P4" s="493"/>
      <c r="Q4" s="493"/>
      <c r="R4" s="493"/>
      <c r="S4" s="491"/>
      <c r="T4" s="491"/>
      <c r="U4" s="491"/>
      <c r="V4" s="491"/>
      <c r="W4" s="491"/>
      <c r="X4" s="491"/>
      <c r="Y4" s="491"/>
      <c r="Z4" s="499"/>
      <c r="AA4" s="499"/>
      <c r="AB4" s="491"/>
      <c r="AC4" s="491"/>
      <c r="AD4" s="491"/>
      <c r="AE4" s="491"/>
      <c r="AF4" s="491"/>
      <c r="AG4" s="441"/>
      <c r="AH4" s="441"/>
      <c r="AI4" s="441"/>
      <c r="AJ4" s="441"/>
      <c r="AK4" s="441"/>
      <c r="AL4" s="441"/>
      <c r="AM4" s="441"/>
      <c r="AN4" s="441"/>
      <c r="AO4" s="441"/>
      <c r="AP4" s="441"/>
      <c r="AQ4" s="441"/>
      <c r="AR4" s="441"/>
      <c r="AS4" s="441"/>
      <c r="AT4" s="441"/>
      <c r="AU4" s="486"/>
      <c r="AV4" s="486"/>
      <c r="AW4" s="486"/>
      <c r="AX4" s="486"/>
      <c r="AY4" s="486"/>
      <c r="AZ4" s="486"/>
      <c r="BA4" s="498" t="s">
        <v>673</v>
      </c>
      <c r="BB4" s="2035" t="s">
        <v>674</v>
      </c>
      <c r="BC4" s="2036"/>
      <c r="BD4" s="2036"/>
      <c r="BE4" s="2037"/>
      <c r="BF4" s="500"/>
    </row>
    <row r="5" spans="2:64" s="497" customFormat="1" ht="6.75" customHeight="1" x14ac:dyDescent="0.15">
      <c r="B5" s="491"/>
      <c r="C5" s="440"/>
      <c r="D5" s="440"/>
      <c r="E5" s="440"/>
      <c r="F5" s="440"/>
      <c r="G5" s="501"/>
      <c r="H5" s="440"/>
      <c r="I5" s="440"/>
      <c r="J5" s="501"/>
      <c r="K5" s="440"/>
      <c r="L5" s="502"/>
      <c r="M5" s="502"/>
      <c r="N5" s="502"/>
      <c r="O5" s="502"/>
      <c r="P5" s="502"/>
      <c r="Q5" s="502"/>
      <c r="R5" s="502"/>
      <c r="S5" s="440"/>
      <c r="T5" s="440"/>
      <c r="U5" s="440"/>
      <c r="V5" s="440"/>
      <c r="W5" s="440"/>
      <c r="X5" s="440"/>
      <c r="Y5" s="440"/>
      <c r="Z5" s="447"/>
      <c r="AA5" s="447"/>
      <c r="AB5" s="440"/>
      <c r="AC5" s="440"/>
      <c r="AD5" s="440"/>
      <c r="AE5" s="440"/>
      <c r="AF5" s="491"/>
      <c r="AG5" s="441"/>
      <c r="AH5" s="441"/>
      <c r="AI5" s="441"/>
      <c r="AJ5" s="441"/>
      <c r="AK5" s="441"/>
      <c r="AL5" s="441"/>
      <c r="AM5" s="441"/>
      <c r="AN5" s="441"/>
      <c r="AO5" s="441"/>
      <c r="AP5" s="441"/>
      <c r="AQ5" s="441"/>
      <c r="AR5" s="441"/>
      <c r="AS5" s="441"/>
      <c r="AT5" s="441"/>
      <c r="AU5" s="486"/>
      <c r="AV5" s="486"/>
      <c r="AW5" s="486"/>
      <c r="AX5" s="486"/>
      <c r="AY5" s="486"/>
      <c r="AZ5" s="486"/>
      <c r="BA5" s="486"/>
      <c r="BB5" s="486"/>
      <c r="BC5" s="486"/>
      <c r="BD5" s="486"/>
      <c r="BE5" s="500"/>
      <c r="BF5" s="500"/>
    </row>
    <row r="6" spans="2:64" s="497" customFormat="1" ht="20.25" customHeight="1" x14ac:dyDescent="0.15">
      <c r="B6" s="491"/>
      <c r="C6" s="440"/>
      <c r="D6" s="440"/>
      <c r="E6" s="440"/>
      <c r="F6" s="440"/>
      <c r="G6" s="501"/>
      <c r="H6" s="440"/>
      <c r="I6" s="440"/>
      <c r="J6" s="501"/>
      <c r="K6" s="440"/>
      <c r="L6" s="502"/>
      <c r="M6" s="502"/>
      <c r="N6" s="502"/>
      <c r="O6" s="502"/>
      <c r="P6" s="502"/>
      <c r="Q6" s="502"/>
      <c r="R6" s="502"/>
      <c r="S6" s="440"/>
      <c r="T6" s="440"/>
      <c r="U6" s="440"/>
      <c r="V6" s="440"/>
      <c r="W6" s="440"/>
      <c r="X6" s="440"/>
      <c r="Y6" s="440"/>
      <c r="Z6" s="447"/>
      <c r="AA6" s="447"/>
      <c r="AB6" s="440"/>
      <c r="AC6" s="440"/>
      <c r="AD6" s="440"/>
      <c r="AE6" s="440"/>
      <c r="AF6" s="491"/>
      <c r="AG6" s="441"/>
      <c r="AH6" s="441"/>
      <c r="AI6" s="441"/>
      <c r="AJ6" s="441"/>
      <c r="AK6" s="441"/>
      <c r="AL6" s="441" t="s">
        <v>675</v>
      </c>
      <c r="AM6" s="441"/>
      <c r="AN6" s="441"/>
      <c r="AO6" s="441"/>
      <c r="AP6" s="441"/>
      <c r="AQ6" s="441"/>
      <c r="AR6" s="441"/>
      <c r="AS6" s="441"/>
      <c r="AT6" s="430"/>
      <c r="AU6" s="430"/>
      <c r="AV6" s="442"/>
      <c r="AW6" s="441"/>
      <c r="AX6" s="2095">
        <v>40</v>
      </c>
      <c r="AY6" s="2096"/>
      <c r="AZ6" s="442" t="s">
        <v>676</v>
      </c>
      <c r="BA6" s="441"/>
      <c r="BB6" s="2095">
        <v>160</v>
      </c>
      <c r="BC6" s="2096"/>
      <c r="BD6" s="442" t="s">
        <v>677</v>
      </c>
      <c r="BE6" s="441"/>
      <c r="BF6" s="500"/>
    </row>
    <row r="7" spans="2:64" s="497" customFormat="1" ht="6.75" customHeight="1" x14ac:dyDescent="0.15">
      <c r="B7" s="491"/>
      <c r="C7" s="440"/>
      <c r="D7" s="440"/>
      <c r="E7" s="440"/>
      <c r="F7" s="440"/>
      <c r="G7" s="501"/>
      <c r="H7" s="440"/>
      <c r="I7" s="440"/>
      <c r="J7" s="501"/>
      <c r="K7" s="440"/>
      <c r="L7" s="502"/>
      <c r="M7" s="502"/>
      <c r="N7" s="502"/>
      <c r="O7" s="502"/>
      <c r="P7" s="502"/>
      <c r="Q7" s="502"/>
      <c r="R7" s="502"/>
      <c r="S7" s="440"/>
      <c r="T7" s="440"/>
      <c r="U7" s="440"/>
      <c r="V7" s="440"/>
      <c r="W7" s="440"/>
      <c r="X7" s="440"/>
      <c r="Y7" s="440"/>
      <c r="Z7" s="447"/>
      <c r="AA7" s="447"/>
      <c r="AB7" s="440"/>
      <c r="AC7" s="440"/>
      <c r="AD7" s="440"/>
      <c r="AE7" s="440"/>
      <c r="AF7" s="491"/>
      <c r="AG7" s="441"/>
      <c r="AH7" s="441"/>
      <c r="AI7" s="441"/>
      <c r="AJ7" s="441"/>
      <c r="AK7" s="441"/>
      <c r="AL7" s="441"/>
      <c r="AM7" s="441"/>
      <c r="AN7" s="441"/>
      <c r="AO7" s="441"/>
      <c r="AP7" s="441"/>
      <c r="AQ7" s="441"/>
      <c r="AR7" s="441"/>
      <c r="AS7" s="441"/>
      <c r="AT7" s="441"/>
      <c r="AU7" s="486"/>
      <c r="AV7" s="486"/>
      <c r="AW7" s="486"/>
      <c r="AX7" s="486"/>
      <c r="AY7" s="486"/>
      <c r="AZ7" s="486"/>
      <c r="BA7" s="486"/>
      <c r="BB7" s="486"/>
      <c r="BC7" s="486"/>
      <c r="BD7" s="486"/>
      <c r="BE7" s="500"/>
      <c r="BF7" s="500"/>
    </row>
    <row r="8" spans="2:64" s="497" customFormat="1" ht="20.25" customHeight="1" x14ac:dyDescent="0.15">
      <c r="B8" s="435"/>
      <c r="C8" s="435"/>
      <c r="D8" s="435"/>
      <c r="E8" s="435"/>
      <c r="F8" s="435"/>
      <c r="G8" s="443"/>
      <c r="H8" s="443"/>
      <c r="I8" s="443"/>
      <c r="J8" s="435"/>
      <c r="K8" s="435"/>
      <c r="L8" s="443"/>
      <c r="M8" s="443"/>
      <c r="N8" s="443"/>
      <c r="O8" s="435"/>
      <c r="P8" s="443"/>
      <c r="Q8" s="443"/>
      <c r="R8" s="443"/>
      <c r="S8" s="503"/>
      <c r="T8" s="445"/>
      <c r="U8" s="445"/>
      <c r="V8" s="446"/>
      <c r="W8" s="491"/>
      <c r="X8" s="491"/>
      <c r="Y8" s="491"/>
      <c r="Z8" s="447"/>
      <c r="AA8" s="504"/>
      <c r="AB8" s="501"/>
      <c r="AC8" s="447"/>
      <c r="AD8" s="447"/>
      <c r="AE8" s="447"/>
      <c r="AF8" s="505"/>
      <c r="AG8" s="506"/>
      <c r="AH8" s="506"/>
      <c r="AI8" s="506"/>
      <c r="AJ8" s="507"/>
      <c r="AK8" s="502"/>
      <c r="AL8" s="504"/>
      <c r="AM8" s="504"/>
      <c r="AN8" s="501"/>
      <c r="AO8" s="430"/>
      <c r="AP8" s="430"/>
      <c r="AQ8" s="430"/>
      <c r="AR8" s="508"/>
      <c r="AS8" s="508"/>
      <c r="AT8" s="441"/>
      <c r="AU8" s="509"/>
      <c r="AV8" s="509"/>
      <c r="AW8" s="510"/>
      <c r="AX8" s="486"/>
      <c r="AY8" s="486" t="s">
        <v>678</v>
      </c>
      <c r="AZ8" s="486"/>
      <c r="BA8" s="486"/>
      <c r="BB8" s="2157">
        <f>DAY(EOMONTH(DATE(AC2,AG2,1),0))</f>
        <v>31</v>
      </c>
      <c r="BC8" s="2158"/>
      <c r="BD8" s="486" t="s">
        <v>679</v>
      </c>
      <c r="BE8" s="486"/>
      <c r="BF8" s="486"/>
      <c r="BJ8" s="490"/>
      <c r="BK8" s="490"/>
      <c r="BL8" s="490"/>
    </row>
    <row r="9" spans="2:64" s="497" customFormat="1" ht="6" customHeight="1" x14ac:dyDescent="0.15">
      <c r="B9" s="439"/>
      <c r="C9" s="439"/>
      <c r="D9" s="439"/>
      <c r="E9" s="439"/>
      <c r="F9" s="439"/>
      <c r="G9" s="435"/>
      <c r="H9" s="443"/>
      <c r="I9" s="430"/>
      <c r="J9" s="430"/>
      <c r="K9" s="439"/>
      <c r="L9" s="435"/>
      <c r="M9" s="443"/>
      <c r="N9" s="430"/>
      <c r="O9" s="430"/>
      <c r="P9" s="435"/>
      <c r="Q9" s="430"/>
      <c r="R9" s="439"/>
      <c r="S9" s="430"/>
      <c r="T9" s="430"/>
      <c r="U9" s="430"/>
      <c r="V9" s="430"/>
      <c r="W9" s="491"/>
      <c r="X9" s="491"/>
      <c r="Y9" s="491"/>
      <c r="Z9" s="440"/>
      <c r="AA9" s="507"/>
      <c r="AB9" s="507"/>
      <c r="AC9" s="440"/>
      <c r="AD9" s="440"/>
      <c r="AE9" s="440"/>
      <c r="AF9" s="511"/>
      <c r="AG9" s="447"/>
      <c r="AH9" s="507"/>
      <c r="AI9" s="440"/>
      <c r="AJ9" s="506"/>
      <c r="AK9" s="507"/>
      <c r="AL9" s="507"/>
      <c r="AM9" s="507"/>
      <c r="AN9" s="507"/>
      <c r="AO9" s="440"/>
      <c r="AP9" s="441"/>
      <c r="AQ9" s="512"/>
      <c r="AR9" s="512"/>
      <c r="AS9" s="512"/>
      <c r="AT9" s="441"/>
      <c r="AU9" s="486"/>
      <c r="AV9" s="486"/>
      <c r="AW9" s="486"/>
      <c r="AX9" s="486"/>
      <c r="AY9" s="486"/>
      <c r="AZ9" s="486"/>
      <c r="BA9" s="486"/>
      <c r="BB9" s="486"/>
      <c r="BC9" s="486"/>
      <c r="BD9" s="486"/>
      <c r="BE9" s="486"/>
      <c r="BF9" s="486"/>
      <c r="BJ9" s="490"/>
      <c r="BK9" s="490"/>
      <c r="BL9" s="490"/>
    </row>
    <row r="10" spans="2:64" s="497" customFormat="1" ht="18.75" x14ac:dyDescent="0.2">
      <c r="B10" s="435"/>
      <c r="C10" s="435"/>
      <c r="D10" s="435"/>
      <c r="E10" s="435"/>
      <c r="F10" s="435"/>
      <c r="G10" s="443"/>
      <c r="H10" s="443"/>
      <c r="I10" s="443"/>
      <c r="J10" s="435"/>
      <c r="K10" s="435"/>
      <c r="L10" s="443"/>
      <c r="M10" s="443"/>
      <c r="N10" s="443"/>
      <c r="O10" s="435"/>
      <c r="P10" s="443"/>
      <c r="Q10" s="443"/>
      <c r="R10" s="443"/>
      <c r="S10" s="503"/>
      <c r="T10" s="445"/>
      <c r="U10" s="445"/>
      <c r="V10" s="446"/>
      <c r="W10" s="491"/>
      <c r="X10" s="491"/>
      <c r="Y10" s="491"/>
      <c r="Z10" s="447"/>
      <c r="AA10" s="504"/>
      <c r="AB10" s="501"/>
      <c r="AC10" s="447"/>
      <c r="AD10" s="447"/>
      <c r="AE10" s="447"/>
      <c r="AF10" s="511"/>
      <c r="AG10" s="506"/>
      <c r="AH10" s="506"/>
      <c r="AI10" s="506"/>
      <c r="AJ10" s="507"/>
      <c r="AK10" s="502"/>
      <c r="AL10" s="504"/>
      <c r="AM10" s="441"/>
      <c r="AN10" s="441"/>
      <c r="AO10" s="513"/>
      <c r="AP10" s="513"/>
      <c r="AQ10" s="513"/>
      <c r="AR10" s="442"/>
      <c r="AS10" s="512"/>
      <c r="AT10" s="512"/>
      <c r="AU10" s="514"/>
      <c r="AV10" s="515"/>
      <c r="AW10" s="515"/>
      <c r="AX10" s="516"/>
      <c r="AY10" s="516"/>
      <c r="AZ10" s="500" t="s">
        <v>726</v>
      </c>
      <c r="BA10" s="515"/>
      <c r="BB10" s="2095">
        <v>1</v>
      </c>
      <c r="BC10" s="2159"/>
      <c r="BD10" s="2096"/>
      <c r="BE10" s="517" t="s">
        <v>727</v>
      </c>
      <c r="BF10" s="486"/>
      <c r="BJ10" s="490"/>
      <c r="BK10" s="490"/>
      <c r="BL10" s="490"/>
    </row>
    <row r="11" spans="2:64" s="497" customFormat="1" ht="6" customHeight="1" x14ac:dyDescent="0.2">
      <c r="B11" s="439"/>
      <c r="C11" s="439"/>
      <c r="D11" s="439"/>
      <c r="E11" s="439"/>
      <c r="F11" s="432"/>
      <c r="G11" s="439"/>
      <c r="H11" s="439"/>
      <c r="I11" s="439"/>
      <c r="J11" s="439"/>
      <c r="K11" s="435"/>
      <c r="L11" s="443"/>
      <c r="M11" s="430"/>
      <c r="N11" s="430"/>
      <c r="O11" s="435"/>
      <c r="P11" s="430"/>
      <c r="Q11" s="439"/>
      <c r="R11" s="430"/>
      <c r="S11" s="430"/>
      <c r="T11" s="430"/>
      <c r="U11" s="430"/>
      <c r="V11" s="432"/>
      <c r="W11" s="491"/>
      <c r="X11" s="491"/>
      <c r="Y11" s="491"/>
      <c r="Z11" s="440"/>
      <c r="AA11" s="507"/>
      <c r="AB11" s="507"/>
      <c r="AC11" s="440"/>
      <c r="AD11" s="440"/>
      <c r="AE11" s="440"/>
      <c r="AF11" s="511"/>
      <c r="AG11" s="447"/>
      <c r="AH11" s="506"/>
      <c r="AI11" s="507"/>
      <c r="AJ11" s="506"/>
      <c r="AK11" s="507"/>
      <c r="AL11" s="507"/>
      <c r="AM11" s="507"/>
      <c r="AN11" s="507"/>
      <c r="AO11" s="439"/>
      <c r="AP11" s="439"/>
      <c r="AQ11" s="435"/>
      <c r="AR11" s="518"/>
      <c r="AS11" s="512"/>
      <c r="AT11" s="512"/>
      <c r="AU11" s="514"/>
      <c r="AV11" s="515"/>
      <c r="AW11" s="515"/>
      <c r="AX11" s="516"/>
      <c r="AY11" s="516"/>
      <c r="AZ11" s="515"/>
      <c r="BA11" s="515"/>
      <c r="BB11" s="519"/>
      <c r="BC11" s="519"/>
      <c r="BD11" s="519"/>
      <c r="BE11" s="517"/>
      <c r="BF11" s="486"/>
      <c r="BJ11" s="490"/>
      <c r="BK11" s="490"/>
      <c r="BL11" s="490"/>
    </row>
    <row r="12" spans="2:64" s="497" customFormat="1" ht="20.25" customHeight="1" x14ac:dyDescent="0.2">
      <c r="B12" s="520"/>
      <c r="C12" s="520"/>
      <c r="D12" s="520"/>
      <c r="E12" s="520"/>
      <c r="F12" s="520"/>
      <c r="G12" s="520"/>
      <c r="H12" s="520"/>
      <c r="I12" s="520"/>
      <c r="J12" s="520"/>
      <c r="K12" s="520"/>
      <c r="L12" s="520"/>
      <c r="M12" s="520"/>
      <c r="N12" s="520"/>
      <c r="O12" s="520"/>
      <c r="P12" s="520"/>
      <c r="Q12" s="520"/>
      <c r="R12" s="520"/>
      <c r="S12" s="520"/>
      <c r="T12" s="520"/>
      <c r="U12" s="520"/>
      <c r="V12" s="520"/>
      <c r="W12" s="491"/>
      <c r="X12" s="491"/>
      <c r="Y12" s="491"/>
      <c r="Z12" s="435"/>
      <c r="AA12" s="521"/>
      <c r="AB12" s="521"/>
      <c r="AC12" s="435"/>
      <c r="AD12" s="447"/>
      <c r="AE12" s="447"/>
      <c r="AF12" s="505"/>
      <c r="AG12" s="501"/>
      <c r="AH12" s="506"/>
      <c r="AI12" s="507"/>
      <c r="AJ12" s="506"/>
      <c r="AK12" s="507"/>
      <c r="AL12" s="507"/>
      <c r="AM12" s="507"/>
      <c r="AN12" s="507"/>
      <c r="AO12" s="2160"/>
      <c r="AP12" s="2160"/>
      <c r="AQ12" s="2160"/>
      <c r="AR12" s="442"/>
      <c r="AS12" s="512"/>
      <c r="AT12" s="512"/>
      <c r="AU12" s="514"/>
      <c r="AV12" s="515"/>
      <c r="AW12" s="515"/>
      <c r="AX12" s="516"/>
      <c r="AY12" s="516"/>
      <c r="AZ12" s="515"/>
      <c r="BA12" s="515"/>
      <c r="BB12" s="2095">
        <v>1</v>
      </c>
      <c r="BC12" s="2159"/>
      <c r="BD12" s="2096"/>
      <c r="BE12" s="522" t="s">
        <v>728</v>
      </c>
      <c r="BF12" s="486"/>
      <c r="BJ12" s="490"/>
      <c r="BK12" s="490"/>
      <c r="BL12" s="490"/>
    </row>
    <row r="13" spans="2:64" s="497" customFormat="1" ht="6.75" customHeight="1" x14ac:dyDescent="0.2">
      <c r="B13" s="520"/>
      <c r="C13" s="520"/>
      <c r="D13" s="520"/>
      <c r="E13" s="520"/>
      <c r="F13" s="520"/>
      <c r="G13" s="520"/>
      <c r="H13" s="520"/>
      <c r="I13" s="520"/>
      <c r="J13" s="520"/>
      <c r="K13" s="520"/>
      <c r="L13" s="520"/>
      <c r="M13" s="520"/>
      <c r="N13" s="520"/>
      <c r="O13" s="520"/>
      <c r="P13" s="520"/>
      <c r="Q13" s="520"/>
      <c r="R13" s="520"/>
      <c r="S13" s="520"/>
      <c r="T13" s="520"/>
      <c r="U13" s="520"/>
      <c r="V13" s="520"/>
      <c r="W13" s="491"/>
      <c r="X13" s="491"/>
      <c r="Y13" s="491"/>
      <c r="Z13" s="443"/>
      <c r="AA13" s="523"/>
      <c r="AB13" s="523"/>
      <c r="AC13" s="443"/>
      <c r="AD13" s="506"/>
      <c r="AE13" s="506"/>
      <c r="AF13" s="511"/>
      <c r="AG13" s="441"/>
      <c r="AH13" s="441"/>
      <c r="AI13" s="441"/>
      <c r="AJ13" s="441"/>
      <c r="AK13" s="441"/>
      <c r="AL13" s="441"/>
      <c r="AM13" s="441"/>
      <c r="AN13" s="441"/>
      <c r="AO13" s="439"/>
      <c r="AP13" s="439"/>
      <c r="AQ13" s="439"/>
      <c r="AR13" s="441"/>
      <c r="AS13" s="512"/>
      <c r="AT13" s="512"/>
      <c r="AU13" s="514"/>
      <c r="AV13" s="515"/>
      <c r="AW13" s="515"/>
      <c r="AX13" s="516"/>
      <c r="AY13" s="516"/>
      <c r="AZ13" s="515"/>
      <c r="BA13" s="515"/>
      <c r="BB13" s="519"/>
      <c r="BC13" s="519"/>
      <c r="BD13" s="519"/>
      <c r="BE13" s="517"/>
      <c r="BF13" s="486"/>
      <c r="BJ13" s="490"/>
      <c r="BK13" s="490"/>
      <c r="BL13" s="490"/>
    </row>
    <row r="14" spans="2:64" s="497" customFormat="1" ht="18.75" x14ac:dyDescent="0.15">
      <c r="B14" s="520"/>
      <c r="C14" s="520"/>
      <c r="D14" s="520"/>
      <c r="E14" s="520"/>
      <c r="F14" s="520"/>
      <c r="G14" s="520"/>
      <c r="H14" s="520"/>
      <c r="I14" s="520"/>
      <c r="J14" s="520"/>
      <c r="K14" s="520"/>
      <c r="L14" s="520"/>
      <c r="M14" s="520"/>
      <c r="N14" s="520"/>
      <c r="O14" s="520"/>
      <c r="P14" s="520"/>
      <c r="Q14" s="520"/>
      <c r="R14" s="520"/>
      <c r="S14" s="520"/>
      <c r="T14" s="520"/>
      <c r="U14" s="520"/>
      <c r="V14" s="520"/>
      <c r="W14" s="491"/>
      <c r="X14" s="491"/>
      <c r="Y14" s="491"/>
      <c r="Z14" s="435"/>
      <c r="AA14" s="521"/>
      <c r="AB14" s="521"/>
      <c r="AC14" s="435"/>
      <c r="AD14" s="447"/>
      <c r="AE14" s="447"/>
      <c r="AF14" s="511"/>
      <c r="AG14" s="441"/>
      <c r="AH14" s="441"/>
      <c r="AI14" s="441"/>
      <c r="AJ14" s="441"/>
      <c r="AK14" s="441"/>
      <c r="AL14" s="441"/>
      <c r="AM14" s="441"/>
      <c r="AN14" s="441"/>
      <c r="AO14" s="430"/>
      <c r="AP14" s="430"/>
      <c r="AQ14" s="430"/>
      <c r="AR14" s="441"/>
      <c r="AS14" s="512"/>
      <c r="AT14" s="524" t="s">
        <v>729</v>
      </c>
      <c r="AU14" s="2163"/>
      <c r="AV14" s="2164"/>
      <c r="AW14" s="2165"/>
      <c r="AX14" s="519" t="s">
        <v>730</v>
      </c>
      <c r="AY14" s="2163"/>
      <c r="AZ14" s="2164"/>
      <c r="BA14" s="2165"/>
      <c r="BB14" s="525" t="s">
        <v>731</v>
      </c>
      <c r="BC14" s="2166">
        <f>(AY14-AU14)*24</f>
        <v>0</v>
      </c>
      <c r="BD14" s="2167"/>
      <c r="BE14" s="526" t="s">
        <v>732</v>
      </c>
      <c r="BF14" s="519"/>
      <c r="BJ14" s="490"/>
      <c r="BK14" s="490"/>
      <c r="BL14" s="490"/>
    </row>
    <row r="15" spans="2:64" s="497" customFormat="1" ht="6.75" customHeight="1" x14ac:dyDescent="0.15">
      <c r="B15" s="491"/>
      <c r="C15" s="508"/>
      <c r="D15" s="508"/>
      <c r="E15" s="508"/>
      <c r="F15" s="508"/>
      <c r="G15" s="440"/>
      <c r="H15" s="440"/>
      <c r="I15" s="502"/>
      <c r="J15" s="447"/>
      <c r="K15" s="506"/>
      <c r="L15" s="507"/>
      <c r="M15" s="507"/>
      <c r="N15" s="447"/>
      <c r="O15" s="507"/>
      <c r="P15" s="440"/>
      <c r="Q15" s="506"/>
      <c r="R15" s="507"/>
      <c r="S15" s="507"/>
      <c r="T15" s="507"/>
      <c r="U15" s="507"/>
      <c r="V15" s="440"/>
      <c r="W15" s="502"/>
      <c r="X15" s="527"/>
      <c r="Y15" s="527"/>
      <c r="Z15" s="501"/>
      <c r="AA15" s="447"/>
      <c r="AB15" s="502"/>
      <c r="AC15" s="447"/>
      <c r="AD15" s="506"/>
      <c r="AE15" s="507"/>
      <c r="AF15" s="511"/>
      <c r="AG15" s="505"/>
      <c r="AH15" s="528"/>
      <c r="AI15" s="511"/>
      <c r="AJ15" s="528"/>
      <c r="AK15" s="511"/>
      <c r="AL15" s="511"/>
      <c r="AM15" s="511"/>
      <c r="AN15" s="511"/>
      <c r="AO15" s="434"/>
      <c r="AP15" s="491"/>
      <c r="AQ15" s="499"/>
      <c r="AR15" s="499"/>
      <c r="AS15" s="499"/>
      <c r="AT15" s="499"/>
      <c r="AU15" s="529"/>
      <c r="AV15" s="530"/>
      <c r="AW15" s="530"/>
      <c r="AX15" s="531"/>
      <c r="AY15" s="531"/>
      <c r="AZ15" s="530"/>
      <c r="BA15" s="530"/>
      <c r="BB15" s="532"/>
      <c r="BC15" s="532"/>
      <c r="BD15" s="532"/>
      <c r="BE15" s="533"/>
      <c r="BJ15" s="490"/>
      <c r="BK15" s="490"/>
      <c r="BL15" s="490"/>
    </row>
    <row r="16" spans="2:64" ht="8.4499999999999993" customHeight="1" thickBot="1" x14ac:dyDescent="0.2">
      <c r="B16" s="534"/>
      <c r="C16" s="535"/>
      <c r="D16" s="535"/>
      <c r="E16" s="535"/>
      <c r="F16" s="535"/>
      <c r="G16" s="535"/>
      <c r="H16" s="534"/>
      <c r="I16" s="534"/>
      <c r="J16" s="534"/>
      <c r="K16" s="534"/>
      <c r="L16" s="534"/>
      <c r="M16" s="534"/>
      <c r="N16" s="534"/>
      <c r="O16" s="534"/>
      <c r="P16" s="534"/>
      <c r="Q16" s="534"/>
      <c r="R16" s="534"/>
      <c r="S16" s="534"/>
      <c r="T16" s="534"/>
      <c r="U16" s="534"/>
      <c r="V16" s="534"/>
      <c r="W16" s="534"/>
      <c r="X16" s="535"/>
      <c r="Y16" s="534"/>
      <c r="Z16" s="534"/>
      <c r="AA16" s="534"/>
      <c r="AB16" s="534"/>
      <c r="AC16" s="534"/>
      <c r="AD16" s="534"/>
      <c r="AE16" s="534"/>
      <c r="AF16" s="534"/>
      <c r="AG16" s="534"/>
      <c r="AH16" s="534"/>
      <c r="AI16" s="534"/>
      <c r="AJ16" s="534"/>
      <c r="AK16" s="534"/>
      <c r="AL16" s="534"/>
      <c r="AM16" s="534"/>
      <c r="AN16" s="535"/>
      <c r="AO16" s="534"/>
      <c r="AP16" s="534"/>
      <c r="AQ16" s="534"/>
      <c r="AR16" s="534"/>
      <c r="AS16" s="534"/>
      <c r="AT16" s="534"/>
      <c r="BE16" s="537"/>
      <c r="BF16" s="537"/>
      <c r="BG16" s="537"/>
    </row>
    <row r="17" spans="2:58" ht="20.25" customHeight="1" x14ac:dyDescent="0.15">
      <c r="B17" s="2168" t="s">
        <v>680</v>
      </c>
      <c r="C17" s="2083" t="s">
        <v>733</v>
      </c>
      <c r="D17" s="2084"/>
      <c r="E17" s="2102"/>
      <c r="F17" s="685"/>
      <c r="G17" s="2170" t="s">
        <v>734</v>
      </c>
      <c r="H17" s="2111" t="s">
        <v>735</v>
      </c>
      <c r="I17" s="2084"/>
      <c r="J17" s="2084"/>
      <c r="K17" s="2102"/>
      <c r="L17" s="2111" t="s">
        <v>736</v>
      </c>
      <c r="M17" s="2084"/>
      <c r="N17" s="2084"/>
      <c r="O17" s="2085"/>
      <c r="P17" s="2077"/>
      <c r="Q17" s="2173"/>
      <c r="R17" s="2078"/>
      <c r="S17" s="2176" t="s">
        <v>737</v>
      </c>
      <c r="T17" s="2177"/>
      <c r="U17" s="2177"/>
      <c r="V17" s="2177"/>
      <c r="W17" s="2177"/>
      <c r="X17" s="2177"/>
      <c r="Y17" s="2177"/>
      <c r="Z17" s="2177"/>
      <c r="AA17" s="2177"/>
      <c r="AB17" s="2177"/>
      <c r="AC17" s="2177"/>
      <c r="AD17" s="2177"/>
      <c r="AE17" s="2177"/>
      <c r="AF17" s="2177"/>
      <c r="AG17" s="2177"/>
      <c r="AH17" s="2177"/>
      <c r="AI17" s="2177"/>
      <c r="AJ17" s="2177"/>
      <c r="AK17" s="2177"/>
      <c r="AL17" s="2177"/>
      <c r="AM17" s="2177"/>
      <c r="AN17" s="2177"/>
      <c r="AO17" s="2177"/>
      <c r="AP17" s="2177"/>
      <c r="AQ17" s="2177"/>
      <c r="AR17" s="2177"/>
      <c r="AS17" s="2177"/>
      <c r="AT17" s="2177"/>
      <c r="AU17" s="2177"/>
      <c r="AV17" s="2177"/>
      <c r="AW17" s="2178"/>
      <c r="AX17" s="2207" t="str">
        <f>IF(BB3="４週","(11) 1～4週目の勤務時間数合計","(11) 1か月の勤務時間数   合計")</f>
        <v>(11) 1～4週目の勤務時間数合計</v>
      </c>
      <c r="AY17" s="2208"/>
      <c r="AZ17" s="2213" t="s">
        <v>738</v>
      </c>
      <c r="BA17" s="2214"/>
      <c r="BB17" s="2219" t="s">
        <v>739</v>
      </c>
      <c r="BC17" s="2220"/>
      <c r="BD17" s="2220"/>
      <c r="BE17" s="2220"/>
      <c r="BF17" s="2221"/>
    </row>
    <row r="18" spans="2:58" ht="20.25" customHeight="1" x14ac:dyDescent="0.15">
      <c r="B18" s="2169"/>
      <c r="C18" s="2086"/>
      <c r="D18" s="2087"/>
      <c r="E18" s="2103"/>
      <c r="F18" s="686"/>
      <c r="G18" s="2171"/>
      <c r="H18" s="2112"/>
      <c r="I18" s="2087"/>
      <c r="J18" s="2087"/>
      <c r="K18" s="2103"/>
      <c r="L18" s="2112"/>
      <c r="M18" s="2087"/>
      <c r="N18" s="2087"/>
      <c r="O18" s="2088"/>
      <c r="P18" s="2079"/>
      <c r="Q18" s="2174"/>
      <c r="R18" s="2080"/>
      <c r="S18" s="2228" t="s">
        <v>686</v>
      </c>
      <c r="T18" s="2229"/>
      <c r="U18" s="2229"/>
      <c r="V18" s="2229"/>
      <c r="W18" s="2229"/>
      <c r="X18" s="2229"/>
      <c r="Y18" s="2230"/>
      <c r="Z18" s="2228" t="s">
        <v>687</v>
      </c>
      <c r="AA18" s="2229"/>
      <c r="AB18" s="2229"/>
      <c r="AC18" s="2229"/>
      <c r="AD18" s="2229"/>
      <c r="AE18" s="2229"/>
      <c r="AF18" s="2230"/>
      <c r="AG18" s="2228" t="s">
        <v>688</v>
      </c>
      <c r="AH18" s="2229"/>
      <c r="AI18" s="2229"/>
      <c r="AJ18" s="2229"/>
      <c r="AK18" s="2229"/>
      <c r="AL18" s="2229"/>
      <c r="AM18" s="2230"/>
      <c r="AN18" s="2228" t="s">
        <v>689</v>
      </c>
      <c r="AO18" s="2229"/>
      <c r="AP18" s="2229"/>
      <c r="AQ18" s="2229"/>
      <c r="AR18" s="2229"/>
      <c r="AS18" s="2229"/>
      <c r="AT18" s="2230"/>
      <c r="AU18" s="2231" t="s">
        <v>690</v>
      </c>
      <c r="AV18" s="2232"/>
      <c r="AW18" s="2233"/>
      <c r="AX18" s="2209"/>
      <c r="AY18" s="2210"/>
      <c r="AZ18" s="2215"/>
      <c r="BA18" s="2216"/>
      <c r="BB18" s="2222"/>
      <c r="BC18" s="2223"/>
      <c r="BD18" s="2223"/>
      <c r="BE18" s="2223"/>
      <c r="BF18" s="2224"/>
    </row>
    <row r="19" spans="2:58" ht="20.25" customHeight="1" x14ac:dyDescent="0.15">
      <c r="B19" s="2169"/>
      <c r="C19" s="2086"/>
      <c r="D19" s="2087"/>
      <c r="E19" s="2103"/>
      <c r="F19" s="686"/>
      <c r="G19" s="2171"/>
      <c r="H19" s="2112"/>
      <c r="I19" s="2087"/>
      <c r="J19" s="2087"/>
      <c r="K19" s="2103"/>
      <c r="L19" s="2112"/>
      <c r="M19" s="2087"/>
      <c r="N19" s="2087"/>
      <c r="O19" s="2088"/>
      <c r="P19" s="2079"/>
      <c r="Q19" s="2174"/>
      <c r="R19" s="2080"/>
      <c r="S19" s="538">
        <v>1</v>
      </c>
      <c r="T19" s="539">
        <v>2</v>
      </c>
      <c r="U19" s="539">
        <v>3</v>
      </c>
      <c r="V19" s="539">
        <v>4</v>
      </c>
      <c r="W19" s="539">
        <v>5</v>
      </c>
      <c r="X19" s="539">
        <v>6</v>
      </c>
      <c r="Y19" s="540">
        <v>7</v>
      </c>
      <c r="Z19" s="538">
        <v>8</v>
      </c>
      <c r="AA19" s="539">
        <v>9</v>
      </c>
      <c r="AB19" s="539">
        <v>10</v>
      </c>
      <c r="AC19" s="539">
        <v>11</v>
      </c>
      <c r="AD19" s="539">
        <v>12</v>
      </c>
      <c r="AE19" s="539">
        <v>13</v>
      </c>
      <c r="AF19" s="540">
        <v>14</v>
      </c>
      <c r="AG19" s="541">
        <v>15</v>
      </c>
      <c r="AH19" s="539">
        <v>16</v>
      </c>
      <c r="AI19" s="539">
        <v>17</v>
      </c>
      <c r="AJ19" s="539">
        <v>18</v>
      </c>
      <c r="AK19" s="539">
        <v>19</v>
      </c>
      <c r="AL19" s="539">
        <v>20</v>
      </c>
      <c r="AM19" s="540">
        <v>21</v>
      </c>
      <c r="AN19" s="538">
        <v>22</v>
      </c>
      <c r="AO19" s="539">
        <v>23</v>
      </c>
      <c r="AP19" s="539">
        <v>24</v>
      </c>
      <c r="AQ19" s="539">
        <v>25</v>
      </c>
      <c r="AR19" s="539">
        <v>26</v>
      </c>
      <c r="AS19" s="539">
        <v>27</v>
      </c>
      <c r="AT19" s="540">
        <v>28</v>
      </c>
      <c r="AU19" s="542" t="str">
        <f>IF($BB$3="暦月",IF(DAY(DATE($AC$2,$AG$2,29))=29,29,""),"")</f>
        <v/>
      </c>
      <c r="AV19" s="543" t="str">
        <f>IF($BB$3="暦月",IF(DAY(DATE($AC$2,$AG$2,30))=30,30,""),"")</f>
        <v/>
      </c>
      <c r="AW19" s="544" t="str">
        <f>IF($BB$3="暦月",IF(DAY(DATE($AC$2,$AG$2,31))=31,31,""),"")</f>
        <v/>
      </c>
      <c r="AX19" s="2209"/>
      <c r="AY19" s="2210"/>
      <c r="AZ19" s="2215"/>
      <c r="BA19" s="2216"/>
      <c r="BB19" s="2222"/>
      <c r="BC19" s="2223"/>
      <c r="BD19" s="2223"/>
      <c r="BE19" s="2223"/>
      <c r="BF19" s="2224"/>
    </row>
    <row r="20" spans="2:58" ht="20.25" hidden="1" customHeight="1" x14ac:dyDescent="0.15">
      <c r="B20" s="2169"/>
      <c r="C20" s="2086"/>
      <c r="D20" s="2087"/>
      <c r="E20" s="2103"/>
      <c r="F20" s="686"/>
      <c r="G20" s="2171"/>
      <c r="H20" s="2112"/>
      <c r="I20" s="2087"/>
      <c r="J20" s="2087"/>
      <c r="K20" s="2103"/>
      <c r="L20" s="2112"/>
      <c r="M20" s="2087"/>
      <c r="N20" s="2087"/>
      <c r="O20" s="2088"/>
      <c r="P20" s="2079"/>
      <c r="Q20" s="2174"/>
      <c r="R20" s="2080"/>
      <c r="S20" s="538">
        <f>WEEKDAY(DATE($AC$2,$AG$2,1))</f>
        <v>2</v>
      </c>
      <c r="T20" s="539">
        <f>WEEKDAY(DATE($AC$2,$AG$2,2))</f>
        <v>3</v>
      </c>
      <c r="U20" s="539">
        <f>WEEKDAY(DATE($AC$2,$AG$2,3))</f>
        <v>4</v>
      </c>
      <c r="V20" s="539">
        <f>WEEKDAY(DATE($AC$2,$AG$2,4))</f>
        <v>5</v>
      </c>
      <c r="W20" s="539">
        <f>WEEKDAY(DATE($AC$2,$AG$2,5))</f>
        <v>6</v>
      </c>
      <c r="X20" s="539">
        <f>WEEKDAY(DATE($AC$2,$AG$2,6))</f>
        <v>7</v>
      </c>
      <c r="Y20" s="540">
        <f>WEEKDAY(DATE($AC$2,$AG$2,7))</f>
        <v>1</v>
      </c>
      <c r="Z20" s="538">
        <f>WEEKDAY(DATE($AC$2,$AG$2,8))</f>
        <v>2</v>
      </c>
      <c r="AA20" s="539">
        <f>WEEKDAY(DATE($AC$2,$AG$2,9))</f>
        <v>3</v>
      </c>
      <c r="AB20" s="539">
        <f>WEEKDAY(DATE($AC$2,$AG$2,10))</f>
        <v>4</v>
      </c>
      <c r="AC20" s="539">
        <f>WEEKDAY(DATE($AC$2,$AG$2,11))</f>
        <v>5</v>
      </c>
      <c r="AD20" s="539">
        <f>WEEKDAY(DATE($AC$2,$AG$2,12))</f>
        <v>6</v>
      </c>
      <c r="AE20" s="539">
        <f>WEEKDAY(DATE($AC$2,$AG$2,13))</f>
        <v>7</v>
      </c>
      <c r="AF20" s="540">
        <f>WEEKDAY(DATE($AC$2,$AG$2,14))</f>
        <v>1</v>
      </c>
      <c r="AG20" s="538">
        <f>WEEKDAY(DATE($AC$2,$AG$2,15))</f>
        <v>2</v>
      </c>
      <c r="AH20" s="539">
        <f>WEEKDAY(DATE($AC$2,$AG$2,16))</f>
        <v>3</v>
      </c>
      <c r="AI20" s="539">
        <f>WEEKDAY(DATE($AC$2,$AG$2,17))</f>
        <v>4</v>
      </c>
      <c r="AJ20" s="539">
        <f>WEEKDAY(DATE($AC$2,$AG$2,18))</f>
        <v>5</v>
      </c>
      <c r="AK20" s="539">
        <f>WEEKDAY(DATE($AC$2,$AG$2,19))</f>
        <v>6</v>
      </c>
      <c r="AL20" s="539">
        <f>WEEKDAY(DATE($AC$2,$AG$2,20))</f>
        <v>7</v>
      </c>
      <c r="AM20" s="540">
        <f>WEEKDAY(DATE($AC$2,$AG$2,21))</f>
        <v>1</v>
      </c>
      <c r="AN20" s="538">
        <f>WEEKDAY(DATE($AC$2,$AG$2,22))</f>
        <v>2</v>
      </c>
      <c r="AO20" s="539">
        <f>WEEKDAY(DATE($AC$2,$AG$2,23))</f>
        <v>3</v>
      </c>
      <c r="AP20" s="539">
        <f>WEEKDAY(DATE($AC$2,$AG$2,24))</f>
        <v>4</v>
      </c>
      <c r="AQ20" s="539">
        <f>WEEKDAY(DATE($AC$2,$AG$2,25))</f>
        <v>5</v>
      </c>
      <c r="AR20" s="539">
        <f>WEEKDAY(DATE($AC$2,$AG$2,26))</f>
        <v>6</v>
      </c>
      <c r="AS20" s="539">
        <f>WEEKDAY(DATE($AC$2,$AG$2,27))</f>
        <v>7</v>
      </c>
      <c r="AT20" s="540">
        <f>WEEKDAY(DATE($AC$2,$AG$2,28))</f>
        <v>1</v>
      </c>
      <c r="AU20" s="538">
        <f>IF(AU19=29,WEEKDAY(DATE($AC$2,$AG$2,29)),0)</f>
        <v>0</v>
      </c>
      <c r="AV20" s="539">
        <f>IF(AV19=30,WEEKDAY(DATE($AC$2,$AG$2,30)),0)</f>
        <v>0</v>
      </c>
      <c r="AW20" s="540">
        <f>IF(AW19=31,WEEKDAY(DATE($AC$2,$AG$2,31)),0)</f>
        <v>0</v>
      </c>
      <c r="AX20" s="2209"/>
      <c r="AY20" s="2210"/>
      <c r="AZ20" s="2215"/>
      <c r="BA20" s="2216"/>
      <c r="BB20" s="2222"/>
      <c r="BC20" s="2223"/>
      <c r="BD20" s="2223"/>
      <c r="BE20" s="2223"/>
      <c r="BF20" s="2224"/>
    </row>
    <row r="21" spans="2:58" ht="22.5" customHeight="1" thickBot="1" x14ac:dyDescent="0.2">
      <c r="B21" s="2147"/>
      <c r="C21" s="2089"/>
      <c r="D21" s="2090"/>
      <c r="E21" s="2104"/>
      <c r="F21" s="687"/>
      <c r="G21" s="2172"/>
      <c r="H21" s="2113"/>
      <c r="I21" s="2090"/>
      <c r="J21" s="2090"/>
      <c r="K21" s="2104"/>
      <c r="L21" s="2113"/>
      <c r="M21" s="2090"/>
      <c r="N21" s="2090"/>
      <c r="O21" s="2091"/>
      <c r="P21" s="2081"/>
      <c r="Q21" s="2175"/>
      <c r="R21" s="2082"/>
      <c r="S21" s="545" t="str">
        <f>IF(S20=1,"日",IF(S20=2,"月",IF(S20=3,"火",IF(S20=4,"水",IF(S20=5,"木",IF(S20=6,"金","土"))))))</f>
        <v>月</v>
      </c>
      <c r="T21" s="546" t="str">
        <f t="shared" ref="T21:AT21" si="0">IF(T20=1,"日",IF(T20=2,"月",IF(T20=3,"火",IF(T20=4,"水",IF(T20=5,"木",IF(T20=6,"金","土"))))))</f>
        <v>火</v>
      </c>
      <c r="U21" s="546" t="str">
        <f t="shared" si="0"/>
        <v>水</v>
      </c>
      <c r="V21" s="546" t="str">
        <f t="shared" si="0"/>
        <v>木</v>
      </c>
      <c r="W21" s="546" t="str">
        <f t="shared" si="0"/>
        <v>金</v>
      </c>
      <c r="X21" s="546" t="str">
        <f t="shared" si="0"/>
        <v>土</v>
      </c>
      <c r="Y21" s="547" t="str">
        <f t="shared" si="0"/>
        <v>日</v>
      </c>
      <c r="Z21" s="545" t="str">
        <f>IF(Z20=1,"日",IF(Z20=2,"月",IF(Z20=3,"火",IF(Z20=4,"水",IF(Z20=5,"木",IF(Z20=6,"金","土"))))))</f>
        <v>月</v>
      </c>
      <c r="AA21" s="546" t="str">
        <f t="shared" si="0"/>
        <v>火</v>
      </c>
      <c r="AB21" s="546" t="str">
        <f t="shared" si="0"/>
        <v>水</v>
      </c>
      <c r="AC21" s="546" t="str">
        <f t="shared" si="0"/>
        <v>木</v>
      </c>
      <c r="AD21" s="546" t="str">
        <f t="shared" si="0"/>
        <v>金</v>
      </c>
      <c r="AE21" s="546" t="str">
        <f t="shared" si="0"/>
        <v>土</v>
      </c>
      <c r="AF21" s="547" t="str">
        <f t="shared" si="0"/>
        <v>日</v>
      </c>
      <c r="AG21" s="545" t="str">
        <f>IF(AG20=1,"日",IF(AG20=2,"月",IF(AG20=3,"火",IF(AG20=4,"水",IF(AG20=5,"木",IF(AG20=6,"金","土"))))))</f>
        <v>月</v>
      </c>
      <c r="AH21" s="546" t="str">
        <f t="shared" si="0"/>
        <v>火</v>
      </c>
      <c r="AI21" s="546" t="str">
        <f t="shared" si="0"/>
        <v>水</v>
      </c>
      <c r="AJ21" s="546" t="str">
        <f t="shared" si="0"/>
        <v>木</v>
      </c>
      <c r="AK21" s="546" t="str">
        <f t="shared" si="0"/>
        <v>金</v>
      </c>
      <c r="AL21" s="546" t="str">
        <f t="shared" si="0"/>
        <v>土</v>
      </c>
      <c r="AM21" s="547" t="str">
        <f t="shared" si="0"/>
        <v>日</v>
      </c>
      <c r="AN21" s="545" t="str">
        <f>IF(AN20=1,"日",IF(AN20=2,"月",IF(AN20=3,"火",IF(AN20=4,"水",IF(AN20=5,"木",IF(AN20=6,"金","土"))))))</f>
        <v>月</v>
      </c>
      <c r="AO21" s="546" t="str">
        <f t="shared" si="0"/>
        <v>火</v>
      </c>
      <c r="AP21" s="546" t="str">
        <f t="shared" si="0"/>
        <v>水</v>
      </c>
      <c r="AQ21" s="546" t="str">
        <f t="shared" si="0"/>
        <v>木</v>
      </c>
      <c r="AR21" s="546" t="str">
        <f t="shared" si="0"/>
        <v>金</v>
      </c>
      <c r="AS21" s="546" t="str">
        <f t="shared" si="0"/>
        <v>土</v>
      </c>
      <c r="AT21" s="547" t="str">
        <f t="shared" si="0"/>
        <v>日</v>
      </c>
      <c r="AU21" s="546" t="str">
        <f>IF(AU20=1,"日",IF(AU20=2,"月",IF(AU20=3,"火",IF(AU20=4,"水",IF(AU20=5,"木",IF(AU20=6,"金",IF(AU20=0,"","土")))))))</f>
        <v/>
      </c>
      <c r="AV21" s="546" t="str">
        <f>IF(AV20=1,"日",IF(AV20=2,"月",IF(AV20=3,"火",IF(AV20=4,"水",IF(AV20=5,"木",IF(AV20=6,"金",IF(AV20=0,"","土")))))))</f>
        <v/>
      </c>
      <c r="AW21" s="546" t="str">
        <f>IF(AW20=1,"日",IF(AW20=2,"月",IF(AW20=3,"火",IF(AW20=4,"水",IF(AW20=5,"木",IF(AW20=6,"金",IF(AW20=0,"","土")))))))</f>
        <v/>
      </c>
      <c r="AX21" s="2211"/>
      <c r="AY21" s="2212"/>
      <c r="AZ21" s="2217"/>
      <c r="BA21" s="2218"/>
      <c r="BB21" s="2225"/>
      <c r="BC21" s="2226"/>
      <c r="BD21" s="2226"/>
      <c r="BE21" s="2226"/>
      <c r="BF21" s="2227"/>
    </row>
    <row r="22" spans="2:58" ht="20.25" customHeight="1" x14ac:dyDescent="0.15">
      <c r="B22" s="2179">
        <v>1</v>
      </c>
      <c r="C22" s="2181"/>
      <c r="D22" s="2182"/>
      <c r="E22" s="2183"/>
      <c r="F22" s="548"/>
      <c r="G22" s="2190"/>
      <c r="H22" s="2192"/>
      <c r="I22" s="2193"/>
      <c r="J22" s="2193"/>
      <c r="K22" s="2194"/>
      <c r="L22" s="2198"/>
      <c r="M22" s="2199"/>
      <c r="N22" s="2199"/>
      <c r="O22" s="2200"/>
      <c r="P22" s="2204" t="s">
        <v>740</v>
      </c>
      <c r="Q22" s="2205"/>
      <c r="R22" s="2206"/>
      <c r="S22" s="549"/>
      <c r="T22" s="550"/>
      <c r="U22" s="550"/>
      <c r="V22" s="550"/>
      <c r="W22" s="550"/>
      <c r="X22" s="550"/>
      <c r="Y22" s="551"/>
      <c r="Z22" s="549"/>
      <c r="AA22" s="550"/>
      <c r="AB22" s="550"/>
      <c r="AC22" s="550"/>
      <c r="AD22" s="550"/>
      <c r="AE22" s="550"/>
      <c r="AF22" s="551"/>
      <c r="AG22" s="549"/>
      <c r="AH22" s="550"/>
      <c r="AI22" s="550"/>
      <c r="AJ22" s="550"/>
      <c r="AK22" s="550"/>
      <c r="AL22" s="550"/>
      <c r="AM22" s="551"/>
      <c r="AN22" s="549"/>
      <c r="AO22" s="550"/>
      <c r="AP22" s="550"/>
      <c r="AQ22" s="550"/>
      <c r="AR22" s="550"/>
      <c r="AS22" s="550"/>
      <c r="AT22" s="551"/>
      <c r="AU22" s="549"/>
      <c r="AV22" s="550"/>
      <c r="AW22" s="550"/>
      <c r="AX22" s="2234"/>
      <c r="AY22" s="2235"/>
      <c r="AZ22" s="2236"/>
      <c r="BA22" s="2237"/>
      <c r="BB22" s="2040"/>
      <c r="BC22" s="2041"/>
      <c r="BD22" s="2041"/>
      <c r="BE22" s="2041"/>
      <c r="BF22" s="2042"/>
    </row>
    <row r="23" spans="2:58" ht="20.25" customHeight="1" x14ac:dyDescent="0.15">
      <c r="B23" s="2180"/>
      <c r="C23" s="2184"/>
      <c r="D23" s="2185"/>
      <c r="E23" s="2186"/>
      <c r="F23" s="552"/>
      <c r="G23" s="2191"/>
      <c r="H23" s="2195"/>
      <c r="I23" s="2196"/>
      <c r="J23" s="2196"/>
      <c r="K23" s="2197"/>
      <c r="L23" s="2201"/>
      <c r="M23" s="2202"/>
      <c r="N23" s="2202"/>
      <c r="O23" s="2203"/>
      <c r="P23" s="2238" t="s">
        <v>741</v>
      </c>
      <c r="Q23" s="2239"/>
      <c r="R23" s="2240"/>
      <c r="S23" s="553" t="str">
        <f>IF(S22="","",VLOOKUP(S22,'[2]シフト記号表（勤務時間帯）'!$C$6:$K$35,9,FALSE))</f>
        <v/>
      </c>
      <c r="T23" s="554" t="str">
        <f>IF(T22="","",VLOOKUP(T22,'[2]シフト記号表（勤務時間帯）'!$C$6:$K$35,9,FALSE))</f>
        <v/>
      </c>
      <c r="U23" s="554" t="str">
        <f>IF(U22="","",VLOOKUP(U22,'[2]シフト記号表（勤務時間帯）'!$C$6:$K$35,9,FALSE))</f>
        <v/>
      </c>
      <c r="V23" s="554" t="str">
        <f>IF(V22="","",VLOOKUP(V22,'[2]シフト記号表（勤務時間帯）'!$C$6:$K$35,9,FALSE))</f>
        <v/>
      </c>
      <c r="W23" s="554" t="str">
        <f>IF(W22="","",VLOOKUP(W22,'[2]シフト記号表（勤務時間帯）'!$C$6:$K$35,9,FALSE))</f>
        <v/>
      </c>
      <c r="X23" s="554" t="str">
        <f>IF(X22="","",VLOOKUP(X22,'[2]シフト記号表（勤務時間帯）'!$C$6:$K$35,9,FALSE))</f>
        <v/>
      </c>
      <c r="Y23" s="555" t="str">
        <f>IF(Y22="","",VLOOKUP(Y22,'[2]シフト記号表（勤務時間帯）'!$C$6:$K$35,9,FALSE))</f>
        <v/>
      </c>
      <c r="Z23" s="553" t="str">
        <f>IF(Z22="","",VLOOKUP(Z22,'[2]シフト記号表（勤務時間帯）'!$C$6:$K$35,9,FALSE))</f>
        <v/>
      </c>
      <c r="AA23" s="554" t="str">
        <f>IF(AA22="","",VLOOKUP(AA22,'[2]シフト記号表（勤務時間帯）'!$C$6:$K$35,9,FALSE))</f>
        <v/>
      </c>
      <c r="AB23" s="554" t="str">
        <f>IF(AB22="","",VLOOKUP(AB22,'[2]シフト記号表（勤務時間帯）'!$C$6:$K$35,9,FALSE))</f>
        <v/>
      </c>
      <c r="AC23" s="554" t="str">
        <f>IF(AC22="","",VLOOKUP(AC22,'[2]シフト記号表（勤務時間帯）'!$C$6:$K$35,9,FALSE))</f>
        <v/>
      </c>
      <c r="AD23" s="554" t="str">
        <f>IF(AD22="","",VLOOKUP(AD22,'[2]シフト記号表（勤務時間帯）'!$C$6:$K$35,9,FALSE))</f>
        <v/>
      </c>
      <c r="AE23" s="554" t="str">
        <f>IF(AE22="","",VLOOKUP(AE22,'[2]シフト記号表（勤務時間帯）'!$C$6:$K$35,9,FALSE))</f>
        <v/>
      </c>
      <c r="AF23" s="555" t="str">
        <f>IF(AF22="","",VLOOKUP(AF22,'[2]シフト記号表（勤務時間帯）'!$C$6:$K$35,9,FALSE))</f>
        <v/>
      </c>
      <c r="AG23" s="553" t="str">
        <f>IF(AG22="","",VLOOKUP(AG22,'[2]シフト記号表（勤務時間帯）'!$C$6:$K$35,9,FALSE))</f>
        <v/>
      </c>
      <c r="AH23" s="554" t="str">
        <f>IF(AH22="","",VLOOKUP(AH22,'[2]シフト記号表（勤務時間帯）'!$C$6:$K$35,9,FALSE))</f>
        <v/>
      </c>
      <c r="AI23" s="554" t="str">
        <f>IF(AI22="","",VLOOKUP(AI22,'[2]シフト記号表（勤務時間帯）'!$C$6:$K$35,9,FALSE))</f>
        <v/>
      </c>
      <c r="AJ23" s="554" t="str">
        <f>IF(AJ22="","",VLOOKUP(AJ22,'[2]シフト記号表（勤務時間帯）'!$C$6:$K$35,9,FALSE))</f>
        <v/>
      </c>
      <c r="AK23" s="554" t="str">
        <f>IF(AK22="","",VLOOKUP(AK22,'[2]シフト記号表（勤務時間帯）'!$C$6:$K$35,9,FALSE))</f>
        <v/>
      </c>
      <c r="AL23" s="554" t="str">
        <f>IF(AL22="","",VLOOKUP(AL22,'[2]シフト記号表（勤務時間帯）'!$C$6:$K$35,9,FALSE))</f>
        <v/>
      </c>
      <c r="AM23" s="555" t="str">
        <f>IF(AM22="","",VLOOKUP(AM22,'[2]シフト記号表（勤務時間帯）'!$C$6:$K$35,9,FALSE))</f>
        <v/>
      </c>
      <c r="AN23" s="553" t="str">
        <f>IF(AN22="","",VLOOKUP(AN22,'[2]シフト記号表（勤務時間帯）'!$C$6:$K$35,9,FALSE))</f>
        <v/>
      </c>
      <c r="AO23" s="554" t="str">
        <f>IF(AO22="","",VLOOKUP(AO22,'[2]シフト記号表（勤務時間帯）'!$C$6:$K$35,9,FALSE))</f>
        <v/>
      </c>
      <c r="AP23" s="554" t="str">
        <f>IF(AP22="","",VLOOKUP(AP22,'[2]シフト記号表（勤務時間帯）'!$C$6:$K$35,9,FALSE))</f>
        <v/>
      </c>
      <c r="AQ23" s="554" t="str">
        <f>IF(AQ22="","",VLOOKUP(AQ22,'[2]シフト記号表（勤務時間帯）'!$C$6:$K$35,9,FALSE))</f>
        <v/>
      </c>
      <c r="AR23" s="554" t="str">
        <f>IF(AR22="","",VLOOKUP(AR22,'[2]シフト記号表（勤務時間帯）'!$C$6:$K$35,9,FALSE))</f>
        <v/>
      </c>
      <c r="AS23" s="554" t="str">
        <f>IF(AS22="","",VLOOKUP(AS22,'[2]シフト記号表（勤務時間帯）'!$C$6:$K$35,9,FALSE))</f>
        <v/>
      </c>
      <c r="AT23" s="555" t="str">
        <f>IF(AT22="","",VLOOKUP(AT22,'[2]シフト記号表（勤務時間帯）'!$C$6:$K$35,9,FALSE))</f>
        <v/>
      </c>
      <c r="AU23" s="553" t="str">
        <f>IF(AU22="","",VLOOKUP(AU22,'[2]シフト記号表（勤務時間帯）'!$C$6:$K$35,9,FALSE))</f>
        <v/>
      </c>
      <c r="AV23" s="554" t="str">
        <f>IF(AV22="","",VLOOKUP(AV22,'[2]シフト記号表（勤務時間帯）'!$C$6:$K$35,9,FALSE))</f>
        <v/>
      </c>
      <c r="AW23" s="554" t="str">
        <f>IF(AW22="","",VLOOKUP(AW22,'[2]シフト記号表（勤務時間帯）'!$C$6:$K$35,9,FALSE))</f>
        <v/>
      </c>
      <c r="AX23" s="2241">
        <f>IF($BB$3="４週",SUM(S23:AT23),IF($BB$3="暦月",SUM(S23:AW23),""))</f>
        <v>0</v>
      </c>
      <c r="AY23" s="2242"/>
      <c r="AZ23" s="2243">
        <f>IF($BB$3="４週",AX23/4,IF($BB$3="暦月",'様式1-2'!AX23/('様式1-2'!$BB$8/7),""))</f>
        <v>0</v>
      </c>
      <c r="BA23" s="2244"/>
      <c r="BB23" s="2043"/>
      <c r="BC23" s="2044"/>
      <c r="BD23" s="2044"/>
      <c r="BE23" s="2044"/>
      <c r="BF23" s="2045"/>
    </row>
    <row r="24" spans="2:58" ht="20.25" customHeight="1" x14ac:dyDescent="0.15">
      <c r="B24" s="2180"/>
      <c r="C24" s="2187"/>
      <c r="D24" s="2188"/>
      <c r="E24" s="2189"/>
      <c r="F24" s="556">
        <f>C22</f>
        <v>0</v>
      </c>
      <c r="G24" s="2191"/>
      <c r="H24" s="2195"/>
      <c r="I24" s="2196"/>
      <c r="J24" s="2196"/>
      <c r="K24" s="2197"/>
      <c r="L24" s="2201"/>
      <c r="M24" s="2202"/>
      <c r="N24" s="2202"/>
      <c r="O24" s="2203"/>
      <c r="P24" s="2245" t="s">
        <v>742</v>
      </c>
      <c r="Q24" s="2246"/>
      <c r="R24" s="2247"/>
      <c r="S24" s="557" t="str">
        <f>IF(S22="","",VLOOKUP(S22,'[2]シフト記号表（勤務時間帯）'!$C$6:$U$35,19,FALSE))</f>
        <v/>
      </c>
      <c r="T24" s="558" t="str">
        <f>IF(T22="","",VLOOKUP(T22,'[2]シフト記号表（勤務時間帯）'!$C$6:$U$35,19,FALSE))</f>
        <v/>
      </c>
      <c r="U24" s="558" t="str">
        <f>IF(U22="","",VLOOKUP(U22,'[2]シフト記号表（勤務時間帯）'!$C$6:$U$35,19,FALSE))</f>
        <v/>
      </c>
      <c r="V24" s="558" t="str">
        <f>IF(V22="","",VLOOKUP(V22,'[2]シフト記号表（勤務時間帯）'!$C$6:$U$35,19,FALSE))</f>
        <v/>
      </c>
      <c r="W24" s="558" t="str">
        <f>IF(W22="","",VLOOKUP(W22,'[2]シフト記号表（勤務時間帯）'!$C$6:$U$35,19,FALSE))</f>
        <v/>
      </c>
      <c r="X24" s="558" t="str">
        <f>IF(X22="","",VLOOKUP(X22,'[2]シフト記号表（勤務時間帯）'!$C$6:$U$35,19,FALSE))</f>
        <v/>
      </c>
      <c r="Y24" s="559" t="str">
        <f>IF(Y22="","",VLOOKUP(Y22,'[2]シフト記号表（勤務時間帯）'!$C$6:$U$35,19,FALSE))</f>
        <v/>
      </c>
      <c r="Z24" s="557" t="str">
        <f>IF(Z22="","",VLOOKUP(Z22,'[2]シフト記号表（勤務時間帯）'!$C$6:$U$35,19,FALSE))</f>
        <v/>
      </c>
      <c r="AA24" s="558" t="str">
        <f>IF(AA22="","",VLOOKUP(AA22,'[2]シフト記号表（勤務時間帯）'!$C$6:$U$35,19,FALSE))</f>
        <v/>
      </c>
      <c r="AB24" s="558" t="str">
        <f>IF(AB22="","",VLOOKUP(AB22,'[2]シフト記号表（勤務時間帯）'!$C$6:$U$35,19,FALSE))</f>
        <v/>
      </c>
      <c r="AC24" s="558" t="str">
        <f>IF(AC22="","",VLOOKUP(AC22,'[2]シフト記号表（勤務時間帯）'!$C$6:$U$35,19,FALSE))</f>
        <v/>
      </c>
      <c r="AD24" s="558" t="str">
        <f>IF(AD22="","",VLOOKUP(AD22,'[2]シフト記号表（勤務時間帯）'!$C$6:$U$35,19,FALSE))</f>
        <v/>
      </c>
      <c r="AE24" s="558" t="str">
        <f>IF(AE22="","",VLOOKUP(AE22,'[2]シフト記号表（勤務時間帯）'!$C$6:$U$35,19,FALSE))</f>
        <v/>
      </c>
      <c r="AF24" s="559" t="str">
        <f>IF(AF22="","",VLOOKUP(AF22,'[2]シフト記号表（勤務時間帯）'!$C$6:$U$35,19,FALSE))</f>
        <v/>
      </c>
      <c r="AG24" s="557" t="str">
        <f>IF(AG22="","",VLOOKUP(AG22,'[2]シフト記号表（勤務時間帯）'!$C$6:$U$35,19,FALSE))</f>
        <v/>
      </c>
      <c r="AH24" s="558" t="str">
        <f>IF(AH22="","",VLOOKUP(AH22,'[2]シフト記号表（勤務時間帯）'!$C$6:$U$35,19,FALSE))</f>
        <v/>
      </c>
      <c r="AI24" s="558" t="str">
        <f>IF(AI22="","",VLOOKUP(AI22,'[2]シフト記号表（勤務時間帯）'!$C$6:$U$35,19,FALSE))</f>
        <v/>
      </c>
      <c r="AJ24" s="558" t="str">
        <f>IF(AJ22="","",VLOOKUP(AJ22,'[2]シフト記号表（勤務時間帯）'!$C$6:$U$35,19,FALSE))</f>
        <v/>
      </c>
      <c r="AK24" s="558" t="str">
        <f>IF(AK22="","",VLOOKUP(AK22,'[2]シフト記号表（勤務時間帯）'!$C$6:$U$35,19,FALSE))</f>
        <v/>
      </c>
      <c r="AL24" s="558" t="str">
        <f>IF(AL22="","",VLOOKUP(AL22,'[2]シフト記号表（勤務時間帯）'!$C$6:$U$35,19,FALSE))</f>
        <v/>
      </c>
      <c r="AM24" s="559" t="str">
        <f>IF(AM22="","",VLOOKUP(AM22,'[2]シフト記号表（勤務時間帯）'!$C$6:$U$35,19,FALSE))</f>
        <v/>
      </c>
      <c r="AN24" s="557" t="str">
        <f>IF(AN22="","",VLOOKUP(AN22,'[2]シフト記号表（勤務時間帯）'!$C$6:$U$35,19,FALSE))</f>
        <v/>
      </c>
      <c r="AO24" s="558" t="str">
        <f>IF(AO22="","",VLOOKUP(AO22,'[2]シフト記号表（勤務時間帯）'!$C$6:$U$35,19,FALSE))</f>
        <v/>
      </c>
      <c r="AP24" s="558" t="str">
        <f>IF(AP22="","",VLOOKUP(AP22,'[2]シフト記号表（勤務時間帯）'!$C$6:$U$35,19,FALSE))</f>
        <v/>
      </c>
      <c r="AQ24" s="558" t="str">
        <f>IF(AQ22="","",VLOOKUP(AQ22,'[2]シフト記号表（勤務時間帯）'!$C$6:$U$35,19,FALSE))</f>
        <v/>
      </c>
      <c r="AR24" s="558" t="str">
        <f>IF(AR22="","",VLOOKUP(AR22,'[2]シフト記号表（勤務時間帯）'!$C$6:$U$35,19,FALSE))</f>
        <v/>
      </c>
      <c r="AS24" s="558" t="str">
        <f>IF(AS22="","",VLOOKUP(AS22,'[2]シフト記号表（勤務時間帯）'!$C$6:$U$35,19,FALSE))</f>
        <v/>
      </c>
      <c r="AT24" s="559" t="str">
        <f>IF(AT22="","",VLOOKUP(AT22,'[2]シフト記号表（勤務時間帯）'!$C$6:$U$35,19,FALSE))</f>
        <v/>
      </c>
      <c r="AU24" s="557" t="str">
        <f>IF(AU22="","",VLOOKUP(AU22,'[2]シフト記号表（勤務時間帯）'!$C$6:$U$35,19,FALSE))</f>
        <v/>
      </c>
      <c r="AV24" s="558" t="str">
        <f>IF(AV22="","",VLOOKUP(AV22,'[2]シフト記号表（勤務時間帯）'!$C$6:$U$35,19,FALSE))</f>
        <v/>
      </c>
      <c r="AW24" s="558" t="str">
        <f>IF(AW22="","",VLOOKUP(AW22,'[2]シフト記号表（勤務時間帯）'!$C$6:$U$35,19,FALSE))</f>
        <v/>
      </c>
      <c r="AX24" s="2248">
        <f>IF($BB$3="４週",SUM(S24:AT24),IF($BB$3="暦月",SUM(S24:AW24),""))</f>
        <v>0</v>
      </c>
      <c r="AY24" s="2249"/>
      <c r="AZ24" s="2250">
        <f>IF($BB$3="４週",AX24/4,IF($BB$3="暦月",'様式1-2'!AX24/('様式1-2'!$BB$8/7),""))</f>
        <v>0</v>
      </c>
      <c r="BA24" s="2251"/>
      <c r="BB24" s="2129"/>
      <c r="BC24" s="2130"/>
      <c r="BD24" s="2130"/>
      <c r="BE24" s="2130"/>
      <c r="BF24" s="2131"/>
    </row>
    <row r="25" spans="2:58" ht="20.25" customHeight="1" x14ac:dyDescent="0.15">
      <c r="B25" s="2180">
        <f>B22+1</f>
        <v>2</v>
      </c>
      <c r="C25" s="2252"/>
      <c r="D25" s="2253"/>
      <c r="E25" s="2254"/>
      <c r="F25" s="560"/>
      <c r="G25" s="2255"/>
      <c r="H25" s="2257"/>
      <c r="I25" s="2196"/>
      <c r="J25" s="2196"/>
      <c r="K25" s="2197"/>
      <c r="L25" s="2258"/>
      <c r="M25" s="2259"/>
      <c r="N25" s="2259"/>
      <c r="O25" s="2260"/>
      <c r="P25" s="2264" t="s">
        <v>740</v>
      </c>
      <c r="Q25" s="2265"/>
      <c r="R25" s="2266"/>
      <c r="S25" s="549"/>
      <c r="T25" s="550"/>
      <c r="U25" s="550"/>
      <c r="V25" s="550"/>
      <c r="W25" s="550"/>
      <c r="X25" s="550"/>
      <c r="Y25" s="551"/>
      <c r="Z25" s="549"/>
      <c r="AA25" s="550"/>
      <c r="AB25" s="550"/>
      <c r="AC25" s="550"/>
      <c r="AD25" s="550"/>
      <c r="AE25" s="550"/>
      <c r="AF25" s="551"/>
      <c r="AG25" s="549"/>
      <c r="AH25" s="550"/>
      <c r="AI25" s="550"/>
      <c r="AJ25" s="550"/>
      <c r="AK25" s="550"/>
      <c r="AL25" s="550"/>
      <c r="AM25" s="551"/>
      <c r="AN25" s="549"/>
      <c r="AO25" s="550"/>
      <c r="AP25" s="550"/>
      <c r="AQ25" s="550"/>
      <c r="AR25" s="550"/>
      <c r="AS25" s="550"/>
      <c r="AT25" s="551"/>
      <c r="AU25" s="549"/>
      <c r="AV25" s="550"/>
      <c r="AW25" s="550"/>
      <c r="AX25" s="2267"/>
      <c r="AY25" s="2268"/>
      <c r="AZ25" s="2269"/>
      <c r="BA25" s="2270"/>
      <c r="BB25" s="2118"/>
      <c r="BC25" s="2119"/>
      <c r="BD25" s="2119"/>
      <c r="BE25" s="2119"/>
      <c r="BF25" s="2120"/>
    </row>
    <row r="26" spans="2:58" ht="20.25" customHeight="1" x14ac:dyDescent="0.15">
      <c r="B26" s="2180"/>
      <c r="C26" s="2184"/>
      <c r="D26" s="2185"/>
      <c r="E26" s="2186"/>
      <c r="F26" s="552"/>
      <c r="G26" s="2191"/>
      <c r="H26" s="2195"/>
      <c r="I26" s="2196"/>
      <c r="J26" s="2196"/>
      <c r="K26" s="2197"/>
      <c r="L26" s="2201"/>
      <c r="M26" s="2202"/>
      <c r="N26" s="2202"/>
      <c r="O26" s="2203"/>
      <c r="P26" s="2238" t="s">
        <v>741</v>
      </c>
      <c r="Q26" s="2239"/>
      <c r="R26" s="2240"/>
      <c r="S26" s="553" t="str">
        <f>IF(S25="","",VLOOKUP(S25,'[2]シフト記号表（勤務時間帯）'!$C$6:$K$35,9,FALSE))</f>
        <v/>
      </c>
      <c r="T26" s="554" t="str">
        <f>IF(T25="","",VLOOKUP(T25,'[2]シフト記号表（勤務時間帯）'!$C$6:$K$35,9,FALSE))</f>
        <v/>
      </c>
      <c r="U26" s="554" t="str">
        <f>IF(U25="","",VLOOKUP(U25,'[2]シフト記号表（勤務時間帯）'!$C$6:$K$35,9,FALSE))</f>
        <v/>
      </c>
      <c r="V26" s="554" t="str">
        <f>IF(V25="","",VLOOKUP(V25,'[2]シフト記号表（勤務時間帯）'!$C$6:$K$35,9,FALSE))</f>
        <v/>
      </c>
      <c r="W26" s="554" t="str">
        <f>IF(W25="","",VLOOKUP(W25,'[2]シフト記号表（勤務時間帯）'!$C$6:$K$35,9,FALSE))</f>
        <v/>
      </c>
      <c r="X26" s="554" t="str">
        <f>IF(X25="","",VLOOKUP(X25,'[2]シフト記号表（勤務時間帯）'!$C$6:$K$35,9,FALSE))</f>
        <v/>
      </c>
      <c r="Y26" s="555" t="str">
        <f>IF(Y25="","",VLOOKUP(Y25,'[2]シフト記号表（勤務時間帯）'!$C$6:$K$35,9,FALSE))</f>
        <v/>
      </c>
      <c r="Z26" s="553" t="str">
        <f>IF(Z25="","",VLOOKUP(Z25,'[2]シフト記号表（勤務時間帯）'!$C$6:$K$35,9,FALSE))</f>
        <v/>
      </c>
      <c r="AA26" s="554" t="str">
        <f>IF(AA25="","",VLOOKUP(AA25,'[2]シフト記号表（勤務時間帯）'!$C$6:$K$35,9,FALSE))</f>
        <v/>
      </c>
      <c r="AB26" s="554" t="str">
        <f>IF(AB25="","",VLOOKUP(AB25,'[2]シフト記号表（勤務時間帯）'!$C$6:$K$35,9,FALSE))</f>
        <v/>
      </c>
      <c r="AC26" s="554" t="str">
        <f>IF(AC25="","",VLOOKUP(AC25,'[2]シフト記号表（勤務時間帯）'!$C$6:$K$35,9,FALSE))</f>
        <v/>
      </c>
      <c r="AD26" s="554" t="str">
        <f>IF(AD25="","",VLOOKUP(AD25,'[2]シフト記号表（勤務時間帯）'!$C$6:$K$35,9,FALSE))</f>
        <v/>
      </c>
      <c r="AE26" s="554" t="str">
        <f>IF(AE25="","",VLOOKUP(AE25,'[2]シフト記号表（勤務時間帯）'!$C$6:$K$35,9,FALSE))</f>
        <v/>
      </c>
      <c r="AF26" s="555" t="str">
        <f>IF(AF25="","",VLOOKUP(AF25,'[2]シフト記号表（勤務時間帯）'!$C$6:$K$35,9,FALSE))</f>
        <v/>
      </c>
      <c r="AG26" s="553" t="str">
        <f>IF(AG25="","",VLOOKUP(AG25,'[2]シフト記号表（勤務時間帯）'!$C$6:$K$35,9,FALSE))</f>
        <v/>
      </c>
      <c r="AH26" s="554" t="str">
        <f>IF(AH25="","",VLOOKUP(AH25,'[2]シフト記号表（勤務時間帯）'!$C$6:$K$35,9,FALSE))</f>
        <v/>
      </c>
      <c r="AI26" s="554" t="str">
        <f>IF(AI25="","",VLOOKUP(AI25,'[2]シフト記号表（勤務時間帯）'!$C$6:$K$35,9,FALSE))</f>
        <v/>
      </c>
      <c r="AJ26" s="554" t="str">
        <f>IF(AJ25="","",VLOOKUP(AJ25,'[2]シフト記号表（勤務時間帯）'!$C$6:$K$35,9,FALSE))</f>
        <v/>
      </c>
      <c r="AK26" s="554" t="str">
        <f>IF(AK25="","",VLOOKUP(AK25,'[2]シフト記号表（勤務時間帯）'!$C$6:$K$35,9,FALSE))</f>
        <v/>
      </c>
      <c r="AL26" s="554" t="str">
        <f>IF(AL25="","",VLOOKUP(AL25,'[2]シフト記号表（勤務時間帯）'!$C$6:$K$35,9,FALSE))</f>
        <v/>
      </c>
      <c r="AM26" s="555" t="str">
        <f>IF(AM25="","",VLOOKUP(AM25,'[2]シフト記号表（勤務時間帯）'!$C$6:$K$35,9,FALSE))</f>
        <v/>
      </c>
      <c r="AN26" s="553" t="str">
        <f>IF(AN25="","",VLOOKUP(AN25,'[2]シフト記号表（勤務時間帯）'!$C$6:$K$35,9,FALSE))</f>
        <v/>
      </c>
      <c r="AO26" s="554" t="str">
        <f>IF(AO25="","",VLOOKUP(AO25,'[2]シフト記号表（勤務時間帯）'!$C$6:$K$35,9,FALSE))</f>
        <v/>
      </c>
      <c r="AP26" s="554" t="str">
        <f>IF(AP25="","",VLOOKUP(AP25,'[2]シフト記号表（勤務時間帯）'!$C$6:$K$35,9,FALSE))</f>
        <v/>
      </c>
      <c r="AQ26" s="554" t="str">
        <f>IF(AQ25="","",VLOOKUP(AQ25,'[2]シフト記号表（勤務時間帯）'!$C$6:$K$35,9,FALSE))</f>
        <v/>
      </c>
      <c r="AR26" s="554" t="str">
        <f>IF(AR25="","",VLOOKUP(AR25,'[2]シフト記号表（勤務時間帯）'!$C$6:$K$35,9,FALSE))</f>
        <v/>
      </c>
      <c r="AS26" s="554" t="str">
        <f>IF(AS25="","",VLOOKUP(AS25,'[2]シフト記号表（勤務時間帯）'!$C$6:$K$35,9,FALSE))</f>
        <v/>
      </c>
      <c r="AT26" s="555" t="str">
        <f>IF(AT25="","",VLOOKUP(AT25,'[2]シフト記号表（勤務時間帯）'!$C$6:$K$35,9,FALSE))</f>
        <v/>
      </c>
      <c r="AU26" s="553" t="str">
        <f>IF(AU25="","",VLOOKUP(AU25,'[2]シフト記号表（勤務時間帯）'!$C$6:$K$35,9,FALSE))</f>
        <v/>
      </c>
      <c r="AV26" s="554" t="str">
        <f>IF(AV25="","",VLOOKUP(AV25,'[2]シフト記号表（勤務時間帯）'!$C$6:$K$35,9,FALSE))</f>
        <v/>
      </c>
      <c r="AW26" s="554" t="str">
        <f>IF(AW25="","",VLOOKUP(AW25,'[2]シフト記号表（勤務時間帯）'!$C$6:$K$35,9,FALSE))</f>
        <v/>
      </c>
      <c r="AX26" s="2241">
        <f>IF($BB$3="４週",SUM(S26:AT26),IF($BB$3="暦月",SUM(S26:AW26),""))</f>
        <v>0</v>
      </c>
      <c r="AY26" s="2242"/>
      <c r="AZ26" s="2243">
        <f>IF($BB$3="４週",AX26/4,IF($BB$3="暦月",'様式1-2'!AX26/('様式1-2'!$BB$8/7),""))</f>
        <v>0</v>
      </c>
      <c r="BA26" s="2244"/>
      <c r="BB26" s="2043"/>
      <c r="BC26" s="2044"/>
      <c r="BD26" s="2044"/>
      <c r="BE26" s="2044"/>
      <c r="BF26" s="2045"/>
    </row>
    <row r="27" spans="2:58" ht="20.25" customHeight="1" x14ac:dyDescent="0.15">
      <c r="B27" s="2180"/>
      <c r="C27" s="2187"/>
      <c r="D27" s="2188"/>
      <c r="E27" s="2189"/>
      <c r="F27" s="552">
        <f>C25</f>
        <v>0</v>
      </c>
      <c r="G27" s="2256"/>
      <c r="H27" s="2195"/>
      <c r="I27" s="2196"/>
      <c r="J27" s="2196"/>
      <c r="K27" s="2197"/>
      <c r="L27" s="2261"/>
      <c r="M27" s="2262"/>
      <c r="N27" s="2262"/>
      <c r="O27" s="2263"/>
      <c r="P27" s="2245" t="s">
        <v>742</v>
      </c>
      <c r="Q27" s="2246"/>
      <c r="R27" s="2247"/>
      <c r="S27" s="557" t="str">
        <f>IF(S25="","",VLOOKUP(S25,'[2]シフト記号表（勤務時間帯）'!$C$6:$U$35,19,FALSE))</f>
        <v/>
      </c>
      <c r="T27" s="558" t="str">
        <f>IF(T25="","",VLOOKUP(T25,'[2]シフト記号表（勤務時間帯）'!$C$6:$U$35,19,FALSE))</f>
        <v/>
      </c>
      <c r="U27" s="558" t="str">
        <f>IF(U25="","",VLOOKUP(U25,'[2]シフト記号表（勤務時間帯）'!$C$6:$U$35,19,FALSE))</f>
        <v/>
      </c>
      <c r="V27" s="558" t="str">
        <f>IF(V25="","",VLOOKUP(V25,'[2]シフト記号表（勤務時間帯）'!$C$6:$U$35,19,FALSE))</f>
        <v/>
      </c>
      <c r="W27" s="558" t="str">
        <f>IF(W25="","",VLOOKUP(W25,'[2]シフト記号表（勤務時間帯）'!$C$6:$U$35,19,FALSE))</f>
        <v/>
      </c>
      <c r="X27" s="558" t="str">
        <f>IF(X25="","",VLOOKUP(X25,'[2]シフト記号表（勤務時間帯）'!$C$6:$U$35,19,FALSE))</f>
        <v/>
      </c>
      <c r="Y27" s="559" t="str">
        <f>IF(Y25="","",VLOOKUP(Y25,'[2]シフト記号表（勤務時間帯）'!$C$6:$U$35,19,FALSE))</f>
        <v/>
      </c>
      <c r="Z27" s="557" t="str">
        <f>IF(Z25="","",VLOOKUP(Z25,'[2]シフト記号表（勤務時間帯）'!$C$6:$U$35,19,FALSE))</f>
        <v/>
      </c>
      <c r="AA27" s="558" t="str">
        <f>IF(AA25="","",VLOOKUP(AA25,'[2]シフト記号表（勤務時間帯）'!$C$6:$U$35,19,FALSE))</f>
        <v/>
      </c>
      <c r="AB27" s="558" t="str">
        <f>IF(AB25="","",VLOOKUP(AB25,'[2]シフト記号表（勤務時間帯）'!$C$6:$U$35,19,FALSE))</f>
        <v/>
      </c>
      <c r="AC27" s="558" t="str">
        <f>IF(AC25="","",VLOOKUP(AC25,'[2]シフト記号表（勤務時間帯）'!$C$6:$U$35,19,FALSE))</f>
        <v/>
      </c>
      <c r="AD27" s="558" t="str">
        <f>IF(AD25="","",VLOOKUP(AD25,'[2]シフト記号表（勤務時間帯）'!$C$6:$U$35,19,FALSE))</f>
        <v/>
      </c>
      <c r="AE27" s="558" t="str">
        <f>IF(AE25="","",VLOOKUP(AE25,'[2]シフト記号表（勤務時間帯）'!$C$6:$U$35,19,FALSE))</f>
        <v/>
      </c>
      <c r="AF27" s="559" t="str">
        <f>IF(AF25="","",VLOOKUP(AF25,'[2]シフト記号表（勤務時間帯）'!$C$6:$U$35,19,FALSE))</f>
        <v/>
      </c>
      <c r="AG27" s="557" t="str">
        <f>IF(AG25="","",VLOOKUP(AG25,'[2]シフト記号表（勤務時間帯）'!$C$6:$U$35,19,FALSE))</f>
        <v/>
      </c>
      <c r="AH27" s="558" t="str">
        <f>IF(AH25="","",VLOOKUP(AH25,'[2]シフト記号表（勤務時間帯）'!$C$6:$U$35,19,FALSE))</f>
        <v/>
      </c>
      <c r="AI27" s="558" t="str">
        <f>IF(AI25="","",VLOOKUP(AI25,'[2]シフト記号表（勤務時間帯）'!$C$6:$U$35,19,FALSE))</f>
        <v/>
      </c>
      <c r="AJ27" s="558" t="str">
        <f>IF(AJ25="","",VLOOKUP(AJ25,'[2]シフト記号表（勤務時間帯）'!$C$6:$U$35,19,FALSE))</f>
        <v/>
      </c>
      <c r="AK27" s="558" t="str">
        <f>IF(AK25="","",VLOOKUP(AK25,'[2]シフト記号表（勤務時間帯）'!$C$6:$U$35,19,FALSE))</f>
        <v/>
      </c>
      <c r="AL27" s="558" t="str">
        <f>IF(AL25="","",VLOOKUP(AL25,'[2]シフト記号表（勤務時間帯）'!$C$6:$U$35,19,FALSE))</f>
        <v/>
      </c>
      <c r="AM27" s="559" t="str">
        <f>IF(AM25="","",VLOOKUP(AM25,'[2]シフト記号表（勤務時間帯）'!$C$6:$U$35,19,FALSE))</f>
        <v/>
      </c>
      <c r="AN27" s="557" t="str">
        <f>IF(AN25="","",VLOOKUP(AN25,'[2]シフト記号表（勤務時間帯）'!$C$6:$U$35,19,FALSE))</f>
        <v/>
      </c>
      <c r="AO27" s="558" t="str">
        <f>IF(AO25="","",VLOOKUP(AO25,'[2]シフト記号表（勤務時間帯）'!$C$6:$U$35,19,FALSE))</f>
        <v/>
      </c>
      <c r="AP27" s="558" t="str">
        <f>IF(AP25="","",VLOOKUP(AP25,'[2]シフト記号表（勤務時間帯）'!$C$6:$U$35,19,FALSE))</f>
        <v/>
      </c>
      <c r="AQ27" s="558" t="str">
        <f>IF(AQ25="","",VLOOKUP(AQ25,'[2]シフト記号表（勤務時間帯）'!$C$6:$U$35,19,FALSE))</f>
        <v/>
      </c>
      <c r="AR27" s="558" t="str">
        <f>IF(AR25="","",VLOOKUP(AR25,'[2]シフト記号表（勤務時間帯）'!$C$6:$U$35,19,FALSE))</f>
        <v/>
      </c>
      <c r="AS27" s="558" t="str">
        <f>IF(AS25="","",VLOOKUP(AS25,'[2]シフト記号表（勤務時間帯）'!$C$6:$U$35,19,FALSE))</f>
        <v/>
      </c>
      <c r="AT27" s="559" t="str">
        <f>IF(AT25="","",VLOOKUP(AT25,'[2]シフト記号表（勤務時間帯）'!$C$6:$U$35,19,FALSE))</f>
        <v/>
      </c>
      <c r="AU27" s="557" t="str">
        <f>IF(AU25="","",VLOOKUP(AU25,'[2]シフト記号表（勤務時間帯）'!$C$6:$U$35,19,FALSE))</f>
        <v/>
      </c>
      <c r="AV27" s="558" t="str">
        <f>IF(AV25="","",VLOOKUP(AV25,'[2]シフト記号表（勤務時間帯）'!$C$6:$U$35,19,FALSE))</f>
        <v/>
      </c>
      <c r="AW27" s="558" t="str">
        <f>IF(AW25="","",VLOOKUP(AW25,'[2]シフト記号表（勤務時間帯）'!$C$6:$U$35,19,FALSE))</f>
        <v/>
      </c>
      <c r="AX27" s="2248">
        <f>IF($BB$3="４週",SUM(S27:AT27),IF($BB$3="暦月",SUM(S27:AW27),""))</f>
        <v>0</v>
      </c>
      <c r="AY27" s="2249"/>
      <c r="AZ27" s="2250">
        <f>IF($BB$3="４週",AX27/4,IF($BB$3="暦月",'様式1-2'!AX27/('様式1-2'!$BB$8/7),""))</f>
        <v>0</v>
      </c>
      <c r="BA27" s="2251"/>
      <c r="BB27" s="2129"/>
      <c r="BC27" s="2130"/>
      <c r="BD27" s="2130"/>
      <c r="BE27" s="2130"/>
      <c r="BF27" s="2131"/>
    </row>
    <row r="28" spans="2:58" ht="20.25" customHeight="1" x14ac:dyDescent="0.15">
      <c r="B28" s="2180">
        <f>B25+1</f>
        <v>3</v>
      </c>
      <c r="C28" s="2121"/>
      <c r="D28" s="2126"/>
      <c r="E28" s="2122"/>
      <c r="F28" s="560"/>
      <c r="G28" s="2255"/>
      <c r="H28" s="2257"/>
      <c r="I28" s="2196"/>
      <c r="J28" s="2196"/>
      <c r="K28" s="2197"/>
      <c r="L28" s="2258"/>
      <c r="M28" s="2259"/>
      <c r="N28" s="2259"/>
      <c r="O28" s="2260"/>
      <c r="P28" s="2264" t="s">
        <v>740</v>
      </c>
      <c r="Q28" s="2265"/>
      <c r="R28" s="2266"/>
      <c r="S28" s="549"/>
      <c r="T28" s="550"/>
      <c r="U28" s="550"/>
      <c r="V28" s="550"/>
      <c r="W28" s="550"/>
      <c r="X28" s="550"/>
      <c r="Y28" s="551"/>
      <c r="Z28" s="549"/>
      <c r="AA28" s="550"/>
      <c r="AB28" s="550"/>
      <c r="AC28" s="550"/>
      <c r="AD28" s="550"/>
      <c r="AE28" s="550"/>
      <c r="AF28" s="551"/>
      <c r="AG28" s="549"/>
      <c r="AH28" s="550"/>
      <c r="AI28" s="550"/>
      <c r="AJ28" s="550"/>
      <c r="AK28" s="550"/>
      <c r="AL28" s="550"/>
      <c r="AM28" s="551"/>
      <c r="AN28" s="549"/>
      <c r="AO28" s="550"/>
      <c r="AP28" s="550"/>
      <c r="AQ28" s="550"/>
      <c r="AR28" s="550"/>
      <c r="AS28" s="550"/>
      <c r="AT28" s="551"/>
      <c r="AU28" s="549"/>
      <c r="AV28" s="550"/>
      <c r="AW28" s="550"/>
      <c r="AX28" s="2267"/>
      <c r="AY28" s="2268"/>
      <c r="AZ28" s="2269"/>
      <c r="BA28" s="2270"/>
      <c r="BB28" s="2118"/>
      <c r="BC28" s="2119"/>
      <c r="BD28" s="2119"/>
      <c r="BE28" s="2119"/>
      <c r="BF28" s="2120"/>
    </row>
    <row r="29" spans="2:58" ht="20.25" customHeight="1" x14ac:dyDescent="0.15">
      <c r="B29" s="2180"/>
      <c r="C29" s="2053"/>
      <c r="D29" s="2062"/>
      <c r="E29" s="2054"/>
      <c r="F29" s="552"/>
      <c r="G29" s="2191"/>
      <c r="H29" s="2195"/>
      <c r="I29" s="2196"/>
      <c r="J29" s="2196"/>
      <c r="K29" s="2197"/>
      <c r="L29" s="2201"/>
      <c r="M29" s="2202"/>
      <c r="N29" s="2202"/>
      <c r="O29" s="2203"/>
      <c r="P29" s="2238" t="s">
        <v>741</v>
      </c>
      <c r="Q29" s="2239"/>
      <c r="R29" s="2240"/>
      <c r="S29" s="553" t="str">
        <f>IF(S28="","",VLOOKUP(S28,'[2]シフト記号表（勤務時間帯）'!$C$6:$K$35,9,FALSE))</f>
        <v/>
      </c>
      <c r="T29" s="554" t="str">
        <f>IF(T28="","",VLOOKUP(T28,'[2]シフト記号表（勤務時間帯）'!$C$6:$K$35,9,FALSE))</f>
        <v/>
      </c>
      <c r="U29" s="554" t="str">
        <f>IF(U28="","",VLOOKUP(U28,'[2]シフト記号表（勤務時間帯）'!$C$6:$K$35,9,FALSE))</f>
        <v/>
      </c>
      <c r="V29" s="554" t="str">
        <f>IF(V28="","",VLOOKUP(V28,'[2]シフト記号表（勤務時間帯）'!$C$6:$K$35,9,FALSE))</f>
        <v/>
      </c>
      <c r="W29" s="554" t="str">
        <f>IF(W28="","",VLOOKUP(W28,'[2]シフト記号表（勤務時間帯）'!$C$6:$K$35,9,FALSE))</f>
        <v/>
      </c>
      <c r="X29" s="554" t="str">
        <f>IF(X28="","",VLOOKUP(X28,'[2]シフト記号表（勤務時間帯）'!$C$6:$K$35,9,FALSE))</f>
        <v/>
      </c>
      <c r="Y29" s="555" t="str">
        <f>IF(Y28="","",VLOOKUP(Y28,'[2]シフト記号表（勤務時間帯）'!$C$6:$K$35,9,FALSE))</f>
        <v/>
      </c>
      <c r="Z29" s="553" t="str">
        <f>IF(Z28="","",VLOOKUP(Z28,'[2]シフト記号表（勤務時間帯）'!$C$6:$K$35,9,FALSE))</f>
        <v/>
      </c>
      <c r="AA29" s="554" t="str">
        <f>IF(AA28="","",VLOOKUP(AA28,'[2]シフト記号表（勤務時間帯）'!$C$6:$K$35,9,FALSE))</f>
        <v/>
      </c>
      <c r="AB29" s="554" t="str">
        <f>IF(AB28="","",VLOOKUP(AB28,'[2]シフト記号表（勤務時間帯）'!$C$6:$K$35,9,FALSE))</f>
        <v/>
      </c>
      <c r="AC29" s="554" t="str">
        <f>IF(AC28="","",VLOOKUP(AC28,'[2]シフト記号表（勤務時間帯）'!$C$6:$K$35,9,FALSE))</f>
        <v/>
      </c>
      <c r="AD29" s="554" t="str">
        <f>IF(AD28="","",VLOOKUP(AD28,'[2]シフト記号表（勤務時間帯）'!$C$6:$K$35,9,FALSE))</f>
        <v/>
      </c>
      <c r="AE29" s="554" t="str">
        <f>IF(AE28="","",VLOOKUP(AE28,'[2]シフト記号表（勤務時間帯）'!$C$6:$K$35,9,FALSE))</f>
        <v/>
      </c>
      <c r="AF29" s="555" t="str">
        <f>IF(AF28="","",VLOOKUP(AF28,'[2]シフト記号表（勤務時間帯）'!$C$6:$K$35,9,FALSE))</f>
        <v/>
      </c>
      <c r="AG29" s="553" t="str">
        <f>IF(AG28="","",VLOOKUP(AG28,'[2]シフト記号表（勤務時間帯）'!$C$6:$K$35,9,FALSE))</f>
        <v/>
      </c>
      <c r="AH29" s="554" t="str">
        <f>IF(AH28="","",VLOOKUP(AH28,'[2]シフト記号表（勤務時間帯）'!$C$6:$K$35,9,FALSE))</f>
        <v/>
      </c>
      <c r="AI29" s="554" t="str">
        <f>IF(AI28="","",VLOOKUP(AI28,'[2]シフト記号表（勤務時間帯）'!$C$6:$K$35,9,FALSE))</f>
        <v/>
      </c>
      <c r="AJ29" s="554" t="str">
        <f>IF(AJ28="","",VLOOKUP(AJ28,'[2]シフト記号表（勤務時間帯）'!$C$6:$K$35,9,FALSE))</f>
        <v/>
      </c>
      <c r="AK29" s="554" t="str">
        <f>IF(AK28="","",VLOOKUP(AK28,'[2]シフト記号表（勤務時間帯）'!$C$6:$K$35,9,FALSE))</f>
        <v/>
      </c>
      <c r="AL29" s="554" t="str">
        <f>IF(AL28="","",VLOOKUP(AL28,'[2]シフト記号表（勤務時間帯）'!$C$6:$K$35,9,FALSE))</f>
        <v/>
      </c>
      <c r="AM29" s="555" t="str">
        <f>IF(AM28="","",VLOOKUP(AM28,'[2]シフト記号表（勤務時間帯）'!$C$6:$K$35,9,FALSE))</f>
        <v/>
      </c>
      <c r="AN29" s="553" t="str">
        <f>IF(AN28="","",VLOOKUP(AN28,'[2]シフト記号表（勤務時間帯）'!$C$6:$K$35,9,FALSE))</f>
        <v/>
      </c>
      <c r="AO29" s="554" t="str">
        <f>IF(AO28="","",VLOOKUP(AO28,'[2]シフト記号表（勤務時間帯）'!$C$6:$K$35,9,FALSE))</f>
        <v/>
      </c>
      <c r="AP29" s="554" t="str">
        <f>IF(AP28="","",VLOOKUP(AP28,'[2]シフト記号表（勤務時間帯）'!$C$6:$K$35,9,FALSE))</f>
        <v/>
      </c>
      <c r="AQ29" s="554" t="str">
        <f>IF(AQ28="","",VLOOKUP(AQ28,'[2]シフト記号表（勤務時間帯）'!$C$6:$K$35,9,FALSE))</f>
        <v/>
      </c>
      <c r="AR29" s="554" t="str">
        <f>IF(AR28="","",VLOOKUP(AR28,'[2]シフト記号表（勤務時間帯）'!$C$6:$K$35,9,FALSE))</f>
        <v/>
      </c>
      <c r="AS29" s="554" t="str">
        <f>IF(AS28="","",VLOOKUP(AS28,'[2]シフト記号表（勤務時間帯）'!$C$6:$K$35,9,FALSE))</f>
        <v/>
      </c>
      <c r="AT29" s="555" t="str">
        <f>IF(AT28="","",VLOOKUP(AT28,'[2]シフト記号表（勤務時間帯）'!$C$6:$K$35,9,FALSE))</f>
        <v/>
      </c>
      <c r="AU29" s="553" t="str">
        <f>IF(AU28="","",VLOOKUP(AU28,'[2]シフト記号表（勤務時間帯）'!$C$6:$K$35,9,FALSE))</f>
        <v/>
      </c>
      <c r="AV29" s="554" t="str">
        <f>IF(AV28="","",VLOOKUP(AV28,'[2]シフト記号表（勤務時間帯）'!$C$6:$K$35,9,FALSE))</f>
        <v/>
      </c>
      <c r="AW29" s="554" t="str">
        <f>IF(AW28="","",VLOOKUP(AW28,'[2]シフト記号表（勤務時間帯）'!$C$6:$K$35,9,FALSE))</f>
        <v/>
      </c>
      <c r="AX29" s="2241">
        <f>IF($BB$3="４週",SUM(S29:AT29),IF($BB$3="暦月",SUM(S29:AW29),""))</f>
        <v>0</v>
      </c>
      <c r="AY29" s="2242"/>
      <c r="AZ29" s="2243">
        <f>IF($BB$3="４週",AX29/4,IF($BB$3="暦月",'様式1-2'!AX29/('様式1-2'!$BB$8/7),""))</f>
        <v>0</v>
      </c>
      <c r="BA29" s="2244"/>
      <c r="BB29" s="2043"/>
      <c r="BC29" s="2044"/>
      <c r="BD29" s="2044"/>
      <c r="BE29" s="2044"/>
      <c r="BF29" s="2045"/>
    </row>
    <row r="30" spans="2:58" ht="20.25" customHeight="1" x14ac:dyDescent="0.15">
      <c r="B30" s="2180"/>
      <c r="C30" s="2135"/>
      <c r="D30" s="2140"/>
      <c r="E30" s="2136"/>
      <c r="F30" s="552">
        <f>C28</f>
        <v>0</v>
      </c>
      <c r="G30" s="2256"/>
      <c r="H30" s="2195"/>
      <c r="I30" s="2196"/>
      <c r="J30" s="2196"/>
      <c r="K30" s="2197"/>
      <c r="L30" s="2261"/>
      <c r="M30" s="2262"/>
      <c r="N30" s="2262"/>
      <c r="O30" s="2263"/>
      <c r="P30" s="2245" t="s">
        <v>742</v>
      </c>
      <c r="Q30" s="2246"/>
      <c r="R30" s="2247"/>
      <c r="S30" s="557" t="str">
        <f>IF(S28="","",VLOOKUP(S28,'[2]シフト記号表（勤務時間帯）'!$C$6:$U$35,19,FALSE))</f>
        <v/>
      </c>
      <c r="T30" s="558" t="str">
        <f>IF(T28="","",VLOOKUP(T28,'[2]シフト記号表（勤務時間帯）'!$C$6:$U$35,19,FALSE))</f>
        <v/>
      </c>
      <c r="U30" s="558" t="str">
        <f>IF(U28="","",VLOOKUP(U28,'[2]シフト記号表（勤務時間帯）'!$C$6:$U$35,19,FALSE))</f>
        <v/>
      </c>
      <c r="V30" s="558" t="str">
        <f>IF(V28="","",VLOOKUP(V28,'[2]シフト記号表（勤務時間帯）'!$C$6:$U$35,19,FALSE))</f>
        <v/>
      </c>
      <c r="W30" s="558" t="str">
        <f>IF(W28="","",VLOOKUP(W28,'[2]シフト記号表（勤務時間帯）'!$C$6:$U$35,19,FALSE))</f>
        <v/>
      </c>
      <c r="X30" s="558" t="str">
        <f>IF(X28="","",VLOOKUP(X28,'[2]シフト記号表（勤務時間帯）'!$C$6:$U$35,19,FALSE))</f>
        <v/>
      </c>
      <c r="Y30" s="559" t="str">
        <f>IF(Y28="","",VLOOKUP(Y28,'[2]シフト記号表（勤務時間帯）'!$C$6:$U$35,19,FALSE))</f>
        <v/>
      </c>
      <c r="Z30" s="557" t="str">
        <f>IF(Z28="","",VLOOKUP(Z28,'[2]シフト記号表（勤務時間帯）'!$C$6:$U$35,19,FALSE))</f>
        <v/>
      </c>
      <c r="AA30" s="558" t="str">
        <f>IF(AA28="","",VLOOKUP(AA28,'[2]シフト記号表（勤務時間帯）'!$C$6:$U$35,19,FALSE))</f>
        <v/>
      </c>
      <c r="AB30" s="558" t="str">
        <f>IF(AB28="","",VLOOKUP(AB28,'[2]シフト記号表（勤務時間帯）'!$C$6:$U$35,19,FALSE))</f>
        <v/>
      </c>
      <c r="AC30" s="558" t="str">
        <f>IF(AC28="","",VLOOKUP(AC28,'[2]シフト記号表（勤務時間帯）'!$C$6:$U$35,19,FALSE))</f>
        <v/>
      </c>
      <c r="AD30" s="558" t="str">
        <f>IF(AD28="","",VLOOKUP(AD28,'[2]シフト記号表（勤務時間帯）'!$C$6:$U$35,19,FALSE))</f>
        <v/>
      </c>
      <c r="AE30" s="558" t="str">
        <f>IF(AE28="","",VLOOKUP(AE28,'[2]シフト記号表（勤務時間帯）'!$C$6:$U$35,19,FALSE))</f>
        <v/>
      </c>
      <c r="AF30" s="559" t="str">
        <f>IF(AF28="","",VLOOKUP(AF28,'[2]シフト記号表（勤務時間帯）'!$C$6:$U$35,19,FALSE))</f>
        <v/>
      </c>
      <c r="AG30" s="557" t="str">
        <f>IF(AG28="","",VLOOKUP(AG28,'[2]シフト記号表（勤務時間帯）'!$C$6:$U$35,19,FALSE))</f>
        <v/>
      </c>
      <c r="AH30" s="558" t="str">
        <f>IF(AH28="","",VLOOKUP(AH28,'[2]シフト記号表（勤務時間帯）'!$C$6:$U$35,19,FALSE))</f>
        <v/>
      </c>
      <c r="AI30" s="558" t="str">
        <f>IF(AI28="","",VLOOKUP(AI28,'[2]シフト記号表（勤務時間帯）'!$C$6:$U$35,19,FALSE))</f>
        <v/>
      </c>
      <c r="AJ30" s="558" t="str">
        <f>IF(AJ28="","",VLOOKUP(AJ28,'[2]シフト記号表（勤務時間帯）'!$C$6:$U$35,19,FALSE))</f>
        <v/>
      </c>
      <c r="AK30" s="558" t="str">
        <f>IF(AK28="","",VLOOKUP(AK28,'[2]シフト記号表（勤務時間帯）'!$C$6:$U$35,19,FALSE))</f>
        <v/>
      </c>
      <c r="AL30" s="558" t="str">
        <f>IF(AL28="","",VLOOKUP(AL28,'[2]シフト記号表（勤務時間帯）'!$C$6:$U$35,19,FALSE))</f>
        <v/>
      </c>
      <c r="AM30" s="559" t="str">
        <f>IF(AM28="","",VLOOKUP(AM28,'[2]シフト記号表（勤務時間帯）'!$C$6:$U$35,19,FALSE))</f>
        <v/>
      </c>
      <c r="AN30" s="557" t="str">
        <f>IF(AN28="","",VLOOKUP(AN28,'[2]シフト記号表（勤務時間帯）'!$C$6:$U$35,19,FALSE))</f>
        <v/>
      </c>
      <c r="AO30" s="558" t="str">
        <f>IF(AO28="","",VLOOKUP(AO28,'[2]シフト記号表（勤務時間帯）'!$C$6:$U$35,19,FALSE))</f>
        <v/>
      </c>
      <c r="AP30" s="558" t="str">
        <f>IF(AP28="","",VLOOKUP(AP28,'[2]シフト記号表（勤務時間帯）'!$C$6:$U$35,19,FALSE))</f>
        <v/>
      </c>
      <c r="AQ30" s="558" t="str">
        <f>IF(AQ28="","",VLOOKUP(AQ28,'[2]シフト記号表（勤務時間帯）'!$C$6:$U$35,19,FALSE))</f>
        <v/>
      </c>
      <c r="AR30" s="558" t="str">
        <f>IF(AR28="","",VLOOKUP(AR28,'[2]シフト記号表（勤務時間帯）'!$C$6:$U$35,19,FALSE))</f>
        <v/>
      </c>
      <c r="AS30" s="558" t="str">
        <f>IF(AS28="","",VLOOKUP(AS28,'[2]シフト記号表（勤務時間帯）'!$C$6:$U$35,19,FALSE))</f>
        <v/>
      </c>
      <c r="AT30" s="559" t="str">
        <f>IF(AT28="","",VLOOKUP(AT28,'[2]シフト記号表（勤務時間帯）'!$C$6:$U$35,19,FALSE))</f>
        <v/>
      </c>
      <c r="AU30" s="557" t="str">
        <f>IF(AU28="","",VLOOKUP(AU28,'[2]シフト記号表（勤務時間帯）'!$C$6:$U$35,19,FALSE))</f>
        <v/>
      </c>
      <c r="AV30" s="558" t="str">
        <f>IF(AV28="","",VLOOKUP(AV28,'[2]シフト記号表（勤務時間帯）'!$C$6:$U$35,19,FALSE))</f>
        <v/>
      </c>
      <c r="AW30" s="558" t="str">
        <f>IF(AW28="","",VLOOKUP(AW28,'[2]シフト記号表（勤務時間帯）'!$C$6:$U$35,19,FALSE))</f>
        <v/>
      </c>
      <c r="AX30" s="2248">
        <f>IF($BB$3="４週",SUM(S30:AT30),IF($BB$3="暦月",SUM(S30:AW30),""))</f>
        <v>0</v>
      </c>
      <c r="AY30" s="2249"/>
      <c r="AZ30" s="2250">
        <f>IF($BB$3="４週",AX30/4,IF($BB$3="暦月",'様式1-2'!AX30/('様式1-2'!$BB$8/7),""))</f>
        <v>0</v>
      </c>
      <c r="BA30" s="2251"/>
      <c r="BB30" s="2129"/>
      <c r="BC30" s="2130"/>
      <c r="BD30" s="2130"/>
      <c r="BE30" s="2130"/>
      <c r="BF30" s="2131"/>
    </row>
    <row r="31" spans="2:58" ht="20.25" customHeight="1" x14ac:dyDescent="0.15">
      <c r="B31" s="2180">
        <f>B28+1</f>
        <v>4</v>
      </c>
      <c r="C31" s="2121"/>
      <c r="D31" s="2126"/>
      <c r="E31" s="2122"/>
      <c r="F31" s="560"/>
      <c r="G31" s="2255"/>
      <c r="H31" s="2257"/>
      <c r="I31" s="2196"/>
      <c r="J31" s="2196"/>
      <c r="K31" s="2197"/>
      <c r="L31" s="2258"/>
      <c r="M31" s="2259"/>
      <c r="N31" s="2259"/>
      <c r="O31" s="2260"/>
      <c r="P31" s="2264" t="s">
        <v>740</v>
      </c>
      <c r="Q31" s="2265"/>
      <c r="R31" s="2266"/>
      <c r="S31" s="549"/>
      <c r="T31" s="550"/>
      <c r="U31" s="550"/>
      <c r="V31" s="550"/>
      <c r="W31" s="550"/>
      <c r="X31" s="550"/>
      <c r="Y31" s="551"/>
      <c r="Z31" s="549"/>
      <c r="AA31" s="550"/>
      <c r="AB31" s="550"/>
      <c r="AC31" s="550"/>
      <c r="AD31" s="550"/>
      <c r="AE31" s="550"/>
      <c r="AF31" s="551"/>
      <c r="AG31" s="549"/>
      <c r="AH31" s="550"/>
      <c r="AI31" s="550"/>
      <c r="AJ31" s="550"/>
      <c r="AK31" s="550"/>
      <c r="AL31" s="550"/>
      <c r="AM31" s="551"/>
      <c r="AN31" s="549"/>
      <c r="AO31" s="550"/>
      <c r="AP31" s="550"/>
      <c r="AQ31" s="550"/>
      <c r="AR31" s="550"/>
      <c r="AS31" s="550"/>
      <c r="AT31" s="551"/>
      <c r="AU31" s="549"/>
      <c r="AV31" s="550"/>
      <c r="AW31" s="550"/>
      <c r="AX31" s="2267"/>
      <c r="AY31" s="2268"/>
      <c r="AZ31" s="2269"/>
      <c r="BA31" s="2270"/>
      <c r="BB31" s="2118"/>
      <c r="BC31" s="2119"/>
      <c r="BD31" s="2119"/>
      <c r="BE31" s="2119"/>
      <c r="BF31" s="2120"/>
    </row>
    <row r="32" spans="2:58" ht="20.25" customHeight="1" x14ac:dyDescent="0.15">
      <c r="B32" s="2180"/>
      <c r="C32" s="2053"/>
      <c r="D32" s="2062"/>
      <c r="E32" s="2054"/>
      <c r="F32" s="552"/>
      <c r="G32" s="2191"/>
      <c r="H32" s="2195"/>
      <c r="I32" s="2196"/>
      <c r="J32" s="2196"/>
      <c r="K32" s="2197"/>
      <c r="L32" s="2201"/>
      <c r="M32" s="2202"/>
      <c r="N32" s="2202"/>
      <c r="O32" s="2203"/>
      <c r="P32" s="2238" t="s">
        <v>741</v>
      </c>
      <c r="Q32" s="2239"/>
      <c r="R32" s="2240"/>
      <c r="S32" s="553" t="str">
        <f>IF(S31="","",VLOOKUP(S31,'[2]シフト記号表（勤務時間帯）'!$C$6:$K$35,9,FALSE))</f>
        <v/>
      </c>
      <c r="T32" s="554" t="str">
        <f>IF(T31="","",VLOOKUP(T31,'[2]シフト記号表（勤務時間帯）'!$C$6:$K$35,9,FALSE))</f>
        <v/>
      </c>
      <c r="U32" s="554" t="str">
        <f>IF(U31="","",VLOOKUP(U31,'[2]シフト記号表（勤務時間帯）'!$C$6:$K$35,9,FALSE))</f>
        <v/>
      </c>
      <c r="V32" s="554" t="str">
        <f>IF(V31="","",VLOOKUP(V31,'[2]シフト記号表（勤務時間帯）'!$C$6:$K$35,9,FALSE))</f>
        <v/>
      </c>
      <c r="W32" s="554" t="str">
        <f>IF(W31="","",VLOOKUP(W31,'[2]シフト記号表（勤務時間帯）'!$C$6:$K$35,9,FALSE))</f>
        <v/>
      </c>
      <c r="X32" s="554" t="str">
        <f>IF(X31="","",VLOOKUP(X31,'[2]シフト記号表（勤務時間帯）'!$C$6:$K$35,9,FALSE))</f>
        <v/>
      </c>
      <c r="Y32" s="555" t="str">
        <f>IF(Y31="","",VLOOKUP(Y31,'[2]シフト記号表（勤務時間帯）'!$C$6:$K$35,9,FALSE))</f>
        <v/>
      </c>
      <c r="Z32" s="553" t="str">
        <f>IF(Z31="","",VLOOKUP(Z31,'[2]シフト記号表（勤務時間帯）'!$C$6:$K$35,9,FALSE))</f>
        <v/>
      </c>
      <c r="AA32" s="554" t="str">
        <f>IF(AA31="","",VLOOKUP(AA31,'[2]シフト記号表（勤務時間帯）'!$C$6:$K$35,9,FALSE))</f>
        <v/>
      </c>
      <c r="AB32" s="554" t="str">
        <f>IF(AB31="","",VLOOKUP(AB31,'[2]シフト記号表（勤務時間帯）'!$C$6:$K$35,9,FALSE))</f>
        <v/>
      </c>
      <c r="AC32" s="554" t="str">
        <f>IF(AC31="","",VLOOKUP(AC31,'[2]シフト記号表（勤務時間帯）'!$C$6:$K$35,9,FALSE))</f>
        <v/>
      </c>
      <c r="AD32" s="554" t="str">
        <f>IF(AD31="","",VLOOKUP(AD31,'[2]シフト記号表（勤務時間帯）'!$C$6:$K$35,9,FALSE))</f>
        <v/>
      </c>
      <c r="AE32" s="554" t="str">
        <f>IF(AE31="","",VLOOKUP(AE31,'[2]シフト記号表（勤務時間帯）'!$C$6:$K$35,9,FALSE))</f>
        <v/>
      </c>
      <c r="AF32" s="555" t="str">
        <f>IF(AF31="","",VLOOKUP(AF31,'[2]シフト記号表（勤務時間帯）'!$C$6:$K$35,9,FALSE))</f>
        <v/>
      </c>
      <c r="AG32" s="553" t="str">
        <f>IF(AG31="","",VLOOKUP(AG31,'[2]シフト記号表（勤務時間帯）'!$C$6:$K$35,9,FALSE))</f>
        <v/>
      </c>
      <c r="AH32" s="554" t="str">
        <f>IF(AH31="","",VLOOKUP(AH31,'[2]シフト記号表（勤務時間帯）'!$C$6:$K$35,9,FALSE))</f>
        <v/>
      </c>
      <c r="AI32" s="554" t="str">
        <f>IF(AI31="","",VLOOKUP(AI31,'[2]シフト記号表（勤務時間帯）'!$C$6:$K$35,9,FALSE))</f>
        <v/>
      </c>
      <c r="AJ32" s="554" t="str">
        <f>IF(AJ31="","",VLOOKUP(AJ31,'[2]シフト記号表（勤務時間帯）'!$C$6:$K$35,9,FALSE))</f>
        <v/>
      </c>
      <c r="AK32" s="554" t="str">
        <f>IF(AK31="","",VLOOKUP(AK31,'[2]シフト記号表（勤務時間帯）'!$C$6:$K$35,9,FALSE))</f>
        <v/>
      </c>
      <c r="AL32" s="554" t="str">
        <f>IF(AL31="","",VLOOKUP(AL31,'[2]シフト記号表（勤務時間帯）'!$C$6:$K$35,9,FALSE))</f>
        <v/>
      </c>
      <c r="AM32" s="555" t="str">
        <f>IF(AM31="","",VLOOKUP(AM31,'[2]シフト記号表（勤務時間帯）'!$C$6:$K$35,9,FALSE))</f>
        <v/>
      </c>
      <c r="AN32" s="553" t="str">
        <f>IF(AN31="","",VLOOKUP(AN31,'[2]シフト記号表（勤務時間帯）'!$C$6:$K$35,9,FALSE))</f>
        <v/>
      </c>
      <c r="AO32" s="554" t="str">
        <f>IF(AO31="","",VLOOKUP(AO31,'[2]シフト記号表（勤務時間帯）'!$C$6:$K$35,9,FALSE))</f>
        <v/>
      </c>
      <c r="AP32" s="554" t="str">
        <f>IF(AP31="","",VLOOKUP(AP31,'[2]シフト記号表（勤務時間帯）'!$C$6:$K$35,9,FALSE))</f>
        <v/>
      </c>
      <c r="AQ32" s="554" t="str">
        <f>IF(AQ31="","",VLOOKUP(AQ31,'[2]シフト記号表（勤務時間帯）'!$C$6:$K$35,9,FALSE))</f>
        <v/>
      </c>
      <c r="AR32" s="554" t="str">
        <f>IF(AR31="","",VLOOKUP(AR31,'[2]シフト記号表（勤務時間帯）'!$C$6:$K$35,9,FALSE))</f>
        <v/>
      </c>
      <c r="AS32" s="554" t="str">
        <f>IF(AS31="","",VLOOKUP(AS31,'[2]シフト記号表（勤務時間帯）'!$C$6:$K$35,9,FALSE))</f>
        <v/>
      </c>
      <c r="AT32" s="555" t="str">
        <f>IF(AT31="","",VLOOKUP(AT31,'[2]シフト記号表（勤務時間帯）'!$C$6:$K$35,9,FALSE))</f>
        <v/>
      </c>
      <c r="AU32" s="553" t="str">
        <f>IF(AU31="","",VLOOKUP(AU31,'[2]シフト記号表（勤務時間帯）'!$C$6:$K$35,9,FALSE))</f>
        <v/>
      </c>
      <c r="AV32" s="554" t="str">
        <f>IF(AV31="","",VLOOKUP(AV31,'[2]シフト記号表（勤務時間帯）'!$C$6:$K$35,9,FALSE))</f>
        <v/>
      </c>
      <c r="AW32" s="554" t="str">
        <f>IF(AW31="","",VLOOKUP(AW31,'[2]シフト記号表（勤務時間帯）'!$C$6:$K$35,9,FALSE))</f>
        <v/>
      </c>
      <c r="AX32" s="2241">
        <f>IF($BB$3="４週",SUM(S32:AT32),IF($BB$3="暦月",SUM(S32:AW32),""))</f>
        <v>0</v>
      </c>
      <c r="AY32" s="2242"/>
      <c r="AZ32" s="2243">
        <f>IF($BB$3="４週",AX32/4,IF($BB$3="暦月",'様式1-2'!AX32/('様式1-2'!$BB$8/7),""))</f>
        <v>0</v>
      </c>
      <c r="BA32" s="2244"/>
      <c r="BB32" s="2043"/>
      <c r="BC32" s="2044"/>
      <c r="BD32" s="2044"/>
      <c r="BE32" s="2044"/>
      <c r="BF32" s="2045"/>
    </row>
    <row r="33" spans="2:58" ht="20.25" customHeight="1" x14ac:dyDescent="0.15">
      <c r="B33" s="2180"/>
      <c r="C33" s="2135"/>
      <c r="D33" s="2140"/>
      <c r="E33" s="2136"/>
      <c r="F33" s="552">
        <f>C31</f>
        <v>0</v>
      </c>
      <c r="G33" s="2256"/>
      <c r="H33" s="2195"/>
      <c r="I33" s="2196"/>
      <c r="J33" s="2196"/>
      <c r="K33" s="2197"/>
      <c r="L33" s="2261"/>
      <c r="M33" s="2262"/>
      <c r="N33" s="2262"/>
      <c r="O33" s="2263"/>
      <c r="P33" s="2245" t="s">
        <v>742</v>
      </c>
      <c r="Q33" s="2246"/>
      <c r="R33" s="2247"/>
      <c r="S33" s="557" t="str">
        <f>IF(S31="","",VLOOKUP(S31,'[2]シフト記号表（勤務時間帯）'!$C$6:$U$35,19,FALSE))</f>
        <v/>
      </c>
      <c r="T33" s="558" t="str">
        <f>IF(T31="","",VLOOKUP(T31,'[2]シフト記号表（勤務時間帯）'!$C$6:$U$35,19,FALSE))</f>
        <v/>
      </c>
      <c r="U33" s="558" t="str">
        <f>IF(U31="","",VLOOKUP(U31,'[2]シフト記号表（勤務時間帯）'!$C$6:$U$35,19,FALSE))</f>
        <v/>
      </c>
      <c r="V33" s="558" t="str">
        <f>IF(V31="","",VLOOKUP(V31,'[2]シフト記号表（勤務時間帯）'!$C$6:$U$35,19,FALSE))</f>
        <v/>
      </c>
      <c r="W33" s="558" t="str">
        <f>IF(W31="","",VLOOKUP(W31,'[2]シフト記号表（勤務時間帯）'!$C$6:$U$35,19,FALSE))</f>
        <v/>
      </c>
      <c r="X33" s="558" t="str">
        <f>IF(X31="","",VLOOKUP(X31,'[2]シフト記号表（勤務時間帯）'!$C$6:$U$35,19,FALSE))</f>
        <v/>
      </c>
      <c r="Y33" s="559" t="str">
        <f>IF(Y31="","",VLOOKUP(Y31,'[2]シフト記号表（勤務時間帯）'!$C$6:$U$35,19,FALSE))</f>
        <v/>
      </c>
      <c r="Z33" s="557" t="str">
        <f>IF(Z31="","",VLOOKUP(Z31,'[2]シフト記号表（勤務時間帯）'!$C$6:$U$35,19,FALSE))</f>
        <v/>
      </c>
      <c r="AA33" s="558" t="str">
        <f>IF(AA31="","",VLOOKUP(AA31,'[2]シフト記号表（勤務時間帯）'!$C$6:$U$35,19,FALSE))</f>
        <v/>
      </c>
      <c r="AB33" s="558" t="str">
        <f>IF(AB31="","",VLOOKUP(AB31,'[2]シフト記号表（勤務時間帯）'!$C$6:$U$35,19,FALSE))</f>
        <v/>
      </c>
      <c r="AC33" s="558" t="str">
        <f>IF(AC31="","",VLOOKUP(AC31,'[2]シフト記号表（勤務時間帯）'!$C$6:$U$35,19,FALSE))</f>
        <v/>
      </c>
      <c r="AD33" s="558" t="str">
        <f>IF(AD31="","",VLOOKUP(AD31,'[2]シフト記号表（勤務時間帯）'!$C$6:$U$35,19,FALSE))</f>
        <v/>
      </c>
      <c r="AE33" s="558" t="str">
        <f>IF(AE31="","",VLOOKUP(AE31,'[2]シフト記号表（勤務時間帯）'!$C$6:$U$35,19,FALSE))</f>
        <v/>
      </c>
      <c r="AF33" s="559" t="str">
        <f>IF(AF31="","",VLOOKUP(AF31,'[2]シフト記号表（勤務時間帯）'!$C$6:$U$35,19,FALSE))</f>
        <v/>
      </c>
      <c r="AG33" s="557" t="str">
        <f>IF(AG31="","",VLOOKUP(AG31,'[2]シフト記号表（勤務時間帯）'!$C$6:$U$35,19,FALSE))</f>
        <v/>
      </c>
      <c r="AH33" s="558" t="str">
        <f>IF(AH31="","",VLOOKUP(AH31,'[2]シフト記号表（勤務時間帯）'!$C$6:$U$35,19,FALSE))</f>
        <v/>
      </c>
      <c r="AI33" s="558" t="str">
        <f>IF(AI31="","",VLOOKUP(AI31,'[2]シフト記号表（勤務時間帯）'!$C$6:$U$35,19,FALSE))</f>
        <v/>
      </c>
      <c r="AJ33" s="558" t="str">
        <f>IF(AJ31="","",VLOOKUP(AJ31,'[2]シフト記号表（勤務時間帯）'!$C$6:$U$35,19,FALSE))</f>
        <v/>
      </c>
      <c r="AK33" s="558" t="str">
        <f>IF(AK31="","",VLOOKUP(AK31,'[2]シフト記号表（勤務時間帯）'!$C$6:$U$35,19,FALSE))</f>
        <v/>
      </c>
      <c r="AL33" s="558" t="str">
        <f>IF(AL31="","",VLOOKUP(AL31,'[2]シフト記号表（勤務時間帯）'!$C$6:$U$35,19,FALSE))</f>
        <v/>
      </c>
      <c r="AM33" s="559" t="str">
        <f>IF(AM31="","",VLOOKUP(AM31,'[2]シフト記号表（勤務時間帯）'!$C$6:$U$35,19,FALSE))</f>
        <v/>
      </c>
      <c r="AN33" s="557" t="str">
        <f>IF(AN31="","",VLOOKUP(AN31,'[2]シフト記号表（勤務時間帯）'!$C$6:$U$35,19,FALSE))</f>
        <v/>
      </c>
      <c r="AO33" s="558" t="str">
        <f>IF(AO31="","",VLOOKUP(AO31,'[2]シフト記号表（勤務時間帯）'!$C$6:$U$35,19,FALSE))</f>
        <v/>
      </c>
      <c r="AP33" s="558" t="str">
        <f>IF(AP31="","",VLOOKUP(AP31,'[2]シフト記号表（勤務時間帯）'!$C$6:$U$35,19,FALSE))</f>
        <v/>
      </c>
      <c r="AQ33" s="558" t="str">
        <f>IF(AQ31="","",VLOOKUP(AQ31,'[2]シフト記号表（勤務時間帯）'!$C$6:$U$35,19,FALSE))</f>
        <v/>
      </c>
      <c r="AR33" s="558" t="str">
        <f>IF(AR31="","",VLOOKUP(AR31,'[2]シフト記号表（勤務時間帯）'!$C$6:$U$35,19,FALSE))</f>
        <v/>
      </c>
      <c r="AS33" s="558" t="str">
        <f>IF(AS31="","",VLOOKUP(AS31,'[2]シフト記号表（勤務時間帯）'!$C$6:$U$35,19,FALSE))</f>
        <v/>
      </c>
      <c r="AT33" s="559" t="str">
        <f>IF(AT31="","",VLOOKUP(AT31,'[2]シフト記号表（勤務時間帯）'!$C$6:$U$35,19,FALSE))</f>
        <v/>
      </c>
      <c r="AU33" s="557" t="str">
        <f>IF(AU31="","",VLOOKUP(AU31,'[2]シフト記号表（勤務時間帯）'!$C$6:$U$35,19,FALSE))</f>
        <v/>
      </c>
      <c r="AV33" s="558" t="str">
        <f>IF(AV31="","",VLOOKUP(AV31,'[2]シフト記号表（勤務時間帯）'!$C$6:$U$35,19,FALSE))</f>
        <v/>
      </c>
      <c r="AW33" s="558" t="str">
        <f>IF(AW31="","",VLOOKUP(AW31,'[2]シフト記号表（勤務時間帯）'!$C$6:$U$35,19,FALSE))</f>
        <v/>
      </c>
      <c r="AX33" s="2248">
        <f>IF($BB$3="４週",SUM(S33:AT33),IF($BB$3="暦月",SUM(S33:AW33),""))</f>
        <v>0</v>
      </c>
      <c r="AY33" s="2249"/>
      <c r="AZ33" s="2250">
        <f>IF($BB$3="４週",AX33/4,IF($BB$3="暦月",'様式1-2'!AX33/('様式1-2'!$BB$8/7),""))</f>
        <v>0</v>
      </c>
      <c r="BA33" s="2251"/>
      <c r="BB33" s="2129"/>
      <c r="BC33" s="2130"/>
      <c r="BD33" s="2130"/>
      <c r="BE33" s="2130"/>
      <c r="BF33" s="2131"/>
    </row>
    <row r="34" spans="2:58" ht="20.25" customHeight="1" x14ac:dyDescent="0.15">
      <c r="B34" s="2180">
        <f>B31+1</f>
        <v>5</v>
      </c>
      <c r="C34" s="2121"/>
      <c r="D34" s="2126"/>
      <c r="E34" s="2122"/>
      <c r="F34" s="560"/>
      <c r="G34" s="2255"/>
      <c r="H34" s="2257"/>
      <c r="I34" s="2196"/>
      <c r="J34" s="2196"/>
      <c r="K34" s="2197"/>
      <c r="L34" s="2258"/>
      <c r="M34" s="2259"/>
      <c r="N34" s="2259"/>
      <c r="O34" s="2260"/>
      <c r="P34" s="2264" t="s">
        <v>740</v>
      </c>
      <c r="Q34" s="2265"/>
      <c r="R34" s="2266"/>
      <c r="S34" s="549"/>
      <c r="T34" s="550"/>
      <c r="U34" s="550"/>
      <c r="V34" s="550"/>
      <c r="W34" s="550"/>
      <c r="X34" s="550"/>
      <c r="Y34" s="551"/>
      <c r="Z34" s="549"/>
      <c r="AA34" s="550"/>
      <c r="AB34" s="550"/>
      <c r="AC34" s="550"/>
      <c r="AD34" s="550"/>
      <c r="AE34" s="550"/>
      <c r="AF34" s="551"/>
      <c r="AG34" s="549"/>
      <c r="AH34" s="550"/>
      <c r="AI34" s="550"/>
      <c r="AJ34" s="550"/>
      <c r="AK34" s="550"/>
      <c r="AL34" s="550"/>
      <c r="AM34" s="551"/>
      <c r="AN34" s="549"/>
      <c r="AO34" s="550"/>
      <c r="AP34" s="550"/>
      <c r="AQ34" s="550"/>
      <c r="AR34" s="550"/>
      <c r="AS34" s="550"/>
      <c r="AT34" s="551"/>
      <c r="AU34" s="549"/>
      <c r="AV34" s="550"/>
      <c r="AW34" s="550"/>
      <c r="AX34" s="2267"/>
      <c r="AY34" s="2268"/>
      <c r="AZ34" s="2269"/>
      <c r="BA34" s="2270"/>
      <c r="BB34" s="2118"/>
      <c r="BC34" s="2119"/>
      <c r="BD34" s="2119"/>
      <c r="BE34" s="2119"/>
      <c r="BF34" s="2120"/>
    </row>
    <row r="35" spans="2:58" ht="20.25" customHeight="1" x14ac:dyDescent="0.15">
      <c r="B35" s="2180"/>
      <c r="C35" s="2053"/>
      <c r="D35" s="2062"/>
      <c r="E35" s="2054"/>
      <c r="F35" s="552"/>
      <c r="G35" s="2191"/>
      <c r="H35" s="2195"/>
      <c r="I35" s="2196"/>
      <c r="J35" s="2196"/>
      <c r="K35" s="2197"/>
      <c r="L35" s="2201"/>
      <c r="M35" s="2202"/>
      <c r="N35" s="2202"/>
      <c r="O35" s="2203"/>
      <c r="P35" s="2238" t="s">
        <v>741</v>
      </c>
      <c r="Q35" s="2239"/>
      <c r="R35" s="2240"/>
      <c r="S35" s="553" t="str">
        <f>IF(S34="","",VLOOKUP(S34,'[2]シフト記号表（勤務時間帯）'!$C$6:$K$35,9,FALSE))</f>
        <v/>
      </c>
      <c r="T35" s="554" t="str">
        <f>IF(T34="","",VLOOKUP(T34,'[2]シフト記号表（勤務時間帯）'!$C$6:$K$35,9,FALSE))</f>
        <v/>
      </c>
      <c r="U35" s="554" t="str">
        <f>IF(U34="","",VLOOKUP(U34,'[2]シフト記号表（勤務時間帯）'!$C$6:$K$35,9,FALSE))</f>
        <v/>
      </c>
      <c r="V35" s="554" t="str">
        <f>IF(V34="","",VLOOKUP(V34,'[2]シフト記号表（勤務時間帯）'!$C$6:$K$35,9,FALSE))</f>
        <v/>
      </c>
      <c r="W35" s="554" t="str">
        <f>IF(W34="","",VLOOKUP(W34,'[2]シフト記号表（勤務時間帯）'!$C$6:$K$35,9,FALSE))</f>
        <v/>
      </c>
      <c r="X35" s="554" t="str">
        <f>IF(X34="","",VLOOKUP(X34,'[2]シフト記号表（勤務時間帯）'!$C$6:$K$35,9,FALSE))</f>
        <v/>
      </c>
      <c r="Y35" s="555" t="str">
        <f>IF(Y34="","",VLOOKUP(Y34,'[2]シフト記号表（勤務時間帯）'!$C$6:$K$35,9,FALSE))</f>
        <v/>
      </c>
      <c r="Z35" s="553" t="str">
        <f>IF(Z34="","",VLOOKUP(Z34,'[2]シフト記号表（勤務時間帯）'!$C$6:$K$35,9,FALSE))</f>
        <v/>
      </c>
      <c r="AA35" s="554" t="str">
        <f>IF(AA34="","",VLOOKUP(AA34,'[2]シフト記号表（勤務時間帯）'!$C$6:$K$35,9,FALSE))</f>
        <v/>
      </c>
      <c r="AB35" s="554" t="str">
        <f>IF(AB34="","",VLOOKUP(AB34,'[2]シフト記号表（勤務時間帯）'!$C$6:$K$35,9,FALSE))</f>
        <v/>
      </c>
      <c r="AC35" s="554" t="str">
        <f>IF(AC34="","",VLOOKUP(AC34,'[2]シフト記号表（勤務時間帯）'!$C$6:$K$35,9,FALSE))</f>
        <v/>
      </c>
      <c r="AD35" s="554" t="str">
        <f>IF(AD34="","",VLOOKUP(AD34,'[2]シフト記号表（勤務時間帯）'!$C$6:$K$35,9,FALSE))</f>
        <v/>
      </c>
      <c r="AE35" s="554" t="str">
        <f>IF(AE34="","",VLOOKUP(AE34,'[2]シフト記号表（勤務時間帯）'!$C$6:$K$35,9,FALSE))</f>
        <v/>
      </c>
      <c r="AF35" s="555" t="str">
        <f>IF(AF34="","",VLOOKUP(AF34,'[2]シフト記号表（勤務時間帯）'!$C$6:$K$35,9,FALSE))</f>
        <v/>
      </c>
      <c r="AG35" s="553" t="str">
        <f>IF(AG34="","",VLOOKUP(AG34,'[2]シフト記号表（勤務時間帯）'!$C$6:$K$35,9,FALSE))</f>
        <v/>
      </c>
      <c r="AH35" s="554" t="str">
        <f>IF(AH34="","",VLOOKUP(AH34,'[2]シフト記号表（勤務時間帯）'!$C$6:$K$35,9,FALSE))</f>
        <v/>
      </c>
      <c r="AI35" s="554" t="str">
        <f>IF(AI34="","",VLOOKUP(AI34,'[2]シフト記号表（勤務時間帯）'!$C$6:$K$35,9,FALSE))</f>
        <v/>
      </c>
      <c r="AJ35" s="554" t="str">
        <f>IF(AJ34="","",VLOOKUP(AJ34,'[2]シフト記号表（勤務時間帯）'!$C$6:$K$35,9,FALSE))</f>
        <v/>
      </c>
      <c r="AK35" s="554" t="str">
        <f>IF(AK34="","",VLOOKUP(AK34,'[2]シフト記号表（勤務時間帯）'!$C$6:$K$35,9,FALSE))</f>
        <v/>
      </c>
      <c r="AL35" s="554" t="str">
        <f>IF(AL34="","",VLOOKUP(AL34,'[2]シフト記号表（勤務時間帯）'!$C$6:$K$35,9,FALSE))</f>
        <v/>
      </c>
      <c r="AM35" s="555" t="str">
        <f>IF(AM34="","",VLOOKUP(AM34,'[2]シフト記号表（勤務時間帯）'!$C$6:$K$35,9,FALSE))</f>
        <v/>
      </c>
      <c r="AN35" s="553" t="str">
        <f>IF(AN34="","",VLOOKUP(AN34,'[2]シフト記号表（勤務時間帯）'!$C$6:$K$35,9,FALSE))</f>
        <v/>
      </c>
      <c r="AO35" s="554" t="str">
        <f>IF(AO34="","",VLOOKUP(AO34,'[2]シフト記号表（勤務時間帯）'!$C$6:$K$35,9,FALSE))</f>
        <v/>
      </c>
      <c r="AP35" s="554" t="str">
        <f>IF(AP34="","",VLOOKUP(AP34,'[2]シフト記号表（勤務時間帯）'!$C$6:$K$35,9,FALSE))</f>
        <v/>
      </c>
      <c r="AQ35" s="554" t="str">
        <f>IF(AQ34="","",VLOOKUP(AQ34,'[2]シフト記号表（勤務時間帯）'!$C$6:$K$35,9,FALSE))</f>
        <v/>
      </c>
      <c r="AR35" s="554" t="str">
        <f>IF(AR34="","",VLOOKUP(AR34,'[2]シフト記号表（勤務時間帯）'!$C$6:$K$35,9,FALSE))</f>
        <v/>
      </c>
      <c r="AS35" s="554" t="str">
        <f>IF(AS34="","",VLOOKUP(AS34,'[2]シフト記号表（勤務時間帯）'!$C$6:$K$35,9,FALSE))</f>
        <v/>
      </c>
      <c r="AT35" s="555" t="str">
        <f>IF(AT34="","",VLOOKUP(AT34,'[2]シフト記号表（勤務時間帯）'!$C$6:$K$35,9,FALSE))</f>
        <v/>
      </c>
      <c r="AU35" s="553" t="str">
        <f>IF(AU34="","",VLOOKUP(AU34,'[2]シフト記号表（勤務時間帯）'!$C$6:$K$35,9,FALSE))</f>
        <v/>
      </c>
      <c r="AV35" s="554" t="str">
        <f>IF(AV34="","",VLOOKUP(AV34,'[2]シフト記号表（勤務時間帯）'!$C$6:$K$35,9,FALSE))</f>
        <v/>
      </c>
      <c r="AW35" s="554" t="str">
        <f>IF(AW34="","",VLOOKUP(AW34,'[2]シフト記号表（勤務時間帯）'!$C$6:$K$35,9,FALSE))</f>
        <v/>
      </c>
      <c r="AX35" s="2241">
        <f>IF($BB$3="４週",SUM(S35:AT35),IF($BB$3="暦月",SUM(S35:AW35),""))</f>
        <v>0</v>
      </c>
      <c r="AY35" s="2242"/>
      <c r="AZ35" s="2243">
        <f>IF($BB$3="４週",AX35/4,IF($BB$3="暦月",'様式1-2'!AX35/('様式1-2'!$BB$8/7),""))</f>
        <v>0</v>
      </c>
      <c r="BA35" s="2244"/>
      <c r="BB35" s="2043"/>
      <c r="BC35" s="2044"/>
      <c r="BD35" s="2044"/>
      <c r="BE35" s="2044"/>
      <c r="BF35" s="2045"/>
    </row>
    <row r="36" spans="2:58" ht="20.25" customHeight="1" x14ac:dyDescent="0.15">
      <c r="B36" s="2180"/>
      <c r="C36" s="2135"/>
      <c r="D36" s="2140"/>
      <c r="E36" s="2136"/>
      <c r="F36" s="552">
        <f>C34</f>
        <v>0</v>
      </c>
      <c r="G36" s="2256"/>
      <c r="H36" s="2195"/>
      <c r="I36" s="2196"/>
      <c r="J36" s="2196"/>
      <c r="K36" s="2197"/>
      <c r="L36" s="2261"/>
      <c r="M36" s="2262"/>
      <c r="N36" s="2262"/>
      <c r="O36" s="2263"/>
      <c r="P36" s="2245" t="s">
        <v>742</v>
      </c>
      <c r="Q36" s="2246"/>
      <c r="R36" s="2247"/>
      <c r="S36" s="557" t="str">
        <f>IF(S34="","",VLOOKUP(S34,'[2]シフト記号表（勤務時間帯）'!$C$6:$U$35,19,FALSE))</f>
        <v/>
      </c>
      <c r="T36" s="558" t="str">
        <f>IF(T34="","",VLOOKUP(T34,'[2]シフト記号表（勤務時間帯）'!$C$6:$U$35,19,FALSE))</f>
        <v/>
      </c>
      <c r="U36" s="558" t="str">
        <f>IF(U34="","",VLOOKUP(U34,'[2]シフト記号表（勤務時間帯）'!$C$6:$U$35,19,FALSE))</f>
        <v/>
      </c>
      <c r="V36" s="558" t="str">
        <f>IF(V34="","",VLOOKUP(V34,'[2]シフト記号表（勤務時間帯）'!$C$6:$U$35,19,FALSE))</f>
        <v/>
      </c>
      <c r="W36" s="558" t="str">
        <f>IF(W34="","",VLOOKUP(W34,'[2]シフト記号表（勤務時間帯）'!$C$6:$U$35,19,FALSE))</f>
        <v/>
      </c>
      <c r="X36" s="558" t="str">
        <f>IF(X34="","",VLOOKUP(X34,'[2]シフト記号表（勤務時間帯）'!$C$6:$U$35,19,FALSE))</f>
        <v/>
      </c>
      <c r="Y36" s="559" t="str">
        <f>IF(Y34="","",VLOOKUP(Y34,'[2]シフト記号表（勤務時間帯）'!$C$6:$U$35,19,FALSE))</f>
        <v/>
      </c>
      <c r="Z36" s="557" t="str">
        <f>IF(Z34="","",VLOOKUP(Z34,'[2]シフト記号表（勤務時間帯）'!$C$6:$U$35,19,FALSE))</f>
        <v/>
      </c>
      <c r="AA36" s="558" t="str">
        <f>IF(AA34="","",VLOOKUP(AA34,'[2]シフト記号表（勤務時間帯）'!$C$6:$U$35,19,FALSE))</f>
        <v/>
      </c>
      <c r="AB36" s="558" t="str">
        <f>IF(AB34="","",VLOOKUP(AB34,'[2]シフト記号表（勤務時間帯）'!$C$6:$U$35,19,FALSE))</f>
        <v/>
      </c>
      <c r="AC36" s="558" t="str">
        <f>IF(AC34="","",VLOOKUP(AC34,'[2]シフト記号表（勤務時間帯）'!$C$6:$U$35,19,FALSE))</f>
        <v/>
      </c>
      <c r="AD36" s="558" t="str">
        <f>IF(AD34="","",VLOOKUP(AD34,'[2]シフト記号表（勤務時間帯）'!$C$6:$U$35,19,FALSE))</f>
        <v/>
      </c>
      <c r="AE36" s="558" t="str">
        <f>IF(AE34="","",VLOOKUP(AE34,'[2]シフト記号表（勤務時間帯）'!$C$6:$U$35,19,FALSE))</f>
        <v/>
      </c>
      <c r="AF36" s="559" t="str">
        <f>IF(AF34="","",VLOOKUP(AF34,'[2]シフト記号表（勤務時間帯）'!$C$6:$U$35,19,FALSE))</f>
        <v/>
      </c>
      <c r="AG36" s="557" t="str">
        <f>IF(AG34="","",VLOOKUP(AG34,'[2]シフト記号表（勤務時間帯）'!$C$6:$U$35,19,FALSE))</f>
        <v/>
      </c>
      <c r="AH36" s="558" t="str">
        <f>IF(AH34="","",VLOOKUP(AH34,'[2]シフト記号表（勤務時間帯）'!$C$6:$U$35,19,FALSE))</f>
        <v/>
      </c>
      <c r="AI36" s="558" t="str">
        <f>IF(AI34="","",VLOOKUP(AI34,'[2]シフト記号表（勤務時間帯）'!$C$6:$U$35,19,FALSE))</f>
        <v/>
      </c>
      <c r="AJ36" s="558" t="str">
        <f>IF(AJ34="","",VLOOKUP(AJ34,'[2]シフト記号表（勤務時間帯）'!$C$6:$U$35,19,FALSE))</f>
        <v/>
      </c>
      <c r="AK36" s="558" t="str">
        <f>IF(AK34="","",VLOOKUP(AK34,'[2]シフト記号表（勤務時間帯）'!$C$6:$U$35,19,FALSE))</f>
        <v/>
      </c>
      <c r="AL36" s="558" t="str">
        <f>IF(AL34="","",VLOOKUP(AL34,'[2]シフト記号表（勤務時間帯）'!$C$6:$U$35,19,FALSE))</f>
        <v/>
      </c>
      <c r="AM36" s="559" t="str">
        <f>IF(AM34="","",VLOOKUP(AM34,'[2]シフト記号表（勤務時間帯）'!$C$6:$U$35,19,FALSE))</f>
        <v/>
      </c>
      <c r="AN36" s="557" t="str">
        <f>IF(AN34="","",VLOOKUP(AN34,'[2]シフト記号表（勤務時間帯）'!$C$6:$U$35,19,FALSE))</f>
        <v/>
      </c>
      <c r="AO36" s="558" t="str">
        <f>IF(AO34="","",VLOOKUP(AO34,'[2]シフト記号表（勤務時間帯）'!$C$6:$U$35,19,FALSE))</f>
        <v/>
      </c>
      <c r="AP36" s="558" t="str">
        <f>IF(AP34="","",VLOOKUP(AP34,'[2]シフト記号表（勤務時間帯）'!$C$6:$U$35,19,FALSE))</f>
        <v/>
      </c>
      <c r="AQ36" s="558" t="str">
        <f>IF(AQ34="","",VLOOKUP(AQ34,'[2]シフト記号表（勤務時間帯）'!$C$6:$U$35,19,FALSE))</f>
        <v/>
      </c>
      <c r="AR36" s="558" t="str">
        <f>IF(AR34="","",VLOOKUP(AR34,'[2]シフト記号表（勤務時間帯）'!$C$6:$U$35,19,FALSE))</f>
        <v/>
      </c>
      <c r="AS36" s="558" t="str">
        <f>IF(AS34="","",VLOOKUP(AS34,'[2]シフト記号表（勤務時間帯）'!$C$6:$U$35,19,FALSE))</f>
        <v/>
      </c>
      <c r="AT36" s="559" t="str">
        <f>IF(AT34="","",VLOOKUP(AT34,'[2]シフト記号表（勤務時間帯）'!$C$6:$U$35,19,FALSE))</f>
        <v/>
      </c>
      <c r="AU36" s="557" t="str">
        <f>IF(AU34="","",VLOOKUP(AU34,'[2]シフト記号表（勤務時間帯）'!$C$6:$U$35,19,FALSE))</f>
        <v/>
      </c>
      <c r="AV36" s="558" t="str">
        <f>IF(AV34="","",VLOOKUP(AV34,'[2]シフト記号表（勤務時間帯）'!$C$6:$U$35,19,FALSE))</f>
        <v/>
      </c>
      <c r="AW36" s="558" t="str">
        <f>IF(AW34="","",VLOOKUP(AW34,'[2]シフト記号表（勤務時間帯）'!$C$6:$U$35,19,FALSE))</f>
        <v/>
      </c>
      <c r="AX36" s="2248">
        <f>IF($BB$3="４週",SUM(S36:AT36),IF($BB$3="暦月",SUM(S36:AW36),""))</f>
        <v>0</v>
      </c>
      <c r="AY36" s="2249"/>
      <c r="AZ36" s="2250">
        <f>IF($BB$3="４週",AX36/4,IF($BB$3="暦月",'様式1-2'!AX36/('様式1-2'!$BB$8/7),""))</f>
        <v>0</v>
      </c>
      <c r="BA36" s="2251"/>
      <c r="BB36" s="2129"/>
      <c r="BC36" s="2130"/>
      <c r="BD36" s="2130"/>
      <c r="BE36" s="2130"/>
      <c r="BF36" s="2131"/>
    </row>
    <row r="37" spans="2:58" ht="20.25" customHeight="1" x14ac:dyDescent="0.15">
      <c r="B37" s="2180">
        <f>B34+1</f>
        <v>6</v>
      </c>
      <c r="C37" s="2121"/>
      <c r="D37" s="2126"/>
      <c r="E37" s="2122"/>
      <c r="F37" s="560"/>
      <c r="G37" s="2255"/>
      <c r="H37" s="2257"/>
      <c r="I37" s="2196"/>
      <c r="J37" s="2196"/>
      <c r="K37" s="2197"/>
      <c r="L37" s="2258"/>
      <c r="M37" s="2259"/>
      <c r="N37" s="2259"/>
      <c r="O37" s="2260"/>
      <c r="P37" s="2264" t="s">
        <v>740</v>
      </c>
      <c r="Q37" s="2265"/>
      <c r="R37" s="2266"/>
      <c r="S37" s="549"/>
      <c r="T37" s="550"/>
      <c r="U37" s="550"/>
      <c r="V37" s="550"/>
      <c r="W37" s="550"/>
      <c r="X37" s="550"/>
      <c r="Y37" s="551"/>
      <c r="Z37" s="549"/>
      <c r="AA37" s="550"/>
      <c r="AB37" s="550"/>
      <c r="AC37" s="550"/>
      <c r="AD37" s="550"/>
      <c r="AE37" s="550"/>
      <c r="AF37" s="551"/>
      <c r="AG37" s="549"/>
      <c r="AH37" s="550"/>
      <c r="AI37" s="550"/>
      <c r="AJ37" s="550"/>
      <c r="AK37" s="550"/>
      <c r="AL37" s="550"/>
      <c r="AM37" s="551"/>
      <c r="AN37" s="549"/>
      <c r="AO37" s="550"/>
      <c r="AP37" s="550"/>
      <c r="AQ37" s="550"/>
      <c r="AR37" s="550"/>
      <c r="AS37" s="550"/>
      <c r="AT37" s="551"/>
      <c r="AU37" s="549"/>
      <c r="AV37" s="550"/>
      <c r="AW37" s="550"/>
      <c r="AX37" s="2267"/>
      <c r="AY37" s="2268"/>
      <c r="AZ37" s="2269"/>
      <c r="BA37" s="2270"/>
      <c r="BB37" s="2118"/>
      <c r="BC37" s="2119"/>
      <c r="BD37" s="2119"/>
      <c r="BE37" s="2119"/>
      <c r="BF37" s="2120"/>
    </row>
    <row r="38" spans="2:58" ht="20.25" customHeight="1" x14ac:dyDescent="0.15">
      <c r="B38" s="2180"/>
      <c r="C38" s="2053"/>
      <c r="D38" s="2062"/>
      <c r="E38" s="2054"/>
      <c r="F38" s="552"/>
      <c r="G38" s="2191"/>
      <c r="H38" s="2195"/>
      <c r="I38" s="2196"/>
      <c r="J38" s="2196"/>
      <c r="K38" s="2197"/>
      <c r="L38" s="2201"/>
      <c r="M38" s="2202"/>
      <c r="N38" s="2202"/>
      <c r="O38" s="2203"/>
      <c r="P38" s="2238" t="s">
        <v>741</v>
      </c>
      <c r="Q38" s="2239"/>
      <c r="R38" s="2240"/>
      <c r="S38" s="553" t="str">
        <f>IF(S37="","",VLOOKUP(S37,'[2]シフト記号表（勤務時間帯）'!$C$6:$K$35,9,FALSE))</f>
        <v/>
      </c>
      <c r="T38" s="554" t="str">
        <f>IF(T37="","",VLOOKUP(T37,'[2]シフト記号表（勤務時間帯）'!$C$6:$K$35,9,FALSE))</f>
        <v/>
      </c>
      <c r="U38" s="554" t="str">
        <f>IF(U37="","",VLOOKUP(U37,'[2]シフト記号表（勤務時間帯）'!$C$6:$K$35,9,FALSE))</f>
        <v/>
      </c>
      <c r="V38" s="554" t="str">
        <f>IF(V37="","",VLOOKUP(V37,'[2]シフト記号表（勤務時間帯）'!$C$6:$K$35,9,FALSE))</f>
        <v/>
      </c>
      <c r="W38" s="554" t="str">
        <f>IF(W37="","",VLOOKUP(W37,'[2]シフト記号表（勤務時間帯）'!$C$6:$K$35,9,FALSE))</f>
        <v/>
      </c>
      <c r="X38" s="554" t="str">
        <f>IF(X37="","",VLOOKUP(X37,'[2]シフト記号表（勤務時間帯）'!$C$6:$K$35,9,FALSE))</f>
        <v/>
      </c>
      <c r="Y38" s="555" t="str">
        <f>IF(Y37="","",VLOOKUP(Y37,'[2]シフト記号表（勤務時間帯）'!$C$6:$K$35,9,FALSE))</f>
        <v/>
      </c>
      <c r="Z38" s="553" t="str">
        <f>IF(Z37="","",VLOOKUP(Z37,'[2]シフト記号表（勤務時間帯）'!$C$6:$K$35,9,FALSE))</f>
        <v/>
      </c>
      <c r="AA38" s="554" t="str">
        <f>IF(AA37="","",VLOOKUP(AA37,'[2]シフト記号表（勤務時間帯）'!$C$6:$K$35,9,FALSE))</f>
        <v/>
      </c>
      <c r="AB38" s="554" t="str">
        <f>IF(AB37="","",VLOOKUP(AB37,'[2]シフト記号表（勤務時間帯）'!$C$6:$K$35,9,FALSE))</f>
        <v/>
      </c>
      <c r="AC38" s="554" t="str">
        <f>IF(AC37="","",VLOOKUP(AC37,'[2]シフト記号表（勤務時間帯）'!$C$6:$K$35,9,FALSE))</f>
        <v/>
      </c>
      <c r="AD38" s="554" t="str">
        <f>IF(AD37="","",VLOOKUP(AD37,'[2]シフト記号表（勤務時間帯）'!$C$6:$K$35,9,FALSE))</f>
        <v/>
      </c>
      <c r="AE38" s="554" t="str">
        <f>IF(AE37="","",VLOOKUP(AE37,'[2]シフト記号表（勤務時間帯）'!$C$6:$K$35,9,FALSE))</f>
        <v/>
      </c>
      <c r="AF38" s="555" t="str">
        <f>IF(AF37="","",VLOOKUP(AF37,'[2]シフト記号表（勤務時間帯）'!$C$6:$K$35,9,FALSE))</f>
        <v/>
      </c>
      <c r="AG38" s="553" t="str">
        <f>IF(AG37="","",VLOOKUP(AG37,'[2]シフト記号表（勤務時間帯）'!$C$6:$K$35,9,FALSE))</f>
        <v/>
      </c>
      <c r="AH38" s="554" t="str">
        <f>IF(AH37="","",VLOOKUP(AH37,'[2]シフト記号表（勤務時間帯）'!$C$6:$K$35,9,FALSE))</f>
        <v/>
      </c>
      <c r="AI38" s="554" t="str">
        <f>IF(AI37="","",VLOOKUP(AI37,'[2]シフト記号表（勤務時間帯）'!$C$6:$K$35,9,FALSE))</f>
        <v/>
      </c>
      <c r="AJ38" s="554" t="str">
        <f>IF(AJ37="","",VLOOKUP(AJ37,'[2]シフト記号表（勤務時間帯）'!$C$6:$K$35,9,FALSE))</f>
        <v/>
      </c>
      <c r="AK38" s="554" t="str">
        <f>IF(AK37="","",VLOOKUP(AK37,'[2]シフト記号表（勤務時間帯）'!$C$6:$K$35,9,FALSE))</f>
        <v/>
      </c>
      <c r="AL38" s="554" t="str">
        <f>IF(AL37="","",VLOOKUP(AL37,'[2]シフト記号表（勤務時間帯）'!$C$6:$K$35,9,FALSE))</f>
        <v/>
      </c>
      <c r="AM38" s="555" t="str">
        <f>IF(AM37="","",VLOOKUP(AM37,'[2]シフト記号表（勤務時間帯）'!$C$6:$K$35,9,FALSE))</f>
        <v/>
      </c>
      <c r="AN38" s="553" t="str">
        <f>IF(AN37="","",VLOOKUP(AN37,'[2]シフト記号表（勤務時間帯）'!$C$6:$K$35,9,FALSE))</f>
        <v/>
      </c>
      <c r="AO38" s="554" t="str">
        <f>IF(AO37="","",VLOOKUP(AO37,'[2]シフト記号表（勤務時間帯）'!$C$6:$K$35,9,FALSE))</f>
        <v/>
      </c>
      <c r="AP38" s="554" t="str">
        <f>IF(AP37="","",VLOOKUP(AP37,'[2]シフト記号表（勤務時間帯）'!$C$6:$K$35,9,FALSE))</f>
        <v/>
      </c>
      <c r="AQ38" s="554" t="str">
        <f>IF(AQ37="","",VLOOKUP(AQ37,'[2]シフト記号表（勤務時間帯）'!$C$6:$K$35,9,FALSE))</f>
        <v/>
      </c>
      <c r="AR38" s="554" t="str">
        <f>IF(AR37="","",VLOOKUP(AR37,'[2]シフト記号表（勤務時間帯）'!$C$6:$K$35,9,FALSE))</f>
        <v/>
      </c>
      <c r="AS38" s="554" t="str">
        <f>IF(AS37="","",VLOOKUP(AS37,'[2]シフト記号表（勤務時間帯）'!$C$6:$K$35,9,FALSE))</f>
        <v/>
      </c>
      <c r="AT38" s="555" t="str">
        <f>IF(AT37="","",VLOOKUP(AT37,'[2]シフト記号表（勤務時間帯）'!$C$6:$K$35,9,FALSE))</f>
        <v/>
      </c>
      <c r="AU38" s="553" t="str">
        <f>IF(AU37="","",VLOOKUP(AU37,'[2]シフト記号表（勤務時間帯）'!$C$6:$K$35,9,FALSE))</f>
        <v/>
      </c>
      <c r="AV38" s="554" t="str">
        <f>IF(AV37="","",VLOOKUP(AV37,'[2]シフト記号表（勤務時間帯）'!$C$6:$K$35,9,FALSE))</f>
        <v/>
      </c>
      <c r="AW38" s="554" t="str">
        <f>IF(AW37="","",VLOOKUP(AW37,'[2]シフト記号表（勤務時間帯）'!$C$6:$K$35,9,FALSE))</f>
        <v/>
      </c>
      <c r="AX38" s="2241">
        <f>IF($BB$3="４週",SUM(S38:AT38),IF($BB$3="暦月",SUM(S38:AW38),""))</f>
        <v>0</v>
      </c>
      <c r="AY38" s="2242"/>
      <c r="AZ38" s="2243">
        <f>IF($BB$3="４週",AX38/4,IF($BB$3="暦月",'様式1-2'!AX38/('様式1-2'!$BB$8/7),""))</f>
        <v>0</v>
      </c>
      <c r="BA38" s="2244"/>
      <c r="BB38" s="2043"/>
      <c r="BC38" s="2044"/>
      <c r="BD38" s="2044"/>
      <c r="BE38" s="2044"/>
      <c r="BF38" s="2045"/>
    </row>
    <row r="39" spans="2:58" ht="20.25" customHeight="1" x14ac:dyDescent="0.15">
      <c r="B39" s="2180"/>
      <c r="C39" s="2135"/>
      <c r="D39" s="2140"/>
      <c r="E39" s="2136"/>
      <c r="F39" s="552">
        <f>C37</f>
        <v>0</v>
      </c>
      <c r="G39" s="2256"/>
      <c r="H39" s="2195"/>
      <c r="I39" s="2196"/>
      <c r="J39" s="2196"/>
      <c r="K39" s="2197"/>
      <c r="L39" s="2261"/>
      <c r="M39" s="2262"/>
      <c r="N39" s="2262"/>
      <c r="O39" s="2263"/>
      <c r="P39" s="2245" t="s">
        <v>742</v>
      </c>
      <c r="Q39" s="2246"/>
      <c r="R39" s="2247"/>
      <c r="S39" s="557" t="str">
        <f>IF(S37="","",VLOOKUP(S37,'[2]シフト記号表（勤務時間帯）'!$C$6:$U$35,19,FALSE))</f>
        <v/>
      </c>
      <c r="T39" s="558" t="str">
        <f>IF(T37="","",VLOOKUP(T37,'[2]シフト記号表（勤務時間帯）'!$C$6:$U$35,19,FALSE))</f>
        <v/>
      </c>
      <c r="U39" s="558" t="str">
        <f>IF(U37="","",VLOOKUP(U37,'[2]シフト記号表（勤務時間帯）'!$C$6:$U$35,19,FALSE))</f>
        <v/>
      </c>
      <c r="V39" s="558" t="str">
        <f>IF(V37="","",VLOOKUP(V37,'[2]シフト記号表（勤務時間帯）'!$C$6:$U$35,19,FALSE))</f>
        <v/>
      </c>
      <c r="W39" s="558" t="str">
        <f>IF(W37="","",VLOOKUP(W37,'[2]シフト記号表（勤務時間帯）'!$C$6:$U$35,19,FALSE))</f>
        <v/>
      </c>
      <c r="X39" s="558" t="str">
        <f>IF(X37="","",VLOOKUP(X37,'[2]シフト記号表（勤務時間帯）'!$C$6:$U$35,19,FALSE))</f>
        <v/>
      </c>
      <c r="Y39" s="559" t="str">
        <f>IF(Y37="","",VLOOKUP(Y37,'[2]シフト記号表（勤務時間帯）'!$C$6:$U$35,19,FALSE))</f>
        <v/>
      </c>
      <c r="Z39" s="557" t="str">
        <f>IF(Z37="","",VLOOKUP(Z37,'[2]シフト記号表（勤務時間帯）'!$C$6:$U$35,19,FALSE))</f>
        <v/>
      </c>
      <c r="AA39" s="558" t="str">
        <f>IF(AA37="","",VLOOKUP(AA37,'[2]シフト記号表（勤務時間帯）'!$C$6:$U$35,19,FALSE))</f>
        <v/>
      </c>
      <c r="AB39" s="558" t="str">
        <f>IF(AB37="","",VLOOKUP(AB37,'[2]シフト記号表（勤務時間帯）'!$C$6:$U$35,19,FALSE))</f>
        <v/>
      </c>
      <c r="AC39" s="558" t="str">
        <f>IF(AC37="","",VLOOKUP(AC37,'[2]シフト記号表（勤務時間帯）'!$C$6:$U$35,19,FALSE))</f>
        <v/>
      </c>
      <c r="AD39" s="558" t="str">
        <f>IF(AD37="","",VLOOKUP(AD37,'[2]シフト記号表（勤務時間帯）'!$C$6:$U$35,19,FALSE))</f>
        <v/>
      </c>
      <c r="AE39" s="558" t="str">
        <f>IF(AE37="","",VLOOKUP(AE37,'[2]シフト記号表（勤務時間帯）'!$C$6:$U$35,19,FALSE))</f>
        <v/>
      </c>
      <c r="AF39" s="559" t="str">
        <f>IF(AF37="","",VLOOKUP(AF37,'[2]シフト記号表（勤務時間帯）'!$C$6:$U$35,19,FALSE))</f>
        <v/>
      </c>
      <c r="AG39" s="557" t="str">
        <f>IF(AG37="","",VLOOKUP(AG37,'[2]シフト記号表（勤務時間帯）'!$C$6:$U$35,19,FALSE))</f>
        <v/>
      </c>
      <c r="AH39" s="558" t="str">
        <f>IF(AH37="","",VLOOKUP(AH37,'[2]シフト記号表（勤務時間帯）'!$C$6:$U$35,19,FALSE))</f>
        <v/>
      </c>
      <c r="AI39" s="558" t="str">
        <f>IF(AI37="","",VLOOKUP(AI37,'[2]シフト記号表（勤務時間帯）'!$C$6:$U$35,19,FALSE))</f>
        <v/>
      </c>
      <c r="AJ39" s="558" t="str">
        <f>IF(AJ37="","",VLOOKUP(AJ37,'[2]シフト記号表（勤務時間帯）'!$C$6:$U$35,19,FALSE))</f>
        <v/>
      </c>
      <c r="AK39" s="558" t="str">
        <f>IF(AK37="","",VLOOKUP(AK37,'[2]シフト記号表（勤務時間帯）'!$C$6:$U$35,19,FALSE))</f>
        <v/>
      </c>
      <c r="AL39" s="558" t="str">
        <f>IF(AL37="","",VLOOKUP(AL37,'[2]シフト記号表（勤務時間帯）'!$C$6:$U$35,19,FALSE))</f>
        <v/>
      </c>
      <c r="AM39" s="559" t="str">
        <f>IF(AM37="","",VLOOKUP(AM37,'[2]シフト記号表（勤務時間帯）'!$C$6:$U$35,19,FALSE))</f>
        <v/>
      </c>
      <c r="AN39" s="557" t="str">
        <f>IF(AN37="","",VLOOKUP(AN37,'[2]シフト記号表（勤務時間帯）'!$C$6:$U$35,19,FALSE))</f>
        <v/>
      </c>
      <c r="AO39" s="558" t="str">
        <f>IF(AO37="","",VLOOKUP(AO37,'[2]シフト記号表（勤務時間帯）'!$C$6:$U$35,19,FALSE))</f>
        <v/>
      </c>
      <c r="AP39" s="558" t="str">
        <f>IF(AP37="","",VLOOKUP(AP37,'[2]シフト記号表（勤務時間帯）'!$C$6:$U$35,19,FALSE))</f>
        <v/>
      </c>
      <c r="AQ39" s="558" t="str">
        <f>IF(AQ37="","",VLOOKUP(AQ37,'[2]シフト記号表（勤務時間帯）'!$C$6:$U$35,19,FALSE))</f>
        <v/>
      </c>
      <c r="AR39" s="558" t="str">
        <f>IF(AR37="","",VLOOKUP(AR37,'[2]シフト記号表（勤務時間帯）'!$C$6:$U$35,19,FALSE))</f>
        <v/>
      </c>
      <c r="AS39" s="558" t="str">
        <f>IF(AS37="","",VLOOKUP(AS37,'[2]シフト記号表（勤務時間帯）'!$C$6:$U$35,19,FALSE))</f>
        <v/>
      </c>
      <c r="AT39" s="559" t="str">
        <f>IF(AT37="","",VLOOKUP(AT37,'[2]シフト記号表（勤務時間帯）'!$C$6:$U$35,19,FALSE))</f>
        <v/>
      </c>
      <c r="AU39" s="557" t="str">
        <f>IF(AU37="","",VLOOKUP(AU37,'[2]シフト記号表（勤務時間帯）'!$C$6:$U$35,19,FALSE))</f>
        <v/>
      </c>
      <c r="AV39" s="558" t="str">
        <f>IF(AV37="","",VLOOKUP(AV37,'[2]シフト記号表（勤務時間帯）'!$C$6:$U$35,19,FALSE))</f>
        <v/>
      </c>
      <c r="AW39" s="558" t="str">
        <f>IF(AW37="","",VLOOKUP(AW37,'[2]シフト記号表（勤務時間帯）'!$C$6:$U$35,19,FALSE))</f>
        <v/>
      </c>
      <c r="AX39" s="2248">
        <f>IF($BB$3="４週",SUM(S39:AT39),IF($BB$3="暦月",SUM(S39:AW39),""))</f>
        <v>0</v>
      </c>
      <c r="AY39" s="2249"/>
      <c r="AZ39" s="2250">
        <f>IF($BB$3="４週",AX39/4,IF($BB$3="暦月",'様式1-2'!AX39/('様式1-2'!$BB$8/7),""))</f>
        <v>0</v>
      </c>
      <c r="BA39" s="2251"/>
      <c r="BB39" s="2129"/>
      <c r="BC39" s="2130"/>
      <c r="BD39" s="2130"/>
      <c r="BE39" s="2130"/>
      <c r="BF39" s="2131"/>
    </row>
    <row r="40" spans="2:58" ht="20.25" customHeight="1" x14ac:dyDescent="0.15">
      <c r="B40" s="2180">
        <f>B37+1</f>
        <v>7</v>
      </c>
      <c r="C40" s="2121"/>
      <c r="D40" s="2126"/>
      <c r="E40" s="2122"/>
      <c r="F40" s="560"/>
      <c r="G40" s="2255"/>
      <c r="H40" s="2257"/>
      <c r="I40" s="2196"/>
      <c r="J40" s="2196"/>
      <c r="K40" s="2197"/>
      <c r="L40" s="2258"/>
      <c r="M40" s="2259"/>
      <c r="N40" s="2259"/>
      <c r="O40" s="2260"/>
      <c r="P40" s="2264" t="s">
        <v>740</v>
      </c>
      <c r="Q40" s="2265"/>
      <c r="R40" s="2266"/>
      <c r="S40" s="549"/>
      <c r="T40" s="550"/>
      <c r="U40" s="550"/>
      <c r="V40" s="550"/>
      <c r="W40" s="550"/>
      <c r="X40" s="550"/>
      <c r="Y40" s="551"/>
      <c r="Z40" s="549"/>
      <c r="AA40" s="550"/>
      <c r="AB40" s="550"/>
      <c r="AC40" s="550"/>
      <c r="AD40" s="550"/>
      <c r="AE40" s="550"/>
      <c r="AF40" s="551"/>
      <c r="AG40" s="549"/>
      <c r="AH40" s="550"/>
      <c r="AI40" s="550"/>
      <c r="AJ40" s="550"/>
      <c r="AK40" s="550"/>
      <c r="AL40" s="550"/>
      <c r="AM40" s="551"/>
      <c r="AN40" s="549"/>
      <c r="AO40" s="550"/>
      <c r="AP40" s="550"/>
      <c r="AQ40" s="550"/>
      <c r="AR40" s="550"/>
      <c r="AS40" s="550"/>
      <c r="AT40" s="551"/>
      <c r="AU40" s="549"/>
      <c r="AV40" s="550"/>
      <c r="AW40" s="550"/>
      <c r="AX40" s="2267"/>
      <c r="AY40" s="2268"/>
      <c r="AZ40" s="2269"/>
      <c r="BA40" s="2270"/>
      <c r="BB40" s="2118"/>
      <c r="BC40" s="2119"/>
      <c r="BD40" s="2119"/>
      <c r="BE40" s="2119"/>
      <c r="BF40" s="2120"/>
    </row>
    <row r="41" spans="2:58" ht="20.25" customHeight="1" x14ac:dyDescent="0.15">
      <c r="B41" s="2180"/>
      <c r="C41" s="2053"/>
      <c r="D41" s="2062"/>
      <c r="E41" s="2054"/>
      <c r="F41" s="552"/>
      <c r="G41" s="2191"/>
      <c r="H41" s="2195"/>
      <c r="I41" s="2196"/>
      <c r="J41" s="2196"/>
      <c r="K41" s="2197"/>
      <c r="L41" s="2201"/>
      <c r="M41" s="2202"/>
      <c r="N41" s="2202"/>
      <c r="O41" s="2203"/>
      <c r="P41" s="2238" t="s">
        <v>741</v>
      </c>
      <c r="Q41" s="2239"/>
      <c r="R41" s="2240"/>
      <c r="S41" s="553" t="str">
        <f>IF(S40="","",VLOOKUP(S40,'[2]シフト記号表（勤務時間帯）'!$C$6:$K$35,9,FALSE))</f>
        <v/>
      </c>
      <c r="T41" s="554" t="str">
        <f>IF(T40="","",VLOOKUP(T40,'[2]シフト記号表（勤務時間帯）'!$C$6:$K$35,9,FALSE))</f>
        <v/>
      </c>
      <c r="U41" s="554" t="str">
        <f>IF(U40="","",VLOOKUP(U40,'[2]シフト記号表（勤務時間帯）'!$C$6:$K$35,9,FALSE))</f>
        <v/>
      </c>
      <c r="V41" s="554" t="str">
        <f>IF(V40="","",VLOOKUP(V40,'[2]シフト記号表（勤務時間帯）'!$C$6:$K$35,9,FALSE))</f>
        <v/>
      </c>
      <c r="W41" s="554" t="str">
        <f>IF(W40="","",VLOOKUP(W40,'[2]シフト記号表（勤務時間帯）'!$C$6:$K$35,9,FALSE))</f>
        <v/>
      </c>
      <c r="X41" s="554" t="str">
        <f>IF(X40="","",VLOOKUP(X40,'[2]シフト記号表（勤務時間帯）'!$C$6:$K$35,9,FALSE))</f>
        <v/>
      </c>
      <c r="Y41" s="555" t="str">
        <f>IF(Y40="","",VLOOKUP(Y40,'[2]シフト記号表（勤務時間帯）'!$C$6:$K$35,9,FALSE))</f>
        <v/>
      </c>
      <c r="Z41" s="553" t="str">
        <f>IF(Z40="","",VLOOKUP(Z40,'[2]シフト記号表（勤務時間帯）'!$C$6:$K$35,9,FALSE))</f>
        <v/>
      </c>
      <c r="AA41" s="554" t="str">
        <f>IF(AA40="","",VLOOKUP(AA40,'[2]シフト記号表（勤務時間帯）'!$C$6:$K$35,9,FALSE))</f>
        <v/>
      </c>
      <c r="AB41" s="554" t="str">
        <f>IF(AB40="","",VLOOKUP(AB40,'[2]シフト記号表（勤務時間帯）'!$C$6:$K$35,9,FALSE))</f>
        <v/>
      </c>
      <c r="AC41" s="554" t="str">
        <f>IF(AC40="","",VLOOKUP(AC40,'[2]シフト記号表（勤務時間帯）'!$C$6:$K$35,9,FALSE))</f>
        <v/>
      </c>
      <c r="AD41" s="554" t="str">
        <f>IF(AD40="","",VLOOKUP(AD40,'[2]シフト記号表（勤務時間帯）'!$C$6:$K$35,9,FALSE))</f>
        <v/>
      </c>
      <c r="AE41" s="554" t="str">
        <f>IF(AE40="","",VLOOKUP(AE40,'[2]シフト記号表（勤務時間帯）'!$C$6:$K$35,9,FALSE))</f>
        <v/>
      </c>
      <c r="AF41" s="555" t="str">
        <f>IF(AF40="","",VLOOKUP(AF40,'[2]シフト記号表（勤務時間帯）'!$C$6:$K$35,9,FALSE))</f>
        <v/>
      </c>
      <c r="AG41" s="553" t="str">
        <f>IF(AG40="","",VLOOKUP(AG40,'[2]シフト記号表（勤務時間帯）'!$C$6:$K$35,9,FALSE))</f>
        <v/>
      </c>
      <c r="AH41" s="554" t="str">
        <f>IF(AH40="","",VLOOKUP(AH40,'[2]シフト記号表（勤務時間帯）'!$C$6:$K$35,9,FALSE))</f>
        <v/>
      </c>
      <c r="AI41" s="554" t="str">
        <f>IF(AI40="","",VLOOKUP(AI40,'[2]シフト記号表（勤務時間帯）'!$C$6:$K$35,9,FALSE))</f>
        <v/>
      </c>
      <c r="AJ41" s="554" t="str">
        <f>IF(AJ40="","",VLOOKUP(AJ40,'[2]シフト記号表（勤務時間帯）'!$C$6:$K$35,9,FALSE))</f>
        <v/>
      </c>
      <c r="AK41" s="554" t="str">
        <f>IF(AK40="","",VLOOKUP(AK40,'[2]シフト記号表（勤務時間帯）'!$C$6:$K$35,9,FALSE))</f>
        <v/>
      </c>
      <c r="AL41" s="554" t="str">
        <f>IF(AL40="","",VLOOKUP(AL40,'[2]シフト記号表（勤務時間帯）'!$C$6:$K$35,9,FALSE))</f>
        <v/>
      </c>
      <c r="AM41" s="555" t="str">
        <f>IF(AM40="","",VLOOKUP(AM40,'[2]シフト記号表（勤務時間帯）'!$C$6:$K$35,9,FALSE))</f>
        <v/>
      </c>
      <c r="AN41" s="553" t="str">
        <f>IF(AN40="","",VLOOKUP(AN40,'[2]シフト記号表（勤務時間帯）'!$C$6:$K$35,9,FALSE))</f>
        <v/>
      </c>
      <c r="AO41" s="554" t="str">
        <f>IF(AO40="","",VLOOKUP(AO40,'[2]シフト記号表（勤務時間帯）'!$C$6:$K$35,9,FALSE))</f>
        <v/>
      </c>
      <c r="AP41" s="554" t="str">
        <f>IF(AP40="","",VLOOKUP(AP40,'[2]シフト記号表（勤務時間帯）'!$C$6:$K$35,9,FALSE))</f>
        <v/>
      </c>
      <c r="AQ41" s="554" t="str">
        <f>IF(AQ40="","",VLOOKUP(AQ40,'[2]シフト記号表（勤務時間帯）'!$C$6:$K$35,9,FALSE))</f>
        <v/>
      </c>
      <c r="AR41" s="554" t="str">
        <f>IF(AR40="","",VLOOKUP(AR40,'[2]シフト記号表（勤務時間帯）'!$C$6:$K$35,9,FALSE))</f>
        <v/>
      </c>
      <c r="AS41" s="554" t="str">
        <f>IF(AS40="","",VLOOKUP(AS40,'[2]シフト記号表（勤務時間帯）'!$C$6:$K$35,9,FALSE))</f>
        <v/>
      </c>
      <c r="AT41" s="555" t="str">
        <f>IF(AT40="","",VLOOKUP(AT40,'[2]シフト記号表（勤務時間帯）'!$C$6:$K$35,9,FALSE))</f>
        <v/>
      </c>
      <c r="AU41" s="553" t="str">
        <f>IF(AU40="","",VLOOKUP(AU40,'[2]シフト記号表（勤務時間帯）'!$C$6:$K$35,9,FALSE))</f>
        <v/>
      </c>
      <c r="AV41" s="554" t="str">
        <f>IF(AV40="","",VLOOKUP(AV40,'[2]シフト記号表（勤務時間帯）'!$C$6:$K$35,9,FALSE))</f>
        <v/>
      </c>
      <c r="AW41" s="554" t="str">
        <f>IF(AW40="","",VLOOKUP(AW40,'[2]シフト記号表（勤務時間帯）'!$C$6:$K$35,9,FALSE))</f>
        <v/>
      </c>
      <c r="AX41" s="2241">
        <f>IF($BB$3="４週",SUM(S41:AT41),IF($BB$3="暦月",SUM(S41:AW41),""))</f>
        <v>0</v>
      </c>
      <c r="AY41" s="2242"/>
      <c r="AZ41" s="2243">
        <f>IF($BB$3="４週",AX41/4,IF($BB$3="暦月",'様式1-2'!AX41/('様式1-2'!$BB$8/7),""))</f>
        <v>0</v>
      </c>
      <c r="BA41" s="2244"/>
      <c r="BB41" s="2043"/>
      <c r="BC41" s="2044"/>
      <c r="BD41" s="2044"/>
      <c r="BE41" s="2044"/>
      <c r="BF41" s="2045"/>
    </row>
    <row r="42" spans="2:58" ht="20.25" customHeight="1" x14ac:dyDescent="0.15">
      <c r="B42" s="2180"/>
      <c r="C42" s="2135"/>
      <c r="D42" s="2140"/>
      <c r="E42" s="2136"/>
      <c r="F42" s="552">
        <f>C40</f>
        <v>0</v>
      </c>
      <c r="G42" s="2256"/>
      <c r="H42" s="2195"/>
      <c r="I42" s="2196"/>
      <c r="J42" s="2196"/>
      <c r="K42" s="2197"/>
      <c r="L42" s="2261"/>
      <c r="M42" s="2262"/>
      <c r="N42" s="2262"/>
      <c r="O42" s="2263"/>
      <c r="P42" s="2245" t="s">
        <v>742</v>
      </c>
      <c r="Q42" s="2246"/>
      <c r="R42" s="2247"/>
      <c r="S42" s="557" t="str">
        <f>IF(S40="","",VLOOKUP(S40,'[2]シフト記号表（勤務時間帯）'!$C$6:$U$35,19,FALSE))</f>
        <v/>
      </c>
      <c r="T42" s="558" t="str">
        <f>IF(T40="","",VLOOKUP(T40,'[2]シフト記号表（勤務時間帯）'!$C$6:$U$35,19,FALSE))</f>
        <v/>
      </c>
      <c r="U42" s="558" t="str">
        <f>IF(U40="","",VLOOKUP(U40,'[2]シフト記号表（勤務時間帯）'!$C$6:$U$35,19,FALSE))</f>
        <v/>
      </c>
      <c r="V42" s="558" t="str">
        <f>IF(V40="","",VLOOKUP(V40,'[2]シフト記号表（勤務時間帯）'!$C$6:$U$35,19,FALSE))</f>
        <v/>
      </c>
      <c r="W42" s="558" t="str">
        <f>IF(W40="","",VLOOKUP(W40,'[2]シフト記号表（勤務時間帯）'!$C$6:$U$35,19,FALSE))</f>
        <v/>
      </c>
      <c r="X42" s="558" t="str">
        <f>IF(X40="","",VLOOKUP(X40,'[2]シフト記号表（勤務時間帯）'!$C$6:$U$35,19,FALSE))</f>
        <v/>
      </c>
      <c r="Y42" s="559" t="str">
        <f>IF(Y40="","",VLOOKUP(Y40,'[2]シフト記号表（勤務時間帯）'!$C$6:$U$35,19,FALSE))</f>
        <v/>
      </c>
      <c r="Z42" s="557" t="str">
        <f>IF(Z40="","",VLOOKUP(Z40,'[2]シフト記号表（勤務時間帯）'!$C$6:$U$35,19,FALSE))</f>
        <v/>
      </c>
      <c r="AA42" s="558" t="str">
        <f>IF(AA40="","",VLOOKUP(AA40,'[2]シフト記号表（勤務時間帯）'!$C$6:$U$35,19,FALSE))</f>
        <v/>
      </c>
      <c r="AB42" s="558" t="str">
        <f>IF(AB40="","",VLOOKUP(AB40,'[2]シフト記号表（勤務時間帯）'!$C$6:$U$35,19,FALSE))</f>
        <v/>
      </c>
      <c r="AC42" s="558" t="str">
        <f>IF(AC40="","",VLOOKUP(AC40,'[2]シフト記号表（勤務時間帯）'!$C$6:$U$35,19,FALSE))</f>
        <v/>
      </c>
      <c r="AD42" s="558" t="str">
        <f>IF(AD40="","",VLOOKUP(AD40,'[2]シフト記号表（勤務時間帯）'!$C$6:$U$35,19,FALSE))</f>
        <v/>
      </c>
      <c r="AE42" s="558" t="str">
        <f>IF(AE40="","",VLOOKUP(AE40,'[2]シフト記号表（勤務時間帯）'!$C$6:$U$35,19,FALSE))</f>
        <v/>
      </c>
      <c r="AF42" s="559" t="str">
        <f>IF(AF40="","",VLOOKUP(AF40,'[2]シフト記号表（勤務時間帯）'!$C$6:$U$35,19,FALSE))</f>
        <v/>
      </c>
      <c r="AG42" s="557" t="str">
        <f>IF(AG40="","",VLOOKUP(AG40,'[2]シフト記号表（勤務時間帯）'!$C$6:$U$35,19,FALSE))</f>
        <v/>
      </c>
      <c r="AH42" s="558" t="str">
        <f>IF(AH40="","",VLOOKUP(AH40,'[2]シフト記号表（勤務時間帯）'!$C$6:$U$35,19,FALSE))</f>
        <v/>
      </c>
      <c r="AI42" s="558" t="str">
        <f>IF(AI40="","",VLOOKUP(AI40,'[2]シフト記号表（勤務時間帯）'!$C$6:$U$35,19,FALSE))</f>
        <v/>
      </c>
      <c r="AJ42" s="558" t="str">
        <f>IF(AJ40="","",VLOOKUP(AJ40,'[2]シフト記号表（勤務時間帯）'!$C$6:$U$35,19,FALSE))</f>
        <v/>
      </c>
      <c r="AK42" s="558" t="str">
        <f>IF(AK40="","",VLOOKUP(AK40,'[2]シフト記号表（勤務時間帯）'!$C$6:$U$35,19,FALSE))</f>
        <v/>
      </c>
      <c r="AL42" s="558" t="str">
        <f>IF(AL40="","",VLOOKUP(AL40,'[2]シフト記号表（勤務時間帯）'!$C$6:$U$35,19,FALSE))</f>
        <v/>
      </c>
      <c r="AM42" s="559" t="str">
        <f>IF(AM40="","",VLOOKUP(AM40,'[2]シフト記号表（勤務時間帯）'!$C$6:$U$35,19,FALSE))</f>
        <v/>
      </c>
      <c r="AN42" s="557" t="str">
        <f>IF(AN40="","",VLOOKUP(AN40,'[2]シフト記号表（勤務時間帯）'!$C$6:$U$35,19,FALSE))</f>
        <v/>
      </c>
      <c r="AO42" s="558" t="str">
        <f>IF(AO40="","",VLOOKUP(AO40,'[2]シフト記号表（勤務時間帯）'!$C$6:$U$35,19,FALSE))</f>
        <v/>
      </c>
      <c r="AP42" s="558" t="str">
        <f>IF(AP40="","",VLOOKUP(AP40,'[2]シフト記号表（勤務時間帯）'!$C$6:$U$35,19,FALSE))</f>
        <v/>
      </c>
      <c r="AQ42" s="558" t="str">
        <f>IF(AQ40="","",VLOOKUP(AQ40,'[2]シフト記号表（勤務時間帯）'!$C$6:$U$35,19,FALSE))</f>
        <v/>
      </c>
      <c r="AR42" s="558" t="str">
        <f>IF(AR40="","",VLOOKUP(AR40,'[2]シフト記号表（勤務時間帯）'!$C$6:$U$35,19,FALSE))</f>
        <v/>
      </c>
      <c r="AS42" s="558" t="str">
        <f>IF(AS40="","",VLOOKUP(AS40,'[2]シフト記号表（勤務時間帯）'!$C$6:$U$35,19,FALSE))</f>
        <v/>
      </c>
      <c r="AT42" s="559" t="str">
        <f>IF(AT40="","",VLOOKUP(AT40,'[2]シフト記号表（勤務時間帯）'!$C$6:$U$35,19,FALSE))</f>
        <v/>
      </c>
      <c r="AU42" s="557" t="str">
        <f>IF(AU40="","",VLOOKUP(AU40,'[2]シフト記号表（勤務時間帯）'!$C$6:$U$35,19,FALSE))</f>
        <v/>
      </c>
      <c r="AV42" s="558" t="str">
        <f>IF(AV40="","",VLOOKUP(AV40,'[2]シフト記号表（勤務時間帯）'!$C$6:$U$35,19,FALSE))</f>
        <v/>
      </c>
      <c r="AW42" s="558" t="str">
        <f>IF(AW40="","",VLOOKUP(AW40,'[2]シフト記号表（勤務時間帯）'!$C$6:$U$35,19,FALSE))</f>
        <v/>
      </c>
      <c r="AX42" s="2248">
        <f>IF($BB$3="４週",SUM(S42:AT42),IF($BB$3="暦月",SUM(S42:AW42),""))</f>
        <v>0</v>
      </c>
      <c r="AY42" s="2249"/>
      <c r="AZ42" s="2250">
        <f>IF($BB$3="４週",AX42/4,IF($BB$3="暦月",'様式1-2'!AX42/('様式1-2'!$BB$8/7),""))</f>
        <v>0</v>
      </c>
      <c r="BA42" s="2251"/>
      <c r="BB42" s="2129"/>
      <c r="BC42" s="2130"/>
      <c r="BD42" s="2130"/>
      <c r="BE42" s="2130"/>
      <c r="BF42" s="2131"/>
    </row>
    <row r="43" spans="2:58" ht="20.25" customHeight="1" x14ac:dyDescent="0.15">
      <c r="B43" s="2180">
        <f>B40+1</f>
        <v>8</v>
      </c>
      <c r="C43" s="2121"/>
      <c r="D43" s="2126"/>
      <c r="E43" s="2122"/>
      <c r="F43" s="560"/>
      <c r="G43" s="2255"/>
      <c r="H43" s="2257"/>
      <c r="I43" s="2196"/>
      <c r="J43" s="2196"/>
      <c r="K43" s="2197"/>
      <c r="L43" s="2258"/>
      <c r="M43" s="2259"/>
      <c r="N43" s="2259"/>
      <c r="O43" s="2260"/>
      <c r="P43" s="2264" t="s">
        <v>740</v>
      </c>
      <c r="Q43" s="2265"/>
      <c r="R43" s="2266"/>
      <c r="S43" s="549"/>
      <c r="T43" s="550"/>
      <c r="U43" s="550"/>
      <c r="V43" s="550"/>
      <c r="W43" s="550"/>
      <c r="X43" s="550"/>
      <c r="Y43" s="551"/>
      <c r="Z43" s="549"/>
      <c r="AA43" s="550"/>
      <c r="AB43" s="550"/>
      <c r="AC43" s="550"/>
      <c r="AD43" s="550"/>
      <c r="AE43" s="550"/>
      <c r="AF43" s="551"/>
      <c r="AG43" s="549"/>
      <c r="AH43" s="550"/>
      <c r="AI43" s="550"/>
      <c r="AJ43" s="550"/>
      <c r="AK43" s="550"/>
      <c r="AL43" s="550"/>
      <c r="AM43" s="551"/>
      <c r="AN43" s="549"/>
      <c r="AO43" s="550"/>
      <c r="AP43" s="550"/>
      <c r="AQ43" s="550"/>
      <c r="AR43" s="550"/>
      <c r="AS43" s="550"/>
      <c r="AT43" s="551"/>
      <c r="AU43" s="549"/>
      <c r="AV43" s="550"/>
      <c r="AW43" s="550"/>
      <c r="AX43" s="2267"/>
      <c r="AY43" s="2268"/>
      <c r="AZ43" s="2269"/>
      <c r="BA43" s="2270"/>
      <c r="BB43" s="2118"/>
      <c r="BC43" s="2119"/>
      <c r="BD43" s="2119"/>
      <c r="BE43" s="2119"/>
      <c r="BF43" s="2120"/>
    </row>
    <row r="44" spans="2:58" ht="20.25" customHeight="1" x14ac:dyDescent="0.15">
      <c r="B44" s="2180"/>
      <c r="C44" s="2053"/>
      <c r="D44" s="2062"/>
      <c r="E44" s="2054"/>
      <c r="F44" s="552"/>
      <c r="G44" s="2191"/>
      <c r="H44" s="2195"/>
      <c r="I44" s="2196"/>
      <c r="J44" s="2196"/>
      <c r="K44" s="2197"/>
      <c r="L44" s="2201"/>
      <c r="M44" s="2202"/>
      <c r="N44" s="2202"/>
      <c r="O44" s="2203"/>
      <c r="P44" s="2238" t="s">
        <v>741</v>
      </c>
      <c r="Q44" s="2239"/>
      <c r="R44" s="2240"/>
      <c r="S44" s="553" t="str">
        <f>IF(S43="","",VLOOKUP(S43,'[2]シフト記号表（勤務時間帯）'!$C$6:$K$35,9,FALSE))</f>
        <v/>
      </c>
      <c r="T44" s="554" t="str">
        <f>IF(T43="","",VLOOKUP(T43,'[2]シフト記号表（勤務時間帯）'!$C$6:$K$35,9,FALSE))</f>
        <v/>
      </c>
      <c r="U44" s="554" t="str">
        <f>IF(U43="","",VLOOKUP(U43,'[2]シフト記号表（勤務時間帯）'!$C$6:$K$35,9,FALSE))</f>
        <v/>
      </c>
      <c r="V44" s="554" t="str">
        <f>IF(V43="","",VLOOKUP(V43,'[2]シフト記号表（勤務時間帯）'!$C$6:$K$35,9,FALSE))</f>
        <v/>
      </c>
      <c r="W44" s="554" t="str">
        <f>IF(W43="","",VLOOKUP(W43,'[2]シフト記号表（勤務時間帯）'!$C$6:$K$35,9,FALSE))</f>
        <v/>
      </c>
      <c r="X44" s="554" t="str">
        <f>IF(X43="","",VLOOKUP(X43,'[2]シフト記号表（勤務時間帯）'!$C$6:$K$35,9,FALSE))</f>
        <v/>
      </c>
      <c r="Y44" s="555" t="str">
        <f>IF(Y43="","",VLOOKUP(Y43,'[2]シフト記号表（勤務時間帯）'!$C$6:$K$35,9,FALSE))</f>
        <v/>
      </c>
      <c r="Z44" s="553" t="str">
        <f>IF(Z43="","",VLOOKUP(Z43,'[2]シフト記号表（勤務時間帯）'!$C$6:$K$35,9,FALSE))</f>
        <v/>
      </c>
      <c r="AA44" s="554" t="str">
        <f>IF(AA43="","",VLOOKUP(AA43,'[2]シフト記号表（勤務時間帯）'!$C$6:$K$35,9,FALSE))</f>
        <v/>
      </c>
      <c r="AB44" s="554" t="str">
        <f>IF(AB43="","",VLOOKUP(AB43,'[2]シフト記号表（勤務時間帯）'!$C$6:$K$35,9,FALSE))</f>
        <v/>
      </c>
      <c r="AC44" s="554" t="str">
        <f>IF(AC43="","",VLOOKUP(AC43,'[2]シフト記号表（勤務時間帯）'!$C$6:$K$35,9,FALSE))</f>
        <v/>
      </c>
      <c r="AD44" s="554" t="str">
        <f>IF(AD43="","",VLOOKUP(AD43,'[2]シフト記号表（勤務時間帯）'!$C$6:$K$35,9,FALSE))</f>
        <v/>
      </c>
      <c r="AE44" s="554" t="str">
        <f>IF(AE43="","",VLOOKUP(AE43,'[2]シフト記号表（勤務時間帯）'!$C$6:$K$35,9,FALSE))</f>
        <v/>
      </c>
      <c r="AF44" s="555" t="str">
        <f>IF(AF43="","",VLOOKUP(AF43,'[2]シフト記号表（勤務時間帯）'!$C$6:$K$35,9,FALSE))</f>
        <v/>
      </c>
      <c r="AG44" s="553" t="str">
        <f>IF(AG43="","",VLOOKUP(AG43,'[2]シフト記号表（勤務時間帯）'!$C$6:$K$35,9,FALSE))</f>
        <v/>
      </c>
      <c r="AH44" s="554" t="str">
        <f>IF(AH43="","",VLOOKUP(AH43,'[2]シフト記号表（勤務時間帯）'!$C$6:$K$35,9,FALSE))</f>
        <v/>
      </c>
      <c r="AI44" s="554" t="str">
        <f>IF(AI43="","",VLOOKUP(AI43,'[2]シフト記号表（勤務時間帯）'!$C$6:$K$35,9,FALSE))</f>
        <v/>
      </c>
      <c r="AJ44" s="554" t="str">
        <f>IF(AJ43="","",VLOOKUP(AJ43,'[2]シフト記号表（勤務時間帯）'!$C$6:$K$35,9,FALSE))</f>
        <v/>
      </c>
      <c r="AK44" s="554" t="str">
        <f>IF(AK43="","",VLOOKUP(AK43,'[2]シフト記号表（勤務時間帯）'!$C$6:$K$35,9,FALSE))</f>
        <v/>
      </c>
      <c r="AL44" s="554" t="str">
        <f>IF(AL43="","",VLOOKUP(AL43,'[2]シフト記号表（勤務時間帯）'!$C$6:$K$35,9,FALSE))</f>
        <v/>
      </c>
      <c r="AM44" s="555" t="str">
        <f>IF(AM43="","",VLOOKUP(AM43,'[2]シフト記号表（勤務時間帯）'!$C$6:$K$35,9,FALSE))</f>
        <v/>
      </c>
      <c r="AN44" s="553" t="str">
        <f>IF(AN43="","",VLOOKUP(AN43,'[2]シフト記号表（勤務時間帯）'!$C$6:$K$35,9,FALSE))</f>
        <v/>
      </c>
      <c r="AO44" s="554" t="str">
        <f>IF(AO43="","",VLOOKUP(AO43,'[2]シフト記号表（勤務時間帯）'!$C$6:$K$35,9,FALSE))</f>
        <v/>
      </c>
      <c r="AP44" s="554" t="str">
        <f>IF(AP43="","",VLOOKUP(AP43,'[2]シフト記号表（勤務時間帯）'!$C$6:$K$35,9,FALSE))</f>
        <v/>
      </c>
      <c r="AQ44" s="554" t="str">
        <f>IF(AQ43="","",VLOOKUP(AQ43,'[2]シフト記号表（勤務時間帯）'!$C$6:$K$35,9,FALSE))</f>
        <v/>
      </c>
      <c r="AR44" s="554" t="str">
        <f>IF(AR43="","",VLOOKUP(AR43,'[2]シフト記号表（勤務時間帯）'!$C$6:$K$35,9,FALSE))</f>
        <v/>
      </c>
      <c r="AS44" s="554" t="str">
        <f>IF(AS43="","",VLOOKUP(AS43,'[2]シフト記号表（勤務時間帯）'!$C$6:$K$35,9,FALSE))</f>
        <v/>
      </c>
      <c r="AT44" s="555" t="str">
        <f>IF(AT43="","",VLOOKUP(AT43,'[2]シフト記号表（勤務時間帯）'!$C$6:$K$35,9,FALSE))</f>
        <v/>
      </c>
      <c r="AU44" s="553" t="str">
        <f>IF(AU43="","",VLOOKUP(AU43,'[2]シフト記号表（勤務時間帯）'!$C$6:$K$35,9,FALSE))</f>
        <v/>
      </c>
      <c r="AV44" s="554" t="str">
        <f>IF(AV43="","",VLOOKUP(AV43,'[2]シフト記号表（勤務時間帯）'!$C$6:$K$35,9,FALSE))</f>
        <v/>
      </c>
      <c r="AW44" s="554" t="str">
        <f>IF(AW43="","",VLOOKUP(AW43,'[2]シフト記号表（勤務時間帯）'!$C$6:$K$35,9,FALSE))</f>
        <v/>
      </c>
      <c r="AX44" s="2241">
        <f>IF($BB$3="４週",SUM(S44:AT44),IF($BB$3="暦月",SUM(S44:AW44),""))</f>
        <v>0</v>
      </c>
      <c r="AY44" s="2242"/>
      <c r="AZ44" s="2243">
        <f>IF($BB$3="４週",AX44/4,IF($BB$3="暦月",'様式1-2'!AX44/('様式1-2'!$BB$8/7),""))</f>
        <v>0</v>
      </c>
      <c r="BA44" s="2244"/>
      <c r="BB44" s="2043"/>
      <c r="BC44" s="2044"/>
      <c r="BD44" s="2044"/>
      <c r="BE44" s="2044"/>
      <c r="BF44" s="2045"/>
    </row>
    <row r="45" spans="2:58" ht="20.25" customHeight="1" x14ac:dyDescent="0.15">
      <c r="B45" s="2180"/>
      <c r="C45" s="2135"/>
      <c r="D45" s="2140"/>
      <c r="E45" s="2136"/>
      <c r="F45" s="552">
        <f>C43</f>
        <v>0</v>
      </c>
      <c r="G45" s="2256"/>
      <c r="H45" s="2195"/>
      <c r="I45" s="2196"/>
      <c r="J45" s="2196"/>
      <c r="K45" s="2197"/>
      <c r="L45" s="2261"/>
      <c r="M45" s="2262"/>
      <c r="N45" s="2262"/>
      <c r="O45" s="2263"/>
      <c r="P45" s="2245" t="s">
        <v>742</v>
      </c>
      <c r="Q45" s="2246"/>
      <c r="R45" s="2247"/>
      <c r="S45" s="557" t="str">
        <f>IF(S43="","",VLOOKUP(S43,'[2]シフト記号表（勤務時間帯）'!$C$6:$U$35,19,FALSE))</f>
        <v/>
      </c>
      <c r="T45" s="558" t="str">
        <f>IF(T43="","",VLOOKUP(T43,'[2]シフト記号表（勤務時間帯）'!$C$6:$U$35,19,FALSE))</f>
        <v/>
      </c>
      <c r="U45" s="558" t="str">
        <f>IF(U43="","",VLOOKUP(U43,'[2]シフト記号表（勤務時間帯）'!$C$6:$U$35,19,FALSE))</f>
        <v/>
      </c>
      <c r="V45" s="558" t="str">
        <f>IF(V43="","",VLOOKUP(V43,'[2]シフト記号表（勤務時間帯）'!$C$6:$U$35,19,FALSE))</f>
        <v/>
      </c>
      <c r="W45" s="558" t="str">
        <f>IF(W43="","",VLOOKUP(W43,'[2]シフト記号表（勤務時間帯）'!$C$6:$U$35,19,FALSE))</f>
        <v/>
      </c>
      <c r="X45" s="558" t="str">
        <f>IF(X43="","",VLOOKUP(X43,'[2]シフト記号表（勤務時間帯）'!$C$6:$U$35,19,FALSE))</f>
        <v/>
      </c>
      <c r="Y45" s="559" t="str">
        <f>IF(Y43="","",VLOOKUP(Y43,'[2]シフト記号表（勤務時間帯）'!$C$6:$U$35,19,FALSE))</f>
        <v/>
      </c>
      <c r="Z45" s="557" t="str">
        <f>IF(Z43="","",VLOOKUP(Z43,'[2]シフト記号表（勤務時間帯）'!$C$6:$U$35,19,FALSE))</f>
        <v/>
      </c>
      <c r="AA45" s="558" t="str">
        <f>IF(AA43="","",VLOOKUP(AA43,'[2]シフト記号表（勤務時間帯）'!$C$6:$U$35,19,FALSE))</f>
        <v/>
      </c>
      <c r="AB45" s="558" t="str">
        <f>IF(AB43="","",VLOOKUP(AB43,'[2]シフト記号表（勤務時間帯）'!$C$6:$U$35,19,FALSE))</f>
        <v/>
      </c>
      <c r="AC45" s="558" t="str">
        <f>IF(AC43="","",VLOOKUP(AC43,'[2]シフト記号表（勤務時間帯）'!$C$6:$U$35,19,FALSE))</f>
        <v/>
      </c>
      <c r="AD45" s="558" t="str">
        <f>IF(AD43="","",VLOOKUP(AD43,'[2]シフト記号表（勤務時間帯）'!$C$6:$U$35,19,FALSE))</f>
        <v/>
      </c>
      <c r="AE45" s="558" t="str">
        <f>IF(AE43="","",VLOOKUP(AE43,'[2]シフト記号表（勤務時間帯）'!$C$6:$U$35,19,FALSE))</f>
        <v/>
      </c>
      <c r="AF45" s="559" t="str">
        <f>IF(AF43="","",VLOOKUP(AF43,'[2]シフト記号表（勤務時間帯）'!$C$6:$U$35,19,FALSE))</f>
        <v/>
      </c>
      <c r="AG45" s="557" t="str">
        <f>IF(AG43="","",VLOOKUP(AG43,'[2]シフト記号表（勤務時間帯）'!$C$6:$U$35,19,FALSE))</f>
        <v/>
      </c>
      <c r="AH45" s="558" t="str">
        <f>IF(AH43="","",VLOOKUP(AH43,'[2]シフト記号表（勤務時間帯）'!$C$6:$U$35,19,FALSE))</f>
        <v/>
      </c>
      <c r="AI45" s="558" t="str">
        <f>IF(AI43="","",VLOOKUP(AI43,'[2]シフト記号表（勤務時間帯）'!$C$6:$U$35,19,FALSE))</f>
        <v/>
      </c>
      <c r="AJ45" s="558" t="str">
        <f>IF(AJ43="","",VLOOKUP(AJ43,'[2]シフト記号表（勤務時間帯）'!$C$6:$U$35,19,FALSE))</f>
        <v/>
      </c>
      <c r="AK45" s="558" t="str">
        <f>IF(AK43="","",VLOOKUP(AK43,'[2]シフト記号表（勤務時間帯）'!$C$6:$U$35,19,FALSE))</f>
        <v/>
      </c>
      <c r="AL45" s="558" t="str">
        <f>IF(AL43="","",VLOOKUP(AL43,'[2]シフト記号表（勤務時間帯）'!$C$6:$U$35,19,FALSE))</f>
        <v/>
      </c>
      <c r="AM45" s="559" t="str">
        <f>IF(AM43="","",VLOOKUP(AM43,'[2]シフト記号表（勤務時間帯）'!$C$6:$U$35,19,FALSE))</f>
        <v/>
      </c>
      <c r="AN45" s="557" t="str">
        <f>IF(AN43="","",VLOOKUP(AN43,'[2]シフト記号表（勤務時間帯）'!$C$6:$U$35,19,FALSE))</f>
        <v/>
      </c>
      <c r="AO45" s="558" t="str">
        <f>IF(AO43="","",VLOOKUP(AO43,'[2]シフト記号表（勤務時間帯）'!$C$6:$U$35,19,FALSE))</f>
        <v/>
      </c>
      <c r="AP45" s="558" t="str">
        <f>IF(AP43="","",VLOOKUP(AP43,'[2]シフト記号表（勤務時間帯）'!$C$6:$U$35,19,FALSE))</f>
        <v/>
      </c>
      <c r="AQ45" s="558" t="str">
        <f>IF(AQ43="","",VLOOKUP(AQ43,'[2]シフト記号表（勤務時間帯）'!$C$6:$U$35,19,FALSE))</f>
        <v/>
      </c>
      <c r="AR45" s="558" t="str">
        <f>IF(AR43="","",VLOOKUP(AR43,'[2]シフト記号表（勤務時間帯）'!$C$6:$U$35,19,FALSE))</f>
        <v/>
      </c>
      <c r="AS45" s="558" t="str">
        <f>IF(AS43="","",VLOOKUP(AS43,'[2]シフト記号表（勤務時間帯）'!$C$6:$U$35,19,FALSE))</f>
        <v/>
      </c>
      <c r="AT45" s="559" t="str">
        <f>IF(AT43="","",VLOOKUP(AT43,'[2]シフト記号表（勤務時間帯）'!$C$6:$U$35,19,FALSE))</f>
        <v/>
      </c>
      <c r="AU45" s="557" t="str">
        <f>IF(AU43="","",VLOOKUP(AU43,'[2]シフト記号表（勤務時間帯）'!$C$6:$U$35,19,FALSE))</f>
        <v/>
      </c>
      <c r="AV45" s="558" t="str">
        <f>IF(AV43="","",VLOOKUP(AV43,'[2]シフト記号表（勤務時間帯）'!$C$6:$U$35,19,FALSE))</f>
        <v/>
      </c>
      <c r="AW45" s="558" t="str">
        <f>IF(AW43="","",VLOOKUP(AW43,'[2]シフト記号表（勤務時間帯）'!$C$6:$U$35,19,FALSE))</f>
        <v/>
      </c>
      <c r="AX45" s="2248">
        <f>IF($BB$3="４週",SUM(S45:AT45),IF($BB$3="暦月",SUM(S45:AW45),""))</f>
        <v>0</v>
      </c>
      <c r="AY45" s="2249"/>
      <c r="AZ45" s="2250">
        <f>IF($BB$3="４週",AX45/4,IF($BB$3="暦月",'様式1-2'!AX45/('様式1-2'!$BB$8/7),""))</f>
        <v>0</v>
      </c>
      <c r="BA45" s="2251"/>
      <c r="BB45" s="2129"/>
      <c r="BC45" s="2130"/>
      <c r="BD45" s="2130"/>
      <c r="BE45" s="2130"/>
      <c r="BF45" s="2131"/>
    </row>
    <row r="46" spans="2:58" ht="20.25" customHeight="1" x14ac:dyDescent="0.15">
      <c r="B46" s="2180">
        <f>B43+1</f>
        <v>9</v>
      </c>
      <c r="C46" s="2121"/>
      <c r="D46" s="2126"/>
      <c r="E46" s="2122"/>
      <c r="F46" s="560"/>
      <c r="G46" s="2255"/>
      <c r="H46" s="2257"/>
      <c r="I46" s="2196"/>
      <c r="J46" s="2196"/>
      <c r="K46" s="2197"/>
      <c r="L46" s="2258"/>
      <c r="M46" s="2259"/>
      <c r="N46" s="2259"/>
      <c r="O46" s="2260"/>
      <c r="P46" s="2264" t="s">
        <v>740</v>
      </c>
      <c r="Q46" s="2265"/>
      <c r="R46" s="2266"/>
      <c r="S46" s="549"/>
      <c r="T46" s="550"/>
      <c r="U46" s="550"/>
      <c r="V46" s="550"/>
      <c r="W46" s="550"/>
      <c r="X46" s="550"/>
      <c r="Y46" s="551"/>
      <c r="Z46" s="549"/>
      <c r="AA46" s="550"/>
      <c r="AB46" s="550"/>
      <c r="AC46" s="550"/>
      <c r="AD46" s="550"/>
      <c r="AE46" s="550"/>
      <c r="AF46" s="551"/>
      <c r="AG46" s="549"/>
      <c r="AH46" s="550"/>
      <c r="AI46" s="550"/>
      <c r="AJ46" s="550"/>
      <c r="AK46" s="550"/>
      <c r="AL46" s="550"/>
      <c r="AM46" s="551"/>
      <c r="AN46" s="549"/>
      <c r="AO46" s="550"/>
      <c r="AP46" s="550"/>
      <c r="AQ46" s="550"/>
      <c r="AR46" s="550"/>
      <c r="AS46" s="550"/>
      <c r="AT46" s="551"/>
      <c r="AU46" s="549"/>
      <c r="AV46" s="550"/>
      <c r="AW46" s="550"/>
      <c r="AX46" s="2267"/>
      <c r="AY46" s="2268"/>
      <c r="AZ46" s="2269"/>
      <c r="BA46" s="2270"/>
      <c r="BB46" s="2118"/>
      <c r="BC46" s="2119"/>
      <c r="BD46" s="2119"/>
      <c r="BE46" s="2119"/>
      <c r="BF46" s="2120"/>
    </row>
    <row r="47" spans="2:58" ht="20.25" customHeight="1" x14ac:dyDescent="0.15">
      <c r="B47" s="2180"/>
      <c r="C47" s="2053"/>
      <c r="D47" s="2062"/>
      <c r="E47" s="2054"/>
      <c r="F47" s="552"/>
      <c r="G47" s="2191"/>
      <c r="H47" s="2195"/>
      <c r="I47" s="2196"/>
      <c r="J47" s="2196"/>
      <c r="K47" s="2197"/>
      <c r="L47" s="2201"/>
      <c r="M47" s="2202"/>
      <c r="N47" s="2202"/>
      <c r="O47" s="2203"/>
      <c r="P47" s="2238" t="s">
        <v>741</v>
      </c>
      <c r="Q47" s="2239"/>
      <c r="R47" s="2240"/>
      <c r="S47" s="553" t="str">
        <f>IF(S46="","",VLOOKUP(S46,'[2]シフト記号表（勤務時間帯）'!$C$6:$K$35,9,FALSE))</f>
        <v/>
      </c>
      <c r="T47" s="554" t="str">
        <f>IF(T46="","",VLOOKUP(T46,'[2]シフト記号表（勤務時間帯）'!$C$6:$K$35,9,FALSE))</f>
        <v/>
      </c>
      <c r="U47" s="554" t="str">
        <f>IF(U46="","",VLOOKUP(U46,'[2]シフト記号表（勤務時間帯）'!$C$6:$K$35,9,FALSE))</f>
        <v/>
      </c>
      <c r="V47" s="554" t="str">
        <f>IF(V46="","",VLOOKUP(V46,'[2]シフト記号表（勤務時間帯）'!$C$6:$K$35,9,FALSE))</f>
        <v/>
      </c>
      <c r="W47" s="554" t="str">
        <f>IF(W46="","",VLOOKUP(W46,'[2]シフト記号表（勤務時間帯）'!$C$6:$K$35,9,FALSE))</f>
        <v/>
      </c>
      <c r="X47" s="554" t="str">
        <f>IF(X46="","",VLOOKUP(X46,'[2]シフト記号表（勤務時間帯）'!$C$6:$K$35,9,FALSE))</f>
        <v/>
      </c>
      <c r="Y47" s="555" t="str">
        <f>IF(Y46="","",VLOOKUP(Y46,'[2]シフト記号表（勤務時間帯）'!$C$6:$K$35,9,FALSE))</f>
        <v/>
      </c>
      <c r="Z47" s="553" t="str">
        <f>IF(Z46="","",VLOOKUP(Z46,'[2]シフト記号表（勤務時間帯）'!$C$6:$K$35,9,FALSE))</f>
        <v/>
      </c>
      <c r="AA47" s="554" t="str">
        <f>IF(AA46="","",VLOOKUP(AA46,'[2]シフト記号表（勤務時間帯）'!$C$6:$K$35,9,FALSE))</f>
        <v/>
      </c>
      <c r="AB47" s="554" t="str">
        <f>IF(AB46="","",VLOOKUP(AB46,'[2]シフト記号表（勤務時間帯）'!$C$6:$K$35,9,FALSE))</f>
        <v/>
      </c>
      <c r="AC47" s="554" t="str">
        <f>IF(AC46="","",VLOOKUP(AC46,'[2]シフト記号表（勤務時間帯）'!$C$6:$K$35,9,FALSE))</f>
        <v/>
      </c>
      <c r="AD47" s="554" t="str">
        <f>IF(AD46="","",VLOOKUP(AD46,'[2]シフト記号表（勤務時間帯）'!$C$6:$K$35,9,FALSE))</f>
        <v/>
      </c>
      <c r="AE47" s="554" t="str">
        <f>IF(AE46="","",VLOOKUP(AE46,'[2]シフト記号表（勤務時間帯）'!$C$6:$K$35,9,FALSE))</f>
        <v/>
      </c>
      <c r="AF47" s="555" t="str">
        <f>IF(AF46="","",VLOOKUP(AF46,'[2]シフト記号表（勤務時間帯）'!$C$6:$K$35,9,FALSE))</f>
        <v/>
      </c>
      <c r="AG47" s="553" t="str">
        <f>IF(AG46="","",VLOOKUP(AG46,'[2]シフト記号表（勤務時間帯）'!$C$6:$K$35,9,FALSE))</f>
        <v/>
      </c>
      <c r="AH47" s="554" t="str">
        <f>IF(AH46="","",VLOOKUP(AH46,'[2]シフト記号表（勤務時間帯）'!$C$6:$K$35,9,FALSE))</f>
        <v/>
      </c>
      <c r="AI47" s="554" t="str">
        <f>IF(AI46="","",VLOOKUP(AI46,'[2]シフト記号表（勤務時間帯）'!$C$6:$K$35,9,FALSE))</f>
        <v/>
      </c>
      <c r="AJ47" s="554" t="str">
        <f>IF(AJ46="","",VLOOKUP(AJ46,'[2]シフト記号表（勤務時間帯）'!$C$6:$K$35,9,FALSE))</f>
        <v/>
      </c>
      <c r="AK47" s="554" t="str">
        <f>IF(AK46="","",VLOOKUP(AK46,'[2]シフト記号表（勤務時間帯）'!$C$6:$K$35,9,FALSE))</f>
        <v/>
      </c>
      <c r="AL47" s="554" t="str">
        <f>IF(AL46="","",VLOOKUP(AL46,'[2]シフト記号表（勤務時間帯）'!$C$6:$K$35,9,FALSE))</f>
        <v/>
      </c>
      <c r="AM47" s="555" t="str">
        <f>IF(AM46="","",VLOOKUP(AM46,'[2]シフト記号表（勤務時間帯）'!$C$6:$K$35,9,FALSE))</f>
        <v/>
      </c>
      <c r="AN47" s="553" t="str">
        <f>IF(AN46="","",VLOOKUP(AN46,'[2]シフト記号表（勤務時間帯）'!$C$6:$K$35,9,FALSE))</f>
        <v/>
      </c>
      <c r="AO47" s="554" t="str">
        <f>IF(AO46="","",VLOOKUP(AO46,'[2]シフト記号表（勤務時間帯）'!$C$6:$K$35,9,FALSE))</f>
        <v/>
      </c>
      <c r="AP47" s="554" t="str">
        <f>IF(AP46="","",VLOOKUP(AP46,'[2]シフト記号表（勤務時間帯）'!$C$6:$K$35,9,FALSE))</f>
        <v/>
      </c>
      <c r="AQ47" s="554" t="str">
        <f>IF(AQ46="","",VLOOKUP(AQ46,'[2]シフト記号表（勤務時間帯）'!$C$6:$K$35,9,FALSE))</f>
        <v/>
      </c>
      <c r="AR47" s="554" t="str">
        <f>IF(AR46="","",VLOOKUP(AR46,'[2]シフト記号表（勤務時間帯）'!$C$6:$K$35,9,FALSE))</f>
        <v/>
      </c>
      <c r="AS47" s="554" t="str">
        <f>IF(AS46="","",VLOOKUP(AS46,'[2]シフト記号表（勤務時間帯）'!$C$6:$K$35,9,FALSE))</f>
        <v/>
      </c>
      <c r="AT47" s="555" t="str">
        <f>IF(AT46="","",VLOOKUP(AT46,'[2]シフト記号表（勤務時間帯）'!$C$6:$K$35,9,FALSE))</f>
        <v/>
      </c>
      <c r="AU47" s="553" t="str">
        <f>IF(AU46="","",VLOOKUP(AU46,'[2]シフト記号表（勤務時間帯）'!$C$6:$K$35,9,FALSE))</f>
        <v/>
      </c>
      <c r="AV47" s="554" t="str">
        <f>IF(AV46="","",VLOOKUP(AV46,'[2]シフト記号表（勤務時間帯）'!$C$6:$K$35,9,FALSE))</f>
        <v/>
      </c>
      <c r="AW47" s="554" t="str">
        <f>IF(AW46="","",VLOOKUP(AW46,'[2]シフト記号表（勤務時間帯）'!$C$6:$K$35,9,FALSE))</f>
        <v/>
      </c>
      <c r="AX47" s="2241">
        <f>IF($BB$3="４週",SUM(S47:AT47),IF($BB$3="暦月",SUM(S47:AW47),""))</f>
        <v>0</v>
      </c>
      <c r="AY47" s="2242"/>
      <c r="AZ47" s="2243">
        <f>IF($BB$3="４週",AX47/4,IF($BB$3="暦月",'様式1-2'!AX47/('様式1-2'!$BB$8/7),""))</f>
        <v>0</v>
      </c>
      <c r="BA47" s="2244"/>
      <c r="BB47" s="2043"/>
      <c r="BC47" s="2044"/>
      <c r="BD47" s="2044"/>
      <c r="BE47" s="2044"/>
      <c r="BF47" s="2045"/>
    </row>
    <row r="48" spans="2:58" ht="20.25" customHeight="1" x14ac:dyDescent="0.15">
      <c r="B48" s="2180"/>
      <c r="C48" s="2135"/>
      <c r="D48" s="2140"/>
      <c r="E48" s="2136"/>
      <c r="F48" s="552">
        <f>C46</f>
        <v>0</v>
      </c>
      <c r="G48" s="2256"/>
      <c r="H48" s="2195"/>
      <c r="I48" s="2196"/>
      <c r="J48" s="2196"/>
      <c r="K48" s="2197"/>
      <c r="L48" s="2261"/>
      <c r="M48" s="2262"/>
      <c r="N48" s="2262"/>
      <c r="O48" s="2263"/>
      <c r="P48" s="2245" t="s">
        <v>742</v>
      </c>
      <c r="Q48" s="2246"/>
      <c r="R48" s="2247"/>
      <c r="S48" s="557" t="str">
        <f>IF(S46="","",VLOOKUP(S46,'[2]シフト記号表（勤務時間帯）'!$C$6:$U$35,19,FALSE))</f>
        <v/>
      </c>
      <c r="T48" s="558" t="str">
        <f>IF(T46="","",VLOOKUP(T46,'[2]シフト記号表（勤務時間帯）'!$C$6:$U$35,19,FALSE))</f>
        <v/>
      </c>
      <c r="U48" s="558" t="str">
        <f>IF(U46="","",VLOOKUP(U46,'[2]シフト記号表（勤務時間帯）'!$C$6:$U$35,19,FALSE))</f>
        <v/>
      </c>
      <c r="V48" s="558" t="str">
        <f>IF(V46="","",VLOOKUP(V46,'[2]シフト記号表（勤務時間帯）'!$C$6:$U$35,19,FALSE))</f>
        <v/>
      </c>
      <c r="W48" s="558" t="str">
        <f>IF(W46="","",VLOOKUP(W46,'[2]シフト記号表（勤務時間帯）'!$C$6:$U$35,19,FALSE))</f>
        <v/>
      </c>
      <c r="X48" s="558" t="str">
        <f>IF(X46="","",VLOOKUP(X46,'[2]シフト記号表（勤務時間帯）'!$C$6:$U$35,19,FALSE))</f>
        <v/>
      </c>
      <c r="Y48" s="559" t="str">
        <f>IF(Y46="","",VLOOKUP(Y46,'[2]シフト記号表（勤務時間帯）'!$C$6:$U$35,19,FALSE))</f>
        <v/>
      </c>
      <c r="Z48" s="557" t="str">
        <f>IF(Z46="","",VLOOKUP(Z46,'[2]シフト記号表（勤務時間帯）'!$C$6:$U$35,19,FALSE))</f>
        <v/>
      </c>
      <c r="AA48" s="558" t="str">
        <f>IF(AA46="","",VLOOKUP(AA46,'[2]シフト記号表（勤務時間帯）'!$C$6:$U$35,19,FALSE))</f>
        <v/>
      </c>
      <c r="AB48" s="558" t="str">
        <f>IF(AB46="","",VLOOKUP(AB46,'[2]シフト記号表（勤務時間帯）'!$C$6:$U$35,19,FALSE))</f>
        <v/>
      </c>
      <c r="AC48" s="558" t="str">
        <f>IF(AC46="","",VLOOKUP(AC46,'[2]シフト記号表（勤務時間帯）'!$C$6:$U$35,19,FALSE))</f>
        <v/>
      </c>
      <c r="AD48" s="558" t="str">
        <f>IF(AD46="","",VLOOKUP(AD46,'[2]シフト記号表（勤務時間帯）'!$C$6:$U$35,19,FALSE))</f>
        <v/>
      </c>
      <c r="AE48" s="558" t="str">
        <f>IF(AE46="","",VLOOKUP(AE46,'[2]シフト記号表（勤務時間帯）'!$C$6:$U$35,19,FALSE))</f>
        <v/>
      </c>
      <c r="AF48" s="559" t="str">
        <f>IF(AF46="","",VLOOKUP(AF46,'[2]シフト記号表（勤務時間帯）'!$C$6:$U$35,19,FALSE))</f>
        <v/>
      </c>
      <c r="AG48" s="557" t="str">
        <f>IF(AG46="","",VLOOKUP(AG46,'[2]シフト記号表（勤務時間帯）'!$C$6:$U$35,19,FALSE))</f>
        <v/>
      </c>
      <c r="AH48" s="558" t="str">
        <f>IF(AH46="","",VLOOKUP(AH46,'[2]シフト記号表（勤務時間帯）'!$C$6:$U$35,19,FALSE))</f>
        <v/>
      </c>
      <c r="AI48" s="558" t="str">
        <f>IF(AI46="","",VLOOKUP(AI46,'[2]シフト記号表（勤務時間帯）'!$C$6:$U$35,19,FALSE))</f>
        <v/>
      </c>
      <c r="AJ48" s="558" t="str">
        <f>IF(AJ46="","",VLOOKUP(AJ46,'[2]シフト記号表（勤務時間帯）'!$C$6:$U$35,19,FALSE))</f>
        <v/>
      </c>
      <c r="AK48" s="558" t="str">
        <f>IF(AK46="","",VLOOKUP(AK46,'[2]シフト記号表（勤務時間帯）'!$C$6:$U$35,19,FALSE))</f>
        <v/>
      </c>
      <c r="AL48" s="558" t="str">
        <f>IF(AL46="","",VLOOKUP(AL46,'[2]シフト記号表（勤務時間帯）'!$C$6:$U$35,19,FALSE))</f>
        <v/>
      </c>
      <c r="AM48" s="559" t="str">
        <f>IF(AM46="","",VLOOKUP(AM46,'[2]シフト記号表（勤務時間帯）'!$C$6:$U$35,19,FALSE))</f>
        <v/>
      </c>
      <c r="AN48" s="557" t="str">
        <f>IF(AN46="","",VLOOKUP(AN46,'[2]シフト記号表（勤務時間帯）'!$C$6:$U$35,19,FALSE))</f>
        <v/>
      </c>
      <c r="AO48" s="558" t="str">
        <f>IF(AO46="","",VLOOKUP(AO46,'[2]シフト記号表（勤務時間帯）'!$C$6:$U$35,19,FALSE))</f>
        <v/>
      </c>
      <c r="AP48" s="558" t="str">
        <f>IF(AP46="","",VLOOKUP(AP46,'[2]シフト記号表（勤務時間帯）'!$C$6:$U$35,19,FALSE))</f>
        <v/>
      </c>
      <c r="AQ48" s="558" t="str">
        <f>IF(AQ46="","",VLOOKUP(AQ46,'[2]シフト記号表（勤務時間帯）'!$C$6:$U$35,19,FALSE))</f>
        <v/>
      </c>
      <c r="AR48" s="558" t="str">
        <f>IF(AR46="","",VLOOKUP(AR46,'[2]シフト記号表（勤務時間帯）'!$C$6:$U$35,19,FALSE))</f>
        <v/>
      </c>
      <c r="AS48" s="558" t="str">
        <f>IF(AS46="","",VLOOKUP(AS46,'[2]シフト記号表（勤務時間帯）'!$C$6:$U$35,19,FALSE))</f>
        <v/>
      </c>
      <c r="AT48" s="559" t="str">
        <f>IF(AT46="","",VLOOKUP(AT46,'[2]シフト記号表（勤務時間帯）'!$C$6:$U$35,19,FALSE))</f>
        <v/>
      </c>
      <c r="AU48" s="557" t="str">
        <f>IF(AU46="","",VLOOKUP(AU46,'[2]シフト記号表（勤務時間帯）'!$C$6:$U$35,19,FALSE))</f>
        <v/>
      </c>
      <c r="AV48" s="558" t="str">
        <f>IF(AV46="","",VLOOKUP(AV46,'[2]シフト記号表（勤務時間帯）'!$C$6:$U$35,19,FALSE))</f>
        <v/>
      </c>
      <c r="AW48" s="558" t="str">
        <f>IF(AW46="","",VLOOKUP(AW46,'[2]シフト記号表（勤務時間帯）'!$C$6:$U$35,19,FALSE))</f>
        <v/>
      </c>
      <c r="AX48" s="2248">
        <f>IF($BB$3="４週",SUM(S48:AT48),IF($BB$3="暦月",SUM(S48:AW48),""))</f>
        <v>0</v>
      </c>
      <c r="AY48" s="2249"/>
      <c r="AZ48" s="2250">
        <f>IF($BB$3="４週",AX48/4,IF($BB$3="暦月",'様式1-2'!AX48/('様式1-2'!$BB$8/7),""))</f>
        <v>0</v>
      </c>
      <c r="BA48" s="2251"/>
      <c r="BB48" s="2129"/>
      <c r="BC48" s="2130"/>
      <c r="BD48" s="2130"/>
      <c r="BE48" s="2130"/>
      <c r="BF48" s="2131"/>
    </row>
    <row r="49" spans="2:58" ht="20.25" customHeight="1" x14ac:dyDescent="0.15">
      <c r="B49" s="2180">
        <f>B46+1</f>
        <v>10</v>
      </c>
      <c r="C49" s="2121"/>
      <c r="D49" s="2126"/>
      <c r="E49" s="2122"/>
      <c r="F49" s="560"/>
      <c r="G49" s="2255"/>
      <c r="H49" s="2257"/>
      <c r="I49" s="2196"/>
      <c r="J49" s="2196"/>
      <c r="K49" s="2197"/>
      <c r="L49" s="2258"/>
      <c r="M49" s="2259"/>
      <c r="N49" s="2259"/>
      <c r="O49" s="2260"/>
      <c r="P49" s="2264" t="s">
        <v>740</v>
      </c>
      <c r="Q49" s="2265"/>
      <c r="R49" s="2266"/>
      <c r="S49" s="549"/>
      <c r="T49" s="550"/>
      <c r="U49" s="550"/>
      <c r="V49" s="550"/>
      <c r="W49" s="550"/>
      <c r="X49" s="550"/>
      <c r="Y49" s="551"/>
      <c r="Z49" s="549"/>
      <c r="AA49" s="550"/>
      <c r="AB49" s="550"/>
      <c r="AC49" s="550"/>
      <c r="AD49" s="550"/>
      <c r="AE49" s="550"/>
      <c r="AF49" s="551"/>
      <c r="AG49" s="549"/>
      <c r="AH49" s="550"/>
      <c r="AI49" s="550"/>
      <c r="AJ49" s="550"/>
      <c r="AK49" s="550"/>
      <c r="AL49" s="550"/>
      <c r="AM49" s="551"/>
      <c r="AN49" s="549"/>
      <c r="AO49" s="550"/>
      <c r="AP49" s="550"/>
      <c r="AQ49" s="550"/>
      <c r="AR49" s="550"/>
      <c r="AS49" s="550"/>
      <c r="AT49" s="551"/>
      <c r="AU49" s="549"/>
      <c r="AV49" s="550"/>
      <c r="AW49" s="550"/>
      <c r="AX49" s="2267"/>
      <c r="AY49" s="2268"/>
      <c r="AZ49" s="2269"/>
      <c r="BA49" s="2270"/>
      <c r="BB49" s="2118"/>
      <c r="BC49" s="2119"/>
      <c r="BD49" s="2119"/>
      <c r="BE49" s="2119"/>
      <c r="BF49" s="2120"/>
    </row>
    <row r="50" spans="2:58" ht="20.25" customHeight="1" x14ac:dyDescent="0.15">
      <c r="B50" s="2180"/>
      <c r="C50" s="2053"/>
      <c r="D50" s="2062"/>
      <c r="E50" s="2054"/>
      <c r="F50" s="552"/>
      <c r="G50" s="2191"/>
      <c r="H50" s="2195"/>
      <c r="I50" s="2196"/>
      <c r="J50" s="2196"/>
      <c r="K50" s="2197"/>
      <c r="L50" s="2201"/>
      <c r="M50" s="2202"/>
      <c r="N50" s="2202"/>
      <c r="O50" s="2203"/>
      <c r="P50" s="2238" t="s">
        <v>741</v>
      </c>
      <c r="Q50" s="2239"/>
      <c r="R50" s="2240"/>
      <c r="S50" s="553" t="str">
        <f>IF(S49="","",VLOOKUP(S49,'[2]シフト記号表（勤務時間帯）'!$C$6:$K$35,9,FALSE))</f>
        <v/>
      </c>
      <c r="T50" s="554" t="str">
        <f>IF(T49="","",VLOOKUP(T49,'[2]シフト記号表（勤務時間帯）'!$C$6:$K$35,9,FALSE))</f>
        <v/>
      </c>
      <c r="U50" s="554" t="str">
        <f>IF(U49="","",VLOOKUP(U49,'[2]シフト記号表（勤務時間帯）'!$C$6:$K$35,9,FALSE))</f>
        <v/>
      </c>
      <c r="V50" s="554" t="str">
        <f>IF(V49="","",VLOOKUP(V49,'[2]シフト記号表（勤務時間帯）'!$C$6:$K$35,9,FALSE))</f>
        <v/>
      </c>
      <c r="W50" s="554" t="str">
        <f>IF(W49="","",VLOOKUP(W49,'[2]シフト記号表（勤務時間帯）'!$C$6:$K$35,9,FALSE))</f>
        <v/>
      </c>
      <c r="X50" s="554" t="str">
        <f>IF(X49="","",VLOOKUP(X49,'[2]シフト記号表（勤務時間帯）'!$C$6:$K$35,9,FALSE))</f>
        <v/>
      </c>
      <c r="Y50" s="555" t="str">
        <f>IF(Y49="","",VLOOKUP(Y49,'[2]シフト記号表（勤務時間帯）'!$C$6:$K$35,9,FALSE))</f>
        <v/>
      </c>
      <c r="Z50" s="553" t="str">
        <f>IF(Z49="","",VLOOKUP(Z49,'[2]シフト記号表（勤務時間帯）'!$C$6:$K$35,9,FALSE))</f>
        <v/>
      </c>
      <c r="AA50" s="554" t="str">
        <f>IF(AA49="","",VLOOKUP(AA49,'[2]シフト記号表（勤務時間帯）'!$C$6:$K$35,9,FALSE))</f>
        <v/>
      </c>
      <c r="AB50" s="554" t="str">
        <f>IF(AB49="","",VLOOKUP(AB49,'[2]シフト記号表（勤務時間帯）'!$C$6:$K$35,9,FALSE))</f>
        <v/>
      </c>
      <c r="AC50" s="554" t="str">
        <f>IF(AC49="","",VLOOKUP(AC49,'[2]シフト記号表（勤務時間帯）'!$C$6:$K$35,9,FALSE))</f>
        <v/>
      </c>
      <c r="AD50" s="554" t="str">
        <f>IF(AD49="","",VLOOKUP(AD49,'[2]シフト記号表（勤務時間帯）'!$C$6:$K$35,9,FALSE))</f>
        <v/>
      </c>
      <c r="AE50" s="554" t="str">
        <f>IF(AE49="","",VLOOKUP(AE49,'[2]シフト記号表（勤務時間帯）'!$C$6:$K$35,9,FALSE))</f>
        <v/>
      </c>
      <c r="AF50" s="555" t="str">
        <f>IF(AF49="","",VLOOKUP(AF49,'[2]シフト記号表（勤務時間帯）'!$C$6:$K$35,9,FALSE))</f>
        <v/>
      </c>
      <c r="AG50" s="553" t="str">
        <f>IF(AG49="","",VLOOKUP(AG49,'[2]シフト記号表（勤務時間帯）'!$C$6:$K$35,9,FALSE))</f>
        <v/>
      </c>
      <c r="AH50" s="554" t="str">
        <f>IF(AH49="","",VLOOKUP(AH49,'[2]シフト記号表（勤務時間帯）'!$C$6:$K$35,9,FALSE))</f>
        <v/>
      </c>
      <c r="AI50" s="554" t="str">
        <f>IF(AI49="","",VLOOKUP(AI49,'[2]シフト記号表（勤務時間帯）'!$C$6:$K$35,9,FALSE))</f>
        <v/>
      </c>
      <c r="AJ50" s="554" t="str">
        <f>IF(AJ49="","",VLOOKUP(AJ49,'[2]シフト記号表（勤務時間帯）'!$C$6:$K$35,9,FALSE))</f>
        <v/>
      </c>
      <c r="AK50" s="554" t="str">
        <f>IF(AK49="","",VLOOKUP(AK49,'[2]シフト記号表（勤務時間帯）'!$C$6:$K$35,9,FALSE))</f>
        <v/>
      </c>
      <c r="AL50" s="554" t="str">
        <f>IF(AL49="","",VLOOKUP(AL49,'[2]シフト記号表（勤務時間帯）'!$C$6:$K$35,9,FALSE))</f>
        <v/>
      </c>
      <c r="AM50" s="555" t="str">
        <f>IF(AM49="","",VLOOKUP(AM49,'[2]シフト記号表（勤務時間帯）'!$C$6:$K$35,9,FALSE))</f>
        <v/>
      </c>
      <c r="AN50" s="553" t="str">
        <f>IF(AN49="","",VLOOKUP(AN49,'[2]シフト記号表（勤務時間帯）'!$C$6:$K$35,9,FALSE))</f>
        <v/>
      </c>
      <c r="AO50" s="554" t="str">
        <f>IF(AO49="","",VLOOKUP(AO49,'[2]シフト記号表（勤務時間帯）'!$C$6:$K$35,9,FALSE))</f>
        <v/>
      </c>
      <c r="AP50" s="554" t="str">
        <f>IF(AP49="","",VLOOKUP(AP49,'[2]シフト記号表（勤務時間帯）'!$C$6:$K$35,9,FALSE))</f>
        <v/>
      </c>
      <c r="AQ50" s="554" t="str">
        <f>IF(AQ49="","",VLOOKUP(AQ49,'[2]シフト記号表（勤務時間帯）'!$C$6:$K$35,9,FALSE))</f>
        <v/>
      </c>
      <c r="AR50" s="554" t="str">
        <f>IF(AR49="","",VLOOKUP(AR49,'[2]シフト記号表（勤務時間帯）'!$C$6:$K$35,9,FALSE))</f>
        <v/>
      </c>
      <c r="AS50" s="554" t="str">
        <f>IF(AS49="","",VLOOKUP(AS49,'[2]シフト記号表（勤務時間帯）'!$C$6:$K$35,9,FALSE))</f>
        <v/>
      </c>
      <c r="AT50" s="555" t="str">
        <f>IF(AT49="","",VLOOKUP(AT49,'[2]シフト記号表（勤務時間帯）'!$C$6:$K$35,9,FALSE))</f>
        <v/>
      </c>
      <c r="AU50" s="553" t="str">
        <f>IF(AU49="","",VLOOKUP(AU49,'[2]シフト記号表（勤務時間帯）'!$C$6:$K$35,9,FALSE))</f>
        <v/>
      </c>
      <c r="AV50" s="554" t="str">
        <f>IF(AV49="","",VLOOKUP(AV49,'[2]シフト記号表（勤務時間帯）'!$C$6:$K$35,9,FALSE))</f>
        <v/>
      </c>
      <c r="AW50" s="554" t="str">
        <f>IF(AW49="","",VLOOKUP(AW49,'[2]シフト記号表（勤務時間帯）'!$C$6:$K$35,9,FALSE))</f>
        <v/>
      </c>
      <c r="AX50" s="2241">
        <f>IF($BB$3="４週",SUM(S50:AT50),IF($BB$3="暦月",SUM(S50:AW50),""))</f>
        <v>0</v>
      </c>
      <c r="AY50" s="2242"/>
      <c r="AZ50" s="2243">
        <f>IF($BB$3="４週",AX50/4,IF($BB$3="暦月",'様式1-2'!AX50/('様式1-2'!$BB$8/7),""))</f>
        <v>0</v>
      </c>
      <c r="BA50" s="2244"/>
      <c r="BB50" s="2043"/>
      <c r="BC50" s="2044"/>
      <c r="BD50" s="2044"/>
      <c r="BE50" s="2044"/>
      <c r="BF50" s="2045"/>
    </row>
    <row r="51" spans="2:58" ht="20.25" customHeight="1" x14ac:dyDescent="0.15">
      <c r="B51" s="2180"/>
      <c r="C51" s="2135"/>
      <c r="D51" s="2140"/>
      <c r="E51" s="2136"/>
      <c r="F51" s="552">
        <f>C49</f>
        <v>0</v>
      </c>
      <c r="G51" s="2256"/>
      <c r="H51" s="2195"/>
      <c r="I51" s="2196"/>
      <c r="J51" s="2196"/>
      <c r="K51" s="2197"/>
      <c r="L51" s="2261"/>
      <c r="M51" s="2262"/>
      <c r="N51" s="2262"/>
      <c r="O51" s="2263"/>
      <c r="P51" s="2245" t="s">
        <v>742</v>
      </c>
      <c r="Q51" s="2246"/>
      <c r="R51" s="2247"/>
      <c r="S51" s="557" t="str">
        <f>IF(S49="","",VLOOKUP(S49,'[2]シフト記号表（勤務時間帯）'!$C$6:$U$35,19,FALSE))</f>
        <v/>
      </c>
      <c r="T51" s="558" t="str">
        <f>IF(T49="","",VLOOKUP(T49,'[2]シフト記号表（勤務時間帯）'!$C$6:$U$35,19,FALSE))</f>
        <v/>
      </c>
      <c r="U51" s="558" t="str">
        <f>IF(U49="","",VLOOKUP(U49,'[2]シフト記号表（勤務時間帯）'!$C$6:$U$35,19,FALSE))</f>
        <v/>
      </c>
      <c r="V51" s="558" t="str">
        <f>IF(V49="","",VLOOKUP(V49,'[2]シフト記号表（勤務時間帯）'!$C$6:$U$35,19,FALSE))</f>
        <v/>
      </c>
      <c r="W51" s="558" t="str">
        <f>IF(W49="","",VLOOKUP(W49,'[2]シフト記号表（勤務時間帯）'!$C$6:$U$35,19,FALSE))</f>
        <v/>
      </c>
      <c r="X51" s="558" t="str">
        <f>IF(X49="","",VLOOKUP(X49,'[2]シフト記号表（勤務時間帯）'!$C$6:$U$35,19,FALSE))</f>
        <v/>
      </c>
      <c r="Y51" s="559" t="str">
        <f>IF(Y49="","",VLOOKUP(Y49,'[2]シフト記号表（勤務時間帯）'!$C$6:$U$35,19,FALSE))</f>
        <v/>
      </c>
      <c r="Z51" s="557" t="str">
        <f>IF(Z49="","",VLOOKUP(Z49,'[2]シフト記号表（勤務時間帯）'!$C$6:$U$35,19,FALSE))</f>
        <v/>
      </c>
      <c r="AA51" s="558" t="str">
        <f>IF(AA49="","",VLOOKUP(AA49,'[2]シフト記号表（勤務時間帯）'!$C$6:$U$35,19,FALSE))</f>
        <v/>
      </c>
      <c r="AB51" s="558" t="str">
        <f>IF(AB49="","",VLOOKUP(AB49,'[2]シフト記号表（勤務時間帯）'!$C$6:$U$35,19,FALSE))</f>
        <v/>
      </c>
      <c r="AC51" s="558" t="str">
        <f>IF(AC49="","",VLOOKUP(AC49,'[2]シフト記号表（勤務時間帯）'!$C$6:$U$35,19,FALSE))</f>
        <v/>
      </c>
      <c r="AD51" s="558" t="str">
        <f>IF(AD49="","",VLOOKUP(AD49,'[2]シフト記号表（勤務時間帯）'!$C$6:$U$35,19,FALSE))</f>
        <v/>
      </c>
      <c r="AE51" s="558" t="str">
        <f>IF(AE49="","",VLOOKUP(AE49,'[2]シフト記号表（勤務時間帯）'!$C$6:$U$35,19,FALSE))</f>
        <v/>
      </c>
      <c r="AF51" s="559" t="str">
        <f>IF(AF49="","",VLOOKUP(AF49,'[2]シフト記号表（勤務時間帯）'!$C$6:$U$35,19,FALSE))</f>
        <v/>
      </c>
      <c r="AG51" s="557" t="str">
        <f>IF(AG49="","",VLOOKUP(AG49,'[2]シフト記号表（勤務時間帯）'!$C$6:$U$35,19,FALSE))</f>
        <v/>
      </c>
      <c r="AH51" s="558" t="str">
        <f>IF(AH49="","",VLOOKUP(AH49,'[2]シフト記号表（勤務時間帯）'!$C$6:$U$35,19,FALSE))</f>
        <v/>
      </c>
      <c r="AI51" s="558" t="str">
        <f>IF(AI49="","",VLOOKUP(AI49,'[2]シフト記号表（勤務時間帯）'!$C$6:$U$35,19,FALSE))</f>
        <v/>
      </c>
      <c r="AJ51" s="558" t="str">
        <f>IF(AJ49="","",VLOOKUP(AJ49,'[2]シフト記号表（勤務時間帯）'!$C$6:$U$35,19,FALSE))</f>
        <v/>
      </c>
      <c r="AK51" s="558" t="str">
        <f>IF(AK49="","",VLOOKUP(AK49,'[2]シフト記号表（勤務時間帯）'!$C$6:$U$35,19,FALSE))</f>
        <v/>
      </c>
      <c r="AL51" s="558" t="str">
        <f>IF(AL49="","",VLOOKUP(AL49,'[2]シフト記号表（勤務時間帯）'!$C$6:$U$35,19,FALSE))</f>
        <v/>
      </c>
      <c r="AM51" s="559" t="str">
        <f>IF(AM49="","",VLOOKUP(AM49,'[2]シフト記号表（勤務時間帯）'!$C$6:$U$35,19,FALSE))</f>
        <v/>
      </c>
      <c r="AN51" s="557" t="str">
        <f>IF(AN49="","",VLOOKUP(AN49,'[2]シフト記号表（勤務時間帯）'!$C$6:$U$35,19,FALSE))</f>
        <v/>
      </c>
      <c r="AO51" s="558" t="str">
        <f>IF(AO49="","",VLOOKUP(AO49,'[2]シフト記号表（勤務時間帯）'!$C$6:$U$35,19,FALSE))</f>
        <v/>
      </c>
      <c r="AP51" s="558" t="str">
        <f>IF(AP49="","",VLOOKUP(AP49,'[2]シフト記号表（勤務時間帯）'!$C$6:$U$35,19,FALSE))</f>
        <v/>
      </c>
      <c r="AQ51" s="558" t="str">
        <f>IF(AQ49="","",VLOOKUP(AQ49,'[2]シフト記号表（勤務時間帯）'!$C$6:$U$35,19,FALSE))</f>
        <v/>
      </c>
      <c r="AR51" s="558" t="str">
        <f>IF(AR49="","",VLOOKUP(AR49,'[2]シフト記号表（勤務時間帯）'!$C$6:$U$35,19,FALSE))</f>
        <v/>
      </c>
      <c r="AS51" s="558" t="str">
        <f>IF(AS49="","",VLOOKUP(AS49,'[2]シフト記号表（勤務時間帯）'!$C$6:$U$35,19,FALSE))</f>
        <v/>
      </c>
      <c r="AT51" s="559" t="str">
        <f>IF(AT49="","",VLOOKUP(AT49,'[2]シフト記号表（勤務時間帯）'!$C$6:$U$35,19,FALSE))</f>
        <v/>
      </c>
      <c r="AU51" s="557" t="str">
        <f>IF(AU49="","",VLOOKUP(AU49,'[2]シフト記号表（勤務時間帯）'!$C$6:$U$35,19,FALSE))</f>
        <v/>
      </c>
      <c r="AV51" s="558" t="str">
        <f>IF(AV49="","",VLOOKUP(AV49,'[2]シフト記号表（勤務時間帯）'!$C$6:$U$35,19,FALSE))</f>
        <v/>
      </c>
      <c r="AW51" s="558" t="str">
        <f>IF(AW49="","",VLOOKUP(AW49,'[2]シフト記号表（勤務時間帯）'!$C$6:$U$35,19,FALSE))</f>
        <v/>
      </c>
      <c r="AX51" s="2248">
        <f>IF($BB$3="４週",SUM(S51:AT51),IF($BB$3="暦月",SUM(S51:AW51),""))</f>
        <v>0</v>
      </c>
      <c r="AY51" s="2249"/>
      <c r="AZ51" s="2250">
        <f>IF($BB$3="４週",AX51/4,IF($BB$3="暦月",'様式1-2'!AX51/('様式1-2'!$BB$8/7),""))</f>
        <v>0</v>
      </c>
      <c r="BA51" s="2251"/>
      <c r="BB51" s="2129"/>
      <c r="BC51" s="2130"/>
      <c r="BD51" s="2130"/>
      <c r="BE51" s="2130"/>
      <c r="BF51" s="2131"/>
    </row>
    <row r="52" spans="2:58" ht="20.25" customHeight="1" x14ac:dyDescent="0.15">
      <c r="B52" s="2180">
        <f>B49+1</f>
        <v>11</v>
      </c>
      <c r="C52" s="2121"/>
      <c r="D52" s="2126"/>
      <c r="E52" s="2122"/>
      <c r="F52" s="560"/>
      <c r="G52" s="2255"/>
      <c r="H52" s="2257"/>
      <c r="I52" s="2196"/>
      <c r="J52" s="2196"/>
      <c r="K52" s="2197"/>
      <c r="L52" s="2258"/>
      <c r="M52" s="2259"/>
      <c r="N52" s="2259"/>
      <c r="O52" s="2260"/>
      <c r="P52" s="2264" t="s">
        <v>740</v>
      </c>
      <c r="Q52" s="2265"/>
      <c r="R52" s="2266"/>
      <c r="S52" s="549"/>
      <c r="T52" s="550"/>
      <c r="U52" s="550"/>
      <c r="V52" s="550"/>
      <c r="W52" s="550"/>
      <c r="X52" s="550"/>
      <c r="Y52" s="551"/>
      <c r="Z52" s="549"/>
      <c r="AA52" s="550"/>
      <c r="AB52" s="550"/>
      <c r="AC52" s="550"/>
      <c r="AD52" s="550"/>
      <c r="AE52" s="550"/>
      <c r="AF52" s="551"/>
      <c r="AG52" s="549"/>
      <c r="AH52" s="550"/>
      <c r="AI52" s="550"/>
      <c r="AJ52" s="550"/>
      <c r="AK52" s="550"/>
      <c r="AL52" s="550"/>
      <c r="AM52" s="551"/>
      <c r="AN52" s="549"/>
      <c r="AO52" s="550"/>
      <c r="AP52" s="550"/>
      <c r="AQ52" s="550"/>
      <c r="AR52" s="550"/>
      <c r="AS52" s="550"/>
      <c r="AT52" s="551"/>
      <c r="AU52" s="549"/>
      <c r="AV52" s="550"/>
      <c r="AW52" s="550"/>
      <c r="AX52" s="2267"/>
      <c r="AY52" s="2268"/>
      <c r="AZ52" s="2269"/>
      <c r="BA52" s="2270"/>
      <c r="BB52" s="2118"/>
      <c r="BC52" s="2119"/>
      <c r="BD52" s="2119"/>
      <c r="BE52" s="2119"/>
      <c r="BF52" s="2120"/>
    </row>
    <row r="53" spans="2:58" ht="20.25" customHeight="1" x14ac:dyDescent="0.15">
      <c r="B53" s="2180"/>
      <c r="C53" s="2053"/>
      <c r="D53" s="2062"/>
      <c r="E53" s="2054"/>
      <c r="F53" s="552"/>
      <c r="G53" s="2191"/>
      <c r="H53" s="2195"/>
      <c r="I53" s="2196"/>
      <c r="J53" s="2196"/>
      <c r="K53" s="2197"/>
      <c r="L53" s="2201"/>
      <c r="M53" s="2202"/>
      <c r="N53" s="2202"/>
      <c r="O53" s="2203"/>
      <c r="P53" s="2238" t="s">
        <v>741</v>
      </c>
      <c r="Q53" s="2239"/>
      <c r="R53" s="2240"/>
      <c r="S53" s="553" t="str">
        <f>IF(S52="","",VLOOKUP(S52,'[2]シフト記号表（勤務時間帯）'!$C$6:$K$35,9,FALSE))</f>
        <v/>
      </c>
      <c r="T53" s="554" t="str">
        <f>IF(T52="","",VLOOKUP(T52,'[2]シフト記号表（勤務時間帯）'!$C$6:$K$35,9,FALSE))</f>
        <v/>
      </c>
      <c r="U53" s="554" t="str">
        <f>IF(U52="","",VLOOKUP(U52,'[2]シフト記号表（勤務時間帯）'!$C$6:$K$35,9,FALSE))</f>
        <v/>
      </c>
      <c r="V53" s="554" t="str">
        <f>IF(V52="","",VLOOKUP(V52,'[2]シフト記号表（勤務時間帯）'!$C$6:$K$35,9,FALSE))</f>
        <v/>
      </c>
      <c r="W53" s="554" t="str">
        <f>IF(W52="","",VLOOKUP(W52,'[2]シフト記号表（勤務時間帯）'!$C$6:$K$35,9,FALSE))</f>
        <v/>
      </c>
      <c r="X53" s="554" t="str">
        <f>IF(X52="","",VLOOKUP(X52,'[2]シフト記号表（勤務時間帯）'!$C$6:$K$35,9,FALSE))</f>
        <v/>
      </c>
      <c r="Y53" s="555" t="str">
        <f>IF(Y52="","",VLOOKUP(Y52,'[2]シフト記号表（勤務時間帯）'!$C$6:$K$35,9,FALSE))</f>
        <v/>
      </c>
      <c r="Z53" s="553" t="str">
        <f>IF(Z52="","",VLOOKUP(Z52,'[2]シフト記号表（勤務時間帯）'!$C$6:$K$35,9,FALSE))</f>
        <v/>
      </c>
      <c r="AA53" s="554" t="str">
        <f>IF(AA52="","",VLOOKUP(AA52,'[2]シフト記号表（勤務時間帯）'!$C$6:$K$35,9,FALSE))</f>
        <v/>
      </c>
      <c r="AB53" s="554" t="str">
        <f>IF(AB52="","",VLOOKUP(AB52,'[2]シフト記号表（勤務時間帯）'!$C$6:$K$35,9,FALSE))</f>
        <v/>
      </c>
      <c r="AC53" s="554" t="str">
        <f>IF(AC52="","",VLOOKUP(AC52,'[2]シフト記号表（勤務時間帯）'!$C$6:$K$35,9,FALSE))</f>
        <v/>
      </c>
      <c r="AD53" s="554" t="str">
        <f>IF(AD52="","",VLOOKUP(AD52,'[2]シフト記号表（勤務時間帯）'!$C$6:$K$35,9,FALSE))</f>
        <v/>
      </c>
      <c r="AE53" s="554" t="str">
        <f>IF(AE52="","",VLOOKUP(AE52,'[2]シフト記号表（勤務時間帯）'!$C$6:$K$35,9,FALSE))</f>
        <v/>
      </c>
      <c r="AF53" s="555" t="str">
        <f>IF(AF52="","",VLOOKUP(AF52,'[2]シフト記号表（勤務時間帯）'!$C$6:$K$35,9,FALSE))</f>
        <v/>
      </c>
      <c r="AG53" s="553" t="str">
        <f>IF(AG52="","",VLOOKUP(AG52,'[2]シフト記号表（勤務時間帯）'!$C$6:$K$35,9,FALSE))</f>
        <v/>
      </c>
      <c r="AH53" s="554" t="str">
        <f>IF(AH52="","",VLOOKUP(AH52,'[2]シフト記号表（勤務時間帯）'!$C$6:$K$35,9,FALSE))</f>
        <v/>
      </c>
      <c r="AI53" s="554" t="str">
        <f>IF(AI52="","",VLOOKUP(AI52,'[2]シフト記号表（勤務時間帯）'!$C$6:$K$35,9,FALSE))</f>
        <v/>
      </c>
      <c r="AJ53" s="554" t="str">
        <f>IF(AJ52="","",VLOOKUP(AJ52,'[2]シフト記号表（勤務時間帯）'!$C$6:$K$35,9,FALSE))</f>
        <v/>
      </c>
      <c r="AK53" s="554" t="str">
        <f>IF(AK52="","",VLOOKUP(AK52,'[2]シフト記号表（勤務時間帯）'!$C$6:$K$35,9,FALSE))</f>
        <v/>
      </c>
      <c r="AL53" s="554" t="str">
        <f>IF(AL52="","",VLOOKUP(AL52,'[2]シフト記号表（勤務時間帯）'!$C$6:$K$35,9,FALSE))</f>
        <v/>
      </c>
      <c r="AM53" s="555" t="str">
        <f>IF(AM52="","",VLOOKUP(AM52,'[2]シフト記号表（勤務時間帯）'!$C$6:$K$35,9,FALSE))</f>
        <v/>
      </c>
      <c r="AN53" s="553" t="str">
        <f>IF(AN52="","",VLOOKUP(AN52,'[2]シフト記号表（勤務時間帯）'!$C$6:$K$35,9,FALSE))</f>
        <v/>
      </c>
      <c r="AO53" s="554" t="str">
        <f>IF(AO52="","",VLOOKUP(AO52,'[2]シフト記号表（勤務時間帯）'!$C$6:$K$35,9,FALSE))</f>
        <v/>
      </c>
      <c r="AP53" s="554" t="str">
        <f>IF(AP52="","",VLOOKUP(AP52,'[2]シフト記号表（勤務時間帯）'!$C$6:$K$35,9,FALSE))</f>
        <v/>
      </c>
      <c r="AQ53" s="554" t="str">
        <f>IF(AQ52="","",VLOOKUP(AQ52,'[2]シフト記号表（勤務時間帯）'!$C$6:$K$35,9,FALSE))</f>
        <v/>
      </c>
      <c r="AR53" s="554" t="str">
        <f>IF(AR52="","",VLOOKUP(AR52,'[2]シフト記号表（勤務時間帯）'!$C$6:$K$35,9,FALSE))</f>
        <v/>
      </c>
      <c r="AS53" s="554" t="str">
        <f>IF(AS52="","",VLOOKUP(AS52,'[2]シフト記号表（勤務時間帯）'!$C$6:$K$35,9,FALSE))</f>
        <v/>
      </c>
      <c r="AT53" s="555" t="str">
        <f>IF(AT52="","",VLOOKUP(AT52,'[2]シフト記号表（勤務時間帯）'!$C$6:$K$35,9,FALSE))</f>
        <v/>
      </c>
      <c r="AU53" s="553" t="str">
        <f>IF(AU52="","",VLOOKUP(AU52,'[2]シフト記号表（勤務時間帯）'!$C$6:$K$35,9,FALSE))</f>
        <v/>
      </c>
      <c r="AV53" s="554" t="str">
        <f>IF(AV52="","",VLOOKUP(AV52,'[2]シフト記号表（勤務時間帯）'!$C$6:$K$35,9,FALSE))</f>
        <v/>
      </c>
      <c r="AW53" s="554" t="str">
        <f>IF(AW52="","",VLOOKUP(AW52,'[2]シフト記号表（勤務時間帯）'!$C$6:$K$35,9,FALSE))</f>
        <v/>
      </c>
      <c r="AX53" s="2241">
        <f>IF($BB$3="４週",SUM(S53:AT53),IF($BB$3="暦月",SUM(S53:AW53),""))</f>
        <v>0</v>
      </c>
      <c r="AY53" s="2242"/>
      <c r="AZ53" s="2243">
        <f>IF($BB$3="４週",AX53/4,IF($BB$3="暦月",'様式1-2'!AX53/('様式1-2'!$BB$8/7),""))</f>
        <v>0</v>
      </c>
      <c r="BA53" s="2244"/>
      <c r="BB53" s="2043"/>
      <c r="BC53" s="2044"/>
      <c r="BD53" s="2044"/>
      <c r="BE53" s="2044"/>
      <c r="BF53" s="2045"/>
    </row>
    <row r="54" spans="2:58" ht="20.25" customHeight="1" x14ac:dyDescent="0.15">
      <c r="B54" s="2180"/>
      <c r="C54" s="2135"/>
      <c r="D54" s="2140"/>
      <c r="E54" s="2136"/>
      <c r="F54" s="552">
        <f>C52</f>
        <v>0</v>
      </c>
      <c r="G54" s="2256"/>
      <c r="H54" s="2195"/>
      <c r="I54" s="2196"/>
      <c r="J54" s="2196"/>
      <c r="K54" s="2197"/>
      <c r="L54" s="2261"/>
      <c r="M54" s="2262"/>
      <c r="N54" s="2262"/>
      <c r="O54" s="2263"/>
      <c r="P54" s="2245" t="s">
        <v>742</v>
      </c>
      <c r="Q54" s="2246"/>
      <c r="R54" s="2247"/>
      <c r="S54" s="557" t="str">
        <f>IF(S52="","",VLOOKUP(S52,'[2]シフト記号表（勤務時間帯）'!$C$6:$U$35,19,FALSE))</f>
        <v/>
      </c>
      <c r="T54" s="558" t="str">
        <f>IF(T52="","",VLOOKUP(T52,'[2]シフト記号表（勤務時間帯）'!$C$6:$U$35,19,FALSE))</f>
        <v/>
      </c>
      <c r="U54" s="558" t="str">
        <f>IF(U52="","",VLOOKUP(U52,'[2]シフト記号表（勤務時間帯）'!$C$6:$U$35,19,FALSE))</f>
        <v/>
      </c>
      <c r="V54" s="558" t="str">
        <f>IF(V52="","",VLOOKUP(V52,'[2]シフト記号表（勤務時間帯）'!$C$6:$U$35,19,FALSE))</f>
        <v/>
      </c>
      <c r="W54" s="558" t="str">
        <f>IF(W52="","",VLOOKUP(W52,'[2]シフト記号表（勤務時間帯）'!$C$6:$U$35,19,FALSE))</f>
        <v/>
      </c>
      <c r="X54" s="558" t="str">
        <f>IF(X52="","",VLOOKUP(X52,'[2]シフト記号表（勤務時間帯）'!$C$6:$U$35,19,FALSE))</f>
        <v/>
      </c>
      <c r="Y54" s="559" t="str">
        <f>IF(Y52="","",VLOOKUP(Y52,'[2]シフト記号表（勤務時間帯）'!$C$6:$U$35,19,FALSE))</f>
        <v/>
      </c>
      <c r="Z54" s="557" t="str">
        <f>IF(Z52="","",VLOOKUP(Z52,'[2]シフト記号表（勤務時間帯）'!$C$6:$U$35,19,FALSE))</f>
        <v/>
      </c>
      <c r="AA54" s="558" t="str">
        <f>IF(AA52="","",VLOOKUP(AA52,'[2]シフト記号表（勤務時間帯）'!$C$6:$U$35,19,FALSE))</f>
        <v/>
      </c>
      <c r="AB54" s="558" t="str">
        <f>IF(AB52="","",VLOOKUP(AB52,'[2]シフト記号表（勤務時間帯）'!$C$6:$U$35,19,FALSE))</f>
        <v/>
      </c>
      <c r="AC54" s="558" t="str">
        <f>IF(AC52="","",VLOOKUP(AC52,'[2]シフト記号表（勤務時間帯）'!$C$6:$U$35,19,FALSE))</f>
        <v/>
      </c>
      <c r="AD54" s="558" t="str">
        <f>IF(AD52="","",VLOOKUP(AD52,'[2]シフト記号表（勤務時間帯）'!$C$6:$U$35,19,FALSE))</f>
        <v/>
      </c>
      <c r="AE54" s="558" t="str">
        <f>IF(AE52="","",VLOOKUP(AE52,'[2]シフト記号表（勤務時間帯）'!$C$6:$U$35,19,FALSE))</f>
        <v/>
      </c>
      <c r="AF54" s="559" t="str">
        <f>IF(AF52="","",VLOOKUP(AF52,'[2]シフト記号表（勤務時間帯）'!$C$6:$U$35,19,FALSE))</f>
        <v/>
      </c>
      <c r="AG54" s="557" t="str">
        <f>IF(AG52="","",VLOOKUP(AG52,'[2]シフト記号表（勤務時間帯）'!$C$6:$U$35,19,FALSE))</f>
        <v/>
      </c>
      <c r="AH54" s="558" t="str">
        <f>IF(AH52="","",VLOOKUP(AH52,'[2]シフト記号表（勤務時間帯）'!$C$6:$U$35,19,FALSE))</f>
        <v/>
      </c>
      <c r="AI54" s="558" t="str">
        <f>IF(AI52="","",VLOOKUP(AI52,'[2]シフト記号表（勤務時間帯）'!$C$6:$U$35,19,FALSE))</f>
        <v/>
      </c>
      <c r="AJ54" s="558" t="str">
        <f>IF(AJ52="","",VLOOKUP(AJ52,'[2]シフト記号表（勤務時間帯）'!$C$6:$U$35,19,FALSE))</f>
        <v/>
      </c>
      <c r="AK54" s="558" t="str">
        <f>IF(AK52="","",VLOOKUP(AK52,'[2]シフト記号表（勤務時間帯）'!$C$6:$U$35,19,FALSE))</f>
        <v/>
      </c>
      <c r="AL54" s="558" t="str">
        <f>IF(AL52="","",VLOOKUP(AL52,'[2]シフト記号表（勤務時間帯）'!$C$6:$U$35,19,FALSE))</f>
        <v/>
      </c>
      <c r="AM54" s="559" t="str">
        <f>IF(AM52="","",VLOOKUP(AM52,'[2]シフト記号表（勤務時間帯）'!$C$6:$U$35,19,FALSE))</f>
        <v/>
      </c>
      <c r="AN54" s="557" t="str">
        <f>IF(AN52="","",VLOOKUP(AN52,'[2]シフト記号表（勤務時間帯）'!$C$6:$U$35,19,FALSE))</f>
        <v/>
      </c>
      <c r="AO54" s="558" t="str">
        <f>IF(AO52="","",VLOOKUP(AO52,'[2]シフト記号表（勤務時間帯）'!$C$6:$U$35,19,FALSE))</f>
        <v/>
      </c>
      <c r="AP54" s="558" t="str">
        <f>IF(AP52="","",VLOOKUP(AP52,'[2]シフト記号表（勤務時間帯）'!$C$6:$U$35,19,FALSE))</f>
        <v/>
      </c>
      <c r="AQ54" s="558" t="str">
        <f>IF(AQ52="","",VLOOKUP(AQ52,'[2]シフト記号表（勤務時間帯）'!$C$6:$U$35,19,FALSE))</f>
        <v/>
      </c>
      <c r="AR54" s="558" t="str">
        <f>IF(AR52="","",VLOOKUP(AR52,'[2]シフト記号表（勤務時間帯）'!$C$6:$U$35,19,FALSE))</f>
        <v/>
      </c>
      <c r="AS54" s="558" t="str">
        <f>IF(AS52="","",VLOOKUP(AS52,'[2]シフト記号表（勤務時間帯）'!$C$6:$U$35,19,FALSE))</f>
        <v/>
      </c>
      <c r="AT54" s="559" t="str">
        <f>IF(AT52="","",VLOOKUP(AT52,'[2]シフト記号表（勤務時間帯）'!$C$6:$U$35,19,FALSE))</f>
        <v/>
      </c>
      <c r="AU54" s="557" t="str">
        <f>IF(AU52="","",VLOOKUP(AU52,'[2]シフト記号表（勤務時間帯）'!$C$6:$U$35,19,FALSE))</f>
        <v/>
      </c>
      <c r="AV54" s="558" t="str">
        <f>IF(AV52="","",VLOOKUP(AV52,'[2]シフト記号表（勤務時間帯）'!$C$6:$U$35,19,FALSE))</f>
        <v/>
      </c>
      <c r="AW54" s="558" t="str">
        <f>IF(AW52="","",VLOOKUP(AW52,'[2]シフト記号表（勤務時間帯）'!$C$6:$U$35,19,FALSE))</f>
        <v/>
      </c>
      <c r="AX54" s="2248">
        <f>IF($BB$3="４週",SUM(S54:AT54),IF($BB$3="暦月",SUM(S54:AW54),""))</f>
        <v>0</v>
      </c>
      <c r="AY54" s="2249"/>
      <c r="AZ54" s="2250">
        <f>IF($BB$3="４週",AX54/4,IF($BB$3="暦月",'様式1-2'!AX54/('様式1-2'!$BB$8/7),""))</f>
        <v>0</v>
      </c>
      <c r="BA54" s="2251"/>
      <c r="BB54" s="2129"/>
      <c r="BC54" s="2130"/>
      <c r="BD54" s="2130"/>
      <c r="BE54" s="2130"/>
      <c r="BF54" s="2131"/>
    </row>
    <row r="55" spans="2:58" ht="20.25" customHeight="1" x14ac:dyDescent="0.15">
      <c r="B55" s="2180">
        <f>B52+1</f>
        <v>12</v>
      </c>
      <c r="C55" s="2121"/>
      <c r="D55" s="2126"/>
      <c r="E55" s="2122"/>
      <c r="F55" s="560"/>
      <c r="G55" s="2255"/>
      <c r="H55" s="2257"/>
      <c r="I55" s="2196"/>
      <c r="J55" s="2196"/>
      <c r="K55" s="2197"/>
      <c r="L55" s="2258"/>
      <c r="M55" s="2259"/>
      <c r="N55" s="2259"/>
      <c r="O55" s="2260"/>
      <c r="P55" s="2264" t="s">
        <v>740</v>
      </c>
      <c r="Q55" s="2265"/>
      <c r="R55" s="2266"/>
      <c r="S55" s="549"/>
      <c r="T55" s="550"/>
      <c r="U55" s="550"/>
      <c r="V55" s="550"/>
      <c r="W55" s="550"/>
      <c r="X55" s="550"/>
      <c r="Y55" s="551"/>
      <c r="Z55" s="549"/>
      <c r="AA55" s="550"/>
      <c r="AB55" s="550"/>
      <c r="AC55" s="550"/>
      <c r="AD55" s="550"/>
      <c r="AE55" s="550"/>
      <c r="AF55" s="551"/>
      <c r="AG55" s="549"/>
      <c r="AH55" s="550"/>
      <c r="AI55" s="550"/>
      <c r="AJ55" s="550"/>
      <c r="AK55" s="550"/>
      <c r="AL55" s="550"/>
      <c r="AM55" s="551"/>
      <c r="AN55" s="549"/>
      <c r="AO55" s="550"/>
      <c r="AP55" s="550"/>
      <c r="AQ55" s="550"/>
      <c r="AR55" s="550"/>
      <c r="AS55" s="550"/>
      <c r="AT55" s="551"/>
      <c r="AU55" s="549"/>
      <c r="AV55" s="550"/>
      <c r="AW55" s="550"/>
      <c r="AX55" s="2267"/>
      <c r="AY55" s="2268"/>
      <c r="AZ55" s="2269"/>
      <c r="BA55" s="2270"/>
      <c r="BB55" s="2279"/>
      <c r="BC55" s="2259"/>
      <c r="BD55" s="2259"/>
      <c r="BE55" s="2259"/>
      <c r="BF55" s="2260"/>
    </row>
    <row r="56" spans="2:58" ht="20.25" customHeight="1" x14ac:dyDescent="0.15">
      <c r="B56" s="2180"/>
      <c r="C56" s="2053"/>
      <c r="D56" s="2062"/>
      <c r="E56" s="2054"/>
      <c r="F56" s="552"/>
      <c r="G56" s="2191"/>
      <c r="H56" s="2195"/>
      <c r="I56" s="2196"/>
      <c r="J56" s="2196"/>
      <c r="K56" s="2197"/>
      <c r="L56" s="2201"/>
      <c r="M56" s="2202"/>
      <c r="N56" s="2202"/>
      <c r="O56" s="2203"/>
      <c r="P56" s="2238" t="s">
        <v>741</v>
      </c>
      <c r="Q56" s="2239"/>
      <c r="R56" s="2240"/>
      <c r="S56" s="553" t="str">
        <f>IF(S55="","",VLOOKUP(S55,'[2]シフト記号表（勤務時間帯）'!$C$6:$K$35,9,FALSE))</f>
        <v/>
      </c>
      <c r="T56" s="554" t="str">
        <f>IF(T55="","",VLOOKUP(T55,'[2]シフト記号表（勤務時間帯）'!$C$6:$K$35,9,FALSE))</f>
        <v/>
      </c>
      <c r="U56" s="554" t="str">
        <f>IF(U55="","",VLOOKUP(U55,'[2]シフト記号表（勤務時間帯）'!$C$6:$K$35,9,FALSE))</f>
        <v/>
      </c>
      <c r="V56" s="554" t="str">
        <f>IF(V55="","",VLOOKUP(V55,'[2]シフト記号表（勤務時間帯）'!$C$6:$K$35,9,FALSE))</f>
        <v/>
      </c>
      <c r="W56" s="554" t="str">
        <f>IF(W55="","",VLOOKUP(W55,'[2]シフト記号表（勤務時間帯）'!$C$6:$K$35,9,FALSE))</f>
        <v/>
      </c>
      <c r="X56" s="554" t="str">
        <f>IF(X55="","",VLOOKUP(X55,'[2]シフト記号表（勤務時間帯）'!$C$6:$K$35,9,FALSE))</f>
        <v/>
      </c>
      <c r="Y56" s="555" t="str">
        <f>IF(Y55="","",VLOOKUP(Y55,'[2]シフト記号表（勤務時間帯）'!$C$6:$K$35,9,FALSE))</f>
        <v/>
      </c>
      <c r="Z56" s="553" t="str">
        <f>IF(Z55="","",VLOOKUP(Z55,'[2]シフト記号表（勤務時間帯）'!$C$6:$K$35,9,FALSE))</f>
        <v/>
      </c>
      <c r="AA56" s="554" t="str">
        <f>IF(AA55="","",VLOOKUP(AA55,'[2]シフト記号表（勤務時間帯）'!$C$6:$K$35,9,FALSE))</f>
        <v/>
      </c>
      <c r="AB56" s="554" t="str">
        <f>IF(AB55="","",VLOOKUP(AB55,'[2]シフト記号表（勤務時間帯）'!$C$6:$K$35,9,FALSE))</f>
        <v/>
      </c>
      <c r="AC56" s="554" t="str">
        <f>IF(AC55="","",VLOOKUP(AC55,'[2]シフト記号表（勤務時間帯）'!$C$6:$K$35,9,FALSE))</f>
        <v/>
      </c>
      <c r="AD56" s="554" t="str">
        <f>IF(AD55="","",VLOOKUP(AD55,'[2]シフト記号表（勤務時間帯）'!$C$6:$K$35,9,FALSE))</f>
        <v/>
      </c>
      <c r="AE56" s="554" t="str">
        <f>IF(AE55="","",VLOOKUP(AE55,'[2]シフト記号表（勤務時間帯）'!$C$6:$K$35,9,FALSE))</f>
        <v/>
      </c>
      <c r="AF56" s="555" t="str">
        <f>IF(AF55="","",VLOOKUP(AF55,'[2]シフト記号表（勤務時間帯）'!$C$6:$K$35,9,FALSE))</f>
        <v/>
      </c>
      <c r="AG56" s="553" t="str">
        <f>IF(AG55="","",VLOOKUP(AG55,'[2]シフト記号表（勤務時間帯）'!$C$6:$K$35,9,FALSE))</f>
        <v/>
      </c>
      <c r="AH56" s="554" t="str">
        <f>IF(AH55="","",VLOOKUP(AH55,'[2]シフト記号表（勤務時間帯）'!$C$6:$K$35,9,FALSE))</f>
        <v/>
      </c>
      <c r="AI56" s="554" t="str">
        <f>IF(AI55="","",VLOOKUP(AI55,'[2]シフト記号表（勤務時間帯）'!$C$6:$K$35,9,FALSE))</f>
        <v/>
      </c>
      <c r="AJ56" s="554" t="str">
        <f>IF(AJ55="","",VLOOKUP(AJ55,'[2]シフト記号表（勤務時間帯）'!$C$6:$K$35,9,FALSE))</f>
        <v/>
      </c>
      <c r="AK56" s="554" t="str">
        <f>IF(AK55="","",VLOOKUP(AK55,'[2]シフト記号表（勤務時間帯）'!$C$6:$K$35,9,FALSE))</f>
        <v/>
      </c>
      <c r="AL56" s="554" t="str">
        <f>IF(AL55="","",VLOOKUP(AL55,'[2]シフト記号表（勤務時間帯）'!$C$6:$K$35,9,FALSE))</f>
        <v/>
      </c>
      <c r="AM56" s="555" t="str">
        <f>IF(AM55="","",VLOOKUP(AM55,'[2]シフト記号表（勤務時間帯）'!$C$6:$K$35,9,FALSE))</f>
        <v/>
      </c>
      <c r="AN56" s="553" t="str">
        <f>IF(AN55="","",VLOOKUP(AN55,'[2]シフト記号表（勤務時間帯）'!$C$6:$K$35,9,FALSE))</f>
        <v/>
      </c>
      <c r="AO56" s="554" t="str">
        <f>IF(AO55="","",VLOOKUP(AO55,'[2]シフト記号表（勤務時間帯）'!$C$6:$K$35,9,FALSE))</f>
        <v/>
      </c>
      <c r="AP56" s="554" t="str">
        <f>IF(AP55="","",VLOOKUP(AP55,'[2]シフト記号表（勤務時間帯）'!$C$6:$K$35,9,FALSE))</f>
        <v/>
      </c>
      <c r="AQ56" s="554" t="str">
        <f>IF(AQ55="","",VLOOKUP(AQ55,'[2]シフト記号表（勤務時間帯）'!$C$6:$K$35,9,FALSE))</f>
        <v/>
      </c>
      <c r="AR56" s="554" t="str">
        <f>IF(AR55="","",VLOOKUP(AR55,'[2]シフト記号表（勤務時間帯）'!$C$6:$K$35,9,FALSE))</f>
        <v/>
      </c>
      <c r="AS56" s="554" t="str">
        <f>IF(AS55="","",VLOOKUP(AS55,'[2]シフト記号表（勤務時間帯）'!$C$6:$K$35,9,FALSE))</f>
        <v/>
      </c>
      <c r="AT56" s="555" t="str">
        <f>IF(AT55="","",VLOOKUP(AT55,'[2]シフト記号表（勤務時間帯）'!$C$6:$K$35,9,FALSE))</f>
        <v/>
      </c>
      <c r="AU56" s="553" t="str">
        <f>IF(AU55="","",VLOOKUP(AU55,'[2]シフト記号表（勤務時間帯）'!$C$6:$K$35,9,FALSE))</f>
        <v/>
      </c>
      <c r="AV56" s="554" t="str">
        <f>IF(AV55="","",VLOOKUP(AV55,'[2]シフト記号表（勤務時間帯）'!$C$6:$K$35,9,FALSE))</f>
        <v/>
      </c>
      <c r="AW56" s="554" t="str">
        <f>IF(AW55="","",VLOOKUP(AW55,'[2]シフト記号表（勤務時間帯）'!$C$6:$K$35,9,FALSE))</f>
        <v/>
      </c>
      <c r="AX56" s="2241">
        <f>IF($BB$3="４週",SUM(S56:AT56),IF($BB$3="暦月",SUM(S56:AW56),""))</f>
        <v>0</v>
      </c>
      <c r="AY56" s="2242"/>
      <c r="AZ56" s="2243">
        <f>IF($BB$3="４週",AX56/4,IF($BB$3="暦月",'様式1-2'!AX56/('様式1-2'!$BB$8/7),""))</f>
        <v>0</v>
      </c>
      <c r="BA56" s="2244"/>
      <c r="BB56" s="2280"/>
      <c r="BC56" s="2202"/>
      <c r="BD56" s="2202"/>
      <c r="BE56" s="2202"/>
      <c r="BF56" s="2203"/>
    </row>
    <row r="57" spans="2:58" ht="20.25" customHeight="1" x14ac:dyDescent="0.15">
      <c r="B57" s="2180"/>
      <c r="C57" s="2135"/>
      <c r="D57" s="2140"/>
      <c r="E57" s="2136"/>
      <c r="F57" s="552">
        <f>C55</f>
        <v>0</v>
      </c>
      <c r="G57" s="2256"/>
      <c r="H57" s="2195"/>
      <c r="I57" s="2196"/>
      <c r="J57" s="2196"/>
      <c r="K57" s="2197"/>
      <c r="L57" s="2261"/>
      <c r="M57" s="2262"/>
      <c r="N57" s="2262"/>
      <c r="O57" s="2263"/>
      <c r="P57" s="2245" t="s">
        <v>742</v>
      </c>
      <c r="Q57" s="2246"/>
      <c r="R57" s="2247"/>
      <c r="S57" s="557" t="str">
        <f>IF(S55="","",VLOOKUP(S55,'[2]シフト記号表（勤務時間帯）'!$C$6:$U$35,19,FALSE))</f>
        <v/>
      </c>
      <c r="T57" s="558" t="str">
        <f>IF(T55="","",VLOOKUP(T55,'[2]シフト記号表（勤務時間帯）'!$C$6:$U$35,19,FALSE))</f>
        <v/>
      </c>
      <c r="U57" s="558" t="str">
        <f>IF(U55="","",VLOOKUP(U55,'[2]シフト記号表（勤務時間帯）'!$C$6:$U$35,19,FALSE))</f>
        <v/>
      </c>
      <c r="V57" s="558" t="str">
        <f>IF(V55="","",VLOOKUP(V55,'[2]シフト記号表（勤務時間帯）'!$C$6:$U$35,19,FALSE))</f>
        <v/>
      </c>
      <c r="W57" s="558" t="str">
        <f>IF(W55="","",VLOOKUP(W55,'[2]シフト記号表（勤務時間帯）'!$C$6:$U$35,19,FALSE))</f>
        <v/>
      </c>
      <c r="X57" s="558" t="str">
        <f>IF(X55="","",VLOOKUP(X55,'[2]シフト記号表（勤務時間帯）'!$C$6:$U$35,19,FALSE))</f>
        <v/>
      </c>
      <c r="Y57" s="559" t="str">
        <f>IF(Y55="","",VLOOKUP(Y55,'[2]シフト記号表（勤務時間帯）'!$C$6:$U$35,19,FALSE))</f>
        <v/>
      </c>
      <c r="Z57" s="557" t="str">
        <f>IF(Z55="","",VLOOKUP(Z55,'[2]シフト記号表（勤務時間帯）'!$C$6:$U$35,19,FALSE))</f>
        <v/>
      </c>
      <c r="AA57" s="558" t="str">
        <f>IF(AA55="","",VLOOKUP(AA55,'[2]シフト記号表（勤務時間帯）'!$C$6:$U$35,19,FALSE))</f>
        <v/>
      </c>
      <c r="AB57" s="558" t="str">
        <f>IF(AB55="","",VLOOKUP(AB55,'[2]シフト記号表（勤務時間帯）'!$C$6:$U$35,19,FALSE))</f>
        <v/>
      </c>
      <c r="AC57" s="558" t="str">
        <f>IF(AC55="","",VLOOKUP(AC55,'[2]シフト記号表（勤務時間帯）'!$C$6:$U$35,19,FALSE))</f>
        <v/>
      </c>
      <c r="AD57" s="558" t="str">
        <f>IF(AD55="","",VLOOKUP(AD55,'[2]シフト記号表（勤務時間帯）'!$C$6:$U$35,19,FALSE))</f>
        <v/>
      </c>
      <c r="AE57" s="558" t="str">
        <f>IF(AE55="","",VLOOKUP(AE55,'[2]シフト記号表（勤務時間帯）'!$C$6:$U$35,19,FALSE))</f>
        <v/>
      </c>
      <c r="AF57" s="559" t="str">
        <f>IF(AF55="","",VLOOKUP(AF55,'[2]シフト記号表（勤務時間帯）'!$C$6:$U$35,19,FALSE))</f>
        <v/>
      </c>
      <c r="AG57" s="557" t="str">
        <f>IF(AG55="","",VLOOKUP(AG55,'[2]シフト記号表（勤務時間帯）'!$C$6:$U$35,19,FALSE))</f>
        <v/>
      </c>
      <c r="AH57" s="558" t="str">
        <f>IF(AH55="","",VLOOKUP(AH55,'[2]シフト記号表（勤務時間帯）'!$C$6:$U$35,19,FALSE))</f>
        <v/>
      </c>
      <c r="AI57" s="558" t="str">
        <f>IF(AI55="","",VLOOKUP(AI55,'[2]シフト記号表（勤務時間帯）'!$C$6:$U$35,19,FALSE))</f>
        <v/>
      </c>
      <c r="AJ57" s="558" t="str">
        <f>IF(AJ55="","",VLOOKUP(AJ55,'[2]シフト記号表（勤務時間帯）'!$C$6:$U$35,19,FALSE))</f>
        <v/>
      </c>
      <c r="AK57" s="558" t="str">
        <f>IF(AK55="","",VLOOKUP(AK55,'[2]シフト記号表（勤務時間帯）'!$C$6:$U$35,19,FALSE))</f>
        <v/>
      </c>
      <c r="AL57" s="558" t="str">
        <f>IF(AL55="","",VLOOKUP(AL55,'[2]シフト記号表（勤務時間帯）'!$C$6:$U$35,19,FALSE))</f>
        <v/>
      </c>
      <c r="AM57" s="559" t="str">
        <f>IF(AM55="","",VLOOKUP(AM55,'[2]シフト記号表（勤務時間帯）'!$C$6:$U$35,19,FALSE))</f>
        <v/>
      </c>
      <c r="AN57" s="557" t="str">
        <f>IF(AN55="","",VLOOKUP(AN55,'[2]シフト記号表（勤務時間帯）'!$C$6:$U$35,19,FALSE))</f>
        <v/>
      </c>
      <c r="AO57" s="558" t="str">
        <f>IF(AO55="","",VLOOKUP(AO55,'[2]シフト記号表（勤務時間帯）'!$C$6:$U$35,19,FALSE))</f>
        <v/>
      </c>
      <c r="AP57" s="558" t="str">
        <f>IF(AP55="","",VLOOKUP(AP55,'[2]シフト記号表（勤務時間帯）'!$C$6:$U$35,19,FALSE))</f>
        <v/>
      </c>
      <c r="AQ57" s="558" t="str">
        <f>IF(AQ55="","",VLOOKUP(AQ55,'[2]シフト記号表（勤務時間帯）'!$C$6:$U$35,19,FALSE))</f>
        <v/>
      </c>
      <c r="AR57" s="558" t="str">
        <f>IF(AR55="","",VLOOKUP(AR55,'[2]シフト記号表（勤務時間帯）'!$C$6:$U$35,19,FALSE))</f>
        <v/>
      </c>
      <c r="AS57" s="558" t="str">
        <f>IF(AS55="","",VLOOKUP(AS55,'[2]シフト記号表（勤務時間帯）'!$C$6:$U$35,19,FALSE))</f>
        <v/>
      </c>
      <c r="AT57" s="559" t="str">
        <f>IF(AT55="","",VLOOKUP(AT55,'[2]シフト記号表（勤務時間帯）'!$C$6:$U$35,19,FALSE))</f>
        <v/>
      </c>
      <c r="AU57" s="557" t="str">
        <f>IF(AU55="","",VLOOKUP(AU55,'[2]シフト記号表（勤務時間帯）'!$C$6:$U$35,19,FALSE))</f>
        <v/>
      </c>
      <c r="AV57" s="558" t="str">
        <f>IF(AV55="","",VLOOKUP(AV55,'[2]シフト記号表（勤務時間帯）'!$C$6:$U$35,19,FALSE))</f>
        <v/>
      </c>
      <c r="AW57" s="558" t="str">
        <f>IF(AW55="","",VLOOKUP(AW55,'[2]シフト記号表（勤務時間帯）'!$C$6:$U$35,19,FALSE))</f>
        <v/>
      </c>
      <c r="AX57" s="2248">
        <f>IF($BB$3="４週",SUM(S57:AT57),IF($BB$3="暦月",SUM(S57:AW57),""))</f>
        <v>0</v>
      </c>
      <c r="AY57" s="2249"/>
      <c r="AZ57" s="2250">
        <f>IF($BB$3="４週",AX57/4,IF($BB$3="暦月",'様式1-2'!AX57/('様式1-2'!$BB$8/7),""))</f>
        <v>0</v>
      </c>
      <c r="BA57" s="2251"/>
      <c r="BB57" s="2281"/>
      <c r="BC57" s="2262"/>
      <c r="BD57" s="2262"/>
      <c r="BE57" s="2262"/>
      <c r="BF57" s="2263"/>
    </row>
    <row r="58" spans="2:58" ht="20.25" customHeight="1" x14ac:dyDescent="0.15">
      <c r="B58" s="2180">
        <f>B55+1</f>
        <v>13</v>
      </c>
      <c r="C58" s="2121"/>
      <c r="D58" s="2126"/>
      <c r="E58" s="2122"/>
      <c r="F58" s="560"/>
      <c r="G58" s="2255"/>
      <c r="H58" s="2257"/>
      <c r="I58" s="2196"/>
      <c r="J58" s="2196"/>
      <c r="K58" s="2197"/>
      <c r="L58" s="2258"/>
      <c r="M58" s="2259"/>
      <c r="N58" s="2259"/>
      <c r="O58" s="2260"/>
      <c r="P58" s="2264" t="s">
        <v>740</v>
      </c>
      <c r="Q58" s="2265"/>
      <c r="R58" s="2266"/>
      <c r="S58" s="549"/>
      <c r="T58" s="550"/>
      <c r="U58" s="550"/>
      <c r="V58" s="550"/>
      <c r="W58" s="550"/>
      <c r="X58" s="550"/>
      <c r="Y58" s="551"/>
      <c r="Z58" s="549"/>
      <c r="AA58" s="550"/>
      <c r="AB58" s="550"/>
      <c r="AC58" s="550"/>
      <c r="AD58" s="550"/>
      <c r="AE58" s="550"/>
      <c r="AF58" s="551"/>
      <c r="AG58" s="549"/>
      <c r="AH58" s="550"/>
      <c r="AI58" s="550"/>
      <c r="AJ58" s="550"/>
      <c r="AK58" s="550"/>
      <c r="AL58" s="550"/>
      <c r="AM58" s="551"/>
      <c r="AN58" s="549"/>
      <c r="AO58" s="550"/>
      <c r="AP58" s="550"/>
      <c r="AQ58" s="550"/>
      <c r="AR58" s="550"/>
      <c r="AS58" s="550"/>
      <c r="AT58" s="551"/>
      <c r="AU58" s="549"/>
      <c r="AV58" s="550"/>
      <c r="AW58" s="550"/>
      <c r="AX58" s="2267"/>
      <c r="AY58" s="2268"/>
      <c r="AZ58" s="2269"/>
      <c r="BA58" s="2270"/>
      <c r="BB58" s="2279"/>
      <c r="BC58" s="2259"/>
      <c r="BD58" s="2259"/>
      <c r="BE58" s="2259"/>
      <c r="BF58" s="2260"/>
    </row>
    <row r="59" spans="2:58" ht="20.25" customHeight="1" x14ac:dyDescent="0.15">
      <c r="B59" s="2180"/>
      <c r="C59" s="2053"/>
      <c r="D59" s="2062"/>
      <c r="E59" s="2054"/>
      <c r="F59" s="552"/>
      <c r="G59" s="2191"/>
      <c r="H59" s="2195"/>
      <c r="I59" s="2196"/>
      <c r="J59" s="2196"/>
      <c r="K59" s="2197"/>
      <c r="L59" s="2201"/>
      <c r="M59" s="2202"/>
      <c r="N59" s="2202"/>
      <c r="O59" s="2203"/>
      <c r="P59" s="2238" t="s">
        <v>741</v>
      </c>
      <c r="Q59" s="2239"/>
      <c r="R59" s="2240"/>
      <c r="S59" s="553" t="str">
        <f>IF(S58="","",VLOOKUP(S58,'[2]シフト記号表（勤務時間帯）'!$C$6:$K$35,9,FALSE))</f>
        <v/>
      </c>
      <c r="T59" s="554" t="str">
        <f>IF(T58="","",VLOOKUP(T58,'[2]シフト記号表（勤務時間帯）'!$C$6:$K$35,9,FALSE))</f>
        <v/>
      </c>
      <c r="U59" s="554" t="str">
        <f>IF(U58="","",VLOOKUP(U58,'[2]シフト記号表（勤務時間帯）'!$C$6:$K$35,9,FALSE))</f>
        <v/>
      </c>
      <c r="V59" s="554" t="str">
        <f>IF(V58="","",VLOOKUP(V58,'[2]シフト記号表（勤務時間帯）'!$C$6:$K$35,9,FALSE))</f>
        <v/>
      </c>
      <c r="W59" s="554" t="str">
        <f>IF(W58="","",VLOOKUP(W58,'[2]シフト記号表（勤務時間帯）'!$C$6:$K$35,9,FALSE))</f>
        <v/>
      </c>
      <c r="X59" s="554" t="str">
        <f>IF(X58="","",VLOOKUP(X58,'[2]シフト記号表（勤務時間帯）'!$C$6:$K$35,9,FALSE))</f>
        <v/>
      </c>
      <c r="Y59" s="555" t="str">
        <f>IF(Y58="","",VLOOKUP(Y58,'[2]シフト記号表（勤務時間帯）'!$C$6:$K$35,9,FALSE))</f>
        <v/>
      </c>
      <c r="Z59" s="553" t="str">
        <f>IF(Z58="","",VLOOKUP(Z58,'[2]シフト記号表（勤務時間帯）'!$C$6:$K$35,9,FALSE))</f>
        <v/>
      </c>
      <c r="AA59" s="554" t="str">
        <f>IF(AA58="","",VLOOKUP(AA58,'[2]シフト記号表（勤務時間帯）'!$C$6:$K$35,9,FALSE))</f>
        <v/>
      </c>
      <c r="AB59" s="554" t="str">
        <f>IF(AB58="","",VLOOKUP(AB58,'[2]シフト記号表（勤務時間帯）'!$C$6:$K$35,9,FALSE))</f>
        <v/>
      </c>
      <c r="AC59" s="554" t="str">
        <f>IF(AC58="","",VLOOKUP(AC58,'[2]シフト記号表（勤務時間帯）'!$C$6:$K$35,9,FALSE))</f>
        <v/>
      </c>
      <c r="AD59" s="554" t="str">
        <f>IF(AD58="","",VLOOKUP(AD58,'[2]シフト記号表（勤務時間帯）'!$C$6:$K$35,9,FALSE))</f>
        <v/>
      </c>
      <c r="AE59" s="554" t="str">
        <f>IF(AE58="","",VLOOKUP(AE58,'[2]シフト記号表（勤務時間帯）'!$C$6:$K$35,9,FALSE))</f>
        <v/>
      </c>
      <c r="AF59" s="555" t="str">
        <f>IF(AF58="","",VLOOKUP(AF58,'[2]シフト記号表（勤務時間帯）'!$C$6:$K$35,9,FALSE))</f>
        <v/>
      </c>
      <c r="AG59" s="553" t="str">
        <f>IF(AG58="","",VLOOKUP(AG58,'[2]シフト記号表（勤務時間帯）'!$C$6:$K$35,9,FALSE))</f>
        <v/>
      </c>
      <c r="AH59" s="554" t="str">
        <f>IF(AH58="","",VLOOKUP(AH58,'[2]シフト記号表（勤務時間帯）'!$C$6:$K$35,9,FALSE))</f>
        <v/>
      </c>
      <c r="AI59" s="554" t="str">
        <f>IF(AI58="","",VLOOKUP(AI58,'[2]シフト記号表（勤務時間帯）'!$C$6:$K$35,9,FALSE))</f>
        <v/>
      </c>
      <c r="AJ59" s="554" t="str">
        <f>IF(AJ58="","",VLOOKUP(AJ58,'[2]シフト記号表（勤務時間帯）'!$C$6:$K$35,9,FALSE))</f>
        <v/>
      </c>
      <c r="AK59" s="554" t="str">
        <f>IF(AK58="","",VLOOKUP(AK58,'[2]シフト記号表（勤務時間帯）'!$C$6:$K$35,9,FALSE))</f>
        <v/>
      </c>
      <c r="AL59" s="554" t="str">
        <f>IF(AL58="","",VLOOKUP(AL58,'[2]シフト記号表（勤務時間帯）'!$C$6:$K$35,9,FALSE))</f>
        <v/>
      </c>
      <c r="AM59" s="555" t="str">
        <f>IF(AM58="","",VLOOKUP(AM58,'[2]シフト記号表（勤務時間帯）'!$C$6:$K$35,9,FALSE))</f>
        <v/>
      </c>
      <c r="AN59" s="553" t="str">
        <f>IF(AN58="","",VLOOKUP(AN58,'[2]シフト記号表（勤務時間帯）'!$C$6:$K$35,9,FALSE))</f>
        <v/>
      </c>
      <c r="AO59" s="554" t="str">
        <f>IF(AO58="","",VLOOKUP(AO58,'[2]シフト記号表（勤務時間帯）'!$C$6:$K$35,9,FALSE))</f>
        <v/>
      </c>
      <c r="AP59" s="554" t="str">
        <f>IF(AP58="","",VLOOKUP(AP58,'[2]シフト記号表（勤務時間帯）'!$C$6:$K$35,9,FALSE))</f>
        <v/>
      </c>
      <c r="AQ59" s="554" t="str">
        <f>IF(AQ58="","",VLOOKUP(AQ58,'[2]シフト記号表（勤務時間帯）'!$C$6:$K$35,9,FALSE))</f>
        <v/>
      </c>
      <c r="AR59" s="554" t="str">
        <f>IF(AR58="","",VLOOKUP(AR58,'[2]シフト記号表（勤務時間帯）'!$C$6:$K$35,9,FALSE))</f>
        <v/>
      </c>
      <c r="AS59" s="554" t="str">
        <f>IF(AS58="","",VLOOKUP(AS58,'[2]シフト記号表（勤務時間帯）'!$C$6:$K$35,9,FALSE))</f>
        <v/>
      </c>
      <c r="AT59" s="555" t="str">
        <f>IF(AT58="","",VLOOKUP(AT58,'[2]シフト記号表（勤務時間帯）'!$C$6:$K$35,9,FALSE))</f>
        <v/>
      </c>
      <c r="AU59" s="553" t="str">
        <f>IF(AU58="","",VLOOKUP(AU58,'[2]シフト記号表（勤務時間帯）'!$C$6:$K$35,9,FALSE))</f>
        <v/>
      </c>
      <c r="AV59" s="554" t="str">
        <f>IF(AV58="","",VLOOKUP(AV58,'[2]シフト記号表（勤務時間帯）'!$C$6:$K$35,9,FALSE))</f>
        <v/>
      </c>
      <c r="AW59" s="554" t="str">
        <f>IF(AW58="","",VLOOKUP(AW58,'[2]シフト記号表（勤務時間帯）'!$C$6:$K$35,9,FALSE))</f>
        <v/>
      </c>
      <c r="AX59" s="2241">
        <f>IF($BB$3="４週",SUM(S59:AT59),IF($BB$3="暦月",SUM(S59:AW59),""))</f>
        <v>0</v>
      </c>
      <c r="AY59" s="2242"/>
      <c r="AZ59" s="2243">
        <f>IF($BB$3="４週",AX59/4,IF($BB$3="暦月",'様式1-2'!AX59/('様式1-2'!$BB$8/7),""))</f>
        <v>0</v>
      </c>
      <c r="BA59" s="2244"/>
      <c r="BB59" s="2280"/>
      <c r="BC59" s="2202"/>
      <c r="BD59" s="2202"/>
      <c r="BE59" s="2202"/>
      <c r="BF59" s="2203"/>
    </row>
    <row r="60" spans="2:58" ht="20.25" customHeight="1" thickBot="1" x14ac:dyDescent="0.2">
      <c r="B60" s="2271"/>
      <c r="C60" s="2135"/>
      <c r="D60" s="2140"/>
      <c r="E60" s="2136"/>
      <c r="F60" s="561">
        <f>C58</f>
        <v>0</v>
      </c>
      <c r="G60" s="2272"/>
      <c r="H60" s="2273"/>
      <c r="I60" s="2274"/>
      <c r="J60" s="2274"/>
      <c r="K60" s="2275"/>
      <c r="L60" s="2276"/>
      <c r="M60" s="2277"/>
      <c r="N60" s="2277"/>
      <c r="O60" s="2278"/>
      <c r="P60" s="2299" t="s">
        <v>742</v>
      </c>
      <c r="Q60" s="2300"/>
      <c r="R60" s="2301"/>
      <c r="S60" s="557" t="str">
        <f>IF(S58="","",VLOOKUP(S58,'[2]シフト記号表（勤務時間帯）'!$C$6:$U$35,19,FALSE))</f>
        <v/>
      </c>
      <c r="T60" s="558" t="str">
        <f>IF(T58="","",VLOOKUP(T58,'[2]シフト記号表（勤務時間帯）'!$C$6:$U$35,19,FALSE))</f>
        <v/>
      </c>
      <c r="U60" s="558" t="str">
        <f>IF(U58="","",VLOOKUP(U58,'[2]シフト記号表（勤務時間帯）'!$C$6:$U$35,19,FALSE))</f>
        <v/>
      </c>
      <c r="V60" s="558" t="str">
        <f>IF(V58="","",VLOOKUP(V58,'[2]シフト記号表（勤務時間帯）'!$C$6:$U$35,19,FALSE))</f>
        <v/>
      </c>
      <c r="W60" s="558" t="str">
        <f>IF(W58="","",VLOOKUP(W58,'[2]シフト記号表（勤務時間帯）'!$C$6:$U$35,19,FALSE))</f>
        <v/>
      </c>
      <c r="X60" s="558" t="str">
        <f>IF(X58="","",VLOOKUP(X58,'[2]シフト記号表（勤務時間帯）'!$C$6:$U$35,19,FALSE))</f>
        <v/>
      </c>
      <c r="Y60" s="559" t="str">
        <f>IF(Y58="","",VLOOKUP(Y58,'[2]シフト記号表（勤務時間帯）'!$C$6:$U$35,19,FALSE))</f>
        <v/>
      </c>
      <c r="Z60" s="557" t="str">
        <f>IF(Z58="","",VLOOKUP(Z58,'[2]シフト記号表（勤務時間帯）'!$C$6:$U$35,19,FALSE))</f>
        <v/>
      </c>
      <c r="AA60" s="558" t="str">
        <f>IF(AA58="","",VLOOKUP(AA58,'[2]シフト記号表（勤務時間帯）'!$C$6:$U$35,19,FALSE))</f>
        <v/>
      </c>
      <c r="AB60" s="558" t="str">
        <f>IF(AB58="","",VLOOKUP(AB58,'[2]シフト記号表（勤務時間帯）'!$C$6:$U$35,19,FALSE))</f>
        <v/>
      </c>
      <c r="AC60" s="558" t="str">
        <f>IF(AC58="","",VLOOKUP(AC58,'[2]シフト記号表（勤務時間帯）'!$C$6:$U$35,19,FALSE))</f>
        <v/>
      </c>
      <c r="AD60" s="558" t="str">
        <f>IF(AD58="","",VLOOKUP(AD58,'[2]シフト記号表（勤務時間帯）'!$C$6:$U$35,19,FALSE))</f>
        <v/>
      </c>
      <c r="AE60" s="558" t="str">
        <f>IF(AE58="","",VLOOKUP(AE58,'[2]シフト記号表（勤務時間帯）'!$C$6:$U$35,19,FALSE))</f>
        <v/>
      </c>
      <c r="AF60" s="559" t="str">
        <f>IF(AF58="","",VLOOKUP(AF58,'[2]シフト記号表（勤務時間帯）'!$C$6:$U$35,19,FALSE))</f>
        <v/>
      </c>
      <c r="AG60" s="557" t="str">
        <f>IF(AG58="","",VLOOKUP(AG58,'[2]シフト記号表（勤務時間帯）'!$C$6:$U$35,19,FALSE))</f>
        <v/>
      </c>
      <c r="AH60" s="558" t="str">
        <f>IF(AH58="","",VLOOKUP(AH58,'[2]シフト記号表（勤務時間帯）'!$C$6:$U$35,19,FALSE))</f>
        <v/>
      </c>
      <c r="AI60" s="558" t="str">
        <f>IF(AI58="","",VLOOKUP(AI58,'[2]シフト記号表（勤務時間帯）'!$C$6:$U$35,19,FALSE))</f>
        <v/>
      </c>
      <c r="AJ60" s="558" t="str">
        <f>IF(AJ58="","",VLOOKUP(AJ58,'[2]シフト記号表（勤務時間帯）'!$C$6:$U$35,19,FALSE))</f>
        <v/>
      </c>
      <c r="AK60" s="558" t="str">
        <f>IF(AK58="","",VLOOKUP(AK58,'[2]シフト記号表（勤務時間帯）'!$C$6:$U$35,19,FALSE))</f>
        <v/>
      </c>
      <c r="AL60" s="558" t="str">
        <f>IF(AL58="","",VLOOKUP(AL58,'[2]シフト記号表（勤務時間帯）'!$C$6:$U$35,19,FALSE))</f>
        <v/>
      </c>
      <c r="AM60" s="559" t="str">
        <f>IF(AM58="","",VLOOKUP(AM58,'[2]シフト記号表（勤務時間帯）'!$C$6:$U$35,19,FALSE))</f>
        <v/>
      </c>
      <c r="AN60" s="557" t="str">
        <f>IF(AN58="","",VLOOKUP(AN58,'[2]シフト記号表（勤務時間帯）'!$C$6:$U$35,19,FALSE))</f>
        <v/>
      </c>
      <c r="AO60" s="558" t="str">
        <f>IF(AO58="","",VLOOKUP(AO58,'[2]シフト記号表（勤務時間帯）'!$C$6:$U$35,19,FALSE))</f>
        <v/>
      </c>
      <c r="AP60" s="558" t="str">
        <f>IF(AP58="","",VLOOKUP(AP58,'[2]シフト記号表（勤務時間帯）'!$C$6:$U$35,19,FALSE))</f>
        <v/>
      </c>
      <c r="AQ60" s="558" t="str">
        <f>IF(AQ58="","",VLOOKUP(AQ58,'[2]シフト記号表（勤務時間帯）'!$C$6:$U$35,19,FALSE))</f>
        <v/>
      </c>
      <c r="AR60" s="558" t="str">
        <f>IF(AR58="","",VLOOKUP(AR58,'[2]シフト記号表（勤務時間帯）'!$C$6:$U$35,19,FALSE))</f>
        <v/>
      </c>
      <c r="AS60" s="558" t="str">
        <f>IF(AS58="","",VLOOKUP(AS58,'[2]シフト記号表（勤務時間帯）'!$C$6:$U$35,19,FALSE))</f>
        <v/>
      </c>
      <c r="AT60" s="559" t="str">
        <f>IF(AT58="","",VLOOKUP(AT58,'[2]シフト記号表（勤務時間帯）'!$C$6:$U$35,19,FALSE))</f>
        <v/>
      </c>
      <c r="AU60" s="557" t="str">
        <f>IF(AU58="","",VLOOKUP(AU58,'[2]シフト記号表（勤務時間帯）'!$C$6:$U$35,19,FALSE))</f>
        <v/>
      </c>
      <c r="AV60" s="558" t="str">
        <f>IF(AV58="","",VLOOKUP(AV58,'[2]シフト記号表（勤務時間帯）'!$C$6:$U$35,19,FALSE))</f>
        <v/>
      </c>
      <c r="AW60" s="558" t="str">
        <f>IF(AW58="","",VLOOKUP(AW58,'[2]シフト記号表（勤務時間帯）'!$C$6:$U$35,19,FALSE))</f>
        <v/>
      </c>
      <c r="AX60" s="2248">
        <f>IF($BB$3="４週",SUM(S60:AT60),IF($BB$3="暦月",SUM(S60:AW60),""))</f>
        <v>0</v>
      </c>
      <c r="AY60" s="2249"/>
      <c r="AZ60" s="2250">
        <f>IF($BB$3="４週",AX60/4,IF($BB$3="暦月",'様式1-2'!AX60/('様式1-2'!$BB$8/7),""))</f>
        <v>0</v>
      </c>
      <c r="BA60" s="2251"/>
      <c r="BB60" s="2298"/>
      <c r="BC60" s="2277"/>
      <c r="BD60" s="2277"/>
      <c r="BE60" s="2277"/>
      <c r="BF60" s="2278"/>
    </row>
    <row r="61" spans="2:58" s="569" customFormat="1" ht="6" customHeight="1" thickBot="1" x14ac:dyDescent="0.2">
      <c r="B61" s="562"/>
      <c r="C61" s="563"/>
      <c r="D61" s="563"/>
      <c r="E61" s="563"/>
      <c r="F61" s="564"/>
      <c r="G61" s="564"/>
      <c r="H61" s="565"/>
      <c r="I61" s="565"/>
      <c r="J61" s="565"/>
      <c r="K61" s="565"/>
      <c r="L61" s="564"/>
      <c r="M61" s="564"/>
      <c r="N61" s="564"/>
      <c r="O61" s="564"/>
      <c r="P61" s="566"/>
      <c r="Q61" s="566"/>
      <c r="R61" s="566"/>
      <c r="S61" s="565"/>
      <c r="T61" s="565"/>
      <c r="U61" s="565"/>
      <c r="V61" s="565"/>
      <c r="W61" s="565"/>
      <c r="X61" s="565"/>
      <c r="Y61" s="565"/>
      <c r="Z61" s="565"/>
      <c r="AA61" s="565"/>
      <c r="AB61" s="565"/>
      <c r="AC61" s="565"/>
      <c r="AD61" s="565"/>
      <c r="AE61" s="565"/>
      <c r="AF61" s="565"/>
      <c r="AG61" s="565"/>
      <c r="AH61" s="565"/>
      <c r="AI61" s="565"/>
      <c r="AJ61" s="565"/>
      <c r="AK61" s="565"/>
      <c r="AL61" s="565"/>
      <c r="AM61" s="565"/>
      <c r="AN61" s="565"/>
      <c r="AO61" s="565"/>
      <c r="AP61" s="565"/>
      <c r="AQ61" s="565"/>
      <c r="AR61" s="565"/>
      <c r="AS61" s="565"/>
      <c r="AT61" s="565"/>
      <c r="AU61" s="565"/>
      <c r="AV61" s="565"/>
      <c r="AW61" s="565"/>
      <c r="AX61" s="567"/>
      <c r="AY61" s="567"/>
      <c r="AZ61" s="567"/>
      <c r="BA61" s="567"/>
      <c r="BB61" s="564"/>
      <c r="BC61" s="564"/>
      <c r="BD61" s="564"/>
      <c r="BE61" s="564"/>
      <c r="BF61" s="568"/>
    </row>
    <row r="62" spans="2:58" ht="20.100000000000001" customHeight="1" x14ac:dyDescent="0.15">
      <c r="B62" s="802"/>
      <c r="C62" s="803"/>
      <c r="D62" s="803"/>
      <c r="E62" s="803"/>
      <c r="F62" s="804"/>
      <c r="G62" s="2321" t="s">
        <v>890</v>
      </c>
      <c r="H62" s="2321"/>
      <c r="I62" s="2321"/>
      <c r="J62" s="2321"/>
      <c r="K62" s="2322"/>
      <c r="L62" s="805"/>
      <c r="M62" s="2327" t="s">
        <v>501</v>
      </c>
      <c r="N62" s="2328"/>
      <c r="O62" s="2328"/>
      <c r="P62" s="2328"/>
      <c r="Q62" s="2328"/>
      <c r="R62" s="2329"/>
      <c r="S62" s="806" t="str">
        <f t="shared" ref="S62:AH64" si="1">IF(SUMIF($F$22:$F$60, $M62, S$22:S$60)=0,"",SUMIF($F$22:$F$60, $M62, S$22:S$60))</f>
        <v/>
      </c>
      <c r="T62" s="807" t="str">
        <f t="shared" si="1"/>
        <v/>
      </c>
      <c r="U62" s="807" t="str">
        <f t="shared" si="1"/>
        <v/>
      </c>
      <c r="V62" s="807" t="str">
        <f t="shared" si="1"/>
        <v/>
      </c>
      <c r="W62" s="807" t="str">
        <f t="shared" si="1"/>
        <v/>
      </c>
      <c r="X62" s="807" t="str">
        <f t="shared" si="1"/>
        <v/>
      </c>
      <c r="Y62" s="808" t="str">
        <f t="shared" si="1"/>
        <v/>
      </c>
      <c r="Z62" s="806" t="str">
        <f t="shared" si="1"/>
        <v/>
      </c>
      <c r="AA62" s="807" t="str">
        <f t="shared" si="1"/>
        <v/>
      </c>
      <c r="AB62" s="807" t="str">
        <f t="shared" si="1"/>
        <v/>
      </c>
      <c r="AC62" s="807" t="str">
        <f t="shared" si="1"/>
        <v/>
      </c>
      <c r="AD62" s="807" t="str">
        <f t="shared" si="1"/>
        <v/>
      </c>
      <c r="AE62" s="807" t="str">
        <f t="shared" si="1"/>
        <v/>
      </c>
      <c r="AF62" s="808" t="str">
        <f t="shared" si="1"/>
        <v/>
      </c>
      <c r="AG62" s="806" t="str">
        <f t="shared" si="1"/>
        <v/>
      </c>
      <c r="AH62" s="807" t="str">
        <f t="shared" si="1"/>
        <v/>
      </c>
      <c r="AI62" s="807" t="str">
        <f t="shared" ref="AI62:AW64" si="2">IF(SUMIF($F$22:$F$60, $M62, AI$22:AI$60)=0,"",SUMIF($F$22:$F$60, $M62, AI$22:AI$60))</f>
        <v/>
      </c>
      <c r="AJ62" s="807" t="str">
        <f t="shared" si="2"/>
        <v/>
      </c>
      <c r="AK62" s="807" t="str">
        <f t="shared" si="2"/>
        <v/>
      </c>
      <c r="AL62" s="807" t="str">
        <f t="shared" si="2"/>
        <v/>
      </c>
      <c r="AM62" s="808" t="str">
        <f t="shared" si="2"/>
        <v/>
      </c>
      <c r="AN62" s="806" t="str">
        <f t="shared" si="2"/>
        <v/>
      </c>
      <c r="AO62" s="807" t="str">
        <f t="shared" si="2"/>
        <v/>
      </c>
      <c r="AP62" s="807" t="str">
        <f t="shared" si="2"/>
        <v/>
      </c>
      <c r="AQ62" s="807" t="str">
        <f t="shared" si="2"/>
        <v/>
      </c>
      <c r="AR62" s="807" t="str">
        <f t="shared" si="2"/>
        <v/>
      </c>
      <c r="AS62" s="807" t="str">
        <f t="shared" si="2"/>
        <v/>
      </c>
      <c r="AT62" s="808" t="str">
        <f t="shared" si="2"/>
        <v/>
      </c>
      <c r="AU62" s="806" t="str">
        <f t="shared" si="2"/>
        <v/>
      </c>
      <c r="AV62" s="807" t="str">
        <f t="shared" si="2"/>
        <v/>
      </c>
      <c r="AW62" s="807" t="str">
        <f t="shared" si="2"/>
        <v/>
      </c>
      <c r="AX62" s="2294" t="str">
        <f>IF(SUMIF($F$22:$F$60, $M62, AX$22:AX$60)=0,"",SUMIF($F$22:$F$60, $M62, AX$22:AX$60))</f>
        <v/>
      </c>
      <c r="AY62" s="2295"/>
      <c r="AZ62" s="2296" t="str">
        <f t="shared" ref="AZ62:AZ64" si="3">IF(AX62="","",IF($BB$3="４週",AX62/4,IF($BB$3="暦月",AX62/($BB$8/7),"")))</f>
        <v/>
      </c>
      <c r="BA62" s="2297"/>
      <c r="BB62" s="2282"/>
      <c r="BC62" s="2283"/>
      <c r="BD62" s="2283"/>
      <c r="BE62" s="2283"/>
      <c r="BF62" s="2284"/>
    </row>
    <row r="63" spans="2:58" ht="20.25" customHeight="1" x14ac:dyDescent="0.15">
      <c r="B63" s="809"/>
      <c r="C63" s="480"/>
      <c r="D63" s="480"/>
      <c r="E63" s="480"/>
      <c r="F63" s="810"/>
      <c r="G63" s="2323"/>
      <c r="H63" s="2323"/>
      <c r="I63" s="2323"/>
      <c r="J63" s="2323"/>
      <c r="K63" s="2324"/>
      <c r="L63" s="811"/>
      <c r="M63" s="2291" t="s">
        <v>743</v>
      </c>
      <c r="N63" s="2292"/>
      <c r="O63" s="2292"/>
      <c r="P63" s="2292"/>
      <c r="Q63" s="2292"/>
      <c r="R63" s="2293"/>
      <c r="S63" s="806" t="str">
        <f t="shared" si="1"/>
        <v/>
      </c>
      <c r="T63" s="807" t="str">
        <f t="shared" si="1"/>
        <v/>
      </c>
      <c r="U63" s="807" t="str">
        <f>IF(SUMIF($F$22:$F$60, $M63, U$22:U$60)=0,"",SUMIF($F$22:$F$60, $M63, U$22:U$60))</f>
        <v/>
      </c>
      <c r="V63" s="807" t="str">
        <f t="shared" si="1"/>
        <v/>
      </c>
      <c r="W63" s="807" t="str">
        <f t="shared" si="1"/>
        <v/>
      </c>
      <c r="X63" s="807" t="str">
        <f t="shared" si="1"/>
        <v/>
      </c>
      <c r="Y63" s="808" t="str">
        <f t="shared" si="1"/>
        <v/>
      </c>
      <c r="Z63" s="806" t="str">
        <f t="shared" si="1"/>
        <v/>
      </c>
      <c r="AA63" s="807" t="str">
        <f t="shared" si="1"/>
        <v/>
      </c>
      <c r="AB63" s="807" t="str">
        <f t="shared" si="1"/>
        <v/>
      </c>
      <c r="AC63" s="807" t="str">
        <f t="shared" si="1"/>
        <v/>
      </c>
      <c r="AD63" s="807" t="str">
        <f t="shared" si="1"/>
        <v/>
      </c>
      <c r="AE63" s="807" t="str">
        <f t="shared" si="1"/>
        <v/>
      </c>
      <c r="AF63" s="808" t="str">
        <f t="shared" si="1"/>
        <v/>
      </c>
      <c r="AG63" s="806" t="str">
        <f t="shared" si="1"/>
        <v/>
      </c>
      <c r="AH63" s="807" t="str">
        <f t="shared" si="1"/>
        <v/>
      </c>
      <c r="AI63" s="807" t="str">
        <f t="shared" si="2"/>
        <v/>
      </c>
      <c r="AJ63" s="807" t="str">
        <f t="shared" si="2"/>
        <v/>
      </c>
      <c r="AK63" s="807" t="str">
        <f t="shared" si="2"/>
        <v/>
      </c>
      <c r="AL63" s="807" t="str">
        <f t="shared" si="2"/>
        <v/>
      </c>
      <c r="AM63" s="808" t="str">
        <f t="shared" si="2"/>
        <v/>
      </c>
      <c r="AN63" s="806" t="str">
        <f t="shared" si="2"/>
        <v/>
      </c>
      <c r="AO63" s="807" t="str">
        <f t="shared" si="2"/>
        <v/>
      </c>
      <c r="AP63" s="807" t="str">
        <f t="shared" si="2"/>
        <v/>
      </c>
      <c r="AQ63" s="807" t="str">
        <f t="shared" si="2"/>
        <v/>
      </c>
      <c r="AR63" s="807" t="str">
        <f t="shared" si="2"/>
        <v/>
      </c>
      <c r="AS63" s="807" t="str">
        <f t="shared" si="2"/>
        <v/>
      </c>
      <c r="AT63" s="808" t="str">
        <f t="shared" si="2"/>
        <v/>
      </c>
      <c r="AU63" s="806" t="str">
        <f t="shared" si="2"/>
        <v/>
      </c>
      <c r="AV63" s="807" t="str">
        <f t="shared" si="2"/>
        <v/>
      </c>
      <c r="AW63" s="807" t="str">
        <f t="shared" si="2"/>
        <v/>
      </c>
      <c r="AX63" s="2294" t="str">
        <f>IF(SUMIF($F$22:$F$60, $M63, AX$22:AX$60)=0,"",SUMIF($F$22:$F$60, $M63, AX$22:AX$60))</f>
        <v/>
      </c>
      <c r="AY63" s="2295"/>
      <c r="AZ63" s="2296" t="str">
        <f t="shared" si="3"/>
        <v/>
      </c>
      <c r="BA63" s="2297"/>
      <c r="BB63" s="2285"/>
      <c r="BC63" s="2286"/>
      <c r="BD63" s="2286"/>
      <c r="BE63" s="2286"/>
      <c r="BF63" s="2287"/>
    </row>
    <row r="64" spans="2:58" ht="20.25" customHeight="1" x14ac:dyDescent="0.15">
      <c r="B64" s="812"/>
      <c r="C64" s="813"/>
      <c r="D64" s="813"/>
      <c r="E64" s="813"/>
      <c r="F64" s="810"/>
      <c r="G64" s="2325"/>
      <c r="H64" s="2325"/>
      <c r="I64" s="2325"/>
      <c r="J64" s="2325"/>
      <c r="K64" s="2326"/>
      <c r="L64" s="811"/>
      <c r="M64" s="2291" t="s">
        <v>744</v>
      </c>
      <c r="N64" s="2292"/>
      <c r="O64" s="2292"/>
      <c r="P64" s="2292"/>
      <c r="Q64" s="2292"/>
      <c r="R64" s="2293"/>
      <c r="S64" s="806" t="str">
        <f t="shared" si="1"/>
        <v/>
      </c>
      <c r="T64" s="807" t="str">
        <f t="shared" si="1"/>
        <v/>
      </c>
      <c r="U64" s="807" t="str">
        <f>IF(SUMIF($F$22:$F$60, $M64, U$22:U$60)=0,"",SUMIF($F$22:$F$60, $M64, U$22:U$60))</f>
        <v/>
      </c>
      <c r="V64" s="807" t="str">
        <f t="shared" si="1"/>
        <v/>
      </c>
      <c r="W64" s="807" t="str">
        <f t="shared" si="1"/>
        <v/>
      </c>
      <c r="X64" s="807" t="str">
        <f t="shared" si="1"/>
        <v/>
      </c>
      <c r="Y64" s="808" t="str">
        <f t="shared" si="1"/>
        <v/>
      </c>
      <c r="Z64" s="806" t="str">
        <f t="shared" si="1"/>
        <v/>
      </c>
      <c r="AA64" s="807" t="str">
        <f t="shared" si="1"/>
        <v/>
      </c>
      <c r="AB64" s="807" t="str">
        <f t="shared" si="1"/>
        <v/>
      </c>
      <c r="AC64" s="807" t="str">
        <f t="shared" si="1"/>
        <v/>
      </c>
      <c r="AD64" s="807" t="str">
        <f t="shared" si="1"/>
        <v/>
      </c>
      <c r="AE64" s="807" t="str">
        <f t="shared" si="1"/>
        <v/>
      </c>
      <c r="AF64" s="808" t="str">
        <f t="shared" si="1"/>
        <v/>
      </c>
      <c r="AG64" s="806" t="str">
        <f t="shared" si="1"/>
        <v/>
      </c>
      <c r="AH64" s="807" t="str">
        <f t="shared" si="1"/>
        <v/>
      </c>
      <c r="AI64" s="807" t="str">
        <f t="shared" si="2"/>
        <v/>
      </c>
      <c r="AJ64" s="807" t="str">
        <f t="shared" si="2"/>
        <v/>
      </c>
      <c r="AK64" s="807" t="str">
        <f t="shared" si="2"/>
        <v/>
      </c>
      <c r="AL64" s="807" t="str">
        <f t="shared" si="2"/>
        <v/>
      </c>
      <c r="AM64" s="808" t="str">
        <f t="shared" si="2"/>
        <v/>
      </c>
      <c r="AN64" s="806" t="str">
        <f t="shared" si="2"/>
        <v/>
      </c>
      <c r="AO64" s="807" t="str">
        <f t="shared" si="2"/>
        <v/>
      </c>
      <c r="AP64" s="807" t="str">
        <f t="shared" si="2"/>
        <v/>
      </c>
      <c r="AQ64" s="807" t="str">
        <f t="shared" si="2"/>
        <v/>
      </c>
      <c r="AR64" s="807" t="str">
        <f t="shared" si="2"/>
        <v/>
      </c>
      <c r="AS64" s="807" t="str">
        <f t="shared" si="2"/>
        <v/>
      </c>
      <c r="AT64" s="808" t="str">
        <f t="shared" si="2"/>
        <v/>
      </c>
      <c r="AU64" s="806" t="str">
        <f t="shared" si="2"/>
        <v/>
      </c>
      <c r="AV64" s="807" t="str">
        <f t="shared" si="2"/>
        <v/>
      </c>
      <c r="AW64" s="807" t="str">
        <f t="shared" si="2"/>
        <v/>
      </c>
      <c r="AX64" s="2294" t="str">
        <f>IF(SUMIF($F$22:$F$60, $M64, AX$22:AX$60)=0,"",SUMIF($F$22:$F$60, $M64, AX$22:AX$60))</f>
        <v/>
      </c>
      <c r="AY64" s="2295"/>
      <c r="AZ64" s="2296" t="str">
        <f t="shared" si="3"/>
        <v/>
      </c>
      <c r="BA64" s="2297"/>
      <c r="BB64" s="2285"/>
      <c r="BC64" s="2286"/>
      <c r="BD64" s="2286"/>
      <c r="BE64" s="2286"/>
      <c r="BF64" s="2287"/>
    </row>
    <row r="65" spans="1:73" ht="20.25" customHeight="1" x14ac:dyDescent="0.15">
      <c r="B65" s="570"/>
      <c r="C65" s="571"/>
      <c r="D65" s="571"/>
      <c r="E65" s="571"/>
      <c r="F65" s="571"/>
      <c r="G65" s="2302" t="s">
        <v>891</v>
      </c>
      <c r="H65" s="2302"/>
      <c r="I65" s="2302"/>
      <c r="J65" s="2302"/>
      <c r="K65" s="2302"/>
      <c r="L65" s="2302"/>
      <c r="M65" s="2302"/>
      <c r="N65" s="2302"/>
      <c r="O65" s="2302"/>
      <c r="P65" s="2302"/>
      <c r="Q65" s="2302"/>
      <c r="R65" s="2303"/>
      <c r="S65" s="575"/>
      <c r="T65" s="576"/>
      <c r="U65" s="576"/>
      <c r="V65" s="576"/>
      <c r="W65" s="576"/>
      <c r="X65" s="576"/>
      <c r="Y65" s="577"/>
      <c r="Z65" s="575"/>
      <c r="AA65" s="576"/>
      <c r="AB65" s="576"/>
      <c r="AC65" s="576"/>
      <c r="AD65" s="576"/>
      <c r="AE65" s="576"/>
      <c r="AF65" s="577"/>
      <c r="AG65" s="575"/>
      <c r="AH65" s="576"/>
      <c r="AI65" s="576"/>
      <c r="AJ65" s="576"/>
      <c r="AK65" s="576"/>
      <c r="AL65" s="576"/>
      <c r="AM65" s="577"/>
      <c r="AN65" s="575"/>
      <c r="AO65" s="576"/>
      <c r="AP65" s="576"/>
      <c r="AQ65" s="576"/>
      <c r="AR65" s="576"/>
      <c r="AS65" s="576"/>
      <c r="AT65" s="577"/>
      <c r="AU65" s="575"/>
      <c r="AV65" s="576"/>
      <c r="AW65" s="577"/>
      <c r="AX65" s="2304"/>
      <c r="AY65" s="2305"/>
      <c r="AZ65" s="2305"/>
      <c r="BA65" s="2306"/>
      <c r="BB65" s="2285"/>
      <c r="BC65" s="2286"/>
      <c r="BD65" s="2286"/>
      <c r="BE65" s="2286"/>
      <c r="BF65" s="2287"/>
    </row>
    <row r="66" spans="1:73" ht="20.25" customHeight="1" thickBot="1" x14ac:dyDescent="0.2">
      <c r="B66" s="578"/>
      <c r="C66" s="579"/>
      <c r="D66" s="579"/>
      <c r="E66" s="579"/>
      <c r="F66" s="579"/>
      <c r="G66" s="2313" t="s">
        <v>892</v>
      </c>
      <c r="H66" s="2313"/>
      <c r="I66" s="2313"/>
      <c r="J66" s="2313"/>
      <c r="K66" s="2313"/>
      <c r="L66" s="2313"/>
      <c r="M66" s="2313"/>
      <c r="N66" s="2313"/>
      <c r="O66" s="2313"/>
      <c r="P66" s="2313"/>
      <c r="Q66" s="2313"/>
      <c r="R66" s="2314"/>
      <c r="S66" s="575"/>
      <c r="T66" s="576"/>
      <c r="U66" s="576"/>
      <c r="V66" s="576"/>
      <c r="W66" s="576"/>
      <c r="X66" s="576"/>
      <c r="Y66" s="577"/>
      <c r="Z66" s="575"/>
      <c r="AA66" s="576"/>
      <c r="AB66" s="576"/>
      <c r="AC66" s="576"/>
      <c r="AD66" s="576"/>
      <c r="AE66" s="576"/>
      <c r="AF66" s="577"/>
      <c r="AG66" s="575"/>
      <c r="AH66" s="576"/>
      <c r="AI66" s="576"/>
      <c r="AJ66" s="576"/>
      <c r="AK66" s="576"/>
      <c r="AL66" s="576"/>
      <c r="AM66" s="577"/>
      <c r="AN66" s="575"/>
      <c r="AO66" s="576"/>
      <c r="AP66" s="576"/>
      <c r="AQ66" s="576"/>
      <c r="AR66" s="576"/>
      <c r="AS66" s="576"/>
      <c r="AT66" s="577"/>
      <c r="AU66" s="575"/>
      <c r="AV66" s="576"/>
      <c r="AW66" s="577"/>
      <c r="AX66" s="2307"/>
      <c r="AY66" s="2308"/>
      <c r="AZ66" s="2308"/>
      <c r="BA66" s="2309"/>
      <c r="BB66" s="2285"/>
      <c r="BC66" s="2286"/>
      <c r="BD66" s="2286"/>
      <c r="BE66" s="2286"/>
      <c r="BF66" s="2287"/>
    </row>
    <row r="67" spans="1:73" ht="18.75" customHeight="1" x14ac:dyDescent="0.15">
      <c r="B67" s="2222" t="s">
        <v>893</v>
      </c>
      <c r="C67" s="2223"/>
      <c r="D67" s="2223"/>
      <c r="E67" s="2223"/>
      <c r="F67" s="2223"/>
      <c r="G67" s="2223"/>
      <c r="H67" s="2223"/>
      <c r="I67" s="2223"/>
      <c r="J67" s="2223"/>
      <c r="K67" s="2224"/>
      <c r="L67" s="2315" t="s">
        <v>501</v>
      </c>
      <c r="M67" s="2315"/>
      <c r="N67" s="2315"/>
      <c r="O67" s="2315"/>
      <c r="P67" s="2315"/>
      <c r="Q67" s="2315"/>
      <c r="R67" s="2316"/>
      <c r="S67" s="583" t="str">
        <f>IF($L67="","",IF(COUNTIFS($F$22:$F$60,$L67,S$22:S$60,"&gt;0")=0,"",COUNTIFS($F$22:$F$60,$L67,S$22:S$60,"&gt;0")))</f>
        <v/>
      </c>
      <c r="T67" s="584" t="str">
        <f t="shared" ref="T67:AW71" si="4">IF($L67="","",IF(COUNTIFS($F$22:$F$60,$L67,T$22:T$60,"&gt;0")=0,"",COUNTIFS($F$22:$F$60,$L67,T$22:T$60,"&gt;0")))</f>
        <v/>
      </c>
      <c r="U67" s="584" t="str">
        <f t="shared" si="4"/>
        <v/>
      </c>
      <c r="V67" s="584" t="str">
        <f t="shared" si="4"/>
        <v/>
      </c>
      <c r="W67" s="584" t="str">
        <f t="shared" si="4"/>
        <v/>
      </c>
      <c r="X67" s="584" t="str">
        <f t="shared" si="4"/>
        <v/>
      </c>
      <c r="Y67" s="585" t="str">
        <f t="shared" si="4"/>
        <v/>
      </c>
      <c r="Z67" s="586" t="str">
        <f t="shared" si="4"/>
        <v/>
      </c>
      <c r="AA67" s="584" t="str">
        <f t="shared" si="4"/>
        <v/>
      </c>
      <c r="AB67" s="584" t="str">
        <f t="shared" si="4"/>
        <v/>
      </c>
      <c r="AC67" s="584" t="str">
        <f t="shared" si="4"/>
        <v/>
      </c>
      <c r="AD67" s="584" t="str">
        <f t="shared" si="4"/>
        <v/>
      </c>
      <c r="AE67" s="584" t="str">
        <f t="shared" si="4"/>
        <v/>
      </c>
      <c r="AF67" s="585" t="str">
        <f t="shared" si="4"/>
        <v/>
      </c>
      <c r="AG67" s="584" t="str">
        <f t="shared" si="4"/>
        <v/>
      </c>
      <c r="AH67" s="584" t="str">
        <f t="shared" si="4"/>
        <v/>
      </c>
      <c r="AI67" s="584" t="str">
        <f t="shared" si="4"/>
        <v/>
      </c>
      <c r="AJ67" s="584" t="str">
        <f t="shared" si="4"/>
        <v/>
      </c>
      <c r="AK67" s="584" t="str">
        <f t="shared" si="4"/>
        <v/>
      </c>
      <c r="AL67" s="584" t="str">
        <f t="shared" si="4"/>
        <v/>
      </c>
      <c r="AM67" s="585" t="str">
        <f t="shared" si="4"/>
        <v/>
      </c>
      <c r="AN67" s="584" t="str">
        <f t="shared" si="4"/>
        <v/>
      </c>
      <c r="AO67" s="584" t="str">
        <f t="shared" si="4"/>
        <v/>
      </c>
      <c r="AP67" s="584" t="str">
        <f t="shared" si="4"/>
        <v/>
      </c>
      <c r="AQ67" s="584" t="str">
        <f t="shared" si="4"/>
        <v/>
      </c>
      <c r="AR67" s="584" t="str">
        <f t="shared" si="4"/>
        <v/>
      </c>
      <c r="AS67" s="584" t="str">
        <f t="shared" si="4"/>
        <v/>
      </c>
      <c r="AT67" s="585" t="str">
        <f t="shared" si="4"/>
        <v/>
      </c>
      <c r="AU67" s="584" t="str">
        <f t="shared" si="4"/>
        <v/>
      </c>
      <c r="AV67" s="584" t="str">
        <f t="shared" si="4"/>
        <v/>
      </c>
      <c r="AW67" s="585" t="str">
        <f t="shared" si="4"/>
        <v/>
      </c>
      <c r="AX67" s="2307"/>
      <c r="AY67" s="2308"/>
      <c r="AZ67" s="2308"/>
      <c r="BA67" s="2309"/>
      <c r="BB67" s="2285"/>
      <c r="BC67" s="2286"/>
      <c r="BD67" s="2286"/>
      <c r="BE67" s="2286"/>
      <c r="BF67" s="2287"/>
    </row>
    <row r="68" spans="1:73" ht="18.75" customHeight="1" x14ac:dyDescent="0.15">
      <c r="B68" s="2222"/>
      <c r="C68" s="2223"/>
      <c r="D68" s="2223"/>
      <c r="E68" s="2223"/>
      <c r="F68" s="2223"/>
      <c r="G68" s="2223"/>
      <c r="H68" s="2223"/>
      <c r="I68" s="2223"/>
      <c r="J68" s="2223"/>
      <c r="K68" s="2224"/>
      <c r="L68" s="2317" t="s">
        <v>743</v>
      </c>
      <c r="M68" s="2317"/>
      <c r="N68" s="2317"/>
      <c r="O68" s="2317"/>
      <c r="P68" s="2317"/>
      <c r="Q68" s="2317"/>
      <c r="R68" s="2318"/>
      <c r="S68" s="587" t="str">
        <f t="shared" ref="S68:AH71" si="5">IF($L68="","",IF(COUNTIFS($F$22:$F$60,$L68,S$22:S$60,"&gt;0")=0,"",COUNTIFS($F$22:$F$60,$L68,S$22:S$60,"&gt;0")))</f>
        <v/>
      </c>
      <c r="T68" s="588" t="str">
        <f>IF($L68="","",IF(COUNTIFS($F$22:$F$60,$L68,T$22:T$60,"&gt;0")=0,"",COUNTIFS($F$22:$F$60,$L68,T$22:T$60,"&gt;0")))</f>
        <v/>
      </c>
      <c r="U68" s="588" t="str">
        <f t="shared" si="5"/>
        <v/>
      </c>
      <c r="V68" s="588" t="str">
        <f t="shared" si="5"/>
        <v/>
      </c>
      <c r="W68" s="588" t="str">
        <f t="shared" si="5"/>
        <v/>
      </c>
      <c r="X68" s="588" t="str">
        <f t="shared" si="5"/>
        <v/>
      </c>
      <c r="Y68" s="589" t="str">
        <f t="shared" si="5"/>
        <v/>
      </c>
      <c r="Z68" s="590" t="str">
        <f t="shared" si="5"/>
        <v/>
      </c>
      <c r="AA68" s="588" t="str">
        <f t="shared" si="5"/>
        <v/>
      </c>
      <c r="AB68" s="588" t="str">
        <f t="shared" si="5"/>
        <v/>
      </c>
      <c r="AC68" s="588" t="str">
        <f t="shared" si="5"/>
        <v/>
      </c>
      <c r="AD68" s="588" t="str">
        <f t="shared" si="5"/>
        <v/>
      </c>
      <c r="AE68" s="588" t="str">
        <f t="shared" si="5"/>
        <v/>
      </c>
      <c r="AF68" s="589" t="str">
        <f t="shared" si="5"/>
        <v/>
      </c>
      <c r="AG68" s="588" t="str">
        <f t="shared" si="5"/>
        <v/>
      </c>
      <c r="AH68" s="588" t="str">
        <f t="shared" si="5"/>
        <v/>
      </c>
      <c r="AI68" s="588" t="str">
        <f t="shared" si="4"/>
        <v/>
      </c>
      <c r="AJ68" s="588" t="str">
        <f t="shared" si="4"/>
        <v/>
      </c>
      <c r="AK68" s="588" t="str">
        <f t="shared" si="4"/>
        <v/>
      </c>
      <c r="AL68" s="588" t="str">
        <f t="shared" si="4"/>
        <v/>
      </c>
      <c r="AM68" s="589" t="str">
        <f t="shared" si="4"/>
        <v/>
      </c>
      <c r="AN68" s="588" t="str">
        <f t="shared" si="4"/>
        <v/>
      </c>
      <c r="AO68" s="588" t="str">
        <f t="shared" si="4"/>
        <v/>
      </c>
      <c r="AP68" s="588" t="str">
        <f t="shared" si="4"/>
        <v/>
      </c>
      <c r="AQ68" s="588" t="str">
        <f t="shared" si="4"/>
        <v/>
      </c>
      <c r="AR68" s="588" t="str">
        <f t="shared" si="4"/>
        <v/>
      </c>
      <c r="AS68" s="588" t="str">
        <f t="shared" si="4"/>
        <v/>
      </c>
      <c r="AT68" s="589" t="str">
        <f t="shared" si="4"/>
        <v/>
      </c>
      <c r="AU68" s="588" t="str">
        <f t="shared" si="4"/>
        <v/>
      </c>
      <c r="AV68" s="588" t="str">
        <f t="shared" si="4"/>
        <v/>
      </c>
      <c r="AW68" s="589" t="str">
        <f t="shared" si="4"/>
        <v/>
      </c>
      <c r="AX68" s="2307"/>
      <c r="AY68" s="2308"/>
      <c r="AZ68" s="2308"/>
      <c r="BA68" s="2309"/>
      <c r="BB68" s="2285"/>
      <c r="BC68" s="2286"/>
      <c r="BD68" s="2286"/>
      <c r="BE68" s="2286"/>
      <c r="BF68" s="2287"/>
    </row>
    <row r="69" spans="1:73" ht="18.75" customHeight="1" x14ac:dyDescent="0.15">
      <c r="B69" s="2222"/>
      <c r="C69" s="2223"/>
      <c r="D69" s="2223"/>
      <c r="E69" s="2223"/>
      <c r="F69" s="2223"/>
      <c r="G69" s="2223"/>
      <c r="H69" s="2223"/>
      <c r="I69" s="2223"/>
      <c r="J69" s="2223"/>
      <c r="K69" s="2224"/>
      <c r="L69" s="2317" t="s">
        <v>744</v>
      </c>
      <c r="M69" s="2317"/>
      <c r="N69" s="2317"/>
      <c r="O69" s="2317"/>
      <c r="P69" s="2317"/>
      <c r="Q69" s="2317"/>
      <c r="R69" s="2318"/>
      <c r="S69" s="587" t="str">
        <f t="shared" si="5"/>
        <v/>
      </c>
      <c r="T69" s="588" t="str">
        <f t="shared" si="4"/>
        <v/>
      </c>
      <c r="U69" s="588" t="str">
        <f t="shared" si="4"/>
        <v/>
      </c>
      <c r="V69" s="588" t="str">
        <f t="shared" si="4"/>
        <v/>
      </c>
      <c r="W69" s="588" t="str">
        <f t="shared" si="4"/>
        <v/>
      </c>
      <c r="X69" s="588" t="str">
        <f>IF($L69="","",IF(COUNTIFS($F$22:$F$60,$L69,X$22:X$60,"&gt;0")=0,"",COUNTIFS($F$22:$F$60,$L69,X$22:X$60,"&gt;0")))</f>
        <v/>
      </c>
      <c r="Y69" s="589" t="str">
        <f t="shared" si="4"/>
        <v/>
      </c>
      <c r="Z69" s="590" t="str">
        <f t="shared" si="4"/>
        <v/>
      </c>
      <c r="AA69" s="588" t="str">
        <f t="shared" si="4"/>
        <v/>
      </c>
      <c r="AB69" s="588" t="str">
        <f t="shared" si="4"/>
        <v/>
      </c>
      <c r="AC69" s="588" t="str">
        <f t="shared" si="4"/>
        <v/>
      </c>
      <c r="AD69" s="588" t="str">
        <f t="shared" si="4"/>
        <v/>
      </c>
      <c r="AE69" s="588" t="str">
        <f t="shared" si="4"/>
        <v/>
      </c>
      <c r="AF69" s="589" t="str">
        <f t="shared" si="4"/>
        <v/>
      </c>
      <c r="AG69" s="588" t="str">
        <f t="shared" si="4"/>
        <v/>
      </c>
      <c r="AH69" s="588" t="str">
        <f t="shared" si="4"/>
        <v/>
      </c>
      <c r="AI69" s="588" t="str">
        <f t="shared" si="4"/>
        <v/>
      </c>
      <c r="AJ69" s="588" t="str">
        <f t="shared" si="4"/>
        <v/>
      </c>
      <c r="AK69" s="588" t="str">
        <f t="shared" si="4"/>
        <v/>
      </c>
      <c r="AL69" s="588" t="str">
        <f t="shared" si="4"/>
        <v/>
      </c>
      <c r="AM69" s="589" t="str">
        <f t="shared" si="4"/>
        <v/>
      </c>
      <c r="AN69" s="588" t="str">
        <f t="shared" si="4"/>
        <v/>
      </c>
      <c r="AO69" s="588" t="str">
        <f t="shared" si="4"/>
        <v/>
      </c>
      <c r="AP69" s="588" t="str">
        <f t="shared" si="4"/>
        <v/>
      </c>
      <c r="AQ69" s="588" t="str">
        <f t="shared" si="4"/>
        <v/>
      </c>
      <c r="AR69" s="588" t="str">
        <f t="shared" si="4"/>
        <v/>
      </c>
      <c r="AS69" s="588" t="str">
        <f t="shared" si="4"/>
        <v/>
      </c>
      <c r="AT69" s="589" t="str">
        <f t="shared" si="4"/>
        <v/>
      </c>
      <c r="AU69" s="588" t="str">
        <f t="shared" si="4"/>
        <v/>
      </c>
      <c r="AV69" s="588" t="str">
        <f t="shared" si="4"/>
        <v/>
      </c>
      <c r="AW69" s="589" t="str">
        <f t="shared" si="4"/>
        <v/>
      </c>
      <c r="AX69" s="2307"/>
      <c r="AY69" s="2308"/>
      <c r="AZ69" s="2308"/>
      <c r="BA69" s="2309"/>
      <c r="BB69" s="2285"/>
      <c r="BC69" s="2286"/>
      <c r="BD69" s="2286"/>
      <c r="BE69" s="2286"/>
      <c r="BF69" s="2287"/>
    </row>
    <row r="70" spans="1:73" ht="18.75" customHeight="1" x14ac:dyDescent="0.15">
      <c r="B70" s="2222"/>
      <c r="C70" s="2223"/>
      <c r="D70" s="2223"/>
      <c r="E70" s="2223"/>
      <c r="F70" s="2223"/>
      <c r="G70" s="2223"/>
      <c r="H70" s="2223"/>
      <c r="I70" s="2223"/>
      <c r="J70" s="2223"/>
      <c r="K70" s="2224"/>
      <c r="L70" s="2317" t="s">
        <v>498</v>
      </c>
      <c r="M70" s="2317"/>
      <c r="N70" s="2317"/>
      <c r="O70" s="2317"/>
      <c r="P70" s="2317"/>
      <c r="Q70" s="2317"/>
      <c r="R70" s="2318"/>
      <c r="S70" s="587" t="str">
        <f t="shared" si="5"/>
        <v/>
      </c>
      <c r="T70" s="588" t="str">
        <f t="shared" si="4"/>
        <v/>
      </c>
      <c r="U70" s="588" t="str">
        <f t="shared" si="4"/>
        <v/>
      </c>
      <c r="V70" s="588" t="str">
        <f t="shared" si="4"/>
        <v/>
      </c>
      <c r="W70" s="588" t="str">
        <f t="shared" si="4"/>
        <v/>
      </c>
      <c r="X70" s="588" t="str">
        <f t="shared" si="4"/>
        <v/>
      </c>
      <c r="Y70" s="589" t="str">
        <f t="shared" si="4"/>
        <v/>
      </c>
      <c r="Z70" s="590" t="str">
        <f t="shared" si="4"/>
        <v/>
      </c>
      <c r="AA70" s="588" t="str">
        <f t="shared" si="4"/>
        <v/>
      </c>
      <c r="AB70" s="588" t="str">
        <f t="shared" si="4"/>
        <v/>
      </c>
      <c r="AC70" s="588" t="str">
        <f t="shared" si="4"/>
        <v/>
      </c>
      <c r="AD70" s="588" t="str">
        <f t="shared" si="4"/>
        <v/>
      </c>
      <c r="AE70" s="588" t="str">
        <f t="shared" si="4"/>
        <v/>
      </c>
      <c r="AF70" s="589" t="str">
        <f t="shared" si="4"/>
        <v/>
      </c>
      <c r="AG70" s="588" t="str">
        <f t="shared" si="4"/>
        <v/>
      </c>
      <c r="AH70" s="588" t="str">
        <f t="shared" si="4"/>
        <v/>
      </c>
      <c r="AI70" s="588" t="str">
        <f t="shared" si="4"/>
        <v/>
      </c>
      <c r="AJ70" s="588" t="str">
        <f t="shared" si="4"/>
        <v/>
      </c>
      <c r="AK70" s="588" t="str">
        <f t="shared" si="4"/>
        <v/>
      </c>
      <c r="AL70" s="588" t="str">
        <f t="shared" si="4"/>
        <v/>
      </c>
      <c r="AM70" s="589" t="str">
        <f t="shared" si="4"/>
        <v/>
      </c>
      <c r="AN70" s="588" t="str">
        <f t="shared" si="4"/>
        <v/>
      </c>
      <c r="AO70" s="588" t="str">
        <f t="shared" si="4"/>
        <v/>
      </c>
      <c r="AP70" s="588" t="str">
        <f t="shared" si="4"/>
        <v/>
      </c>
      <c r="AQ70" s="588" t="str">
        <f t="shared" si="4"/>
        <v/>
      </c>
      <c r="AR70" s="588" t="str">
        <f t="shared" si="4"/>
        <v/>
      </c>
      <c r="AS70" s="588" t="str">
        <f t="shared" si="4"/>
        <v/>
      </c>
      <c r="AT70" s="589" t="str">
        <f t="shared" si="4"/>
        <v/>
      </c>
      <c r="AU70" s="588" t="str">
        <f t="shared" si="4"/>
        <v/>
      </c>
      <c r="AV70" s="588" t="str">
        <f t="shared" si="4"/>
        <v/>
      </c>
      <c r="AW70" s="589" t="str">
        <f t="shared" si="4"/>
        <v/>
      </c>
      <c r="AX70" s="2307"/>
      <c r="AY70" s="2308"/>
      <c r="AZ70" s="2308"/>
      <c r="BA70" s="2309"/>
      <c r="BB70" s="2285"/>
      <c r="BC70" s="2286"/>
      <c r="BD70" s="2286"/>
      <c r="BE70" s="2286"/>
      <c r="BF70" s="2287"/>
    </row>
    <row r="71" spans="1:73" ht="18.75" customHeight="1" thickBot="1" x14ac:dyDescent="0.2">
      <c r="B71" s="2225"/>
      <c r="C71" s="2226"/>
      <c r="D71" s="2226"/>
      <c r="E71" s="2226"/>
      <c r="F71" s="2226"/>
      <c r="G71" s="2226"/>
      <c r="H71" s="2226"/>
      <c r="I71" s="2226"/>
      <c r="J71" s="2226"/>
      <c r="K71" s="2227"/>
      <c r="L71" s="2319"/>
      <c r="M71" s="2319"/>
      <c r="N71" s="2319"/>
      <c r="O71" s="2319"/>
      <c r="P71" s="2319"/>
      <c r="Q71" s="2319"/>
      <c r="R71" s="2320"/>
      <c r="S71" s="591" t="str">
        <f t="shared" si="5"/>
        <v/>
      </c>
      <c r="T71" s="592" t="str">
        <f t="shared" si="4"/>
        <v/>
      </c>
      <c r="U71" s="592" t="str">
        <f t="shared" si="4"/>
        <v/>
      </c>
      <c r="V71" s="592" t="str">
        <f t="shared" si="4"/>
        <v/>
      </c>
      <c r="W71" s="592" t="str">
        <f t="shared" si="4"/>
        <v/>
      </c>
      <c r="X71" s="592" t="str">
        <f t="shared" si="4"/>
        <v/>
      </c>
      <c r="Y71" s="593" t="str">
        <f t="shared" si="4"/>
        <v/>
      </c>
      <c r="Z71" s="594" t="str">
        <f t="shared" si="4"/>
        <v/>
      </c>
      <c r="AA71" s="592" t="str">
        <f t="shared" si="4"/>
        <v/>
      </c>
      <c r="AB71" s="592" t="str">
        <f t="shared" si="4"/>
        <v/>
      </c>
      <c r="AC71" s="592" t="str">
        <f t="shared" si="4"/>
        <v/>
      </c>
      <c r="AD71" s="592" t="str">
        <f t="shared" si="4"/>
        <v/>
      </c>
      <c r="AE71" s="592" t="str">
        <f t="shared" si="4"/>
        <v/>
      </c>
      <c r="AF71" s="593" t="str">
        <f t="shared" si="4"/>
        <v/>
      </c>
      <c r="AG71" s="592" t="str">
        <f t="shared" si="4"/>
        <v/>
      </c>
      <c r="AH71" s="592" t="str">
        <f t="shared" si="4"/>
        <v/>
      </c>
      <c r="AI71" s="592" t="str">
        <f t="shared" si="4"/>
        <v/>
      </c>
      <c r="AJ71" s="592" t="str">
        <f t="shared" si="4"/>
        <v/>
      </c>
      <c r="AK71" s="592" t="str">
        <f t="shared" si="4"/>
        <v/>
      </c>
      <c r="AL71" s="592" t="str">
        <f t="shared" si="4"/>
        <v/>
      </c>
      <c r="AM71" s="593" t="str">
        <f t="shared" si="4"/>
        <v/>
      </c>
      <c r="AN71" s="592" t="str">
        <f t="shared" si="4"/>
        <v/>
      </c>
      <c r="AO71" s="592" t="str">
        <f t="shared" si="4"/>
        <v/>
      </c>
      <c r="AP71" s="592" t="str">
        <f t="shared" si="4"/>
        <v/>
      </c>
      <c r="AQ71" s="592" t="str">
        <f t="shared" si="4"/>
        <v/>
      </c>
      <c r="AR71" s="592" t="str">
        <f t="shared" si="4"/>
        <v/>
      </c>
      <c r="AS71" s="592" t="str">
        <f t="shared" si="4"/>
        <v/>
      </c>
      <c r="AT71" s="593" t="str">
        <f t="shared" si="4"/>
        <v/>
      </c>
      <c r="AU71" s="592" t="str">
        <f t="shared" si="4"/>
        <v/>
      </c>
      <c r="AV71" s="592" t="str">
        <f t="shared" si="4"/>
        <v/>
      </c>
      <c r="AW71" s="593" t="str">
        <f t="shared" si="4"/>
        <v/>
      </c>
      <c r="AX71" s="2310"/>
      <c r="AY71" s="2311"/>
      <c r="AZ71" s="2311"/>
      <c r="BA71" s="2312"/>
      <c r="BB71" s="2288"/>
      <c r="BC71" s="2289"/>
      <c r="BD71" s="2289"/>
      <c r="BE71" s="2289"/>
      <c r="BF71" s="2290"/>
    </row>
    <row r="72" spans="1:73" ht="13.5" customHeight="1" x14ac:dyDescent="0.15">
      <c r="C72" s="595"/>
      <c r="D72" s="595"/>
      <c r="E72" s="595"/>
      <c r="F72" s="595"/>
      <c r="G72" s="596"/>
      <c r="H72" s="597"/>
      <c r="AF72" s="598"/>
    </row>
    <row r="73" spans="1:73" ht="11.45" customHeight="1" x14ac:dyDescent="0.15">
      <c r="A73" s="599"/>
      <c r="B73" s="599"/>
      <c r="C73" s="599"/>
      <c r="D73" s="599"/>
      <c r="E73" s="599"/>
      <c r="F73" s="599"/>
      <c r="G73" s="599"/>
      <c r="H73" s="600"/>
      <c r="I73" s="600"/>
      <c r="J73" s="600"/>
      <c r="K73" s="600"/>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c r="AR73" s="601"/>
      <c r="AS73" s="601"/>
      <c r="AT73" s="601"/>
      <c r="AU73" s="601"/>
      <c r="AV73" s="601"/>
      <c r="AW73" s="601"/>
      <c r="AX73" s="601"/>
      <c r="AY73" s="601"/>
      <c r="AZ73" s="601"/>
      <c r="BA73" s="601"/>
    </row>
    <row r="74" spans="1:73" ht="20.25" customHeight="1" x14ac:dyDescent="0.2">
      <c r="A74" s="602"/>
      <c r="B74" s="602"/>
      <c r="C74" s="599"/>
      <c r="D74" s="599"/>
      <c r="E74" s="599"/>
      <c r="F74" s="599"/>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3"/>
      <c r="AS74" s="603"/>
      <c r="AT74" s="603"/>
      <c r="AU74" s="603"/>
      <c r="AV74" s="603"/>
      <c r="BN74" s="604"/>
      <c r="BO74" s="605"/>
      <c r="BP74" s="604"/>
      <c r="BQ74" s="604"/>
      <c r="BR74" s="604"/>
      <c r="BS74" s="606"/>
      <c r="BT74" s="607"/>
      <c r="BU74" s="607"/>
    </row>
    <row r="75" spans="1:73" ht="20.25" customHeight="1" x14ac:dyDescent="0.15">
      <c r="A75" s="599"/>
      <c r="B75" s="599"/>
      <c r="C75" s="608"/>
      <c r="D75" s="608"/>
      <c r="E75" s="608"/>
      <c r="F75" s="608"/>
      <c r="G75" s="608"/>
      <c r="H75" s="609"/>
      <c r="I75" s="609"/>
      <c r="J75" s="599"/>
      <c r="K75" s="599"/>
      <c r="L75" s="599"/>
      <c r="M75" s="599"/>
      <c r="N75" s="599"/>
      <c r="O75" s="599"/>
      <c r="P75" s="599"/>
      <c r="Q75" s="599"/>
      <c r="R75" s="599"/>
      <c r="S75" s="599"/>
      <c r="T75" s="599"/>
      <c r="U75" s="599"/>
      <c r="V75" s="599"/>
      <c r="W75" s="599"/>
      <c r="X75" s="599"/>
      <c r="Y75" s="599"/>
      <c r="Z75" s="599"/>
      <c r="AA75" s="599"/>
      <c r="AB75" s="599"/>
      <c r="AC75" s="599"/>
      <c r="AD75" s="599"/>
      <c r="AE75" s="599"/>
      <c r="AF75" s="599"/>
      <c r="AG75" s="599"/>
      <c r="AH75" s="599"/>
      <c r="AI75" s="599"/>
      <c r="AJ75" s="599"/>
      <c r="AK75" s="599"/>
      <c r="AL75" s="599"/>
      <c r="AM75" s="599"/>
      <c r="AN75" s="599"/>
      <c r="AO75" s="599"/>
      <c r="AP75" s="599"/>
      <c r="AQ75" s="599"/>
    </row>
    <row r="76" spans="1:73" ht="20.25" customHeight="1" x14ac:dyDescent="0.15">
      <c r="A76" s="599"/>
      <c r="B76" s="599"/>
      <c r="C76" s="608"/>
      <c r="D76" s="608"/>
      <c r="E76" s="608"/>
      <c r="F76" s="608"/>
      <c r="G76" s="608"/>
      <c r="H76" s="609"/>
      <c r="I76" s="609"/>
      <c r="J76" s="599"/>
      <c r="K76" s="599"/>
      <c r="L76" s="599"/>
      <c r="M76" s="599"/>
      <c r="N76" s="599"/>
      <c r="O76" s="599"/>
      <c r="P76" s="599"/>
      <c r="Q76" s="599"/>
      <c r="R76" s="599"/>
      <c r="S76" s="599"/>
      <c r="T76" s="599"/>
      <c r="U76" s="599"/>
      <c r="V76" s="599"/>
      <c r="W76" s="599"/>
      <c r="X76" s="599"/>
      <c r="Y76" s="599"/>
      <c r="Z76" s="599"/>
      <c r="AA76" s="599"/>
      <c r="AB76" s="599"/>
      <c r="AC76" s="599"/>
      <c r="AD76" s="599"/>
      <c r="AE76" s="599"/>
      <c r="AF76" s="599"/>
      <c r="AG76" s="599"/>
      <c r="AH76" s="599"/>
      <c r="AI76" s="599"/>
      <c r="AJ76" s="599"/>
      <c r="AK76" s="599"/>
      <c r="AL76" s="599"/>
      <c r="AM76" s="599"/>
      <c r="AN76" s="599"/>
      <c r="AO76" s="599"/>
      <c r="AP76" s="599"/>
      <c r="AQ76" s="599"/>
    </row>
    <row r="77" spans="1:73" ht="20.25" customHeight="1" x14ac:dyDescent="0.15">
      <c r="A77" s="599"/>
      <c r="B77" s="599"/>
      <c r="C77" s="609"/>
      <c r="D77" s="609"/>
      <c r="E77" s="609"/>
      <c r="F77" s="609"/>
      <c r="G77" s="609"/>
      <c r="H77" s="599"/>
      <c r="I77" s="599"/>
      <c r="J77" s="599"/>
      <c r="K77" s="599"/>
      <c r="L77" s="599"/>
      <c r="M77" s="599"/>
      <c r="N77" s="599"/>
      <c r="O77" s="599"/>
      <c r="P77" s="599"/>
      <c r="Q77" s="599"/>
      <c r="R77" s="599"/>
      <c r="S77" s="599"/>
      <c r="T77" s="599"/>
      <c r="U77" s="599"/>
      <c r="V77" s="599"/>
      <c r="W77" s="599"/>
      <c r="X77" s="599"/>
      <c r="Y77" s="599"/>
      <c r="Z77" s="599"/>
      <c r="AA77" s="599"/>
      <c r="AB77" s="599"/>
      <c r="AC77" s="599"/>
      <c r="AD77" s="599"/>
      <c r="AE77" s="599"/>
      <c r="AF77" s="599"/>
      <c r="AG77" s="599"/>
      <c r="AH77" s="599"/>
      <c r="AI77" s="599"/>
      <c r="AJ77" s="599"/>
      <c r="AK77" s="599"/>
      <c r="AL77" s="599"/>
      <c r="AM77" s="599"/>
      <c r="AN77" s="599"/>
      <c r="AO77" s="599"/>
      <c r="AP77" s="599"/>
      <c r="AQ77" s="599"/>
    </row>
    <row r="78" spans="1:73" ht="20.25" customHeight="1" x14ac:dyDescent="0.15">
      <c r="A78" s="599"/>
      <c r="B78" s="599"/>
      <c r="C78" s="609"/>
      <c r="D78" s="609"/>
      <c r="E78" s="609"/>
      <c r="F78" s="609"/>
      <c r="G78" s="609"/>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599"/>
      <c r="AJ78" s="599"/>
      <c r="AK78" s="599"/>
      <c r="AL78" s="599"/>
      <c r="AM78" s="599"/>
      <c r="AN78" s="599"/>
      <c r="AO78" s="599"/>
      <c r="AP78" s="599"/>
      <c r="AQ78" s="599"/>
    </row>
    <row r="79" spans="1:73" ht="20.25" customHeight="1" x14ac:dyDescent="0.15">
      <c r="A79" s="599"/>
      <c r="B79" s="599"/>
      <c r="C79" s="609"/>
      <c r="D79" s="609"/>
      <c r="E79" s="609"/>
      <c r="F79" s="609"/>
      <c r="G79" s="609"/>
      <c r="H79" s="599"/>
      <c r="I79" s="599"/>
      <c r="J79" s="599"/>
      <c r="K79" s="599"/>
      <c r="L79" s="599"/>
      <c r="M79" s="599"/>
      <c r="N79" s="599"/>
      <c r="O79" s="599"/>
      <c r="P79" s="599"/>
      <c r="Q79" s="599"/>
      <c r="R79" s="599"/>
      <c r="S79" s="599"/>
      <c r="T79" s="599"/>
      <c r="U79" s="599"/>
      <c r="V79" s="599"/>
      <c r="W79" s="599"/>
      <c r="X79" s="599"/>
      <c r="Y79" s="599"/>
      <c r="Z79" s="599"/>
      <c r="AA79" s="599"/>
      <c r="AB79" s="599"/>
      <c r="AC79" s="599"/>
      <c r="AD79" s="599"/>
      <c r="AE79" s="599"/>
      <c r="AF79" s="599"/>
      <c r="AG79" s="599"/>
      <c r="AH79" s="599"/>
      <c r="AI79" s="599"/>
      <c r="AJ79" s="599"/>
      <c r="AK79" s="599"/>
      <c r="AL79" s="599"/>
      <c r="AM79" s="599"/>
      <c r="AN79" s="599"/>
      <c r="AO79" s="599"/>
      <c r="AP79" s="599"/>
      <c r="AQ79" s="599"/>
    </row>
    <row r="80" spans="1:73" ht="20.25" customHeight="1" x14ac:dyDescent="0.15">
      <c r="C80" s="598"/>
      <c r="D80" s="598"/>
      <c r="E80" s="598"/>
      <c r="F80" s="598"/>
      <c r="G80" s="598"/>
    </row>
  </sheetData>
  <sheetProtection insertColumns="0" deleteRows="0"/>
  <mergeCells count="246">
    <mergeCell ref="L67:R67"/>
    <mergeCell ref="L68:R68"/>
    <mergeCell ref="L69:R69"/>
    <mergeCell ref="L70:R70"/>
    <mergeCell ref="L71:R71"/>
    <mergeCell ref="G62:K64"/>
    <mergeCell ref="M62:R62"/>
    <mergeCell ref="AX62:AY62"/>
    <mergeCell ref="AZ62:BA62"/>
    <mergeCell ref="G55:G57"/>
    <mergeCell ref="H55:K57"/>
    <mergeCell ref="L55:O57"/>
    <mergeCell ref="P55:R55"/>
    <mergeCell ref="BB62:BF71"/>
    <mergeCell ref="M63:R63"/>
    <mergeCell ref="AX63:AY63"/>
    <mergeCell ref="AZ63:BA63"/>
    <mergeCell ref="M64:R64"/>
    <mergeCell ref="AX64:AY64"/>
    <mergeCell ref="AX58:AY58"/>
    <mergeCell ref="AZ58:BA58"/>
    <mergeCell ref="BB58:BF60"/>
    <mergeCell ref="P59:R59"/>
    <mergeCell ref="AX59:AY59"/>
    <mergeCell ref="AZ59:BA59"/>
    <mergeCell ref="P60:R60"/>
    <mergeCell ref="AX60:AY60"/>
    <mergeCell ref="AZ60:BA60"/>
    <mergeCell ref="AZ64:BA64"/>
    <mergeCell ref="G65:R65"/>
    <mergeCell ref="AX65:BA71"/>
    <mergeCell ref="G66:R66"/>
    <mergeCell ref="B67:K71"/>
    <mergeCell ref="BB52:BF54"/>
    <mergeCell ref="P53:R53"/>
    <mergeCell ref="AX53:AY53"/>
    <mergeCell ref="AZ53:BA53"/>
    <mergeCell ref="P54:R54"/>
    <mergeCell ref="AX54:AY54"/>
    <mergeCell ref="AZ54:BA54"/>
    <mergeCell ref="B58:B60"/>
    <mergeCell ref="C58:E60"/>
    <mergeCell ref="G58:G60"/>
    <mergeCell ref="H58:K60"/>
    <mergeCell ref="L58:O60"/>
    <mergeCell ref="P58:R58"/>
    <mergeCell ref="AX55:AY55"/>
    <mergeCell ref="AZ55:BA55"/>
    <mergeCell ref="BB55:BF57"/>
    <mergeCell ref="P56:R56"/>
    <mergeCell ref="AX56:AY56"/>
    <mergeCell ref="AZ56:BA56"/>
    <mergeCell ref="P57:R57"/>
    <mergeCell ref="AX57:AY57"/>
    <mergeCell ref="AZ57:BA57"/>
    <mergeCell ref="B55:B57"/>
    <mergeCell ref="C55:E57"/>
    <mergeCell ref="B46:B48"/>
    <mergeCell ref="C46:E48"/>
    <mergeCell ref="G46:G48"/>
    <mergeCell ref="H46:K48"/>
    <mergeCell ref="L46:O48"/>
    <mergeCell ref="P46:R46"/>
    <mergeCell ref="BB49:BF51"/>
    <mergeCell ref="P50:R50"/>
    <mergeCell ref="AX50:AY50"/>
    <mergeCell ref="AZ50:BA50"/>
    <mergeCell ref="P51:R51"/>
    <mergeCell ref="AX51:AY51"/>
    <mergeCell ref="AZ51:BA51"/>
    <mergeCell ref="B49:B51"/>
    <mergeCell ref="C49:E51"/>
    <mergeCell ref="G49:G51"/>
    <mergeCell ref="H49:K51"/>
    <mergeCell ref="L49:O51"/>
    <mergeCell ref="P49:R49"/>
    <mergeCell ref="B52:B54"/>
    <mergeCell ref="C52:E54"/>
    <mergeCell ref="G52:G54"/>
    <mergeCell ref="H52:K54"/>
    <mergeCell ref="L52:O54"/>
    <mergeCell ref="P52:R52"/>
    <mergeCell ref="AX49:AY49"/>
    <mergeCell ref="AZ49:BA49"/>
    <mergeCell ref="AX52:AY52"/>
    <mergeCell ref="AZ52:BA52"/>
    <mergeCell ref="B43:B45"/>
    <mergeCell ref="C43:E45"/>
    <mergeCell ref="G43:G45"/>
    <mergeCell ref="H43:K45"/>
    <mergeCell ref="L43:O45"/>
    <mergeCell ref="P43:R43"/>
    <mergeCell ref="AX46:AY46"/>
    <mergeCell ref="AZ46:BA46"/>
    <mergeCell ref="BB46:BF48"/>
    <mergeCell ref="AX43:AY43"/>
    <mergeCell ref="AZ43:BA43"/>
    <mergeCell ref="BB43:BF45"/>
    <mergeCell ref="P44:R44"/>
    <mergeCell ref="AX44:AY44"/>
    <mergeCell ref="AZ44:BA44"/>
    <mergeCell ref="P45:R45"/>
    <mergeCell ref="AX45:AY45"/>
    <mergeCell ref="AZ45:BA45"/>
    <mergeCell ref="P47:R47"/>
    <mergeCell ref="AX47:AY47"/>
    <mergeCell ref="AZ47:BA47"/>
    <mergeCell ref="P48:R48"/>
    <mergeCell ref="AX48:AY48"/>
    <mergeCell ref="AZ48:BA48"/>
    <mergeCell ref="G37:G39"/>
    <mergeCell ref="H37:K39"/>
    <mergeCell ref="L37:O39"/>
    <mergeCell ref="P37:R37"/>
    <mergeCell ref="AX40:AY40"/>
    <mergeCell ref="AZ40:BA40"/>
    <mergeCell ref="BB40:BF42"/>
    <mergeCell ref="P41:R41"/>
    <mergeCell ref="AX41:AY41"/>
    <mergeCell ref="AZ41:BA41"/>
    <mergeCell ref="P42:R42"/>
    <mergeCell ref="AX42:AY42"/>
    <mergeCell ref="AZ42:BA42"/>
    <mergeCell ref="BB34:BF36"/>
    <mergeCell ref="P35:R35"/>
    <mergeCell ref="AX35:AY35"/>
    <mergeCell ref="AZ35:BA35"/>
    <mergeCell ref="P36:R36"/>
    <mergeCell ref="AX36:AY36"/>
    <mergeCell ref="AZ36:BA36"/>
    <mergeCell ref="B40:B42"/>
    <mergeCell ref="C40:E42"/>
    <mergeCell ref="G40:G42"/>
    <mergeCell ref="H40:K42"/>
    <mergeCell ref="L40:O42"/>
    <mergeCell ref="P40:R40"/>
    <mergeCell ref="AX37:AY37"/>
    <mergeCell ref="AZ37:BA37"/>
    <mergeCell ref="BB37:BF39"/>
    <mergeCell ref="P38:R38"/>
    <mergeCell ref="AX38:AY38"/>
    <mergeCell ref="AZ38:BA38"/>
    <mergeCell ref="P39:R39"/>
    <mergeCell ref="AX39:AY39"/>
    <mergeCell ref="AZ39:BA39"/>
    <mergeCell ref="B37:B39"/>
    <mergeCell ref="C37:E39"/>
    <mergeCell ref="B28:B30"/>
    <mergeCell ref="C28:E30"/>
    <mergeCell ref="G28:G30"/>
    <mergeCell ref="H28:K30"/>
    <mergeCell ref="L28:O30"/>
    <mergeCell ref="P28:R28"/>
    <mergeCell ref="BB31:BF33"/>
    <mergeCell ref="P32:R32"/>
    <mergeCell ref="AX32:AY32"/>
    <mergeCell ref="AZ32:BA32"/>
    <mergeCell ref="P33:R33"/>
    <mergeCell ref="AX33:AY33"/>
    <mergeCell ref="AZ33:BA33"/>
    <mergeCell ref="B31:B33"/>
    <mergeCell ref="C31:E33"/>
    <mergeCell ref="G31:G33"/>
    <mergeCell ref="H31:K33"/>
    <mergeCell ref="L31:O33"/>
    <mergeCell ref="P31:R31"/>
    <mergeCell ref="B34:B36"/>
    <mergeCell ref="C34:E36"/>
    <mergeCell ref="G34:G36"/>
    <mergeCell ref="H34:K36"/>
    <mergeCell ref="L34:O36"/>
    <mergeCell ref="P34:R34"/>
    <mergeCell ref="AX31:AY31"/>
    <mergeCell ref="AZ31:BA31"/>
    <mergeCell ref="AX34:AY34"/>
    <mergeCell ref="AZ34:BA34"/>
    <mergeCell ref="B25:B27"/>
    <mergeCell ref="C25:E27"/>
    <mergeCell ref="G25:G27"/>
    <mergeCell ref="H25:K27"/>
    <mergeCell ref="L25:O27"/>
    <mergeCell ref="P25:R25"/>
    <mergeCell ref="AX28:AY28"/>
    <mergeCell ref="AZ28:BA28"/>
    <mergeCell ref="BB28:BF30"/>
    <mergeCell ref="AX25:AY25"/>
    <mergeCell ref="AZ25:BA25"/>
    <mergeCell ref="BB25:BF27"/>
    <mergeCell ref="P26:R26"/>
    <mergeCell ref="AX26:AY26"/>
    <mergeCell ref="AZ26:BA26"/>
    <mergeCell ref="P27:R27"/>
    <mergeCell ref="AX27:AY27"/>
    <mergeCell ref="AZ27:BA27"/>
    <mergeCell ref="P29:R29"/>
    <mergeCell ref="AX29:AY29"/>
    <mergeCell ref="AZ29:BA29"/>
    <mergeCell ref="P30:R30"/>
    <mergeCell ref="AX30:AY30"/>
    <mergeCell ref="AZ30:BA30"/>
    <mergeCell ref="B22:B24"/>
    <mergeCell ref="C22:E24"/>
    <mergeCell ref="G22:G24"/>
    <mergeCell ref="H22:K24"/>
    <mergeCell ref="L22:O24"/>
    <mergeCell ref="P22:R22"/>
    <mergeCell ref="AX17:AY21"/>
    <mergeCell ref="AZ17:BA21"/>
    <mergeCell ref="BB17:BF21"/>
    <mergeCell ref="S18:Y18"/>
    <mergeCell ref="Z18:AF18"/>
    <mergeCell ref="AG18:AM18"/>
    <mergeCell ref="AN18:AT18"/>
    <mergeCell ref="AU18:AW18"/>
    <mergeCell ref="AX22:AY22"/>
    <mergeCell ref="AZ22:BA22"/>
    <mergeCell ref="BB22:BF24"/>
    <mergeCell ref="P23:R23"/>
    <mergeCell ref="AX23:AY23"/>
    <mergeCell ref="AZ23:BA23"/>
    <mergeCell ref="P24:R24"/>
    <mergeCell ref="AX24:AY24"/>
    <mergeCell ref="AZ24:BA24"/>
    <mergeCell ref="AU14:AW14"/>
    <mergeCell ref="AY14:BA14"/>
    <mergeCell ref="BC14:BD14"/>
    <mergeCell ref="B17:B21"/>
    <mergeCell ref="C17:E21"/>
    <mergeCell ref="G17:G21"/>
    <mergeCell ref="H17:K21"/>
    <mergeCell ref="L17:O21"/>
    <mergeCell ref="P17:R21"/>
    <mergeCell ref="S17:AW17"/>
    <mergeCell ref="BB4:BE4"/>
    <mergeCell ref="AX6:AY6"/>
    <mergeCell ref="BB6:BC6"/>
    <mergeCell ref="BB8:BC8"/>
    <mergeCell ref="BB10:BD10"/>
    <mergeCell ref="AO12:AQ12"/>
    <mergeCell ref="BB12:BD12"/>
    <mergeCell ref="AP1:BE1"/>
    <mergeCell ref="Z2:AA2"/>
    <mergeCell ref="AC2:AD2"/>
    <mergeCell ref="AG2:AH2"/>
    <mergeCell ref="AP2:BE2"/>
    <mergeCell ref="BB3:BE3"/>
  </mergeCells>
  <phoneticPr fontId="1"/>
  <conditionalFormatting sqref="S24 S65:BA71">
    <cfRule type="expression" dxfId="2476" priority="275">
      <formula>INDIRECT(ADDRESS(ROW(),COLUMN()))=TRUNC(INDIRECT(ADDRESS(ROW(),COLUMN())))</formula>
    </cfRule>
  </conditionalFormatting>
  <conditionalFormatting sqref="S23">
    <cfRule type="expression" dxfId="2475" priority="274">
      <formula>INDIRECT(ADDRESS(ROW(),COLUMN()))=TRUNC(INDIRECT(ADDRESS(ROW(),COLUMN())))</formula>
    </cfRule>
  </conditionalFormatting>
  <conditionalFormatting sqref="T24:Y24">
    <cfRule type="expression" dxfId="2474" priority="273">
      <formula>INDIRECT(ADDRESS(ROW(),COLUMN()))=TRUNC(INDIRECT(ADDRESS(ROW(),COLUMN())))</formula>
    </cfRule>
  </conditionalFormatting>
  <conditionalFormatting sqref="T23:Y23">
    <cfRule type="expression" dxfId="2473" priority="272">
      <formula>INDIRECT(ADDRESS(ROW(),COLUMN()))=TRUNC(INDIRECT(ADDRESS(ROW(),COLUMN())))</formula>
    </cfRule>
  </conditionalFormatting>
  <conditionalFormatting sqref="AX23:BA24">
    <cfRule type="expression" dxfId="2472" priority="271">
      <formula>INDIRECT(ADDRESS(ROW(),COLUMN()))=TRUNC(INDIRECT(ADDRESS(ROW(),COLUMN())))</formula>
    </cfRule>
  </conditionalFormatting>
  <conditionalFormatting sqref="BC14:BD14">
    <cfRule type="expression" dxfId="2471" priority="270">
      <formula>INDIRECT(ADDRESS(ROW(),COLUMN()))=TRUNC(INDIRECT(ADDRESS(ROW(),COLUMN())))</formula>
    </cfRule>
  </conditionalFormatting>
  <conditionalFormatting sqref="Z24">
    <cfRule type="expression" dxfId="2470" priority="269">
      <formula>INDIRECT(ADDRESS(ROW(),COLUMN()))=TRUNC(INDIRECT(ADDRESS(ROW(),COLUMN())))</formula>
    </cfRule>
  </conditionalFormatting>
  <conditionalFormatting sqref="Z23">
    <cfRule type="expression" dxfId="2469" priority="268">
      <formula>INDIRECT(ADDRESS(ROW(),COLUMN()))=TRUNC(INDIRECT(ADDRESS(ROW(),COLUMN())))</formula>
    </cfRule>
  </conditionalFormatting>
  <conditionalFormatting sqref="AA24:AF24">
    <cfRule type="expression" dxfId="2468" priority="267">
      <formula>INDIRECT(ADDRESS(ROW(),COLUMN()))=TRUNC(INDIRECT(ADDRESS(ROW(),COLUMN())))</formula>
    </cfRule>
  </conditionalFormatting>
  <conditionalFormatting sqref="AA23:AF23">
    <cfRule type="expression" dxfId="2467" priority="266">
      <formula>INDIRECT(ADDRESS(ROW(),COLUMN()))=TRUNC(INDIRECT(ADDRESS(ROW(),COLUMN())))</formula>
    </cfRule>
  </conditionalFormatting>
  <conditionalFormatting sqref="AG24">
    <cfRule type="expression" dxfId="2466" priority="265">
      <formula>INDIRECT(ADDRESS(ROW(),COLUMN()))=TRUNC(INDIRECT(ADDRESS(ROW(),COLUMN())))</formula>
    </cfRule>
  </conditionalFormatting>
  <conditionalFormatting sqref="AG23">
    <cfRule type="expression" dxfId="2465" priority="264">
      <formula>INDIRECT(ADDRESS(ROW(),COLUMN()))=TRUNC(INDIRECT(ADDRESS(ROW(),COLUMN())))</formula>
    </cfRule>
  </conditionalFormatting>
  <conditionalFormatting sqref="AH24:AM24">
    <cfRule type="expression" dxfId="2464" priority="263">
      <formula>INDIRECT(ADDRESS(ROW(),COLUMN()))=TRUNC(INDIRECT(ADDRESS(ROW(),COLUMN())))</formula>
    </cfRule>
  </conditionalFormatting>
  <conditionalFormatting sqref="AH23:AM23">
    <cfRule type="expression" dxfId="2463" priority="262">
      <formula>INDIRECT(ADDRESS(ROW(),COLUMN()))=TRUNC(INDIRECT(ADDRESS(ROW(),COLUMN())))</formula>
    </cfRule>
  </conditionalFormatting>
  <conditionalFormatting sqref="AN24">
    <cfRule type="expression" dxfId="2462" priority="261">
      <formula>INDIRECT(ADDRESS(ROW(),COLUMN()))=TRUNC(INDIRECT(ADDRESS(ROW(),COLUMN())))</formula>
    </cfRule>
  </conditionalFormatting>
  <conditionalFormatting sqref="AN23">
    <cfRule type="expression" dxfId="2461" priority="260">
      <formula>INDIRECT(ADDRESS(ROW(),COLUMN()))=TRUNC(INDIRECT(ADDRESS(ROW(),COLUMN())))</formula>
    </cfRule>
  </conditionalFormatting>
  <conditionalFormatting sqref="AO24:AT24">
    <cfRule type="expression" dxfId="2460" priority="259">
      <formula>INDIRECT(ADDRESS(ROW(),COLUMN()))=TRUNC(INDIRECT(ADDRESS(ROW(),COLUMN())))</formula>
    </cfRule>
  </conditionalFormatting>
  <conditionalFormatting sqref="AO23:AT23">
    <cfRule type="expression" dxfId="2459" priority="258">
      <formula>INDIRECT(ADDRESS(ROW(),COLUMN()))=TRUNC(INDIRECT(ADDRESS(ROW(),COLUMN())))</formula>
    </cfRule>
  </conditionalFormatting>
  <conditionalFormatting sqref="AU24">
    <cfRule type="expression" dxfId="2458" priority="257">
      <formula>INDIRECT(ADDRESS(ROW(),COLUMN()))=TRUNC(INDIRECT(ADDRESS(ROW(),COLUMN())))</formula>
    </cfRule>
  </conditionalFormatting>
  <conditionalFormatting sqref="AU23">
    <cfRule type="expression" dxfId="2457" priority="256">
      <formula>INDIRECT(ADDRESS(ROW(),COLUMN()))=TRUNC(INDIRECT(ADDRESS(ROW(),COLUMN())))</formula>
    </cfRule>
  </conditionalFormatting>
  <conditionalFormatting sqref="AV24:AW24">
    <cfRule type="expression" dxfId="2456" priority="255">
      <formula>INDIRECT(ADDRESS(ROW(),COLUMN()))=TRUNC(INDIRECT(ADDRESS(ROW(),COLUMN())))</formula>
    </cfRule>
  </conditionalFormatting>
  <conditionalFormatting sqref="AV23:AW23">
    <cfRule type="expression" dxfId="2455" priority="254">
      <formula>INDIRECT(ADDRESS(ROW(),COLUMN()))=TRUNC(INDIRECT(ADDRESS(ROW(),COLUMN())))</formula>
    </cfRule>
  </conditionalFormatting>
  <conditionalFormatting sqref="S27">
    <cfRule type="expression" dxfId="2454" priority="253">
      <formula>INDIRECT(ADDRESS(ROW(),COLUMN()))=TRUNC(INDIRECT(ADDRESS(ROW(),COLUMN())))</formula>
    </cfRule>
  </conditionalFormatting>
  <conditionalFormatting sqref="S26">
    <cfRule type="expression" dxfId="2453" priority="252">
      <formula>INDIRECT(ADDRESS(ROW(),COLUMN()))=TRUNC(INDIRECT(ADDRESS(ROW(),COLUMN())))</formula>
    </cfRule>
  </conditionalFormatting>
  <conditionalFormatting sqref="T27:Y27">
    <cfRule type="expression" dxfId="2452" priority="251">
      <formula>INDIRECT(ADDRESS(ROW(),COLUMN()))=TRUNC(INDIRECT(ADDRESS(ROW(),COLUMN())))</formula>
    </cfRule>
  </conditionalFormatting>
  <conditionalFormatting sqref="T26:Y26">
    <cfRule type="expression" dxfId="2451" priority="250">
      <formula>INDIRECT(ADDRESS(ROW(),COLUMN()))=TRUNC(INDIRECT(ADDRESS(ROW(),COLUMN())))</formula>
    </cfRule>
  </conditionalFormatting>
  <conditionalFormatting sqref="AX26:BA27">
    <cfRule type="expression" dxfId="2450" priority="249">
      <formula>INDIRECT(ADDRESS(ROW(),COLUMN()))=TRUNC(INDIRECT(ADDRESS(ROW(),COLUMN())))</formula>
    </cfRule>
  </conditionalFormatting>
  <conditionalFormatting sqref="Z27">
    <cfRule type="expression" dxfId="2449" priority="248">
      <formula>INDIRECT(ADDRESS(ROW(),COLUMN()))=TRUNC(INDIRECT(ADDRESS(ROW(),COLUMN())))</formula>
    </cfRule>
  </conditionalFormatting>
  <conditionalFormatting sqref="Z26">
    <cfRule type="expression" dxfId="2448" priority="247">
      <formula>INDIRECT(ADDRESS(ROW(),COLUMN()))=TRUNC(INDIRECT(ADDRESS(ROW(),COLUMN())))</formula>
    </cfRule>
  </conditionalFormatting>
  <conditionalFormatting sqref="AA27:AF27">
    <cfRule type="expression" dxfId="2447" priority="246">
      <formula>INDIRECT(ADDRESS(ROW(),COLUMN()))=TRUNC(INDIRECT(ADDRESS(ROW(),COLUMN())))</formula>
    </cfRule>
  </conditionalFormatting>
  <conditionalFormatting sqref="AA26:AF26">
    <cfRule type="expression" dxfId="2446" priority="245">
      <formula>INDIRECT(ADDRESS(ROW(),COLUMN()))=TRUNC(INDIRECT(ADDRESS(ROW(),COLUMN())))</formula>
    </cfRule>
  </conditionalFormatting>
  <conditionalFormatting sqref="AG27">
    <cfRule type="expression" dxfId="2445" priority="244">
      <formula>INDIRECT(ADDRESS(ROW(),COLUMN()))=TRUNC(INDIRECT(ADDRESS(ROW(),COLUMN())))</formula>
    </cfRule>
  </conditionalFormatting>
  <conditionalFormatting sqref="AG26">
    <cfRule type="expression" dxfId="2444" priority="243">
      <formula>INDIRECT(ADDRESS(ROW(),COLUMN()))=TRUNC(INDIRECT(ADDRESS(ROW(),COLUMN())))</formula>
    </cfRule>
  </conditionalFormatting>
  <conditionalFormatting sqref="AH27:AM27">
    <cfRule type="expression" dxfId="2443" priority="242">
      <formula>INDIRECT(ADDRESS(ROW(),COLUMN()))=TRUNC(INDIRECT(ADDRESS(ROW(),COLUMN())))</formula>
    </cfRule>
  </conditionalFormatting>
  <conditionalFormatting sqref="AH26:AM26">
    <cfRule type="expression" dxfId="2442" priority="241">
      <formula>INDIRECT(ADDRESS(ROW(),COLUMN()))=TRUNC(INDIRECT(ADDRESS(ROW(),COLUMN())))</formula>
    </cfRule>
  </conditionalFormatting>
  <conditionalFormatting sqref="AN27">
    <cfRule type="expression" dxfId="2441" priority="240">
      <formula>INDIRECT(ADDRESS(ROW(),COLUMN()))=TRUNC(INDIRECT(ADDRESS(ROW(),COLUMN())))</formula>
    </cfRule>
  </conditionalFormatting>
  <conditionalFormatting sqref="AN26">
    <cfRule type="expression" dxfId="2440" priority="239">
      <formula>INDIRECT(ADDRESS(ROW(),COLUMN()))=TRUNC(INDIRECT(ADDRESS(ROW(),COLUMN())))</formula>
    </cfRule>
  </conditionalFormatting>
  <conditionalFormatting sqref="AO27:AT27">
    <cfRule type="expression" dxfId="2439" priority="238">
      <formula>INDIRECT(ADDRESS(ROW(),COLUMN()))=TRUNC(INDIRECT(ADDRESS(ROW(),COLUMN())))</formula>
    </cfRule>
  </conditionalFormatting>
  <conditionalFormatting sqref="AO26:AT26">
    <cfRule type="expression" dxfId="2438" priority="237">
      <formula>INDIRECT(ADDRESS(ROW(),COLUMN()))=TRUNC(INDIRECT(ADDRESS(ROW(),COLUMN())))</formula>
    </cfRule>
  </conditionalFormatting>
  <conditionalFormatting sqref="AU27">
    <cfRule type="expression" dxfId="2437" priority="236">
      <formula>INDIRECT(ADDRESS(ROW(),COLUMN()))=TRUNC(INDIRECT(ADDRESS(ROW(),COLUMN())))</formula>
    </cfRule>
  </conditionalFormatting>
  <conditionalFormatting sqref="AU26">
    <cfRule type="expression" dxfId="2436" priority="235">
      <formula>INDIRECT(ADDRESS(ROW(),COLUMN()))=TRUNC(INDIRECT(ADDRESS(ROW(),COLUMN())))</formula>
    </cfRule>
  </conditionalFormatting>
  <conditionalFormatting sqref="AV27:AW27">
    <cfRule type="expression" dxfId="2435" priority="234">
      <formula>INDIRECT(ADDRESS(ROW(),COLUMN()))=TRUNC(INDIRECT(ADDRESS(ROW(),COLUMN())))</formula>
    </cfRule>
  </conditionalFormatting>
  <conditionalFormatting sqref="AV26:AW26">
    <cfRule type="expression" dxfId="2434" priority="233">
      <formula>INDIRECT(ADDRESS(ROW(),COLUMN()))=TRUNC(INDIRECT(ADDRESS(ROW(),COLUMN())))</formula>
    </cfRule>
  </conditionalFormatting>
  <conditionalFormatting sqref="S30">
    <cfRule type="expression" dxfId="2433" priority="232">
      <formula>INDIRECT(ADDRESS(ROW(),COLUMN()))=TRUNC(INDIRECT(ADDRESS(ROW(),COLUMN())))</formula>
    </cfRule>
  </conditionalFormatting>
  <conditionalFormatting sqref="S29">
    <cfRule type="expression" dxfId="2432" priority="231">
      <formula>INDIRECT(ADDRESS(ROW(),COLUMN()))=TRUNC(INDIRECT(ADDRESS(ROW(),COLUMN())))</formula>
    </cfRule>
  </conditionalFormatting>
  <conditionalFormatting sqref="T30:Y30">
    <cfRule type="expression" dxfId="2431" priority="230">
      <formula>INDIRECT(ADDRESS(ROW(),COLUMN()))=TRUNC(INDIRECT(ADDRESS(ROW(),COLUMN())))</formula>
    </cfRule>
  </conditionalFormatting>
  <conditionalFormatting sqref="T29:Y29">
    <cfRule type="expression" dxfId="2430" priority="229">
      <formula>INDIRECT(ADDRESS(ROW(),COLUMN()))=TRUNC(INDIRECT(ADDRESS(ROW(),COLUMN())))</formula>
    </cfRule>
  </conditionalFormatting>
  <conditionalFormatting sqref="AX29:BA30">
    <cfRule type="expression" dxfId="2429" priority="228">
      <formula>INDIRECT(ADDRESS(ROW(),COLUMN()))=TRUNC(INDIRECT(ADDRESS(ROW(),COLUMN())))</formula>
    </cfRule>
  </conditionalFormatting>
  <conditionalFormatting sqref="Z30">
    <cfRule type="expression" dxfId="2428" priority="227">
      <formula>INDIRECT(ADDRESS(ROW(),COLUMN()))=TRUNC(INDIRECT(ADDRESS(ROW(),COLUMN())))</formula>
    </cfRule>
  </conditionalFormatting>
  <conditionalFormatting sqref="Z29">
    <cfRule type="expression" dxfId="2427" priority="226">
      <formula>INDIRECT(ADDRESS(ROW(),COLUMN()))=TRUNC(INDIRECT(ADDRESS(ROW(),COLUMN())))</formula>
    </cfRule>
  </conditionalFormatting>
  <conditionalFormatting sqref="AA30:AF30">
    <cfRule type="expression" dxfId="2426" priority="225">
      <formula>INDIRECT(ADDRESS(ROW(),COLUMN()))=TRUNC(INDIRECT(ADDRESS(ROW(),COLUMN())))</formula>
    </cfRule>
  </conditionalFormatting>
  <conditionalFormatting sqref="AA29:AF29">
    <cfRule type="expression" dxfId="2425" priority="224">
      <formula>INDIRECT(ADDRESS(ROW(),COLUMN()))=TRUNC(INDIRECT(ADDRESS(ROW(),COLUMN())))</formula>
    </cfRule>
  </conditionalFormatting>
  <conditionalFormatting sqref="AG30">
    <cfRule type="expression" dxfId="2424" priority="223">
      <formula>INDIRECT(ADDRESS(ROW(),COLUMN()))=TRUNC(INDIRECT(ADDRESS(ROW(),COLUMN())))</formula>
    </cfRule>
  </conditionalFormatting>
  <conditionalFormatting sqref="AG29">
    <cfRule type="expression" dxfId="2423" priority="222">
      <formula>INDIRECT(ADDRESS(ROW(),COLUMN()))=TRUNC(INDIRECT(ADDRESS(ROW(),COLUMN())))</formula>
    </cfRule>
  </conditionalFormatting>
  <conditionalFormatting sqref="AH30:AM30">
    <cfRule type="expression" dxfId="2422" priority="221">
      <formula>INDIRECT(ADDRESS(ROW(),COLUMN()))=TRUNC(INDIRECT(ADDRESS(ROW(),COLUMN())))</formula>
    </cfRule>
  </conditionalFormatting>
  <conditionalFormatting sqref="AH29:AM29">
    <cfRule type="expression" dxfId="2421" priority="220">
      <formula>INDIRECT(ADDRESS(ROW(),COLUMN()))=TRUNC(INDIRECT(ADDRESS(ROW(),COLUMN())))</formula>
    </cfRule>
  </conditionalFormatting>
  <conditionalFormatting sqref="AN30">
    <cfRule type="expression" dxfId="2420" priority="219">
      <formula>INDIRECT(ADDRESS(ROW(),COLUMN()))=TRUNC(INDIRECT(ADDRESS(ROW(),COLUMN())))</formula>
    </cfRule>
  </conditionalFormatting>
  <conditionalFormatting sqref="AN29">
    <cfRule type="expression" dxfId="2419" priority="218">
      <formula>INDIRECT(ADDRESS(ROW(),COLUMN()))=TRUNC(INDIRECT(ADDRESS(ROW(),COLUMN())))</formula>
    </cfRule>
  </conditionalFormatting>
  <conditionalFormatting sqref="AO30:AT30">
    <cfRule type="expression" dxfId="2418" priority="217">
      <formula>INDIRECT(ADDRESS(ROW(),COLUMN()))=TRUNC(INDIRECT(ADDRESS(ROW(),COLUMN())))</formula>
    </cfRule>
  </conditionalFormatting>
  <conditionalFormatting sqref="AO29:AT29">
    <cfRule type="expression" dxfId="2417" priority="216">
      <formula>INDIRECT(ADDRESS(ROW(),COLUMN()))=TRUNC(INDIRECT(ADDRESS(ROW(),COLUMN())))</formula>
    </cfRule>
  </conditionalFormatting>
  <conditionalFormatting sqref="AU30">
    <cfRule type="expression" dxfId="2416" priority="215">
      <formula>INDIRECT(ADDRESS(ROW(),COLUMN()))=TRUNC(INDIRECT(ADDRESS(ROW(),COLUMN())))</formula>
    </cfRule>
  </conditionalFormatting>
  <conditionalFormatting sqref="AU29">
    <cfRule type="expression" dxfId="2415" priority="214">
      <formula>INDIRECT(ADDRESS(ROW(),COLUMN()))=TRUNC(INDIRECT(ADDRESS(ROW(),COLUMN())))</formula>
    </cfRule>
  </conditionalFormatting>
  <conditionalFormatting sqref="AV30:AW30">
    <cfRule type="expression" dxfId="2414" priority="213">
      <formula>INDIRECT(ADDRESS(ROW(),COLUMN()))=TRUNC(INDIRECT(ADDRESS(ROW(),COLUMN())))</formula>
    </cfRule>
  </conditionalFormatting>
  <conditionalFormatting sqref="AV29:AW29">
    <cfRule type="expression" dxfId="2413" priority="212">
      <formula>INDIRECT(ADDRESS(ROW(),COLUMN()))=TRUNC(INDIRECT(ADDRESS(ROW(),COLUMN())))</formula>
    </cfRule>
  </conditionalFormatting>
  <conditionalFormatting sqref="S33">
    <cfRule type="expression" dxfId="2412" priority="211">
      <formula>INDIRECT(ADDRESS(ROW(),COLUMN()))=TRUNC(INDIRECT(ADDRESS(ROW(),COLUMN())))</formula>
    </cfRule>
  </conditionalFormatting>
  <conditionalFormatting sqref="S32">
    <cfRule type="expression" dxfId="2411" priority="210">
      <formula>INDIRECT(ADDRESS(ROW(),COLUMN()))=TRUNC(INDIRECT(ADDRESS(ROW(),COLUMN())))</formula>
    </cfRule>
  </conditionalFormatting>
  <conditionalFormatting sqref="T33:Y33">
    <cfRule type="expression" dxfId="2410" priority="209">
      <formula>INDIRECT(ADDRESS(ROW(),COLUMN()))=TRUNC(INDIRECT(ADDRESS(ROW(),COLUMN())))</formula>
    </cfRule>
  </conditionalFormatting>
  <conditionalFormatting sqref="T32:Y32">
    <cfRule type="expression" dxfId="2409" priority="208">
      <formula>INDIRECT(ADDRESS(ROW(),COLUMN()))=TRUNC(INDIRECT(ADDRESS(ROW(),COLUMN())))</formula>
    </cfRule>
  </conditionalFormatting>
  <conditionalFormatting sqref="AX32:BA33">
    <cfRule type="expression" dxfId="2408" priority="207">
      <formula>INDIRECT(ADDRESS(ROW(),COLUMN()))=TRUNC(INDIRECT(ADDRESS(ROW(),COLUMN())))</formula>
    </cfRule>
  </conditionalFormatting>
  <conditionalFormatting sqref="Z33">
    <cfRule type="expression" dxfId="2407" priority="206">
      <formula>INDIRECT(ADDRESS(ROW(),COLUMN()))=TRUNC(INDIRECT(ADDRESS(ROW(),COLUMN())))</formula>
    </cfRule>
  </conditionalFormatting>
  <conditionalFormatting sqref="Z32">
    <cfRule type="expression" dxfId="2406" priority="205">
      <formula>INDIRECT(ADDRESS(ROW(),COLUMN()))=TRUNC(INDIRECT(ADDRESS(ROW(),COLUMN())))</formula>
    </cfRule>
  </conditionalFormatting>
  <conditionalFormatting sqref="AA33:AF33">
    <cfRule type="expression" dxfId="2405" priority="204">
      <formula>INDIRECT(ADDRESS(ROW(),COLUMN()))=TRUNC(INDIRECT(ADDRESS(ROW(),COLUMN())))</formula>
    </cfRule>
  </conditionalFormatting>
  <conditionalFormatting sqref="AA32:AF32">
    <cfRule type="expression" dxfId="2404" priority="203">
      <formula>INDIRECT(ADDRESS(ROW(),COLUMN()))=TRUNC(INDIRECT(ADDRESS(ROW(),COLUMN())))</formula>
    </cfRule>
  </conditionalFormatting>
  <conditionalFormatting sqref="AG33">
    <cfRule type="expression" dxfId="2403" priority="202">
      <formula>INDIRECT(ADDRESS(ROW(),COLUMN()))=TRUNC(INDIRECT(ADDRESS(ROW(),COLUMN())))</formula>
    </cfRule>
  </conditionalFormatting>
  <conditionalFormatting sqref="AG32">
    <cfRule type="expression" dxfId="2402" priority="201">
      <formula>INDIRECT(ADDRESS(ROW(),COLUMN()))=TRUNC(INDIRECT(ADDRESS(ROW(),COLUMN())))</formula>
    </cfRule>
  </conditionalFormatting>
  <conditionalFormatting sqref="AH33:AM33">
    <cfRule type="expression" dxfId="2401" priority="200">
      <formula>INDIRECT(ADDRESS(ROW(),COLUMN()))=TRUNC(INDIRECT(ADDRESS(ROW(),COLUMN())))</formula>
    </cfRule>
  </conditionalFormatting>
  <conditionalFormatting sqref="AH32:AM32">
    <cfRule type="expression" dxfId="2400" priority="199">
      <formula>INDIRECT(ADDRESS(ROW(),COLUMN()))=TRUNC(INDIRECT(ADDRESS(ROW(),COLUMN())))</formula>
    </cfRule>
  </conditionalFormatting>
  <conditionalFormatting sqref="AN33">
    <cfRule type="expression" dxfId="2399" priority="198">
      <formula>INDIRECT(ADDRESS(ROW(),COLUMN()))=TRUNC(INDIRECT(ADDRESS(ROW(),COLUMN())))</formula>
    </cfRule>
  </conditionalFormatting>
  <conditionalFormatting sqref="AN32">
    <cfRule type="expression" dxfId="2398" priority="197">
      <formula>INDIRECT(ADDRESS(ROW(),COLUMN()))=TRUNC(INDIRECT(ADDRESS(ROW(),COLUMN())))</formula>
    </cfRule>
  </conditionalFormatting>
  <conditionalFormatting sqref="AO33:AT33">
    <cfRule type="expression" dxfId="2397" priority="196">
      <formula>INDIRECT(ADDRESS(ROW(),COLUMN()))=TRUNC(INDIRECT(ADDRESS(ROW(),COLUMN())))</formula>
    </cfRule>
  </conditionalFormatting>
  <conditionalFormatting sqref="AO32:AT32">
    <cfRule type="expression" dxfId="2396" priority="195">
      <formula>INDIRECT(ADDRESS(ROW(),COLUMN()))=TRUNC(INDIRECT(ADDRESS(ROW(),COLUMN())))</formula>
    </cfRule>
  </conditionalFormatting>
  <conditionalFormatting sqref="AU33">
    <cfRule type="expression" dxfId="2395" priority="194">
      <formula>INDIRECT(ADDRESS(ROW(),COLUMN()))=TRUNC(INDIRECT(ADDRESS(ROW(),COLUMN())))</formula>
    </cfRule>
  </conditionalFormatting>
  <conditionalFormatting sqref="AU32">
    <cfRule type="expression" dxfId="2394" priority="193">
      <formula>INDIRECT(ADDRESS(ROW(),COLUMN()))=TRUNC(INDIRECT(ADDRESS(ROW(),COLUMN())))</formula>
    </cfRule>
  </conditionalFormatting>
  <conditionalFormatting sqref="AV33:AW33">
    <cfRule type="expression" dxfId="2393" priority="192">
      <formula>INDIRECT(ADDRESS(ROW(),COLUMN()))=TRUNC(INDIRECT(ADDRESS(ROW(),COLUMN())))</formula>
    </cfRule>
  </conditionalFormatting>
  <conditionalFormatting sqref="AV32:AW32">
    <cfRule type="expression" dxfId="2392" priority="191">
      <formula>INDIRECT(ADDRESS(ROW(),COLUMN()))=TRUNC(INDIRECT(ADDRESS(ROW(),COLUMN())))</formula>
    </cfRule>
  </conditionalFormatting>
  <conditionalFormatting sqref="S36">
    <cfRule type="expression" dxfId="2391" priority="190">
      <formula>INDIRECT(ADDRESS(ROW(),COLUMN()))=TRUNC(INDIRECT(ADDRESS(ROW(),COLUMN())))</formula>
    </cfRule>
  </conditionalFormatting>
  <conditionalFormatting sqref="S35">
    <cfRule type="expression" dxfId="2390" priority="189">
      <formula>INDIRECT(ADDRESS(ROW(),COLUMN()))=TRUNC(INDIRECT(ADDRESS(ROW(),COLUMN())))</formula>
    </cfRule>
  </conditionalFormatting>
  <conditionalFormatting sqref="T36:Y36">
    <cfRule type="expression" dxfId="2389" priority="188">
      <formula>INDIRECT(ADDRESS(ROW(),COLUMN()))=TRUNC(INDIRECT(ADDRESS(ROW(),COLUMN())))</formula>
    </cfRule>
  </conditionalFormatting>
  <conditionalFormatting sqref="T35:Y35">
    <cfRule type="expression" dxfId="2388" priority="187">
      <formula>INDIRECT(ADDRESS(ROW(),COLUMN()))=TRUNC(INDIRECT(ADDRESS(ROW(),COLUMN())))</formula>
    </cfRule>
  </conditionalFormatting>
  <conditionalFormatting sqref="AX35:BA36">
    <cfRule type="expression" dxfId="2387" priority="186">
      <formula>INDIRECT(ADDRESS(ROW(),COLUMN()))=TRUNC(INDIRECT(ADDRESS(ROW(),COLUMN())))</formula>
    </cfRule>
  </conditionalFormatting>
  <conditionalFormatting sqref="Z36">
    <cfRule type="expression" dxfId="2386" priority="185">
      <formula>INDIRECT(ADDRESS(ROW(),COLUMN()))=TRUNC(INDIRECT(ADDRESS(ROW(),COLUMN())))</formula>
    </cfRule>
  </conditionalFormatting>
  <conditionalFormatting sqref="Z35">
    <cfRule type="expression" dxfId="2385" priority="184">
      <formula>INDIRECT(ADDRESS(ROW(),COLUMN()))=TRUNC(INDIRECT(ADDRESS(ROW(),COLUMN())))</formula>
    </cfRule>
  </conditionalFormatting>
  <conditionalFormatting sqref="AA36:AF36">
    <cfRule type="expression" dxfId="2384" priority="183">
      <formula>INDIRECT(ADDRESS(ROW(),COLUMN()))=TRUNC(INDIRECT(ADDRESS(ROW(),COLUMN())))</formula>
    </cfRule>
  </conditionalFormatting>
  <conditionalFormatting sqref="AA35:AF35">
    <cfRule type="expression" dxfId="2383" priority="182">
      <formula>INDIRECT(ADDRESS(ROW(),COLUMN()))=TRUNC(INDIRECT(ADDRESS(ROW(),COLUMN())))</formula>
    </cfRule>
  </conditionalFormatting>
  <conditionalFormatting sqref="AG36">
    <cfRule type="expression" dxfId="2382" priority="181">
      <formula>INDIRECT(ADDRESS(ROW(),COLUMN()))=TRUNC(INDIRECT(ADDRESS(ROW(),COLUMN())))</formula>
    </cfRule>
  </conditionalFormatting>
  <conditionalFormatting sqref="AG35">
    <cfRule type="expression" dxfId="2381" priority="180">
      <formula>INDIRECT(ADDRESS(ROW(),COLUMN()))=TRUNC(INDIRECT(ADDRESS(ROW(),COLUMN())))</formula>
    </cfRule>
  </conditionalFormatting>
  <conditionalFormatting sqref="AH36:AM36">
    <cfRule type="expression" dxfId="2380" priority="179">
      <formula>INDIRECT(ADDRESS(ROW(),COLUMN()))=TRUNC(INDIRECT(ADDRESS(ROW(),COLUMN())))</formula>
    </cfRule>
  </conditionalFormatting>
  <conditionalFormatting sqref="AH35:AM35">
    <cfRule type="expression" dxfId="2379" priority="178">
      <formula>INDIRECT(ADDRESS(ROW(),COLUMN()))=TRUNC(INDIRECT(ADDRESS(ROW(),COLUMN())))</formula>
    </cfRule>
  </conditionalFormatting>
  <conditionalFormatting sqref="AN36">
    <cfRule type="expression" dxfId="2378" priority="177">
      <formula>INDIRECT(ADDRESS(ROW(),COLUMN()))=TRUNC(INDIRECT(ADDRESS(ROW(),COLUMN())))</formula>
    </cfRule>
  </conditionalFormatting>
  <conditionalFormatting sqref="AN35">
    <cfRule type="expression" dxfId="2377" priority="176">
      <formula>INDIRECT(ADDRESS(ROW(),COLUMN()))=TRUNC(INDIRECT(ADDRESS(ROW(),COLUMN())))</formula>
    </cfRule>
  </conditionalFormatting>
  <conditionalFormatting sqref="AO36:AT36">
    <cfRule type="expression" dxfId="2376" priority="175">
      <formula>INDIRECT(ADDRESS(ROW(),COLUMN()))=TRUNC(INDIRECT(ADDRESS(ROW(),COLUMN())))</formula>
    </cfRule>
  </conditionalFormatting>
  <conditionalFormatting sqref="AO35:AT35">
    <cfRule type="expression" dxfId="2375" priority="174">
      <formula>INDIRECT(ADDRESS(ROW(),COLUMN()))=TRUNC(INDIRECT(ADDRESS(ROW(),COLUMN())))</formula>
    </cfRule>
  </conditionalFormatting>
  <conditionalFormatting sqref="AU36">
    <cfRule type="expression" dxfId="2374" priority="173">
      <formula>INDIRECT(ADDRESS(ROW(),COLUMN()))=TRUNC(INDIRECT(ADDRESS(ROW(),COLUMN())))</formula>
    </cfRule>
  </conditionalFormatting>
  <conditionalFormatting sqref="AU35">
    <cfRule type="expression" dxfId="2373" priority="172">
      <formula>INDIRECT(ADDRESS(ROW(),COLUMN()))=TRUNC(INDIRECT(ADDRESS(ROW(),COLUMN())))</formula>
    </cfRule>
  </conditionalFormatting>
  <conditionalFormatting sqref="AV36:AW36">
    <cfRule type="expression" dxfId="2372" priority="171">
      <formula>INDIRECT(ADDRESS(ROW(),COLUMN()))=TRUNC(INDIRECT(ADDRESS(ROW(),COLUMN())))</formula>
    </cfRule>
  </conditionalFormatting>
  <conditionalFormatting sqref="AV35:AW35">
    <cfRule type="expression" dxfId="2371" priority="170">
      <formula>INDIRECT(ADDRESS(ROW(),COLUMN()))=TRUNC(INDIRECT(ADDRESS(ROW(),COLUMN())))</formula>
    </cfRule>
  </conditionalFormatting>
  <conditionalFormatting sqref="S39">
    <cfRule type="expression" dxfId="2370" priority="169">
      <formula>INDIRECT(ADDRESS(ROW(),COLUMN()))=TRUNC(INDIRECT(ADDRESS(ROW(),COLUMN())))</formula>
    </cfRule>
  </conditionalFormatting>
  <conditionalFormatting sqref="S38">
    <cfRule type="expression" dxfId="2369" priority="168">
      <formula>INDIRECT(ADDRESS(ROW(),COLUMN()))=TRUNC(INDIRECT(ADDRESS(ROW(),COLUMN())))</formula>
    </cfRule>
  </conditionalFormatting>
  <conditionalFormatting sqref="T39:Y39">
    <cfRule type="expression" dxfId="2368" priority="167">
      <formula>INDIRECT(ADDRESS(ROW(),COLUMN()))=TRUNC(INDIRECT(ADDRESS(ROW(),COLUMN())))</formula>
    </cfRule>
  </conditionalFormatting>
  <conditionalFormatting sqref="T38:Y38">
    <cfRule type="expression" dxfId="2367" priority="166">
      <formula>INDIRECT(ADDRESS(ROW(),COLUMN()))=TRUNC(INDIRECT(ADDRESS(ROW(),COLUMN())))</formula>
    </cfRule>
  </conditionalFormatting>
  <conditionalFormatting sqref="AX38:BA39">
    <cfRule type="expression" dxfId="2366" priority="165">
      <formula>INDIRECT(ADDRESS(ROW(),COLUMN()))=TRUNC(INDIRECT(ADDRESS(ROW(),COLUMN())))</formula>
    </cfRule>
  </conditionalFormatting>
  <conditionalFormatting sqref="Z39">
    <cfRule type="expression" dxfId="2365" priority="164">
      <formula>INDIRECT(ADDRESS(ROW(),COLUMN()))=TRUNC(INDIRECT(ADDRESS(ROW(),COLUMN())))</formula>
    </cfRule>
  </conditionalFormatting>
  <conditionalFormatting sqref="Z38">
    <cfRule type="expression" dxfId="2364" priority="163">
      <formula>INDIRECT(ADDRESS(ROW(),COLUMN()))=TRUNC(INDIRECT(ADDRESS(ROW(),COLUMN())))</formula>
    </cfRule>
  </conditionalFormatting>
  <conditionalFormatting sqref="AA39:AF39">
    <cfRule type="expression" dxfId="2363" priority="162">
      <formula>INDIRECT(ADDRESS(ROW(),COLUMN()))=TRUNC(INDIRECT(ADDRESS(ROW(),COLUMN())))</formula>
    </cfRule>
  </conditionalFormatting>
  <conditionalFormatting sqref="AA38:AF38">
    <cfRule type="expression" dxfId="2362" priority="161">
      <formula>INDIRECT(ADDRESS(ROW(),COLUMN()))=TRUNC(INDIRECT(ADDRESS(ROW(),COLUMN())))</formula>
    </cfRule>
  </conditionalFormatting>
  <conditionalFormatting sqref="AG39">
    <cfRule type="expression" dxfId="2361" priority="160">
      <formula>INDIRECT(ADDRESS(ROW(),COLUMN()))=TRUNC(INDIRECT(ADDRESS(ROW(),COLUMN())))</formula>
    </cfRule>
  </conditionalFormatting>
  <conditionalFormatting sqref="AG38">
    <cfRule type="expression" dxfId="2360" priority="159">
      <formula>INDIRECT(ADDRESS(ROW(),COLUMN()))=TRUNC(INDIRECT(ADDRESS(ROW(),COLUMN())))</formula>
    </cfRule>
  </conditionalFormatting>
  <conditionalFormatting sqref="AH39:AM39">
    <cfRule type="expression" dxfId="2359" priority="158">
      <formula>INDIRECT(ADDRESS(ROW(),COLUMN()))=TRUNC(INDIRECT(ADDRESS(ROW(),COLUMN())))</formula>
    </cfRule>
  </conditionalFormatting>
  <conditionalFormatting sqref="AH38:AM38">
    <cfRule type="expression" dxfId="2358" priority="157">
      <formula>INDIRECT(ADDRESS(ROW(),COLUMN()))=TRUNC(INDIRECT(ADDRESS(ROW(),COLUMN())))</formula>
    </cfRule>
  </conditionalFormatting>
  <conditionalFormatting sqref="AN39">
    <cfRule type="expression" dxfId="2357" priority="156">
      <formula>INDIRECT(ADDRESS(ROW(),COLUMN()))=TRUNC(INDIRECT(ADDRESS(ROW(),COLUMN())))</formula>
    </cfRule>
  </conditionalFormatting>
  <conditionalFormatting sqref="AN38">
    <cfRule type="expression" dxfId="2356" priority="155">
      <formula>INDIRECT(ADDRESS(ROW(),COLUMN()))=TRUNC(INDIRECT(ADDRESS(ROW(),COLUMN())))</formula>
    </cfRule>
  </conditionalFormatting>
  <conditionalFormatting sqref="AO39:AT39">
    <cfRule type="expression" dxfId="2355" priority="154">
      <formula>INDIRECT(ADDRESS(ROW(),COLUMN()))=TRUNC(INDIRECT(ADDRESS(ROW(),COLUMN())))</formula>
    </cfRule>
  </conditionalFormatting>
  <conditionalFormatting sqref="AO38:AT38">
    <cfRule type="expression" dxfId="2354" priority="153">
      <formula>INDIRECT(ADDRESS(ROW(),COLUMN()))=TRUNC(INDIRECT(ADDRESS(ROW(),COLUMN())))</formula>
    </cfRule>
  </conditionalFormatting>
  <conditionalFormatting sqref="AU39">
    <cfRule type="expression" dxfId="2353" priority="152">
      <formula>INDIRECT(ADDRESS(ROW(),COLUMN()))=TRUNC(INDIRECT(ADDRESS(ROW(),COLUMN())))</formula>
    </cfRule>
  </conditionalFormatting>
  <conditionalFormatting sqref="AU38">
    <cfRule type="expression" dxfId="2352" priority="151">
      <formula>INDIRECT(ADDRESS(ROW(),COLUMN()))=TRUNC(INDIRECT(ADDRESS(ROW(),COLUMN())))</formula>
    </cfRule>
  </conditionalFormatting>
  <conditionalFormatting sqref="AV39:AW39">
    <cfRule type="expression" dxfId="2351" priority="150">
      <formula>INDIRECT(ADDRESS(ROW(),COLUMN()))=TRUNC(INDIRECT(ADDRESS(ROW(),COLUMN())))</formula>
    </cfRule>
  </conditionalFormatting>
  <conditionalFormatting sqref="AV38:AW38">
    <cfRule type="expression" dxfId="2350" priority="149">
      <formula>INDIRECT(ADDRESS(ROW(),COLUMN()))=TRUNC(INDIRECT(ADDRESS(ROW(),COLUMN())))</formula>
    </cfRule>
  </conditionalFormatting>
  <conditionalFormatting sqref="S42">
    <cfRule type="expression" dxfId="2349" priority="148">
      <formula>INDIRECT(ADDRESS(ROW(),COLUMN()))=TRUNC(INDIRECT(ADDRESS(ROW(),COLUMN())))</formula>
    </cfRule>
  </conditionalFormatting>
  <conditionalFormatting sqref="S41">
    <cfRule type="expression" dxfId="2348" priority="147">
      <formula>INDIRECT(ADDRESS(ROW(),COLUMN()))=TRUNC(INDIRECT(ADDRESS(ROW(),COLUMN())))</formula>
    </cfRule>
  </conditionalFormatting>
  <conditionalFormatting sqref="T42:Y42">
    <cfRule type="expression" dxfId="2347" priority="146">
      <formula>INDIRECT(ADDRESS(ROW(),COLUMN()))=TRUNC(INDIRECT(ADDRESS(ROW(),COLUMN())))</formula>
    </cfRule>
  </conditionalFormatting>
  <conditionalFormatting sqref="T41:Y41">
    <cfRule type="expression" dxfId="2346" priority="145">
      <formula>INDIRECT(ADDRESS(ROW(),COLUMN()))=TRUNC(INDIRECT(ADDRESS(ROW(),COLUMN())))</formula>
    </cfRule>
  </conditionalFormatting>
  <conditionalFormatting sqref="AX41:BA42">
    <cfRule type="expression" dxfId="2345" priority="144">
      <formula>INDIRECT(ADDRESS(ROW(),COLUMN()))=TRUNC(INDIRECT(ADDRESS(ROW(),COLUMN())))</formula>
    </cfRule>
  </conditionalFormatting>
  <conditionalFormatting sqref="Z42">
    <cfRule type="expression" dxfId="2344" priority="143">
      <formula>INDIRECT(ADDRESS(ROW(),COLUMN()))=TRUNC(INDIRECT(ADDRESS(ROW(),COLUMN())))</formula>
    </cfRule>
  </conditionalFormatting>
  <conditionalFormatting sqref="Z41">
    <cfRule type="expression" dxfId="2343" priority="142">
      <formula>INDIRECT(ADDRESS(ROW(),COLUMN()))=TRUNC(INDIRECT(ADDRESS(ROW(),COLUMN())))</formula>
    </cfRule>
  </conditionalFormatting>
  <conditionalFormatting sqref="AA42:AF42">
    <cfRule type="expression" dxfId="2342" priority="141">
      <formula>INDIRECT(ADDRESS(ROW(),COLUMN()))=TRUNC(INDIRECT(ADDRESS(ROW(),COLUMN())))</formula>
    </cfRule>
  </conditionalFormatting>
  <conditionalFormatting sqref="AA41:AF41">
    <cfRule type="expression" dxfId="2341" priority="140">
      <formula>INDIRECT(ADDRESS(ROW(),COLUMN()))=TRUNC(INDIRECT(ADDRESS(ROW(),COLUMN())))</formula>
    </cfRule>
  </conditionalFormatting>
  <conditionalFormatting sqref="AG42">
    <cfRule type="expression" dxfId="2340" priority="139">
      <formula>INDIRECT(ADDRESS(ROW(),COLUMN()))=TRUNC(INDIRECT(ADDRESS(ROW(),COLUMN())))</formula>
    </cfRule>
  </conditionalFormatting>
  <conditionalFormatting sqref="AG41">
    <cfRule type="expression" dxfId="2339" priority="138">
      <formula>INDIRECT(ADDRESS(ROW(),COLUMN()))=TRUNC(INDIRECT(ADDRESS(ROW(),COLUMN())))</formula>
    </cfRule>
  </conditionalFormatting>
  <conditionalFormatting sqref="AH42:AM42">
    <cfRule type="expression" dxfId="2338" priority="137">
      <formula>INDIRECT(ADDRESS(ROW(),COLUMN()))=TRUNC(INDIRECT(ADDRESS(ROW(),COLUMN())))</formula>
    </cfRule>
  </conditionalFormatting>
  <conditionalFormatting sqref="AH41:AM41">
    <cfRule type="expression" dxfId="2337" priority="136">
      <formula>INDIRECT(ADDRESS(ROW(),COLUMN()))=TRUNC(INDIRECT(ADDRESS(ROW(),COLUMN())))</formula>
    </cfRule>
  </conditionalFormatting>
  <conditionalFormatting sqref="AN42">
    <cfRule type="expression" dxfId="2336" priority="135">
      <formula>INDIRECT(ADDRESS(ROW(),COLUMN()))=TRUNC(INDIRECT(ADDRESS(ROW(),COLUMN())))</formula>
    </cfRule>
  </conditionalFormatting>
  <conditionalFormatting sqref="AN41">
    <cfRule type="expression" dxfId="2335" priority="134">
      <formula>INDIRECT(ADDRESS(ROW(),COLUMN()))=TRUNC(INDIRECT(ADDRESS(ROW(),COLUMN())))</formula>
    </cfRule>
  </conditionalFormatting>
  <conditionalFormatting sqref="AO42:AT42">
    <cfRule type="expression" dxfId="2334" priority="133">
      <formula>INDIRECT(ADDRESS(ROW(),COLUMN()))=TRUNC(INDIRECT(ADDRESS(ROW(),COLUMN())))</formula>
    </cfRule>
  </conditionalFormatting>
  <conditionalFormatting sqref="AO41:AT41">
    <cfRule type="expression" dxfId="2333" priority="132">
      <formula>INDIRECT(ADDRESS(ROW(),COLUMN()))=TRUNC(INDIRECT(ADDRESS(ROW(),COLUMN())))</formula>
    </cfRule>
  </conditionalFormatting>
  <conditionalFormatting sqref="AU42">
    <cfRule type="expression" dxfId="2332" priority="131">
      <formula>INDIRECT(ADDRESS(ROW(),COLUMN()))=TRUNC(INDIRECT(ADDRESS(ROW(),COLUMN())))</formula>
    </cfRule>
  </conditionalFormatting>
  <conditionalFormatting sqref="AU41">
    <cfRule type="expression" dxfId="2331" priority="130">
      <formula>INDIRECT(ADDRESS(ROW(),COLUMN()))=TRUNC(INDIRECT(ADDRESS(ROW(),COLUMN())))</formula>
    </cfRule>
  </conditionalFormatting>
  <conditionalFormatting sqref="AV42:AW42">
    <cfRule type="expression" dxfId="2330" priority="129">
      <formula>INDIRECT(ADDRESS(ROW(),COLUMN()))=TRUNC(INDIRECT(ADDRESS(ROW(),COLUMN())))</formula>
    </cfRule>
  </conditionalFormatting>
  <conditionalFormatting sqref="AV41:AW41">
    <cfRule type="expression" dxfId="2329" priority="128">
      <formula>INDIRECT(ADDRESS(ROW(),COLUMN()))=TRUNC(INDIRECT(ADDRESS(ROW(),COLUMN())))</formula>
    </cfRule>
  </conditionalFormatting>
  <conditionalFormatting sqref="S45">
    <cfRule type="expression" dxfId="2328" priority="127">
      <formula>INDIRECT(ADDRESS(ROW(),COLUMN()))=TRUNC(INDIRECT(ADDRESS(ROW(),COLUMN())))</formula>
    </cfRule>
  </conditionalFormatting>
  <conditionalFormatting sqref="S44">
    <cfRule type="expression" dxfId="2327" priority="126">
      <formula>INDIRECT(ADDRESS(ROW(),COLUMN()))=TRUNC(INDIRECT(ADDRESS(ROW(),COLUMN())))</formula>
    </cfRule>
  </conditionalFormatting>
  <conditionalFormatting sqref="T45:Y45">
    <cfRule type="expression" dxfId="2326" priority="125">
      <formula>INDIRECT(ADDRESS(ROW(),COLUMN()))=TRUNC(INDIRECT(ADDRESS(ROW(),COLUMN())))</formula>
    </cfRule>
  </conditionalFormatting>
  <conditionalFormatting sqref="T44:Y44">
    <cfRule type="expression" dxfId="2325" priority="124">
      <formula>INDIRECT(ADDRESS(ROW(),COLUMN()))=TRUNC(INDIRECT(ADDRESS(ROW(),COLUMN())))</formula>
    </cfRule>
  </conditionalFormatting>
  <conditionalFormatting sqref="AX44:BA45">
    <cfRule type="expression" dxfId="2324" priority="123">
      <formula>INDIRECT(ADDRESS(ROW(),COLUMN()))=TRUNC(INDIRECT(ADDRESS(ROW(),COLUMN())))</formula>
    </cfRule>
  </conditionalFormatting>
  <conditionalFormatting sqref="Z45">
    <cfRule type="expression" dxfId="2323" priority="122">
      <formula>INDIRECT(ADDRESS(ROW(),COLUMN()))=TRUNC(INDIRECT(ADDRESS(ROW(),COLUMN())))</formula>
    </cfRule>
  </conditionalFormatting>
  <conditionalFormatting sqref="Z44">
    <cfRule type="expression" dxfId="2322" priority="121">
      <formula>INDIRECT(ADDRESS(ROW(),COLUMN()))=TRUNC(INDIRECT(ADDRESS(ROW(),COLUMN())))</formula>
    </cfRule>
  </conditionalFormatting>
  <conditionalFormatting sqref="AA45:AF45">
    <cfRule type="expression" dxfId="2321" priority="120">
      <formula>INDIRECT(ADDRESS(ROW(),COLUMN()))=TRUNC(INDIRECT(ADDRESS(ROW(),COLUMN())))</formula>
    </cfRule>
  </conditionalFormatting>
  <conditionalFormatting sqref="AA44:AF44">
    <cfRule type="expression" dxfId="2320" priority="119">
      <formula>INDIRECT(ADDRESS(ROW(),COLUMN()))=TRUNC(INDIRECT(ADDRESS(ROW(),COLUMN())))</formula>
    </cfRule>
  </conditionalFormatting>
  <conditionalFormatting sqref="AG45">
    <cfRule type="expression" dxfId="2319" priority="118">
      <formula>INDIRECT(ADDRESS(ROW(),COLUMN()))=TRUNC(INDIRECT(ADDRESS(ROW(),COLUMN())))</formula>
    </cfRule>
  </conditionalFormatting>
  <conditionalFormatting sqref="AG44">
    <cfRule type="expression" dxfId="2318" priority="117">
      <formula>INDIRECT(ADDRESS(ROW(),COLUMN()))=TRUNC(INDIRECT(ADDRESS(ROW(),COLUMN())))</formula>
    </cfRule>
  </conditionalFormatting>
  <conditionalFormatting sqref="AH45:AM45">
    <cfRule type="expression" dxfId="2317" priority="116">
      <formula>INDIRECT(ADDRESS(ROW(),COLUMN()))=TRUNC(INDIRECT(ADDRESS(ROW(),COLUMN())))</formula>
    </cfRule>
  </conditionalFormatting>
  <conditionalFormatting sqref="AH44:AM44">
    <cfRule type="expression" dxfId="2316" priority="115">
      <formula>INDIRECT(ADDRESS(ROW(),COLUMN()))=TRUNC(INDIRECT(ADDRESS(ROW(),COLUMN())))</formula>
    </cfRule>
  </conditionalFormatting>
  <conditionalFormatting sqref="AN45">
    <cfRule type="expression" dxfId="2315" priority="114">
      <formula>INDIRECT(ADDRESS(ROW(),COLUMN()))=TRUNC(INDIRECT(ADDRESS(ROW(),COLUMN())))</formula>
    </cfRule>
  </conditionalFormatting>
  <conditionalFormatting sqref="AN44">
    <cfRule type="expression" dxfId="2314" priority="113">
      <formula>INDIRECT(ADDRESS(ROW(),COLUMN()))=TRUNC(INDIRECT(ADDRESS(ROW(),COLUMN())))</formula>
    </cfRule>
  </conditionalFormatting>
  <conditionalFormatting sqref="AO45:AT45">
    <cfRule type="expression" dxfId="2313" priority="112">
      <formula>INDIRECT(ADDRESS(ROW(),COLUMN()))=TRUNC(INDIRECT(ADDRESS(ROW(),COLUMN())))</formula>
    </cfRule>
  </conditionalFormatting>
  <conditionalFormatting sqref="AO44:AT44">
    <cfRule type="expression" dxfId="2312" priority="111">
      <formula>INDIRECT(ADDRESS(ROW(),COLUMN()))=TRUNC(INDIRECT(ADDRESS(ROW(),COLUMN())))</formula>
    </cfRule>
  </conditionalFormatting>
  <conditionalFormatting sqref="AU45">
    <cfRule type="expression" dxfId="2311" priority="110">
      <formula>INDIRECT(ADDRESS(ROW(),COLUMN()))=TRUNC(INDIRECT(ADDRESS(ROW(),COLUMN())))</formula>
    </cfRule>
  </conditionalFormatting>
  <conditionalFormatting sqref="AU44">
    <cfRule type="expression" dxfId="2310" priority="109">
      <formula>INDIRECT(ADDRESS(ROW(),COLUMN()))=TRUNC(INDIRECT(ADDRESS(ROW(),COLUMN())))</formula>
    </cfRule>
  </conditionalFormatting>
  <conditionalFormatting sqref="AV45:AW45">
    <cfRule type="expression" dxfId="2309" priority="108">
      <formula>INDIRECT(ADDRESS(ROW(),COLUMN()))=TRUNC(INDIRECT(ADDRESS(ROW(),COLUMN())))</formula>
    </cfRule>
  </conditionalFormatting>
  <conditionalFormatting sqref="AV44:AW44">
    <cfRule type="expression" dxfId="2308" priority="107">
      <formula>INDIRECT(ADDRESS(ROW(),COLUMN()))=TRUNC(INDIRECT(ADDRESS(ROW(),COLUMN())))</formula>
    </cfRule>
  </conditionalFormatting>
  <conditionalFormatting sqref="S48">
    <cfRule type="expression" dxfId="2307" priority="106">
      <formula>INDIRECT(ADDRESS(ROW(),COLUMN()))=TRUNC(INDIRECT(ADDRESS(ROW(),COLUMN())))</formula>
    </cfRule>
  </conditionalFormatting>
  <conditionalFormatting sqref="S47">
    <cfRule type="expression" dxfId="2306" priority="105">
      <formula>INDIRECT(ADDRESS(ROW(),COLUMN()))=TRUNC(INDIRECT(ADDRESS(ROW(),COLUMN())))</formula>
    </cfRule>
  </conditionalFormatting>
  <conditionalFormatting sqref="T48:Y48">
    <cfRule type="expression" dxfId="2305" priority="104">
      <formula>INDIRECT(ADDRESS(ROW(),COLUMN()))=TRUNC(INDIRECT(ADDRESS(ROW(),COLUMN())))</formula>
    </cfRule>
  </conditionalFormatting>
  <conditionalFormatting sqref="T47:Y47">
    <cfRule type="expression" dxfId="2304" priority="103">
      <formula>INDIRECT(ADDRESS(ROW(),COLUMN()))=TRUNC(INDIRECT(ADDRESS(ROW(),COLUMN())))</formula>
    </cfRule>
  </conditionalFormatting>
  <conditionalFormatting sqref="AX47:BA48">
    <cfRule type="expression" dxfId="2303" priority="102">
      <formula>INDIRECT(ADDRESS(ROW(),COLUMN()))=TRUNC(INDIRECT(ADDRESS(ROW(),COLUMN())))</formula>
    </cfRule>
  </conditionalFormatting>
  <conditionalFormatting sqref="Z48">
    <cfRule type="expression" dxfId="2302" priority="101">
      <formula>INDIRECT(ADDRESS(ROW(),COLUMN()))=TRUNC(INDIRECT(ADDRESS(ROW(),COLUMN())))</formula>
    </cfRule>
  </conditionalFormatting>
  <conditionalFormatting sqref="Z47">
    <cfRule type="expression" dxfId="2301" priority="100">
      <formula>INDIRECT(ADDRESS(ROW(),COLUMN()))=TRUNC(INDIRECT(ADDRESS(ROW(),COLUMN())))</formula>
    </cfRule>
  </conditionalFormatting>
  <conditionalFormatting sqref="AA48:AF48">
    <cfRule type="expression" dxfId="2300" priority="99">
      <formula>INDIRECT(ADDRESS(ROW(),COLUMN()))=TRUNC(INDIRECT(ADDRESS(ROW(),COLUMN())))</formula>
    </cfRule>
  </conditionalFormatting>
  <conditionalFormatting sqref="AA47:AF47">
    <cfRule type="expression" dxfId="2299" priority="98">
      <formula>INDIRECT(ADDRESS(ROW(),COLUMN()))=TRUNC(INDIRECT(ADDRESS(ROW(),COLUMN())))</formula>
    </cfRule>
  </conditionalFormatting>
  <conditionalFormatting sqref="AG48">
    <cfRule type="expression" dxfId="2298" priority="97">
      <formula>INDIRECT(ADDRESS(ROW(),COLUMN()))=TRUNC(INDIRECT(ADDRESS(ROW(),COLUMN())))</formula>
    </cfRule>
  </conditionalFormatting>
  <conditionalFormatting sqref="AG47">
    <cfRule type="expression" dxfId="2297" priority="96">
      <formula>INDIRECT(ADDRESS(ROW(),COLUMN()))=TRUNC(INDIRECT(ADDRESS(ROW(),COLUMN())))</formula>
    </cfRule>
  </conditionalFormatting>
  <conditionalFormatting sqref="AH48:AM48">
    <cfRule type="expression" dxfId="2296" priority="95">
      <formula>INDIRECT(ADDRESS(ROW(),COLUMN()))=TRUNC(INDIRECT(ADDRESS(ROW(),COLUMN())))</formula>
    </cfRule>
  </conditionalFormatting>
  <conditionalFormatting sqref="AH47:AM47">
    <cfRule type="expression" dxfId="2295" priority="94">
      <formula>INDIRECT(ADDRESS(ROW(),COLUMN()))=TRUNC(INDIRECT(ADDRESS(ROW(),COLUMN())))</formula>
    </cfRule>
  </conditionalFormatting>
  <conditionalFormatting sqref="AN48">
    <cfRule type="expression" dxfId="2294" priority="93">
      <formula>INDIRECT(ADDRESS(ROW(),COLUMN()))=TRUNC(INDIRECT(ADDRESS(ROW(),COLUMN())))</formula>
    </cfRule>
  </conditionalFormatting>
  <conditionalFormatting sqref="AN47">
    <cfRule type="expression" dxfId="2293" priority="92">
      <formula>INDIRECT(ADDRESS(ROW(),COLUMN()))=TRUNC(INDIRECT(ADDRESS(ROW(),COLUMN())))</formula>
    </cfRule>
  </conditionalFormatting>
  <conditionalFormatting sqref="AO48:AT48">
    <cfRule type="expression" dxfId="2292" priority="91">
      <formula>INDIRECT(ADDRESS(ROW(),COLUMN()))=TRUNC(INDIRECT(ADDRESS(ROW(),COLUMN())))</formula>
    </cfRule>
  </conditionalFormatting>
  <conditionalFormatting sqref="AO47:AT47">
    <cfRule type="expression" dxfId="2291" priority="90">
      <formula>INDIRECT(ADDRESS(ROW(),COLUMN()))=TRUNC(INDIRECT(ADDRESS(ROW(),COLUMN())))</formula>
    </cfRule>
  </conditionalFormatting>
  <conditionalFormatting sqref="AU48">
    <cfRule type="expression" dxfId="2290" priority="89">
      <formula>INDIRECT(ADDRESS(ROW(),COLUMN()))=TRUNC(INDIRECT(ADDRESS(ROW(),COLUMN())))</formula>
    </cfRule>
  </conditionalFormatting>
  <conditionalFormatting sqref="AU47">
    <cfRule type="expression" dxfId="2289" priority="88">
      <formula>INDIRECT(ADDRESS(ROW(),COLUMN()))=TRUNC(INDIRECT(ADDRESS(ROW(),COLUMN())))</formula>
    </cfRule>
  </conditionalFormatting>
  <conditionalFormatting sqref="AV48:AW48">
    <cfRule type="expression" dxfId="2288" priority="87">
      <formula>INDIRECT(ADDRESS(ROW(),COLUMN()))=TRUNC(INDIRECT(ADDRESS(ROW(),COLUMN())))</formula>
    </cfRule>
  </conditionalFormatting>
  <conditionalFormatting sqref="AV47:AW47">
    <cfRule type="expression" dxfId="2287" priority="86">
      <formula>INDIRECT(ADDRESS(ROW(),COLUMN()))=TRUNC(INDIRECT(ADDRESS(ROW(),COLUMN())))</formula>
    </cfRule>
  </conditionalFormatting>
  <conditionalFormatting sqref="S51">
    <cfRule type="expression" dxfId="2286" priority="85">
      <formula>INDIRECT(ADDRESS(ROW(),COLUMN()))=TRUNC(INDIRECT(ADDRESS(ROW(),COLUMN())))</formula>
    </cfRule>
  </conditionalFormatting>
  <conditionalFormatting sqref="S50">
    <cfRule type="expression" dxfId="2285" priority="84">
      <formula>INDIRECT(ADDRESS(ROW(),COLUMN()))=TRUNC(INDIRECT(ADDRESS(ROW(),COLUMN())))</formula>
    </cfRule>
  </conditionalFormatting>
  <conditionalFormatting sqref="T51:Y51">
    <cfRule type="expression" dxfId="2284" priority="83">
      <formula>INDIRECT(ADDRESS(ROW(),COLUMN()))=TRUNC(INDIRECT(ADDRESS(ROW(),COLUMN())))</formula>
    </cfRule>
  </conditionalFormatting>
  <conditionalFormatting sqref="T50:Y50">
    <cfRule type="expression" dxfId="2283" priority="82">
      <formula>INDIRECT(ADDRESS(ROW(),COLUMN()))=TRUNC(INDIRECT(ADDRESS(ROW(),COLUMN())))</formula>
    </cfRule>
  </conditionalFormatting>
  <conditionalFormatting sqref="AX50:BA51">
    <cfRule type="expression" dxfId="2282" priority="81">
      <formula>INDIRECT(ADDRESS(ROW(),COLUMN()))=TRUNC(INDIRECT(ADDRESS(ROW(),COLUMN())))</formula>
    </cfRule>
  </conditionalFormatting>
  <conditionalFormatting sqref="Z51">
    <cfRule type="expression" dxfId="2281" priority="80">
      <formula>INDIRECT(ADDRESS(ROW(),COLUMN()))=TRUNC(INDIRECT(ADDRESS(ROW(),COLUMN())))</formula>
    </cfRule>
  </conditionalFormatting>
  <conditionalFormatting sqref="Z50">
    <cfRule type="expression" dxfId="2280" priority="79">
      <formula>INDIRECT(ADDRESS(ROW(),COLUMN()))=TRUNC(INDIRECT(ADDRESS(ROW(),COLUMN())))</formula>
    </cfRule>
  </conditionalFormatting>
  <conditionalFormatting sqref="AA51:AF51">
    <cfRule type="expression" dxfId="2279" priority="78">
      <formula>INDIRECT(ADDRESS(ROW(),COLUMN()))=TRUNC(INDIRECT(ADDRESS(ROW(),COLUMN())))</formula>
    </cfRule>
  </conditionalFormatting>
  <conditionalFormatting sqref="AA50:AF50">
    <cfRule type="expression" dxfId="2278" priority="77">
      <formula>INDIRECT(ADDRESS(ROW(),COLUMN()))=TRUNC(INDIRECT(ADDRESS(ROW(),COLUMN())))</formula>
    </cfRule>
  </conditionalFormatting>
  <conditionalFormatting sqref="AG51">
    <cfRule type="expression" dxfId="2277" priority="76">
      <formula>INDIRECT(ADDRESS(ROW(),COLUMN()))=TRUNC(INDIRECT(ADDRESS(ROW(),COLUMN())))</formula>
    </cfRule>
  </conditionalFormatting>
  <conditionalFormatting sqref="AG50">
    <cfRule type="expression" dxfId="2276" priority="75">
      <formula>INDIRECT(ADDRESS(ROW(),COLUMN()))=TRUNC(INDIRECT(ADDRESS(ROW(),COLUMN())))</formula>
    </cfRule>
  </conditionalFormatting>
  <conditionalFormatting sqref="AH51:AM51">
    <cfRule type="expression" dxfId="2275" priority="74">
      <formula>INDIRECT(ADDRESS(ROW(),COLUMN()))=TRUNC(INDIRECT(ADDRESS(ROW(),COLUMN())))</formula>
    </cfRule>
  </conditionalFormatting>
  <conditionalFormatting sqref="AH50:AM50">
    <cfRule type="expression" dxfId="2274" priority="73">
      <formula>INDIRECT(ADDRESS(ROW(),COLUMN()))=TRUNC(INDIRECT(ADDRESS(ROW(),COLUMN())))</formula>
    </cfRule>
  </conditionalFormatting>
  <conditionalFormatting sqref="AN51">
    <cfRule type="expression" dxfId="2273" priority="72">
      <formula>INDIRECT(ADDRESS(ROW(),COLUMN()))=TRUNC(INDIRECT(ADDRESS(ROW(),COLUMN())))</formula>
    </cfRule>
  </conditionalFormatting>
  <conditionalFormatting sqref="AN50">
    <cfRule type="expression" dxfId="2272" priority="71">
      <formula>INDIRECT(ADDRESS(ROW(),COLUMN()))=TRUNC(INDIRECT(ADDRESS(ROW(),COLUMN())))</formula>
    </cfRule>
  </conditionalFormatting>
  <conditionalFormatting sqref="AO51:AT51">
    <cfRule type="expression" dxfId="2271" priority="70">
      <formula>INDIRECT(ADDRESS(ROW(),COLUMN()))=TRUNC(INDIRECT(ADDRESS(ROW(),COLUMN())))</formula>
    </cfRule>
  </conditionalFormatting>
  <conditionalFormatting sqref="AO50:AT50">
    <cfRule type="expression" dxfId="2270" priority="69">
      <formula>INDIRECT(ADDRESS(ROW(),COLUMN()))=TRUNC(INDIRECT(ADDRESS(ROW(),COLUMN())))</formula>
    </cfRule>
  </conditionalFormatting>
  <conditionalFormatting sqref="AU51">
    <cfRule type="expression" dxfId="2269" priority="68">
      <formula>INDIRECT(ADDRESS(ROW(),COLUMN()))=TRUNC(INDIRECT(ADDRESS(ROW(),COLUMN())))</formula>
    </cfRule>
  </conditionalFormatting>
  <conditionalFormatting sqref="AU50">
    <cfRule type="expression" dxfId="2268" priority="67">
      <formula>INDIRECT(ADDRESS(ROW(),COLUMN()))=TRUNC(INDIRECT(ADDRESS(ROW(),COLUMN())))</formula>
    </cfRule>
  </conditionalFormatting>
  <conditionalFormatting sqref="AV51:AW51">
    <cfRule type="expression" dxfId="2267" priority="66">
      <formula>INDIRECT(ADDRESS(ROW(),COLUMN()))=TRUNC(INDIRECT(ADDRESS(ROW(),COLUMN())))</formula>
    </cfRule>
  </conditionalFormatting>
  <conditionalFormatting sqref="AV50:AW50">
    <cfRule type="expression" dxfId="2266" priority="65">
      <formula>INDIRECT(ADDRESS(ROW(),COLUMN()))=TRUNC(INDIRECT(ADDRESS(ROW(),COLUMN())))</formula>
    </cfRule>
  </conditionalFormatting>
  <conditionalFormatting sqref="S54">
    <cfRule type="expression" dxfId="2265" priority="64">
      <formula>INDIRECT(ADDRESS(ROW(),COLUMN()))=TRUNC(INDIRECT(ADDRESS(ROW(),COLUMN())))</formula>
    </cfRule>
  </conditionalFormatting>
  <conditionalFormatting sqref="S53">
    <cfRule type="expression" dxfId="2264" priority="63">
      <formula>INDIRECT(ADDRESS(ROW(),COLUMN()))=TRUNC(INDIRECT(ADDRESS(ROW(),COLUMN())))</formula>
    </cfRule>
  </conditionalFormatting>
  <conditionalFormatting sqref="T54:Y54">
    <cfRule type="expression" dxfId="2263" priority="62">
      <formula>INDIRECT(ADDRESS(ROW(),COLUMN()))=TRUNC(INDIRECT(ADDRESS(ROW(),COLUMN())))</formula>
    </cfRule>
  </conditionalFormatting>
  <conditionalFormatting sqref="T53:Y53">
    <cfRule type="expression" dxfId="2262" priority="61">
      <formula>INDIRECT(ADDRESS(ROW(),COLUMN()))=TRUNC(INDIRECT(ADDRESS(ROW(),COLUMN())))</formula>
    </cfRule>
  </conditionalFormatting>
  <conditionalFormatting sqref="AX53:BA54">
    <cfRule type="expression" dxfId="2261" priority="60">
      <formula>INDIRECT(ADDRESS(ROW(),COLUMN()))=TRUNC(INDIRECT(ADDRESS(ROW(),COLUMN())))</formula>
    </cfRule>
  </conditionalFormatting>
  <conditionalFormatting sqref="Z54">
    <cfRule type="expression" dxfId="2260" priority="59">
      <formula>INDIRECT(ADDRESS(ROW(),COLUMN()))=TRUNC(INDIRECT(ADDRESS(ROW(),COLUMN())))</formula>
    </cfRule>
  </conditionalFormatting>
  <conditionalFormatting sqref="Z53">
    <cfRule type="expression" dxfId="2259" priority="58">
      <formula>INDIRECT(ADDRESS(ROW(),COLUMN()))=TRUNC(INDIRECT(ADDRESS(ROW(),COLUMN())))</formula>
    </cfRule>
  </conditionalFormatting>
  <conditionalFormatting sqref="AA54:AF54">
    <cfRule type="expression" dxfId="2258" priority="57">
      <formula>INDIRECT(ADDRESS(ROW(),COLUMN()))=TRUNC(INDIRECT(ADDRESS(ROW(),COLUMN())))</formula>
    </cfRule>
  </conditionalFormatting>
  <conditionalFormatting sqref="AA53:AF53">
    <cfRule type="expression" dxfId="2257" priority="56">
      <formula>INDIRECT(ADDRESS(ROW(),COLUMN()))=TRUNC(INDIRECT(ADDRESS(ROW(),COLUMN())))</formula>
    </cfRule>
  </conditionalFormatting>
  <conditionalFormatting sqref="AG54">
    <cfRule type="expression" dxfId="2256" priority="55">
      <formula>INDIRECT(ADDRESS(ROW(),COLUMN()))=TRUNC(INDIRECT(ADDRESS(ROW(),COLUMN())))</formula>
    </cfRule>
  </conditionalFormatting>
  <conditionalFormatting sqref="AG53">
    <cfRule type="expression" dxfId="2255" priority="54">
      <formula>INDIRECT(ADDRESS(ROW(),COLUMN()))=TRUNC(INDIRECT(ADDRESS(ROW(),COLUMN())))</formula>
    </cfRule>
  </conditionalFormatting>
  <conditionalFormatting sqref="AH54:AM54">
    <cfRule type="expression" dxfId="2254" priority="53">
      <formula>INDIRECT(ADDRESS(ROW(),COLUMN()))=TRUNC(INDIRECT(ADDRESS(ROW(),COLUMN())))</formula>
    </cfRule>
  </conditionalFormatting>
  <conditionalFormatting sqref="AH53:AM53">
    <cfRule type="expression" dxfId="2253" priority="52">
      <formula>INDIRECT(ADDRESS(ROW(),COLUMN()))=TRUNC(INDIRECT(ADDRESS(ROW(),COLUMN())))</formula>
    </cfRule>
  </conditionalFormatting>
  <conditionalFormatting sqref="AN54">
    <cfRule type="expression" dxfId="2252" priority="51">
      <formula>INDIRECT(ADDRESS(ROW(),COLUMN()))=TRUNC(INDIRECT(ADDRESS(ROW(),COLUMN())))</formula>
    </cfRule>
  </conditionalFormatting>
  <conditionalFormatting sqref="AN53">
    <cfRule type="expression" dxfId="2251" priority="50">
      <formula>INDIRECT(ADDRESS(ROW(),COLUMN()))=TRUNC(INDIRECT(ADDRESS(ROW(),COLUMN())))</formula>
    </cfRule>
  </conditionalFormatting>
  <conditionalFormatting sqref="AO54:AT54">
    <cfRule type="expression" dxfId="2250" priority="49">
      <formula>INDIRECT(ADDRESS(ROW(),COLUMN()))=TRUNC(INDIRECT(ADDRESS(ROW(),COLUMN())))</formula>
    </cfRule>
  </conditionalFormatting>
  <conditionalFormatting sqref="AO53:AT53">
    <cfRule type="expression" dxfId="2249" priority="48">
      <formula>INDIRECT(ADDRESS(ROW(),COLUMN()))=TRUNC(INDIRECT(ADDRESS(ROW(),COLUMN())))</formula>
    </cfRule>
  </conditionalFormatting>
  <conditionalFormatting sqref="AU54">
    <cfRule type="expression" dxfId="2248" priority="47">
      <formula>INDIRECT(ADDRESS(ROW(),COLUMN()))=TRUNC(INDIRECT(ADDRESS(ROW(),COLUMN())))</formula>
    </cfRule>
  </conditionalFormatting>
  <conditionalFormatting sqref="AU53">
    <cfRule type="expression" dxfId="2247" priority="46">
      <formula>INDIRECT(ADDRESS(ROW(),COLUMN()))=TRUNC(INDIRECT(ADDRESS(ROW(),COLUMN())))</formula>
    </cfRule>
  </conditionalFormatting>
  <conditionalFormatting sqref="AV54:AW54">
    <cfRule type="expression" dxfId="2246" priority="45">
      <formula>INDIRECT(ADDRESS(ROW(),COLUMN()))=TRUNC(INDIRECT(ADDRESS(ROW(),COLUMN())))</formula>
    </cfRule>
  </conditionalFormatting>
  <conditionalFormatting sqref="AV53:AW53">
    <cfRule type="expression" dxfId="2245" priority="44">
      <formula>INDIRECT(ADDRESS(ROW(),COLUMN()))=TRUNC(INDIRECT(ADDRESS(ROW(),COLUMN())))</formula>
    </cfRule>
  </conditionalFormatting>
  <conditionalFormatting sqref="S57">
    <cfRule type="expression" dxfId="2244" priority="43">
      <formula>INDIRECT(ADDRESS(ROW(),COLUMN()))=TRUNC(INDIRECT(ADDRESS(ROW(),COLUMN())))</formula>
    </cfRule>
  </conditionalFormatting>
  <conditionalFormatting sqref="S56">
    <cfRule type="expression" dxfId="2243" priority="42">
      <formula>INDIRECT(ADDRESS(ROW(),COLUMN()))=TRUNC(INDIRECT(ADDRESS(ROW(),COLUMN())))</formula>
    </cfRule>
  </conditionalFormatting>
  <conditionalFormatting sqref="T57:Y57">
    <cfRule type="expression" dxfId="2242" priority="41">
      <formula>INDIRECT(ADDRESS(ROW(),COLUMN()))=TRUNC(INDIRECT(ADDRESS(ROW(),COLUMN())))</formula>
    </cfRule>
  </conditionalFormatting>
  <conditionalFormatting sqref="T56:Y56">
    <cfRule type="expression" dxfId="2241" priority="40">
      <formula>INDIRECT(ADDRESS(ROW(),COLUMN()))=TRUNC(INDIRECT(ADDRESS(ROW(),COLUMN())))</formula>
    </cfRule>
  </conditionalFormatting>
  <conditionalFormatting sqref="AX56:BA57">
    <cfRule type="expression" dxfId="2240" priority="39">
      <formula>INDIRECT(ADDRESS(ROW(),COLUMN()))=TRUNC(INDIRECT(ADDRESS(ROW(),COLUMN())))</formula>
    </cfRule>
  </conditionalFormatting>
  <conditionalFormatting sqref="Z57">
    <cfRule type="expression" dxfId="2239" priority="38">
      <formula>INDIRECT(ADDRESS(ROW(),COLUMN()))=TRUNC(INDIRECT(ADDRESS(ROW(),COLUMN())))</formula>
    </cfRule>
  </conditionalFormatting>
  <conditionalFormatting sqref="Z56">
    <cfRule type="expression" dxfId="2238" priority="37">
      <formula>INDIRECT(ADDRESS(ROW(),COLUMN()))=TRUNC(INDIRECT(ADDRESS(ROW(),COLUMN())))</formula>
    </cfRule>
  </conditionalFormatting>
  <conditionalFormatting sqref="AA57:AF57">
    <cfRule type="expression" dxfId="2237" priority="36">
      <formula>INDIRECT(ADDRESS(ROW(),COLUMN()))=TRUNC(INDIRECT(ADDRESS(ROW(),COLUMN())))</formula>
    </cfRule>
  </conditionalFormatting>
  <conditionalFormatting sqref="AA56:AF56">
    <cfRule type="expression" dxfId="2236" priority="35">
      <formula>INDIRECT(ADDRESS(ROW(),COLUMN()))=TRUNC(INDIRECT(ADDRESS(ROW(),COLUMN())))</formula>
    </cfRule>
  </conditionalFormatting>
  <conditionalFormatting sqref="AG57">
    <cfRule type="expression" dxfId="2235" priority="34">
      <formula>INDIRECT(ADDRESS(ROW(),COLUMN()))=TRUNC(INDIRECT(ADDRESS(ROW(),COLUMN())))</formula>
    </cfRule>
  </conditionalFormatting>
  <conditionalFormatting sqref="AG56">
    <cfRule type="expression" dxfId="2234" priority="33">
      <formula>INDIRECT(ADDRESS(ROW(),COLUMN()))=TRUNC(INDIRECT(ADDRESS(ROW(),COLUMN())))</formula>
    </cfRule>
  </conditionalFormatting>
  <conditionalFormatting sqref="AH57:AM57">
    <cfRule type="expression" dxfId="2233" priority="32">
      <formula>INDIRECT(ADDRESS(ROW(),COLUMN()))=TRUNC(INDIRECT(ADDRESS(ROW(),COLUMN())))</formula>
    </cfRule>
  </conditionalFormatting>
  <conditionalFormatting sqref="AH56:AM56">
    <cfRule type="expression" dxfId="2232" priority="31">
      <formula>INDIRECT(ADDRESS(ROW(),COLUMN()))=TRUNC(INDIRECT(ADDRESS(ROW(),COLUMN())))</formula>
    </cfRule>
  </conditionalFormatting>
  <conditionalFormatting sqref="AN57">
    <cfRule type="expression" dxfId="2231" priority="30">
      <formula>INDIRECT(ADDRESS(ROW(),COLUMN()))=TRUNC(INDIRECT(ADDRESS(ROW(),COLUMN())))</formula>
    </cfRule>
  </conditionalFormatting>
  <conditionalFormatting sqref="AN56">
    <cfRule type="expression" dxfId="2230" priority="29">
      <formula>INDIRECT(ADDRESS(ROW(),COLUMN()))=TRUNC(INDIRECT(ADDRESS(ROW(),COLUMN())))</formula>
    </cfRule>
  </conditionalFormatting>
  <conditionalFormatting sqref="AO57:AT57">
    <cfRule type="expression" dxfId="2229" priority="28">
      <formula>INDIRECT(ADDRESS(ROW(),COLUMN()))=TRUNC(INDIRECT(ADDRESS(ROW(),COLUMN())))</formula>
    </cfRule>
  </conditionalFormatting>
  <conditionalFormatting sqref="AO56:AT56">
    <cfRule type="expression" dxfId="2228" priority="27">
      <formula>INDIRECT(ADDRESS(ROW(),COLUMN()))=TRUNC(INDIRECT(ADDRESS(ROW(),COLUMN())))</formula>
    </cfRule>
  </conditionalFormatting>
  <conditionalFormatting sqref="AU57">
    <cfRule type="expression" dxfId="2227" priority="26">
      <formula>INDIRECT(ADDRESS(ROW(),COLUMN()))=TRUNC(INDIRECT(ADDRESS(ROW(),COLUMN())))</formula>
    </cfRule>
  </conditionalFormatting>
  <conditionalFormatting sqref="AU56">
    <cfRule type="expression" dxfId="2226" priority="25">
      <formula>INDIRECT(ADDRESS(ROW(),COLUMN()))=TRUNC(INDIRECT(ADDRESS(ROW(),COLUMN())))</formula>
    </cfRule>
  </conditionalFormatting>
  <conditionalFormatting sqref="AV57:AW57">
    <cfRule type="expression" dxfId="2225" priority="24">
      <formula>INDIRECT(ADDRESS(ROW(),COLUMN()))=TRUNC(INDIRECT(ADDRESS(ROW(),COLUMN())))</formula>
    </cfRule>
  </conditionalFormatting>
  <conditionalFormatting sqref="AV56:AW56">
    <cfRule type="expression" dxfId="2224" priority="23">
      <formula>INDIRECT(ADDRESS(ROW(),COLUMN()))=TRUNC(INDIRECT(ADDRESS(ROW(),COLUMN())))</formula>
    </cfRule>
  </conditionalFormatting>
  <conditionalFormatting sqref="S60">
    <cfRule type="expression" dxfId="2223" priority="22">
      <formula>INDIRECT(ADDRESS(ROW(),COLUMN()))=TRUNC(INDIRECT(ADDRESS(ROW(),COLUMN())))</formula>
    </cfRule>
  </conditionalFormatting>
  <conditionalFormatting sqref="S59">
    <cfRule type="expression" dxfId="2222" priority="21">
      <formula>INDIRECT(ADDRESS(ROW(),COLUMN()))=TRUNC(INDIRECT(ADDRESS(ROW(),COLUMN())))</formula>
    </cfRule>
  </conditionalFormatting>
  <conditionalFormatting sqref="T60:Y60">
    <cfRule type="expression" dxfId="2221" priority="20">
      <formula>INDIRECT(ADDRESS(ROW(),COLUMN()))=TRUNC(INDIRECT(ADDRESS(ROW(),COLUMN())))</formula>
    </cfRule>
  </conditionalFormatting>
  <conditionalFormatting sqref="T59:Y59">
    <cfRule type="expression" dxfId="2220" priority="19">
      <formula>INDIRECT(ADDRESS(ROW(),COLUMN()))=TRUNC(INDIRECT(ADDRESS(ROW(),COLUMN())))</formula>
    </cfRule>
  </conditionalFormatting>
  <conditionalFormatting sqref="AX59:BA60">
    <cfRule type="expression" dxfId="2219" priority="18">
      <formula>INDIRECT(ADDRESS(ROW(),COLUMN()))=TRUNC(INDIRECT(ADDRESS(ROW(),COLUMN())))</formula>
    </cfRule>
  </conditionalFormatting>
  <conditionalFormatting sqref="Z60">
    <cfRule type="expression" dxfId="2218" priority="17">
      <formula>INDIRECT(ADDRESS(ROW(),COLUMN()))=TRUNC(INDIRECT(ADDRESS(ROW(),COLUMN())))</formula>
    </cfRule>
  </conditionalFormatting>
  <conditionalFormatting sqref="Z59">
    <cfRule type="expression" dxfId="2217" priority="16">
      <formula>INDIRECT(ADDRESS(ROW(),COLUMN()))=TRUNC(INDIRECT(ADDRESS(ROW(),COLUMN())))</formula>
    </cfRule>
  </conditionalFormatting>
  <conditionalFormatting sqref="AA60:AF60">
    <cfRule type="expression" dxfId="2216" priority="15">
      <formula>INDIRECT(ADDRESS(ROW(),COLUMN()))=TRUNC(INDIRECT(ADDRESS(ROW(),COLUMN())))</formula>
    </cfRule>
  </conditionalFormatting>
  <conditionalFormatting sqref="AA59:AF59">
    <cfRule type="expression" dxfId="2215" priority="14">
      <formula>INDIRECT(ADDRESS(ROW(),COLUMN()))=TRUNC(INDIRECT(ADDRESS(ROW(),COLUMN())))</formula>
    </cfRule>
  </conditionalFormatting>
  <conditionalFormatting sqref="AG60">
    <cfRule type="expression" dxfId="2214" priority="13">
      <formula>INDIRECT(ADDRESS(ROW(),COLUMN()))=TRUNC(INDIRECT(ADDRESS(ROW(),COLUMN())))</formula>
    </cfRule>
  </conditionalFormatting>
  <conditionalFormatting sqref="AG59">
    <cfRule type="expression" dxfId="2213" priority="12">
      <formula>INDIRECT(ADDRESS(ROW(),COLUMN()))=TRUNC(INDIRECT(ADDRESS(ROW(),COLUMN())))</formula>
    </cfRule>
  </conditionalFormatting>
  <conditionalFormatting sqref="AH60:AM60">
    <cfRule type="expression" dxfId="2212" priority="11">
      <formula>INDIRECT(ADDRESS(ROW(),COLUMN()))=TRUNC(INDIRECT(ADDRESS(ROW(),COLUMN())))</formula>
    </cfRule>
  </conditionalFormatting>
  <conditionalFormatting sqref="AH59:AM59">
    <cfRule type="expression" dxfId="2211" priority="10">
      <formula>INDIRECT(ADDRESS(ROW(),COLUMN()))=TRUNC(INDIRECT(ADDRESS(ROW(),COLUMN())))</formula>
    </cfRule>
  </conditionalFormatting>
  <conditionalFormatting sqref="AN60">
    <cfRule type="expression" dxfId="2210" priority="9">
      <formula>INDIRECT(ADDRESS(ROW(),COLUMN()))=TRUNC(INDIRECT(ADDRESS(ROW(),COLUMN())))</formula>
    </cfRule>
  </conditionalFormatting>
  <conditionalFormatting sqref="AN59">
    <cfRule type="expression" dxfId="2209" priority="8">
      <formula>INDIRECT(ADDRESS(ROW(),COLUMN()))=TRUNC(INDIRECT(ADDRESS(ROW(),COLUMN())))</formula>
    </cfRule>
  </conditionalFormatting>
  <conditionalFormatting sqref="AO60:AT60">
    <cfRule type="expression" dxfId="2208" priority="7">
      <formula>INDIRECT(ADDRESS(ROW(),COLUMN()))=TRUNC(INDIRECT(ADDRESS(ROW(),COLUMN())))</formula>
    </cfRule>
  </conditionalFormatting>
  <conditionalFormatting sqref="AO59:AT59">
    <cfRule type="expression" dxfId="2207" priority="6">
      <formula>INDIRECT(ADDRESS(ROW(),COLUMN()))=TRUNC(INDIRECT(ADDRESS(ROW(),COLUMN())))</formula>
    </cfRule>
  </conditionalFormatting>
  <conditionalFormatting sqref="AU60">
    <cfRule type="expression" dxfId="2206" priority="5">
      <formula>INDIRECT(ADDRESS(ROW(),COLUMN()))=TRUNC(INDIRECT(ADDRESS(ROW(),COLUMN())))</formula>
    </cfRule>
  </conditionalFormatting>
  <conditionalFormatting sqref="AU59">
    <cfRule type="expression" dxfId="2205" priority="4">
      <formula>INDIRECT(ADDRESS(ROW(),COLUMN()))=TRUNC(INDIRECT(ADDRESS(ROW(),COLUMN())))</formula>
    </cfRule>
  </conditionalFormatting>
  <conditionalFormatting sqref="AV60:AW60">
    <cfRule type="expression" dxfId="2204" priority="3">
      <formula>INDIRECT(ADDRESS(ROW(),COLUMN()))=TRUNC(INDIRECT(ADDRESS(ROW(),COLUMN())))</formula>
    </cfRule>
  </conditionalFormatting>
  <conditionalFormatting sqref="AV59:AW59">
    <cfRule type="expression" dxfId="2203" priority="2">
      <formula>INDIRECT(ADDRESS(ROW(),COLUMN()))=TRUNC(INDIRECT(ADDRESS(ROW(),COLUMN())))</formula>
    </cfRule>
  </conditionalFormatting>
  <conditionalFormatting sqref="S62:BA64">
    <cfRule type="expression" dxfId="2202" priority="1">
      <formula>INDIRECT(ADDRESS(ROW(),COLUMN()))=TRUNC(INDIRECT(ADDRESS(ROW(),COLUMN())))</formula>
    </cfRule>
  </conditionalFormatting>
  <dataValidations count="8">
    <dataValidation type="decimal" allowBlank="1" showInputMessage="1" showErrorMessage="1" error="入力可能範囲　32～40" sqref="AX6" xr:uid="{62EE707F-5681-4D8F-B4A5-DBFDE2D18D3B}">
      <formula1>32</formula1>
      <formula2>40</formula2>
    </dataValidation>
    <dataValidation type="list" allowBlank="1" showInputMessage="1" sqref="G22:G60" xr:uid="{01703E65-3F98-4262-8FF1-1BC560E8D028}">
      <formula1>"A, B, C, D"</formula1>
    </dataValidation>
    <dataValidation type="list" allowBlank="1" showInputMessage="1" sqref="S22:AW22 S25:AW25 S28:AW28 S31:AW31 S34:AW34 S37:AW37 S40:AW40 S43:AW43 S46:AW46 S49:AW49 S52:AW52 S55:AW55 S58:AW58" xr:uid="{B2E7E437-0D07-4ADE-AE6B-FE4FC1E874D9}">
      <formula1>シフト記号表</formula1>
    </dataValidation>
    <dataValidation type="list" allowBlank="1" showInputMessage="1" sqref="C22:E60" xr:uid="{DEEF9151-079A-4228-8866-263783B6F96B}">
      <formula1>職種</formula1>
    </dataValidation>
    <dataValidation type="list" allowBlank="1" showInputMessage="1" showErrorMessage="1" sqref="BB4:BE4" xr:uid="{10750A25-1AFA-4E28-8F58-95237559A527}">
      <formula1>"予定,実績,予定・実績"</formula1>
    </dataValidation>
    <dataValidation type="list" allowBlank="1" showInputMessage="1" showErrorMessage="1" sqref="AC3" xr:uid="{08786D9F-615A-46B9-A5A0-1ECF9218E4DB}">
      <formula1>#REF!</formula1>
    </dataValidation>
    <dataValidation type="list" allowBlank="1" showInputMessage="1" showErrorMessage="1" sqref="BB3:BE3" xr:uid="{3C77C120-B17B-44E5-B3F9-EDFEFCBC35E9}">
      <formula1>"４週,暦月"</formula1>
    </dataValidation>
    <dataValidation type="list" errorStyle="warning" allowBlank="1" showInputMessage="1" error="リストにない場合のみ、入力してください。" sqref="H22:K60" xr:uid="{0491FEF4-CB85-4A3C-9AE8-D343EB8F51CE}">
      <formula1>INDIRECT(C22)</formula1>
    </dataValidation>
  </dataValidations>
  <printOptions horizontalCentered="1"/>
  <pageMargins left="0.15748031496062992" right="0.15748031496062992" top="0.31496062992125984" bottom="0.35433070866141736" header="0.31496062992125984" footer="0.31496062992125984"/>
  <pageSetup paperSize="9" scale="46" fitToHeight="0" orientation="landscape" r:id="rId1"/>
  <headerFooter>
    <oddFooter>&amp;R&amp;14&amp;P/&amp;N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xr:uid="{2A9D3EB2-30E8-4DAF-8DFA-D53ABA410853}">
          <x14:formula1>
            <xm:f>'C:\Users\nw03114.WISTARIA\Desktop\2025新規申請、廃止、休止届＆変更届\標準様式\[2-3_標準様式1_02_勤務表_認知症対応型通所介護.xlsx]プルダウン・リスト'!#REF!</xm:f>
          </x14:formula1>
          <xm:sqref>AP1:BE1</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7F4F31-985A-42A0-A643-23D836A3B47C}">
  <sheetPr>
    <pageSetUpPr fitToPage="1"/>
  </sheetPr>
  <dimension ref="A1:BM136"/>
  <sheetViews>
    <sheetView showGridLines="0" view="pageBreakPreview" zoomScale="55" zoomScaleNormal="55" zoomScaleSheetLayoutView="55" workbookViewId="0">
      <selection activeCell="AA3" sqref="AA3"/>
    </sheetView>
  </sheetViews>
  <sheetFormatPr defaultColWidth="4.5" defaultRowHeight="14.25" x14ac:dyDescent="0.15"/>
  <cols>
    <col min="1" max="1" width="0.875" style="536" customWidth="1"/>
    <col min="2" max="5" width="5.75" style="536" customWidth="1"/>
    <col min="6" max="7" width="5.75" style="536" hidden="1" customWidth="1"/>
    <col min="8" max="60" width="5.75" style="536" customWidth="1"/>
    <col min="61" max="61" width="1.125" style="536" customWidth="1"/>
    <col min="62" max="16384" width="4.5" style="536"/>
  </cols>
  <sheetData>
    <row r="1" spans="2:65" s="486" customFormat="1" ht="20.25" customHeight="1" x14ac:dyDescent="0.15">
      <c r="C1" s="487" t="s">
        <v>985</v>
      </c>
      <c r="D1" s="487"/>
      <c r="E1" s="487"/>
      <c r="F1" s="487"/>
      <c r="G1" s="487"/>
      <c r="H1" s="487"/>
      <c r="K1" s="488" t="s">
        <v>723</v>
      </c>
      <c r="N1" s="487"/>
      <c r="O1" s="487"/>
      <c r="P1" s="487"/>
      <c r="Q1" s="487"/>
      <c r="R1" s="487"/>
      <c r="S1" s="487"/>
      <c r="T1" s="487"/>
      <c r="U1" s="487"/>
      <c r="AQ1" s="490" t="s">
        <v>724</v>
      </c>
      <c r="AR1" s="2031" t="s">
        <v>894</v>
      </c>
      <c r="AS1" s="2032"/>
      <c r="AT1" s="2032"/>
      <c r="AU1" s="2032"/>
      <c r="AV1" s="2032"/>
      <c r="AW1" s="2032"/>
      <c r="AX1" s="2032"/>
      <c r="AY1" s="2032"/>
      <c r="AZ1" s="2032"/>
      <c r="BA1" s="2032"/>
      <c r="BB1" s="2032"/>
      <c r="BC1" s="2032"/>
      <c r="BD1" s="2032"/>
      <c r="BE1" s="2032"/>
      <c r="BF1" s="2032"/>
      <c r="BG1" s="2032"/>
      <c r="BH1" s="490" t="s">
        <v>665</v>
      </c>
    </row>
    <row r="2" spans="2:65" s="497" customFormat="1" ht="20.25" customHeight="1" x14ac:dyDescent="0.15">
      <c r="H2" s="488"/>
      <c r="K2" s="488"/>
      <c r="L2" s="488"/>
      <c r="N2" s="490"/>
      <c r="O2" s="490"/>
      <c r="P2" s="490"/>
      <c r="Q2" s="490"/>
      <c r="R2" s="490"/>
      <c r="S2" s="490"/>
      <c r="T2" s="490"/>
      <c r="U2" s="490"/>
      <c r="Z2" s="422" t="s">
        <v>666</v>
      </c>
      <c r="AA2" s="2033">
        <v>8</v>
      </c>
      <c r="AB2" s="2033"/>
      <c r="AC2" s="422" t="s">
        <v>664</v>
      </c>
      <c r="AD2" s="2034">
        <f>IF(AA2=0,"",YEAR(DATE(2018+AA2,1,1)))</f>
        <v>2026</v>
      </c>
      <c r="AE2" s="2034"/>
      <c r="AF2" s="423" t="s">
        <v>667</v>
      </c>
      <c r="AG2" s="423" t="s">
        <v>668</v>
      </c>
      <c r="AH2" s="2033"/>
      <c r="AI2" s="2033"/>
      <c r="AJ2" s="423" t="s">
        <v>669</v>
      </c>
      <c r="AQ2" s="490" t="s">
        <v>725</v>
      </c>
      <c r="AR2" s="2033"/>
      <c r="AS2" s="2033"/>
      <c r="AT2" s="2033"/>
      <c r="AU2" s="2033"/>
      <c r="AV2" s="2033"/>
      <c r="AW2" s="2033"/>
      <c r="AX2" s="2033"/>
      <c r="AY2" s="2033"/>
      <c r="AZ2" s="2033"/>
      <c r="BA2" s="2033"/>
      <c r="BB2" s="2033"/>
      <c r="BC2" s="2033"/>
      <c r="BD2" s="2033"/>
      <c r="BE2" s="2033"/>
      <c r="BF2" s="2033"/>
      <c r="BG2" s="2033"/>
      <c r="BH2" s="490" t="s">
        <v>665</v>
      </c>
      <c r="BI2" s="490"/>
      <c r="BJ2" s="490"/>
      <c r="BK2" s="490"/>
    </row>
    <row r="3" spans="2:65" s="497" customFormat="1" ht="20.25" customHeight="1" x14ac:dyDescent="0.15">
      <c r="H3" s="488"/>
      <c r="K3" s="488"/>
      <c r="M3" s="490"/>
      <c r="N3" s="490"/>
      <c r="O3" s="490"/>
      <c r="P3" s="490"/>
      <c r="Q3" s="490"/>
      <c r="R3" s="490"/>
      <c r="S3" s="490"/>
      <c r="AA3" s="739"/>
      <c r="AB3" s="739"/>
      <c r="AC3" s="740"/>
      <c r="AD3" s="741"/>
      <c r="AE3" s="740"/>
      <c r="BB3" s="498" t="s">
        <v>671</v>
      </c>
      <c r="BC3" s="2035" t="s">
        <v>672</v>
      </c>
      <c r="BD3" s="2036"/>
      <c r="BE3" s="2036"/>
      <c r="BF3" s="2037"/>
      <c r="BG3" s="490"/>
    </row>
    <row r="4" spans="2:65" s="497" customFormat="1" ht="20.25" customHeight="1" x14ac:dyDescent="0.15">
      <c r="H4" s="488"/>
      <c r="K4" s="488"/>
      <c r="M4" s="490"/>
      <c r="N4" s="490"/>
      <c r="O4" s="490"/>
      <c r="P4" s="490"/>
      <c r="Q4" s="490"/>
      <c r="R4" s="490"/>
      <c r="S4" s="490"/>
      <c r="AA4" s="739"/>
      <c r="AB4" s="739"/>
      <c r="AC4" s="740"/>
      <c r="AD4" s="741"/>
      <c r="AE4" s="740"/>
      <c r="BB4" s="498" t="s">
        <v>673</v>
      </c>
      <c r="BC4" s="2035" t="s">
        <v>674</v>
      </c>
      <c r="BD4" s="2036"/>
      <c r="BE4" s="2036"/>
      <c r="BF4" s="2037"/>
      <c r="BG4" s="490"/>
    </row>
    <row r="5" spans="2:65" s="497" customFormat="1" ht="5.0999999999999996" customHeight="1" x14ac:dyDescent="0.15">
      <c r="H5" s="488"/>
      <c r="K5" s="488"/>
      <c r="M5" s="490"/>
      <c r="N5" s="490"/>
      <c r="O5" s="490"/>
      <c r="P5" s="490"/>
      <c r="Q5" s="490"/>
      <c r="R5" s="490"/>
      <c r="S5" s="490"/>
      <c r="AA5" s="529"/>
      <c r="AB5" s="529"/>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500"/>
      <c r="BG5" s="500"/>
    </row>
    <row r="6" spans="2:65" s="497" customFormat="1" ht="21" customHeight="1" x14ac:dyDescent="0.15">
      <c r="B6" s="501"/>
      <c r="C6" s="507"/>
      <c r="D6" s="507"/>
      <c r="E6" s="507"/>
      <c r="F6" s="507"/>
      <c r="G6" s="507"/>
      <c r="H6" s="507"/>
      <c r="I6" s="443"/>
      <c r="J6" s="443"/>
      <c r="K6" s="443"/>
      <c r="L6" s="435"/>
      <c r="M6" s="443"/>
      <c r="N6" s="443"/>
      <c r="O6" s="443"/>
      <c r="P6" s="491"/>
      <c r="Q6" s="491"/>
      <c r="R6" s="491"/>
      <c r="S6" s="491"/>
      <c r="T6" s="491"/>
      <c r="U6" s="491"/>
      <c r="V6" s="491"/>
      <c r="W6" s="491"/>
      <c r="X6" s="491"/>
      <c r="Y6" s="491"/>
      <c r="Z6" s="491"/>
      <c r="AA6" s="491"/>
      <c r="AB6" s="491"/>
      <c r="AC6" s="491"/>
      <c r="AD6" s="491"/>
      <c r="AE6" s="491"/>
      <c r="AF6" s="491"/>
      <c r="AG6" s="491"/>
      <c r="AH6" s="441"/>
      <c r="AI6" s="441"/>
      <c r="AJ6" s="441"/>
      <c r="AK6" s="441"/>
      <c r="AL6" s="441"/>
      <c r="AM6" s="441" t="s">
        <v>884</v>
      </c>
      <c r="AN6" s="486"/>
      <c r="AO6" s="486"/>
      <c r="AP6" s="486"/>
      <c r="AQ6" s="486"/>
      <c r="AR6" s="486"/>
      <c r="AS6" s="486"/>
      <c r="AU6" s="509"/>
      <c r="AV6" s="509"/>
      <c r="AW6" s="725"/>
      <c r="AX6" s="486"/>
      <c r="AY6" s="2095">
        <v>40</v>
      </c>
      <c r="AZ6" s="2096"/>
      <c r="BA6" s="725" t="s">
        <v>676</v>
      </c>
      <c r="BB6" s="486"/>
      <c r="BC6" s="2095">
        <v>160</v>
      </c>
      <c r="BD6" s="2096"/>
      <c r="BE6" s="725" t="s">
        <v>677</v>
      </c>
      <c r="BF6" s="486"/>
      <c r="BG6" s="500"/>
    </row>
    <row r="7" spans="2:65" s="497" customFormat="1" ht="5.0999999999999996" customHeight="1" x14ac:dyDescent="0.15">
      <c r="B7" s="501"/>
      <c r="C7" s="447"/>
      <c r="D7" s="447"/>
      <c r="E7" s="447"/>
      <c r="F7" s="447"/>
      <c r="G7" s="447"/>
      <c r="H7" s="443"/>
      <c r="I7" s="443"/>
      <c r="J7" s="443"/>
      <c r="K7" s="443"/>
      <c r="L7" s="443"/>
      <c r="M7" s="443"/>
      <c r="N7" s="443"/>
      <c r="O7" s="443"/>
      <c r="P7" s="491"/>
      <c r="Q7" s="491"/>
      <c r="R7" s="491"/>
      <c r="S7" s="491"/>
      <c r="T7" s="491"/>
      <c r="U7" s="491"/>
      <c r="V7" s="491"/>
      <c r="W7" s="491"/>
      <c r="X7" s="491"/>
      <c r="Y7" s="491"/>
      <c r="Z7" s="491"/>
      <c r="AA7" s="491"/>
      <c r="AB7" s="491"/>
      <c r="AC7" s="491"/>
      <c r="AD7" s="491"/>
      <c r="AE7" s="491"/>
      <c r="AF7" s="491"/>
      <c r="AG7" s="49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524"/>
      <c r="BG7" s="524"/>
      <c r="BH7" s="491"/>
    </row>
    <row r="8" spans="2:65" s="497" customFormat="1" ht="21" customHeight="1" x14ac:dyDescent="0.15">
      <c r="B8" s="446"/>
      <c r="C8" s="435"/>
      <c r="D8" s="435"/>
      <c r="E8" s="435"/>
      <c r="F8" s="435"/>
      <c r="G8" s="435"/>
      <c r="H8" s="443"/>
      <c r="I8" s="443"/>
      <c r="J8" s="443"/>
      <c r="K8" s="443"/>
      <c r="L8" s="443"/>
      <c r="M8" s="443"/>
      <c r="N8" s="443"/>
      <c r="O8" s="443"/>
      <c r="P8" s="491"/>
      <c r="Q8" s="491"/>
      <c r="R8" s="491"/>
      <c r="S8" s="491"/>
      <c r="T8" s="491"/>
      <c r="U8" s="491"/>
      <c r="V8" s="491"/>
      <c r="W8" s="491"/>
      <c r="X8" s="491"/>
      <c r="Y8" s="491"/>
      <c r="Z8" s="491"/>
      <c r="AA8" s="491"/>
      <c r="AB8" s="491"/>
      <c r="AC8" s="491"/>
      <c r="AD8" s="491"/>
      <c r="AE8" s="491"/>
      <c r="AF8" s="491"/>
      <c r="AG8" s="491"/>
      <c r="AH8" s="506"/>
      <c r="AI8" s="506"/>
      <c r="AJ8" s="506"/>
      <c r="AK8" s="507"/>
      <c r="AL8" s="502"/>
      <c r="AM8" s="441"/>
      <c r="AN8" s="504"/>
      <c r="AO8" s="501"/>
      <c r="AP8" s="430"/>
      <c r="AQ8" s="430"/>
      <c r="AR8" s="430"/>
      <c r="AS8" s="508"/>
      <c r="AT8" s="508"/>
      <c r="AU8" s="441"/>
      <c r="AV8" s="430"/>
      <c r="AW8" s="430"/>
      <c r="AX8" s="435"/>
      <c r="AY8" s="441"/>
      <c r="AZ8" s="441" t="s">
        <v>678</v>
      </c>
      <c r="BA8" s="441"/>
      <c r="BB8" s="441"/>
      <c r="BC8" s="2097">
        <f>DAY(EOMONTH(DATE(AD2,AH2,1),0))</f>
        <v>31</v>
      </c>
      <c r="BD8" s="2098"/>
      <c r="BE8" s="441" t="s">
        <v>679</v>
      </c>
      <c r="BF8" s="441"/>
      <c r="BG8" s="441"/>
      <c r="BH8" s="491"/>
      <c r="BK8" s="490"/>
      <c r="BL8" s="490"/>
      <c r="BM8" s="490"/>
    </row>
    <row r="9" spans="2:65" s="497" customFormat="1" ht="4.5" customHeight="1" x14ac:dyDescent="0.15">
      <c r="B9" s="446"/>
      <c r="C9" s="439"/>
      <c r="D9" s="439"/>
      <c r="E9" s="439"/>
      <c r="F9" s="439"/>
      <c r="G9" s="439"/>
      <c r="H9" s="430"/>
      <c r="I9" s="430"/>
      <c r="J9" s="430"/>
      <c r="K9" s="430"/>
      <c r="L9" s="430"/>
      <c r="M9" s="430"/>
      <c r="N9" s="430"/>
      <c r="O9" s="430"/>
      <c r="P9" s="491"/>
      <c r="Q9" s="491"/>
      <c r="R9" s="491"/>
      <c r="S9" s="491"/>
      <c r="T9" s="491"/>
      <c r="U9" s="491"/>
      <c r="V9" s="491"/>
      <c r="W9" s="491"/>
      <c r="X9" s="491"/>
      <c r="Y9" s="491"/>
      <c r="Z9" s="491"/>
      <c r="AA9" s="491"/>
      <c r="AB9" s="491"/>
      <c r="AC9" s="491"/>
      <c r="AD9" s="491"/>
      <c r="AE9" s="491"/>
      <c r="AF9" s="491"/>
      <c r="AG9" s="491"/>
      <c r="AH9" s="447"/>
      <c r="AI9" s="507"/>
      <c r="AJ9" s="440"/>
      <c r="AK9" s="506"/>
      <c r="AL9" s="507"/>
      <c r="AM9" s="507"/>
      <c r="AN9" s="507"/>
      <c r="AO9" s="507"/>
      <c r="AP9" s="440"/>
      <c r="AQ9" s="441"/>
      <c r="AR9" s="512"/>
      <c r="AS9" s="512"/>
      <c r="AT9" s="512"/>
      <c r="AU9" s="441"/>
      <c r="AV9" s="441"/>
      <c r="AW9" s="441"/>
      <c r="AX9" s="441"/>
      <c r="AY9" s="441"/>
      <c r="AZ9" s="441"/>
      <c r="BA9" s="441"/>
      <c r="BB9" s="441"/>
      <c r="BC9" s="441"/>
      <c r="BD9" s="441"/>
      <c r="BE9" s="441"/>
      <c r="BF9" s="441"/>
      <c r="BG9" s="441"/>
      <c r="BH9" s="491"/>
      <c r="BK9" s="490"/>
      <c r="BL9" s="490"/>
      <c r="BM9" s="490"/>
    </row>
    <row r="10" spans="2:65" s="497" customFormat="1" ht="21" customHeight="1" x14ac:dyDescent="0.15">
      <c r="B10" s="446"/>
      <c r="C10" s="439"/>
      <c r="D10" s="439"/>
      <c r="E10" s="439"/>
      <c r="F10" s="439"/>
      <c r="G10" s="439"/>
      <c r="H10" s="430"/>
      <c r="I10" s="430"/>
      <c r="J10" s="430"/>
      <c r="K10" s="430"/>
      <c r="L10" s="430"/>
      <c r="M10" s="430"/>
      <c r="N10" s="430"/>
      <c r="O10" s="430"/>
      <c r="P10" s="491"/>
      <c r="Q10" s="491"/>
      <c r="R10" s="491"/>
      <c r="S10" s="491"/>
      <c r="T10" s="491"/>
      <c r="U10" s="491"/>
      <c r="V10" s="491"/>
      <c r="W10" s="491"/>
      <c r="X10" s="491"/>
      <c r="Y10" s="491"/>
      <c r="Z10" s="491"/>
      <c r="AA10" s="491"/>
      <c r="AB10" s="491"/>
      <c r="AC10" s="491"/>
      <c r="AD10" s="491"/>
      <c r="AE10" s="491"/>
      <c r="AF10" s="491"/>
      <c r="AG10" s="491"/>
      <c r="AH10" s="447"/>
      <c r="AI10" s="507"/>
      <c r="AJ10" s="440"/>
      <c r="AK10" s="506"/>
      <c r="AL10" s="507"/>
      <c r="AN10" s="441" t="s">
        <v>895</v>
      </c>
      <c r="AO10" s="441"/>
      <c r="AP10" s="440"/>
      <c r="AQ10" s="441"/>
      <c r="AR10" s="507"/>
      <c r="AS10" s="507"/>
      <c r="AT10" s="440"/>
      <c r="AU10" s="441"/>
      <c r="AV10" s="512"/>
      <c r="AW10" s="512"/>
      <c r="AX10" s="512"/>
      <c r="AY10" s="441"/>
      <c r="AZ10" s="441"/>
      <c r="BA10" s="524" t="s">
        <v>896</v>
      </c>
      <c r="BB10" s="441"/>
      <c r="BC10" s="2095"/>
      <c r="BD10" s="2096"/>
      <c r="BE10" s="725" t="s">
        <v>425</v>
      </c>
      <c r="BG10" s="441"/>
      <c r="BH10" s="491"/>
      <c r="BK10" s="490"/>
      <c r="BL10" s="490"/>
      <c r="BM10" s="490"/>
    </row>
    <row r="11" spans="2:65" s="497" customFormat="1" ht="5.0999999999999996" customHeight="1" x14ac:dyDescent="0.15">
      <c r="B11" s="446"/>
      <c r="C11" s="439"/>
      <c r="D11" s="439"/>
      <c r="E11" s="439"/>
      <c r="F11" s="439"/>
      <c r="G11" s="439"/>
      <c r="H11" s="430"/>
      <c r="I11" s="430"/>
      <c r="J11" s="430"/>
      <c r="K11" s="430"/>
      <c r="L11" s="430"/>
      <c r="M11" s="430"/>
      <c r="N11" s="430"/>
      <c r="O11" s="430"/>
      <c r="P11" s="491"/>
      <c r="Q11" s="491"/>
      <c r="R11" s="491"/>
      <c r="S11" s="491"/>
      <c r="T11" s="491"/>
      <c r="U11" s="491"/>
      <c r="V11" s="491"/>
      <c r="W11" s="491"/>
      <c r="X11" s="491"/>
      <c r="Y11" s="491"/>
      <c r="Z11" s="491"/>
      <c r="AA11" s="491"/>
      <c r="AB11" s="491"/>
      <c r="AC11" s="491"/>
      <c r="AD11" s="491"/>
      <c r="AE11" s="491"/>
      <c r="AF11" s="491"/>
      <c r="AG11" s="491"/>
      <c r="AH11" s="447"/>
      <c r="AI11" s="507"/>
      <c r="AJ11" s="440"/>
      <c r="AK11" s="506"/>
      <c r="AL11" s="507"/>
      <c r="AM11" s="507"/>
      <c r="AN11" s="507"/>
      <c r="AO11" s="507"/>
      <c r="AP11" s="440"/>
      <c r="AQ11" s="441"/>
      <c r="AR11" s="512"/>
      <c r="AS11" s="512"/>
      <c r="AT11" s="512"/>
      <c r="AU11" s="441"/>
      <c r="AV11" s="441"/>
      <c r="AW11" s="441"/>
      <c r="AX11" s="441"/>
      <c r="AY11" s="441"/>
      <c r="AZ11" s="441"/>
      <c r="BA11" s="441"/>
      <c r="BB11" s="441"/>
      <c r="BC11" s="441"/>
      <c r="BD11" s="441"/>
      <c r="BE11" s="441"/>
      <c r="BF11" s="441"/>
      <c r="BG11" s="441"/>
      <c r="BH11" s="491"/>
      <c r="BK11" s="490"/>
      <c r="BL11" s="490"/>
      <c r="BM11" s="490"/>
    </row>
    <row r="12" spans="2:65" s="497" customFormat="1" ht="21" customHeight="1" x14ac:dyDescent="0.15">
      <c r="R12" s="443"/>
      <c r="S12" s="443"/>
      <c r="T12" s="502"/>
      <c r="U12" s="2330"/>
      <c r="V12" s="2330"/>
      <c r="W12" s="501"/>
      <c r="X12" s="434"/>
      <c r="Y12" s="491"/>
      <c r="Z12" s="491"/>
      <c r="AA12" s="447"/>
      <c r="AB12" s="504"/>
      <c r="AC12" s="501"/>
      <c r="AD12" s="447"/>
      <c r="AE12" s="447"/>
      <c r="AF12" s="447"/>
      <c r="AG12" s="511"/>
      <c r="AH12" s="506"/>
      <c r="AI12" s="506"/>
      <c r="AJ12" s="506"/>
      <c r="AK12" s="507"/>
      <c r="AL12" s="502"/>
      <c r="AM12" s="504"/>
      <c r="AN12" s="441"/>
      <c r="AO12" s="440"/>
      <c r="AP12" s="440"/>
      <c r="AQ12" s="440"/>
      <c r="AR12" s="440"/>
      <c r="AS12" s="501" t="s">
        <v>897</v>
      </c>
      <c r="AT12" s="440"/>
      <c r="AU12" s="440"/>
      <c r="AV12" s="440"/>
      <c r="AW12" s="440"/>
      <c r="AX12" s="440"/>
      <c r="AY12" s="440"/>
      <c r="AZ12" s="440"/>
      <c r="BA12" s="440"/>
      <c r="BB12" s="440"/>
      <c r="BC12" s="447"/>
      <c r="BD12" s="506"/>
      <c r="BE12" s="507"/>
      <c r="BF12" s="507"/>
      <c r="BG12" s="447"/>
      <c r="BH12" s="507"/>
      <c r="BK12" s="490"/>
      <c r="BL12" s="490"/>
      <c r="BM12" s="490"/>
    </row>
    <row r="13" spans="2:65" s="497" customFormat="1" ht="21" customHeight="1" x14ac:dyDescent="0.15">
      <c r="R13" s="440"/>
      <c r="S13" s="507"/>
      <c r="T13" s="507"/>
      <c r="U13" s="507"/>
      <c r="V13" s="507"/>
      <c r="W13" s="491"/>
      <c r="X13" s="491"/>
      <c r="Y13" s="491"/>
      <c r="Z13" s="491"/>
      <c r="AA13" s="440"/>
      <c r="AB13" s="507"/>
      <c r="AC13" s="507"/>
      <c r="AD13" s="440"/>
      <c r="AE13" s="440"/>
      <c r="AF13" s="440"/>
      <c r="AG13" s="511"/>
      <c r="AH13" s="447"/>
      <c r="AI13" s="506"/>
      <c r="AJ13" s="507"/>
      <c r="AK13" s="506"/>
      <c r="AL13" s="507"/>
      <c r="AM13" s="507"/>
      <c r="AN13" s="507"/>
      <c r="AO13" s="447"/>
      <c r="AP13" s="501"/>
      <c r="AQ13" s="447"/>
      <c r="AR13" s="447"/>
      <c r="AS13" s="501" t="s">
        <v>898</v>
      </c>
      <c r="AT13" s="507"/>
      <c r="AU13" s="507"/>
      <c r="AV13" s="507"/>
      <c r="AW13" s="507"/>
      <c r="AX13" s="507"/>
      <c r="AY13" s="507"/>
      <c r="AZ13" s="507"/>
      <c r="BA13" s="507"/>
      <c r="BB13" s="2163">
        <v>0.29166666666666669</v>
      </c>
      <c r="BC13" s="2164"/>
      <c r="BD13" s="2165"/>
      <c r="BE13" s="435" t="s">
        <v>730</v>
      </c>
      <c r="BF13" s="2163">
        <v>0.83333333333333337</v>
      </c>
      <c r="BG13" s="2164"/>
      <c r="BH13" s="2165"/>
      <c r="BK13" s="490"/>
      <c r="BL13" s="490"/>
      <c r="BM13" s="490"/>
    </row>
    <row r="14" spans="2:65" s="497" customFormat="1" ht="21" customHeight="1" x14ac:dyDescent="0.15">
      <c r="R14" s="521"/>
      <c r="S14" s="521"/>
      <c r="T14" s="521"/>
      <c r="U14" s="521"/>
      <c r="V14" s="521"/>
      <c r="W14" s="521"/>
      <c r="X14" s="491"/>
      <c r="Y14" s="491"/>
      <c r="Z14" s="491"/>
      <c r="AA14" s="435"/>
      <c r="AB14" s="521"/>
      <c r="AC14" s="521"/>
      <c r="AD14" s="435"/>
      <c r="AE14" s="447"/>
      <c r="AF14" s="447"/>
      <c r="AG14" s="505"/>
      <c r="AH14" s="501"/>
      <c r="AI14" s="506"/>
      <c r="AJ14" s="507"/>
      <c r="AK14" s="506"/>
      <c r="AL14" s="507"/>
      <c r="AM14" s="507"/>
      <c r="AN14" s="507"/>
      <c r="AO14" s="435"/>
      <c r="AP14" s="443"/>
      <c r="AQ14" s="443"/>
      <c r="AR14" s="443"/>
      <c r="AS14" s="501" t="s">
        <v>899</v>
      </c>
      <c r="AT14" s="507"/>
      <c r="AU14" s="507"/>
      <c r="AV14" s="507"/>
      <c r="AW14" s="507"/>
      <c r="AX14" s="507"/>
      <c r="AY14" s="507"/>
      <c r="AZ14" s="507"/>
      <c r="BA14" s="507"/>
      <c r="BB14" s="2163">
        <v>0.83333333333333337</v>
      </c>
      <c r="BC14" s="2164"/>
      <c r="BD14" s="2165"/>
      <c r="BE14" s="435" t="s">
        <v>730</v>
      </c>
      <c r="BF14" s="2163">
        <v>0.29166666666666669</v>
      </c>
      <c r="BG14" s="2164"/>
      <c r="BH14" s="2165"/>
      <c r="BK14" s="490"/>
      <c r="BL14" s="490"/>
      <c r="BM14" s="490"/>
    </row>
    <row r="15" spans="2:65" ht="12" customHeight="1" thickBot="1" x14ac:dyDescent="0.2">
      <c r="B15" s="534"/>
      <c r="C15" s="535"/>
      <c r="D15" s="535"/>
      <c r="E15" s="535"/>
      <c r="F15" s="535"/>
      <c r="G15" s="535"/>
      <c r="H15" s="535"/>
      <c r="I15" s="534"/>
      <c r="J15" s="534"/>
      <c r="K15" s="534"/>
      <c r="L15" s="534"/>
      <c r="M15" s="534"/>
      <c r="N15" s="534"/>
      <c r="O15" s="534"/>
      <c r="P15" s="534"/>
      <c r="Q15" s="534"/>
      <c r="R15" s="534"/>
      <c r="S15" s="534"/>
      <c r="T15" s="534"/>
      <c r="U15" s="534"/>
      <c r="V15" s="534"/>
      <c r="W15" s="534"/>
      <c r="X15" s="534"/>
      <c r="Y15" s="534"/>
      <c r="Z15" s="534"/>
      <c r="AA15" s="535"/>
      <c r="AB15" s="534"/>
      <c r="AC15" s="534"/>
      <c r="AD15" s="534"/>
      <c r="AE15" s="534"/>
      <c r="AF15" s="534"/>
      <c r="AG15" s="534"/>
      <c r="AH15" s="534"/>
      <c r="AI15" s="534"/>
      <c r="AJ15" s="534"/>
      <c r="AK15" s="534"/>
      <c r="AL15" s="534"/>
      <c r="AM15" s="534"/>
      <c r="AR15" s="598"/>
      <c r="BI15" s="537"/>
      <c r="BJ15" s="537"/>
      <c r="BK15" s="537"/>
    </row>
    <row r="16" spans="2:65" ht="21.6" customHeight="1" x14ac:dyDescent="0.15">
      <c r="B16" s="2099" t="s">
        <v>680</v>
      </c>
      <c r="C16" s="2083" t="s">
        <v>733</v>
      </c>
      <c r="D16" s="2084"/>
      <c r="E16" s="2102"/>
      <c r="F16" s="685"/>
      <c r="G16" s="814"/>
      <c r="H16" s="2170" t="s">
        <v>734</v>
      </c>
      <c r="I16" s="2111" t="s">
        <v>900</v>
      </c>
      <c r="J16" s="2084"/>
      <c r="K16" s="2084"/>
      <c r="L16" s="2102"/>
      <c r="M16" s="2111" t="s">
        <v>736</v>
      </c>
      <c r="N16" s="2084"/>
      <c r="O16" s="2102"/>
      <c r="P16" s="2111" t="s">
        <v>901</v>
      </c>
      <c r="Q16" s="2084"/>
      <c r="R16" s="2084"/>
      <c r="S16" s="2084"/>
      <c r="T16" s="2085"/>
      <c r="U16" s="815"/>
      <c r="V16" s="816"/>
      <c r="W16" s="816"/>
      <c r="X16" s="816"/>
      <c r="Y16" s="816"/>
      <c r="Z16" s="816"/>
      <c r="AA16" s="816"/>
      <c r="AB16" s="816"/>
      <c r="AC16" s="816"/>
      <c r="AD16" s="816"/>
      <c r="AE16" s="816"/>
      <c r="AF16" s="816"/>
      <c r="AG16" s="816"/>
      <c r="AH16" s="816"/>
      <c r="AI16" s="817" t="s">
        <v>737</v>
      </c>
      <c r="AJ16" s="816"/>
      <c r="AK16" s="816"/>
      <c r="AL16" s="816"/>
      <c r="AM16" s="816"/>
      <c r="AN16" s="816" t="s">
        <v>902</v>
      </c>
      <c r="AO16" s="816"/>
      <c r="AP16" s="818"/>
      <c r="AQ16" s="819"/>
      <c r="AR16" s="816" t="s">
        <v>665</v>
      </c>
      <c r="AS16" s="816"/>
      <c r="AT16" s="816"/>
      <c r="AU16" s="816"/>
      <c r="AV16" s="816"/>
      <c r="AW16" s="816"/>
      <c r="AX16" s="816"/>
      <c r="AY16" s="820"/>
      <c r="AZ16" s="2071" t="str">
        <f>IF(BC3="計画","(11)1～4週目の勤務時間数合計","(11)1か月の勤務時間数　合計")</f>
        <v>(11)1か月の勤務時間数　合計</v>
      </c>
      <c r="BA16" s="2072"/>
      <c r="BB16" s="2077" t="s">
        <v>903</v>
      </c>
      <c r="BC16" s="2078"/>
      <c r="BD16" s="2083" t="s">
        <v>904</v>
      </c>
      <c r="BE16" s="2084"/>
      <c r="BF16" s="2084"/>
      <c r="BG16" s="2084"/>
      <c r="BH16" s="2085"/>
    </row>
    <row r="17" spans="2:60" ht="20.25" customHeight="1" x14ac:dyDescent="0.15">
      <c r="B17" s="2100"/>
      <c r="C17" s="2086"/>
      <c r="D17" s="2087"/>
      <c r="E17" s="2103"/>
      <c r="F17" s="686"/>
      <c r="G17" s="821"/>
      <c r="H17" s="2171"/>
      <c r="I17" s="2112"/>
      <c r="J17" s="2087"/>
      <c r="K17" s="2087"/>
      <c r="L17" s="2103"/>
      <c r="M17" s="2112"/>
      <c r="N17" s="2087"/>
      <c r="O17" s="2103"/>
      <c r="P17" s="2112"/>
      <c r="Q17" s="2087"/>
      <c r="R17" s="2087"/>
      <c r="S17" s="2087"/>
      <c r="T17" s="2088"/>
      <c r="U17" s="2092" t="s">
        <v>686</v>
      </c>
      <c r="V17" s="2092"/>
      <c r="W17" s="2092"/>
      <c r="X17" s="2092"/>
      <c r="Y17" s="2092"/>
      <c r="Z17" s="2092"/>
      <c r="AA17" s="2093"/>
      <c r="AB17" s="2094" t="s">
        <v>687</v>
      </c>
      <c r="AC17" s="2092"/>
      <c r="AD17" s="2092"/>
      <c r="AE17" s="2092"/>
      <c r="AF17" s="2092"/>
      <c r="AG17" s="2092"/>
      <c r="AH17" s="2093"/>
      <c r="AI17" s="2094" t="s">
        <v>688</v>
      </c>
      <c r="AJ17" s="2092"/>
      <c r="AK17" s="2092"/>
      <c r="AL17" s="2092"/>
      <c r="AM17" s="2092"/>
      <c r="AN17" s="2092"/>
      <c r="AO17" s="2093"/>
      <c r="AP17" s="2094" t="s">
        <v>689</v>
      </c>
      <c r="AQ17" s="2092"/>
      <c r="AR17" s="2092"/>
      <c r="AS17" s="2092"/>
      <c r="AT17" s="2092"/>
      <c r="AU17" s="2092"/>
      <c r="AV17" s="2093"/>
      <c r="AW17" s="2094" t="s">
        <v>690</v>
      </c>
      <c r="AX17" s="2092"/>
      <c r="AY17" s="2092"/>
      <c r="AZ17" s="2073"/>
      <c r="BA17" s="2074"/>
      <c r="BB17" s="2079"/>
      <c r="BC17" s="2080"/>
      <c r="BD17" s="2086"/>
      <c r="BE17" s="2087"/>
      <c r="BF17" s="2087"/>
      <c r="BG17" s="2087"/>
      <c r="BH17" s="2088"/>
    </row>
    <row r="18" spans="2:60" ht="20.25" customHeight="1" x14ac:dyDescent="0.15">
      <c r="B18" s="2100"/>
      <c r="C18" s="2086"/>
      <c r="D18" s="2087"/>
      <c r="E18" s="2103"/>
      <c r="F18" s="686"/>
      <c r="G18" s="821"/>
      <c r="H18" s="2171"/>
      <c r="I18" s="2112"/>
      <c r="J18" s="2087"/>
      <c r="K18" s="2087"/>
      <c r="L18" s="2103"/>
      <c r="M18" s="2112"/>
      <c r="N18" s="2087"/>
      <c r="O18" s="2103"/>
      <c r="P18" s="2112"/>
      <c r="Q18" s="2087"/>
      <c r="R18" s="2087"/>
      <c r="S18" s="2087"/>
      <c r="T18" s="2088"/>
      <c r="U18" s="541">
        <v>1</v>
      </c>
      <c r="V18" s="539">
        <v>2</v>
      </c>
      <c r="W18" s="539">
        <v>3</v>
      </c>
      <c r="X18" s="539">
        <v>4</v>
      </c>
      <c r="Y18" s="539">
        <v>5</v>
      </c>
      <c r="Z18" s="539">
        <v>6</v>
      </c>
      <c r="AA18" s="540">
        <v>7</v>
      </c>
      <c r="AB18" s="538">
        <v>8</v>
      </c>
      <c r="AC18" s="539">
        <v>9</v>
      </c>
      <c r="AD18" s="539">
        <v>10</v>
      </c>
      <c r="AE18" s="539">
        <v>11</v>
      </c>
      <c r="AF18" s="539">
        <v>12</v>
      </c>
      <c r="AG18" s="539">
        <v>13</v>
      </c>
      <c r="AH18" s="540">
        <v>14</v>
      </c>
      <c r="AI18" s="541">
        <v>15</v>
      </c>
      <c r="AJ18" s="539">
        <v>16</v>
      </c>
      <c r="AK18" s="539">
        <v>17</v>
      </c>
      <c r="AL18" s="539">
        <v>18</v>
      </c>
      <c r="AM18" s="539">
        <v>19</v>
      </c>
      <c r="AN18" s="539">
        <v>20</v>
      </c>
      <c r="AO18" s="540">
        <v>21</v>
      </c>
      <c r="AP18" s="538">
        <v>22</v>
      </c>
      <c r="AQ18" s="539">
        <v>23</v>
      </c>
      <c r="AR18" s="539">
        <v>24</v>
      </c>
      <c r="AS18" s="539">
        <v>25</v>
      </c>
      <c r="AT18" s="539">
        <v>26</v>
      </c>
      <c r="AU18" s="539">
        <v>27</v>
      </c>
      <c r="AV18" s="540">
        <v>28</v>
      </c>
      <c r="AW18" s="542" t="str">
        <f>IF($BC$3="暦月",IF(DAY(DATE($AD$2,$AH$2,29))=29,29,""),"")</f>
        <v/>
      </c>
      <c r="AX18" s="543" t="str">
        <f>IF($BC$3="暦月",IF(DAY(DATE($AD$2,$AH$2,30))=30,30,""),"")</f>
        <v/>
      </c>
      <c r="AY18" s="544" t="str">
        <f>IF($BC$3="暦月",IF(DAY(DATE($AD$2,$AH$2,31))=31,31,""),"")</f>
        <v/>
      </c>
      <c r="AZ18" s="2073"/>
      <c r="BA18" s="2074"/>
      <c r="BB18" s="2079"/>
      <c r="BC18" s="2080"/>
      <c r="BD18" s="2086"/>
      <c r="BE18" s="2087"/>
      <c r="BF18" s="2087"/>
      <c r="BG18" s="2087"/>
      <c r="BH18" s="2088"/>
    </row>
    <row r="19" spans="2:60" ht="20.25" hidden="1" customHeight="1" x14ac:dyDescent="0.15">
      <c r="B19" s="2100"/>
      <c r="C19" s="2086"/>
      <c r="D19" s="2087"/>
      <c r="E19" s="2103"/>
      <c r="F19" s="686"/>
      <c r="G19" s="821"/>
      <c r="H19" s="2171"/>
      <c r="I19" s="2112"/>
      <c r="J19" s="2087"/>
      <c r="K19" s="2087"/>
      <c r="L19" s="2103"/>
      <c r="M19" s="2112"/>
      <c r="N19" s="2087"/>
      <c r="O19" s="2103"/>
      <c r="P19" s="2112"/>
      <c r="Q19" s="2087"/>
      <c r="R19" s="2087"/>
      <c r="S19" s="2087"/>
      <c r="T19" s="2088"/>
      <c r="U19" s="541">
        <f>WEEKDAY(DATE($AD$2,$AH$2,1))</f>
        <v>2</v>
      </c>
      <c r="V19" s="539">
        <f>WEEKDAY(DATE($AD$2,$AH$2,2))</f>
        <v>3</v>
      </c>
      <c r="W19" s="539">
        <f>WEEKDAY(DATE($AD$2,$AH$2,3))</f>
        <v>4</v>
      </c>
      <c r="X19" s="539">
        <f>WEEKDAY(DATE($AD$2,$AH$2,4))</f>
        <v>5</v>
      </c>
      <c r="Y19" s="539">
        <f>WEEKDAY(DATE($AD$2,$AH$2,5))</f>
        <v>6</v>
      </c>
      <c r="Z19" s="539">
        <f>WEEKDAY(DATE($AD$2,$AH$2,6))</f>
        <v>7</v>
      </c>
      <c r="AA19" s="540">
        <f>WEEKDAY(DATE($AD$2,$AH$2,7))</f>
        <v>1</v>
      </c>
      <c r="AB19" s="538">
        <f>WEEKDAY(DATE($AD$2,$AH$2,8))</f>
        <v>2</v>
      </c>
      <c r="AC19" s="539">
        <f>WEEKDAY(DATE($AD$2,$AH$2,9))</f>
        <v>3</v>
      </c>
      <c r="AD19" s="539">
        <f>WEEKDAY(DATE($AD$2,$AH$2,10))</f>
        <v>4</v>
      </c>
      <c r="AE19" s="539">
        <f>WEEKDAY(DATE($AD$2,$AH$2,11))</f>
        <v>5</v>
      </c>
      <c r="AF19" s="539">
        <f>WEEKDAY(DATE($AD$2,$AH$2,12))</f>
        <v>6</v>
      </c>
      <c r="AG19" s="539">
        <f>WEEKDAY(DATE($AD$2,$AH$2,13))</f>
        <v>7</v>
      </c>
      <c r="AH19" s="540">
        <f>WEEKDAY(DATE($AD$2,$AH$2,14))</f>
        <v>1</v>
      </c>
      <c r="AI19" s="538">
        <f>WEEKDAY(DATE($AD$2,$AH$2,15))</f>
        <v>2</v>
      </c>
      <c r="AJ19" s="539">
        <f>WEEKDAY(DATE($AD$2,$AH$2,16))</f>
        <v>3</v>
      </c>
      <c r="AK19" s="539">
        <f>WEEKDAY(DATE($AD$2,$AH$2,17))</f>
        <v>4</v>
      </c>
      <c r="AL19" s="539">
        <f>WEEKDAY(DATE($AD$2,$AH$2,18))</f>
        <v>5</v>
      </c>
      <c r="AM19" s="539">
        <f>WEEKDAY(DATE($AD$2,$AH$2,19))</f>
        <v>6</v>
      </c>
      <c r="AN19" s="539">
        <f>WEEKDAY(DATE($AD$2,$AH$2,20))</f>
        <v>7</v>
      </c>
      <c r="AO19" s="540">
        <f>WEEKDAY(DATE($AD$2,$AH$2,21))</f>
        <v>1</v>
      </c>
      <c r="AP19" s="538">
        <f>WEEKDAY(DATE($AD$2,$AH$2,22))</f>
        <v>2</v>
      </c>
      <c r="AQ19" s="539">
        <f>WEEKDAY(DATE($AD$2,$AH$2,23))</f>
        <v>3</v>
      </c>
      <c r="AR19" s="539">
        <f>WEEKDAY(DATE($AD$2,$AH$2,24))</f>
        <v>4</v>
      </c>
      <c r="AS19" s="539">
        <f>WEEKDAY(DATE($AD$2,$AH$2,25))</f>
        <v>5</v>
      </c>
      <c r="AT19" s="539">
        <f>WEEKDAY(DATE($AD$2,$AH$2,26))</f>
        <v>6</v>
      </c>
      <c r="AU19" s="539">
        <f>WEEKDAY(DATE($AD$2,$AH$2,27))</f>
        <v>7</v>
      </c>
      <c r="AV19" s="540">
        <f>WEEKDAY(DATE($AD$2,$AH$2,28))</f>
        <v>1</v>
      </c>
      <c r="AW19" s="538">
        <f>IF(AW18=29,WEEKDAY(DATE($AD$2,$AH$2,29)),0)</f>
        <v>0</v>
      </c>
      <c r="AX19" s="539">
        <f>IF(AX18=30,WEEKDAY(DATE($AD$2,$AH$2,30)),0)</f>
        <v>0</v>
      </c>
      <c r="AY19" s="540">
        <f>IF(AY18=31,WEEKDAY(DATE($AD$2,$AH$2,31)),0)</f>
        <v>0</v>
      </c>
      <c r="AZ19" s="2073"/>
      <c r="BA19" s="2074"/>
      <c r="BB19" s="2079"/>
      <c r="BC19" s="2080"/>
      <c r="BD19" s="2086"/>
      <c r="BE19" s="2087"/>
      <c r="BF19" s="2087"/>
      <c r="BG19" s="2087"/>
      <c r="BH19" s="2088"/>
    </row>
    <row r="20" spans="2:60" ht="20.25" customHeight="1" thickBot="1" x14ac:dyDescent="0.2">
      <c r="B20" s="2101"/>
      <c r="C20" s="2089"/>
      <c r="D20" s="2090"/>
      <c r="E20" s="2104"/>
      <c r="F20" s="687"/>
      <c r="G20" s="822"/>
      <c r="H20" s="2172"/>
      <c r="I20" s="2113"/>
      <c r="J20" s="2090"/>
      <c r="K20" s="2090"/>
      <c r="L20" s="2104"/>
      <c r="M20" s="2113"/>
      <c r="N20" s="2090"/>
      <c r="O20" s="2104"/>
      <c r="P20" s="2113"/>
      <c r="Q20" s="2090"/>
      <c r="R20" s="2090"/>
      <c r="S20" s="2090"/>
      <c r="T20" s="2091"/>
      <c r="U20" s="751" t="str">
        <f>IF(U19=1,"日",IF(U19=2,"月",IF(U19=3,"火",IF(U19=4,"水",IF(U19=5,"木",IF(U19=6,"金","土"))))))</f>
        <v>月</v>
      </c>
      <c r="V20" s="546" t="str">
        <f t="shared" ref="V20:AV20" si="0">IF(V19=1,"日",IF(V19=2,"月",IF(V19=3,"火",IF(V19=4,"水",IF(V19=5,"木",IF(V19=6,"金","土"))))))</f>
        <v>火</v>
      </c>
      <c r="W20" s="546" t="str">
        <f t="shared" si="0"/>
        <v>水</v>
      </c>
      <c r="X20" s="546" t="str">
        <f t="shared" si="0"/>
        <v>木</v>
      </c>
      <c r="Y20" s="546" t="str">
        <f t="shared" si="0"/>
        <v>金</v>
      </c>
      <c r="Z20" s="546" t="str">
        <f t="shared" si="0"/>
        <v>土</v>
      </c>
      <c r="AA20" s="547" t="str">
        <f t="shared" si="0"/>
        <v>日</v>
      </c>
      <c r="AB20" s="545" t="str">
        <f>IF(AB19=1,"日",IF(AB19=2,"月",IF(AB19=3,"火",IF(AB19=4,"水",IF(AB19=5,"木",IF(AB19=6,"金","土"))))))</f>
        <v>月</v>
      </c>
      <c r="AC20" s="546" t="str">
        <f t="shared" si="0"/>
        <v>火</v>
      </c>
      <c r="AD20" s="546" t="str">
        <f t="shared" si="0"/>
        <v>水</v>
      </c>
      <c r="AE20" s="546" t="str">
        <f t="shared" si="0"/>
        <v>木</v>
      </c>
      <c r="AF20" s="546" t="str">
        <f t="shared" si="0"/>
        <v>金</v>
      </c>
      <c r="AG20" s="546" t="str">
        <f t="shared" si="0"/>
        <v>土</v>
      </c>
      <c r="AH20" s="547" t="str">
        <f t="shared" si="0"/>
        <v>日</v>
      </c>
      <c r="AI20" s="545" t="str">
        <f>IF(AI19=1,"日",IF(AI19=2,"月",IF(AI19=3,"火",IF(AI19=4,"水",IF(AI19=5,"木",IF(AI19=6,"金","土"))))))</f>
        <v>月</v>
      </c>
      <c r="AJ20" s="546" t="str">
        <f t="shared" si="0"/>
        <v>火</v>
      </c>
      <c r="AK20" s="546" t="str">
        <f t="shared" si="0"/>
        <v>水</v>
      </c>
      <c r="AL20" s="546" t="str">
        <f t="shared" si="0"/>
        <v>木</v>
      </c>
      <c r="AM20" s="546" t="str">
        <f t="shared" si="0"/>
        <v>金</v>
      </c>
      <c r="AN20" s="546" t="str">
        <f t="shared" si="0"/>
        <v>土</v>
      </c>
      <c r="AO20" s="547" t="str">
        <f t="shared" si="0"/>
        <v>日</v>
      </c>
      <c r="AP20" s="545" t="str">
        <f>IF(AP19=1,"日",IF(AP19=2,"月",IF(AP19=3,"火",IF(AP19=4,"水",IF(AP19=5,"木",IF(AP19=6,"金","土"))))))</f>
        <v>月</v>
      </c>
      <c r="AQ20" s="546" t="str">
        <f t="shared" si="0"/>
        <v>火</v>
      </c>
      <c r="AR20" s="546" t="str">
        <f t="shared" si="0"/>
        <v>水</v>
      </c>
      <c r="AS20" s="546" t="str">
        <f t="shared" si="0"/>
        <v>木</v>
      </c>
      <c r="AT20" s="546" t="str">
        <f t="shared" si="0"/>
        <v>金</v>
      </c>
      <c r="AU20" s="546" t="str">
        <f t="shared" si="0"/>
        <v>土</v>
      </c>
      <c r="AV20" s="547" t="str">
        <f t="shared" si="0"/>
        <v>日</v>
      </c>
      <c r="AW20" s="546" t="str">
        <f>IF(AW19=1,"日",IF(AW19=2,"月",IF(AW19=3,"火",IF(AW19=4,"水",IF(AW19=5,"木",IF(AW19=6,"金",IF(AW19=0,"","土")))))))</f>
        <v/>
      </c>
      <c r="AX20" s="546" t="str">
        <f>IF(AX19=1,"日",IF(AX19=2,"月",IF(AX19=3,"火",IF(AX19=4,"水",IF(AX19=5,"木",IF(AX19=6,"金",IF(AX19=0,"","土")))))))</f>
        <v/>
      </c>
      <c r="AY20" s="546" t="str">
        <f>IF(AY19=1,"日",IF(AY19=2,"月",IF(AY19=3,"火",IF(AY19=4,"水",IF(AY19=5,"木",IF(AY19=6,"金",IF(AY19=0,"","土")))))))</f>
        <v/>
      </c>
      <c r="AZ20" s="2075"/>
      <c r="BA20" s="2076"/>
      <c r="BB20" s="2081"/>
      <c r="BC20" s="2082"/>
      <c r="BD20" s="2089"/>
      <c r="BE20" s="2090"/>
      <c r="BF20" s="2090"/>
      <c r="BG20" s="2090"/>
      <c r="BH20" s="2091"/>
    </row>
    <row r="21" spans="2:60" ht="20.25" customHeight="1" x14ac:dyDescent="0.15">
      <c r="B21" s="823"/>
      <c r="C21" s="2051"/>
      <c r="D21" s="2060"/>
      <c r="E21" s="2052"/>
      <c r="F21" s="824"/>
      <c r="G21" s="548"/>
      <c r="H21" s="2190"/>
      <c r="I21" s="2055"/>
      <c r="J21" s="2345"/>
      <c r="K21" s="2345"/>
      <c r="L21" s="2056"/>
      <c r="M21" s="2346"/>
      <c r="N21" s="2347"/>
      <c r="O21" s="2348"/>
      <c r="P21" s="825" t="s">
        <v>887</v>
      </c>
      <c r="Q21" s="826"/>
      <c r="R21" s="826"/>
      <c r="S21" s="827"/>
      <c r="T21" s="828"/>
      <c r="U21" s="829"/>
      <c r="V21" s="829"/>
      <c r="W21" s="829"/>
      <c r="X21" s="829"/>
      <c r="Y21" s="829"/>
      <c r="Z21" s="829"/>
      <c r="AA21" s="830"/>
      <c r="AB21" s="831"/>
      <c r="AC21" s="829"/>
      <c r="AD21" s="829"/>
      <c r="AE21" s="829"/>
      <c r="AF21" s="829"/>
      <c r="AG21" s="829"/>
      <c r="AH21" s="830"/>
      <c r="AI21" s="831"/>
      <c r="AJ21" s="829"/>
      <c r="AK21" s="829"/>
      <c r="AL21" s="829"/>
      <c r="AM21" s="829"/>
      <c r="AN21" s="829"/>
      <c r="AO21" s="830"/>
      <c r="AP21" s="831"/>
      <c r="AQ21" s="829"/>
      <c r="AR21" s="829"/>
      <c r="AS21" s="829"/>
      <c r="AT21" s="829"/>
      <c r="AU21" s="829"/>
      <c r="AV21" s="830"/>
      <c r="AW21" s="831"/>
      <c r="AX21" s="829"/>
      <c r="AY21" s="829"/>
      <c r="AZ21" s="2349"/>
      <c r="BA21" s="2350"/>
      <c r="BB21" s="2352"/>
      <c r="BC21" s="2350"/>
      <c r="BD21" s="2040"/>
      <c r="BE21" s="2041"/>
      <c r="BF21" s="2041"/>
      <c r="BG21" s="2041"/>
      <c r="BH21" s="2042"/>
    </row>
    <row r="22" spans="2:60" ht="20.25" customHeight="1" x14ac:dyDescent="0.15">
      <c r="B22" s="684">
        <v>1</v>
      </c>
      <c r="C22" s="2053"/>
      <c r="D22" s="2062"/>
      <c r="E22" s="2054"/>
      <c r="F22" s="689">
        <f>C21</f>
        <v>0</v>
      </c>
      <c r="G22" s="552"/>
      <c r="H22" s="2191"/>
      <c r="I22" s="2057"/>
      <c r="J22" s="2332"/>
      <c r="K22" s="2332"/>
      <c r="L22" s="2058"/>
      <c r="M22" s="2337"/>
      <c r="N22" s="2338"/>
      <c r="O22" s="2339"/>
      <c r="P22" s="832" t="s">
        <v>905</v>
      </c>
      <c r="Q22" s="833"/>
      <c r="R22" s="833"/>
      <c r="S22" s="834"/>
      <c r="T22" s="835"/>
      <c r="U22" s="553" t="str">
        <f>IF(U21="","",VLOOKUP(U21,'[3]シフト記号表（勤務時間帯）'!$D$6:$X$47,21,FALSE))</f>
        <v/>
      </c>
      <c r="V22" s="554" t="str">
        <f>IF(V21="","",VLOOKUP(V21,'[3]シフト記号表（勤務時間帯）'!$D$6:$X$47,21,FALSE))</f>
        <v/>
      </c>
      <c r="W22" s="554" t="str">
        <f>IF(W21="","",VLOOKUP(W21,'[3]シフト記号表（勤務時間帯）'!$D$6:$X$47,21,FALSE))</f>
        <v/>
      </c>
      <c r="X22" s="554" t="str">
        <f>IF(X21="","",VLOOKUP(X21,'[3]シフト記号表（勤務時間帯）'!$D$6:$X$47,21,FALSE))</f>
        <v/>
      </c>
      <c r="Y22" s="554" t="str">
        <f>IF(Y21="","",VLOOKUP(Y21,'[3]シフト記号表（勤務時間帯）'!$D$6:$X$47,21,FALSE))</f>
        <v/>
      </c>
      <c r="Z22" s="554" t="str">
        <f>IF(Z21="","",VLOOKUP(Z21,'[3]シフト記号表（勤務時間帯）'!$D$6:$X$47,21,FALSE))</f>
        <v/>
      </c>
      <c r="AA22" s="555" t="str">
        <f>IF(AA21="","",VLOOKUP(AA21,'[3]シフト記号表（勤務時間帯）'!$D$6:$X$47,21,FALSE))</f>
        <v/>
      </c>
      <c r="AB22" s="553" t="str">
        <f>IF(AB21="","",VLOOKUP(AB21,'[3]シフト記号表（勤務時間帯）'!$D$6:$X$47,21,FALSE))</f>
        <v/>
      </c>
      <c r="AC22" s="554" t="str">
        <f>IF(AC21="","",VLOOKUP(AC21,'[3]シフト記号表（勤務時間帯）'!$D$6:$X$47,21,FALSE))</f>
        <v/>
      </c>
      <c r="AD22" s="554" t="str">
        <f>IF(AD21="","",VLOOKUP(AD21,'[3]シフト記号表（勤務時間帯）'!$D$6:$X$47,21,FALSE))</f>
        <v/>
      </c>
      <c r="AE22" s="554" t="str">
        <f>IF(AE21="","",VLOOKUP(AE21,'[3]シフト記号表（勤務時間帯）'!$D$6:$X$47,21,FALSE))</f>
        <v/>
      </c>
      <c r="AF22" s="554" t="str">
        <f>IF(AF21="","",VLOOKUP(AF21,'[3]シフト記号表（勤務時間帯）'!$D$6:$X$47,21,FALSE))</f>
        <v/>
      </c>
      <c r="AG22" s="554" t="str">
        <f>IF(AG21="","",VLOOKUP(AG21,'[3]シフト記号表（勤務時間帯）'!$D$6:$X$47,21,FALSE))</f>
        <v/>
      </c>
      <c r="AH22" s="555" t="str">
        <f>IF(AH21="","",VLOOKUP(AH21,'[3]シフト記号表（勤務時間帯）'!$D$6:$X$47,21,FALSE))</f>
        <v/>
      </c>
      <c r="AI22" s="553" t="str">
        <f>IF(AI21="","",VLOOKUP(AI21,'[3]シフト記号表（勤務時間帯）'!$D$6:$X$47,21,FALSE))</f>
        <v/>
      </c>
      <c r="AJ22" s="554" t="str">
        <f>IF(AJ21="","",VLOOKUP(AJ21,'[3]シフト記号表（勤務時間帯）'!$D$6:$X$47,21,FALSE))</f>
        <v/>
      </c>
      <c r="AK22" s="554" t="str">
        <f>IF(AK21="","",VLOOKUP(AK21,'[3]シフト記号表（勤務時間帯）'!$D$6:$X$47,21,FALSE))</f>
        <v/>
      </c>
      <c r="AL22" s="554" t="str">
        <f>IF(AL21="","",VLOOKUP(AL21,'[3]シフト記号表（勤務時間帯）'!$D$6:$X$47,21,FALSE))</f>
        <v/>
      </c>
      <c r="AM22" s="554" t="str">
        <f>IF(AM21="","",VLOOKUP(AM21,'[3]シフト記号表（勤務時間帯）'!$D$6:$X$47,21,FALSE))</f>
        <v/>
      </c>
      <c r="AN22" s="554" t="str">
        <f>IF(AN21="","",VLOOKUP(AN21,'[3]シフト記号表（勤務時間帯）'!$D$6:$X$47,21,FALSE))</f>
        <v/>
      </c>
      <c r="AO22" s="555" t="str">
        <f>IF(AO21="","",VLOOKUP(AO21,'[3]シフト記号表（勤務時間帯）'!$D$6:$X$47,21,FALSE))</f>
        <v/>
      </c>
      <c r="AP22" s="553" t="str">
        <f>IF(AP21="","",VLOOKUP(AP21,'[3]シフト記号表（勤務時間帯）'!$D$6:$X$47,21,FALSE))</f>
        <v/>
      </c>
      <c r="AQ22" s="554" t="str">
        <f>IF(AQ21="","",VLOOKUP(AQ21,'[3]シフト記号表（勤務時間帯）'!$D$6:$X$47,21,FALSE))</f>
        <v/>
      </c>
      <c r="AR22" s="554" t="str">
        <f>IF(AR21="","",VLOOKUP(AR21,'[3]シフト記号表（勤務時間帯）'!$D$6:$X$47,21,FALSE))</f>
        <v/>
      </c>
      <c r="AS22" s="554" t="str">
        <f>IF(AS21="","",VLOOKUP(AS21,'[3]シフト記号表（勤務時間帯）'!$D$6:$X$47,21,FALSE))</f>
        <v/>
      </c>
      <c r="AT22" s="554" t="str">
        <f>IF(AT21="","",VLOOKUP(AT21,'[3]シフト記号表（勤務時間帯）'!$D$6:$X$47,21,FALSE))</f>
        <v/>
      </c>
      <c r="AU22" s="554" t="str">
        <f>IF(AU21="","",VLOOKUP(AU21,'[3]シフト記号表（勤務時間帯）'!$D$6:$X$47,21,FALSE))</f>
        <v/>
      </c>
      <c r="AV22" s="555" t="str">
        <f>IF(AV21="","",VLOOKUP(AV21,'[3]シフト記号表（勤務時間帯）'!$D$6:$X$47,21,FALSE))</f>
        <v/>
      </c>
      <c r="AW22" s="553" t="str">
        <f>IF(AW21="","",VLOOKUP(AW21,'[3]シフト記号表（勤務時間帯）'!$D$6:$X$47,21,FALSE))</f>
        <v/>
      </c>
      <c r="AX22" s="554" t="str">
        <f>IF(AX21="","",VLOOKUP(AX21,'[3]シフト記号表（勤務時間帯）'!$D$6:$X$47,21,FALSE))</f>
        <v/>
      </c>
      <c r="AY22" s="554" t="str">
        <f>IF(AY21="","",VLOOKUP(AY21,'[3]シフト記号表（勤務時間帯）'!$D$6:$X$47,21,FALSE))</f>
        <v/>
      </c>
      <c r="AZ22" s="2046">
        <f>IF($BC$3="４週",SUM(U22:AV22),IF($BC$3="暦月",SUM(U22:AY22),""))</f>
        <v>0</v>
      </c>
      <c r="BA22" s="2047"/>
      <c r="BB22" s="2048">
        <f>IF($BC$3="４週",AZ22/4,IF($BC$3="暦月",(AZ22/($BC$8/7)),""))</f>
        <v>0</v>
      </c>
      <c r="BC22" s="2047"/>
      <c r="BD22" s="2043"/>
      <c r="BE22" s="2044"/>
      <c r="BF22" s="2044"/>
      <c r="BG22" s="2044"/>
      <c r="BH22" s="2045"/>
    </row>
    <row r="23" spans="2:60" ht="20.25" customHeight="1" x14ac:dyDescent="0.15">
      <c r="B23" s="836"/>
      <c r="C23" s="2135"/>
      <c r="D23" s="2140"/>
      <c r="E23" s="2136"/>
      <c r="F23" s="690"/>
      <c r="G23" s="837">
        <f>C21</f>
        <v>0</v>
      </c>
      <c r="H23" s="2256"/>
      <c r="I23" s="2137"/>
      <c r="J23" s="2333"/>
      <c r="K23" s="2333"/>
      <c r="L23" s="2138"/>
      <c r="M23" s="2340"/>
      <c r="N23" s="2341"/>
      <c r="O23" s="2342"/>
      <c r="P23" s="838" t="s">
        <v>906</v>
      </c>
      <c r="Q23" s="839"/>
      <c r="R23" s="839"/>
      <c r="S23" s="840"/>
      <c r="T23" s="841"/>
      <c r="U23" s="557" t="str">
        <f>IF(U21="","",VLOOKUP(U21,'[3]シフト記号表（勤務時間帯）'!$D$6:$Z$47,23,FALSE))</f>
        <v/>
      </c>
      <c r="V23" s="558" t="str">
        <f>IF(V21="","",VLOOKUP(V21,'[3]シフト記号表（勤務時間帯）'!$D$6:$Z$47,23,FALSE))</f>
        <v/>
      </c>
      <c r="W23" s="558" t="str">
        <f>IF(W21="","",VLOOKUP(W21,'[3]シフト記号表（勤務時間帯）'!$D$6:$Z$47,23,FALSE))</f>
        <v/>
      </c>
      <c r="X23" s="558" t="str">
        <f>IF(X21="","",VLOOKUP(X21,'[3]シフト記号表（勤務時間帯）'!$D$6:$Z$47,23,FALSE))</f>
        <v/>
      </c>
      <c r="Y23" s="558" t="str">
        <f>IF(Y21="","",VLOOKUP(Y21,'[3]シフト記号表（勤務時間帯）'!$D$6:$Z$47,23,FALSE))</f>
        <v/>
      </c>
      <c r="Z23" s="558" t="str">
        <f>IF(Z21="","",VLOOKUP(Z21,'[3]シフト記号表（勤務時間帯）'!$D$6:$Z$47,23,FALSE))</f>
        <v/>
      </c>
      <c r="AA23" s="559" t="str">
        <f>IF(AA21="","",VLOOKUP(AA21,'[3]シフト記号表（勤務時間帯）'!$D$6:$Z$47,23,FALSE))</f>
        <v/>
      </c>
      <c r="AB23" s="557" t="str">
        <f>IF(AB21="","",VLOOKUP(AB21,'[3]シフト記号表（勤務時間帯）'!$D$6:$Z$47,23,FALSE))</f>
        <v/>
      </c>
      <c r="AC23" s="558" t="str">
        <f>IF(AC21="","",VLOOKUP(AC21,'[3]シフト記号表（勤務時間帯）'!$D$6:$Z$47,23,FALSE))</f>
        <v/>
      </c>
      <c r="AD23" s="558" t="str">
        <f>IF(AD21="","",VLOOKUP(AD21,'[3]シフト記号表（勤務時間帯）'!$D$6:$Z$47,23,FALSE))</f>
        <v/>
      </c>
      <c r="AE23" s="558" t="str">
        <f>IF(AE21="","",VLOOKUP(AE21,'[3]シフト記号表（勤務時間帯）'!$D$6:$Z$47,23,FALSE))</f>
        <v/>
      </c>
      <c r="AF23" s="558" t="str">
        <f>IF(AF21="","",VLOOKUP(AF21,'[3]シフト記号表（勤務時間帯）'!$D$6:$Z$47,23,FALSE))</f>
        <v/>
      </c>
      <c r="AG23" s="558" t="str">
        <f>IF(AG21="","",VLOOKUP(AG21,'[3]シフト記号表（勤務時間帯）'!$D$6:$Z$47,23,FALSE))</f>
        <v/>
      </c>
      <c r="AH23" s="559" t="str">
        <f>IF(AH21="","",VLOOKUP(AH21,'[3]シフト記号表（勤務時間帯）'!$D$6:$Z$47,23,FALSE))</f>
        <v/>
      </c>
      <c r="AI23" s="557" t="str">
        <f>IF(AI21="","",VLOOKUP(AI21,'[3]シフト記号表（勤務時間帯）'!$D$6:$Z$47,23,FALSE))</f>
        <v/>
      </c>
      <c r="AJ23" s="558" t="str">
        <f>IF(AJ21="","",VLOOKUP(AJ21,'[3]シフト記号表（勤務時間帯）'!$D$6:$Z$47,23,FALSE))</f>
        <v/>
      </c>
      <c r="AK23" s="558" t="str">
        <f>IF(AK21="","",VLOOKUP(AK21,'[3]シフト記号表（勤務時間帯）'!$D$6:$Z$47,23,FALSE))</f>
        <v/>
      </c>
      <c r="AL23" s="558" t="str">
        <f>IF(AL21="","",VLOOKUP(AL21,'[3]シフト記号表（勤務時間帯）'!$D$6:$Z$47,23,FALSE))</f>
        <v/>
      </c>
      <c r="AM23" s="558" t="str">
        <f>IF(AM21="","",VLOOKUP(AM21,'[3]シフト記号表（勤務時間帯）'!$D$6:$Z$47,23,FALSE))</f>
        <v/>
      </c>
      <c r="AN23" s="558" t="str">
        <f>IF(AN21="","",VLOOKUP(AN21,'[3]シフト記号表（勤務時間帯）'!$D$6:$Z$47,23,FALSE))</f>
        <v/>
      </c>
      <c r="AO23" s="559" t="str">
        <f>IF(AO21="","",VLOOKUP(AO21,'[3]シフト記号表（勤務時間帯）'!$D$6:$Z$47,23,FALSE))</f>
        <v/>
      </c>
      <c r="AP23" s="557" t="str">
        <f>IF(AP21="","",VLOOKUP(AP21,'[3]シフト記号表（勤務時間帯）'!$D$6:$Z$47,23,FALSE))</f>
        <v/>
      </c>
      <c r="AQ23" s="558" t="str">
        <f>IF(AQ21="","",VLOOKUP(AQ21,'[3]シフト記号表（勤務時間帯）'!$D$6:$Z$47,23,FALSE))</f>
        <v/>
      </c>
      <c r="AR23" s="558" t="str">
        <f>IF(AR21="","",VLOOKUP(AR21,'[3]シフト記号表（勤務時間帯）'!$D$6:$Z$47,23,FALSE))</f>
        <v/>
      </c>
      <c r="AS23" s="558" t="str">
        <f>IF(AS21="","",VLOOKUP(AS21,'[3]シフト記号表（勤務時間帯）'!$D$6:$Z$47,23,FALSE))</f>
        <v/>
      </c>
      <c r="AT23" s="558" t="str">
        <f>IF(AT21="","",VLOOKUP(AT21,'[3]シフト記号表（勤務時間帯）'!$D$6:$Z$47,23,FALSE))</f>
        <v/>
      </c>
      <c r="AU23" s="558" t="str">
        <f>IF(AU21="","",VLOOKUP(AU21,'[3]シフト記号表（勤務時間帯）'!$D$6:$Z$47,23,FALSE))</f>
        <v/>
      </c>
      <c r="AV23" s="559" t="str">
        <f>IF(AV21="","",VLOOKUP(AV21,'[3]シフト記号表（勤務時間帯）'!$D$6:$Z$47,23,FALSE))</f>
        <v/>
      </c>
      <c r="AW23" s="557" t="str">
        <f>IF(AW21="","",VLOOKUP(AW21,'[3]シフト記号表（勤務時間帯）'!$D$6:$Z$47,23,FALSE))</f>
        <v/>
      </c>
      <c r="AX23" s="558" t="str">
        <f>IF(AX21="","",VLOOKUP(AX21,'[3]シフト記号表（勤務時間帯）'!$D$6:$Z$47,23,FALSE))</f>
        <v/>
      </c>
      <c r="AY23" s="558" t="str">
        <f>IF(AY21="","",VLOOKUP(AY21,'[3]シフト記号表（勤務時間帯）'!$D$6:$Z$47,23,FALSE))</f>
        <v/>
      </c>
      <c r="AZ23" s="2132">
        <f>IF($BC$3="４週",SUM(U23:AV23),IF($BC$3="暦月",SUM(U23:AY23),""))</f>
        <v>0</v>
      </c>
      <c r="BA23" s="2133"/>
      <c r="BB23" s="2134">
        <f>IF($BC$3="４週",AZ23/4,IF($BC$3="暦月",(AZ23/($BC$8/7)),""))</f>
        <v>0</v>
      </c>
      <c r="BC23" s="2133"/>
      <c r="BD23" s="2129"/>
      <c r="BE23" s="2130"/>
      <c r="BF23" s="2130"/>
      <c r="BG23" s="2130"/>
      <c r="BH23" s="2131"/>
    </row>
    <row r="24" spans="2:60" ht="20.25" customHeight="1" x14ac:dyDescent="0.15">
      <c r="B24" s="842"/>
      <c r="C24" s="2121"/>
      <c r="D24" s="2126"/>
      <c r="E24" s="2122"/>
      <c r="F24" s="688"/>
      <c r="G24" s="843"/>
      <c r="H24" s="2255"/>
      <c r="I24" s="2123"/>
      <c r="J24" s="2331"/>
      <c r="K24" s="2331"/>
      <c r="L24" s="2124"/>
      <c r="M24" s="2334"/>
      <c r="N24" s="2335"/>
      <c r="O24" s="2336"/>
      <c r="P24" s="844" t="s">
        <v>887</v>
      </c>
      <c r="Q24" s="845"/>
      <c r="R24" s="845"/>
      <c r="S24" s="846"/>
      <c r="T24" s="847"/>
      <c r="U24" s="848"/>
      <c r="V24" s="849"/>
      <c r="W24" s="849"/>
      <c r="X24" s="849"/>
      <c r="Y24" s="849"/>
      <c r="Z24" s="849"/>
      <c r="AA24" s="850"/>
      <c r="AB24" s="848"/>
      <c r="AC24" s="849"/>
      <c r="AD24" s="849"/>
      <c r="AE24" s="849"/>
      <c r="AF24" s="849"/>
      <c r="AG24" s="849"/>
      <c r="AH24" s="850"/>
      <c r="AI24" s="848"/>
      <c r="AJ24" s="849"/>
      <c r="AK24" s="849"/>
      <c r="AL24" s="849"/>
      <c r="AM24" s="849"/>
      <c r="AN24" s="849"/>
      <c r="AO24" s="850"/>
      <c r="AP24" s="848"/>
      <c r="AQ24" s="849"/>
      <c r="AR24" s="849"/>
      <c r="AS24" s="849"/>
      <c r="AT24" s="849"/>
      <c r="AU24" s="849"/>
      <c r="AV24" s="850"/>
      <c r="AW24" s="848"/>
      <c r="AX24" s="849"/>
      <c r="AY24" s="849"/>
      <c r="AZ24" s="2343"/>
      <c r="BA24" s="2344"/>
      <c r="BB24" s="2351"/>
      <c r="BC24" s="2344"/>
      <c r="BD24" s="2118"/>
      <c r="BE24" s="2119"/>
      <c r="BF24" s="2119"/>
      <c r="BG24" s="2119"/>
      <c r="BH24" s="2120"/>
    </row>
    <row r="25" spans="2:60" ht="20.25" customHeight="1" x14ac:dyDescent="0.15">
      <c r="B25" s="684">
        <f>B22+1</f>
        <v>2</v>
      </c>
      <c r="C25" s="2053"/>
      <c r="D25" s="2062"/>
      <c r="E25" s="2054"/>
      <c r="F25" s="689">
        <f>C24</f>
        <v>0</v>
      </c>
      <c r="G25" s="552"/>
      <c r="H25" s="2191"/>
      <c r="I25" s="2057"/>
      <c r="J25" s="2332"/>
      <c r="K25" s="2332"/>
      <c r="L25" s="2058"/>
      <c r="M25" s="2337"/>
      <c r="N25" s="2338"/>
      <c r="O25" s="2339"/>
      <c r="P25" s="832" t="s">
        <v>905</v>
      </c>
      <c r="Q25" s="833"/>
      <c r="R25" s="833"/>
      <c r="S25" s="834"/>
      <c r="T25" s="835"/>
      <c r="U25" s="553" t="str">
        <f>IF(U24="","",VLOOKUP(U24,'[3]シフト記号表（勤務時間帯）'!$D$6:$X$47,21,FALSE))</f>
        <v/>
      </c>
      <c r="V25" s="554" t="str">
        <f>IF(V24="","",VLOOKUP(V24,'[3]シフト記号表（勤務時間帯）'!$D$6:$X$47,21,FALSE))</f>
        <v/>
      </c>
      <c r="W25" s="554" t="str">
        <f>IF(W24="","",VLOOKUP(W24,'[3]シフト記号表（勤務時間帯）'!$D$6:$X$47,21,FALSE))</f>
        <v/>
      </c>
      <c r="X25" s="554" t="str">
        <f>IF(X24="","",VLOOKUP(X24,'[3]シフト記号表（勤務時間帯）'!$D$6:$X$47,21,FALSE))</f>
        <v/>
      </c>
      <c r="Y25" s="554" t="str">
        <f>IF(Y24="","",VLOOKUP(Y24,'[3]シフト記号表（勤務時間帯）'!$D$6:$X$47,21,FALSE))</f>
        <v/>
      </c>
      <c r="Z25" s="554" t="str">
        <f>IF(Z24="","",VLOOKUP(Z24,'[3]シフト記号表（勤務時間帯）'!$D$6:$X$47,21,FALSE))</f>
        <v/>
      </c>
      <c r="AA25" s="555" t="str">
        <f>IF(AA24="","",VLOOKUP(AA24,'[3]シフト記号表（勤務時間帯）'!$D$6:$X$47,21,FALSE))</f>
        <v/>
      </c>
      <c r="AB25" s="553" t="str">
        <f>IF(AB24="","",VLOOKUP(AB24,'[3]シフト記号表（勤務時間帯）'!$D$6:$X$47,21,FALSE))</f>
        <v/>
      </c>
      <c r="AC25" s="554" t="str">
        <f>IF(AC24="","",VLOOKUP(AC24,'[3]シフト記号表（勤務時間帯）'!$D$6:$X$47,21,FALSE))</f>
        <v/>
      </c>
      <c r="AD25" s="554" t="str">
        <f>IF(AD24="","",VLOOKUP(AD24,'[3]シフト記号表（勤務時間帯）'!$D$6:$X$47,21,FALSE))</f>
        <v/>
      </c>
      <c r="AE25" s="554" t="str">
        <f>IF(AE24="","",VLOOKUP(AE24,'[3]シフト記号表（勤務時間帯）'!$D$6:$X$47,21,FALSE))</f>
        <v/>
      </c>
      <c r="AF25" s="554" t="str">
        <f>IF(AF24="","",VLOOKUP(AF24,'[3]シフト記号表（勤務時間帯）'!$D$6:$X$47,21,FALSE))</f>
        <v/>
      </c>
      <c r="AG25" s="554" t="str">
        <f>IF(AG24="","",VLOOKUP(AG24,'[3]シフト記号表（勤務時間帯）'!$D$6:$X$47,21,FALSE))</f>
        <v/>
      </c>
      <c r="AH25" s="555" t="str">
        <f>IF(AH24="","",VLOOKUP(AH24,'[3]シフト記号表（勤務時間帯）'!$D$6:$X$47,21,FALSE))</f>
        <v/>
      </c>
      <c r="AI25" s="553" t="str">
        <f>IF(AI24="","",VLOOKUP(AI24,'[3]シフト記号表（勤務時間帯）'!$D$6:$X$47,21,FALSE))</f>
        <v/>
      </c>
      <c r="AJ25" s="554" t="str">
        <f>IF(AJ24="","",VLOOKUP(AJ24,'[3]シフト記号表（勤務時間帯）'!$D$6:$X$47,21,FALSE))</f>
        <v/>
      </c>
      <c r="AK25" s="554" t="str">
        <f>IF(AK24="","",VLOOKUP(AK24,'[3]シフト記号表（勤務時間帯）'!$D$6:$X$47,21,FALSE))</f>
        <v/>
      </c>
      <c r="AL25" s="554" t="str">
        <f>IF(AL24="","",VLOOKUP(AL24,'[3]シフト記号表（勤務時間帯）'!$D$6:$X$47,21,FALSE))</f>
        <v/>
      </c>
      <c r="AM25" s="554" t="str">
        <f>IF(AM24="","",VLOOKUP(AM24,'[3]シフト記号表（勤務時間帯）'!$D$6:$X$47,21,FALSE))</f>
        <v/>
      </c>
      <c r="AN25" s="554" t="str">
        <f>IF(AN24="","",VLOOKUP(AN24,'[3]シフト記号表（勤務時間帯）'!$D$6:$X$47,21,FALSE))</f>
        <v/>
      </c>
      <c r="AO25" s="555" t="str">
        <f>IF(AO24="","",VLOOKUP(AO24,'[3]シフト記号表（勤務時間帯）'!$D$6:$X$47,21,FALSE))</f>
        <v/>
      </c>
      <c r="AP25" s="553" t="str">
        <f>IF(AP24="","",VLOOKUP(AP24,'[3]シフト記号表（勤務時間帯）'!$D$6:$X$47,21,FALSE))</f>
        <v/>
      </c>
      <c r="AQ25" s="554" t="str">
        <f>IF(AQ24="","",VLOOKUP(AQ24,'[3]シフト記号表（勤務時間帯）'!$D$6:$X$47,21,FALSE))</f>
        <v/>
      </c>
      <c r="AR25" s="554" t="str">
        <f>IF(AR24="","",VLOOKUP(AR24,'[3]シフト記号表（勤務時間帯）'!$D$6:$X$47,21,FALSE))</f>
        <v/>
      </c>
      <c r="AS25" s="554" t="str">
        <f>IF(AS24="","",VLOOKUP(AS24,'[3]シフト記号表（勤務時間帯）'!$D$6:$X$47,21,FALSE))</f>
        <v/>
      </c>
      <c r="AT25" s="554" t="str">
        <f>IF(AT24="","",VLOOKUP(AT24,'[3]シフト記号表（勤務時間帯）'!$D$6:$X$47,21,FALSE))</f>
        <v/>
      </c>
      <c r="AU25" s="554" t="str">
        <f>IF(AU24="","",VLOOKUP(AU24,'[3]シフト記号表（勤務時間帯）'!$D$6:$X$47,21,FALSE))</f>
        <v/>
      </c>
      <c r="AV25" s="555" t="str">
        <f>IF(AV24="","",VLOOKUP(AV24,'[3]シフト記号表（勤務時間帯）'!$D$6:$X$47,21,FALSE))</f>
        <v/>
      </c>
      <c r="AW25" s="553" t="str">
        <f>IF(AW24="","",VLOOKUP(AW24,'[3]シフト記号表（勤務時間帯）'!$D$6:$X$47,21,FALSE))</f>
        <v/>
      </c>
      <c r="AX25" s="554" t="str">
        <f>IF(AX24="","",VLOOKUP(AX24,'[3]シフト記号表（勤務時間帯）'!$D$6:$X$47,21,FALSE))</f>
        <v/>
      </c>
      <c r="AY25" s="554" t="str">
        <f>IF(AY24="","",VLOOKUP(AY24,'[3]シフト記号表（勤務時間帯）'!$D$6:$X$47,21,FALSE))</f>
        <v/>
      </c>
      <c r="AZ25" s="2046">
        <f>IF($BC$3="４週",SUM(U25:AV25),IF($BC$3="暦月",SUM(U25:AY25),""))</f>
        <v>0</v>
      </c>
      <c r="BA25" s="2047"/>
      <c r="BB25" s="2048">
        <f>IF($BC$3="４週",AZ25/4,IF($BC$3="暦月",(AZ25/($BC$8/7)),""))</f>
        <v>0</v>
      </c>
      <c r="BC25" s="2047"/>
      <c r="BD25" s="2043"/>
      <c r="BE25" s="2044"/>
      <c r="BF25" s="2044"/>
      <c r="BG25" s="2044"/>
      <c r="BH25" s="2045"/>
    </row>
    <row r="26" spans="2:60" ht="20.25" customHeight="1" x14ac:dyDescent="0.15">
      <c r="B26" s="836"/>
      <c r="C26" s="2135"/>
      <c r="D26" s="2140"/>
      <c r="E26" s="2136"/>
      <c r="F26" s="690"/>
      <c r="G26" s="837">
        <f>C24</f>
        <v>0</v>
      </c>
      <c r="H26" s="2256"/>
      <c r="I26" s="2137"/>
      <c r="J26" s="2333"/>
      <c r="K26" s="2333"/>
      <c r="L26" s="2138"/>
      <c r="M26" s="2340"/>
      <c r="N26" s="2341"/>
      <c r="O26" s="2342"/>
      <c r="P26" s="838" t="s">
        <v>906</v>
      </c>
      <c r="Q26" s="839"/>
      <c r="R26" s="839"/>
      <c r="S26" s="840"/>
      <c r="T26" s="841"/>
      <c r="U26" s="557" t="str">
        <f>IF(U24="","",VLOOKUP(U24,'[3]シフト記号表（勤務時間帯）'!$D$6:$Z$47,23,FALSE))</f>
        <v/>
      </c>
      <c r="V26" s="558" t="str">
        <f>IF(V24="","",VLOOKUP(V24,'[3]シフト記号表（勤務時間帯）'!$D$6:$Z$47,23,FALSE))</f>
        <v/>
      </c>
      <c r="W26" s="558" t="str">
        <f>IF(W24="","",VLOOKUP(W24,'[3]シフト記号表（勤務時間帯）'!$D$6:$Z$47,23,FALSE))</f>
        <v/>
      </c>
      <c r="X26" s="558" t="str">
        <f>IF(X24="","",VLOOKUP(X24,'[3]シフト記号表（勤務時間帯）'!$D$6:$Z$47,23,FALSE))</f>
        <v/>
      </c>
      <c r="Y26" s="558" t="str">
        <f>IF(Y24="","",VLOOKUP(Y24,'[3]シフト記号表（勤務時間帯）'!$D$6:$Z$47,23,FALSE))</f>
        <v/>
      </c>
      <c r="Z26" s="558" t="str">
        <f>IF(Z24="","",VLOOKUP(Z24,'[3]シフト記号表（勤務時間帯）'!$D$6:$Z$47,23,FALSE))</f>
        <v/>
      </c>
      <c r="AA26" s="559" t="str">
        <f>IF(AA24="","",VLOOKUP(AA24,'[3]シフト記号表（勤務時間帯）'!$D$6:$Z$47,23,FALSE))</f>
        <v/>
      </c>
      <c r="AB26" s="557" t="str">
        <f>IF(AB24="","",VLOOKUP(AB24,'[3]シフト記号表（勤務時間帯）'!$D$6:$Z$47,23,FALSE))</f>
        <v/>
      </c>
      <c r="AC26" s="558" t="str">
        <f>IF(AC24="","",VLOOKUP(AC24,'[3]シフト記号表（勤務時間帯）'!$D$6:$Z$47,23,FALSE))</f>
        <v/>
      </c>
      <c r="AD26" s="558" t="str">
        <f>IF(AD24="","",VLOOKUP(AD24,'[3]シフト記号表（勤務時間帯）'!$D$6:$Z$47,23,FALSE))</f>
        <v/>
      </c>
      <c r="AE26" s="558" t="str">
        <f>IF(AE24="","",VLOOKUP(AE24,'[3]シフト記号表（勤務時間帯）'!$D$6:$Z$47,23,FALSE))</f>
        <v/>
      </c>
      <c r="AF26" s="558" t="str">
        <f>IF(AF24="","",VLOOKUP(AF24,'[3]シフト記号表（勤務時間帯）'!$D$6:$Z$47,23,FALSE))</f>
        <v/>
      </c>
      <c r="AG26" s="558" t="str">
        <f>IF(AG24="","",VLOOKUP(AG24,'[3]シフト記号表（勤務時間帯）'!$D$6:$Z$47,23,FALSE))</f>
        <v/>
      </c>
      <c r="AH26" s="559" t="str">
        <f>IF(AH24="","",VLOOKUP(AH24,'[3]シフト記号表（勤務時間帯）'!$D$6:$Z$47,23,FALSE))</f>
        <v/>
      </c>
      <c r="AI26" s="557" t="str">
        <f>IF(AI24="","",VLOOKUP(AI24,'[3]シフト記号表（勤務時間帯）'!$D$6:$Z$47,23,FALSE))</f>
        <v/>
      </c>
      <c r="AJ26" s="558" t="str">
        <f>IF(AJ24="","",VLOOKUP(AJ24,'[3]シフト記号表（勤務時間帯）'!$D$6:$Z$47,23,FALSE))</f>
        <v/>
      </c>
      <c r="AK26" s="558" t="str">
        <f>IF(AK24="","",VLOOKUP(AK24,'[3]シフト記号表（勤務時間帯）'!$D$6:$Z$47,23,FALSE))</f>
        <v/>
      </c>
      <c r="AL26" s="558" t="str">
        <f>IF(AL24="","",VLOOKUP(AL24,'[3]シフト記号表（勤務時間帯）'!$D$6:$Z$47,23,FALSE))</f>
        <v/>
      </c>
      <c r="AM26" s="558" t="str">
        <f>IF(AM24="","",VLOOKUP(AM24,'[3]シフト記号表（勤務時間帯）'!$D$6:$Z$47,23,FALSE))</f>
        <v/>
      </c>
      <c r="AN26" s="558" t="str">
        <f>IF(AN24="","",VLOOKUP(AN24,'[3]シフト記号表（勤務時間帯）'!$D$6:$Z$47,23,FALSE))</f>
        <v/>
      </c>
      <c r="AO26" s="559" t="str">
        <f>IF(AO24="","",VLOOKUP(AO24,'[3]シフト記号表（勤務時間帯）'!$D$6:$Z$47,23,FALSE))</f>
        <v/>
      </c>
      <c r="AP26" s="557" t="str">
        <f>IF(AP24="","",VLOOKUP(AP24,'[3]シフト記号表（勤務時間帯）'!$D$6:$Z$47,23,FALSE))</f>
        <v/>
      </c>
      <c r="AQ26" s="558" t="str">
        <f>IF(AQ24="","",VLOOKUP(AQ24,'[3]シフト記号表（勤務時間帯）'!$D$6:$Z$47,23,FALSE))</f>
        <v/>
      </c>
      <c r="AR26" s="558" t="str">
        <f>IF(AR24="","",VLOOKUP(AR24,'[3]シフト記号表（勤務時間帯）'!$D$6:$Z$47,23,FALSE))</f>
        <v/>
      </c>
      <c r="AS26" s="558" t="str">
        <f>IF(AS24="","",VLOOKUP(AS24,'[3]シフト記号表（勤務時間帯）'!$D$6:$Z$47,23,FALSE))</f>
        <v/>
      </c>
      <c r="AT26" s="558" t="str">
        <f>IF(AT24="","",VLOOKUP(AT24,'[3]シフト記号表（勤務時間帯）'!$D$6:$Z$47,23,FALSE))</f>
        <v/>
      </c>
      <c r="AU26" s="558" t="str">
        <f>IF(AU24="","",VLOOKUP(AU24,'[3]シフト記号表（勤務時間帯）'!$D$6:$Z$47,23,FALSE))</f>
        <v/>
      </c>
      <c r="AV26" s="559" t="str">
        <f>IF(AV24="","",VLOOKUP(AV24,'[3]シフト記号表（勤務時間帯）'!$D$6:$Z$47,23,FALSE))</f>
        <v/>
      </c>
      <c r="AW26" s="557" t="str">
        <f>IF(AW24="","",VLOOKUP(AW24,'[3]シフト記号表（勤務時間帯）'!$D$6:$Z$47,23,FALSE))</f>
        <v/>
      </c>
      <c r="AX26" s="558" t="str">
        <f>IF(AX24="","",VLOOKUP(AX24,'[3]シフト記号表（勤務時間帯）'!$D$6:$Z$47,23,FALSE))</f>
        <v/>
      </c>
      <c r="AY26" s="558" t="str">
        <f>IF(AY24="","",VLOOKUP(AY24,'[3]シフト記号表（勤務時間帯）'!$D$6:$Z$47,23,FALSE))</f>
        <v/>
      </c>
      <c r="AZ26" s="2132">
        <f>IF($BC$3="４週",SUM(U26:AV26),IF($BC$3="暦月",SUM(U26:AY26),""))</f>
        <v>0</v>
      </c>
      <c r="BA26" s="2133"/>
      <c r="BB26" s="2134">
        <f>IF($BC$3="４週",AZ26/4,IF($BC$3="暦月",(AZ26/($BC$8/7)),""))</f>
        <v>0</v>
      </c>
      <c r="BC26" s="2133"/>
      <c r="BD26" s="2129"/>
      <c r="BE26" s="2130"/>
      <c r="BF26" s="2130"/>
      <c r="BG26" s="2130"/>
      <c r="BH26" s="2131"/>
    </row>
    <row r="27" spans="2:60" ht="20.25" customHeight="1" x14ac:dyDescent="0.15">
      <c r="B27" s="842"/>
      <c r="C27" s="2121"/>
      <c r="D27" s="2126"/>
      <c r="E27" s="2122"/>
      <c r="F27" s="689"/>
      <c r="G27" s="552"/>
      <c r="H27" s="2353"/>
      <c r="I27" s="2123"/>
      <c r="J27" s="2331"/>
      <c r="K27" s="2331"/>
      <c r="L27" s="2124"/>
      <c r="M27" s="2334"/>
      <c r="N27" s="2335"/>
      <c r="O27" s="2336"/>
      <c r="P27" s="844" t="s">
        <v>887</v>
      </c>
      <c r="Q27" s="845"/>
      <c r="R27" s="845"/>
      <c r="S27" s="846"/>
      <c r="T27" s="847"/>
      <c r="U27" s="848"/>
      <c r="V27" s="849"/>
      <c r="W27" s="849"/>
      <c r="X27" s="849"/>
      <c r="Y27" s="849"/>
      <c r="Z27" s="849"/>
      <c r="AA27" s="850"/>
      <c r="AB27" s="848"/>
      <c r="AC27" s="849"/>
      <c r="AD27" s="849"/>
      <c r="AE27" s="849"/>
      <c r="AF27" s="849"/>
      <c r="AG27" s="849"/>
      <c r="AH27" s="850"/>
      <c r="AI27" s="848"/>
      <c r="AJ27" s="849"/>
      <c r="AK27" s="849"/>
      <c r="AL27" s="849"/>
      <c r="AM27" s="849"/>
      <c r="AN27" s="849"/>
      <c r="AO27" s="850"/>
      <c r="AP27" s="848"/>
      <c r="AQ27" s="849"/>
      <c r="AR27" s="849"/>
      <c r="AS27" s="849"/>
      <c r="AT27" s="849"/>
      <c r="AU27" s="849"/>
      <c r="AV27" s="850"/>
      <c r="AW27" s="848"/>
      <c r="AX27" s="849"/>
      <c r="AY27" s="849"/>
      <c r="AZ27" s="2343"/>
      <c r="BA27" s="2344"/>
      <c r="BB27" s="2351"/>
      <c r="BC27" s="2344"/>
      <c r="BD27" s="2118"/>
      <c r="BE27" s="2119"/>
      <c r="BF27" s="2119"/>
      <c r="BG27" s="2119"/>
      <c r="BH27" s="2120"/>
    </row>
    <row r="28" spans="2:60" ht="20.25" customHeight="1" x14ac:dyDescent="0.15">
      <c r="B28" s="684">
        <f>B25+1</f>
        <v>3</v>
      </c>
      <c r="C28" s="2053"/>
      <c r="D28" s="2062"/>
      <c r="E28" s="2054"/>
      <c r="F28" s="689">
        <f>C27</f>
        <v>0</v>
      </c>
      <c r="G28" s="552"/>
      <c r="H28" s="2191"/>
      <c r="I28" s="2057"/>
      <c r="J28" s="2332"/>
      <c r="K28" s="2332"/>
      <c r="L28" s="2058"/>
      <c r="M28" s="2337"/>
      <c r="N28" s="2338"/>
      <c r="O28" s="2339"/>
      <c r="P28" s="832" t="s">
        <v>905</v>
      </c>
      <c r="Q28" s="833"/>
      <c r="R28" s="833"/>
      <c r="S28" s="834"/>
      <c r="T28" s="835"/>
      <c r="U28" s="553" t="str">
        <f>IF(U27="","",VLOOKUP(U27,'[3]シフト記号表（勤務時間帯）'!$D$6:$X$47,21,FALSE))</f>
        <v/>
      </c>
      <c r="V28" s="554" t="str">
        <f>IF(V27="","",VLOOKUP(V27,'[3]シフト記号表（勤務時間帯）'!$D$6:$X$47,21,FALSE))</f>
        <v/>
      </c>
      <c r="W28" s="554" t="str">
        <f>IF(W27="","",VLOOKUP(W27,'[3]シフト記号表（勤務時間帯）'!$D$6:$X$47,21,FALSE))</f>
        <v/>
      </c>
      <c r="X28" s="554" t="str">
        <f>IF(X27="","",VLOOKUP(X27,'[3]シフト記号表（勤務時間帯）'!$D$6:$X$47,21,FALSE))</f>
        <v/>
      </c>
      <c r="Y28" s="554" t="str">
        <f>IF(Y27="","",VLOOKUP(Y27,'[3]シフト記号表（勤務時間帯）'!$D$6:$X$47,21,FALSE))</f>
        <v/>
      </c>
      <c r="Z28" s="554" t="str">
        <f>IF(Z27="","",VLOOKUP(Z27,'[3]シフト記号表（勤務時間帯）'!$D$6:$X$47,21,FALSE))</f>
        <v/>
      </c>
      <c r="AA28" s="555" t="str">
        <f>IF(AA27="","",VLOOKUP(AA27,'[3]シフト記号表（勤務時間帯）'!$D$6:$X$47,21,FALSE))</f>
        <v/>
      </c>
      <c r="AB28" s="553" t="str">
        <f>IF(AB27="","",VLOOKUP(AB27,'[3]シフト記号表（勤務時間帯）'!$D$6:$X$47,21,FALSE))</f>
        <v/>
      </c>
      <c r="AC28" s="554" t="str">
        <f>IF(AC27="","",VLOOKUP(AC27,'[3]シフト記号表（勤務時間帯）'!$D$6:$X$47,21,FALSE))</f>
        <v/>
      </c>
      <c r="AD28" s="554" t="str">
        <f>IF(AD27="","",VLOOKUP(AD27,'[3]シフト記号表（勤務時間帯）'!$D$6:$X$47,21,FALSE))</f>
        <v/>
      </c>
      <c r="AE28" s="554" t="str">
        <f>IF(AE27="","",VLOOKUP(AE27,'[3]シフト記号表（勤務時間帯）'!$D$6:$X$47,21,FALSE))</f>
        <v/>
      </c>
      <c r="AF28" s="554" t="str">
        <f>IF(AF27="","",VLOOKUP(AF27,'[3]シフト記号表（勤務時間帯）'!$D$6:$X$47,21,FALSE))</f>
        <v/>
      </c>
      <c r="AG28" s="554" t="str">
        <f>IF(AG27="","",VLOOKUP(AG27,'[3]シフト記号表（勤務時間帯）'!$D$6:$X$47,21,FALSE))</f>
        <v/>
      </c>
      <c r="AH28" s="555" t="str">
        <f>IF(AH27="","",VLOOKUP(AH27,'[3]シフト記号表（勤務時間帯）'!$D$6:$X$47,21,FALSE))</f>
        <v/>
      </c>
      <c r="AI28" s="553" t="str">
        <f>IF(AI27="","",VLOOKUP(AI27,'[3]シフト記号表（勤務時間帯）'!$D$6:$X$47,21,FALSE))</f>
        <v/>
      </c>
      <c r="AJ28" s="554" t="str">
        <f>IF(AJ27="","",VLOOKUP(AJ27,'[3]シフト記号表（勤務時間帯）'!$D$6:$X$47,21,FALSE))</f>
        <v/>
      </c>
      <c r="AK28" s="554" t="str">
        <f>IF(AK27="","",VLOOKUP(AK27,'[3]シフト記号表（勤務時間帯）'!$D$6:$X$47,21,FALSE))</f>
        <v/>
      </c>
      <c r="AL28" s="554" t="str">
        <f>IF(AL27="","",VLOOKUP(AL27,'[3]シフト記号表（勤務時間帯）'!$D$6:$X$47,21,FALSE))</f>
        <v/>
      </c>
      <c r="AM28" s="554" t="str">
        <f>IF(AM27="","",VLOOKUP(AM27,'[3]シフト記号表（勤務時間帯）'!$D$6:$X$47,21,FALSE))</f>
        <v/>
      </c>
      <c r="AN28" s="554" t="str">
        <f>IF(AN27="","",VLOOKUP(AN27,'[3]シフト記号表（勤務時間帯）'!$D$6:$X$47,21,FALSE))</f>
        <v/>
      </c>
      <c r="AO28" s="555" t="str">
        <f>IF(AO27="","",VLOOKUP(AO27,'[3]シフト記号表（勤務時間帯）'!$D$6:$X$47,21,FALSE))</f>
        <v/>
      </c>
      <c r="AP28" s="553" t="str">
        <f>IF(AP27="","",VLOOKUP(AP27,'[3]シフト記号表（勤務時間帯）'!$D$6:$X$47,21,FALSE))</f>
        <v/>
      </c>
      <c r="AQ28" s="554" t="str">
        <f>IF(AQ27="","",VLOOKUP(AQ27,'[3]シフト記号表（勤務時間帯）'!$D$6:$X$47,21,FALSE))</f>
        <v/>
      </c>
      <c r="AR28" s="554" t="str">
        <f>IF(AR27="","",VLOOKUP(AR27,'[3]シフト記号表（勤務時間帯）'!$D$6:$X$47,21,FALSE))</f>
        <v/>
      </c>
      <c r="AS28" s="554" t="str">
        <f>IF(AS27="","",VLOOKUP(AS27,'[3]シフト記号表（勤務時間帯）'!$D$6:$X$47,21,FALSE))</f>
        <v/>
      </c>
      <c r="AT28" s="554" t="str">
        <f>IF(AT27="","",VLOOKUP(AT27,'[3]シフト記号表（勤務時間帯）'!$D$6:$X$47,21,FALSE))</f>
        <v/>
      </c>
      <c r="AU28" s="554" t="str">
        <f>IF(AU27="","",VLOOKUP(AU27,'[3]シフト記号表（勤務時間帯）'!$D$6:$X$47,21,FALSE))</f>
        <v/>
      </c>
      <c r="AV28" s="555" t="str">
        <f>IF(AV27="","",VLOOKUP(AV27,'[3]シフト記号表（勤務時間帯）'!$D$6:$X$47,21,FALSE))</f>
        <v/>
      </c>
      <c r="AW28" s="553" t="str">
        <f>IF(AW27="","",VLOOKUP(AW27,'[3]シフト記号表（勤務時間帯）'!$D$6:$X$47,21,FALSE))</f>
        <v/>
      </c>
      <c r="AX28" s="554" t="str">
        <f>IF(AX27="","",VLOOKUP(AX27,'[3]シフト記号表（勤務時間帯）'!$D$6:$X$47,21,FALSE))</f>
        <v/>
      </c>
      <c r="AY28" s="554" t="str">
        <f>IF(AY27="","",VLOOKUP(AY27,'[3]シフト記号表（勤務時間帯）'!$D$6:$X$47,21,FALSE))</f>
        <v/>
      </c>
      <c r="AZ28" s="2046">
        <f>IF($BC$3="４週",SUM(U28:AV28),IF($BC$3="暦月",SUM(U28:AY28),""))</f>
        <v>0</v>
      </c>
      <c r="BA28" s="2047"/>
      <c r="BB28" s="2048">
        <f>IF($BC$3="４週",AZ28/4,IF($BC$3="暦月",(AZ28/($BC$8/7)),""))</f>
        <v>0</v>
      </c>
      <c r="BC28" s="2047"/>
      <c r="BD28" s="2043"/>
      <c r="BE28" s="2044"/>
      <c r="BF28" s="2044"/>
      <c r="BG28" s="2044"/>
      <c r="BH28" s="2045"/>
    </row>
    <row r="29" spans="2:60" ht="20.25" customHeight="1" x14ac:dyDescent="0.15">
      <c r="B29" s="836"/>
      <c r="C29" s="2135"/>
      <c r="D29" s="2140"/>
      <c r="E29" s="2136"/>
      <c r="F29" s="690"/>
      <c r="G29" s="837">
        <f>C27</f>
        <v>0</v>
      </c>
      <c r="H29" s="2256"/>
      <c r="I29" s="2137"/>
      <c r="J29" s="2333"/>
      <c r="K29" s="2333"/>
      <c r="L29" s="2138"/>
      <c r="M29" s="2340"/>
      <c r="N29" s="2341"/>
      <c r="O29" s="2342"/>
      <c r="P29" s="838" t="s">
        <v>906</v>
      </c>
      <c r="Q29" s="851"/>
      <c r="R29" s="851"/>
      <c r="S29" s="852"/>
      <c r="T29" s="853"/>
      <c r="U29" s="557" t="str">
        <f>IF(U27="","",VLOOKUP(U27,'[3]シフト記号表（勤務時間帯）'!$D$6:$Z$47,23,FALSE))</f>
        <v/>
      </c>
      <c r="V29" s="558" t="str">
        <f>IF(V27="","",VLOOKUP(V27,'[3]シフト記号表（勤務時間帯）'!$D$6:$Z$47,23,FALSE))</f>
        <v/>
      </c>
      <c r="W29" s="558" t="str">
        <f>IF(W27="","",VLOOKUP(W27,'[3]シフト記号表（勤務時間帯）'!$D$6:$Z$47,23,FALSE))</f>
        <v/>
      </c>
      <c r="X29" s="558" t="str">
        <f>IF(X27="","",VLOOKUP(X27,'[3]シフト記号表（勤務時間帯）'!$D$6:$Z$47,23,FALSE))</f>
        <v/>
      </c>
      <c r="Y29" s="558" t="str">
        <f>IF(Y27="","",VLOOKUP(Y27,'[3]シフト記号表（勤務時間帯）'!$D$6:$Z$47,23,FALSE))</f>
        <v/>
      </c>
      <c r="Z29" s="558" t="str">
        <f>IF(Z27="","",VLOOKUP(Z27,'[3]シフト記号表（勤務時間帯）'!$D$6:$Z$47,23,FALSE))</f>
        <v/>
      </c>
      <c r="AA29" s="559" t="str">
        <f>IF(AA27="","",VLOOKUP(AA27,'[3]シフト記号表（勤務時間帯）'!$D$6:$Z$47,23,FALSE))</f>
        <v/>
      </c>
      <c r="AB29" s="557" t="str">
        <f>IF(AB27="","",VLOOKUP(AB27,'[3]シフト記号表（勤務時間帯）'!$D$6:$Z$47,23,FALSE))</f>
        <v/>
      </c>
      <c r="AC29" s="558" t="str">
        <f>IF(AC27="","",VLOOKUP(AC27,'[3]シフト記号表（勤務時間帯）'!$D$6:$Z$47,23,FALSE))</f>
        <v/>
      </c>
      <c r="AD29" s="558" t="str">
        <f>IF(AD27="","",VLOOKUP(AD27,'[3]シフト記号表（勤務時間帯）'!$D$6:$Z$47,23,FALSE))</f>
        <v/>
      </c>
      <c r="AE29" s="558" t="str">
        <f>IF(AE27="","",VLOOKUP(AE27,'[3]シフト記号表（勤務時間帯）'!$D$6:$Z$47,23,FALSE))</f>
        <v/>
      </c>
      <c r="AF29" s="558" t="str">
        <f>IF(AF27="","",VLOOKUP(AF27,'[3]シフト記号表（勤務時間帯）'!$D$6:$Z$47,23,FALSE))</f>
        <v/>
      </c>
      <c r="AG29" s="558" t="str">
        <f>IF(AG27="","",VLOOKUP(AG27,'[3]シフト記号表（勤務時間帯）'!$D$6:$Z$47,23,FALSE))</f>
        <v/>
      </c>
      <c r="AH29" s="559" t="str">
        <f>IF(AH27="","",VLOOKUP(AH27,'[3]シフト記号表（勤務時間帯）'!$D$6:$Z$47,23,FALSE))</f>
        <v/>
      </c>
      <c r="AI29" s="557" t="str">
        <f>IF(AI27="","",VLOOKUP(AI27,'[3]シフト記号表（勤務時間帯）'!$D$6:$Z$47,23,FALSE))</f>
        <v/>
      </c>
      <c r="AJ29" s="558" t="str">
        <f>IF(AJ27="","",VLOOKUP(AJ27,'[3]シフト記号表（勤務時間帯）'!$D$6:$Z$47,23,FALSE))</f>
        <v/>
      </c>
      <c r="AK29" s="558" t="str">
        <f>IF(AK27="","",VLOOKUP(AK27,'[3]シフト記号表（勤務時間帯）'!$D$6:$Z$47,23,FALSE))</f>
        <v/>
      </c>
      <c r="AL29" s="558" t="str">
        <f>IF(AL27="","",VLOOKUP(AL27,'[3]シフト記号表（勤務時間帯）'!$D$6:$Z$47,23,FALSE))</f>
        <v/>
      </c>
      <c r="AM29" s="558" t="str">
        <f>IF(AM27="","",VLOOKUP(AM27,'[3]シフト記号表（勤務時間帯）'!$D$6:$Z$47,23,FALSE))</f>
        <v/>
      </c>
      <c r="AN29" s="558" t="str">
        <f>IF(AN27="","",VLOOKUP(AN27,'[3]シフト記号表（勤務時間帯）'!$D$6:$Z$47,23,FALSE))</f>
        <v/>
      </c>
      <c r="AO29" s="559" t="str">
        <f>IF(AO27="","",VLOOKUP(AO27,'[3]シフト記号表（勤務時間帯）'!$D$6:$Z$47,23,FALSE))</f>
        <v/>
      </c>
      <c r="AP29" s="557" t="str">
        <f>IF(AP27="","",VLOOKUP(AP27,'[3]シフト記号表（勤務時間帯）'!$D$6:$Z$47,23,FALSE))</f>
        <v/>
      </c>
      <c r="AQ29" s="558" t="str">
        <f>IF(AQ27="","",VLOOKUP(AQ27,'[3]シフト記号表（勤務時間帯）'!$D$6:$Z$47,23,FALSE))</f>
        <v/>
      </c>
      <c r="AR29" s="558" t="str">
        <f>IF(AR27="","",VLOOKUP(AR27,'[3]シフト記号表（勤務時間帯）'!$D$6:$Z$47,23,FALSE))</f>
        <v/>
      </c>
      <c r="AS29" s="558" t="str">
        <f>IF(AS27="","",VLOOKUP(AS27,'[3]シフト記号表（勤務時間帯）'!$D$6:$Z$47,23,FALSE))</f>
        <v/>
      </c>
      <c r="AT29" s="558" t="str">
        <f>IF(AT27="","",VLOOKUP(AT27,'[3]シフト記号表（勤務時間帯）'!$D$6:$Z$47,23,FALSE))</f>
        <v/>
      </c>
      <c r="AU29" s="558" t="str">
        <f>IF(AU27="","",VLOOKUP(AU27,'[3]シフト記号表（勤務時間帯）'!$D$6:$Z$47,23,FALSE))</f>
        <v/>
      </c>
      <c r="AV29" s="559" t="str">
        <f>IF(AV27="","",VLOOKUP(AV27,'[3]シフト記号表（勤務時間帯）'!$D$6:$Z$47,23,FALSE))</f>
        <v/>
      </c>
      <c r="AW29" s="557" t="str">
        <f>IF(AW27="","",VLOOKUP(AW27,'[3]シフト記号表（勤務時間帯）'!$D$6:$Z$47,23,FALSE))</f>
        <v/>
      </c>
      <c r="AX29" s="558" t="str">
        <f>IF(AX27="","",VLOOKUP(AX27,'[3]シフト記号表（勤務時間帯）'!$D$6:$Z$47,23,FALSE))</f>
        <v/>
      </c>
      <c r="AY29" s="558" t="str">
        <f>IF(AY27="","",VLOOKUP(AY27,'[3]シフト記号表（勤務時間帯）'!$D$6:$Z$47,23,FALSE))</f>
        <v/>
      </c>
      <c r="AZ29" s="2132">
        <f>IF($BC$3="４週",SUM(U29:AV29),IF($BC$3="暦月",SUM(U29:AY29),""))</f>
        <v>0</v>
      </c>
      <c r="BA29" s="2133"/>
      <c r="BB29" s="2134">
        <f>IF($BC$3="４週",AZ29/4,IF($BC$3="暦月",(AZ29/($BC$8/7)),""))</f>
        <v>0</v>
      </c>
      <c r="BC29" s="2133"/>
      <c r="BD29" s="2129"/>
      <c r="BE29" s="2130"/>
      <c r="BF29" s="2130"/>
      <c r="BG29" s="2130"/>
      <c r="BH29" s="2131"/>
    </row>
    <row r="30" spans="2:60" ht="20.25" customHeight="1" x14ac:dyDescent="0.15">
      <c r="B30" s="842"/>
      <c r="C30" s="2121"/>
      <c r="D30" s="2126"/>
      <c r="E30" s="2122"/>
      <c r="F30" s="689"/>
      <c r="G30" s="552"/>
      <c r="H30" s="2353"/>
      <c r="I30" s="2123"/>
      <c r="J30" s="2331"/>
      <c r="K30" s="2331"/>
      <c r="L30" s="2124"/>
      <c r="M30" s="2334"/>
      <c r="N30" s="2335"/>
      <c r="O30" s="2336"/>
      <c r="P30" s="844" t="s">
        <v>887</v>
      </c>
      <c r="Q30" s="845"/>
      <c r="R30" s="845"/>
      <c r="S30" s="846"/>
      <c r="T30" s="847"/>
      <c r="U30" s="848"/>
      <c r="V30" s="849"/>
      <c r="W30" s="849"/>
      <c r="X30" s="849"/>
      <c r="Y30" s="849"/>
      <c r="Z30" s="849"/>
      <c r="AA30" s="850"/>
      <c r="AB30" s="848"/>
      <c r="AC30" s="849"/>
      <c r="AD30" s="849"/>
      <c r="AE30" s="849"/>
      <c r="AF30" s="849"/>
      <c r="AG30" s="849"/>
      <c r="AH30" s="850"/>
      <c r="AI30" s="848"/>
      <c r="AJ30" s="849"/>
      <c r="AK30" s="849"/>
      <c r="AL30" s="849"/>
      <c r="AM30" s="849"/>
      <c r="AN30" s="849"/>
      <c r="AO30" s="850"/>
      <c r="AP30" s="848"/>
      <c r="AQ30" s="849"/>
      <c r="AR30" s="849"/>
      <c r="AS30" s="849"/>
      <c r="AT30" s="849"/>
      <c r="AU30" s="849"/>
      <c r="AV30" s="850"/>
      <c r="AW30" s="848"/>
      <c r="AX30" s="849"/>
      <c r="AY30" s="849"/>
      <c r="AZ30" s="2343"/>
      <c r="BA30" s="2344"/>
      <c r="BB30" s="2351"/>
      <c r="BC30" s="2344"/>
      <c r="BD30" s="2118"/>
      <c r="BE30" s="2119"/>
      <c r="BF30" s="2119"/>
      <c r="BG30" s="2119"/>
      <c r="BH30" s="2120"/>
    </row>
    <row r="31" spans="2:60" ht="20.25" customHeight="1" x14ac:dyDescent="0.15">
      <c r="B31" s="684">
        <f>B28+1</f>
        <v>4</v>
      </c>
      <c r="C31" s="2053"/>
      <c r="D31" s="2062"/>
      <c r="E31" s="2054"/>
      <c r="F31" s="689">
        <f>C30</f>
        <v>0</v>
      </c>
      <c r="G31" s="552"/>
      <c r="H31" s="2191"/>
      <c r="I31" s="2057"/>
      <c r="J31" s="2332"/>
      <c r="K31" s="2332"/>
      <c r="L31" s="2058"/>
      <c r="M31" s="2337"/>
      <c r="N31" s="2338"/>
      <c r="O31" s="2339"/>
      <c r="P31" s="832" t="s">
        <v>905</v>
      </c>
      <c r="Q31" s="833"/>
      <c r="R31" s="833"/>
      <c r="S31" s="834"/>
      <c r="T31" s="835"/>
      <c r="U31" s="553" t="str">
        <f>IF(U30="","",VLOOKUP(U30,'[3]シフト記号表（勤務時間帯）'!$D$6:$X$47,21,FALSE))</f>
        <v/>
      </c>
      <c r="V31" s="554" t="str">
        <f>IF(V30="","",VLOOKUP(V30,'[3]シフト記号表（勤務時間帯）'!$D$6:$X$47,21,FALSE))</f>
        <v/>
      </c>
      <c r="W31" s="554" t="str">
        <f>IF(W30="","",VLOOKUP(W30,'[3]シフト記号表（勤務時間帯）'!$D$6:$X$47,21,FALSE))</f>
        <v/>
      </c>
      <c r="X31" s="554" t="str">
        <f>IF(X30="","",VLOOKUP(X30,'[3]シフト記号表（勤務時間帯）'!$D$6:$X$47,21,FALSE))</f>
        <v/>
      </c>
      <c r="Y31" s="554" t="str">
        <f>IF(Y30="","",VLOOKUP(Y30,'[3]シフト記号表（勤務時間帯）'!$D$6:$X$47,21,FALSE))</f>
        <v/>
      </c>
      <c r="Z31" s="554" t="str">
        <f>IF(Z30="","",VLOOKUP(Z30,'[3]シフト記号表（勤務時間帯）'!$D$6:$X$47,21,FALSE))</f>
        <v/>
      </c>
      <c r="AA31" s="555" t="str">
        <f>IF(AA30="","",VLOOKUP(AA30,'[3]シフト記号表（勤務時間帯）'!$D$6:$X$47,21,FALSE))</f>
        <v/>
      </c>
      <c r="AB31" s="553" t="str">
        <f>IF(AB30="","",VLOOKUP(AB30,'[3]シフト記号表（勤務時間帯）'!$D$6:$X$47,21,FALSE))</f>
        <v/>
      </c>
      <c r="AC31" s="554" t="str">
        <f>IF(AC30="","",VLOOKUP(AC30,'[3]シフト記号表（勤務時間帯）'!$D$6:$X$47,21,FALSE))</f>
        <v/>
      </c>
      <c r="AD31" s="554" t="str">
        <f>IF(AD30="","",VLOOKUP(AD30,'[3]シフト記号表（勤務時間帯）'!$D$6:$X$47,21,FALSE))</f>
        <v/>
      </c>
      <c r="AE31" s="554" t="str">
        <f>IF(AE30="","",VLOOKUP(AE30,'[3]シフト記号表（勤務時間帯）'!$D$6:$X$47,21,FALSE))</f>
        <v/>
      </c>
      <c r="AF31" s="554" t="str">
        <f>IF(AF30="","",VLOOKUP(AF30,'[3]シフト記号表（勤務時間帯）'!$D$6:$X$47,21,FALSE))</f>
        <v/>
      </c>
      <c r="AG31" s="554" t="str">
        <f>IF(AG30="","",VLOOKUP(AG30,'[3]シフト記号表（勤務時間帯）'!$D$6:$X$47,21,FALSE))</f>
        <v/>
      </c>
      <c r="AH31" s="555" t="str">
        <f>IF(AH30="","",VLOOKUP(AH30,'[3]シフト記号表（勤務時間帯）'!$D$6:$X$47,21,FALSE))</f>
        <v/>
      </c>
      <c r="AI31" s="553" t="str">
        <f>IF(AI30="","",VLOOKUP(AI30,'[3]シフト記号表（勤務時間帯）'!$D$6:$X$47,21,FALSE))</f>
        <v/>
      </c>
      <c r="AJ31" s="554" t="str">
        <f>IF(AJ30="","",VLOOKUP(AJ30,'[3]シフト記号表（勤務時間帯）'!$D$6:$X$47,21,FALSE))</f>
        <v/>
      </c>
      <c r="AK31" s="554" t="str">
        <f>IF(AK30="","",VLOOKUP(AK30,'[3]シフト記号表（勤務時間帯）'!$D$6:$X$47,21,FALSE))</f>
        <v/>
      </c>
      <c r="AL31" s="554" t="str">
        <f>IF(AL30="","",VLOOKUP(AL30,'[3]シフト記号表（勤務時間帯）'!$D$6:$X$47,21,FALSE))</f>
        <v/>
      </c>
      <c r="AM31" s="554" t="str">
        <f>IF(AM30="","",VLOOKUP(AM30,'[3]シフト記号表（勤務時間帯）'!$D$6:$X$47,21,FALSE))</f>
        <v/>
      </c>
      <c r="AN31" s="554" t="str">
        <f>IF(AN30="","",VLOOKUP(AN30,'[3]シフト記号表（勤務時間帯）'!$D$6:$X$47,21,FALSE))</f>
        <v/>
      </c>
      <c r="AO31" s="555" t="str">
        <f>IF(AO30="","",VLOOKUP(AO30,'[3]シフト記号表（勤務時間帯）'!$D$6:$X$47,21,FALSE))</f>
        <v/>
      </c>
      <c r="AP31" s="553" t="str">
        <f>IF(AP30="","",VLOOKUP(AP30,'[3]シフト記号表（勤務時間帯）'!$D$6:$X$47,21,FALSE))</f>
        <v/>
      </c>
      <c r="AQ31" s="554" t="str">
        <f>IF(AQ30="","",VLOOKUP(AQ30,'[3]シフト記号表（勤務時間帯）'!$D$6:$X$47,21,FALSE))</f>
        <v/>
      </c>
      <c r="AR31" s="554" t="str">
        <f>IF(AR30="","",VLOOKUP(AR30,'[3]シフト記号表（勤務時間帯）'!$D$6:$X$47,21,FALSE))</f>
        <v/>
      </c>
      <c r="AS31" s="554" t="str">
        <f>IF(AS30="","",VLOOKUP(AS30,'[3]シフト記号表（勤務時間帯）'!$D$6:$X$47,21,FALSE))</f>
        <v/>
      </c>
      <c r="AT31" s="554" t="str">
        <f>IF(AT30="","",VLOOKUP(AT30,'[3]シフト記号表（勤務時間帯）'!$D$6:$X$47,21,FALSE))</f>
        <v/>
      </c>
      <c r="AU31" s="554" t="str">
        <f>IF(AU30="","",VLOOKUP(AU30,'[3]シフト記号表（勤務時間帯）'!$D$6:$X$47,21,FALSE))</f>
        <v/>
      </c>
      <c r="AV31" s="555" t="str">
        <f>IF(AV30="","",VLOOKUP(AV30,'[3]シフト記号表（勤務時間帯）'!$D$6:$X$47,21,FALSE))</f>
        <v/>
      </c>
      <c r="AW31" s="553" t="str">
        <f>IF(AW30="","",VLOOKUP(AW30,'[3]シフト記号表（勤務時間帯）'!$D$6:$X$47,21,FALSE))</f>
        <v/>
      </c>
      <c r="AX31" s="554" t="str">
        <f>IF(AX30="","",VLOOKUP(AX30,'[3]シフト記号表（勤務時間帯）'!$D$6:$X$47,21,FALSE))</f>
        <v/>
      </c>
      <c r="AY31" s="554" t="str">
        <f>IF(AY30="","",VLOOKUP(AY30,'[3]シフト記号表（勤務時間帯）'!$D$6:$X$47,21,FALSE))</f>
        <v/>
      </c>
      <c r="AZ31" s="2046">
        <f>IF($BC$3="４週",SUM(U31:AV31),IF($BC$3="暦月",SUM(U31:AY31),""))</f>
        <v>0</v>
      </c>
      <c r="BA31" s="2047"/>
      <c r="BB31" s="2048">
        <f>IF($BC$3="４週",AZ31/4,IF($BC$3="暦月",(AZ31/($BC$8/7)),""))</f>
        <v>0</v>
      </c>
      <c r="BC31" s="2047"/>
      <c r="BD31" s="2043"/>
      <c r="BE31" s="2044"/>
      <c r="BF31" s="2044"/>
      <c r="BG31" s="2044"/>
      <c r="BH31" s="2045"/>
    </row>
    <row r="32" spans="2:60" ht="20.25" customHeight="1" x14ac:dyDescent="0.15">
      <c r="B32" s="836"/>
      <c r="C32" s="2135"/>
      <c r="D32" s="2140"/>
      <c r="E32" s="2136"/>
      <c r="F32" s="690"/>
      <c r="G32" s="837">
        <f>C30</f>
        <v>0</v>
      </c>
      <c r="H32" s="2256"/>
      <c r="I32" s="2137"/>
      <c r="J32" s="2333"/>
      <c r="K32" s="2333"/>
      <c r="L32" s="2138"/>
      <c r="M32" s="2340"/>
      <c r="N32" s="2341"/>
      <c r="O32" s="2342"/>
      <c r="P32" s="838" t="s">
        <v>906</v>
      </c>
      <c r="Q32" s="854"/>
      <c r="R32" s="854"/>
      <c r="S32" s="840"/>
      <c r="T32" s="841"/>
      <c r="U32" s="557" t="str">
        <f>IF(U30="","",VLOOKUP(U30,'[3]シフト記号表（勤務時間帯）'!$D$6:$Z$47,23,FALSE))</f>
        <v/>
      </c>
      <c r="V32" s="558" t="str">
        <f>IF(V30="","",VLOOKUP(V30,'[3]シフト記号表（勤務時間帯）'!$D$6:$Z$47,23,FALSE))</f>
        <v/>
      </c>
      <c r="W32" s="558" t="str">
        <f>IF(W30="","",VLOOKUP(W30,'[3]シフト記号表（勤務時間帯）'!$D$6:$Z$47,23,FALSE))</f>
        <v/>
      </c>
      <c r="X32" s="558" t="str">
        <f>IF(X30="","",VLOOKUP(X30,'[3]シフト記号表（勤務時間帯）'!$D$6:$Z$47,23,FALSE))</f>
        <v/>
      </c>
      <c r="Y32" s="558" t="str">
        <f>IF(Y30="","",VLOOKUP(Y30,'[3]シフト記号表（勤務時間帯）'!$D$6:$Z$47,23,FALSE))</f>
        <v/>
      </c>
      <c r="Z32" s="558" t="str">
        <f>IF(Z30="","",VLOOKUP(Z30,'[3]シフト記号表（勤務時間帯）'!$D$6:$Z$47,23,FALSE))</f>
        <v/>
      </c>
      <c r="AA32" s="559" t="str">
        <f>IF(AA30="","",VLOOKUP(AA30,'[3]シフト記号表（勤務時間帯）'!$D$6:$Z$47,23,FALSE))</f>
        <v/>
      </c>
      <c r="AB32" s="557" t="str">
        <f>IF(AB30="","",VLOOKUP(AB30,'[3]シフト記号表（勤務時間帯）'!$D$6:$Z$47,23,FALSE))</f>
        <v/>
      </c>
      <c r="AC32" s="558" t="str">
        <f>IF(AC30="","",VLOOKUP(AC30,'[3]シフト記号表（勤務時間帯）'!$D$6:$Z$47,23,FALSE))</f>
        <v/>
      </c>
      <c r="AD32" s="558" t="str">
        <f>IF(AD30="","",VLOOKUP(AD30,'[3]シフト記号表（勤務時間帯）'!$D$6:$Z$47,23,FALSE))</f>
        <v/>
      </c>
      <c r="AE32" s="558" t="str">
        <f>IF(AE30="","",VLOOKUP(AE30,'[3]シフト記号表（勤務時間帯）'!$D$6:$Z$47,23,FALSE))</f>
        <v/>
      </c>
      <c r="AF32" s="558" t="str">
        <f>IF(AF30="","",VLOOKUP(AF30,'[3]シフト記号表（勤務時間帯）'!$D$6:$Z$47,23,FALSE))</f>
        <v/>
      </c>
      <c r="AG32" s="558" t="str">
        <f>IF(AG30="","",VLOOKUP(AG30,'[3]シフト記号表（勤務時間帯）'!$D$6:$Z$47,23,FALSE))</f>
        <v/>
      </c>
      <c r="AH32" s="559" t="str">
        <f>IF(AH30="","",VLOOKUP(AH30,'[3]シフト記号表（勤務時間帯）'!$D$6:$Z$47,23,FALSE))</f>
        <v/>
      </c>
      <c r="AI32" s="557" t="str">
        <f>IF(AI30="","",VLOOKUP(AI30,'[3]シフト記号表（勤務時間帯）'!$D$6:$Z$47,23,FALSE))</f>
        <v/>
      </c>
      <c r="AJ32" s="558" t="str">
        <f>IF(AJ30="","",VLOOKUP(AJ30,'[3]シフト記号表（勤務時間帯）'!$D$6:$Z$47,23,FALSE))</f>
        <v/>
      </c>
      <c r="AK32" s="558" t="str">
        <f>IF(AK30="","",VLOOKUP(AK30,'[3]シフト記号表（勤務時間帯）'!$D$6:$Z$47,23,FALSE))</f>
        <v/>
      </c>
      <c r="AL32" s="558" t="str">
        <f>IF(AL30="","",VLOOKUP(AL30,'[3]シフト記号表（勤務時間帯）'!$D$6:$Z$47,23,FALSE))</f>
        <v/>
      </c>
      <c r="AM32" s="558" t="str">
        <f>IF(AM30="","",VLOOKUP(AM30,'[3]シフト記号表（勤務時間帯）'!$D$6:$Z$47,23,FALSE))</f>
        <v/>
      </c>
      <c r="AN32" s="558" t="str">
        <f>IF(AN30="","",VLOOKUP(AN30,'[3]シフト記号表（勤務時間帯）'!$D$6:$Z$47,23,FALSE))</f>
        <v/>
      </c>
      <c r="AO32" s="559" t="str">
        <f>IF(AO30="","",VLOOKUP(AO30,'[3]シフト記号表（勤務時間帯）'!$D$6:$Z$47,23,FALSE))</f>
        <v/>
      </c>
      <c r="AP32" s="557" t="str">
        <f>IF(AP30="","",VLOOKUP(AP30,'[3]シフト記号表（勤務時間帯）'!$D$6:$Z$47,23,FALSE))</f>
        <v/>
      </c>
      <c r="AQ32" s="558" t="str">
        <f>IF(AQ30="","",VLOOKUP(AQ30,'[3]シフト記号表（勤務時間帯）'!$D$6:$Z$47,23,FALSE))</f>
        <v/>
      </c>
      <c r="AR32" s="558" t="str">
        <f>IF(AR30="","",VLOOKUP(AR30,'[3]シフト記号表（勤務時間帯）'!$D$6:$Z$47,23,FALSE))</f>
        <v/>
      </c>
      <c r="AS32" s="558" t="str">
        <f>IF(AS30="","",VLOOKUP(AS30,'[3]シフト記号表（勤務時間帯）'!$D$6:$Z$47,23,FALSE))</f>
        <v/>
      </c>
      <c r="AT32" s="558" t="str">
        <f>IF(AT30="","",VLOOKUP(AT30,'[3]シフト記号表（勤務時間帯）'!$D$6:$Z$47,23,FALSE))</f>
        <v/>
      </c>
      <c r="AU32" s="558" t="str">
        <f>IF(AU30="","",VLOOKUP(AU30,'[3]シフト記号表（勤務時間帯）'!$D$6:$Z$47,23,FALSE))</f>
        <v/>
      </c>
      <c r="AV32" s="559" t="str">
        <f>IF(AV30="","",VLOOKUP(AV30,'[3]シフト記号表（勤務時間帯）'!$D$6:$Z$47,23,FALSE))</f>
        <v/>
      </c>
      <c r="AW32" s="557" t="str">
        <f>IF(AW30="","",VLOOKUP(AW30,'[3]シフト記号表（勤務時間帯）'!$D$6:$Z$47,23,FALSE))</f>
        <v/>
      </c>
      <c r="AX32" s="558" t="str">
        <f>IF(AX30="","",VLOOKUP(AX30,'[3]シフト記号表（勤務時間帯）'!$D$6:$Z$47,23,FALSE))</f>
        <v/>
      </c>
      <c r="AY32" s="558" t="str">
        <f>IF(AY30="","",VLOOKUP(AY30,'[3]シフト記号表（勤務時間帯）'!$D$6:$Z$47,23,FALSE))</f>
        <v/>
      </c>
      <c r="AZ32" s="2132">
        <f>IF($BC$3="４週",SUM(U32:AV32),IF($BC$3="暦月",SUM(U32:AY32),""))</f>
        <v>0</v>
      </c>
      <c r="BA32" s="2133"/>
      <c r="BB32" s="2134">
        <f>IF($BC$3="４週",AZ32/4,IF($BC$3="暦月",(AZ32/($BC$8/7)),""))</f>
        <v>0</v>
      </c>
      <c r="BC32" s="2133"/>
      <c r="BD32" s="2129"/>
      <c r="BE32" s="2130"/>
      <c r="BF32" s="2130"/>
      <c r="BG32" s="2130"/>
      <c r="BH32" s="2131"/>
    </row>
    <row r="33" spans="2:60" ht="20.25" customHeight="1" x14ac:dyDescent="0.15">
      <c r="B33" s="842"/>
      <c r="C33" s="2121"/>
      <c r="D33" s="2126"/>
      <c r="E33" s="2122"/>
      <c r="F33" s="689"/>
      <c r="G33" s="552"/>
      <c r="H33" s="2353"/>
      <c r="I33" s="2123"/>
      <c r="J33" s="2331"/>
      <c r="K33" s="2331"/>
      <c r="L33" s="2124"/>
      <c r="M33" s="2334"/>
      <c r="N33" s="2335"/>
      <c r="O33" s="2336"/>
      <c r="P33" s="844" t="s">
        <v>887</v>
      </c>
      <c r="Q33" s="845"/>
      <c r="R33" s="845"/>
      <c r="S33" s="846"/>
      <c r="T33" s="847"/>
      <c r="U33" s="848"/>
      <c r="V33" s="849"/>
      <c r="W33" s="849"/>
      <c r="X33" s="849"/>
      <c r="Y33" s="849"/>
      <c r="Z33" s="849"/>
      <c r="AA33" s="850"/>
      <c r="AB33" s="848"/>
      <c r="AC33" s="849"/>
      <c r="AD33" s="849"/>
      <c r="AE33" s="849"/>
      <c r="AF33" s="849"/>
      <c r="AG33" s="849"/>
      <c r="AH33" s="850"/>
      <c r="AI33" s="848"/>
      <c r="AJ33" s="849"/>
      <c r="AK33" s="849"/>
      <c r="AL33" s="849"/>
      <c r="AM33" s="849"/>
      <c r="AN33" s="849"/>
      <c r="AO33" s="850"/>
      <c r="AP33" s="848"/>
      <c r="AQ33" s="849"/>
      <c r="AR33" s="849"/>
      <c r="AS33" s="849"/>
      <c r="AT33" s="849"/>
      <c r="AU33" s="849"/>
      <c r="AV33" s="850"/>
      <c r="AW33" s="848"/>
      <c r="AX33" s="849"/>
      <c r="AY33" s="849"/>
      <c r="AZ33" s="2343"/>
      <c r="BA33" s="2344"/>
      <c r="BB33" s="2351"/>
      <c r="BC33" s="2344"/>
      <c r="BD33" s="2118"/>
      <c r="BE33" s="2119"/>
      <c r="BF33" s="2119"/>
      <c r="BG33" s="2119"/>
      <c r="BH33" s="2120"/>
    </row>
    <row r="34" spans="2:60" ht="20.25" customHeight="1" x14ac:dyDescent="0.15">
      <c r="B34" s="684">
        <f>B31+1</f>
        <v>5</v>
      </c>
      <c r="C34" s="2053"/>
      <c r="D34" s="2062"/>
      <c r="E34" s="2054"/>
      <c r="F34" s="689">
        <f>C33</f>
        <v>0</v>
      </c>
      <c r="G34" s="552"/>
      <c r="H34" s="2191"/>
      <c r="I34" s="2057"/>
      <c r="J34" s="2332"/>
      <c r="K34" s="2332"/>
      <c r="L34" s="2058"/>
      <c r="M34" s="2337"/>
      <c r="N34" s="2338"/>
      <c r="O34" s="2339"/>
      <c r="P34" s="832" t="s">
        <v>905</v>
      </c>
      <c r="Q34" s="833"/>
      <c r="R34" s="833"/>
      <c r="S34" s="834"/>
      <c r="T34" s="835"/>
      <c r="U34" s="553" t="str">
        <f>IF(U33="","",VLOOKUP(U33,'[3]シフト記号表（勤務時間帯）'!$D$6:$X$47,21,FALSE))</f>
        <v/>
      </c>
      <c r="V34" s="554" t="str">
        <f>IF(V33="","",VLOOKUP(V33,'[3]シフト記号表（勤務時間帯）'!$D$6:$X$47,21,FALSE))</f>
        <v/>
      </c>
      <c r="W34" s="554" t="str">
        <f>IF(W33="","",VLOOKUP(W33,'[3]シフト記号表（勤務時間帯）'!$D$6:$X$47,21,FALSE))</f>
        <v/>
      </c>
      <c r="X34" s="554" t="str">
        <f>IF(X33="","",VLOOKUP(X33,'[3]シフト記号表（勤務時間帯）'!$D$6:$X$47,21,FALSE))</f>
        <v/>
      </c>
      <c r="Y34" s="554" t="str">
        <f>IF(Y33="","",VLOOKUP(Y33,'[3]シフト記号表（勤務時間帯）'!$D$6:$X$47,21,FALSE))</f>
        <v/>
      </c>
      <c r="Z34" s="554" t="str">
        <f>IF(Z33="","",VLOOKUP(Z33,'[3]シフト記号表（勤務時間帯）'!$D$6:$X$47,21,FALSE))</f>
        <v/>
      </c>
      <c r="AA34" s="555" t="str">
        <f>IF(AA33="","",VLOOKUP(AA33,'[3]シフト記号表（勤務時間帯）'!$D$6:$X$47,21,FALSE))</f>
        <v/>
      </c>
      <c r="AB34" s="553" t="str">
        <f>IF(AB33="","",VLOOKUP(AB33,'[3]シフト記号表（勤務時間帯）'!$D$6:$X$47,21,FALSE))</f>
        <v/>
      </c>
      <c r="AC34" s="554" t="str">
        <f>IF(AC33="","",VLOOKUP(AC33,'[3]シフト記号表（勤務時間帯）'!$D$6:$X$47,21,FALSE))</f>
        <v/>
      </c>
      <c r="AD34" s="554" t="str">
        <f>IF(AD33="","",VLOOKUP(AD33,'[3]シフト記号表（勤務時間帯）'!$D$6:$X$47,21,FALSE))</f>
        <v/>
      </c>
      <c r="AE34" s="554" t="str">
        <f>IF(AE33="","",VLOOKUP(AE33,'[3]シフト記号表（勤務時間帯）'!$D$6:$X$47,21,FALSE))</f>
        <v/>
      </c>
      <c r="AF34" s="554" t="str">
        <f>IF(AF33="","",VLOOKUP(AF33,'[3]シフト記号表（勤務時間帯）'!$D$6:$X$47,21,FALSE))</f>
        <v/>
      </c>
      <c r="AG34" s="554" t="str">
        <f>IF(AG33="","",VLOOKUP(AG33,'[3]シフト記号表（勤務時間帯）'!$D$6:$X$47,21,FALSE))</f>
        <v/>
      </c>
      <c r="AH34" s="555" t="str">
        <f>IF(AH33="","",VLOOKUP(AH33,'[3]シフト記号表（勤務時間帯）'!$D$6:$X$47,21,FALSE))</f>
        <v/>
      </c>
      <c r="AI34" s="553" t="str">
        <f>IF(AI33="","",VLOOKUP(AI33,'[3]シフト記号表（勤務時間帯）'!$D$6:$X$47,21,FALSE))</f>
        <v/>
      </c>
      <c r="AJ34" s="554" t="str">
        <f>IF(AJ33="","",VLOOKUP(AJ33,'[3]シフト記号表（勤務時間帯）'!$D$6:$X$47,21,FALSE))</f>
        <v/>
      </c>
      <c r="AK34" s="554" t="str">
        <f>IF(AK33="","",VLOOKUP(AK33,'[3]シフト記号表（勤務時間帯）'!$D$6:$X$47,21,FALSE))</f>
        <v/>
      </c>
      <c r="AL34" s="554" t="str">
        <f>IF(AL33="","",VLOOKUP(AL33,'[3]シフト記号表（勤務時間帯）'!$D$6:$X$47,21,FALSE))</f>
        <v/>
      </c>
      <c r="AM34" s="554" t="str">
        <f>IF(AM33="","",VLOOKUP(AM33,'[3]シフト記号表（勤務時間帯）'!$D$6:$X$47,21,FALSE))</f>
        <v/>
      </c>
      <c r="AN34" s="554" t="str">
        <f>IF(AN33="","",VLOOKUP(AN33,'[3]シフト記号表（勤務時間帯）'!$D$6:$X$47,21,FALSE))</f>
        <v/>
      </c>
      <c r="AO34" s="555" t="str">
        <f>IF(AO33="","",VLOOKUP(AO33,'[3]シフト記号表（勤務時間帯）'!$D$6:$X$47,21,FALSE))</f>
        <v/>
      </c>
      <c r="AP34" s="553" t="str">
        <f>IF(AP33="","",VLOOKUP(AP33,'[3]シフト記号表（勤務時間帯）'!$D$6:$X$47,21,FALSE))</f>
        <v/>
      </c>
      <c r="AQ34" s="554" t="str">
        <f>IF(AQ33="","",VLOOKUP(AQ33,'[3]シフト記号表（勤務時間帯）'!$D$6:$X$47,21,FALSE))</f>
        <v/>
      </c>
      <c r="AR34" s="554" t="str">
        <f>IF(AR33="","",VLOOKUP(AR33,'[3]シフト記号表（勤務時間帯）'!$D$6:$X$47,21,FALSE))</f>
        <v/>
      </c>
      <c r="AS34" s="554" t="str">
        <f>IF(AS33="","",VLOOKUP(AS33,'[3]シフト記号表（勤務時間帯）'!$D$6:$X$47,21,FALSE))</f>
        <v/>
      </c>
      <c r="AT34" s="554" t="str">
        <f>IF(AT33="","",VLOOKUP(AT33,'[3]シフト記号表（勤務時間帯）'!$D$6:$X$47,21,FALSE))</f>
        <v/>
      </c>
      <c r="AU34" s="554" t="str">
        <f>IF(AU33="","",VLOOKUP(AU33,'[3]シフト記号表（勤務時間帯）'!$D$6:$X$47,21,FALSE))</f>
        <v/>
      </c>
      <c r="AV34" s="555" t="str">
        <f>IF(AV33="","",VLOOKUP(AV33,'[3]シフト記号表（勤務時間帯）'!$D$6:$X$47,21,FALSE))</f>
        <v/>
      </c>
      <c r="AW34" s="553" t="str">
        <f>IF(AW33="","",VLOOKUP(AW33,'[3]シフト記号表（勤務時間帯）'!$D$6:$X$47,21,FALSE))</f>
        <v/>
      </c>
      <c r="AX34" s="554" t="str">
        <f>IF(AX33="","",VLOOKUP(AX33,'[3]シフト記号表（勤務時間帯）'!$D$6:$X$47,21,FALSE))</f>
        <v/>
      </c>
      <c r="AY34" s="554" t="str">
        <f>IF(AY33="","",VLOOKUP(AY33,'[3]シフト記号表（勤務時間帯）'!$D$6:$X$47,21,FALSE))</f>
        <v/>
      </c>
      <c r="AZ34" s="2046">
        <f>IF($BC$3="４週",SUM(U34:AV34),IF($BC$3="暦月",SUM(U34:AY34),""))</f>
        <v>0</v>
      </c>
      <c r="BA34" s="2047"/>
      <c r="BB34" s="2048">
        <f>IF($BC$3="４週",AZ34/4,IF($BC$3="暦月",(AZ34/($BC$8/7)),""))</f>
        <v>0</v>
      </c>
      <c r="BC34" s="2047"/>
      <c r="BD34" s="2043"/>
      <c r="BE34" s="2044"/>
      <c r="BF34" s="2044"/>
      <c r="BG34" s="2044"/>
      <c r="BH34" s="2045"/>
    </row>
    <row r="35" spans="2:60" ht="20.25" customHeight="1" x14ac:dyDescent="0.15">
      <c r="B35" s="836"/>
      <c r="C35" s="2135"/>
      <c r="D35" s="2140"/>
      <c r="E35" s="2136"/>
      <c r="F35" s="690"/>
      <c r="G35" s="837">
        <f>C33</f>
        <v>0</v>
      </c>
      <c r="H35" s="2256"/>
      <c r="I35" s="2137"/>
      <c r="J35" s="2333"/>
      <c r="K35" s="2333"/>
      <c r="L35" s="2138"/>
      <c r="M35" s="2340"/>
      <c r="N35" s="2341"/>
      <c r="O35" s="2342"/>
      <c r="P35" s="838" t="s">
        <v>906</v>
      </c>
      <c r="Q35" s="839"/>
      <c r="R35" s="839"/>
      <c r="S35" s="855"/>
      <c r="T35" s="856"/>
      <c r="U35" s="557" t="str">
        <f>IF(U33="","",VLOOKUP(U33,'[3]シフト記号表（勤務時間帯）'!$D$6:$Z$47,23,FALSE))</f>
        <v/>
      </c>
      <c r="V35" s="558" t="str">
        <f>IF(V33="","",VLOOKUP(V33,'[3]シフト記号表（勤務時間帯）'!$D$6:$Z$47,23,FALSE))</f>
        <v/>
      </c>
      <c r="W35" s="558" t="str">
        <f>IF(W33="","",VLOOKUP(W33,'[3]シフト記号表（勤務時間帯）'!$D$6:$Z$47,23,FALSE))</f>
        <v/>
      </c>
      <c r="X35" s="558" t="str">
        <f>IF(X33="","",VLOOKUP(X33,'[3]シフト記号表（勤務時間帯）'!$D$6:$Z$47,23,FALSE))</f>
        <v/>
      </c>
      <c r="Y35" s="558" t="str">
        <f>IF(Y33="","",VLOOKUP(Y33,'[3]シフト記号表（勤務時間帯）'!$D$6:$Z$47,23,FALSE))</f>
        <v/>
      </c>
      <c r="Z35" s="558" t="str">
        <f>IF(Z33="","",VLOOKUP(Z33,'[3]シフト記号表（勤務時間帯）'!$D$6:$Z$47,23,FALSE))</f>
        <v/>
      </c>
      <c r="AA35" s="559" t="str">
        <f>IF(AA33="","",VLOOKUP(AA33,'[3]シフト記号表（勤務時間帯）'!$D$6:$Z$47,23,FALSE))</f>
        <v/>
      </c>
      <c r="AB35" s="557" t="str">
        <f>IF(AB33="","",VLOOKUP(AB33,'[3]シフト記号表（勤務時間帯）'!$D$6:$Z$47,23,FALSE))</f>
        <v/>
      </c>
      <c r="AC35" s="558" t="str">
        <f>IF(AC33="","",VLOOKUP(AC33,'[3]シフト記号表（勤務時間帯）'!$D$6:$Z$47,23,FALSE))</f>
        <v/>
      </c>
      <c r="AD35" s="558" t="str">
        <f>IF(AD33="","",VLOOKUP(AD33,'[3]シフト記号表（勤務時間帯）'!$D$6:$Z$47,23,FALSE))</f>
        <v/>
      </c>
      <c r="AE35" s="558" t="str">
        <f>IF(AE33="","",VLOOKUP(AE33,'[3]シフト記号表（勤務時間帯）'!$D$6:$Z$47,23,FALSE))</f>
        <v/>
      </c>
      <c r="AF35" s="558" t="str">
        <f>IF(AF33="","",VLOOKUP(AF33,'[3]シフト記号表（勤務時間帯）'!$D$6:$Z$47,23,FALSE))</f>
        <v/>
      </c>
      <c r="AG35" s="558" t="str">
        <f>IF(AG33="","",VLOOKUP(AG33,'[3]シフト記号表（勤務時間帯）'!$D$6:$Z$47,23,FALSE))</f>
        <v/>
      </c>
      <c r="AH35" s="559" t="str">
        <f>IF(AH33="","",VLOOKUP(AH33,'[3]シフト記号表（勤務時間帯）'!$D$6:$Z$47,23,FALSE))</f>
        <v/>
      </c>
      <c r="AI35" s="557" t="str">
        <f>IF(AI33="","",VLOOKUP(AI33,'[3]シフト記号表（勤務時間帯）'!$D$6:$Z$47,23,FALSE))</f>
        <v/>
      </c>
      <c r="AJ35" s="558" t="str">
        <f>IF(AJ33="","",VLOOKUP(AJ33,'[3]シフト記号表（勤務時間帯）'!$D$6:$Z$47,23,FALSE))</f>
        <v/>
      </c>
      <c r="AK35" s="558" t="str">
        <f>IF(AK33="","",VLOOKUP(AK33,'[3]シフト記号表（勤務時間帯）'!$D$6:$Z$47,23,FALSE))</f>
        <v/>
      </c>
      <c r="AL35" s="558" t="str">
        <f>IF(AL33="","",VLOOKUP(AL33,'[3]シフト記号表（勤務時間帯）'!$D$6:$Z$47,23,FALSE))</f>
        <v/>
      </c>
      <c r="AM35" s="558" t="str">
        <f>IF(AM33="","",VLOOKUP(AM33,'[3]シフト記号表（勤務時間帯）'!$D$6:$Z$47,23,FALSE))</f>
        <v/>
      </c>
      <c r="AN35" s="558" t="str">
        <f>IF(AN33="","",VLOOKUP(AN33,'[3]シフト記号表（勤務時間帯）'!$D$6:$Z$47,23,FALSE))</f>
        <v/>
      </c>
      <c r="AO35" s="559" t="str">
        <f>IF(AO33="","",VLOOKUP(AO33,'[3]シフト記号表（勤務時間帯）'!$D$6:$Z$47,23,FALSE))</f>
        <v/>
      </c>
      <c r="AP35" s="557" t="str">
        <f>IF(AP33="","",VLOOKUP(AP33,'[3]シフト記号表（勤務時間帯）'!$D$6:$Z$47,23,FALSE))</f>
        <v/>
      </c>
      <c r="AQ35" s="558" t="str">
        <f>IF(AQ33="","",VLOOKUP(AQ33,'[3]シフト記号表（勤務時間帯）'!$D$6:$Z$47,23,FALSE))</f>
        <v/>
      </c>
      <c r="AR35" s="558" t="str">
        <f>IF(AR33="","",VLOOKUP(AR33,'[3]シフト記号表（勤務時間帯）'!$D$6:$Z$47,23,FALSE))</f>
        <v/>
      </c>
      <c r="AS35" s="558" t="str">
        <f>IF(AS33="","",VLOOKUP(AS33,'[3]シフト記号表（勤務時間帯）'!$D$6:$Z$47,23,FALSE))</f>
        <v/>
      </c>
      <c r="AT35" s="558" t="str">
        <f>IF(AT33="","",VLOOKUP(AT33,'[3]シフト記号表（勤務時間帯）'!$D$6:$Z$47,23,FALSE))</f>
        <v/>
      </c>
      <c r="AU35" s="558" t="str">
        <f>IF(AU33="","",VLOOKUP(AU33,'[3]シフト記号表（勤務時間帯）'!$D$6:$Z$47,23,FALSE))</f>
        <v/>
      </c>
      <c r="AV35" s="559" t="str">
        <f>IF(AV33="","",VLOOKUP(AV33,'[3]シフト記号表（勤務時間帯）'!$D$6:$Z$47,23,FALSE))</f>
        <v/>
      </c>
      <c r="AW35" s="557" t="str">
        <f>IF(AW33="","",VLOOKUP(AW33,'[3]シフト記号表（勤務時間帯）'!$D$6:$Z$47,23,FALSE))</f>
        <v/>
      </c>
      <c r="AX35" s="558" t="str">
        <f>IF(AX33="","",VLOOKUP(AX33,'[3]シフト記号表（勤務時間帯）'!$D$6:$Z$47,23,FALSE))</f>
        <v/>
      </c>
      <c r="AY35" s="558" t="str">
        <f>IF(AY33="","",VLOOKUP(AY33,'[3]シフト記号表（勤務時間帯）'!$D$6:$Z$47,23,FALSE))</f>
        <v/>
      </c>
      <c r="AZ35" s="2132">
        <f>IF($BC$3="４週",SUM(U35:AV35),IF($BC$3="暦月",SUM(U35:AY35),""))</f>
        <v>0</v>
      </c>
      <c r="BA35" s="2133"/>
      <c r="BB35" s="2134">
        <f>IF($BC$3="４週",AZ35/4,IF($BC$3="暦月",(AZ35/($BC$8/7)),""))</f>
        <v>0</v>
      </c>
      <c r="BC35" s="2133"/>
      <c r="BD35" s="2129"/>
      <c r="BE35" s="2130"/>
      <c r="BF35" s="2130"/>
      <c r="BG35" s="2130"/>
      <c r="BH35" s="2131"/>
    </row>
    <row r="36" spans="2:60" ht="20.25" customHeight="1" x14ac:dyDescent="0.15">
      <c r="B36" s="842"/>
      <c r="C36" s="2121"/>
      <c r="D36" s="2126"/>
      <c r="E36" s="2122"/>
      <c r="F36" s="689"/>
      <c r="G36" s="552"/>
      <c r="H36" s="2353"/>
      <c r="I36" s="2123"/>
      <c r="J36" s="2331"/>
      <c r="K36" s="2331"/>
      <c r="L36" s="2124"/>
      <c r="M36" s="2334"/>
      <c r="N36" s="2335"/>
      <c r="O36" s="2336"/>
      <c r="P36" s="844" t="s">
        <v>887</v>
      </c>
      <c r="Q36" s="851"/>
      <c r="R36" s="851"/>
      <c r="S36" s="852"/>
      <c r="T36" s="857"/>
      <c r="U36" s="848"/>
      <c r="V36" s="849"/>
      <c r="W36" s="849"/>
      <c r="X36" s="849"/>
      <c r="Y36" s="849"/>
      <c r="Z36" s="849"/>
      <c r="AA36" s="850"/>
      <c r="AB36" s="848"/>
      <c r="AC36" s="849"/>
      <c r="AD36" s="849"/>
      <c r="AE36" s="849"/>
      <c r="AF36" s="849"/>
      <c r="AG36" s="849"/>
      <c r="AH36" s="850"/>
      <c r="AI36" s="848"/>
      <c r="AJ36" s="849"/>
      <c r="AK36" s="849"/>
      <c r="AL36" s="849"/>
      <c r="AM36" s="849"/>
      <c r="AN36" s="849"/>
      <c r="AO36" s="850"/>
      <c r="AP36" s="848"/>
      <c r="AQ36" s="849"/>
      <c r="AR36" s="849"/>
      <c r="AS36" s="849"/>
      <c r="AT36" s="849"/>
      <c r="AU36" s="849"/>
      <c r="AV36" s="850"/>
      <c r="AW36" s="848"/>
      <c r="AX36" s="849"/>
      <c r="AY36" s="849"/>
      <c r="AZ36" s="2343"/>
      <c r="BA36" s="2344"/>
      <c r="BB36" s="2351"/>
      <c r="BC36" s="2344"/>
      <c r="BD36" s="2118"/>
      <c r="BE36" s="2119"/>
      <c r="BF36" s="2119"/>
      <c r="BG36" s="2119"/>
      <c r="BH36" s="2120"/>
    </row>
    <row r="37" spans="2:60" ht="20.25" customHeight="1" x14ac:dyDescent="0.15">
      <c r="B37" s="684">
        <f>B34+1</f>
        <v>6</v>
      </c>
      <c r="C37" s="2053"/>
      <c r="D37" s="2062"/>
      <c r="E37" s="2054"/>
      <c r="F37" s="689">
        <f>C36</f>
        <v>0</v>
      </c>
      <c r="G37" s="552"/>
      <c r="H37" s="2191"/>
      <c r="I37" s="2057"/>
      <c r="J37" s="2332"/>
      <c r="K37" s="2332"/>
      <c r="L37" s="2058"/>
      <c r="M37" s="2337"/>
      <c r="N37" s="2338"/>
      <c r="O37" s="2339"/>
      <c r="P37" s="832" t="s">
        <v>905</v>
      </c>
      <c r="Q37" s="833"/>
      <c r="R37" s="833"/>
      <c r="S37" s="834"/>
      <c r="T37" s="835"/>
      <c r="U37" s="553" t="str">
        <f>IF(U36="","",VLOOKUP(U36,'[3]シフト記号表（勤務時間帯）'!$D$6:$X$47,21,FALSE))</f>
        <v/>
      </c>
      <c r="V37" s="554" t="str">
        <f>IF(V36="","",VLOOKUP(V36,'[3]シフト記号表（勤務時間帯）'!$D$6:$X$47,21,FALSE))</f>
        <v/>
      </c>
      <c r="W37" s="554" t="str">
        <f>IF(W36="","",VLOOKUP(W36,'[3]シフト記号表（勤務時間帯）'!$D$6:$X$47,21,FALSE))</f>
        <v/>
      </c>
      <c r="X37" s="554" t="str">
        <f>IF(X36="","",VLOOKUP(X36,'[3]シフト記号表（勤務時間帯）'!$D$6:$X$47,21,FALSE))</f>
        <v/>
      </c>
      <c r="Y37" s="554" t="str">
        <f>IF(Y36="","",VLOOKUP(Y36,'[3]シフト記号表（勤務時間帯）'!$D$6:$X$47,21,FALSE))</f>
        <v/>
      </c>
      <c r="Z37" s="554" t="str">
        <f>IF(Z36="","",VLOOKUP(Z36,'[3]シフト記号表（勤務時間帯）'!$D$6:$X$47,21,FALSE))</f>
        <v/>
      </c>
      <c r="AA37" s="555" t="str">
        <f>IF(AA36="","",VLOOKUP(AA36,'[3]シフト記号表（勤務時間帯）'!$D$6:$X$47,21,FALSE))</f>
        <v/>
      </c>
      <c r="AB37" s="553" t="str">
        <f>IF(AB36="","",VLOOKUP(AB36,'[3]シフト記号表（勤務時間帯）'!$D$6:$X$47,21,FALSE))</f>
        <v/>
      </c>
      <c r="AC37" s="554" t="str">
        <f>IF(AC36="","",VLOOKUP(AC36,'[3]シフト記号表（勤務時間帯）'!$D$6:$X$47,21,FALSE))</f>
        <v/>
      </c>
      <c r="AD37" s="554" t="str">
        <f>IF(AD36="","",VLOOKUP(AD36,'[3]シフト記号表（勤務時間帯）'!$D$6:$X$47,21,FALSE))</f>
        <v/>
      </c>
      <c r="AE37" s="554" t="str">
        <f>IF(AE36="","",VLOOKUP(AE36,'[3]シフト記号表（勤務時間帯）'!$D$6:$X$47,21,FALSE))</f>
        <v/>
      </c>
      <c r="AF37" s="554" t="str">
        <f>IF(AF36="","",VLOOKUP(AF36,'[3]シフト記号表（勤務時間帯）'!$D$6:$X$47,21,FALSE))</f>
        <v/>
      </c>
      <c r="AG37" s="554" t="str">
        <f>IF(AG36="","",VLOOKUP(AG36,'[3]シフト記号表（勤務時間帯）'!$D$6:$X$47,21,FALSE))</f>
        <v/>
      </c>
      <c r="AH37" s="555" t="str">
        <f>IF(AH36="","",VLOOKUP(AH36,'[3]シフト記号表（勤務時間帯）'!$D$6:$X$47,21,FALSE))</f>
        <v/>
      </c>
      <c r="AI37" s="553" t="str">
        <f>IF(AI36="","",VLOOKUP(AI36,'[3]シフト記号表（勤務時間帯）'!$D$6:$X$47,21,FALSE))</f>
        <v/>
      </c>
      <c r="AJ37" s="554" t="str">
        <f>IF(AJ36="","",VLOOKUP(AJ36,'[3]シフト記号表（勤務時間帯）'!$D$6:$X$47,21,FALSE))</f>
        <v/>
      </c>
      <c r="AK37" s="554" t="str">
        <f>IF(AK36="","",VLOOKUP(AK36,'[3]シフト記号表（勤務時間帯）'!$D$6:$X$47,21,FALSE))</f>
        <v/>
      </c>
      <c r="AL37" s="554" t="str">
        <f>IF(AL36="","",VLOOKUP(AL36,'[3]シフト記号表（勤務時間帯）'!$D$6:$X$47,21,FALSE))</f>
        <v/>
      </c>
      <c r="AM37" s="554" t="str">
        <f>IF(AM36="","",VLOOKUP(AM36,'[3]シフト記号表（勤務時間帯）'!$D$6:$X$47,21,FALSE))</f>
        <v/>
      </c>
      <c r="AN37" s="554" t="str">
        <f>IF(AN36="","",VLOOKUP(AN36,'[3]シフト記号表（勤務時間帯）'!$D$6:$X$47,21,FALSE))</f>
        <v/>
      </c>
      <c r="AO37" s="555" t="str">
        <f>IF(AO36="","",VLOOKUP(AO36,'[3]シフト記号表（勤務時間帯）'!$D$6:$X$47,21,FALSE))</f>
        <v/>
      </c>
      <c r="AP37" s="553" t="str">
        <f>IF(AP36="","",VLOOKUP(AP36,'[3]シフト記号表（勤務時間帯）'!$D$6:$X$47,21,FALSE))</f>
        <v/>
      </c>
      <c r="AQ37" s="554" t="str">
        <f>IF(AQ36="","",VLOOKUP(AQ36,'[3]シフト記号表（勤務時間帯）'!$D$6:$X$47,21,FALSE))</f>
        <v/>
      </c>
      <c r="AR37" s="554" t="str">
        <f>IF(AR36="","",VLOOKUP(AR36,'[3]シフト記号表（勤務時間帯）'!$D$6:$X$47,21,FALSE))</f>
        <v/>
      </c>
      <c r="AS37" s="554" t="str">
        <f>IF(AS36="","",VLOOKUP(AS36,'[3]シフト記号表（勤務時間帯）'!$D$6:$X$47,21,FALSE))</f>
        <v/>
      </c>
      <c r="AT37" s="554" t="str">
        <f>IF(AT36="","",VLOOKUP(AT36,'[3]シフト記号表（勤務時間帯）'!$D$6:$X$47,21,FALSE))</f>
        <v/>
      </c>
      <c r="AU37" s="554" t="str">
        <f>IF(AU36="","",VLOOKUP(AU36,'[3]シフト記号表（勤務時間帯）'!$D$6:$X$47,21,FALSE))</f>
        <v/>
      </c>
      <c r="AV37" s="555" t="str">
        <f>IF(AV36="","",VLOOKUP(AV36,'[3]シフト記号表（勤務時間帯）'!$D$6:$X$47,21,FALSE))</f>
        <v/>
      </c>
      <c r="AW37" s="553" t="str">
        <f>IF(AW36="","",VLOOKUP(AW36,'[3]シフト記号表（勤務時間帯）'!$D$6:$X$47,21,FALSE))</f>
        <v/>
      </c>
      <c r="AX37" s="554" t="str">
        <f>IF(AX36="","",VLOOKUP(AX36,'[3]シフト記号表（勤務時間帯）'!$D$6:$X$47,21,FALSE))</f>
        <v/>
      </c>
      <c r="AY37" s="554" t="str">
        <f>IF(AY36="","",VLOOKUP(AY36,'[3]シフト記号表（勤務時間帯）'!$D$6:$X$47,21,FALSE))</f>
        <v/>
      </c>
      <c r="AZ37" s="2046">
        <f>IF($BC$3="４週",SUM(U37:AV37),IF($BC$3="暦月",SUM(U37:AY37),""))</f>
        <v>0</v>
      </c>
      <c r="BA37" s="2047"/>
      <c r="BB37" s="2048">
        <f>IF($BC$3="４週",AZ37/4,IF($BC$3="暦月",(AZ37/($BC$8/7)),""))</f>
        <v>0</v>
      </c>
      <c r="BC37" s="2047"/>
      <c r="BD37" s="2043"/>
      <c r="BE37" s="2044"/>
      <c r="BF37" s="2044"/>
      <c r="BG37" s="2044"/>
      <c r="BH37" s="2045"/>
    </row>
    <row r="38" spans="2:60" ht="20.25" customHeight="1" x14ac:dyDescent="0.15">
      <c r="B38" s="836"/>
      <c r="C38" s="2135"/>
      <c r="D38" s="2140"/>
      <c r="E38" s="2136"/>
      <c r="F38" s="690"/>
      <c r="G38" s="837">
        <f>C36</f>
        <v>0</v>
      </c>
      <c r="H38" s="2256"/>
      <c r="I38" s="2137"/>
      <c r="J38" s="2333"/>
      <c r="K38" s="2333"/>
      <c r="L38" s="2138"/>
      <c r="M38" s="2340"/>
      <c r="N38" s="2341"/>
      <c r="O38" s="2342"/>
      <c r="P38" s="838" t="s">
        <v>906</v>
      </c>
      <c r="Q38" s="854"/>
      <c r="R38" s="854"/>
      <c r="S38" s="840"/>
      <c r="T38" s="841"/>
      <c r="U38" s="557" t="str">
        <f>IF(U36="","",VLOOKUP(U36,'[3]シフト記号表（勤務時間帯）'!$D$6:$Z$47,23,FALSE))</f>
        <v/>
      </c>
      <c r="V38" s="558" t="str">
        <f>IF(V36="","",VLOOKUP(V36,'[3]シフト記号表（勤務時間帯）'!$D$6:$Z$47,23,FALSE))</f>
        <v/>
      </c>
      <c r="W38" s="558" t="str">
        <f>IF(W36="","",VLOOKUP(W36,'[3]シフト記号表（勤務時間帯）'!$D$6:$Z$47,23,FALSE))</f>
        <v/>
      </c>
      <c r="X38" s="558" t="str">
        <f>IF(X36="","",VLOOKUP(X36,'[3]シフト記号表（勤務時間帯）'!$D$6:$Z$47,23,FALSE))</f>
        <v/>
      </c>
      <c r="Y38" s="558" t="str">
        <f>IF(Y36="","",VLOOKUP(Y36,'[3]シフト記号表（勤務時間帯）'!$D$6:$Z$47,23,FALSE))</f>
        <v/>
      </c>
      <c r="Z38" s="558" t="str">
        <f>IF(Z36="","",VLOOKUP(Z36,'[3]シフト記号表（勤務時間帯）'!$D$6:$Z$47,23,FALSE))</f>
        <v/>
      </c>
      <c r="AA38" s="559" t="str">
        <f>IF(AA36="","",VLOOKUP(AA36,'[3]シフト記号表（勤務時間帯）'!$D$6:$Z$47,23,FALSE))</f>
        <v/>
      </c>
      <c r="AB38" s="557" t="str">
        <f>IF(AB36="","",VLOOKUP(AB36,'[3]シフト記号表（勤務時間帯）'!$D$6:$Z$47,23,FALSE))</f>
        <v/>
      </c>
      <c r="AC38" s="558" t="str">
        <f>IF(AC36="","",VLOOKUP(AC36,'[3]シフト記号表（勤務時間帯）'!$D$6:$Z$47,23,FALSE))</f>
        <v/>
      </c>
      <c r="AD38" s="558" t="str">
        <f>IF(AD36="","",VLOOKUP(AD36,'[3]シフト記号表（勤務時間帯）'!$D$6:$Z$47,23,FALSE))</f>
        <v/>
      </c>
      <c r="AE38" s="558" t="str">
        <f>IF(AE36="","",VLOOKUP(AE36,'[3]シフト記号表（勤務時間帯）'!$D$6:$Z$47,23,FALSE))</f>
        <v/>
      </c>
      <c r="AF38" s="558" t="str">
        <f>IF(AF36="","",VLOOKUP(AF36,'[3]シフト記号表（勤務時間帯）'!$D$6:$Z$47,23,FALSE))</f>
        <v/>
      </c>
      <c r="AG38" s="558" t="str">
        <f>IF(AG36="","",VLOOKUP(AG36,'[3]シフト記号表（勤務時間帯）'!$D$6:$Z$47,23,FALSE))</f>
        <v/>
      </c>
      <c r="AH38" s="559" t="str">
        <f>IF(AH36="","",VLOOKUP(AH36,'[3]シフト記号表（勤務時間帯）'!$D$6:$Z$47,23,FALSE))</f>
        <v/>
      </c>
      <c r="AI38" s="557" t="str">
        <f>IF(AI36="","",VLOOKUP(AI36,'[3]シフト記号表（勤務時間帯）'!$D$6:$Z$47,23,FALSE))</f>
        <v/>
      </c>
      <c r="AJ38" s="558" t="str">
        <f>IF(AJ36="","",VLOOKUP(AJ36,'[3]シフト記号表（勤務時間帯）'!$D$6:$Z$47,23,FALSE))</f>
        <v/>
      </c>
      <c r="AK38" s="558" t="str">
        <f>IF(AK36="","",VLOOKUP(AK36,'[3]シフト記号表（勤務時間帯）'!$D$6:$Z$47,23,FALSE))</f>
        <v/>
      </c>
      <c r="AL38" s="558" t="str">
        <f>IF(AL36="","",VLOOKUP(AL36,'[3]シフト記号表（勤務時間帯）'!$D$6:$Z$47,23,FALSE))</f>
        <v/>
      </c>
      <c r="AM38" s="558" t="str">
        <f>IF(AM36="","",VLOOKUP(AM36,'[3]シフト記号表（勤務時間帯）'!$D$6:$Z$47,23,FALSE))</f>
        <v/>
      </c>
      <c r="AN38" s="558" t="str">
        <f>IF(AN36="","",VLOOKUP(AN36,'[3]シフト記号表（勤務時間帯）'!$D$6:$Z$47,23,FALSE))</f>
        <v/>
      </c>
      <c r="AO38" s="559" t="str">
        <f>IF(AO36="","",VLOOKUP(AO36,'[3]シフト記号表（勤務時間帯）'!$D$6:$Z$47,23,FALSE))</f>
        <v/>
      </c>
      <c r="AP38" s="557" t="str">
        <f>IF(AP36="","",VLOOKUP(AP36,'[3]シフト記号表（勤務時間帯）'!$D$6:$Z$47,23,FALSE))</f>
        <v/>
      </c>
      <c r="AQ38" s="558" t="str">
        <f>IF(AQ36="","",VLOOKUP(AQ36,'[3]シフト記号表（勤務時間帯）'!$D$6:$Z$47,23,FALSE))</f>
        <v/>
      </c>
      <c r="AR38" s="558" t="str">
        <f>IF(AR36="","",VLOOKUP(AR36,'[3]シフト記号表（勤務時間帯）'!$D$6:$Z$47,23,FALSE))</f>
        <v/>
      </c>
      <c r="AS38" s="558" t="str">
        <f>IF(AS36="","",VLOOKUP(AS36,'[3]シフト記号表（勤務時間帯）'!$D$6:$Z$47,23,FALSE))</f>
        <v/>
      </c>
      <c r="AT38" s="558" t="str">
        <f>IF(AT36="","",VLOOKUP(AT36,'[3]シフト記号表（勤務時間帯）'!$D$6:$Z$47,23,FALSE))</f>
        <v/>
      </c>
      <c r="AU38" s="558" t="str">
        <f>IF(AU36="","",VLOOKUP(AU36,'[3]シフト記号表（勤務時間帯）'!$D$6:$Z$47,23,FALSE))</f>
        <v/>
      </c>
      <c r="AV38" s="559" t="str">
        <f>IF(AV36="","",VLOOKUP(AV36,'[3]シフト記号表（勤務時間帯）'!$D$6:$Z$47,23,FALSE))</f>
        <v/>
      </c>
      <c r="AW38" s="557" t="str">
        <f>IF(AW36="","",VLOOKUP(AW36,'[3]シフト記号表（勤務時間帯）'!$D$6:$Z$47,23,FALSE))</f>
        <v/>
      </c>
      <c r="AX38" s="558" t="str">
        <f>IF(AX36="","",VLOOKUP(AX36,'[3]シフト記号表（勤務時間帯）'!$D$6:$Z$47,23,FALSE))</f>
        <v/>
      </c>
      <c r="AY38" s="558" t="str">
        <f>IF(AY36="","",VLOOKUP(AY36,'[3]シフト記号表（勤務時間帯）'!$D$6:$Z$47,23,FALSE))</f>
        <v/>
      </c>
      <c r="AZ38" s="2132">
        <f>IF($BC$3="４週",SUM(U38:AV38),IF($BC$3="暦月",SUM(U38:AY38),""))</f>
        <v>0</v>
      </c>
      <c r="BA38" s="2133"/>
      <c r="BB38" s="2134">
        <f>IF($BC$3="４週",AZ38/4,IF($BC$3="暦月",(AZ38/($BC$8/7)),""))</f>
        <v>0</v>
      </c>
      <c r="BC38" s="2133"/>
      <c r="BD38" s="2129"/>
      <c r="BE38" s="2130"/>
      <c r="BF38" s="2130"/>
      <c r="BG38" s="2130"/>
      <c r="BH38" s="2131"/>
    </row>
    <row r="39" spans="2:60" ht="20.25" customHeight="1" x14ac:dyDescent="0.15">
      <c r="B39" s="842"/>
      <c r="C39" s="2121"/>
      <c r="D39" s="2126"/>
      <c r="E39" s="2122"/>
      <c r="F39" s="689"/>
      <c r="G39" s="552"/>
      <c r="H39" s="2353"/>
      <c r="I39" s="2123"/>
      <c r="J39" s="2331"/>
      <c r="K39" s="2331"/>
      <c r="L39" s="2124"/>
      <c r="M39" s="2334"/>
      <c r="N39" s="2335"/>
      <c r="O39" s="2336"/>
      <c r="P39" s="844" t="s">
        <v>887</v>
      </c>
      <c r="Q39" s="845"/>
      <c r="R39" s="845"/>
      <c r="S39" s="846"/>
      <c r="T39" s="847"/>
      <c r="U39" s="848"/>
      <c r="V39" s="849"/>
      <c r="W39" s="849"/>
      <c r="X39" s="849"/>
      <c r="Y39" s="849"/>
      <c r="Z39" s="849"/>
      <c r="AA39" s="850"/>
      <c r="AB39" s="848"/>
      <c r="AC39" s="849"/>
      <c r="AD39" s="849"/>
      <c r="AE39" s="849"/>
      <c r="AF39" s="849"/>
      <c r="AG39" s="849"/>
      <c r="AH39" s="850"/>
      <c r="AI39" s="848"/>
      <c r="AJ39" s="849"/>
      <c r="AK39" s="849"/>
      <c r="AL39" s="849"/>
      <c r="AM39" s="849"/>
      <c r="AN39" s="849"/>
      <c r="AO39" s="850"/>
      <c r="AP39" s="848"/>
      <c r="AQ39" s="849"/>
      <c r="AR39" s="849"/>
      <c r="AS39" s="849"/>
      <c r="AT39" s="849"/>
      <c r="AU39" s="849"/>
      <c r="AV39" s="850"/>
      <c r="AW39" s="848"/>
      <c r="AX39" s="849"/>
      <c r="AY39" s="849"/>
      <c r="AZ39" s="2343"/>
      <c r="BA39" s="2344"/>
      <c r="BB39" s="2351"/>
      <c r="BC39" s="2344"/>
      <c r="BD39" s="2118"/>
      <c r="BE39" s="2119"/>
      <c r="BF39" s="2119"/>
      <c r="BG39" s="2119"/>
      <c r="BH39" s="2120"/>
    </row>
    <row r="40" spans="2:60" ht="20.25" customHeight="1" x14ac:dyDescent="0.15">
      <c r="B40" s="684">
        <f>B37+1</f>
        <v>7</v>
      </c>
      <c r="C40" s="2053"/>
      <c r="D40" s="2062"/>
      <c r="E40" s="2054"/>
      <c r="F40" s="689">
        <f>C39</f>
        <v>0</v>
      </c>
      <c r="G40" s="552"/>
      <c r="H40" s="2191"/>
      <c r="I40" s="2057"/>
      <c r="J40" s="2332"/>
      <c r="K40" s="2332"/>
      <c r="L40" s="2058"/>
      <c r="M40" s="2337"/>
      <c r="N40" s="2338"/>
      <c r="O40" s="2339"/>
      <c r="P40" s="832" t="s">
        <v>905</v>
      </c>
      <c r="Q40" s="833"/>
      <c r="R40" s="833"/>
      <c r="S40" s="834"/>
      <c r="T40" s="835"/>
      <c r="U40" s="553" t="str">
        <f>IF(U39="","",VLOOKUP(U39,'[3]シフト記号表（勤務時間帯）'!$D$6:$X$47,21,FALSE))</f>
        <v/>
      </c>
      <c r="V40" s="554" t="str">
        <f>IF(V39="","",VLOOKUP(V39,'[3]シフト記号表（勤務時間帯）'!$D$6:$X$47,21,FALSE))</f>
        <v/>
      </c>
      <c r="W40" s="554" t="str">
        <f>IF(W39="","",VLOOKUP(W39,'[3]シフト記号表（勤務時間帯）'!$D$6:$X$47,21,FALSE))</f>
        <v/>
      </c>
      <c r="X40" s="554" t="str">
        <f>IF(X39="","",VLOOKUP(X39,'[3]シフト記号表（勤務時間帯）'!$D$6:$X$47,21,FALSE))</f>
        <v/>
      </c>
      <c r="Y40" s="554" t="str">
        <f>IF(Y39="","",VLOOKUP(Y39,'[3]シフト記号表（勤務時間帯）'!$D$6:$X$47,21,FALSE))</f>
        <v/>
      </c>
      <c r="Z40" s="554" t="str">
        <f>IF(Z39="","",VLOOKUP(Z39,'[3]シフト記号表（勤務時間帯）'!$D$6:$X$47,21,FALSE))</f>
        <v/>
      </c>
      <c r="AA40" s="555" t="str">
        <f>IF(AA39="","",VLOOKUP(AA39,'[3]シフト記号表（勤務時間帯）'!$D$6:$X$47,21,FALSE))</f>
        <v/>
      </c>
      <c r="AB40" s="553" t="str">
        <f>IF(AB39="","",VLOOKUP(AB39,'[3]シフト記号表（勤務時間帯）'!$D$6:$X$47,21,FALSE))</f>
        <v/>
      </c>
      <c r="AC40" s="554" t="str">
        <f>IF(AC39="","",VLOOKUP(AC39,'[3]シフト記号表（勤務時間帯）'!$D$6:$X$47,21,FALSE))</f>
        <v/>
      </c>
      <c r="AD40" s="554" t="str">
        <f>IF(AD39="","",VLOOKUP(AD39,'[3]シフト記号表（勤務時間帯）'!$D$6:$X$47,21,FALSE))</f>
        <v/>
      </c>
      <c r="AE40" s="554" t="str">
        <f>IF(AE39="","",VLOOKUP(AE39,'[3]シフト記号表（勤務時間帯）'!$D$6:$X$47,21,FALSE))</f>
        <v/>
      </c>
      <c r="AF40" s="554" t="str">
        <f>IF(AF39="","",VLOOKUP(AF39,'[3]シフト記号表（勤務時間帯）'!$D$6:$X$47,21,FALSE))</f>
        <v/>
      </c>
      <c r="AG40" s="554" t="str">
        <f>IF(AG39="","",VLOOKUP(AG39,'[3]シフト記号表（勤務時間帯）'!$D$6:$X$47,21,FALSE))</f>
        <v/>
      </c>
      <c r="AH40" s="555" t="str">
        <f>IF(AH39="","",VLOOKUP(AH39,'[3]シフト記号表（勤務時間帯）'!$D$6:$X$47,21,FALSE))</f>
        <v/>
      </c>
      <c r="AI40" s="553" t="str">
        <f>IF(AI39="","",VLOOKUP(AI39,'[3]シフト記号表（勤務時間帯）'!$D$6:$X$47,21,FALSE))</f>
        <v/>
      </c>
      <c r="AJ40" s="554" t="str">
        <f>IF(AJ39="","",VLOOKUP(AJ39,'[3]シフト記号表（勤務時間帯）'!$D$6:$X$47,21,FALSE))</f>
        <v/>
      </c>
      <c r="AK40" s="554" t="str">
        <f>IF(AK39="","",VLOOKUP(AK39,'[3]シフト記号表（勤務時間帯）'!$D$6:$X$47,21,FALSE))</f>
        <v/>
      </c>
      <c r="AL40" s="554" t="str">
        <f>IF(AL39="","",VLOOKUP(AL39,'[3]シフト記号表（勤務時間帯）'!$D$6:$X$47,21,FALSE))</f>
        <v/>
      </c>
      <c r="AM40" s="554" t="str">
        <f>IF(AM39="","",VLOOKUP(AM39,'[3]シフト記号表（勤務時間帯）'!$D$6:$X$47,21,FALSE))</f>
        <v/>
      </c>
      <c r="AN40" s="554" t="str">
        <f>IF(AN39="","",VLOOKUP(AN39,'[3]シフト記号表（勤務時間帯）'!$D$6:$X$47,21,FALSE))</f>
        <v/>
      </c>
      <c r="AO40" s="555" t="str">
        <f>IF(AO39="","",VLOOKUP(AO39,'[3]シフト記号表（勤務時間帯）'!$D$6:$X$47,21,FALSE))</f>
        <v/>
      </c>
      <c r="AP40" s="553" t="str">
        <f>IF(AP39="","",VLOOKUP(AP39,'[3]シフト記号表（勤務時間帯）'!$D$6:$X$47,21,FALSE))</f>
        <v/>
      </c>
      <c r="AQ40" s="554" t="str">
        <f>IF(AQ39="","",VLOOKUP(AQ39,'[3]シフト記号表（勤務時間帯）'!$D$6:$X$47,21,FALSE))</f>
        <v/>
      </c>
      <c r="AR40" s="554" t="str">
        <f>IF(AR39="","",VLOOKUP(AR39,'[3]シフト記号表（勤務時間帯）'!$D$6:$X$47,21,FALSE))</f>
        <v/>
      </c>
      <c r="AS40" s="554" t="str">
        <f>IF(AS39="","",VLOOKUP(AS39,'[3]シフト記号表（勤務時間帯）'!$D$6:$X$47,21,FALSE))</f>
        <v/>
      </c>
      <c r="AT40" s="554" t="str">
        <f>IF(AT39="","",VLOOKUP(AT39,'[3]シフト記号表（勤務時間帯）'!$D$6:$X$47,21,FALSE))</f>
        <v/>
      </c>
      <c r="AU40" s="554" t="str">
        <f>IF(AU39="","",VLOOKUP(AU39,'[3]シフト記号表（勤務時間帯）'!$D$6:$X$47,21,FALSE))</f>
        <v/>
      </c>
      <c r="AV40" s="555" t="str">
        <f>IF(AV39="","",VLOOKUP(AV39,'[3]シフト記号表（勤務時間帯）'!$D$6:$X$47,21,FALSE))</f>
        <v/>
      </c>
      <c r="AW40" s="553" t="str">
        <f>IF(AW39="","",VLOOKUP(AW39,'[3]シフト記号表（勤務時間帯）'!$D$6:$X$47,21,FALSE))</f>
        <v/>
      </c>
      <c r="AX40" s="554" t="str">
        <f>IF(AX39="","",VLOOKUP(AX39,'[3]シフト記号表（勤務時間帯）'!$D$6:$X$47,21,FALSE))</f>
        <v/>
      </c>
      <c r="AY40" s="554" t="str">
        <f>IF(AY39="","",VLOOKUP(AY39,'[3]シフト記号表（勤務時間帯）'!$D$6:$X$47,21,FALSE))</f>
        <v/>
      </c>
      <c r="AZ40" s="2046">
        <f>IF($BC$3="４週",SUM(U40:AV40),IF($BC$3="暦月",SUM(U40:AY40),""))</f>
        <v>0</v>
      </c>
      <c r="BA40" s="2047"/>
      <c r="BB40" s="2048">
        <f>IF($BC$3="４週",AZ40/4,IF($BC$3="暦月",(AZ40/($BC$8/7)),""))</f>
        <v>0</v>
      </c>
      <c r="BC40" s="2047"/>
      <c r="BD40" s="2043"/>
      <c r="BE40" s="2044"/>
      <c r="BF40" s="2044"/>
      <c r="BG40" s="2044"/>
      <c r="BH40" s="2045"/>
    </row>
    <row r="41" spans="2:60" ht="20.25" customHeight="1" x14ac:dyDescent="0.15">
      <c r="B41" s="836"/>
      <c r="C41" s="2135"/>
      <c r="D41" s="2140"/>
      <c r="E41" s="2136"/>
      <c r="F41" s="690"/>
      <c r="G41" s="837">
        <f>C39</f>
        <v>0</v>
      </c>
      <c r="H41" s="2256"/>
      <c r="I41" s="2137"/>
      <c r="J41" s="2333"/>
      <c r="K41" s="2333"/>
      <c r="L41" s="2138"/>
      <c r="M41" s="2340"/>
      <c r="N41" s="2341"/>
      <c r="O41" s="2342"/>
      <c r="P41" s="838" t="s">
        <v>906</v>
      </c>
      <c r="Q41" s="851"/>
      <c r="R41" s="851"/>
      <c r="S41" s="852"/>
      <c r="T41" s="853"/>
      <c r="U41" s="557" t="str">
        <f>IF(U39="","",VLOOKUP(U39,'[3]シフト記号表（勤務時間帯）'!$D$6:$Z$47,23,FALSE))</f>
        <v/>
      </c>
      <c r="V41" s="558" t="str">
        <f>IF(V39="","",VLOOKUP(V39,'[3]シフト記号表（勤務時間帯）'!$D$6:$Z$47,23,FALSE))</f>
        <v/>
      </c>
      <c r="W41" s="558" t="str">
        <f>IF(W39="","",VLOOKUP(W39,'[3]シフト記号表（勤務時間帯）'!$D$6:$Z$47,23,FALSE))</f>
        <v/>
      </c>
      <c r="X41" s="558" t="str">
        <f>IF(X39="","",VLOOKUP(X39,'[3]シフト記号表（勤務時間帯）'!$D$6:$Z$47,23,FALSE))</f>
        <v/>
      </c>
      <c r="Y41" s="558" t="str">
        <f>IF(Y39="","",VLOOKUP(Y39,'[3]シフト記号表（勤務時間帯）'!$D$6:$Z$47,23,FALSE))</f>
        <v/>
      </c>
      <c r="Z41" s="558" t="str">
        <f>IF(Z39="","",VLOOKUP(Z39,'[3]シフト記号表（勤務時間帯）'!$D$6:$Z$47,23,FALSE))</f>
        <v/>
      </c>
      <c r="AA41" s="559" t="str">
        <f>IF(AA39="","",VLOOKUP(AA39,'[3]シフト記号表（勤務時間帯）'!$D$6:$Z$47,23,FALSE))</f>
        <v/>
      </c>
      <c r="AB41" s="557" t="str">
        <f>IF(AB39="","",VLOOKUP(AB39,'[3]シフト記号表（勤務時間帯）'!$D$6:$Z$47,23,FALSE))</f>
        <v/>
      </c>
      <c r="AC41" s="558" t="str">
        <f>IF(AC39="","",VLOOKUP(AC39,'[3]シフト記号表（勤務時間帯）'!$D$6:$Z$47,23,FALSE))</f>
        <v/>
      </c>
      <c r="AD41" s="558" t="str">
        <f>IF(AD39="","",VLOOKUP(AD39,'[3]シフト記号表（勤務時間帯）'!$D$6:$Z$47,23,FALSE))</f>
        <v/>
      </c>
      <c r="AE41" s="558" t="str">
        <f>IF(AE39="","",VLOOKUP(AE39,'[3]シフト記号表（勤務時間帯）'!$D$6:$Z$47,23,FALSE))</f>
        <v/>
      </c>
      <c r="AF41" s="558" t="str">
        <f>IF(AF39="","",VLOOKUP(AF39,'[3]シフト記号表（勤務時間帯）'!$D$6:$Z$47,23,FALSE))</f>
        <v/>
      </c>
      <c r="AG41" s="558" t="str">
        <f>IF(AG39="","",VLOOKUP(AG39,'[3]シフト記号表（勤務時間帯）'!$D$6:$Z$47,23,FALSE))</f>
        <v/>
      </c>
      <c r="AH41" s="559" t="str">
        <f>IF(AH39="","",VLOOKUP(AH39,'[3]シフト記号表（勤務時間帯）'!$D$6:$Z$47,23,FALSE))</f>
        <v/>
      </c>
      <c r="AI41" s="557" t="str">
        <f>IF(AI39="","",VLOOKUP(AI39,'[3]シフト記号表（勤務時間帯）'!$D$6:$Z$47,23,FALSE))</f>
        <v/>
      </c>
      <c r="AJ41" s="558" t="str">
        <f>IF(AJ39="","",VLOOKUP(AJ39,'[3]シフト記号表（勤務時間帯）'!$D$6:$Z$47,23,FALSE))</f>
        <v/>
      </c>
      <c r="AK41" s="558" t="str">
        <f>IF(AK39="","",VLOOKUP(AK39,'[3]シフト記号表（勤務時間帯）'!$D$6:$Z$47,23,FALSE))</f>
        <v/>
      </c>
      <c r="AL41" s="558" t="str">
        <f>IF(AL39="","",VLOOKUP(AL39,'[3]シフト記号表（勤務時間帯）'!$D$6:$Z$47,23,FALSE))</f>
        <v/>
      </c>
      <c r="AM41" s="558" t="str">
        <f>IF(AM39="","",VLOOKUP(AM39,'[3]シフト記号表（勤務時間帯）'!$D$6:$Z$47,23,FALSE))</f>
        <v/>
      </c>
      <c r="AN41" s="558" t="str">
        <f>IF(AN39="","",VLOOKUP(AN39,'[3]シフト記号表（勤務時間帯）'!$D$6:$Z$47,23,FALSE))</f>
        <v/>
      </c>
      <c r="AO41" s="559" t="str">
        <f>IF(AO39="","",VLOOKUP(AO39,'[3]シフト記号表（勤務時間帯）'!$D$6:$Z$47,23,FALSE))</f>
        <v/>
      </c>
      <c r="AP41" s="557" t="str">
        <f>IF(AP39="","",VLOOKUP(AP39,'[3]シフト記号表（勤務時間帯）'!$D$6:$Z$47,23,FALSE))</f>
        <v/>
      </c>
      <c r="AQ41" s="558" t="str">
        <f>IF(AQ39="","",VLOOKUP(AQ39,'[3]シフト記号表（勤務時間帯）'!$D$6:$Z$47,23,FALSE))</f>
        <v/>
      </c>
      <c r="AR41" s="558" t="str">
        <f>IF(AR39="","",VLOOKUP(AR39,'[3]シフト記号表（勤務時間帯）'!$D$6:$Z$47,23,FALSE))</f>
        <v/>
      </c>
      <c r="AS41" s="558" t="str">
        <f>IF(AS39="","",VLOOKUP(AS39,'[3]シフト記号表（勤務時間帯）'!$D$6:$Z$47,23,FALSE))</f>
        <v/>
      </c>
      <c r="AT41" s="558" t="str">
        <f>IF(AT39="","",VLOOKUP(AT39,'[3]シフト記号表（勤務時間帯）'!$D$6:$Z$47,23,FALSE))</f>
        <v/>
      </c>
      <c r="AU41" s="558" t="str">
        <f>IF(AU39="","",VLOOKUP(AU39,'[3]シフト記号表（勤務時間帯）'!$D$6:$Z$47,23,FALSE))</f>
        <v/>
      </c>
      <c r="AV41" s="559" t="str">
        <f>IF(AV39="","",VLOOKUP(AV39,'[3]シフト記号表（勤務時間帯）'!$D$6:$Z$47,23,FALSE))</f>
        <v/>
      </c>
      <c r="AW41" s="557" t="str">
        <f>IF(AW39="","",VLOOKUP(AW39,'[3]シフト記号表（勤務時間帯）'!$D$6:$Z$47,23,FALSE))</f>
        <v/>
      </c>
      <c r="AX41" s="558" t="str">
        <f>IF(AX39="","",VLOOKUP(AX39,'[3]シフト記号表（勤務時間帯）'!$D$6:$Z$47,23,FALSE))</f>
        <v/>
      </c>
      <c r="AY41" s="558" t="str">
        <f>IF(AY39="","",VLOOKUP(AY39,'[3]シフト記号表（勤務時間帯）'!$D$6:$Z$47,23,FALSE))</f>
        <v/>
      </c>
      <c r="AZ41" s="2132">
        <f>IF($BC$3="４週",SUM(U41:AV41),IF($BC$3="暦月",SUM(U41:AY41),""))</f>
        <v>0</v>
      </c>
      <c r="BA41" s="2133"/>
      <c r="BB41" s="2134">
        <f>IF($BC$3="４週",AZ41/4,IF($BC$3="暦月",(AZ41/($BC$8/7)),""))</f>
        <v>0</v>
      </c>
      <c r="BC41" s="2133"/>
      <c r="BD41" s="2129"/>
      <c r="BE41" s="2130"/>
      <c r="BF41" s="2130"/>
      <c r="BG41" s="2130"/>
      <c r="BH41" s="2131"/>
    </row>
    <row r="42" spans="2:60" ht="20.25" customHeight="1" x14ac:dyDescent="0.15">
      <c r="B42" s="842"/>
      <c r="C42" s="2121"/>
      <c r="D42" s="2126"/>
      <c r="E42" s="2122"/>
      <c r="F42" s="689"/>
      <c r="G42" s="552"/>
      <c r="H42" s="2353"/>
      <c r="I42" s="2123"/>
      <c r="J42" s="2331"/>
      <c r="K42" s="2331"/>
      <c r="L42" s="2124"/>
      <c r="M42" s="2334"/>
      <c r="N42" s="2335"/>
      <c r="O42" s="2336"/>
      <c r="P42" s="844" t="s">
        <v>887</v>
      </c>
      <c r="Q42" s="845"/>
      <c r="R42" s="845"/>
      <c r="S42" s="846"/>
      <c r="T42" s="847"/>
      <c r="U42" s="848"/>
      <c r="V42" s="849"/>
      <c r="W42" s="849"/>
      <c r="X42" s="849"/>
      <c r="Y42" s="849"/>
      <c r="Z42" s="849"/>
      <c r="AA42" s="850"/>
      <c r="AB42" s="848"/>
      <c r="AC42" s="849"/>
      <c r="AD42" s="849"/>
      <c r="AE42" s="849"/>
      <c r="AF42" s="849"/>
      <c r="AG42" s="849"/>
      <c r="AH42" s="850"/>
      <c r="AI42" s="848"/>
      <c r="AJ42" s="849"/>
      <c r="AK42" s="849"/>
      <c r="AL42" s="849"/>
      <c r="AM42" s="849"/>
      <c r="AN42" s="849"/>
      <c r="AO42" s="850"/>
      <c r="AP42" s="848"/>
      <c r="AQ42" s="849"/>
      <c r="AR42" s="849"/>
      <c r="AS42" s="849"/>
      <c r="AT42" s="849"/>
      <c r="AU42" s="849"/>
      <c r="AV42" s="850"/>
      <c r="AW42" s="848"/>
      <c r="AX42" s="849"/>
      <c r="AY42" s="849"/>
      <c r="AZ42" s="2343"/>
      <c r="BA42" s="2344"/>
      <c r="BB42" s="2351"/>
      <c r="BC42" s="2344"/>
      <c r="BD42" s="2118"/>
      <c r="BE42" s="2119"/>
      <c r="BF42" s="2119"/>
      <c r="BG42" s="2119"/>
      <c r="BH42" s="2120"/>
    </row>
    <row r="43" spans="2:60" ht="20.25" customHeight="1" x14ac:dyDescent="0.15">
      <c r="B43" s="684">
        <f>B40+1</f>
        <v>8</v>
      </c>
      <c r="C43" s="2053"/>
      <c r="D43" s="2062"/>
      <c r="E43" s="2054"/>
      <c r="F43" s="689">
        <f>C42</f>
        <v>0</v>
      </c>
      <c r="G43" s="552"/>
      <c r="H43" s="2191"/>
      <c r="I43" s="2057"/>
      <c r="J43" s="2332"/>
      <c r="K43" s="2332"/>
      <c r="L43" s="2058"/>
      <c r="M43" s="2337"/>
      <c r="N43" s="2338"/>
      <c r="O43" s="2339"/>
      <c r="P43" s="832" t="s">
        <v>905</v>
      </c>
      <c r="Q43" s="833"/>
      <c r="R43" s="833"/>
      <c r="S43" s="834"/>
      <c r="T43" s="835"/>
      <c r="U43" s="553" t="str">
        <f>IF(U42="","",VLOOKUP(U42,'[3]シフト記号表（勤務時間帯）'!$D$6:$X$47,21,FALSE))</f>
        <v/>
      </c>
      <c r="V43" s="554" t="str">
        <f>IF(V42="","",VLOOKUP(V42,'[3]シフト記号表（勤務時間帯）'!$D$6:$X$47,21,FALSE))</f>
        <v/>
      </c>
      <c r="W43" s="554" t="str">
        <f>IF(W42="","",VLOOKUP(W42,'[3]シフト記号表（勤務時間帯）'!$D$6:$X$47,21,FALSE))</f>
        <v/>
      </c>
      <c r="X43" s="554" t="str">
        <f>IF(X42="","",VLOOKUP(X42,'[3]シフト記号表（勤務時間帯）'!$D$6:$X$47,21,FALSE))</f>
        <v/>
      </c>
      <c r="Y43" s="554" t="str">
        <f>IF(Y42="","",VLOOKUP(Y42,'[3]シフト記号表（勤務時間帯）'!$D$6:$X$47,21,FALSE))</f>
        <v/>
      </c>
      <c r="Z43" s="554" t="str">
        <f>IF(Z42="","",VLOOKUP(Z42,'[3]シフト記号表（勤務時間帯）'!$D$6:$X$47,21,FALSE))</f>
        <v/>
      </c>
      <c r="AA43" s="555" t="str">
        <f>IF(AA42="","",VLOOKUP(AA42,'[3]シフト記号表（勤務時間帯）'!$D$6:$X$47,21,FALSE))</f>
        <v/>
      </c>
      <c r="AB43" s="553" t="str">
        <f>IF(AB42="","",VLOOKUP(AB42,'[3]シフト記号表（勤務時間帯）'!$D$6:$X$47,21,FALSE))</f>
        <v/>
      </c>
      <c r="AC43" s="554" t="str">
        <f>IF(AC42="","",VLOOKUP(AC42,'[3]シフト記号表（勤務時間帯）'!$D$6:$X$47,21,FALSE))</f>
        <v/>
      </c>
      <c r="AD43" s="554" t="str">
        <f>IF(AD42="","",VLOOKUP(AD42,'[3]シフト記号表（勤務時間帯）'!$D$6:$X$47,21,FALSE))</f>
        <v/>
      </c>
      <c r="AE43" s="554" t="str">
        <f>IF(AE42="","",VLOOKUP(AE42,'[3]シフト記号表（勤務時間帯）'!$D$6:$X$47,21,FALSE))</f>
        <v/>
      </c>
      <c r="AF43" s="554" t="str">
        <f>IF(AF42="","",VLOOKUP(AF42,'[3]シフト記号表（勤務時間帯）'!$D$6:$X$47,21,FALSE))</f>
        <v/>
      </c>
      <c r="AG43" s="554" t="str">
        <f>IF(AG42="","",VLOOKUP(AG42,'[3]シフト記号表（勤務時間帯）'!$D$6:$X$47,21,FALSE))</f>
        <v/>
      </c>
      <c r="AH43" s="555" t="str">
        <f>IF(AH42="","",VLOOKUP(AH42,'[3]シフト記号表（勤務時間帯）'!$D$6:$X$47,21,FALSE))</f>
        <v/>
      </c>
      <c r="AI43" s="553" t="str">
        <f>IF(AI42="","",VLOOKUP(AI42,'[3]シフト記号表（勤務時間帯）'!$D$6:$X$47,21,FALSE))</f>
        <v/>
      </c>
      <c r="AJ43" s="554" t="str">
        <f>IF(AJ42="","",VLOOKUP(AJ42,'[3]シフト記号表（勤務時間帯）'!$D$6:$X$47,21,FALSE))</f>
        <v/>
      </c>
      <c r="AK43" s="554" t="str">
        <f>IF(AK42="","",VLOOKUP(AK42,'[3]シフト記号表（勤務時間帯）'!$D$6:$X$47,21,FALSE))</f>
        <v/>
      </c>
      <c r="AL43" s="554" t="str">
        <f>IF(AL42="","",VLOOKUP(AL42,'[3]シフト記号表（勤務時間帯）'!$D$6:$X$47,21,FALSE))</f>
        <v/>
      </c>
      <c r="AM43" s="554" t="str">
        <f>IF(AM42="","",VLOOKUP(AM42,'[3]シフト記号表（勤務時間帯）'!$D$6:$X$47,21,FALSE))</f>
        <v/>
      </c>
      <c r="AN43" s="554" t="str">
        <f>IF(AN42="","",VLOOKUP(AN42,'[3]シフト記号表（勤務時間帯）'!$D$6:$X$47,21,FALSE))</f>
        <v/>
      </c>
      <c r="AO43" s="555" t="str">
        <f>IF(AO42="","",VLOOKUP(AO42,'[3]シフト記号表（勤務時間帯）'!$D$6:$X$47,21,FALSE))</f>
        <v/>
      </c>
      <c r="AP43" s="553" t="str">
        <f>IF(AP42="","",VLOOKUP(AP42,'[3]シフト記号表（勤務時間帯）'!$D$6:$X$47,21,FALSE))</f>
        <v/>
      </c>
      <c r="AQ43" s="554" t="str">
        <f>IF(AQ42="","",VLOOKUP(AQ42,'[3]シフト記号表（勤務時間帯）'!$D$6:$X$47,21,FALSE))</f>
        <v/>
      </c>
      <c r="AR43" s="554" t="str">
        <f>IF(AR42="","",VLOOKUP(AR42,'[3]シフト記号表（勤務時間帯）'!$D$6:$X$47,21,FALSE))</f>
        <v/>
      </c>
      <c r="AS43" s="554" t="str">
        <f>IF(AS42="","",VLOOKUP(AS42,'[3]シフト記号表（勤務時間帯）'!$D$6:$X$47,21,FALSE))</f>
        <v/>
      </c>
      <c r="AT43" s="554" t="str">
        <f>IF(AT42="","",VLOOKUP(AT42,'[3]シフト記号表（勤務時間帯）'!$D$6:$X$47,21,FALSE))</f>
        <v/>
      </c>
      <c r="AU43" s="554" t="str">
        <f>IF(AU42="","",VLOOKUP(AU42,'[3]シフト記号表（勤務時間帯）'!$D$6:$X$47,21,FALSE))</f>
        <v/>
      </c>
      <c r="AV43" s="555" t="str">
        <f>IF(AV42="","",VLOOKUP(AV42,'[3]シフト記号表（勤務時間帯）'!$D$6:$X$47,21,FALSE))</f>
        <v/>
      </c>
      <c r="AW43" s="553" t="str">
        <f>IF(AW42="","",VLOOKUP(AW42,'[3]シフト記号表（勤務時間帯）'!$D$6:$X$47,21,FALSE))</f>
        <v/>
      </c>
      <c r="AX43" s="554" t="str">
        <f>IF(AX42="","",VLOOKUP(AX42,'[3]シフト記号表（勤務時間帯）'!$D$6:$X$47,21,FALSE))</f>
        <v/>
      </c>
      <c r="AY43" s="554" t="str">
        <f>IF(AY42="","",VLOOKUP(AY42,'[3]シフト記号表（勤務時間帯）'!$D$6:$X$47,21,FALSE))</f>
        <v/>
      </c>
      <c r="AZ43" s="2046">
        <f>IF($BC$3="４週",SUM(U43:AV43),IF($BC$3="暦月",SUM(U43:AY43),""))</f>
        <v>0</v>
      </c>
      <c r="BA43" s="2047"/>
      <c r="BB43" s="2048">
        <f>IF($BC$3="４週",AZ43/4,IF($BC$3="暦月",(AZ43/($BC$8/7)),""))</f>
        <v>0</v>
      </c>
      <c r="BC43" s="2047"/>
      <c r="BD43" s="2043"/>
      <c r="BE43" s="2044"/>
      <c r="BF43" s="2044"/>
      <c r="BG43" s="2044"/>
      <c r="BH43" s="2045"/>
    </row>
    <row r="44" spans="2:60" ht="20.25" customHeight="1" x14ac:dyDescent="0.15">
      <c r="B44" s="836"/>
      <c r="C44" s="2135"/>
      <c r="D44" s="2140"/>
      <c r="E44" s="2136"/>
      <c r="F44" s="690"/>
      <c r="G44" s="837">
        <f>C42</f>
        <v>0</v>
      </c>
      <c r="H44" s="2256"/>
      <c r="I44" s="2137"/>
      <c r="J44" s="2333"/>
      <c r="K44" s="2333"/>
      <c r="L44" s="2138"/>
      <c r="M44" s="2340"/>
      <c r="N44" s="2341"/>
      <c r="O44" s="2342"/>
      <c r="P44" s="838" t="s">
        <v>906</v>
      </c>
      <c r="Q44" s="854"/>
      <c r="R44" s="854"/>
      <c r="S44" s="840"/>
      <c r="T44" s="841"/>
      <c r="U44" s="557" t="str">
        <f>IF(U42="","",VLOOKUP(U42,'[3]シフト記号表（勤務時間帯）'!$D$6:$Z$47,23,FALSE))</f>
        <v/>
      </c>
      <c r="V44" s="558" t="str">
        <f>IF(V42="","",VLOOKUP(V42,'[3]シフト記号表（勤務時間帯）'!$D$6:$Z$47,23,FALSE))</f>
        <v/>
      </c>
      <c r="W44" s="558" t="str">
        <f>IF(W42="","",VLOOKUP(W42,'[3]シフト記号表（勤務時間帯）'!$D$6:$Z$47,23,FALSE))</f>
        <v/>
      </c>
      <c r="X44" s="558" t="str">
        <f>IF(X42="","",VLOOKUP(X42,'[3]シフト記号表（勤務時間帯）'!$D$6:$Z$47,23,FALSE))</f>
        <v/>
      </c>
      <c r="Y44" s="558" t="str">
        <f>IF(Y42="","",VLOOKUP(Y42,'[3]シフト記号表（勤務時間帯）'!$D$6:$Z$47,23,FALSE))</f>
        <v/>
      </c>
      <c r="Z44" s="558" t="str">
        <f>IF(Z42="","",VLOOKUP(Z42,'[3]シフト記号表（勤務時間帯）'!$D$6:$Z$47,23,FALSE))</f>
        <v/>
      </c>
      <c r="AA44" s="559" t="str">
        <f>IF(AA42="","",VLOOKUP(AA42,'[3]シフト記号表（勤務時間帯）'!$D$6:$Z$47,23,FALSE))</f>
        <v/>
      </c>
      <c r="AB44" s="557" t="str">
        <f>IF(AB42="","",VLOOKUP(AB42,'[3]シフト記号表（勤務時間帯）'!$D$6:$Z$47,23,FALSE))</f>
        <v/>
      </c>
      <c r="AC44" s="558" t="str">
        <f>IF(AC42="","",VLOOKUP(AC42,'[3]シフト記号表（勤務時間帯）'!$D$6:$Z$47,23,FALSE))</f>
        <v/>
      </c>
      <c r="AD44" s="558" t="str">
        <f>IF(AD42="","",VLOOKUP(AD42,'[3]シフト記号表（勤務時間帯）'!$D$6:$Z$47,23,FALSE))</f>
        <v/>
      </c>
      <c r="AE44" s="558" t="str">
        <f>IF(AE42="","",VLOOKUP(AE42,'[3]シフト記号表（勤務時間帯）'!$D$6:$Z$47,23,FALSE))</f>
        <v/>
      </c>
      <c r="AF44" s="558" t="str">
        <f>IF(AF42="","",VLOOKUP(AF42,'[3]シフト記号表（勤務時間帯）'!$D$6:$Z$47,23,FALSE))</f>
        <v/>
      </c>
      <c r="AG44" s="558" t="str">
        <f>IF(AG42="","",VLOOKUP(AG42,'[3]シフト記号表（勤務時間帯）'!$D$6:$Z$47,23,FALSE))</f>
        <v/>
      </c>
      <c r="AH44" s="559" t="str">
        <f>IF(AH42="","",VLOOKUP(AH42,'[3]シフト記号表（勤務時間帯）'!$D$6:$Z$47,23,FALSE))</f>
        <v/>
      </c>
      <c r="AI44" s="557" t="str">
        <f>IF(AI42="","",VLOOKUP(AI42,'[3]シフト記号表（勤務時間帯）'!$D$6:$Z$47,23,FALSE))</f>
        <v/>
      </c>
      <c r="AJ44" s="558" t="str">
        <f>IF(AJ42="","",VLOOKUP(AJ42,'[3]シフト記号表（勤務時間帯）'!$D$6:$Z$47,23,FALSE))</f>
        <v/>
      </c>
      <c r="AK44" s="558" t="str">
        <f>IF(AK42="","",VLOOKUP(AK42,'[3]シフト記号表（勤務時間帯）'!$D$6:$Z$47,23,FALSE))</f>
        <v/>
      </c>
      <c r="AL44" s="558" t="str">
        <f>IF(AL42="","",VLOOKUP(AL42,'[3]シフト記号表（勤務時間帯）'!$D$6:$Z$47,23,FALSE))</f>
        <v/>
      </c>
      <c r="AM44" s="558" t="str">
        <f>IF(AM42="","",VLOOKUP(AM42,'[3]シフト記号表（勤務時間帯）'!$D$6:$Z$47,23,FALSE))</f>
        <v/>
      </c>
      <c r="AN44" s="558" t="str">
        <f>IF(AN42="","",VLOOKUP(AN42,'[3]シフト記号表（勤務時間帯）'!$D$6:$Z$47,23,FALSE))</f>
        <v/>
      </c>
      <c r="AO44" s="559" t="str">
        <f>IF(AO42="","",VLOOKUP(AO42,'[3]シフト記号表（勤務時間帯）'!$D$6:$Z$47,23,FALSE))</f>
        <v/>
      </c>
      <c r="AP44" s="557" t="str">
        <f>IF(AP42="","",VLOOKUP(AP42,'[3]シフト記号表（勤務時間帯）'!$D$6:$Z$47,23,FALSE))</f>
        <v/>
      </c>
      <c r="AQ44" s="558" t="str">
        <f>IF(AQ42="","",VLOOKUP(AQ42,'[3]シフト記号表（勤務時間帯）'!$D$6:$Z$47,23,FALSE))</f>
        <v/>
      </c>
      <c r="AR44" s="558" t="str">
        <f>IF(AR42="","",VLOOKUP(AR42,'[3]シフト記号表（勤務時間帯）'!$D$6:$Z$47,23,FALSE))</f>
        <v/>
      </c>
      <c r="AS44" s="558" t="str">
        <f>IF(AS42="","",VLOOKUP(AS42,'[3]シフト記号表（勤務時間帯）'!$D$6:$Z$47,23,FALSE))</f>
        <v/>
      </c>
      <c r="AT44" s="558" t="str">
        <f>IF(AT42="","",VLOOKUP(AT42,'[3]シフト記号表（勤務時間帯）'!$D$6:$Z$47,23,FALSE))</f>
        <v/>
      </c>
      <c r="AU44" s="558" t="str">
        <f>IF(AU42="","",VLOOKUP(AU42,'[3]シフト記号表（勤務時間帯）'!$D$6:$Z$47,23,FALSE))</f>
        <v/>
      </c>
      <c r="AV44" s="559" t="str">
        <f>IF(AV42="","",VLOOKUP(AV42,'[3]シフト記号表（勤務時間帯）'!$D$6:$Z$47,23,FALSE))</f>
        <v/>
      </c>
      <c r="AW44" s="557" t="str">
        <f>IF(AW42="","",VLOOKUP(AW42,'[3]シフト記号表（勤務時間帯）'!$D$6:$Z$47,23,FALSE))</f>
        <v/>
      </c>
      <c r="AX44" s="558" t="str">
        <f>IF(AX42="","",VLOOKUP(AX42,'[3]シフト記号表（勤務時間帯）'!$D$6:$Z$47,23,FALSE))</f>
        <v/>
      </c>
      <c r="AY44" s="558" t="str">
        <f>IF(AY42="","",VLOOKUP(AY42,'[3]シフト記号表（勤務時間帯）'!$D$6:$Z$47,23,FALSE))</f>
        <v/>
      </c>
      <c r="AZ44" s="2132">
        <f>IF($BC$3="４週",SUM(U44:AV44),IF($BC$3="暦月",SUM(U44:AY44),""))</f>
        <v>0</v>
      </c>
      <c r="BA44" s="2133"/>
      <c r="BB44" s="2134">
        <f>IF($BC$3="４週",AZ44/4,IF($BC$3="暦月",(AZ44/($BC$8/7)),""))</f>
        <v>0</v>
      </c>
      <c r="BC44" s="2133"/>
      <c r="BD44" s="2129"/>
      <c r="BE44" s="2130"/>
      <c r="BF44" s="2130"/>
      <c r="BG44" s="2130"/>
      <c r="BH44" s="2131"/>
    </row>
    <row r="45" spans="2:60" ht="20.25" customHeight="1" x14ac:dyDescent="0.15">
      <c r="B45" s="842"/>
      <c r="C45" s="2121"/>
      <c r="D45" s="2126"/>
      <c r="E45" s="2122"/>
      <c r="F45" s="689"/>
      <c r="G45" s="552"/>
      <c r="H45" s="2353"/>
      <c r="I45" s="2123"/>
      <c r="J45" s="2331"/>
      <c r="K45" s="2331"/>
      <c r="L45" s="2124"/>
      <c r="M45" s="2334"/>
      <c r="N45" s="2335"/>
      <c r="O45" s="2336"/>
      <c r="P45" s="844" t="s">
        <v>887</v>
      </c>
      <c r="Q45" s="845"/>
      <c r="R45" s="845"/>
      <c r="S45" s="846"/>
      <c r="T45" s="847"/>
      <c r="U45" s="848"/>
      <c r="V45" s="849"/>
      <c r="W45" s="849"/>
      <c r="X45" s="849"/>
      <c r="Y45" s="849"/>
      <c r="Z45" s="849"/>
      <c r="AA45" s="850"/>
      <c r="AB45" s="848"/>
      <c r="AC45" s="849"/>
      <c r="AD45" s="849"/>
      <c r="AE45" s="849"/>
      <c r="AF45" s="849"/>
      <c r="AG45" s="849"/>
      <c r="AH45" s="850"/>
      <c r="AI45" s="848"/>
      <c r="AJ45" s="849"/>
      <c r="AK45" s="849"/>
      <c r="AL45" s="849"/>
      <c r="AM45" s="849"/>
      <c r="AN45" s="849"/>
      <c r="AO45" s="850"/>
      <c r="AP45" s="848"/>
      <c r="AQ45" s="849"/>
      <c r="AR45" s="849"/>
      <c r="AS45" s="849"/>
      <c r="AT45" s="849"/>
      <c r="AU45" s="849"/>
      <c r="AV45" s="850"/>
      <c r="AW45" s="848"/>
      <c r="AX45" s="849"/>
      <c r="AY45" s="849"/>
      <c r="AZ45" s="2343"/>
      <c r="BA45" s="2344"/>
      <c r="BB45" s="2351"/>
      <c r="BC45" s="2344"/>
      <c r="BD45" s="2118"/>
      <c r="BE45" s="2119"/>
      <c r="BF45" s="2119"/>
      <c r="BG45" s="2119"/>
      <c r="BH45" s="2120"/>
    </row>
    <row r="46" spans="2:60" ht="20.25" customHeight="1" x14ac:dyDescent="0.15">
      <c r="B46" s="684">
        <f>B43+1</f>
        <v>9</v>
      </c>
      <c r="C46" s="2053"/>
      <c r="D46" s="2062"/>
      <c r="E46" s="2054"/>
      <c r="F46" s="689">
        <f>C45</f>
        <v>0</v>
      </c>
      <c r="G46" s="552"/>
      <c r="H46" s="2191"/>
      <c r="I46" s="2057"/>
      <c r="J46" s="2332"/>
      <c r="K46" s="2332"/>
      <c r="L46" s="2058"/>
      <c r="M46" s="2337"/>
      <c r="N46" s="2338"/>
      <c r="O46" s="2339"/>
      <c r="P46" s="832" t="s">
        <v>905</v>
      </c>
      <c r="Q46" s="833"/>
      <c r="R46" s="833"/>
      <c r="S46" s="834"/>
      <c r="T46" s="835"/>
      <c r="U46" s="553" t="str">
        <f>IF(U45="","",VLOOKUP(U45,'[3]シフト記号表（勤務時間帯）'!$D$6:$X$47,21,FALSE))</f>
        <v/>
      </c>
      <c r="V46" s="554" t="str">
        <f>IF(V45="","",VLOOKUP(V45,'[3]シフト記号表（勤務時間帯）'!$D$6:$X$47,21,FALSE))</f>
        <v/>
      </c>
      <c r="W46" s="554" t="str">
        <f>IF(W45="","",VLOOKUP(W45,'[3]シフト記号表（勤務時間帯）'!$D$6:$X$47,21,FALSE))</f>
        <v/>
      </c>
      <c r="X46" s="554" t="str">
        <f>IF(X45="","",VLOOKUP(X45,'[3]シフト記号表（勤務時間帯）'!$D$6:$X$47,21,FALSE))</f>
        <v/>
      </c>
      <c r="Y46" s="554" t="str">
        <f>IF(Y45="","",VLOOKUP(Y45,'[3]シフト記号表（勤務時間帯）'!$D$6:$X$47,21,FALSE))</f>
        <v/>
      </c>
      <c r="Z46" s="554" t="str">
        <f>IF(Z45="","",VLOOKUP(Z45,'[3]シフト記号表（勤務時間帯）'!$D$6:$X$47,21,FALSE))</f>
        <v/>
      </c>
      <c r="AA46" s="555" t="str">
        <f>IF(AA45="","",VLOOKUP(AA45,'[3]シフト記号表（勤務時間帯）'!$D$6:$X$47,21,FALSE))</f>
        <v/>
      </c>
      <c r="AB46" s="553" t="str">
        <f>IF(AB45="","",VLOOKUP(AB45,'[3]シフト記号表（勤務時間帯）'!$D$6:$X$47,21,FALSE))</f>
        <v/>
      </c>
      <c r="AC46" s="554" t="str">
        <f>IF(AC45="","",VLOOKUP(AC45,'[3]シフト記号表（勤務時間帯）'!$D$6:$X$47,21,FALSE))</f>
        <v/>
      </c>
      <c r="AD46" s="554" t="str">
        <f>IF(AD45="","",VLOOKUP(AD45,'[3]シフト記号表（勤務時間帯）'!$D$6:$X$47,21,FALSE))</f>
        <v/>
      </c>
      <c r="AE46" s="554" t="str">
        <f>IF(AE45="","",VLOOKUP(AE45,'[3]シフト記号表（勤務時間帯）'!$D$6:$X$47,21,FALSE))</f>
        <v/>
      </c>
      <c r="AF46" s="554" t="str">
        <f>IF(AF45="","",VLOOKUP(AF45,'[3]シフト記号表（勤務時間帯）'!$D$6:$X$47,21,FALSE))</f>
        <v/>
      </c>
      <c r="AG46" s="554" t="str">
        <f>IF(AG45="","",VLOOKUP(AG45,'[3]シフト記号表（勤務時間帯）'!$D$6:$X$47,21,FALSE))</f>
        <v/>
      </c>
      <c r="AH46" s="555" t="str">
        <f>IF(AH45="","",VLOOKUP(AH45,'[3]シフト記号表（勤務時間帯）'!$D$6:$X$47,21,FALSE))</f>
        <v/>
      </c>
      <c r="AI46" s="553" t="str">
        <f>IF(AI45="","",VLOOKUP(AI45,'[3]シフト記号表（勤務時間帯）'!$D$6:$X$47,21,FALSE))</f>
        <v/>
      </c>
      <c r="AJ46" s="554" t="str">
        <f>IF(AJ45="","",VLOOKUP(AJ45,'[3]シフト記号表（勤務時間帯）'!$D$6:$X$47,21,FALSE))</f>
        <v/>
      </c>
      <c r="AK46" s="554" t="str">
        <f>IF(AK45="","",VLOOKUP(AK45,'[3]シフト記号表（勤務時間帯）'!$D$6:$X$47,21,FALSE))</f>
        <v/>
      </c>
      <c r="AL46" s="554" t="str">
        <f>IF(AL45="","",VLOOKUP(AL45,'[3]シフト記号表（勤務時間帯）'!$D$6:$X$47,21,FALSE))</f>
        <v/>
      </c>
      <c r="AM46" s="554" t="str">
        <f>IF(AM45="","",VLOOKUP(AM45,'[3]シフト記号表（勤務時間帯）'!$D$6:$X$47,21,FALSE))</f>
        <v/>
      </c>
      <c r="AN46" s="554" t="str">
        <f>IF(AN45="","",VLOOKUP(AN45,'[3]シフト記号表（勤務時間帯）'!$D$6:$X$47,21,FALSE))</f>
        <v/>
      </c>
      <c r="AO46" s="555" t="str">
        <f>IF(AO45="","",VLOOKUP(AO45,'[3]シフト記号表（勤務時間帯）'!$D$6:$X$47,21,FALSE))</f>
        <v/>
      </c>
      <c r="AP46" s="553" t="str">
        <f>IF(AP45="","",VLOOKUP(AP45,'[3]シフト記号表（勤務時間帯）'!$D$6:$X$47,21,FALSE))</f>
        <v/>
      </c>
      <c r="AQ46" s="554" t="str">
        <f>IF(AQ45="","",VLOOKUP(AQ45,'[3]シフト記号表（勤務時間帯）'!$D$6:$X$47,21,FALSE))</f>
        <v/>
      </c>
      <c r="AR46" s="554" t="str">
        <f>IF(AR45="","",VLOOKUP(AR45,'[3]シフト記号表（勤務時間帯）'!$D$6:$X$47,21,FALSE))</f>
        <v/>
      </c>
      <c r="AS46" s="554" t="str">
        <f>IF(AS45="","",VLOOKUP(AS45,'[3]シフト記号表（勤務時間帯）'!$D$6:$X$47,21,FALSE))</f>
        <v/>
      </c>
      <c r="AT46" s="554" t="str">
        <f>IF(AT45="","",VLOOKUP(AT45,'[3]シフト記号表（勤務時間帯）'!$D$6:$X$47,21,FALSE))</f>
        <v/>
      </c>
      <c r="AU46" s="554" t="str">
        <f>IF(AU45="","",VLOOKUP(AU45,'[3]シフト記号表（勤務時間帯）'!$D$6:$X$47,21,FALSE))</f>
        <v/>
      </c>
      <c r="AV46" s="555" t="str">
        <f>IF(AV45="","",VLOOKUP(AV45,'[3]シフト記号表（勤務時間帯）'!$D$6:$X$47,21,FALSE))</f>
        <v/>
      </c>
      <c r="AW46" s="553" t="str">
        <f>IF(AW45="","",VLOOKUP(AW45,'[3]シフト記号表（勤務時間帯）'!$D$6:$X$47,21,FALSE))</f>
        <v/>
      </c>
      <c r="AX46" s="554" t="str">
        <f>IF(AX45="","",VLOOKUP(AX45,'[3]シフト記号表（勤務時間帯）'!$D$6:$X$47,21,FALSE))</f>
        <v/>
      </c>
      <c r="AY46" s="554" t="str">
        <f>IF(AY45="","",VLOOKUP(AY45,'[3]シフト記号表（勤務時間帯）'!$D$6:$X$47,21,FALSE))</f>
        <v/>
      </c>
      <c r="AZ46" s="2046">
        <f>IF($BC$3="４週",SUM(U46:AV46),IF($BC$3="暦月",SUM(U46:AY46),""))</f>
        <v>0</v>
      </c>
      <c r="BA46" s="2047"/>
      <c r="BB46" s="2048">
        <f>IF($BC$3="４週",AZ46/4,IF($BC$3="暦月",(AZ46/($BC$8/7)),""))</f>
        <v>0</v>
      </c>
      <c r="BC46" s="2047"/>
      <c r="BD46" s="2043"/>
      <c r="BE46" s="2044"/>
      <c r="BF46" s="2044"/>
      <c r="BG46" s="2044"/>
      <c r="BH46" s="2045"/>
    </row>
    <row r="47" spans="2:60" ht="20.25" customHeight="1" x14ac:dyDescent="0.15">
      <c r="B47" s="836"/>
      <c r="C47" s="2135"/>
      <c r="D47" s="2140"/>
      <c r="E47" s="2136"/>
      <c r="F47" s="690"/>
      <c r="G47" s="837">
        <f>C45</f>
        <v>0</v>
      </c>
      <c r="H47" s="2256"/>
      <c r="I47" s="2137"/>
      <c r="J47" s="2333"/>
      <c r="K47" s="2333"/>
      <c r="L47" s="2138"/>
      <c r="M47" s="2340"/>
      <c r="N47" s="2341"/>
      <c r="O47" s="2342"/>
      <c r="P47" s="838" t="s">
        <v>906</v>
      </c>
      <c r="Q47" s="839"/>
      <c r="R47" s="839"/>
      <c r="S47" s="855"/>
      <c r="T47" s="856"/>
      <c r="U47" s="557" t="str">
        <f>IF(U45="","",VLOOKUP(U45,'[3]シフト記号表（勤務時間帯）'!$D$6:$Z$47,23,FALSE))</f>
        <v/>
      </c>
      <c r="V47" s="558" t="str">
        <f>IF(V45="","",VLOOKUP(V45,'[3]シフト記号表（勤務時間帯）'!$D$6:$Z$47,23,FALSE))</f>
        <v/>
      </c>
      <c r="W47" s="558" t="str">
        <f>IF(W45="","",VLOOKUP(W45,'[3]シフト記号表（勤務時間帯）'!$D$6:$Z$47,23,FALSE))</f>
        <v/>
      </c>
      <c r="X47" s="558" t="str">
        <f>IF(X45="","",VLOOKUP(X45,'[3]シフト記号表（勤務時間帯）'!$D$6:$Z$47,23,FALSE))</f>
        <v/>
      </c>
      <c r="Y47" s="558" t="str">
        <f>IF(Y45="","",VLOOKUP(Y45,'[3]シフト記号表（勤務時間帯）'!$D$6:$Z$47,23,FALSE))</f>
        <v/>
      </c>
      <c r="Z47" s="558" t="str">
        <f>IF(Z45="","",VLOOKUP(Z45,'[3]シフト記号表（勤務時間帯）'!$D$6:$Z$47,23,FALSE))</f>
        <v/>
      </c>
      <c r="AA47" s="559" t="str">
        <f>IF(AA45="","",VLOOKUP(AA45,'[3]シフト記号表（勤務時間帯）'!$D$6:$Z$47,23,FALSE))</f>
        <v/>
      </c>
      <c r="AB47" s="557" t="str">
        <f>IF(AB45="","",VLOOKUP(AB45,'[3]シフト記号表（勤務時間帯）'!$D$6:$Z$47,23,FALSE))</f>
        <v/>
      </c>
      <c r="AC47" s="558" t="str">
        <f>IF(AC45="","",VLOOKUP(AC45,'[3]シフト記号表（勤務時間帯）'!$D$6:$Z$47,23,FALSE))</f>
        <v/>
      </c>
      <c r="AD47" s="558" t="str">
        <f>IF(AD45="","",VLOOKUP(AD45,'[3]シフト記号表（勤務時間帯）'!$D$6:$Z$47,23,FALSE))</f>
        <v/>
      </c>
      <c r="AE47" s="558" t="str">
        <f>IF(AE45="","",VLOOKUP(AE45,'[3]シフト記号表（勤務時間帯）'!$D$6:$Z$47,23,FALSE))</f>
        <v/>
      </c>
      <c r="AF47" s="558" t="str">
        <f>IF(AF45="","",VLOOKUP(AF45,'[3]シフト記号表（勤務時間帯）'!$D$6:$Z$47,23,FALSE))</f>
        <v/>
      </c>
      <c r="AG47" s="558" t="str">
        <f>IF(AG45="","",VLOOKUP(AG45,'[3]シフト記号表（勤務時間帯）'!$D$6:$Z$47,23,FALSE))</f>
        <v/>
      </c>
      <c r="AH47" s="559" t="str">
        <f>IF(AH45="","",VLOOKUP(AH45,'[3]シフト記号表（勤務時間帯）'!$D$6:$Z$47,23,FALSE))</f>
        <v/>
      </c>
      <c r="AI47" s="557" t="str">
        <f>IF(AI45="","",VLOOKUP(AI45,'[3]シフト記号表（勤務時間帯）'!$D$6:$Z$47,23,FALSE))</f>
        <v/>
      </c>
      <c r="AJ47" s="558" t="str">
        <f>IF(AJ45="","",VLOOKUP(AJ45,'[3]シフト記号表（勤務時間帯）'!$D$6:$Z$47,23,FALSE))</f>
        <v/>
      </c>
      <c r="AK47" s="558" t="str">
        <f>IF(AK45="","",VLOOKUP(AK45,'[3]シフト記号表（勤務時間帯）'!$D$6:$Z$47,23,FALSE))</f>
        <v/>
      </c>
      <c r="AL47" s="558" t="str">
        <f>IF(AL45="","",VLOOKUP(AL45,'[3]シフト記号表（勤務時間帯）'!$D$6:$Z$47,23,FALSE))</f>
        <v/>
      </c>
      <c r="AM47" s="558" t="str">
        <f>IF(AM45="","",VLOOKUP(AM45,'[3]シフト記号表（勤務時間帯）'!$D$6:$Z$47,23,FALSE))</f>
        <v/>
      </c>
      <c r="AN47" s="558" t="str">
        <f>IF(AN45="","",VLOOKUP(AN45,'[3]シフト記号表（勤務時間帯）'!$D$6:$Z$47,23,FALSE))</f>
        <v/>
      </c>
      <c r="AO47" s="559" t="str">
        <f>IF(AO45="","",VLOOKUP(AO45,'[3]シフト記号表（勤務時間帯）'!$D$6:$Z$47,23,FALSE))</f>
        <v/>
      </c>
      <c r="AP47" s="557" t="str">
        <f>IF(AP45="","",VLOOKUP(AP45,'[3]シフト記号表（勤務時間帯）'!$D$6:$Z$47,23,FALSE))</f>
        <v/>
      </c>
      <c r="AQ47" s="558" t="str">
        <f>IF(AQ45="","",VLOOKUP(AQ45,'[3]シフト記号表（勤務時間帯）'!$D$6:$Z$47,23,FALSE))</f>
        <v/>
      </c>
      <c r="AR47" s="558" t="str">
        <f>IF(AR45="","",VLOOKUP(AR45,'[3]シフト記号表（勤務時間帯）'!$D$6:$Z$47,23,FALSE))</f>
        <v/>
      </c>
      <c r="AS47" s="558" t="str">
        <f>IF(AS45="","",VLOOKUP(AS45,'[3]シフト記号表（勤務時間帯）'!$D$6:$Z$47,23,FALSE))</f>
        <v/>
      </c>
      <c r="AT47" s="558" t="str">
        <f>IF(AT45="","",VLOOKUP(AT45,'[3]シフト記号表（勤務時間帯）'!$D$6:$Z$47,23,FALSE))</f>
        <v/>
      </c>
      <c r="AU47" s="558" t="str">
        <f>IF(AU45="","",VLOOKUP(AU45,'[3]シフト記号表（勤務時間帯）'!$D$6:$Z$47,23,FALSE))</f>
        <v/>
      </c>
      <c r="AV47" s="559" t="str">
        <f>IF(AV45="","",VLOOKUP(AV45,'[3]シフト記号表（勤務時間帯）'!$D$6:$Z$47,23,FALSE))</f>
        <v/>
      </c>
      <c r="AW47" s="557" t="str">
        <f>IF(AW45="","",VLOOKUP(AW45,'[3]シフト記号表（勤務時間帯）'!$D$6:$Z$47,23,FALSE))</f>
        <v/>
      </c>
      <c r="AX47" s="558" t="str">
        <f>IF(AX45="","",VLOOKUP(AX45,'[3]シフト記号表（勤務時間帯）'!$D$6:$Z$47,23,FALSE))</f>
        <v/>
      </c>
      <c r="AY47" s="558" t="str">
        <f>IF(AY45="","",VLOOKUP(AY45,'[3]シフト記号表（勤務時間帯）'!$D$6:$Z$47,23,FALSE))</f>
        <v/>
      </c>
      <c r="AZ47" s="2132">
        <f>IF($BC$3="４週",SUM(U47:AV47),IF($BC$3="暦月",SUM(U47:AY47),""))</f>
        <v>0</v>
      </c>
      <c r="BA47" s="2133"/>
      <c r="BB47" s="2134">
        <f>IF($BC$3="４週",AZ47/4,IF($BC$3="暦月",(AZ47/($BC$8/7)),""))</f>
        <v>0</v>
      </c>
      <c r="BC47" s="2133"/>
      <c r="BD47" s="2129"/>
      <c r="BE47" s="2130"/>
      <c r="BF47" s="2130"/>
      <c r="BG47" s="2130"/>
      <c r="BH47" s="2131"/>
    </row>
    <row r="48" spans="2:60" ht="20.25" customHeight="1" x14ac:dyDescent="0.15">
      <c r="B48" s="842"/>
      <c r="C48" s="2121"/>
      <c r="D48" s="2126"/>
      <c r="E48" s="2122"/>
      <c r="F48" s="689"/>
      <c r="G48" s="552"/>
      <c r="H48" s="2353"/>
      <c r="I48" s="2123"/>
      <c r="J48" s="2331"/>
      <c r="K48" s="2331"/>
      <c r="L48" s="2124"/>
      <c r="M48" s="2334"/>
      <c r="N48" s="2335"/>
      <c r="O48" s="2336"/>
      <c r="P48" s="844" t="s">
        <v>887</v>
      </c>
      <c r="Q48" s="851"/>
      <c r="R48" s="851"/>
      <c r="S48" s="852"/>
      <c r="T48" s="857"/>
      <c r="U48" s="848"/>
      <c r="V48" s="849"/>
      <c r="W48" s="849"/>
      <c r="X48" s="849"/>
      <c r="Y48" s="849"/>
      <c r="Z48" s="849"/>
      <c r="AA48" s="850"/>
      <c r="AB48" s="848"/>
      <c r="AC48" s="849"/>
      <c r="AD48" s="849"/>
      <c r="AE48" s="849"/>
      <c r="AF48" s="849"/>
      <c r="AG48" s="849"/>
      <c r="AH48" s="850"/>
      <c r="AI48" s="848"/>
      <c r="AJ48" s="849"/>
      <c r="AK48" s="849"/>
      <c r="AL48" s="849"/>
      <c r="AM48" s="849"/>
      <c r="AN48" s="849"/>
      <c r="AO48" s="850"/>
      <c r="AP48" s="848"/>
      <c r="AQ48" s="849"/>
      <c r="AR48" s="849"/>
      <c r="AS48" s="849"/>
      <c r="AT48" s="849"/>
      <c r="AU48" s="849"/>
      <c r="AV48" s="850"/>
      <c r="AW48" s="848"/>
      <c r="AX48" s="849"/>
      <c r="AY48" s="849"/>
      <c r="AZ48" s="2343"/>
      <c r="BA48" s="2344"/>
      <c r="BB48" s="2351"/>
      <c r="BC48" s="2344"/>
      <c r="BD48" s="2118"/>
      <c r="BE48" s="2119"/>
      <c r="BF48" s="2119"/>
      <c r="BG48" s="2119"/>
      <c r="BH48" s="2120"/>
    </row>
    <row r="49" spans="2:60" ht="20.25" customHeight="1" x14ac:dyDescent="0.15">
      <c r="B49" s="684">
        <f>B46+1</f>
        <v>10</v>
      </c>
      <c r="C49" s="2053"/>
      <c r="D49" s="2062"/>
      <c r="E49" s="2054"/>
      <c r="F49" s="689">
        <f>C48</f>
        <v>0</v>
      </c>
      <c r="G49" s="552"/>
      <c r="H49" s="2191"/>
      <c r="I49" s="2057"/>
      <c r="J49" s="2332"/>
      <c r="K49" s="2332"/>
      <c r="L49" s="2058"/>
      <c r="M49" s="2337"/>
      <c r="N49" s="2338"/>
      <c r="O49" s="2339"/>
      <c r="P49" s="832" t="s">
        <v>905</v>
      </c>
      <c r="Q49" s="833"/>
      <c r="R49" s="833"/>
      <c r="S49" s="834"/>
      <c r="T49" s="835"/>
      <c r="U49" s="553" t="str">
        <f>IF(U48="","",VLOOKUP(U48,'[3]シフト記号表（勤務時間帯）'!$D$6:$X$47,21,FALSE))</f>
        <v/>
      </c>
      <c r="V49" s="554" t="str">
        <f>IF(V48="","",VLOOKUP(V48,'[3]シフト記号表（勤務時間帯）'!$D$6:$X$47,21,FALSE))</f>
        <v/>
      </c>
      <c r="W49" s="554" t="str">
        <f>IF(W48="","",VLOOKUP(W48,'[3]シフト記号表（勤務時間帯）'!$D$6:$X$47,21,FALSE))</f>
        <v/>
      </c>
      <c r="X49" s="554" t="str">
        <f>IF(X48="","",VLOOKUP(X48,'[3]シフト記号表（勤務時間帯）'!$D$6:$X$47,21,FALSE))</f>
        <v/>
      </c>
      <c r="Y49" s="554" t="str">
        <f>IF(Y48="","",VLOOKUP(Y48,'[3]シフト記号表（勤務時間帯）'!$D$6:$X$47,21,FALSE))</f>
        <v/>
      </c>
      <c r="Z49" s="554" t="str">
        <f>IF(Z48="","",VLOOKUP(Z48,'[3]シフト記号表（勤務時間帯）'!$D$6:$X$47,21,FALSE))</f>
        <v/>
      </c>
      <c r="AA49" s="555" t="str">
        <f>IF(AA48="","",VLOOKUP(AA48,'[3]シフト記号表（勤務時間帯）'!$D$6:$X$47,21,FALSE))</f>
        <v/>
      </c>
      <c r="AB49" s="553" t="str">
        <f>IF(AB48="","",VLOOKUP(AB48,'[3]シフト記号表（勤務時間帯）'!$D$6:$X$47,21,FALSE))</f>
        <v/>
      </c>
      <c r="AC49" s="554" t="str">
        <f>IF(AC48="","",VLOOKUP(AC48,'[3]シフト記号表（勤務時間帯）'!$D$6:$X$47,21,FALSE))</f>
        <v/>
      </c>
      <c r="AD49" s="554" t="str">
        <f>IF(AD48="","",VLOOKUP(AD48,'[3]シフト記号表（勤務時間帯）'!$D$6:$X$47,21,FALSE))</f>
        <v/>
      </c>
      <c r="AE49" s="554" t="str">
        <f>IF(AE48="","",VLOOKUP(AE48,'[3]シフト記号表（勤務時間帯）'!$D$6:$X$47,21,FALSE))</f>
        <v/>
      </c>
      <c r="AF49" s="554" t="str">
        <f>IF(AF48="","",VLOOKUP(AF48,'[3]シフト記号表（勤務時間帯）'!$D$6:$X$47,21,FALSE))</f>
        <v/>
      </c>
      <c r="AG49" s="554" t="str">
        <f>IF(AG48="","",VLOOKUP(AG48,'[3]シフト記号表（勤務時間帯）'!$D$6:$X$47,21,FALSE))</f>
        <v/>
      </c>
      <c r="AH49" s="555" t="str">
        <f>IF(AH48="","",VLOOKUP(AH48,'[3]シフト記号表（勤務時間帯）'!$D$6:$X$47,21,FALSE))</f>
        <v/>
      </c>
      <c r="AI49" s="553" t="str">
        <f>IF(AI48="","",VLOOKUP(AI48,'[3]シフト記号表（勤務時間帯）'!$D$6:$X$47,21,FALSE))</f>
        <v/>
      </c>
      <c r="AJ49" s="554" t="str">
        <f>IF(AJ48="","",VLOOKUP(AJ48,'[3]シフト記号表（勤務時間帯）'!$D$6:$X$47,21,FALSE))</f>
        <v/>
      </c>
      <c r="AK49" s="554" t="str">
        <f>IF(AK48="","",VLOOKUP(AK48,'[3]シフト記号表（勤務時間帯）'!$D$6:$X$47,21,FALSE))</f>
        <v/>
      </c>
      <c r="AL49" s="554" t="str">
        <f>IF(AL48="","",VLOOKUP(AL48,'[3]シフト記号表（勤務時間帯）'!$D$6:$X$47,21,FALSE))</f>
        <v/>
      </c>
      <c r="AM49" s="554" t="str">
        <f>IF(AM48="","",VLOOKUP(AM48,'[3]シフト記号表（勤務時間帯）'!$D$6:$X$47,21,FALSE))</f>
        <v/>
      </c>
      <c r="AN49" s="554" t="str">
        <f>IF(AN48="","",VLOOKUP(AN48,'[3]シフト記号表（勤務時間帯）'!$D$6:$X$47,21,FALSE))</f>
        <v/>
      </c>
      <c r="AO49" s="555" t="str">
        <f>IF(AO48="","",VLOOKUP(AO48,'[3]シフト記号表（勤務時間帯）'!$D$6:$X$47,21,FALSE))</f>
        <v/>
      </c>
      <c r="AP49" s="553" t="str">
        <f>IF(AP48="","",VLOOKUP(AP48,'[3]シフト記号表（勤務時間帯）'!$D$6:$X$47,21,FALSE))</f>
        <v/>
      </c>
      <c r="AQ49" s="554" t="str">
        <f>IF(AQ48="","",VLOOKUP(AQ48,'[3]シフト記号表（勤務時間帯）'!$D$6:$X$47,21,FALSE))</f>
        <v/>
      </c>
      <c r="AR49" s="554" t="str">
        <f>IF(AR48="","",VLOOKUP(AR48,'[3]シフト記号表（勤務時間帯）'!$D$6:$X$47,21,FALSE))</f>
        <v/>
      </c>
      <c r="AS49" s="554" t="str">
        <f>IF(AS48="","",VLOOKUP(AS48,'[3]シフト記号表（勤務時間帯）'!$D$6:$X$47,21,FALSE))</f>
        <v/>
      </c>
      <c r="AT49" s="554" t="str">
        <f>IF(AT48="","",VLOOKUP(AT48,'[3]シフト記号表（勤務時間帯）'!$D$6:$X$47,21,FALSE))</f>
        <v/>
      </c>
      <c r="AU49" s="554" t="str">
        <f>IF(AU48="","",VLOOKUP(AU48,'[3]シフト記号表（勤務時間帯）'!$D$6:$X$47,21,FALSE))</f>
        <v/>
      </c>
      <c r="AV49" s="555" t="str">
        <f>IF(AV48="","",VLOOKUP(AV48,'[3]シフト記号表（勤務時間帯）'!$D$6:$X$47,21,FALSE))</f>
        <v/>
      </c>
      <c r="AW49" s="553" t="str">
        <f>IF(AW48="","",VLOOKUP(AW48,'[3]シフト記号表（勤務時間帯）'!$D$6:$X$47,21,FALSE))</f>
        <v/>
      </c>
      <c r="AX49" s="554" t="str">
        <f>IF(AX48="","",VLOOKUP(AX48,'[3]シフト記号表（勤務時間帯）'!$D$6:$X$47,21,FALSE))</f>
        <v/>
      </c>
      <c r="AY49" s="554" t="str">
        <f>IF(AY48="","",VLOOKUP(AY48,'[3]シフト記号表（勤務時間帯）'!$D$6:$X$47,21,FALSE))</f>
        <v/>
      </c>
      <c r="AZ49" s="2046">
        <f>IF($BC$3="４週",SUM(U49:AV49),IF($BC$3="暦月",SUM(U49:AY49),""))</f>
        <v>0</v>
      </c>
      <c r="BA49" s="2047"/>
      <c r="BB49" s="2048">
        <f>IF($BC$3="４週",AZ49/4,IF($BC$3="暦月",(AZ49/($BC$8/7)),""))</f>
        <v>0</v>
      </c>
      <c r="BC49" s="2047"/>
      <c r="BD49" s="2043"/>
      <c r="BE49" s="2044"/>
      <c r="BF49" s="2044"/>
      <c r="BG49" s="2044"/>
      <c r="BH49" s="2045"/>
    </row>
    <row r="50" spans="2:60" ht="20.25" customHeight="1" x14ac:dyDescent="0.15">
      <c r="B50" s="836"/>
      <c r="C50" s="2135"/>
      <c r="D50" s="2140"/>
      <c r="E50" s="2136"/>
      <c r="F50" s="690"/>
      <c r="G50" s="837">
        <f>C48</f>
        <v>0</v>
      </c>
      <c r="H50" s="2256"/>
      <c r="I50" s="2137"/>
      <c r="J50" s="2333"/>
      <c r="K50" s="2333"/>
      <c r="L50" s="2138"/>
      <c r="M50" s="2340"/>
      <c r="N50" s="2341"/>
      <c r="O50" s="2342"/>
      <c r="P50" s="858" t="s">
        <v>906</v>
      </c>
      <c r="Q50" s="859"/>
      <c r="R50" s="859"/>
      <c r="S50" s="860"/>
      <c r="T50" s="861"/>
      <c r="U50" s="557" t="str">
        <f>IF(U48="","",VLOOKUP(U48,'[3]シフト記号表（勤務時間帯）'!$D$6:$Z$47,23,FALSE))</f>
        <v/>
      </c>
      <c r="V50" s="558" t="str">
        <f>IF(V48="","",VLOOKUP(V48,'[3]シフト記号表（勤務時間帯）'!$D$6:$Z$47,23,FALSE))</f>
        <v/>
      </c>
      <c r="W50" s="558" t="str">
        <f>IF(W48="","",VLOOKUP(W48,'[3]シフト記号表（勤務時間帯）'!$D$6:$Z$47,23,FALSE))</f>
        <v/>
      </c>
      <c r="X50" s="558" t="str">
        <f>IF(X48="","",VLOOKUP(X48,'[3]シフト記号表（勤務時間帯）'!$D$6:$Z$47,23,FALSE))</f>
        <v/>
      </c>
      <c r="Y50" s="558" t="str">
        <f>IF(Y48="","",VLOOKUP(Y48,'[3]シフト記号表（勤務時間帯）'!$D$6:$Z$47,23,FALSE))</f>
        <v/>
      </c>
      <c r="Z50" s="558" t="str">
        <f>IF(Z48="","",VLOOKUP(Z48,'[3]シフト記号表（勤務時間帯）'!$D$6:$Z$47,23,FALSE))</f>
        <v/>
      </c>
      <c r="AA50" s="559" t="str">
        <f>IF(AA48="","",VLOOKUP(AA48,'[3]シフト記号表（勤務時間帯）'!$D$6:$Z$47,23,FALSE))</f>
        <v/>
      </c>
      <c r="AB50" s="557" t="str">
        <f>IF(AB48="","",VLOOKUP(AB48,'[3]シフト記号表（勤務時間帯）'!$D$6:$Z$47,23,FALSE))</f>
        <v/>
      </c>
      <c r="AC50" s="558" t="str">
        <f>IF(AC48="","",VLOOKUP(AC48,'[3]シフト記号表（勤務時間帯）'!$D$6:$Z$47,23,FALSE))</f>
        <v/>
      </c>
      <c r="AD50" s="558" t="str">
        <f>IF(AD48="","",VLOOKUP(AD48,'[3]シフト記号表（勤務時間帯）'!$D$6:$Z$47,23,FALSE))</f>
        <v/>
      </c>
      <c r="AE50" s="558" t="str">
        <f>IF(AE48="","",VLOOKUP(AE48,'[3]シフト記号表（勤務時間帯）'!$D$6:$Z$47,23,FALSE))</f>
        <v/>
      </c>
      <c r="AF50" s="558" t="str">
        <f>IF(AF48="","",VLOOKUP(AF48,'[3]シフト記号表（勤務時間帯）'!$D$6:$Z$47,23,FALSE))</f>
        <v/>
      </c>
      <c r="AG50" s="558" t="str">
        <f>IF(AG48="","",VLOOKUP(AG48,'[3]シフト記号表（勤務時間帯）'!$D$6:$Z$47,23,FALSE))</f>
        <v/>
      </c>
      <c r="AH50" s="559" t="str">
        <f>IF(AH48="","",VLOOKUP(AH48,'[3]シフト記号表（勤務時間帯）'!$D$6:$Z$47,23,FALSE))</f>
        <v/>
      </c>
      <c r="AI50" s="557" t="str">
        <f>IF(AI48="","",VLOOKUP(AI48,'[3]シフト記号表（勤務時間帯）'!$D$6:$Z$47,23,FALSE))</f>
        <v/>
      </c>
      <c r="AJ50" s="558" t="str">
        <f>IF(AJ48="","",VLOOKUP(AJ48,'[3]シフト記号表（勤務時間帯）'!$D$6:$Z$47,23,FALSE))</f>
        <v/>
      </c>
      <c r="AK50" s="558" t="str">
        <f>IF(AK48="","",VLOOKUP(AK48,'[3]シフト記号表（勤務時間帯）'!$D$6:$Z$47,23,FALSE))</f>
        <v/>
      </c>
      <c r="AL50" s="558" t="str">
        <f>IF(AL48="","",VLOOKUP(AL48,'[3]シフト記号表（勤務時間帯）'!$D$6:$Z$47,23,FALSE))</f>
        <v/>
      </c>
      <c r="AM50" s="558" t="str">
        <f>IF(AM48="","",VLOOKUP(AM48,'[3]シフト記号表（勤務時間帯）'!$D$6:$Z$47,23,FALSE))</f>
        <v/>
      </c>
      <c r="AN50" s="558" t="str">
        <f>IF(AN48="","",VLOOKUP(AN48,'[3]シフト記号表（勤務時間帯）'!$D$6:$Z$47,23,FALSE))</f>
        <v/>
      </c>
      <c r="AO50" s="559" t="str">
        <f>IF(AO48="","",VLOOKUP(AO48,'[3]シフト記号表（勤務時間帯）'!$D$6:$Z$47,23,FALSE))</f>
        <v/>
      </c>
      <c r="AP50" s="557" t="str">
        <f>IF(AP48="","",VLOOKUP(AP48,'[3]シフト記号表（勤務時間帯）'!$D$6:$Z$47,23,FALSE))</f>
        <v/>
      </c>
      <c r="AQ50" s="558" t="str">
        <f>IF(AQ48="","",VLOOKUP(AQ48,'[3]シフト記号表（勤務時間帯）'!$D$6:$Z$47,23,FALSE))</f>
        <v/>
      </c>
      <c r="AR50" s="558" t="str">
        <f>IF(AR48="","",VLOOKUP(AR48,'[3]シフト記号表（勤務時間帯）'!$D$6:$Z$47,23,FALSE))</f>
        <v/>
      </c>
      <c r="AS50" s="558" t="str">
        <f>IF(AS48="","",VLOOKUP(AS48,'[3]シフト記号表（勤務時間帯）'!$D$6:$Z$47,23,FALSE))</f>
        <v/>
      </c>
      <c r="AT50" s="558" t="str">
        <f>IF(AT48="","",VLOOKUP(AT48,'[3]シフト記号表（勤務時間帯）'!$D$6:$Z$47,23,FALSE))</f>
        <v/>
      </c>
      <c r="AU50" s="558" t="str">
        <f>IF(AU48="","",VLOOKUP(AU48,'[3]シフト記号表（勤務時間帯）'!$D$6:$Z$47,23,FALSE))</f>
        <v/>
      </c>
      <c r="AV50" s="559" t="str">
        <f>IF(AV48="","",VLOOKUP(AV48,'[3]シフト記号表（勤務時間帯）'!$D$6:$Z$47,23,FALSE))</f>
        <v/>
      </c>
      <c r="AW50" s="557" t="str">
        <f>IF(AW48="","",VLOOKUP(AW48,'[3]シフト記号表（勤務時間帯）'!$D$6:$Z$47,23,FALSE))</f>
        <v/>
      </c>
      <c r="AX50" s="558" t="str">
        <f>IF(AX48="","",VLOOKUP(AX48,'[3]シフト記号表（勤務時間帯）'!$D$6:$Z$47,23,FALSE))</f>
        <v/>
      </c>
      <c r="AY50" s="558" t="str">
        <f>IF(AY48="","",VLOOKUP(AY48,'[3]シフト記号表（勤務時間帯）'!$D$6:$Z$47,23,FALSE))</f>
        <v/>
      </c>
      <c r="AZ50" s="2132">
        <f>IF($BC$3="４週",SUM(U50:AV50),IF($BC$3="暦月",SUM(U50:AY50),""))</f>
        <v>0</v>
      </c>
      <c r="BA50" s="2133"/>
      <c r="BB50" s="2134">
        <f>IF($BC$3="４週",AZ50/4,IF($BC$3="暦月",(AZ50/($BC$8/7)),""))</f>
        <v>0</v>
      </c>
      <c r="BC50" s="2133"/>
      <c r="BD50" s="2129"/>
      <c r="BE50" s="2130"/>
      <c r="BF50" s="2130"/>
      <c r="BG50" s="2130"/>
      <c r="BH50" s="2131"/>
    </row>
    <row r="51" spans="2:60" ht="20.25" customHeight="1" x14ac:dyDescent="0.15">
      <c r="B51" s="842"/>
      <c r="C51" s="2121"/>
      <c r="D51" s="2126"/>
      <c r="E51" s="2122"/>
      <c r="F51" s="689"/>
      <c r="G51" s="552"/>
      <c r="H51" s="2353"/>
      <c r="I51" s="2123"/>
      <c r="J51" s="2331"/>
      <c r="K51" s="2331"/>
      <c r="L51" s="2124"/>
      <c r="M51" s="2334"/>
      <c r="N51" s="2335"/>
      <c r="O51" s="2336"/>
      <c r="P51" s="844" t="s">
        <v>887</v>
      </c>
      <c r="Q51" s="851"/>
      <c r="R51" s="851"/>
      <c r="S51" s="852"/>
      <c r="T51" s="857"/>
      <c r="U51" s="848"/>
      <c r="V51" s="849"/>
      <c r="W51" s="849"/>
      <c r="X51" s="849"/>
      <c r="Y51" s="849"/>
      <c r="Z51" s="849"/>
      <c r="AA51" s="850"/>
      <c r="AB51" s="848"/>
      <c r="AC51" s="849"/>
      <c r="AD51" s="849"/>
      <c r="AE51" s="849"/>
      <c r="AF51" s="849"/>
      <c r="AG51" s="849"/>
      <c r="AH51" s="850"/>
      <c r="AI51" s="848"/>
      <c r="AJ51" s="849"/>
      <c r="AK51" s="849"/>
      <c r="AL51" s="849"/>
      <c r="AM51" s="849"/>
      <c r="AN51" s="849"/>
      <c r="AO51" s="850"/>
      <c r="AP51" s="848"/>
      <c r="AQ51" s="849"/>
      <c r="AR51" s="849"/>
      <c r="AS51" s="849"/>
      <c r="AT51" s="849"/>
      <c r="AU51" s="849"/>
      <c r="AV51" s="850"/>
      <c r="AW51" s="848"/>
      <c r="AX51" s="849"/>
      <c r="AY51" s="849"/>
      <c r="AZ51" s="2343"/>
      <c r="BA51" s="2344"/>
      <c r="BB51" s="2351"/>
      <c r="BC51" s="2344"/>
      <c r="BD51" s="2118"/>
      <c r="BE51" s="2119"/>
      <c r="BF51" s="2119"/>
      <c r="BG51" s="2119"/>
      <c r="BH51" s="2120"/>
    </row>
    <row r="52" spans="2:60" ht="20.25" customHeight="1" x14ac:dyDescent="0.15">
      <c r="B52" s="684">
        <f>B49+1</f>
        <v>11</v>
      </c>
      <c r="C52" s="2053"/>
      <c r="D52" s="2062"/>
      <c r="E52" s="2054"/>
      <c r="F52" s="689">
        <f>C51</f>
        <v>0</v>
      </c>
      <c r="G52" s="552"/>
      <c r="H52" s="2191"/>
      <c r="I52" s="2057"/>
      <c r="J52" s="2332"/>
      <c r="K52" s="2332"/>
      <c r="L52" s="2058"/>
      <c r="M52" s="2337"/>
      <c r="N52" s="2338"/>
      <c r="O52" s="2339"/>
      <c r="P52" s="832" t="s">
        <v>905</v>
      </c>
      <c r="Q52" s="833"/>
      <c r="R52" s="833"/>
      <c r="S52" s="834"/>
      <c r="T52" s="835"/>
      <c r="U52" s="553" t="str">
        <f>IF(U51="","",VLOOKUP(U51,'[3]シフト記号表（勤務時間帯）'!$D$6:$X$47,21,FALSE))</f>
        <v/>
      </c>
      <c r="V52" s="554" t="str">
        <f>IF(V51="","",VLOOKUP(V51,'[3]シフト記号表（勤務時間帯）'!$D$6:$X$47,21,FALSE))</f>
        <v/>
      </c>
      <c r="W52" s="554" t="str">
        <f>IF(W51="","",VLOOKUP(W51,'[3]シフト記号表（勤務時間帯）'!$D$6:$X$47,21,FALSE))</f>
        <v/>
      </c>
      <c r="X52" s="554" t="str">
        <f>IF(X51="","",VLOOKUP(X51,'[3]シフト記号表（勤務時間帯）'!$D$6:$X$47,21,FALSE))</f>
        <v/>
      </c>
      <c r="Y52" s="554" t="str">
        <f>IF(Y51="","",VLOOKUP(Y51,'[3]シフト記号表（勤務時間帯）'!$D$6:$X$47,21,FALSE))</f>
        <v/>
      </c>
      <c r="Z52" s="554" t="str">
        <f>IF(Z51="","",VLOOKUP(Z51,'[3]シフト記号表（勤務時間帯）'!$D$6:$X$47,21,FALSE))</f>
        <v/>
      </c>
      <c r="AA52" s="555" t="str">
        <f>IF(AA51="","",VLOOKUP(AA51,'[3]シフト記号表（勤務時間帯）'!$D$6:$X$47,21,FALSE))</f>
        <v/>
      </c>
      <c r="AB52" s="553" t="str">
        <f>IF(AB51="","",VLOOKUP(AB51,'[3]シフト記号表（勤務時間帯）'!$D$6:$X$47,21,FALSE))</f>
        <v/>
      </c>
      <c r="AC52" s="554" t="str">
        <f>IF(AC51="","",VLOOKUP(AC51,'[3]シフト記号表（勤務時間帯）'!$D$6:$X$47,21,FALSE))</f>
        <v/>
      </c>
      <c r="AD52" s="554" t="str">
        <f>IF(AD51="","",VLOOKUP(AD51,'[3]シフト記号表（勤務時間帯）'!$D$6:$X$47,21,FALSE))</f>
        <v/>
      </c>
      <c r="AE52" s="554" t="str">
        <f>IF(AE51="","",VLOOKUP(AE51,'[3]シフト記号表（勤務時間帯）'!$D$6:$X$47,21,FALSE))</f>
        <v/>
      </c>
      <c r="AF52" s="554" t="str">
        <f>IF(AF51="","",VLOOKUP(AF51,'[3]シフト記号表（勤務時間帯）'!$D$6:$X$47,21,FALSE))</f>
        <v/>
      </c>
      <c r="AG52" s="554" t="str">
        <f>IF(AG51="","",VLOOKUP(AG51,'[3]シフト記号表（勤務時間帯）'!$D$6:$X$47,21,FALSE))</f>
        <v/>
      </c>
      <c r="AH52" s="555" t="str">
        <f>IF(AH51="","",VLOOKUP(AH51,'[3]シフト記号表（勤務時間帯）'!$D$6:$X$47,21,FALSE))</f>
        <v/>
      </c>
      <c r="AI52" s="553" t="str">
        <f>IF(AI51="","",VLOOKUP(AI51,'[3]シフト記号表（勤務時間帯）'!$D$6:$X$47,21,FALSE))</f>
        <v/>
      </c>
      <c r="AJ52" s="554" t="str">
        <f>IF(AJ51="","",VLOOKUP(AJ51,'[3]シフト記号表（勤務時間帯）'!$D$6:$X$47,21,FALSE))</f>
        <v/>
      </c>
      <c r="AK52" s="554" t="str">
        <f>IF(AK51="","",VLOOKUP(AK51,'[3]シフト記号表（勤務時間帯）'!$D$6:$X$47,21,FALSE))</f>
        <v/>
      </c>
      <c r="AL52" s="554" t="str">
        <f>IF(AL51="","",VLOOKUP(AL51,'[3]シフト記号表（勤務時間帯）'!$D$6:$X$47,21,FALSE))</f>
        <v/>
      </c>
      <c r="AM52" s="554" t="str">
        <f>IF(AM51="","",VLOOKUP(AM51,'[3]シフト記号表（勤務時間帯）'!$D$6:$X$47,21,FALSE))</f>
        <v/>
      </c>
      <c r="AN52" s="554" t="str">
        <f>IF(AN51="","",VLOOKUP(AN51,'[3]シフト記号表（勤務時間帯）'!$D$6:$X$47,21,FALSE))</f>
        <v/>
      </c>
      <c r="AO52" s="555" t="str">
        <f>IF(AO51="","",VLOOKUP(AO51,'[3]シフト記号表（勤務時間帯）'!$D$6:$X$47,21,FALSE))</f>
        <v/>
      </c>
      <c r="AP52" s="553" t="str">
        <f>IF(AP51="","",VLOOKUP(AP51,'[3]シフト記号表（勤務時間帯）'!$D$6:$X$47,21,FALSE))</f>
        <v/>
      </c>
      <c r="AQ52" s="554" t="str">
        <f>IF(AQ51="","",VLOOKUP(AQ51,'[3]シフト記号表（勤務時間帯）'!$D$6:$X$47,21,FALSE))</f>
        <v/>
      </c>
      <c r="AR52" s="554" t="str">
        <f>IF(AR51="","",VLOOKUP(AR51,'[3]シフト記号表（勤務時間帯）'!$D$6:$X$47,21,FALSE))</f>
        <v/>
      </c>
      <c r="AS52" s="554" t="str">
        <f>IF(AS51="","",VLOOKUP(AS51,'[3]シフト記号表（勤務時間帯）'!$D$6:$X$47,21,FALSE))</f>
        <v/>
      </c>
      <c r="AT52" s="554" t="str">
        <f>IF(AT51="","",VLOOKUP(AT51,'[3]シフト記号表（勤務時間帯）'!$D$6:$X$47,21,FALSE))</f>
        <v/>
      </c>
      <c r="AU52" s="554" t="str">
        <f>IF(AU51="","",VLOOKUP(AU51,'[3]シフト記号表（勤務時間帯）'!$D$6:$X$47,21,FALSE))</f>
        <v/>
      </c>
      <c r="AV52" s="555" t="str">
        <f>IF(AV51="","",VLOOKUP(AV51,'[3]シフト記号表（勤務時間帯）'!$D$6:$X$47,21,FALSE))</f>
        <v/>
      </c>
      <c r="AW52" s="553" t="str">
        <f>IF(AW51="","",VLOOKUP(AW51,'[3]シフト記号表（勤務時間帯）'!$D$6:$X$47,21,FALSE))</f>
        <v/>
      </c>
      <c r="AX52" s="554" t="str">
        <f>IF(AX51="","",VLOOKUP(AX51,'[3]シフト記号表（勤務時間帯）'!$D$6:$X$47,21,FALSE))</f>
        <v/>
      </c>
      <c r="AY52" s="554" t="str">
        <f>IF(AY51="","",VLOOKUP(AY51,'[3]シフト記号表（勤務時間帯）'!$D$6:$X$47,21,FALSE))</f>
        <v/>
      </c>
      <c r="AZ52" s="2046">
        <f>IF($BC$3="４週",SUM(U52:AV52),IF($BC$3="暦月",SUM(U52:AY52),""))</f>
        <v>0</v>
      </c>
      <c r="BA52" s="2047"/>
      <c r="BB52" s="2048">
        <f>IF($BC$3="４週",AZ52/4,IF($BC$3="暦月",(AZ52/($BC$8/7)),""))</f>
        <v>0</v>
      </c>
      <c r="BC52" s="2047"/>
      <c r="BD52" s="2043"/>
      <c r="BE52" s="2044"/>
      <c r="BF52" s="2044"/>
      <c r="BG52" s="2044"/>
      <c r="BH52" s="2045"/>
    </row>
    <row r="53" spans="2:60" ht="20.25" customHeight="1" x14ac:dyDescent="0.15">
      <c r="B53" s="836"/>
      <c r="C53" s="2135"/>
      <c r="D53" s="2140"/>
      <c r="E53" s="2136"/>
      <c r="F53" s="690"/>
      <c r="G53" s="837">
        <f>C51</f>
        <v>0</v>
      </c>
      <c r="H53" s="2256"/>
      <c r="I53" s="2137"/>
      <c r="J53" s="2333"/>
      <c r="K53" s="2333"/>
      <c r="L53" s="2138"/>
      <c r="M53" s="2340"/>
      <c r="N53" s="2341"/>
      <c r="O53" s="2342"/>
      <c r="P53" s="858" t="s">
        <v>906</v>
      </c>
      <c r="Q53" s="859"/>
      <c r="R53" s="859"/>
      <c r="S53" s="860"/>
      <c r="T53" s="861"/>
      <c r="U53" s="557" t="str">
        <f>IF(U51="","",VLOOKUP(U51,'[3]シフト記号表（勤務時間帯）'!$D$6:$Z$47,23,FALSE))</f>
        <v/>
      </c>
      <c r="V53" s="558" t="str">
        <f>IF(V51="","",VLOOKUP(V51,'[3]シフト記号表（勤務時間帯）'!$D$6:$Z$47,23,FALSE))</f>
        <v/>
      </c>
      <c r="W53" s="558" t="str">
        <f>IF(W51="","",VLOOKUP(W51,'[3]シフト記号表（勤務時間帯）'!$D$6:$Z$47,23,FALSE))</f>
        <v/>
      </c>
      <c r="X53" s="558" t="str">
        <f>IF(X51="","",VLOOKUP(X51,'[3]シフト記号表（勤務時間帯）'!$D$6:$Z$47,23,FALSE))</f>
        <v/>
      </c>
      <c r="Y53" s="558" t="str">
        <f>IF(Y51="","",VLOOKUP(Y51,'[3]シフト記号表（勤務時間帯）'!$D$6:$Z$47,23,FALSE))</f>
        <v/>
      </c>
      <c r="Z53" s="558" t="str">
        <f>IF(Z51="","",VLOOKUP(Z51,'[3]シフト記号表（勤務時間帯）'!$D$6:$Z$47,23,FALSE))</f>
        <v/>
      </c>
      <c r="AA53" s="559" t="str">
        <f>IF(AA51="","",VLOOKUP(AA51,'[3]シフト記号表（勤務時間帯）'!$D$6:$Z$47,23,FALSE))</f>
        <v/>
      </c>
      <c r="AB53" s="557" t="str">
        <f>IF(AB51="","",VLOOKUP(AB51,'[3]シフト記号表（勤務時間帯）'!$D$6:$Z$47,23,FALSE))</f>
        <v/>
      </c>
      <c r="AC53" s="558" t="str">
        <f>IF(AC51="","",VLOOKUP(AC51,'[3]シフト記号表（勤務時間帯）'!$D$6:$Z$47,23,FALSE))</f>
        <v/>
      </c>
      <c r="AD53" s="558" t="str">
        <f>IF(AD51="","",VLOOKUP(AD51,'[3]シフト記号表（勤務時間帯）'!$D$6:$Z$47,23,FALSE))</f>
        <v/>
      </c>
      <c r="AE53" s="558" t="str">
        <f>IF(AE51="","",VLOOKUP(AE51,'[3]シフト記号表（勤務時間帯）'!$D$6:$Z$47,23,FALSE))</f>
        <v/>
      </c>
      <c r="AF53" s="558" t="str">
        <f>IF(AF51="","",VLOOKUP(AF51,'[3]シフト記号表（勤務時間帯）'!$D$6:$Z$47,23,FALSE))</f>
        <v/>
      </c>
      <c r="AG53" s="558" t="str">
        <f>IF(AG51="","",VLOOKUP(AG51,'[3]シフト記号表（勤務時間帯）'!$D$6:$Z$47,23,FALSE))</f>
        <v/>
      </c>
      <c r="AH53" s="559" t="str">
        <f>IF(AH51="","",VLOOKUP(AH51,'[3]シフト記号表（勤務時間帯）'!$D$6:$Z$47,23,FALSE))</f>
        <v/>
      </c>
      <c r="AI53" s="557" t="str">
        <f>IF(AI51="","",VLOOKUP(AI51,'[3]シフト記号表（勤務時間帯）'!$D$6:$Z$47,23,FALSE))</f>
        <v/>
      </c>
      <c r="AJ53" s="558" t="str">
        <f>IF(AJ51="","",VLOOKUP(AJ51,'[3]シフト記号表（勤務時間帯）'!$D$6:$Z$47,23,FALSE))</f>
        <v/>
      </c>
      <c r="AK53" s="558" t="str">
        <f>IF(AK51="","",VLOOKUP(AK51,'[3]シフト記号表（勤務時間帯）'!$D$6:$Z$47,23,FALSE))</f>
        <v/>
      </c>
      <c r="AL53" s="558" t="str">
        <f>IF(AL51="","",VLOOKUP(AL51,'[3]シフト記号表（勤務時間帯）'!$D$6:$Z$47,23,FALSE))</f>
        <v/>
      </c>
      <c r="AM53" s="558" t="str">
        <f>IF(AM51="","",VLOOKUP(AM51,'[3]シフト記号表（勤務時間帯）'!$D$6:$Z$47,23,FALSE))</f>
        <v/>
      </c>
      <c r="AN53" s="558" t="str">
        <f>IF(AN51="","",VLOOKUP(AN51,'[3]シフト記号表（勤務時間帯）'!$D$6:$Z$47,23,FALSE))</f>
        <v/>
      </c>
      <c r="AO53" s="559" t="str">
        <f>IF(AO51="","",VLOOKUP(AO51,'[3]シフト記号表（勤務時間帯）'!$D$6:$Z$47,23,FALSE))</f>
        <v/>
      </c>
      <c r="AP53" s="557" t="str">
        <f>IF(AP51="","",VLOOKUP(AP51,'[3]シフト記号表（勤務時間帯）'!$D$6:$Z$47,23,FALSE))</f>
        <v/>
      </c>
      <c r="AQ53" s="558" t="str">
        <f>IF(AQ51="","",VLOOKUP(AQ51,'[3]シフト記号表（勤務時間帯）'!$D$6:$Z$47,23,FALSE))</f>
        <v/>
      </c>
      <c r="AR53" s="558" t="str">
        <f>IF(AR51="","",VLOOKUP(AR51,'[3]シフト記号表（勤務時間帯）'!$D$6:$Z$47,23,FALSE))</f>
        <v/>
      </c>
      <c r="AS53" s="558" t="str">
        <f>IF(AS51="","",VLOOKUP(AS51,'[3]シフト記号表（勤務時間帯）'!$D$6:$Z$47,23,FALSE))</f>
        <v/>
      </c>
      <c r="AT53" s="558" t="str">
        <f>IF(AT51="","",VLOOKUP(AT51,'[3]シフト記号表（勤務時間帯）'!$D$6:$Z$47,23,FALSE))</f>
        <v/>
      </c>
      <c r="AU53" s="558" t="str">
        <f>IF(AU51="","",VLOOKUP(AU51,'[3]シフト記号表（勤務時間帯）'!$D$6:$Z$47,23,FALSE))</f>
        <v/>
      </c>
      <c r="AV53" s="559" t="str">
        <f>IF(AV51="","",VLOOKUP(AV51,'[3]シフト記号表（勤務時間帯）'!$D$6:$Z$47,23,FALSE))</f>
        <v/>
      </c>
      <c r="AW53" s="557" t="str">
        <f>IF(AW51="","",VLOOKUP(AW51,'[3]シフト記号表（勤務時間帯）'!$D$6:$Z$47,23,FALSE))</f>
        <v/>
      </c>
      <c r="AX53" s="558" t="str">
        <f>IF(AX51="","",VLOOKUP(AX51,'[3]シフト記号表（勤務時間帯）'!$D$6:$Z$47,23,FALSE))</f>
        <v/>
      </c>
      <c r="AY53" s="558" t="str">
        <f>IF(AY51="","",VLOOKUP(AY51,'[3]シフト記号表（勤務時間帯）'!$D$6:$Z$47,23,FALSE))</f>
        <v/>
      </c>
      <c r="AZ53" s="2132">
        <f>IF($BC$3="４週",SUM(U53:AV53),IF($BC$3="暦月",SUM(U53:AY53),""))</f>
        <v>0</v>
      </c>
      <c r="BA53" s="2133"/>
      <c r="BB53" s="2134">
        <f>IF($BC$3="４週",AZ53/4,IF($BC$3="暦月",(AZ53/($BC$8/7)),""))</f>
        <v>0</v>
      </c>
      <c r="BC53" s="2133"/>
      <c r="BD53" s="2129"/>
      <c r="BE53" s="2130"/>
      <c r="BF53" s="2130"/>
      <c r="BG53" s="2130"/>
      <c r="BH53" s="2131"/>
    </row>
    <row r="54" spans="2:60" ht="20.25" customHeight="1" x14ac:dyDescent="0.15">
      <c r="B54" s="842"/>
      <c r="C54" s="2121"/>
      <c r="D54" s="2126"/>
      <c r="E54" s="2122"/>
      <c r="F54" s="689"/>
      <c r="G54" s="552"/>
      <c r="H54" s="2353"/>
      <c r="I54" s="2123"/>
      <c r="J54" s="2331"/>
      <c r="K54" s="2331"/>
      <c r="L54" s="2124"/>
      <c r="M54" s="2334"/>
      <c r="N54" s="2335"/>
      <c r="O54" s="2336"/>
      <c r="P54" s="844" t="s">
        <v>887</v>
      </c>
      <c r="Q54" s="851"/>
      <c r="R54" s="851"/>
      <c r="S54" s="852"/>
      <c r="T54" s="857"/>
      <c r="U54" s="848"/>
      <c r="V54" s="849"/>
      <c r="W54" s="849"/>
      <c r="X54" s="849"/>
      <c r="Y54" s="849"/>
      <c r="Z54" s="849"/>
      <c r="AA54" s="850"/>
      <c r="AB54" s="848"/>
      <c r="AC54" s="849"/>
      <c r="AD54" s="849"/>
      <c r="AE54" s="849"/>
      <c r="AF54" s="849"/>
      <c r="AG54" s="849"/>
      <c r="AH54" s="850"/>
      <c r="AI54" s="848"/>
      <c r="AJ54" s="849"/>
      <c r="AK54" s="849"/>
      <c r="AL54" s="849"/>
      <c r="AM54" s="849"/>
      <c r="AN54" s="849"/>
      <c r="AO54" s="850"/>
      <c r="AP54" s="848"/>
      <c r="AQ54" s="849"/>
      <c r="AR54" s="849"/>
      <c r="AS54" s="849"/>
      <c r="AT54" s="849"/>
      <c r="AU54" s="849"/>
      <c r="AV54" s="850"/>
      <c r="AW54" s="848"/>
      <c r="AX54" s="849"/>
      <c r="AY54" s="849"/>
      <c r="AZ54" s="2343"/>
      <c r="BA54" s="2344"/>
      <c r="BB54" s="2351"/>
      <c r="BC54" s="2344"/>
      <c r="BD54" s="2118"/>
      <c r="BE54" s="2119"/>
      <c r="BF54" s="2119"/>
      <c r="BG54" s="2119"/>
      <c r="BH54" s="2120"/>
    </row>
    <row r="55" spans="2:60" ht="20.25" customHeight="1" x14ac:dyDescent="0.15">
      <c r="B55" s="684">
        <f>B52+1</f>
        <v>12</v>
      </c>
      <c r="C55" s="2053"/>
      <c r="D55" s="2062"/>
      <c r="E55" s="2054"/>
      <c r="F55" s="689">
        <f>C54</f>
        <v>0</v>
      </c>
      <c r="G55" s="552"/>
      <c r="H55" s="2191"/>
      <c r="I55" s="2057"/>
      <c r="J55" s="2332"/>
      <c r="K55" s="2332"/>
      <c r="L55" s="2058"/>
      <c r="M55" s="2337"/>
      <c r="N55" s="2338"/>
      <c r="O55" s="2339"/>
      <c r="P55" s="832" t="s">
        <v>905</v>
      </c>
      <c r="Q55" s="833"/>
      <c r="R55" s="833"/>
      <c r="S55" s="834"/>
      <c r="T55" s="835"/>
      <c r="U55" s="553" t="str">
        <f>IF(U54="","",VLOOKUP(U54,'[3]シフト記号表（勤務時間帯）'!$D$6:$X$47,21,FALSE))</f>
        <v/>
      </c>
      <c r="V55" s="554" t="str">
        <f>IF(V54="","",VLOOKUP(V54,'[3]シフト記号表（勤務時間帯）'!$D$6:$X$47,21,FALSE))</f>
        <v/>
      </c>
      <c r="W55" s="554" t="str">
        <f>IF(W54="","",VLOOKUP(W54,'[3]シフト記号表（勤務時間帯）'!$D$6:$X$47,21,FALSE))</f>
        <v/>
      </c>
      <c r="X55" s="554" t="str">
        <f>IF(X54="","",VLOOKUP(X54,'[3]シフト記号表（勤務時間帯）'!$D$6:$X$47,21,FALSE))</f>
        <v/>
      </c>
      <c r="Y55" s="554" t="str">
        <f>IF(Y54="","",VLOOKUP(Y54,'[3]シフト記号表（勤務時間帯）'!$D$6:$X$47,21,FALSE))</f>
        <v/>
      </c>
      <c r="Z55" s="554" t="str">
        <f>IF(Z54="","",VLOOKUP(Z54,'[3]シフト記号表（勤務時間帯）'!$D$6:$X$47,21,FALSE))</f>
        <v/>
      </c>
      <c r="AA55" s="555" t="str">
        <f>IF(AA54="","",VLOOKUP(AA54,'[3]シフト記号表（勤務時間帯）'!$D$6:$X$47,21,FALSE))</f>
        <v/>
      </c>
      <c r="AB55" s="553" t="str">
        <f>IF(AB54="","",VLOOKUP(AB54,'[3]シフト記号表（勤務時間帯）'!$D$6:$X$47,21,FALSE))</f>
        <v/>
      </c>
      <c r="AC55" s="554" t="str">
        <f>IF(AC54="","",VLOOKUP(AC54,'[3]シフト記号表（勤務時間帯）'!$D$6:$X$47,21,FALSE))</f>
        <v/>
      </c>
      <c r="AD55" s="554" t="str">
        <f>IF(AD54="","",VLOOKUP(AD54,'[3]シフト記号表（勤務時間帯）'!$D$6:$X$47,21,FALSE))</f>
        <v/>
      </c>
      <c r="AE55" s="554" t="str">
        <f>IF(AE54="","",VLOOKUP(AE54,'[3]シフト記号表（勤務時間帯）'!$D$6:$X$47,21,FALSE))</f>
        <v/>
      </c>
      <c r="AF55" s="554" t="str">
        <f>IF(AF54="","",VLOOKUP(AF54,'[3]シフト記号表（勤務時間帯）'!$D$6:$X$47,21,FALSE))</f>
        <v/>
      </c>
      <c r="AG55" s="554" t="str">
        <f>IF(AG54="","",VLOOKUP(AG54,'[3]シフト記号表（勤務時間帯）'!$D$6:$X$47,21,FALSE))</f>
        <v/>
      </c>
      <c r="AH55" s="555" t="str">
        <f>IF(AH54="","",VLOOKUP(AH54,'[3]シフト記号表（勤務時間帯）'!$D$6:$X$47,21,FALSE))</f>
        <v/>
      </c>
      <c r="AI55" s="553" t="str">
        <f>IF(AI54="","",VLOOKUP(AI54,'[3]シフト記号表（勤務時間帯）'!$D$6:$X$47,21,FALSE))</f>
        <v/>
      </c>
      <c r="AJ55" s="554" t="str">
        <f>IF(AJ54="","",VLOOKUP(AJ54,'[3]シフト記号表（勤務時間帯）'!$D$6:$X$47,21,FALSE))</f>
        <v/>
      </c>
      <c r="AK55" s="554" t="str">
        <f>IF(AK54="","",VLOOKUP(AK54,'[3]シフト記号表（勤務時間帯）'!$D$6:$X$47,21,FALSE))</f>
        <v/>
      </c>
      <c r="AL55" s="554" t="str">
        <f>IF(AL54="","",VLOOKUP(AL54,'[3]シフト記号表（勤務時間帯）'!$D$6:$X$47,21,FALSE))</f>
        <v/>
      </c>
      <c r="AM55" s="554" t="str">
        <f>IF(AM54="","",VLOOKUP(AM54,'[3]シフト記号表（勤務時間帯）'!$D$6:$X$47,21,FALSE))</f>
        <v/>
      </c>
      <c r="AN55" s="554" t="str">
        <f>IF(AN54="","",VLOOKUP(AN54,'[3]シフト記号表（勤務時間帯）'!$D$6:$X$47,21,FALSE))</f>
        <v/>
      </c>
      <c r="AO55" s="555" t="str">
        <f>IF(AO54="","",VLOOKUP(AO54,'[3]シフト記号表（勤務時間帯）'!$D$6:$X$47,21,FALSE))</f>
        <v/>
      </c>
      <c r="AP55" s="553" t="str">
        <f>IF(AP54="","",VLOOKUP(AP54,'[3]シフト記号表（勤務時間帯）'!$D$6:$X$47,21,FALSE))</f>
        <v/>
      </c>
      <c r="AQ55" s="554" t="str">
        <f>IF(AQ54="","",VLOOKUP(AQ54,'[3]シフト記号表（勤務時間帯）'!$D$6:$X$47,21,FALSE))</f>
        <v/>
      </c>
      <c r="AR55" s="554" t="str">
        <f>IF(AR54="","",VLOOKUP(AR54,'[3]シフト記号表（勤務時間帯）'!$D$6:$X$47,21,FALSE))</f>
        <v/>
      </c>
      <c r="AS55" s="554" t="str">
        <f>IF(AS54="","",VLOOKUP(AS54,'[3]シフト記号表（勤務時間帯）'!$D$6:$X$47,21,FALSE))</f>
        <v/>
      </c>
      <c r="AT55" s="554" t="str">
        <f>IF(AT54="","",VLOOKUP(AT54,'[3]シフト記号表（勤務時間帯）'!$D$6:$X$47,21,FALSE))</f>
        <v/>
      </c>
      <c r="AU55" s="554" t="str">
        <f>IF(AU54="","",VLOOKUP(AU54,'[3]シフト記号表（勤務時間帯）'!$D$6:$X$47,21,FALSE))</f>
        <v/>
      </c>
      <c r="AV55" s="555" t="str">
        <f>IF(AV54="","",VLOOKUP(AV54,'[3]シフト記号表（勤務時間帯）'!$D$6:$X$47,21,FALSE))</f>
        <v/>
      </c>
      <c r="AW55" s="553" t="str">
        <f>IF(AW54="","",VLOOKUP(AW54,'[3]シフト記号表（勤務時間帯）'!$D$6:$X$47,21,FALSE))</f>
        <v/>
      </c>
      <c r="AX55" s="554" t="str">
        <f>IF(AX54="","",VLOOKUP(AX54,'[3]シフト記号表（勤務時間帯）'!$D$6:$X$47,21,FALSE))</f>
        <v/>
      </c>
      <c r="AY55" s="554" t="str">
        <f>IF(AY54="","",VLOOKUP(AY54,'[3]シフト記号表（勤務時間帯）'!$D$6:$X$47,21,FALSE))</f>
        <v/>
      </c>
      <c r="AZ55" s="2046">
        <f>IF($BC$3="４週",SUM(U55:AV55),IF($BC$3="暦月",SUM(U55:AY55),""))</f>
        <v>0</v>
      </c>
      <c r="BA55" s="2047"/>
      <c r="BB55" s="2048">
        <f>IF($BC$3="４週",AZ55/4,IF($BC$3="暦月",(AZ55/($BC$8/7)),""))</f>
        <v>0</v>
      </c>
      <c r="BC55" s="2047"/>
      <c r="BD55" s="2043"/>
      <c r="BE55" s="2044"/>
      <c r="BF55" s="2044"/>
      <c r="BG55" s="2044"/>
      <c r="BH55" s="2045"/>
    </row>
    <row r="56" spans="2:60" ht="20.25" customHeight="1" x14ac:dyDescent="0.15">
      <c r="B56" s="836"/>
      <c r="C56" s="2135"/>
      <c r="D56" s="2140"/>
      <c r="E56" s="2136"/>
      <c r="F56" s="690"/>
      <c r="G56" s="837">
        <f>C54</f>
        <v>0</v>
      </c>
      <c r="H56" s="2256"/>
      <c r="I56" s="2137"/>
      <c r="J56" s="2333"/>
      <c r="K56" s="2333"/>
      <c r="L56" s="2138"/>
      <c r="M56" s="2340"/>
      <c r="N56" s="2341"/>
      <c r="O56" s="2342"/>
      <c r="P56" s="858" t="s">
        <v>906</v>
      </c>
      <c r="Q56" s="859"/>
      <c r="R56" s="859"/>
      <c r="S56" s="860"/>
      <c r="T56" s="861"/>
      <c r="U56" s="557" t="str">
        <f>IF(U54="","",VLOOKUP(U54,'[3]シフト記号表（勤務時間帯）'!$D$6:$Z$47,23,FALSE))</f>
        <v/>
      </c>
      <c r="V56" s="558" t="str">
        <f>IF(V54="","",VLOOKUP(V54,'[3]シフト記号表（勤務時間帯）'!$D$6:$Z$47,23,FALSE))</f>
        <v/>
      </c>
      <c r="W56" s="558" t="str">
        <f>IF(W54="","",VLOOKUP(W54,'[3]シフト記号表（勤務時間帯）'!$D$6:$Z$47,23,FALSE))</f>
        <v/>
      </c>
      <c r="X56" s="558" t="str">
        <f>IF(X54="","",VLOOKUP(X54,'[3]シフト記号表（勤務時間帯）'!$D$6:$Z$47,23,FALSE))</f>
        <v/>
      </c>
      <c r="Y56" s="558" t="str">
        <f>IF(Y54="","",VLOOKUP(Y54,'[3]シフト記号表（勤務時間帯）'!$D$6:$Z$47,23,FALSE))</f>
        <v/>
      </c>
      <c r="Z56" s="558" t="str">
        <f>IF(Z54="","",VLOOKUP(Z54,'[3]シフト記号表（勤務時間帯）'!$D$6:$Z$47,23,FALSE))</f>
        <v/>
      </c>
      <c r="AA56" s="559" t="str">
        <f>IF(AA54="","",VLOOKUP(AA54,'[3]シフト記号表（勤務時間帯）'!$D$6:$Z$47,23,FALSE))</f>
        <v/>
      </c>
      <c r="AB56" s="557" t="str">
        <f>IF(AB54="","",VLOOKUP(AB54,'[3]シフト記号表（勤務時間帯）'!$D$6:$Z$47,23,FALSE))</f>
        <v/>
      </c>
      <c r="AC56" s="558" t="str">
        <f>IF(AC54="","",VLOOKUP(AC54,'[3]シフト記号表（勤務時間帯）'!$D$6:$Z$47,23,FALSE))</f>
        <v/>
      </c>
      <c r="AD56" s="558" t="str">
        <f>IF(AD54="","",VLOOKUP(AD54,'[3]シフト記号表（勤務時間帯）'!$D$6:$Z$47,23,FALSE))</f>
        <v/>
      </c>
      <c r="AE56" s="558" t="str">
        <f>IF(AE54="","",VLOOKUP(AE54,'[3]シフト記号表（勤務時間帯）'!$D$6:$Z$47,23,FALSE))</f>
        <v/>
      </c>
      <c r="AF56" s="558" t="str">
        <f>IF(AF54="","",VLOOKUP(AF54,'[3]シフト記号表（勤務時間帯）'!$D$6:$Z$47,23,FALSE))</f>
        <v/>
      </c>
      <c r="AG56" s="558" t="str">
        <f>IF(AG54="","",VLOOKUP(AG54,'[3]シフト記号表（勤務時間帯）'!$D$6:$Z$47,23,FALSE))</f>
        <v/>
      </c>
      <c r="AH56" s="559" t="str">
        <f>IF(AH54="","",VLOOKUP(AH54,'[3]シフト記号表（勤務時間帯）'!$D$6:$Z$47,23,FALSE))</f>
        <v/>
      </c>
      <c r="AI56" s="557" t="str">
        <f>IF(AI54="","",VLOOKUP(AI54,'[3]シフト記号表（勤務時間帯）'!$D$6:$Z$47,23,FALSE))</f>
        <v/>
      </c>
      <c r="AJ56" s="558" t="str">
        <f>IF(AJ54="","",VLOOKUP(AJ54,'[3]シフト記号表（勤務時間帯）'!$D$6:$Z$47,23,FALSE))</f>
        <v/>
      </c>
      <c r="AK56" s="558" t="str">
        <f>IF(AK54="","",VLOOKUP(AK54,'[3]シフト記号表（勤務時間帯）'!$D$6:$Z$47,23,FALSE))</f>
        <v/>
      </c>
      <c r="AL56" s="558" t="str">
        <f>IF(AL54="","",VLOOKUP(AL54,'[3]シフト記号表（勤務時間帯）'!$D$6:$Z$47,23,FALSE))</f>
        <v/>
      </c>
      <c r="AM56" s="558" t="str">
        <f>IF(AM54="","",VLOOKUP(AM54,'[3]シフト記号表（勤務時間帯）'!$D$6:$Z$47,23,FALSE))</f>
        <v/>
      </c>
      <c r="AN56" s="558" t="str">
        <f>IF(AN54="","",VLOOKUP(AN54,'[3]シフト記号表（勤務時間帯）'!$D$6:$Z$47,23,FALSE))</f>
        <v/>
      </c>
      <c r="AO56" s="559" t="str">
        <f>IF(AO54="","",VLOOKUP(AO54,'[3]シフト記号表（勤務時間帯）'!$D$6:$Z$47,23,FALSE))</f>
        <v/>
      </c>
      <c r="AP56" s="557" t="str">
        <f>IF(AP54="","",VLOOKUP(AP54,'[3]シフト記号表（勤務時間帯）'!$D$6:$Z$47,23,FALSE))</f>
        <v/>
      </c>
      <c r="AQ56" s="558" t="str">
        <f>IF(AQ54="","",VLOOKUP(AQ54,'[3]シフト記号表（勤務時間帯）'!$D$6:$Z$47,23,FALSE))</f>
        <v/>
      </c>
      <c r="AR56" s="558" t="str">
        <f>IF(AR54="","",VLOOKUP(AR54,'[3]シフト記号表（勤務時間帯）'!$D$6:$Z$47,23,FALSE))</f>
        <v/>
      </c>
      <c r="AS56" s="558" t="str">
        <f>IF(AS54="","",VLOOKUP(AS54,'[3]シフト記号表（勤務時間帯）'!$D$6:$Z$47,23,FALSE))</f>
        <v/>
      </c>
      <c r="AT56" s="558" t="str">
        <f>IF(AT54="","",VLOOKUP(AT54,'[3]シフト記号表（勤務時間帯）'!$D$6:$Z$47,23,FALSE))</f>
        <v/>
      </c>
      <c r="AU56" s="558" t="str">
        <f>IF(AU54="","",VLOOKUP(AU54,'[3]シフト記号表（勤務時間帯）'!$D$6:$Z$47,23,FALSE))</f>
        <v/>
      </c>
      <c r="AV56" s="559" t="str">
        <f>IF(AV54="","",VLOOKUP(AV54,'[3]シフト記号表（勤務時間帯）'!$D$6:$Z$47,23,FALSE))</f>
        <v/>
      </c>
      <c r="AW56" s="557" t="str">
        <f>IF(AW54="","",VLOOKUP(AW54,'[3]シフト記号表（勤務時間帯）'!$D$6:$Z$47,23,FALSE))</f>
        <v/>
      </c>
      <c r="AX56" s="558" t="str">
        <f>IF(AX54="","",VLOOKUP(AX54,'[3]シフト記号表（勤務時間帯）'!$D$6:$Z$47,23,FALSE))</f>
        <v/>
      </c>
      <c r="AY56" s="558" t="str">
        <f>IF(AY54="","",VLOOKUP(AY54,'[3]シフト記号表（勤務時間帯）'!$D$6:$Z$47,23,FALSE))</f>
        <v/>
      </c>
      <c r="AZ56" s="2132">
        <f>IF($BC$3="４週",SUM(U56:AV56),IF($BC$3="暦月",SUM(U56:AY56),""))</f>
        <v>0</v>
      </c>
      <c r="BA56" s="2133"/>
      <c r="BB56" s="2134">
        <f>IF($BC$3="４週",AZ56/4,IF($BC$3="暦月",(AZ56/($BC$8/7)),""))</f>
        <v>0</v>
      </c>
      <c r="BC56" s="2133"/>
      <c r="BD56" s="2129"/>
      <c r="BE56" s="2130"/>
      <c r="BF56" s="2130"/>
      <c r="BG56" s="2130"/>
      <c r="BH56" s="2131"/>
    </row>
    <row r="57" spans="2:60" ht="20.25" customHeight="1" x14ac:dyDescent="0.15">
      <c r="B57" s="842"/>
      <c r="C57" s="2121"/>
      <c r="D57" s="2126"/>
      <c r="E57" s="2122"/>
      <c r="F57" s="689"/>
      <c r="G57" s="552"/>
      <c r="H57" s="2353"/>
      <c r="I57" s="2123"/>
      <c r="J57" s="2331"/>
      <c r="K57" s="2331"/>
      <c r="L57" s="2124"/>
      <c r="M57" s="2334"/>
      <c r="N57" s="2335"/>
      <c r="O57" s="2336"/>
      <c r="P57" s="844" t="s">
        <v>887</v>
      </c>
      <c r="Q57" s="851"/>
      <c r="R57" s="851"/>
      <c r="S57" s="852"/>
      <c r="T57" s="857"/>
      <c r="U57" s="848"/>
      <c r="V57" s="849"/>
      <c r="W57" s="849"/>
      <c r="X57" s="849"/>
      <c r="Y57" s="849"/>
      <c r="Z57" s="849"/>
      <c r="AA57" s="850"/>
      <c r="AB57" s="848"/>
      <c r="AC57" s="849"/>
      <c r="AD57" s="849"/>
      <c r="AE57" s="849"/>
      <c r="AF57" s="849"/>
      <c r="AG57" s="849"/>
      <c r="AH57" s="850"/>
      <c r="AI57" s="848"/>
      <c r="AJ57" s="849"/>
      <c r="AK57" s="849"/>
      <c r="AL57" s="849"/>
      <c r="AM57" s="849"/>
      <c r="AN57" s="849"/>
      <c r="AO57" s="850"/>
      <c r="AP57" s="848"/>
      <c r="AQ57" s="849"/>
      <c r="AR57" s="849"/>
      <c r="AS57" s="849"/>
      <c r="AT57" s="849"/>
      <c r="AU57" s="849"/>
      <c r="AV57" s="850"/>
      <c r="AW57" s="848"/>
      <c r="AX57" s="849"/>
      <c r="AY57" s="849"/>
      <c r="AZ57" s="2343"/>
      <c r="BA57" s="2344"/>
      <c r="BB57" s="2351"/>
      <c r="BC57" s="2344"/>
      <c r="BD57" s="2118"/>
      <c r="BE57" s="2119"/>
      <c r="BF57" s="2119"/>
      <c r="BG57" s="2119"/>
      <c r="BH57" s="2120"/>
    </row>
    <row r="58" spans="2:60" ht="20.25" customHeight="1" x14ac:dyDescent="0.15">
      <c r="B58" s="684">
        <f>B55+1</f>
        <v>13</v>
      </c>
      <c r="C58" s="2053"/>
      <c r="D58" s="2062"/>
      <c r="E58" s="2054"/>
      <c r="F58" s="689">
        <f>C57</f>
        <v>0</v>
      </c>
      <c r="G58" s="552"/>
      <c r="H58" s="2191"/>
      <c r="I58" s="2057"/>
      <c r="J58" s="2332"/>
      <c r="K58" s="2332"/>
      <c r="L58" s="2058"/>
      <c r="M58" s="2337"/>
      <c r="N58" s="2338"/>
      <c r="O58" s="2339"/>
      <c r="P58" s="832" t="s">
        <v>905</v>
      </c>
      <c r="Q58" s="833"/>
      <c r="R58" s="833"/>
      <c r="S58" s="834"/>
      <c r="T58" s="835"/>
      <c r="U58" s="553" t="str">
        <f>IF(U57="","",VLOOKUP(U57,'[3]シフト記号表（勤務時間帯）'!$D$6:$X$47,21,FALSE))</f>
        <v/>
      </c>
      <c r="V58" s="554" t="str">
        <f>IF(V57="","",VLOOKUP(V57,'[3]シフト記号表（勤務時間帯）'!$D$6:$X$47,21,FALSE))</f>
        <v/>
      </c>
      <c r="W58" s="554" t="str">
        <f>IF(W57="","",VLOOKUP(W57,'[3]シフト記号表（勤務時間帯）'!$D$6:$X$47,21,FALSE))</f>
        <v/>
      </c>
      <c r="X58" s="554" t="str">
        <f>IF(X57="","",VLOOKUP(X57,'[3]シフト記号表（勤務時間帯）'!$D$6:$X$47,21,FALSE))</f>
        <v/>
      </c>
      <c r="Y58" s="554" t="str">
        <f>IF(Y57="","",VLOOKUP(Y57,'[3]シフト記号表（勤務時間帯）'!$D$6:$X$47,21,FALSE))</f>
        <v/>
      </c>
      <c r="Z58" s="554" t="str">
        <f>IF(Z57="","",VLOOKUP(Z57,'[3]シフト記号表（勤務時間帯）'!$D$6:$X$47,21,FALSE))</f>
        <v/>
      </c>
      <c r="AA58" s="555" t="str">
        <f>IF(AA57="","",VLOOKUP(AA57,'[3]シフト記号表（勤務時間帯）'!$D$6:$X$47,21,FALSE))</f>
        <v/>
      </c>
      <c r="AB58" s="553" t="str">
        <f>IF(AB57="","",VLOOKUP(AB57,'[3]シフト記号表（勤務時間帯）'!$D$6:$X$47,21,FALSE))</f>
        <v/>
      </c>
      <c r="AC58" s="554" t="str">
        <f>IF(AC57="","",VLOOKUP(AC57,'[3]シフト記号表（勤務時間帯）'!$D$6:$X$47,21,FALSE))</f>
        <v/>
      </c>
      <c r="AD58" s="554" t="str">
        <f>IF(AD57="","",VLOOKUP(AD57,'[3]シフト記号表（勤務時間帯）'!$D$6:$X$47,21,FALSE))</f>
        <v/>
      </c>
      <c r="AE58" s="554" t="str">
        <f>IF(AE57="","",VLOOKUP(AE57,'[3]シフト記号表（勤務時間帯）'!$D$6:$X$47,21,FALSE))</f>
        <v/>
      </c>
      <c r="AF58" s="554" t="str">
        <f>IF(AF57="","",VLOOKUP(AF57,'[3]シフト記号表（勤務時間帯）'!$D$6:$X$47,21,FALSE))</f>
        <v/>
      </c>
      <c r="AG58" s="554" t="str">
        <f>IF(AG57="","",VLOOKUP(AG57,'[3]シフト記号表（勤務時間帯）'!$D$6:$X$47,21,FALSE))</f>
        <v/>
      </c>
      <c r="AH58" s="555" t="str">
        <f>IF(AH57="","",VLOOKUP(AH57,'[3]シフト記号表（勤務時間帯）'!$D$6:$X$47,21,FALSE))</f>
        <v/>
      </c>
      <c r="AI58" s="553" t="str">
        <f>IF(AI57="","",VLOOKUP(AI57,'[3]シフト記号表（勤務時間帯）'!$D$6:$X$47,21,FALSE))</f>
        <v/>
      </c>
      <c r="AJ58" s="554" t="str">
        <f>IF(AJ57="","",VLOOKUP(AJ57,'[3]シフト記号表（勤務時間帯）'!$D$6:$X$47,21,FALSE))</f>
        <v/>
      </c>
      <c r="AK58" s="554" t="str">
        <f>IF(AK57="","",VLOOKUP(AK57,'[3]シフト記号表（勤務時間帯）'!$D$6:$X$47,21,FALSE))</f>
        <v/>
      </c>
      <c r="AL58" s="554" t="str">
        <f>IF(AL57="","",VLOOKUP(AL57,'[3]シフト記号表（勤務時間帯）'!$D$6:$X$47,21,FALSE))</f>
        <v/>
      </c>
      <c r="AM58" s="554" t="str">
        <f>IF(AM57="","",VLOOKUP(AM57,'[3]シフト記号表（勤務時間帯）'!$D$6:$X$47,21,FALSE))</f>
        <v/>
      </c>
      <c r="AN58" s="554" t="str">
        <f>IF(AN57="","",VLOOKUP(AN57,'[3]シフト記号表（勤務時間帯）'!$D$6:$X$47,21,FALSE))</f>
        <v/>
      </c>
      <c r="AO58" s="555" t="str">
        <f>IF(AO57="","",VLOOKUP(AO57,'[3]シフト記号表（勤務時間帯）'!$D$6:$X$47,21,FALSE))</f>
        <v/>
      </c>
      <c r="AP58" s="553" t="str">
        <f>IF(AP57="","",VLOOKUP(AP57,'[3]シフト記号表（勤務時間帯）'!$D$6:$X$47,21,FALSE))</f>
        <v/>
      </c>
      <c r="AQ58" s="554" t="str">
        <f>IF(AQ57="","",VLOOKUP(AQ57,'[3]シフト記号表（勤務時間帯）'!$D$6:$X$47,21,FALSE))</f>
        <v/>
      </c>
      <c r="AR58" s="554" t="str">
        <f>IF(AR57="","",VLOOKUP(AR57,'[3]シフト記号表（勤務時間帯）'!$D$6:$X$47,21,FALSE))</f>
        <v/>
      </c>
      <c r="AS58" s="554" t="str">
        <f>IF(AS57="","",VLOOKUP(AS57,'[3]シフト記号表（勤務時間帯）'!$D$6:$X$47,21,FALSE))</f>
        <v/>
      </c>
      <c r="AT58" s="554" t="str">
        <f>IF(AT57="","",VLOOKUP(AT57,'[3]シフト記号表（勤務時間帯）'!$D$6:$X$47,21,FALSE))</f>
        <v/>
      </c>
      <c r="AU58" s="554" t="str">
        <f>IF(AU57="","",VLOOKUP(AU57,'[3]シフト記号表（勤務時間帯）'!$D$6:$X$47,21,FALSE))</f>
        <v/>
      </c>
      <c r="AV58" s="555" t="str">
        <f>IF(AV57="","",VLOOKUP(AV57,'[3]シフト記号表（勤務時間帯）'!$D$6:$X$47,21,FALSE))</f>
        <v/>
      </c>
      <c r="AW58" s="553" t="str">
        <f>IF(AW57="","",VLOOKUP(AW57,'[3]シフト記号表（勤務時間帯）'!$D$6:$X$47,21,FALSE))</f>
        <v/>
      </c>
      <c r="AX58" s="554" t="str">
        <f>IF(AX57="","",VLOOKUP(AX57,'[3]シフト記号表（勤務時間帯）'!$D$6:$X$47,21,FALSE))</f>
        <v/>
      </c>
      <c r="AY58" s="554" t="str">
        <f>IF(AY57="","",VLOOKUP(AY57,'[3]シフト記号表（勤務時間帯）'!$D$6:$X$47,21,FALSE))</f>
        <v/>
      </c>
      <c r="AZ58" s="2046">
        <f>IF($BC$3="４週",SUM(U58:AV58),IF($BC$3="暦月",SUM(U58:AY58),""))</f>
        <v>0</v>
      </c>
      <c r="BA58" s="2047"/>
      <c r="BB58" s="2048">
        <f>IF($BC$3="４週",AZ58/4,IF($BC$3="暦月",(AZ58/($BC$8/7)),""))</f>
        <v>0</v>
      </c>
      <c r="BC58" s="2047"/>
      <c r="BD58" s="2043"/>
      <c r="BE58" s="2044"/>
      <c r="BF58" s="2044"/>
      <c r="BG58" s="2044"/>
      <c r="BH58" s="2045"/>
    </row>
    <row r="59" spans="2:60" ht="20.25" customHeight="1" x14ac:dyDescent="0.15">
      <c r="B59" s="836"/>
      <c r="C59" s="2135"/>
      <c r="D59" s="2140"/>
      <c r="E59" s="2136"/>
      <c r="F59" s="690"/>
      <c r="G59" s="837">
        <f>C57</f>
        <v>0</v>
      </c>
      <c r="H59" s="2256"/>
      <c r="I59" s="2137"/>
      <c r="J59" s="2333"/>
      <c r="K59" s="2333"/>
      <c r="L59" s="2138"/>
      <c r="M59" s="2340"/>
      <c r="N59" s="2341"/>
      <c r="O59" s="2342"/>
      <c r="P59" s="858" t="s">
        <v>906</v>
      </c>
      <c r="Q59" s="859"/>
      <c r="R59" s="859"/>
      <c r="S59" s="860"/>
      <c r="T59" s="861"/>
      <c r="U59" s="557" t="str">
        <f>IF(U57="","",VLOOKUP(U57,'[3]シフト記号表（勤務時間帯）'!$D$6:$Z$47,23,FALSE))</f>
        <v/>
      </c>
      <c r="V59" s="558" t="str">
        <f>IF(V57="","",VLOOKUP(V57,'[3]シフト記号表（勤務時間帯）'!$D$6:$Z$47,23,FALSE))</f>
        <v/>
      </c>
      <c r="W59" s="558" t="str">
        <f>IF(W57="","",VLOOKUP(W57,'[3]シフト記号表（勤務時間帯）'!$D$6:$Z$47,23,FALSE))</f>
        <v/>
      </c>
      <c r="X59" s="558" t="str">
        <f>IF(X57="","",VLOOKUP(X57,'[3]シフト記号表（勤務時間帯）'!$D$6:$Z$47,23,FALSE))</f>
        <v/>
      </c>
      <c r="Y59" s="558" t="str">
        <f>IF(Y57="","",VLOOKUP(Y57,'[3]シフト記号表（勤務時間帯）'!$D$6:$Z$47,23,FALSE))</f>
        <v/>
      </c>
      <c r="Z59" s="558" t="str">
        <f>IF(Z57="","",VLOOKUP(Z57,'[3]シフト記号表（勤務時間帯）'!$D$6:$Z$47,23,FALSE))</f>
        <v/>
      </c>
      <c r="AA59" s="559" t="str">
        <f>IF(AA57="","",VLOOKUP(AA57,'[3]シフト記号表（勤務時間帯）'!$D$6:$Z$47,23,FALSE))</f>
        <v/>
      </c>
      <c r="AB59" s="557" t="str">
        <f>IF(AB57="","",VLOOKUP(AB57,'[3]シフト記号表（勤務時間帯）'!$D$6:$Z$47,23,FALSE))</f>
        <v/>
      </c>
      <c r="AC59" s="558" t="str">
        <f>IF(AC57="","",VLOOKUP(AC57,'[3]シフト記号表（勤務時間帯）'!$D$6:$Z$47,23,FALSE))</f>
        <v/>
      </c>
      <c r="AD59" s="558" t="str">
        <f>IF(AD57="","",VLOOKUP(AD57,'[3]シフト記号表（勤務時間帯）'!$D$6:$Z$47,23,FALSE))</f>
        <v/>
      </c>
      <c r="AE59" s="558" t="str">
        <f>IF(AE57="","",VLOOKUP(AE57,'[3]シフト記号表（勤務時間帯）'!$D$6:$Z$47,23,FALSE))</f>
        <v/>
      </c>
      <c r="AF59" s="558" t="str">
        <f>IF(AF57="","",VLOOKUP(AF57,'[3]シフト記号表（勤務時間帯）'!$D$6:$Z$47,23,FALSE))</f>
        <v/>
      </c>
      <c r="AG59" s="558" t="str">
        <f>IF(AG57="","",VLOOKUP(AG57,'[3]シフト記号表（勤務時間帯）'!$D$6:$Z$47,23,FALSE))</f>
        <v/>
      </c>
      <c r="AH59" s="559" t="str">
        <f>IF(AH57="","",VLOOKUP(AH57,'[3]シフト記号表（勤務時間帯）'!$D$6:$Z$47,23,FALSE))</f>
        <v/>
      </c>
      <c r="AI59" s="557" t="str">
        <f>IF(AI57="","",VLOOKUP(AI57,'[3]シフト記号表（勤務時間帯）'!$D$6:$Z$47,23,FALSE))</f>
        <v/>
      </c>
      <c r="AJ59" s="558" t="str">
        <f>IF(AJ57="","",VLOOKUP(AJ57,'[3]シフト記号表（勤務時間帯）'!$D$6:$Z$47,23,FALSE))</f>
        <v/>
      </c>
      <c r="AK59" s="558" t="str">
        <f>IF(AK57="","",VLOOKUP(AK57,'[3]シフト記号表（勤務時間帯）'!$D$6:$Z$47,23,FALSE))</f>
        <v/>
      </c>
      <c r="AL59" s="558" t="str">
        <f>IF(AL57="","",VLOOKUP(AL57,'[3]シフト記号表（勤務時間帯）'!$D$6:$Z$47,23,FALSE))</f>
        <v/>
      </c>
      <c r="AM59" s="558" t="str">
        <f>IF(AM57="","",VLOOKUP(AM57,'[3]シフト記号表（勤務時間帯）'!$D$6:$Z$47,23,FALSE))</f>
        <v/>
      </c>
      <c r="AN59" s="558" t="str">
        <f>IF(AN57="","",VLOOKUP(AN57,'[3]シフト記号表（勤務時間帯）'!$D$6:$Z$47,23,FALSE))</f>
        <v/>
      </c>
      <c r="AO59" s="559" t="str">
        <f>IF(AO57="","",VLOOKUP(AO57,'[3]シフト記号表（勤務時間帯）'!$D$6:$Z$47,23,FALSE))</f>
        <v/>
      </c>
      <c r="AP59" s="557" t="str">
        <f>IF(AP57="","",VLOOKUP(AP57,'[3]シフト記号表（勤務時間帯）'!$D$6:$Z$47,23,FALSE))</f>
        <v/>
      </c>
      <c r="AQ59" s="558" t="str">
        <f>IF(AQ57="","",VLOOKUP(AQ57,'[3]シフト記号表（勤務時間帯）'!$D$6:$Z$47,23,FALSE))</f>
        <v/>
      </c>
      <c r="AR59" s="558" t="str">
        <f>IF(AR57="","",VLOOKUP(AR57,'[3]シフト記号表（勤務時間帯）'!$D$6:$Z$47,23,FALSE))</f>
        <v/>
      </c>
      <c r="AS59" s="558" t="str">
        <f>IF(AS57="","",VLOOKUP(AS57,'[3]シフト記号表（勤務時間帯）'!$D$6:$Z$47,23,FALSE))</f>
        <v/>
      </c>
      <c r="AT59" s="558" t="str">
        <f>IF(AT57="","",VLOOKUP(AT57,'[3]シフト記号表（勤務時間帯）'!$D$6:$Z$47,23,FALSE))</f>
        <v/>
      </c>
      <c r="AU59" s="558" t="str">
        <f>IF(AU57="","",VLOOKUP(AU57,'[3]シフト記号表（勤務時間帯）'!$D$6:$Z$47,23,FALSE))</f>
        <v/>
      </c>
      <c r="AV59" s="559" t="str">
        <f>IF(AV57="","",VLOOKUP(AV57,'[3]シフト記号表（勤務時間帯）'!$D$6:$Z$47,23,FALSE))</f>
        <v/>
      </c>
      <c r="AW59" s="557" t="str">
        <f>IF(AW57="","",VLOOKUP(AW57,'[3]シフト記号表（勤務時間帯）'!$D$6:$Z$47,23,FALSE))</f>
        <v/>
      </c>
      <c r="AX59" s="558" t="str">
        <f>IF(AX57="","",VLOOKUP(AX57,'[3]シフト記号表（勤務時間帯）'!$D$6:$Z$47,23,FALSE))</f>
        <v/>
      </c>
      <c r="AY59" s="558" t="str">
        <f>IF(AY57="","",VLOOKUP(AY57,'[3]シフト記号表（勤務時間帯）'!$D$6:$Z$47,23,FALSE))</f>
        <v/>
      </c>
      <c r="AZ59" s="2132">
        <f>IF($BC$3="４週",SUM(U59:AV59),IF($BC$3="暦月",SUM(U59:AY59),""))</f>
        <v>0</v>
      </c>
      <c r="BA59" s="2133"/>
      <c r="BB59" s="2134">
        <f>IF($BC$3="４週",AZ59/4,IF($BC$3="暦月",(AZ59/($BC$8/7)),""))</f>
        <v>0</v>
      </c>
      <c r="BC59" s="2133"/>
      <c r="BD59" s="2129"/>
      <c r="BE59" s="2130"/>
      <c r="BF59" s="2130"/>
      <c r="BG59" s="2130"/>
      <c r="BH59" s="2131"/>
    </row>
    <row r="60" spans="2:60" ht="20.25" customHeight="1" x14ac:dyDescent="0.15">
      <c r="B60" s="842"/>
      <c r="C60" s="2121"/>
      <c r="D60" s="2126"/>
      <c r="E60" s="2122"/>
      <c r="F60" s="689"/>
      <c r="G60" s="552"/>
      <c r="H60" s="2353"/>
      <c r="I60" s="2123"/>
      <c r="J60" s="2331"/>
      <c r="K60" s="2331"/>
      <c r="L60" s="2124"/>
      <c r="M60" s="2334"/>
      <c r="N60" s="2335"/>
      <c r="O60" s="2336"/>
      <c r="P60" s="844" t="s">
        <v>887</v>
      </c>
      <c r="Q60" s="851"/>
      <c r="R60" s="851"/>
      <c r="S60" s="852"/>
      <c r="T60" s="857"/>
      <c r="U60" s="848"/>
      <c r="V60" s="849"/>
      <c r="W60" s="849"/>
      <c r="X60" s="849"/>
      <c r="Y60" s="849"/>
      <c r="Z60" s="849"/>
      <c r="AA60" s="850"/>
      <c r="AB60" s="848"/>
      <c r="AC60" s="849"/>
      <c r="AD60" s="849"/>
      <c r="AE60" s="849"/>
      <c r="AF60" s="849"/>
      <c r="AG60" s="849"/>
      <c r="AH60" s="850"/>
      <c r="AI60" s="848"/>
      <c r="AJ60" s="849"/>
      <c r="AK60" s="849"/>
      <c r="AL60" s="849"/>
      <c r="AM60" s="849"/>
      <c r="AN60" s="849"/>
      <c r="AO60" s="850"/>
      <c r="AP60" s="848"/>
      <c r="AQ60" s="849"/>
      <c r="AR60" s="849"/>
      <c r="AS60" s="849"/>
      <c r="AT60" s="849"/>
      <c r="AU60" s="849"/>
      <c r="AV60" s="850"/>
      <c r="AW60" s="848"/>
      <c r="AX60" s="849"/>
      <c r="AY60" s="849"/>
      <c r="AZ60" s="2343"/>
      <c r="BA60" s="2344"/>
      <c r="BB60" s="2351"/>
      <c r="BC60" s="2344"/>
      <c r="BD60" s="2118"/>
      <c r="BE60" s="2119"/>
      <c r="BF60" s="2119"/>
      <c r="BG60" s="2119"/>
      <c r="BH60" s="2120"/>
    </row>
    <row r="61" spans="2:60" ht="20.25" customHeight="1" x14ac:dyDescent="0.15">
      <c r="B61" s="684">
        <f>B58+1</f>
        <v>14</v>
      </c>
      <c r="C61" s="2053"/>
      <c r="D61" s="2062"/>
      <c r="E61" s="2054"/>
      <c r="F61" s="689">
        <f>C60</f>
        <v>0</v>
      </c>
      <c r="G61" s="552"/>
      <c r="H61" s="2191"/>
      <c r="I61" s="2057"/>
      <c r="J61" s="2332"/>
      <c r="K61" s="2332"/>
      <c r="L61" s="2058"/>
      <c r="M61" s="2337"/>
      <c r="N61" s="2338"/>
      <c r="O61" s="2339"/>
      <c r="P61" s="832" t="s">
        <v>905</v>
      </c>
      <c r="Q61" s="833"/>
      <c r="R61" s="833"/>
      <c r="S61" s="834"/>
      <c r="T61" s="835"/>
      <c r="U61" s="553" t="str">
        <f>IF(U60="","",VLOOKUP(U60,'[3]シフト記号表（勤務時間帯）'!$D$6:$X$47,21,FALSE))</f>
        <v/>
      </c>
      <c r="V61" s="554" t="str">
        <f>IF(V60="","",VLOOKUP(V60,'[3]シフト記号表（勤務時間帯）'!$D$6:$X$47,21,FALSE))</f>
        <v/>
      </c>
      <c r="W61" s="554" t="str">
        <f>IF(W60="","",VLOOKUP(W60,'[3]シフト記号表（勤務時間帯）'!$D$6:$X$47,21,FALSE))</f>
        <v/>
      </c>
      <c r="X61" s="554" t="str">
        <f>IF(X60="","",VLOOKUP(X60,'[3]シフト記号表（勤務時間帯）'!$D$6:$X$47,21,FALSE))</f>
        <v/>
      </c>
      <c r="Y61" s="554" t="str">
        <f>IF(Y60="","",VLOOKUP(Y60,'[3]シフト記号表（勤務時間帯）'!$D$6:$X$47,21,FALSE))</f>
        <v/>
      </c>
      <c r="Z61" s="554" t="str">
        <f>IF(Z60="","",VLOOKUP(Z60,'[3]シフト記号表（勤務時間帯）'!$D$6:$X$47,21,FALSE))</f>
        <v/>
      </c>
      <c r="AA61" s="555" t="str">
        <f>IF(AA60="","",VLOOKUP(AA60,'[3]シフト記号表（勤務時間帯）'!$D$6:$X$47,21,FALSE))</f>
        <v/>
      </c>
      <c r="AB61" s="553" t="str">
        <f>IF(AB60="","",VLOOKUP(AB60,'[3]シフト記号表（勤務時間帯）'!$D$6:$X$47,21,FALSE))</f>
        <v/>
      </c>
      <c r="AC61" s="554" t="str">
        <f>IF(AC60="","",VLOOKUP(AC60,'[3]シフト記号表（勤務時間帯）'!$D$6:$X$47,21,FALSE))</f>
        <v/>
      </c>
      <c r="AD61" s="554" t="str">
        <f>IF(AD60="","",VLOOKUP(AD60,'[3]シフト記号表（勤務時間帯）'!$D$6:$X$47,21,FALSE))</f>
        <v/>
      </c>
      <c r="AE61" s="554" t="str">
        <f>IF(AE60="","",VLOOKUP(AE60,'[3]シフト記号表（勤務時間帯）'!$D$6:$X$47,21,FALSE))</f>
        <v/>
      </c>
      <c r="AF61" s="554" t="str">
        <f>IF(AF60="","",VLOOKUP(AF60,'[3]シフト記号表（勤務時間帯）'!$D$6:$X$47,21,FALSE))</f>
        <v/>
      </c>
      <c r="AG61" s="554" t="str">
        <f>IF(AG60="","",VLOOKUP(AG60,'[3]シフト記号表（勤務時間帯）'!$D$6:$X$47,21,FALSE))</f>
        <v/>
      </c>
      <c r="AH61" s="555" t="str">
        <f>IF(AH60="","",VLOOKUP(AH60,'[3]シフト記号表（勤務時間帯）'!$D$6:$X$47,21,FALSE))</f>
        <v/>
      </c>
      <c r="AI61" s="553" t="str">
        <f>IF(AI60="","",VLOOKUP(AI60,'[3]シフト記号表（勤務時間帯）'!$D$6:$X$47,21,FALSE))</f>
        <v/>
      </c>
      <c r="AJ61" s="554" t="str">
        <f>IF(AJ60="","",VLOOKUP(AJ60,'[3]シフト記号表（勤務時間帯）'!$D$6:$X$47,21,FALSE))</f>
        <v/>
      </c>
      <c r="AK61" s="554" t="str">
        <f>IF(AK60="","",VLOOKUP(AK60,'[3]シフト記号表（勤務時間帯）'!$D$6:$X$47,21,FALSE))</f>
        <v/>
      </c>
      <c r="AL61" s="554" t="str">
        <f>IF(AL60="","",VLOOKUP(AL60,'[3]シフト記号表（勤務時間帯）'!$D$6:$X$47,21,FALSE))</f>
        <v/>
      </c>
      <c r="AM61" s="554" t="str">
        <f>IF(AM60="","",VLOOKUP(AM60,'[3]シフト記号表（勤務時間帯）'!$D$6:$X$47,21,FALSE))</f>
        <v/>
      </c>
      <c r="AN61" s="554" t="str">
        <f>IF(AN60="","",VLOOKUP(AN60,'[3]シフト記号表（勤務時間帯）'!$D$6:$X$47,21,FALSE))</f>
        <v/>
      </c>
      <c r="AO61" s="555" t="str">
        <f>IF(AO60="","",VLOOKUP(AO60,'[3]シフト記号表（勤務時間帯）'!$D$6:$X$47,21,FALSE))</f>
        <v/>
      </c>
      <c r="AP61" s="553" t="str">
        <f>IF(AP60="","",VLOOKUP(AP60,'[3]シフト記号表（勤務時間帯）'!$D$6:$X$47,21,FALSE))</f>
        <v/>
      </c>
      <c r="AQ61" s="554" t="str">
        <f>IF(AQ60="","",VLOOKUP(AQ60,'[3]シフト記号表（勤務時間帯）'!$D$6:$X$47,21,FALSE))</f>
        <v/>
      </c>
      <c r="AR61" s="554" t="str">
        <f>IF(AR60="","",VLOOKUP(AR60,'[3]シフト記号表（勤務時間帯）'!$D$6:$X$47,21,FALSE))</f>
        <v/>
      </c>
      <c r="AS61" s="554" t="str">
        <f>IF(AS60="","",VLOOKUP(AS60,'[3]シフト記号表（勤務時間帯）'!$D$6:$X$47,21,FALSE))</f>
        <v/>
      </c>
      <c r="AT61" s="554" t="str">
        <f>IF(AT60="","",VLOOKUP(AT60,'[3]シフト記号表（勤務時間帯）'!$D$6:$X$47,21,FALSE))</f>
        <v/>
      </c>
      <c r="AU61" s="554" t="str">
        <f>IF(AU60="","",VLOOKUP(AU60,'[3]シフト記号表（勤務時間帯）'!$D$6:$X$47,21,FALSE))</f>
        <v/>
      </c>
      <c r="AV61" s="555" t="str">
        <f>IF(AV60="","",VLOOKUP(AV60,'[3]シフト記号表（勤務時間帯）'!$D$6:$X$47,21,FALSE))</f>
        <v/>
      </c>
      <c r="AW61" s="553" t="str">
        <f>IF(AW60="","",VLOOKUP(AW60,'[3]シフト記号表（勤務時間帯）'!$D$6:$X$47,21,FALSE))</f>
        <v/>
      </c>
      <c r="AX61" s="554" t="str">
        <f>IF(AX60="","",VLOOKUP(AX60,'[3]シフト記号表（勤務時間帯）'!$D$6:$X$47,21,FALSE))</f>
        <v/>
      </c>
      <c r="AY61" s="554" t="str">
        <f>IF(AY60="","",VLOOKUP(AY60,'[3]シフト記号表（勤務時間帯）'!$D$6:$X$47,21,FALSE))</f>
        <v/>
      </c>
      <c r="AZ61" s="2046">
        <f>IF($BC$3="４週",SUM(U61:AV61),IF($BC$3="暦月",SUM(U61:AY61),""))</f>
        <v>0</v>
      </c>
      <c r="BA61" s="2047"/>
      <c r="BB61" s="2048">
        <f>IF($BC$3="４週",AZ61/4,IF($BC$3="暦月",(AZ61/($BC$8/7)),""))</f>
        <v>0</v>
      </c>
      <c r="BC61" s="2047"/>
      <c r="BD61" s="2043"/>
      <c r="BE61" s="2044"/>
      <c r="BF61" s="2044"/>
      <c r="BG61" s="2044"/>
      <c r="BH61" s="2045"/>
    </row>
    <row r="62" spans="2:60" ht="20.25" customHeight="1" x14ac:dyDescent="0.15">
      <c r="B62" s="836"/>
      <c r="C62" s="2135"/>
      <c r="D62" s="2140"/>
      <c r="E62" s="2136"/>
      <c r="F62" s="690"/>
      <c r="G62" s="837">
        <f>C60</f>
        <v>0</v>
      </c>
      <c r="H62" s="2256"/>
      <c r="I62" s="2137"/>
      <c r="J62" s="2333"/>
      <c r="K62" s="2333"/>
      <c r="L62" s="2138"/>
      <c r="M62" s="2340"/>
      <c r="N62" s="2341"/>
      <c r="O62" s="2342"/>
      <c r="P62" s="858" t="s">
        <v>906</v>
      </c>
      <c r="Q62" s="859"/>
      <c r="R62" s="859"/>
      <c r="S62" s="860"/>
      <c r="T62" s="861"/>
      <c r="U62" s="557" t="str">
        <f>IF(U60="","",VLOOKUP(U60,'[3]シフト記号表（勤務時間帯）'!$D$6:$Z$47,23,FALSE))</f>
        <v/>
      </c>
      <c r="V62" s="558" t="str">
        <f>IF(V60="","",VLOOKUP(V60,'[3]シフト記号表（勤務時間帯）'!$D$6:$Z$47,23,FALSE))</f>
        <v/>
      </c>
      <c r="W62" s="558" t="str">
        <f>IF(W60="","",VLOOKUP(W60,'[3]シフト記号表（勤務時間帯）'!$D$6:$Z$47,23,FALSE))</f>
        <v/>
      </c>
      <c r="X62" s="558" t="str">
        <f>IF(X60="","",VLOOKUP(X60,'[3]シフト記号表（勤務時間帯）'!$D$6:$Z$47,23,FALSE))</f>
        <v/>
      </c>
      <c r="Y62" s="558" t="str">
        <f>IF(Y60="","",VLOOKUP(Y60,'[3]シフト記号表（勤務時間帯）'!$D$6:$Z$47,23,FALSE))</f>
        <v/>
      </c>
      <c r="Z62" s="558" t="str">
        <f>IF(Z60="","",VLOOKUP(Z60,'[3]シフト記号表（勤務時間帯）'!$D$6:$Z$47,23,FALSE))</f>
        <v/>
      </c>
      <c r="AA62" s="559" t="str">
        <f>IF(AA60="","",VLOOKUP(AA60,'[3]シフト記号表（勤務時間帯）'!$D$6:$Z$47,23,FALSE))</f>
        <v/>
      </c>
      <c r="AB62" s="557" t="str">
        <f>IF(AB60="","",VLOOKUP(AB60,'[3]シフト記号表（勤務時間帯）'!$D$6:$Z$47,23,FALSE))</f>
        <v/>
      </c>
      <c r="AC62" s="558" t="str">
        <f>IF(AC60="","",VLOOKUP(AC60,'[3]シフト記号表（勤務時間帯）'!$D$6:$Z$47,23,FALSE))</f>
        <v/>
      </c>
      <c r="AD62" s="558" t="str">
        <f>IF(AD60="","",VLOOKUP(AD60,'[3]シフト記号表（勤務時間帯）'!$D$6:$Z$47,23,FALSE))</f>
        <v/>
      </c>
      <c r="AE62" s="558" t="str">
        <f>IF(AE60="","",VLOOKUP(AE60,'[3]シフト記号表（勤務時間帯）'!$D$6:$Z$47,23,FALSE))</f>
        <v/>
      </c>
      <c r="AF62" s="558" t="str">
        <f>IF(AF60="","",VLOOKUP(AF60,'[3]シフト記号表（勤務時間帯）'!$D$6:$Z$47,23,FALSE))</f>
        <v/>
      </c>
      <c r="AG62" s="558" t="str">
        <f>IF(AG60="","",VLOOKUP(AG60,'[3]シフト記号表（勤務時間帯）'!$D$6:$Z$47,23,FALSE))</f>
        <v/>
      </c>
      <c r="AH62" s="559" t="str">
        <f>IF(AH60="","",VLOOKUP(AH60,'[3]シフト記号表（勤務時間帯）'!$D$6:$Z$47,23,FALSE))</f>
        <v/>
      </c>
      <c r="AI62" s="557" t="str">
        <f>IF(AI60="","",VLOOKUP(AI60,'[3]シフト記号表（勤務時間帯）'!$D$6:$Z$47,23,FALSE))</f>
        <v/>
      </c>
      <c r="AJ62" s="558" t="str">
        <f>IF(AJ60="","",VLOOKUP(AJ60,'[3]シフト記号表（勤務時間帯）'!$D$6:$Z$47,23,FALSE))</f>
        <v/>
      </c>
      <c r="AK62" s="558" t="str">
        <f>IF(AK60="","",VLOOKUP(AK60,'[3]シフト記号表（勤務時間帯）'!$D$6:$Z$47,23,FALSE))</f>
        <v/>
      </c>
      <c r="AL62" s="558" t="str">
        <f>IF(AL60="","",VLOOKUP(AL60,'[3]シフト記号表（勤務時間帯）'!$D$6:$Z$47,23,FALSE))</f>
        <v/>
      </c>
      <c r="AM62" s="558" t="str">
        <f>IF(AM60="","",VLOOKUP(AM60,'[3]シフト記号表（勤務時間帯）'!$D$6:$Z$47,23,FALSE))</f>
        <v/>
      </c>
      <c r="AN62" s="558" t="str">
        <f>IF(AN60="","",VLOOKUP(AN60,'[3]シフト記号表（勤務時間帯）'!$D$6:$Z$47,23,FALSE))</f>
        <v/>
      </c>
      <c r="AO62" s="559" t="str">
        <f>IF(AO60="","",VLOOKUP(AO60,'[3]シフト記号表（勤務時間帯）'!$D$6:$Z$47,23,FALSE))</f>
        <v/>
      </c>
      <c r="AP62" s="557" t="str">
        <f>IF(AP60="","",VLOOKUP(AP60,'[3]シフト記号表（勤務時間帯）'!$D$6:$Z$47,23,FALSE))</f>
        <v/>
      </c>
      <c r="AQ62" s="558" t="str">
        <f>IF(AQ60="","",VLOOKUP(AQ60,'[3]シフト記号表（勤務時間帯）'!$D$6:$Z$47,23,FALSE))</f>
        <v/>
      </c>
      <c r="AR62" s="558" t="str">
        <f>IF(AR60="","",VLOOKUP(AR60,'[3]シフト記号表（勤務時間帯）'!$D$6:$Z$47,23,FALSE))</f>
        <v/>
      </c>
      <c r="AS62" s="558" t="str">
        <f>IF(AS60="","",VLOOKUP(AS60,'[3]シフト記号表（勤務時間帯）'!$D$6:$Z$47,23,FALSE))</f>
        <v/>
      </c>
      <c r="AT62" s="558" t="str">
        <f>IF(AT60="","",VLOOKUP(AT60,'[3]シフト記号表（勤務時間帯）'!$D$6:$Z$47,23,FALSE))</f>
        <v/>
      </c>
      <c r="AU62" s="558" t="str">
        <f>IF(AU60="","",VLOOKUP(AU60,'[3]シフト記号表（勤務時間帯）'!$D$6:$Z$47,23,FALSE))</f>
        <v/>
      </c>
      <c r="AV62" s="559" t="str">
        <f>IF(AV60="","",VLOOKUP(AV60,'[3]シフト記号表（勤務時間帯）'!$D$6:$Z$47,23,FALSE))</f>
        <v/>
      </c>
      <c r="AW62" s="557" t="str">
        <f>IF(AW60="","",VLOOKUP(AW60,'[3]シフト記号表（勤務時間帯）'!$D$6:$Z$47,23,FALSE))</f>
        <v/>
      </c>
      <c r="AX62" s="558" t="str">
        <f>IF(AX60="","",VLOOKUP(AX60,'[3]シフト記号表（勤務時間帯）'!$D$6:$Z$47,23,FALSE))</f>
        <v/>
      </c>
      <c r="AY62" s="558" t="str">
        <f>IF(AY60="","",VLOOKUP(AY60,'[3]シフト記号表（勤務時間帯）'!$D$6:$Z$47,23,FALSE))</f>
        <v/>
      </c>
      <c r="AZ62" s="2132">
        <f>IF($BC$3="４週",SUM(U62:AV62),IF($BC$3="暦月",SUM(U62:AY62),""))</f>
        <v>0</v>
      </c>
      <c r="BA62" s="2133"/>
      <c r="BB62" s="2134">
        <f>IF($BC$3="４週",AZ62/4,IF($BC$3="暦月",(AZ62/($BC$8/7)),""))</f>
        <v>0</v>
      </c>
      <c r="BC62" s="2133"/>
      <c r="BD62" s="2129"/>
      <c r="BE62" s="2130"/>
      <c r="BF62" s="2130"/>
      <c r="BG62" s="2130"/>
      <c r="BH62" s="2131"/>
    </row>
    <row r="63" spans="2:60" ht="20.25" customHeight="1" x14ac:dyDescent="0.15">
      <c r="B63" s="842"/>
      <c r="C63" s="2121"/>
      <c r="D63" s="2126"/>
      <c r="E63" s="2122"/>
      <c r="F63" s="689"/>
      <c r="G63" s="552"/>
      <c r="H63" s="2255"/>
      <c r="I63" s="2123"/>
      <c r="J63" s="2331"/>
      <c r="K63" s="2331"/>
      <c r="L63" s="2124"/>
      <c r="M63" s="2334"/>
      <c r="N63" s="2335"/>
      <c r="O63" s="2336"/>
      <c r="P63" s="844" t="s">
        <v>887</v>
      </c>
      <c r="Q63" s="851"/>
      <c r="R63" s="851"/>
      <c r="S63" s="852"/>
      <c r="T63" s="857"/>
      <c r="U63" s="848"/>
      <c r="V63" s="849"/>
      <c r="W63" s="849"/>
      <c r="X63" s="849"/>
      <c r="Y63" s="849"/>
      <c r="Z63" s="849"/>
      <c r="AA63" s="850"/>
      <c r="AB63" s="848"/>
      <c r="AC63" s="849"/>
      <c r="AD63" s="849"/>
      <c r="AE63" s="849"/>
      <c r="AF63" s="849"/>
      <c r="AG63" s="849"/>
      <c r="AH63" s="850"/>
      <c r="AI63" s="848"/>
      <c r="AJ63" s="849"/>
      <c r="AK63" s="849"/>
      <c r="AL63" s="849"/>
      <c r="AM63" s="849"/>
      <c r="AN63" s="849"/>
      <c r="AO63" s="850"/>
      <c r="AP63" s="848"/>
      <c r="AQ63" s="849"/>
      <c r="AR63" s="849"/>
      <c r="AS63" s="849"/>
      <c r="AT63" s="849"/>
      <c r="AU63" s="849"/>
      <c r="AV63" s="850"/>
      <c r="AW63" s="848"/>
      <c r="AX63" s="849"/>
      <c r="AY63" s="849"/>
      <c r="AZ63" s="2343"/>
      <c r="BA63" s="2344"/>
      <c r="BB63" s="2351"/>
      <c r="BC63" s="2344"/>
      <c r="BD63" s="2118"/>
      <c r="BE63" s="2119"/>
      <c r="BF63" s="2119"/>
      <c r="BG63" s="2119"/>
      <c r="BH63" s="2120"/>
    </row>
    <row r="64" spans="2:60" ht="20.25" customHeight="1" x14ac:dyDescent="0.15">
      <c r="B64" s="684">
        <f>B61+1</f>
        <v>15</v>
      </c>
      <c r="C64" s="2053"/>
      <c r="D64" s="2062"/>
      <c r="E64" s="2054"/>
      <c r="F64" s="689">
        <f>C63</f>
        <v>0</v>
      </c>
      <c r="G64" s="552"/>
      <c r="H64" s="2353"/>
      <c r="I64" s="2057"/>
      <c r="J64" s="2332"/>
      <c r="K64" s="2332"/>
      <c r="L64" s="2058"/>
      <c r="M64" s="2337"/>
      <c r="N64" s="2338"/>
      <c r="O64" s="2339"/>
      <c r="P64" s="832" t="s">
        <v>905</v>
      </c>
      <c r="Q64" s="833"/>
      <c r="R64" s="833"/>
      <c r="S64" s="834"/>
      <c r="T64" s="835"/>
      <c r="U64" s="553" t="str">
        <f>IF(U63="","",VLOOKUP(U63,'[3]シフト記号表（勤務時間帯）'!$D$6:$X$47,21,FALSE))</f>
        <v/>
      </c>
      <c r="V64" s="554" t="str">
        <f>IF(V63="","",VLOOKUP(V63,'[3]シフト記号表（勤務時間帯）'!$D$6:$X$47,21,FALSE))</f>
        <v/>
      </c>
      <c r="W64" s="554" t="str">
        <f>IF(W63="","",VLOOKUP(W63,'[3]シフト記号表（勤務時間帯）'!$D$6:$X$47,21,FALSE))</f>
        <v/>
      </c>
      <c r="X64" s="554" t="str">
        <f>IF(X63="","",VLOOKUP(X63,'[3]シフト記号表（勤務時間帯）'!$D$6:$X$47,21,FALSE))</f>
        <v/>
      </c>
      <c r="Y64" s="554" t="str">
        <f>IF(Y63="","",VLOOKUP(Y63,'[3]シフト記号表（勤務時間帯）'!$D$6:$X$47,21,FALSE))</f>
        <v/>
      </c>
      <c r="Z64" s="554" t="str">
        <f>IF(Z63="","",VLOOKUP(Z63,'[3]シフト記号表（勤務時間帯）'!$D$6:$X$47,21,FALSE))</f>
        <v/>
      </c>
      <c r="AA64" s="555" t="str">
        <f>IF(AA63="","",VLOOKUP(AA63,'[3]シフト記号表（勤務時間帯）'!$D$6:$X$47,21,FALSE))</f>
        <v/>
      </c>
      <c r="AB64" s="553" t="str">
        <f>IF(AB63="","",VLOOKUP(AB63,'[3]シフト記号表（勤務時間帯）'!$D$6:$X$47,21,FALSE))</f>
        <v/>
      </c>
      <c r="AC64" s="554" t="str">
        <f>IF(AC63="","",VLOOKUP(AC63,'[3]シフト記号表（勤務時間帯）'!$D$6:$X$47,21,FALSE))</f>
        <v/>
      </c>
      <c r="AD64" s="554" t="str">
        <f>IF(AD63="","",VLOOKUP(AD63,'[3]シフト記号表（勤務時間帯）'!$D$6:$X$47,21,FALSE))</f>
        <v/>
      </c>
      <c r="AE64" s="554" t="str">
        <f>IF(AE63="","",VLOOKUP(AE63,'[3]シフト記号表（勤務時間帯）'!$D$6:$X$47,21,FALSE))</f>
        <v/>
      </c>
      <c r="AF64" s="554" t="str">
        <f>IF(AF63="","",VLOOKUP(AF63,'[3]シフト記号表（勤務時間帯）'!$D$6:$X$47,21,FALSE))</f>
        <v/>
      </c>
      <c r="AG64" s="554" t="str">
        <f>IF(AG63="","",VLOOKUP(AG63,'[3]シフト記号表（勤務時間帯）'!$D$6:$X$47,21,FALSE))</f>
        <v/>
      </c>
      <c r="AH64" s="555" t="str">
        <f>IF(AH63="","",VLOOKUP(AH63,'[3]シフト記号表（勤務時間帯）'!$D$6:$X$47,21,FALSE))</f>
        <v/>
      </c>
      <c r="AI64" s="553" t="str">
        <f>IF(AI63="","",VLOOKUP(AI63,'[3]シフト記号表（勤務時間帯）'!$D$6:$X$47,21,FALSE))</f>
        <v/>
      </c>
      <c r="AJ64" s="554" t="str">
        <f>IF(AJ63="","",VLOOKUP(AJ63,'[3]シフト記号表（勤務時間帯）'!$D$6:$X$47,21,FALSE))</f>
        <v/>
      </c>
      <c r="AK64" s="554" t="str">
        <f>IF(AK63="","",VLOOKUP(AK63,'[3]シフト記号表（勤務時間帯）'!$D$6:$X$47,21,FALSE))</f>
        <v/>
      </c>
      <c r="AL64" s="554" t="str">
        <f>IF(AL63="","",VLOOKUP(AL63,'[3]シフト記号表（勤務時間帯）'!$D$6:$X$47,21,FALSE))</f>
        <v/>
      </c>
      <c r="AM64" s="554" t="str">
        <f>IF(AM63="","",VLOOKUP(AM63,'[3]シフト記号表（勤務時間帯）'!$D$6:$X$47,21,FALSE))</f>
        <v/>
      </c>
      <c r="AN64" s="554" t="str">
        <f>IF(AN63="","",VLOOKUP(AN63,'[3]シフト記号表（勤務時間帯）'!$D$6:$X$47,21,FALSE))</f>
        <v/>
      </c>
      <c r="AO64" s="555" t="str">
        <f>IF(AO63="","",VLOOKUP(AO63,'[3]シフト記号表（勤務時間帯）'!$D$6:$X$47,21,FALSE))</f>
        <v/>
      </c>
      <c r="AP64" s="553" t="str">
        <f>IF(AP63="","",VLOOKUP(AP63,'[3]シフト記号表（勤務時間帯）'!$D$6:$X$47,21,FALSE))</f>
        <v/>
      </c>
      <c r="AQ64" s="554" t="str">
        <f>IF(AQ63="","",VLOOKUP(AQ63,'[3]シフト記号表（勤務時間帯）'!$D$6:$X$47,21,FALSE))</f>
        <v/>
      </c>
      <c r="AR64" s="554" t="str">
        <f>IF(AR63="","",VLOOKUP(AR63,'[3]シフト記号表（勤務時間帯）'!$D$6:$X$47,21,FALSE))</f>
        <v/>
      </c>
      <c r="AS64" s="554" t="str">
        <f>IF(AS63="","",VLOOKUP(AS63,'[3]シフト記号表（勤務時間帯）'!$D$6:$X$47,21,FALSE))</f>
        <v/>
      </c>
      <c r="AT64" s="554" t="str">
        <f>IF(AT63="","",VLOOKUP(AT63,'[3]シフト記号表（勤務時間帯）'!$D$6:$X$47,21,FALSE))</f>
        <v/>
      </c>
      <c r="AU64" s="554" t="str">
        <f>IF(AU63="","",VLOOKUP(AU63,'[3]シフト記号表（勤務時間帯）'!$D$6:$X$47,21,FALSE))</f>
        <v/>
      </c>
      <c r="AV64" s="555" t="str">
        <f>IF(AV63="","",VLOOKUP(AV63,'[3]シフト記号表（勤務時間帯）'!$D$6:$X$47,21,FALSE))</f>
        <v/>
      </c>
      <c r="AW64" s="553" t="str">
        <f>IF(AW63="","",VLOOKUP(AW63,'[3]シフト記号表（勤務時間帯）'!$D$6:$X$47,21,FALSE))</f>
        <v/>
      </c>
      <c r="AX64" s="554" t="str">
        <f>IF(AX63="","",VLOOKUP(AX63,'[3]シフト記号表（勤務時間帯）'!$D$6:$X$47,21,FALSE))</f>
        <v/>
      </c>
      <c r="AY64" s="554" t="str">
        <f>IF(AY63="","",VLOOKUP(AY63,'[3]シフト記号表（勤務時間帯）'!$D$6:$X$47,21,FALSE))</f>
        <v/>
      </c>
      <c r="AZ64" s="2046">
        <f>IF($BC$3="４週",SUM(U64:AV64),IF($BC$3="暦月",SUM(U64:AY64),""))</f>
        <v>0</v>
      </c>
      <c r="BA64" s="2047"/>
      <c r="BB64" s="2048">
        <f>IF($BC$3="４週",AZ64/4,IF($BC$3="暦月",(AZ64/($BC$8/7)),""))</f>
        <v>0</v>
      </c>
      <c r="BC64" s="2047"/>
      <c r="BD64" s="2043"/>
      <c r="BE64" s="2044"/>
      <c r="BF64" s="2044"/>
      <c r="BG64" s="2044"/>
      <c r="BH64" s="2045"/>
    </row>
    <row r="65" spans="2:60" ht="20.25" customHeight="1" x14ac:dyDescent="0.15">
      <c r="B65" s="836"/>
      <c r="C65" s="2135"/>
      <c r="D65" s="2140"/>
      <c r="E65" s="2136"/>
      <c r="F65" s="690"/>
      <c r="G65" s="837">
        <f>C63</f>
        <v>0</v>
      </c>
      <c r="H65" s="2359"/>
      <c r="I65" s="2137"/>
      <c r="J65" s="2333"/>
      <c r="K65" s="2333"/>
      <c r="L65" s="2138"/>
      <c r="M65" s="2340"/>
      <c r="N65" s="2341"/>
      <c r="O65" s="2342"/>
      <c r="P65" s="858" t="s">
        <v>906</v>
      </c>
      <c r="Q65" s="859"/>
      <c r="R65" s="859"/>
      <c r="S65" s="860"/>
      <c r="T65" s="861"/>
      <c r="U65" s="557" t="str">
        <f>IF(U63="","",VLOOKUP(U63,'[3]シフト記号表（勤務時間帯）'!$D$6:$Z$47,23,FALSE))</f>
        <v/>
      </c>
      <c r="V65" s="558" t="str">
        <f>IF(V63="","",VLOOKUP(V63,'[3]シフト記号表（勤務時間帯）'!$D$6:$Z$47,23,FALSE))</f>
        <v/>
      </c>
      <c r="W65" s="558" t="str">
        <f>IF(W63="","",VLOOKUP(W63,'[3]シフト記号表（勤務時間帯）'!$D$6:$Z$47,23,FALSE))</f>
        <v/>
      </c>
      <c r="X65" s="558" t="str">
        <f>IF(X63="","",VLOOKUP(X63,'[3]シフト記号表（勤務時間帯）'!$D$6:$Z$47,23,FALSE))</f>
        <v/>
      </c>
      <c r="Y65" s="558" t="str">
        <f>IF(Y63="","",VLOOKUP(Y63,'[3]シフト記号表（勤務時間帯）'!$D$6:$Z$47,23,FALSE))</f>
        <v/>
      </c>
      <c r="Z65" s="558" t="str">
        <f>IF(Z63="","",VLOOKUP(Z63,'[3]シフト記号表（勤務時間帯）'!$D$6:$Z$47,23,FALSE))</f>
        <v/>
      </c>
      <c r="AA65" s="559" t="str">
        <f>IF(AA63="","",VLOOKUP(AA63,'[3]シフト記号表（勤務時間帯）'!$D$6:$Z$47,23,FALSE))</f>
        <v/>
      </c>
      <c r="AB65" s="557" t="str">
        <f>IF(AB63="","",VLOOKUP(AB63,'[3]シフト記号表（勤務時間帯）'!$D$6:$Z$47,23,FALSE))</f>
        <v/>
      </c>
      <c r="AC65" s="558" t="str">
        <f>IF(AC63="","",VLOOKUP(AC63,'[3]シフト記号表（勤務時間帯）'!$D$6:$Z$47,23,FALSE))</f>
        <v/>
      </c>
      <c r="AD65" s="558" t="str">
        <f>IF(AD63="","",VLOOKUP(AD63,'[3]シフト記号表（勤務時間帯）'!$D$6:$Z$47,23,FALSE))</f>
        <v/>
      </c>
      <c r="AE65" s="558" t="str">
        <f>IF(AE63="","",VLOOKUP(AE63,'[3]シフト記号表（勤務時間帯）'!$D$6:$Z$47,23,FALSE))</f>
        <v/>
      </c>
      <c r="AF65" s="558" t="str">
        <f>IF(AF63="","",VLOOKUP(AF63,'[3]シフト記号表（勤務時間帯）'!$D$6:$Z$47,23,FALSE))</f>
        <v/>
      </c>
      <c r="AG65" s="558" t="str">
        <f>IF(AG63="","",VLOOKUP(AG63,'[3]シフト記号表（勤務時間帯）'!$D$6:$Z$47,23,FALSE))</f>
        <v/>
      </c>
      <c r="AH65" s="559" t="str">
        <f>IF(AH63="","",VLOOKUP(AH63,'[3]シフト記号表（勤務時間帯）'!$D$6:$Z$47,23,FALSE))</f>
        <v/>
      </c>
      <c r="AI65" s="557" t="str">
        <f>IF(AI63="","",VLOOKUP(AI63,'[3]シフト記号表（勤務時間帯）'!$D$6:$Z$47,23,FALSE))</f>
        <v/>
      </c>
      <c r="AJ65" s="558" t="str">
        <f>IF(AJ63="","",VLOOKUP(AJ63,'[3]シフト記号表（勤務時間帯）'!$D$6:$Z$47,23,FALSE))</f>
        <v/>
      </c>
      <c r="AK65" s="558" t="str">
        <f>IF(AK63="","",VLOOKUP(AK63,'[3]シフト記号表（勤務時間帯）'!$D$6:$Z$47,23,FALSE))</f>
        <v/>
      </c>
      <c r="AL65" s="558" t="str">
        <f>IF(AL63="","",VLOOKUP(AL63,'[3]シフト記号表（勤務時間帯）'!$D$6:$Z$47,23,FALSE))</f>
        <v/>
      </c>
      <c r="AM65" s="558" t="str">
        <f>IF(AM63="","",VLOOKUP(AM63,'[3]シフト記号表（勤務時間帯）'!$D$6:$Z$47,23,FALSE))</f>
        <v/>
      </c>
      <c r="AN65" s="558" t="str">
        <f>IF(AN63="","",VLOOKUP(AN63,'[3]シフト記号表（勤務時間帯）'!$D$6:$Z$47,23,FALSE))</f>
        <v/>
      </c>
      <c r="AO65" s="559" t="str">
        <f>IF(AO63="","",VLOOKUP(AO63,'[3]シフト記号表（勤務時間帯）'!$D$6:$Z$47,23,FALSE))</f>
        <v/>
      </c>
      <c r="AP65" s="557" t="str">
        <f>IF(AP63="","",VLOOKUP(AP63,'[3]シフト記号表（勤務時間帯）'!$D$6:$Z$47,23,FALSE))</f>
        <v/>
      </c>
      <c r="AQ65" s="558" t="str">
        <f>IF(AQ63="","",VLOOKUP(AQ63,'[3]シフト記号表（勤務時間帯）'!$D$6:$Z$47,23,FALSE))</f>
        <v/>
      </c>
      <c r="AR65" s="558" t="str">
        <f>IF(AR63="","",VLOOKUP(AR63,'[3]シフト記号表（勤務時間帯）'!$D$6:$Z$47,23,FALSE))</f>
        <v/>
      </c>
      <c r="AS65" s="558" t="str">
        <f>IF(AS63="","",VLOOKUP(AS63,'[3]シフト記号表（勤務時間帯）'!$D$6:$Z$47,23,FALSE))</f>
        <v/>
      </c>
      <c r="AT65" s="558" t="str">
        <f>IF(AT63="","",VLOOKUP(AT63,'[3]シフト記号表（勤務時間帯）'!$D$6:$Z$47,23,FALSE))</f>
        <v/>
      </c>
      <c r="AU65" s="558" t="str">
        <f>IF(AU63="","",VLOOKUP(AU63,'[3]シフト記号表（勤務時間帯）'!$D$6:$Z$47,23,FALSE))</f>
        <v/>
      </c>
      <c r="AV65" s="559" t="str">
        <f>IF(AV63="","",VLOOKUP(AV63,'[3]シフト記号表（勤務時間帯）'!$D$6:$Z$47,23,FALSE))</f>
        <v/>
      </c>
      <c r="AW65" s="557" t="str">
        <f>IF(AW63="","",VLOOKUP(AW63,'[3]シフト記号表（勤務時間帯）'!$D$6:$Z$47,23,FALSE))</f>
        <v/>
      </c>
      <c r="AX65" s="558" t="str">
        <f>IF(AX63="","",VLOOKUP(AX63,'[3]シフト記号表（勤務時間帯）'!$D$6:$Z$47,23,FALSE))</f>
        <v/>
      </c>
      <c r="AY65" s="558" t="str">
        <f>IF(AY63="","",VLOOKUP(AY63,'[3]シフト記号表（勤務時間帯）'!$D$6:$Z$47,23,FALSE))</f>
        <v/>
      </c>
      <c r="AZ65" s="2132">
        <f>IF($BC$3="４週",SUM(U65:AV65),IF($BC$3="暦月",SUM(U65:AY65),""))</f>
        <v>0</v>
      </c>
      <c r="BA65" s="2133"/>
      <c r="BB65" s="2134">
        <f>IF($BC$3="４週",AZ65/4,IF($BC$3="暦月",(AZ65/($BC$8/7)),""))</f>
        <v>0</v>
      </c>
      <c r="BC65" s="2133"/>
      <c r="BD65" s="2129"/>
      <c r="BE65" s="2130"/>
      <c r="BF65" s="2130"/>
      <c r="BG65" s="2130"/>
      <c r="BH65" s="2131"/>
    </row>
    <row r="66" spans="2:60" ht="20.25" customHeight="1" x14ac:dyDescent="0.15">
      <c r="B66" s="842"/>
      <c r="C66" s="2121"/>
      <c r="D66" s="2126"/>
      <c r="E66" s="2122"/>
      <c r="F66" s="689"/>
      <c r="G66" s="552"/>
      <c r="H66" s="2255"/>
      <c r="I66" s="2123"/>
      <c r="J66" s="2331"/>
      <c r="K66" s="2331"/>
      <c r="L66" s="2124"/>
      <c r="M66" s="2334"/>
      <c r="N66" s="2335"/>
      <c r="O66" s="2336"/>
      <c r="P66" s="862" t="s">
        <v>887</v>
      </c>
      <c r="Q66" s="863"/>
      <c r="R66" s="863"/>
      <c r="S66" s="864"/>
      <c r="T66" s="865"/>
      <c r="U66" s="848"/>
      <c r="V66" s="849"/>
      <c r="W66" s="849"/>
      <c r="X66" s="849"/>
      <c r="Y66" s="849"/>
      <c r="Z66" s="849"/>
      <c r="AA66" s="850"/>
      <c r="AB66" s="848"/>
      <c r="AC66" s="849"/>
      <c r="AD66" s="849"/>
      <c r="AE66" s="849"/>
      <c r="AF66" s="849"/>
      <c r="AG66" s="849"/>
      <c r="AH66" s="850"/>
      <c r="AI66" s="848"/>
      <c r="AJ66" s="849"/>
      <c r="AK66" s="849"/>
      <c r="AL66" s="849"/>
      <c r="AM66" s="849"/>
      <c r="AN66" s="849"/>
      <c r="AO66" s="850"/>
      <c r="AP66" s="848"/>
      <c r="AQ66" s="849"/>
      <c r="AR66" s="849"/>
      <c r="AS66" s="849"/>
      <c r="AT66" s="849"/>
      <c r="AU66" s="849"/>
      <c r="AV66" s="850"/>
      <c r="AW66" s="848"/>
      <c r="AX66" s="849"/>
      <c r="AY66" s="849"/>
      <c r="AZ66" s="2343"/>
      <c r="BA66" s="2344"/>
      <c r="BB66" s="2351"/>
      <c r="BC66" s="2344"/>
      <c r="BD66" s="2118"/>
      <c r="BE66" s="2119"/>
      <c r="BF66" s="2119"/>
      <c r="BG66" s="2119"/>
      <c r="BH66" s="2120"/>
    </row>
    <row r="67" spans="2:60" ht="20.25" customHeight="1" x14ac:dyDescent="0.15">
      <c r="B67" s="684">
        <f>B64+1</f>
        <v>16</v>
      </c>
      <c r="C67" s="2053"/>
      <c r="D67" s="2062"/>
      <c r="E67" s="2054"/>
      <c r="F67" s="689">
        <f>C66</f>
        <v>0</v>
      </c>
      <c r="G67" s="552"/>
      <c r="H67" s="2353"/>
      <c r="I67" s="2057"/>
      <c r="J67" s="2332"/>
      <c r="K67" s="2332"/>
      <c r="L67" s="2058"/>
      <c r="M67" s="2337"/>
      <c r="N67" s="2338"/>
      <c r="O67" s="2339"/>
      <c r="P67" s="832" t="s">
        <v>905</v>
      </c>
      <c r="Q67" s="833"/>
      <c r="R67" s="833"/>
      <c r="S67" s="834"/>
      <c r="T67" s="835"/>
      <c r="U67" s="553" t="str">
        <f>IF(U66="","",VLOOKUP(U66,'[3]シフト記号表（勤務時間帯）'!$D$6:$X$47,21,FALSE))</f>
        <v/>
      </c>
      <c r="V67" s="554" t="str">
        <f>IF(V66="","",VLOOKUP(V66,'[3]シフト記号表（勤務時間帯）'!$D$6:$X$47,21,FALSE))</f>
        <v/>
      </c>
      <c r="W67" s="554" t="str">
        <f>IF(W66="","",VLOOKUP(W66,'[3]シフト記号表（勤務時間帯）'!$D$6:$X$47,21,FALSE))</f>
        <v/>
      </c>
      <c r="X67" s="554" t="str">
        <f>IF(X66="","",VLOOKUP(X66,'[3]シフト記号表（勤務時間帯）'!$D$6:$X$47,21,FALSE))</f>
        <v/>
      </c>
      <c r="Y67" s="554" t="str">
        <f>IF(Y66="","",VLOOKUP(Y66,'[3]シフト記号表（勤務時間帯）'!$D$6:$X$47,21,FALSE))</f>
        <v/>
      </c>
      <c r="Z67" s="554" t="str">
        <f>IF(Z66="","",VLOOKUP(Z66,'[3]シフト記号表（勤務時間帯）'!$D$6:$X$47,21,FALSE))</f>
        <v/>
      </c>
      <c r="AA67" s="555" t="str">
        <f>IF(AA66="","",VLOOKUP(AA66,'[3]シフト記号表（勤務時間帯）'!$D$6:$X$47,21,FALSE))</f>
        <v/>
      </c>
      <c r="AB67" s="553" t="str">
        <f>IF(AB66="","",VLOOKUP(AB66,'[3]シフト記号表（勤務時間帯）'!$D$6:$X$47,21,FALSE))</f>
        <v/>
      </c>
      <c r="AC67" s="554" t="str">
        <f>IF(AC66="","",VLOOKUP(AC66,'[3]シフト記号表（勤務時間帯）'!$D$6:$X$47,21,FALSE))</f>
        <v/>
      </c>
      <c r="AD67" s="554" t="str">
        <f>IF(AD66="","",VLOOKUP(AD66,'[3]シフト記号表（勤務時間帯）'!$D$6:$X$47,21,FALSE))</f>
        <v/>
      </c>
      <c r="AE67" s="554" t="str">
        <f>IF(AE66="","",VLOOKUP(AE66,'[3]シフト記号表（勤務時間帯）'!$D$6:$X$47,21,FALSE))</f>
        <v/>
      </c>
      <c r="AF67" s="554" t="str">
        <f>IF(AF66="","",VLOOKUP(AF66,'[3]シフト記号表（勤務時間帯）'!$D$6:$X$47,21,FALSE))</f>
        <v/>
      </c>
      <c r="AG67" s="554" t="str">
        <f>IF(AG66="","",VLOOKUP(AG66,'[3]シフト記号表（勤務時間帯）'!$D$6:$X$47,21,FALSE))</f>
        <v/>
      </c>
      <c r="AH67" s="555" t="str">
        <f>IF(AH66="","",VLOOKUP(AH66,'[3]シフト記号表（勤務時間帯）'!$D$6:$X$47,21,FALSE))</f>
        <v/>
      </c>
      <c r="AI67" s="553" t="str">
        <f>IF(AI66="","",VLOOKUP(AI66,'[3]シフト記号表（勤務時間帯）'!$D$6:$X$47,21,FALSE))</f>
        <v/>
      </c>
      <c r="AJ67" s="554" t="str">
        <f>IF(AJ66="","",VLOOKUP(AJ66,'[3]シフト記号表（勤務時間帯）'!$D$6:$X$47,21,FALSE))</f>
        <v/>
      </c>
      <c r="AK67" s="554" t="str">
        <f>IF(AK66="","",VLOOKUP(AK66,'[3]シフト記号表（勤務時間帯）'!$D$6:$X$47,21,FALSE))</f>
        <v/>
      </c>
      <c r="AL67" s="554" t="str">
        <f>IF(AL66="","",VLOOKUP(AL66,'[3]シフト記号表（勤務時間帯）'!$D$6:$X$47,21,FALSE))</f>
        <v/>
      </c>
      <c r="AM67" s="554" t="str">
        <f>IF(AM66="","",VLOOKUP(AM66,'[3]シフト記号表（勤務時間帯）'!$D$6:$X$47,21,FALSE))</f>
        <v/>
      </c>
      <c r="AN67" s="554" t="str">
        <f>IF(AN66="","",VLOOKUP(AN66,'[3]シフト記号表（勤務時間帯）'!$D$6:$X$47,21,FALSE))</f>
        <v/>
      </c>
      <c r="AO67" s="555" t="str">
        <f>IF(AO66="","",VLOOKUP(AO66,'[3]シフト記号表（勤務時間帯）'!$D$6:$X$47,21,FALSE))</f>
        <v/>
      </c>
      <c r="AP67" s="553" t="str">
        <f>IF(AP66="","",VLOOKUP(AP66,'[3]シフト記号表（勤務時間帯）'!$D$6:$X$47,21,FALSE))</f>
        <v/>
      </c>
      <c r="AQ67" s="554" t="str">
        <f>IF(AQ66="","",VLOOKUP(AQ66,'[3]シフト記号表（勤務時間帯）'!$D$6:$X$47,21,FALSE))</f>
        <v/>
      </c>
      <c r="AR67" s="554" t="str">
        <f>IF(AR66="","",VLOOKUP(AR66,'[3]シフト記号表（勤務時間帯）'!$D$6:$X$47,21,FALSE))</f>
        <v/>
      </c>
      <c r="AS67" s="554" t="str">
        <f>IF(AS66="","",VLOOKUP(AS66,'[3]シフト記号表（勤務時間帯）'!$D$6:$X$47,21,FALSE))</f>
        <v/>
      </c>
      <c r="AT67" s="554" t="str">
        <f>IF(AT66="","",VLOOKUP(AT66,'[3]シフト記号表（勤務時間帯）'!$D$6:$X$47,21,FALSE))</f>
        <v/>
      </c>
      <c r="AU67" s="554" t="str">
        <f>IF(AU66="","",VLOOKUP(AU66,'[3]シフト記号表（勤務時間帯）'!$D$6:$X$47,21,FALSE))</f>
        <v/>
      </c>
      <c r="AV67" s="555" t="str">
        <f>IF(AV66="","",VLOOKUP(AV66,'[3]シフト記号表（勤務時間帯）'!$D$6:$X$47,21,FALSE))</f>
        <v/>
      </c>
      <c r="AW67" s="553" t="str">
        <f>IF(AW66="","",VLOOKUP(AW66,'[3]シフト記号表（勤務時間帯）'!$D$6:$X$47,21,FALSE))</f>
        <v/>
      </c>
      <c r="AX67" s="554" t="str">
        <f>IF(AX66="","",VLOOKUP(AX66,'[3]シフト記号表（勤務時間帯）'!$D$6:$X$47,21,FALSE))</f>
        <v/>
      </c>
      <c r="AY67" s="554" t="str">
        <f>IF(AY66="","",VLOOKUP(AY66,'[3]シフト記号表（勤務時間帯）'!$D$6:$X$47,21,FALSE))</f>
        <v/>
      </c>
      <c r="AZ67" s="2046">
        <f>IF($BC$3="４週",SUM(U67:AV67),IF($BC$3="暦月",SUM(U67:AY67),""))</f>
        <v>0</v>
      </c>
      <c r="BA67" s="2047"/>
      <c r="BB67" s="2048">
        <f>IF($BC$3="４週",AZ67/4,IF($BC$3="暦月",(AZ67/($BC$8/7)),""))</f>
        <v>0</v>
      </c>
      <c r="BC67" s="2047"/>
      <c r="BD67" s="2043"/>
      <c r="BE67" s="2044"/>
      <c r="BF67" s="2044"/>
      <c r="BG67" s="2044"/>
      <c r="BH67" s="2045"/>
    </row>
    <row r="68" spans="2:60" ht="20.25" customHeight="1" thickBot="1" x14ac:dyDescent="0.2">
      <c r="B68" s="684"/>
      <c r="C68" s="2148"/>
      <c r="D68" s="2153"/>
      <c r="E68" s="2149"/>
      <c r="F68" s="866"/>
      <c r="G68" s="561">
        <f>C66</f>
        <v>0</v>
      </c>
      <c r="H68" s="2354"/>
      <c r="I68" s="2150"/>
      <c r="J68" s="2355"/>
      <c r="K68" s="2355"/>
      <c r="L68" s="2151"/>
      <c r="M68" s="2356"/>
      <c r="N68" s="2357"/>
      <c r="O68" s="2358"/>
      <c r="P68" s="867" t="s">
        <v>906</v>
      </c>
      <c r="Q68" s="868"/>
      <c r="R68" s="868"/>
      <c r="S68" s="869"/>
      <c r="T68" s="870"/>
      <c r="U68" s="557" t="str">
        <f>IF(U66="","",VLOOKUP(U66,'[3]シフト記号表（勤務時間帯）'!$D$6:$Z$47,23,FALSE))</f>
        <v/>
      </c>
      <c r="V68" s="558" t="str">
        <f>IF(V66="","",VLOOKUP(V66,'[3]シフト記号表（勤務時間帯）'!$D$6:$Z$47,23,FALSE))</f>
        <v/>
      </c>
      <c r="W68" s="558" t="str">
        <f>IF(W66="","",VLOOKUP(W66,'[3]シフト記号表（勤務時間帯）'!$D$6:$Z$47,23,FALSE))</f>
        <v/>
      </c>
      <c r="X68" s="558" t="str">
        <f>IF(X66="","",VLOOKUP(X66,'[3]シフト記号表（勤務時間帯）'!$D$6:$Z$47,23,FALSE))</f>
        <v/>
      </c>
      <c r="Y68" s="558" t="str">
        <f>IF(Y66="","",VLOOKUP(Y66,'[3]シフト記号表（勤務時間帯）'!$D$6:$Z$47,23,FALSE))</f>
        <v/>
      </c>
      <c r="Z68" s="558" t="str">
        <f>IF(Z66="","",VLOOKUP(Z66,'[3]シフト記号表（勤務時間帯）'!$D$6:$Z$47,23,FALSE))</f>
        <v/>
      </c>
      <c r="AA68" s="559" t="str">
        <f>IF(AA66="","",VLOOKUP(AA66,'[3]シフト記号表（勤務時間帯）'!$D$6:$Z$47,23,FALSE))</f>
        <v/>
      </c>
      <c r="AB68" s="557" t="str">
        <f>IF(AB66="","",VLOOKUP(AB66,'[3]シフト記号表（勤務時間帯）'!$D$6:$Z$47,23,FALSE))</f>
        <v/>
      </c>
      <c r="AC68" s="558" t="str">
        <f>IF(AC66="","",VLOOKUP(AC66,'[3]シフト記号表（勤務時間帯）'!$D$6:$Z$47,23,FALSE))</f>
        <v/>
      </c>
      <c r="AD68" s="558" t="str">
        <f>IF(AD66="","",VLOOKUP(AD66,'[3]シフト記号表（勤務時間帯）'!$D$6:$Z$47,23,FALSE))</f>
        <v/>
      </c>
      <c r="AE68" s="558" t="str">
        <f>IF(AE66="","",VLOOKUP(AE66,'[3]シフト記号表（勤務時間帯）'!$D$6:$Z$47,23,FALSE))</f>
        <v/>
      </c>
      <c r="AF68" s="558" t="str">
        <f>IF(AF66="","",VLOOKUP(AF66,'[3]シフト記号表（勤務時間帯）'!$D$6:$Z$47,23,FALSE))</f>
        <v/>
      </c>
      <c r="AG68" s="558" t="str">
        <f>IF(AG66="","",VLOOKUP(AG66,'[3]シフト記号表（勤務時間帯）'!$D$6:$Z$47,23,FALSE))</f>
        <v/>
      </c>
      <c r="AH68" s="559" t="str">
        <f>IF(AH66="","",VLOOKUP(AH66,'[3]シフト記号表（勤務時間帯）'!$D$6:$Z$47,23,FALSE))</f>
        <v/>
      </c>
      <c r="AI68" s="557" t="str">
        <f>IF(AI66="","",VLOOKUP(AI66,'[3]シフト記号表（勤務時間帯）'!$D$6:$Z$47,23,FALSE))</f>
        <v/>
      </c>
      <c r="AJ68" s="558" t="str">
        <f>IF(AJ66="","",VLOOKUP(AJ66,'[3]シフト記号表（勤務時間帯）'!$D$6:$Z$47,23,FALSE))</f>
        <v/>
      </c>
      <c r="AK68" s="558" t="str">
        <f>IF(AK66="","",VLOOKUP(AK66,'[3]シフト記号表（勤務時間帯）'!$D$6:$Z$47,23,FALSE))</f>
        <v/>
      </c>
      <c r="AL68" s="558" t="str">
        <f>IF(AL66="","",VLOOKUP(AL66,'[3]シフト記号表（勤務時間帯）'!$D$6:$Z$47,23,FALSE))</f>
        <v/>
      </c>
      <c r="AM68" s="558" t="str">
        <f>IF(AM66="","",VLOOKUP(AM66,'[3]シフト記号表（勤務時間帯）'!$D$6:$Z$47,23,FALSE))</f>
        <v/>
      </c>
      <c r="AN68" s="558" t="str">
        <f>IF(AN66="","",VLOOKUP(AN66,'[3]シフト記号表（勤務時間帯）'!$D$6:$Z$47,23,FALSE))</f>
        <v/>
      </c>
      <c r="AO68" s="559" t="str">
        <f>IF(AO66="","",VLOOKUP(AO66,'[3]シフト記号表（勤務時間帯）'!$D$6:$Z$47,23,FALSE))</f>
        <v/>
      </c>
      <c r="AP68" s="557" t="str">
        <f>IF(AP66="","",VLOOKUP(AP66,'[3]シフト記号表（勤務時間帯）'!$D$6:$Z$47,23,FALSE))</f>
        <v/>
      </c>
      <c r="AQ68" s="558" t="str">
        <f>IF(AQ66="","",VLOOKUP(AQ66,'[3]シフト記号表（勤務時間帯）'!$D$6:$Z$47,23,FALSE))</f>
        <v/>
      </c>
      <c r="AR68" s="558" t="str">
        <f>IF(AR66="","",VLOOKUP(AR66,'[3]シフト記号表（勤務時間帯）'!$D$6:$Z$47,23,FALSE))</f>
        <v/>
      </c>
      <c r="AS68" s="558" t="str">
        <f>IF(AS66="","",VLOOKUP(AS66,'[3]シフト記号表（勤務時間帯）'!$D$6:$Z$47,23,FALSE))</f>
        <v/>
      </c>
      <c r="AT68" s="558" t="str">
        <f>IF(AT66="","",VLOOKUP(AT66,'[3]シフト記号表（勤務時間帯）'!$D$6:$Z$47,23,FALSE))</f>
        <v/>
      </c>
      <c r="AU68" s="558" t="str">
        <f>IF(AU66="","",VLOOKUP(AU66,'[3]シフト記号表（勤務時間帯）'!$D$6:$Z$47,23,FALSE))</f>
        <v/>
      </c>
      <c r="AV68" s="559" t="str">
        <f>IF(AV66="","",VLOOKUP(AV66,'[3]シフト記号表（勤務時間帯）'!$D$6:$Z$47,23,FALSE))</f>
        <v/>
      </c>
      <c r="AW68" s="557" t="str">
        <f>IF(AW66="","",VLOOKUP(AW66,'[3]シフト記号表（勤務時間帯）'!$D$6:$Z$47,23,FALSE))</f>
        <v/>
      </c>
      <c r="AX68" s="558" t="str">
        <f>IF(AX66="","",VLOOKUP(AX66,'[3]シフト記号表（勤務時間帯）'!$D$6:$Z$47,23,FALSE))</f>
        <v/>
      </c>
      <c r="AY68" s="558" t="str">
        <f>IF(AY66="","",VLOOKUP(AY66,'[3]シフト記号表（勤務時間帯）'!$D$6:$Z$47,23,FALSE))</f>
        <v/>
      </c>
      <c r="AZ68" s="2144">
        <f>IF($BC$3="４週",SUM(U68:AV68),IF($BC$3="暦月",SUM(U68:AY68),""))</f>
        <v>0</v>
      </c>
      <c r="BA68" s="2145"/>
      <c r="BB68" s="2146">
        <f>IF($BC$3="４週",AZ68/4,IF($BC$3="暦月",(AZ68/($BC$8/7)),""))</f>
        <v>0</v>
      </c>
      <c r="BC68" s="2145"/>
      <c r="BD68" s="2141"/>
      <c r="BE68" s="2142"/>
      <c r="BF68" s="2142"/>
      <c r="BG68" s="2142"/>
      <c r="BH68" s="2143"/>
    </row>
    <row r="69" spans="2:60" ht="20.25" customHeight="1" x14ac:dyDescent="0.15">
      <c r="B69" s="2360" t="s">
        <v>907</v>
      </c>
      <c r="C69" s="2361"/>
      <c r="D69" s="2361"/>
      <c r="E69" s="2361"/>
      <c r="F69" s="2361"/>
      <c r="G69" s="2361"/>
      <c r="H69" s="2361"/>
      <c r="I69" s="2361"/>
      <c r="J69" s="2361"/>
      <c r="K69" s="2361"/>
      <c r="L69" s="2361"/>
      <c r="M69" s="2361"/>
      <c r="N69" s="2361"/>
      <c r="O69" s="2361"/>
      <c r="P69" s="2361"/>
      <c r="Q69" s="2361"/>
      <c r="R69" s="2361"/>
      <c r="S69" s="2361"/>
      <c r="T69" s="2362"/>
      <c r="U69" s="871"/>
      <c r="V69" s="872"/>
      <c r="W69" s="872"/>
      <c r="X69" s="872"/>
      <c r="Y69" s="872"/>
      <c r="Z69" s="872"/>
      <c r="AA69" s="873"/>
      <c r="AB69" s="874"/>
      <c r="AC69" s="872"/>
      <c r="AD69" s="872"/>
      <c r="AE69" s="872"/>
      <c r="AF69" s="872"/>
      <c r="AG69" s="872"/>
      <c r="AH69" s="873"/>
      <c r="AI69" s="874"/>
      <c r="AJ69" s="872"/>
      <c r="AK69" s="872"/>
      <c r="AL69" s="872"/>
      <c r="AM69" s="872"/>
      <c r="AN69" s="872"/>
      <c r="AO69" s="873"/>
      <c r="AP69" s="874"/>
      <c r="AQ69" s="872"/>
      <c r="AR69" s="872"/>
      <c r="AS69" s="872"/>
      <c r="AT69" s="872"/>
      <c r="AU69" s="872"/>
      <c r="AV69" s="873"/>
      <c r="AW69" s="874"/>
      <c r="AX69" s="872"/>
      <c r="AY69" s="875"/>
      <c r="AZ69" s="2363"/>
      <c r="BA69" s="2364"/>
      <c r="BB69" s="2282"/>
      <c r="BC69" s="2283"/>
      <c r="BD69" s="2283"/>
      <c r="BE69" s="2283"/>
      <c r="BF69" s="2283"/>
      <c r="BG69" s="2283"/>
      <c r="BH69" s="2284"/>
    </row>
    <row r="70" spans="2:60" ht="20.25" customHeight="1" x14ac:dyDescent="0.15">
      <c r="B70" s="2369" t="s">
        <v>908</v>
      </c>
      <c r="C70" s="2370"/>
      <c r="D70" s="2370"/>
      <c r="E70" s="2370"/>
      <c r="F70" s="2370"/>
      <c r="G70" s="2370"/>
      <c r="H70" s="2370"/>
      <c r="I70" s="2370"/>
      <c r="J70" s="2370"/>
      <c r="K70" s="2370"/>
      <c r="L70" s="2370"/>
      <c r="M70" s="2370"/>
      <c r="N70" s="2370"/>
      <c r="O70" s="2370"/>
      <c r="P70" s="2370"/>
      <c r="Q70" s="2370"/>
      <c r="R70" s="2370"/>
      <c r="S70" s="2370"/>
      <c r="T70" s="2371"/>
      <c r="U70" s="876"/>
      <c r="V70" s="877"/>
      <c r="W70" s="877"/>
      <c r="X70" s="877"/>
      <c r="Y70" s="877"/>
      <c r="Z70" s="877"/>
      <c r="AA70" s="878"/>
      <c r="AB70" s="879"/>
      <c r="AC70" s="877"/>
      <c r="AD70" s="877"/>
      <c r="AE70" s="877"/>
      <c r="AF70" s="877"/>
      <c r="AG70" s="877"/>
      <c r="AH70" s="878"/>
      <c r="AI70" s="879"/>
      <c r="AJ70" s="877"/>
      <c r="AK70" s="877"/>
      <c r="AL70" s="877"/>
      <c r="AM70" s="877"/>
      <c r="AN70" s="877"/>
      <c r="AO70" s="878"/>
      <c r="AP70" s="879"/>
      <c r="AQ70" s="877"/>
      <c r="AR70" s="877"/>
      <c r="AS70" s="877"/>
      <c r="AT70" s="877"/>
      <c r="AU70" s="877"/>
      <c r="AV70" s="878"/>
      <c r="AW70" s="879"/>
      <c r="AX70" s="877"/>
      <c r="AY70" s="880"/>
      <c r="AZ70" s="2365"/>
      <c r="BA70" s="2366"/>
      <c r="BB70" s="2285"/>
      <c r="BC70" s="2286"/>
      <c r="BD70" s="2286"/>
      <c r="BE70" s="2286"/>
      <c r="BF70" s="2286"/>
      <c r="BG70" s="2286"/>
      <c r="BH70" s="2287"/>
    </row>
    <row r="71" spans="2:60" ht="20.25" customHeight="1" x14ac:dyDescent="0.15">
      <c r="B71" s="2369" t="s">
        <v>909</v>
      </c>
      <c r="C71" s="2370"/>
      <c r="D71" s="2370"/>
      <c r="E71" s="2370"/>
      <c r="F71" s="2370"/>
      <c r="G71" s="2370"/>
      <c r="H71" s="2370"/>
      <c r="I71" s="2370"/>
      <c r="J71" s="2370"/>
      <c r="K71" s="2370"/>
      <c r="L71" s="2370"/>
      <c r="M71" s="2370"/>
      <c r="N71" s="2370"/>
      <c r="O71" s="2370"/>
      <c r="P71" s="2370"/>
      <c r="Q71" s="2370"/>
      <c r="R71" s="2370"/>
      <c r="S71" s="2370"/>
      <c r="T71" s="2371"/>
      <c r="U71" s="876"/>
      <c r="V71" s="877"/>
      <c r="W71" s="877"/>
      <c r="X71" s="877"/>
      <c r="Y71" s="877"/>
      <c r="Z71" s="877"/>
      <c r="AA71" s="577"/>
      <c r="AB71" s="575"/>
      <c r="AC71" s="877"/>
      <c r="AD71" s="877"/>
      <c r="AE71" s="877"/>
      <c r="AF71" s="877"/>
      <c r="AG71" s="877"/>
      <c r="AH71" s="577"/>
      <c r="AI71" s="575"/>
      <c r="AJ71" s="877"/>
      <c r="AK71" s="877"/>
      <c r="AL71" s="877"/>
      <c r="AM71" s="877"/>
      <c r="AN71" s="877"/>
      <c r="AO71" s="577"/>
      <c r="AP71" s="575"/>
      <c r="AQ71" s="877"/>
      <c r="AR71" s="877"/>
      <c r="AS71" s="877"/>
      <c r="AT71" s="877"/>
      <c r="AU71" s="877"/>
      <c r="AV71" s="577"/>
      <c r="AW71" s="575"/>
      <c r="AX71" s="877"/>
      <c r="AY71" s="880"/>
      <c r="AZ71" s="2365"/>
      <c r="BA71" s="2366"/>
      <c r="BB71" s="2285"/>
      <c r="BC71" s="2286"/>
      <c r="BD71" s="2286"/>
      <c r="BE71" s="2286"/>
      <c r="BF71" s="2286"/>
      <c r="BG71" s="2286"/>
      <c r="BH71" s="2287"/>
    </row>
    <row r="72" spans="2:60" ht="20.25" customHeight="1" x14ac:dyDescent="0.15">
      <c r="B72" s="2369" t="s">
        <v>910</v>
      </c>
      <c r="C72" s="2370"/>
      <c r="D72" s="2370"/>
      <c r="E72" s="2370"/>
      <c r="F72" s="2370"/>
      <c r="G72" s="2370"/>
      <c r="H72" s="2370"/>
      <c r="I72" s="2370"/>
      <c r="J72" s="2370"/>
      <c r="K72" s="2370"/>
      <c r="L72" s="2370"/>
      <c r="M72" s="2370"/>
      <c r="N72" s="2370"/>
      <c r="O72" s="2370"/>
      <c r="P72" s="2370"/>
      <c r="Q72" s="2370"/>
      <c r="R72" s="2370"/>
      <c r="S72" s="2370"/>
      <c r="T72" s="2371"/>
      <c r="U72" s="876"/>
      <c r="V72" s="877"/>
      <c r="W72" s="877"/>
      <c r="X72" s="877"/>
      <c r="Y72" s="877"/>
      <c r="Z72" s="877"/>
      <c r="AA72" s="577"/>
      <c r="AB72" s="575"/>
      <c r="AC72" s="877"/>
      <c r="AD72" s="877"/>
      <c r="AE72" s="877"/>
      <c r="AF72" s="877"/>
      <c r="AG72" s="877"/>
      <c r="AH72" s="577"/>
      <c r="AI72" s="575"/>
      <c r="AJ72" s="877"/>
      <c r="AK72" s="877"/>
      <c r="AL72" s="877"/>
      <c r="AM72" s="877"/>
      <c r="AN72" s="877"/>
      <c r="AO72" s="577"/>
      <c r="AP72" s="575"/>
      <c r="AQ72" s="877"/>
      <c r="AR72" s="877"/>
      <c r="AS72" s="877"/>
      <c r="AT72" s="877"/>
      <c r="AU72" s="877"/>
      <c r="AV72" s="577"/>
      <c r="AW72" s="575"/>
      <c r="AX72" s="877"/>
      <c r="AY72" s="880"/>
      <c r="AZ72" s="2367"/>
      <c r="BA72" s="2368"/>
      <c r="BB72" s="2285"/>
      <c r="BC72" s="2286"/>
      <c r="BD72" s="2286"/>
      <c r="BE72" s="2286"/>
      <c r="BF72" s="2286"/>
      <c r="BG72" s="2286"/>
      <c r="BH72" s="2287"/>
    </row>
    <row r="73" spans="2:60" ht="20.25" customHeight="1" x14ac:dyDescent="0.15">
      <c r="B73" s="2369" t="s">
        <v>911</v>
      </c>
      <c r="C73" s="2370"/>
      <c r="D73" s="2370"/>
      <c r="E73" s="2370"/>
      <c r="F73" s="2370"/>
      <c r="G73" s="2370"/>
      <c r="H73" s="2370"/>
      <c r="I73" s="2370"/>
      <c r="J73" s="2370"/>
      <c r="K73" s="2370"/>
      <c r="L73" s="2370"/>
      <c r="M73" s="2370"/>
      <c r="N73" s="2370"/>
      <c r="O73" s="2370"/>
      <c r="P73" s="2370"/>
      <c r="Q73" s="2370"/>
      <c r="R73" s="2370"/>
      <c r="S73" s="2370"/>
      <c r="T73" s="2371"/>
      <c r="U73" s="881" t="str">
        <f t="shared" ref="U73:AY73" si="1">IF(SUMIF($F$21:$F$68,"介護従業者",U21:U68)=0,"",SUMIF($F$21:$F$68,"介護従業者",U21:U68))</f>
        <v/>
      </c>
      <c r="V73" s="882" t="str">
        <f t="shared" si="1"/>
        <v/>
      </c>
      <c r="W73" s="882" t="str">
        <f t="shared" si="1"/>
        <v/>
      </c>
      <c r="X73" s="882" t="str">
        <f t="shared" si="1"/>
        <v/>
      </c>
      <c r="Y73" s="882" t="str">
        <f t="shared" si="1"/>
        <v/>
      </c>
      <c r="Z73" s="882" t="str">
        <f t="shared" si="1"/>
        <v/>
      </c>
      <c r="AA73" s="883" t="str">
        <f t="shared" si="1"/>
        <v/>
      </c>
      <c r="AB73" s="881" t="str">
        <f t="shared" si="1"/>
        <v/>
      </c>
      <c r="AC73" s="882" t="str">
        <f t="shared" si="1"/>
        <v/>
      </c>
      <c r="AD73" s="882" t="str">
        <f t="shared" si="1"/>
        <v/>
      </c>
      <c r="AE73" s="882" t="str">
        <f t="shared" si="1"/>
        <v/>
      </c>
      <c r="AF73" s="882" t="str">
        <f t="shared" si="1"/>
        <v/>
      </c>
      <c r="AG73" s="882" t="str">
        <f t="shared" si="1"/>
        <v/>
      </c>
      <c r="AH73" s="883" t="str">
        <f t="shared" si="1"/>
        <v/>
      </c>
      <c r="AI73" s="881" t="str">
        <f t="shared" si="1"/>
        <v/>
      </c>
      <c r="AJ73" s="882" t="str">
        <f t="shared" si="1"/>
        <v/>
      </c>
      <c r="AK73" s="882" t="str">
        <f t="shared" si="1"/>
        <v/>
      </c>
      <c r="AL73" s="882" t="str">
        <f t="shared" si="1"/>
        <v/>
      </c>
      <c r="AM73" s="882" t="str">
        <f t="shared" si="1"/>
        <v/>
      </c>
      <c r="AN73" s="882" t="str">
        <f t="shared" si="1"/>
        <v/>
      </c>
      <c r="AO73" s="883" t="str">
        <f t="shared" si="1"/>
        <v/>
      </c>
      <c r="AP73" s="881" t="str">
        <f t="shared" si="1"/>
        <v/>
      </c>
      <c r="AQ73" s="882" t="str">
        <f t="shared" si="1"/>
        <v/>
      </c>
      <c r="AR73" s="882" t="str">
        <f t="shared" si="1"/>
        <v/>
      </c>
      <c r="AS73" s="882" t="str">
        <f t="shared" si="1"/>
        <v/>
      </c>
      <c r="AT73" s="882" t="str">
        <f t="shared" si="1"/>
        <v/>
      </c>
      <c r="AU73" s="882" t="str">
        <f t="shared" si="1"/>
        <v/>
      </c>
      <c r="AV73" s="883" t="str">
        <f t="shared" si="1"/>
        <v/>
      </c>
      <c r="AW73" s="881" t="str">
        <f t="shared" si="1"/>
        <v/>
      </c>
      <c r="AX73" s="882" t="str">
        <f t="shared" si="1"/>
        <v/>
      </c>
      <c r="AY73" s="882" t="str">
        <f t="shared" si="1"/>
        <v/>
      </c>
      <c r="AZ73" s="2372">
        <f>IF($BC$3="４週",SUM(U73:AV73),IF($BC$3="暦月",SUM(U73:AY73),""))</f>
        <v>0</v>
      </c>
      <c r="BA73" s="2373"/>
      <c r="BB73" s="2285"/>
      <c r="BC73" s="2286"/>
      <c r="BD73" s="2286"/>
      <c r="BE73" s="2286"/>
      <c r="BF73" s="2286"/>
      <c r="BG73" s="2286"/>
      <c r="BH73" s="2287"/>
    </row>
    <row r="74" spans="2:60" ht="20.25" customHeight="1" thickBot="1" x14ac:dyDescent="0.2">
      <c r="B74" s="2374" t="s">
        <v>912</v>
      </c>
      <c r="C74" s="2375"/>
      <c r="D74" s="2375"/>
      <c r="E74" s="2375"/>
      <c r="F74" s="2375"/>
      <c r="G74" s="2375"/>
      <c r="H74" s="2375"/>
      <c r="I74" s="2375"/>
      <c r="J74" s="2375"/>
      <c r="K74" s="2375"/>
      <c r="L74" s="2375"/>
      <c r="M74" s="2375"/>
      <c r="N74" s="2375"/>
      <c r="O74" s="2375"/>
      <c r="P74" s="2375"/>
      <c r="Q74" s="2375"/>
      <c r="R74" s="2375"/>
      <c r="S74" s="2375"/>
      <c r="T74" s="2376"/>
      <c r="U74" s="884" t="str">
        <f t="shared" ref="U74:AY74" si="2">IF(SUMIF($G$21:$G$68,"介護従業者",U21:U68)=0,"",SUMIF($G$21:$G$68,"介護従業者",U21:U68))</f>
        <v/>
      </c>
      <c r="V74" s="885" t="str">
        <f t="shared" si="2"/>
        <v/>
      </c>
      <c r="W74" s="885" t="str">
        <f t="shared" si="2"/>
        <v/>
      </c>
      <c r="X74" s="885" t="str">
        <f t="shared" si="2"/>
        <v/>
      </c>
      <c r="Y74" s="885" t="str">
        <f t="shared" si="2"/>
        <v/>
      </c>
      <c r="Z74" s="885" t="str">
        <f t="shared" si="2"/>
        <v/>
      </c>
      <c r="AA74" s="886" t="str">
        <f t="shared" si="2"/>
        <v/>
      </c>
      <c r="AB74" s="887" t="str">
        <f t="shared" si="2"/>
        <v/>
      </c>
      <c r="AC74" s="885" t="str">
        <f t="shared" si="2"/>
        <v/>
      </c>
      <c r="AD74" s="885" t="str">
        <f t="shared" si="2"/>
        <v/>
      </c>
      <c r="AE74" s="885" t="str">
        <f t="shared" si="2"/>
        <v/>
      </c>
      <c r="AF74" s="885" t="str">
        <f t="shared" si="2"/>
        <v/>
      </c>
      <c r="AG74" s="885" t="str">
        <f t="shared" si="2"/>
        <v/>
      </c>
      <c r="AH74" s="886" t="str">
        <f t="shared" si="2"/>
        <v/>
      </c>
      <c r="AI74" s="887" t="str">
        <f t="shared" si="2"/>
        <v/>
      </c>
      <c r="AJ74" s="885" t="str">
        <f t="shared" si="2"/>
        <v/>
      </c>
      <c r="AK74" s="885" t="str">
        <f t="shared" si="2"/>
        <v/>
      </c>
      <c r="AL74" s="885" t="str">
        <f t="shared" si="2"/>
        <v/>
      </c>
      <c r="AM74" s="885" t="str">
        <f t="shared" si="2"/>
        <v/>
      </c>
      <c r="AN74" s="885" t="str">
        <f t="shared" si="2"/>
        <v/>
      </c>
      <c r="AO74" s="886" t="str">
        <f t="shared" si="2"/>
        <v/>
      </c>
      <c r="AP74" s="887" t="str">
        <f t="shared" si="2"/>
        <v/>
      </c>
      <c r="AQ74" s="885" t="str">
        <f t="shared" si="2"/>
        <v/>
      </c>
      <c r="AR74" s="885" t="str">
        <f t="shared" si="2"/>
        <v/>
      </c>
      <c r="AS74" s="885" t="str">
        <f t="shared" si="2"/>
        <v/>
      </c>
      <c r="AT74" s="885" t="str">
        <f t="shared" si="2"/>
        <v/>
      </c>
      <c r="AU74" s="885" t="str">
        <f t="shared" si="2"/>
        <v/>
      </c>
      <c r="AV74" s="886" t="str">
        <f t="shared" si="2"/>
        <v/>
      </c>
      <c r="AW74" s="887" t="str">
        <f t="shared" si="2"/>
        <v/>
      </c>
      <c r="AX74" s="885" t="str">
        <f t="shared" si="2"/>
        <v/>
      </c>
      <c r="AY74" s="888" t="str">
        <f t="shared" si="2"/>
        <v/>
      </c>
      <c r="AZ74" s="2377">
        <f>IF($BC$3="４週",SUM(U74:AV74),IF($BC$3="暦月",SUM(U74:AY74),""))</f>
        <v>0</v>
      </c>
      <c r="BA74" s="2378"/>
      <c r="BB74" s="2288"/>
      <c r="BC74" s="2289"/>
      <c r="BD74" s="2289"/>
      <c r="BE74" s="2289"/>
      <c r="BF74" s="2289"/>
      <c r="BG74" s="2289"/>
      <c r="BH74" s="2290"/>
    </row>
    <row r="75" spans="2:60" s="889" customFormat="1" ht="20.25" customHeight="1" x14ac:dyDescent="0.15">
      <c r="C75" s="890"/>
      <c r="D75" s="890"/>
      <c r="E75" s="890"/>
      <c r="F75" s="890"/>
      <c r="G75" s="890"/>
      <c r="R75" s="891"/>
      <c r="BH75" s="892"/>
    </row>
    <row r="76" spans="2:60" ht="20.25" customHeight="1" x14ac:dyDescent="0.15"/>
    <row r="77" spans="2:60" ht="20.25" customHeight="1" x14ac:dyDescent="0.15"/>
    <row r="78" spans="2:60" ht="20.25" customHeight="1" x14ac:dyDescent="0.15"/>
    <row r="79" spans="2:60" ht="20.25" customHeight="1" x14ac:dyDescent="0.15"/>
    <row r="80" spans="2:60" ht="20.25" customHeight="1" x14ac:dyDescent="0.15"/>
    <row r="81" ht="20.25" customHeight="1" x14ac:dyDescent="0.15"/>
    <row r="82" ht="20.25" customHeight="1" x14ac:dyDescent="0.15"/>
    <row r="83" ht="20.25" customHeight="1" x14ac:dyDescent="0.15"/>
    <row r="84" ht="20.25" customHeight="1" x14ac:dyDescent="0.15"/>
    <row r="85" ht="20.25" customHeight="1" x14ac:dyDescent="0.15"/>
    <row r="86" ht="20.25" customHeight="1" x14ac:dyDescent="0.15"/>
    <row r="87" ht="20.25" customHeight="1" x14ac:dyDescent="0.15"/>
    <row r="88" ht="20.25" customHeight="1" x14ac:dyDescent="0.15"/>
    <row r="89" ht="20.25" customHeight="1" x14ac:dyDescent="0.15"/>
    <row r="90" ht="20.25" customHeight="1" x14ac:dyDescent="0.15"/>
    <row r="91" ht="20.25" customHeight="1" x14ac:dyDescent="0.15"/>
    <row r="92" ht="20.25" customHeight="1" x14ac:dyDescent="0.15"/>
    <row r="93" ht="20.25" customHeight="1" x14ac:dyDescent="0.15"/>
    <row r="94" ht="20.25" customHeight="1" x14ac:dyDescent="0.15"/>
    <row r="95" ht="20.25" customHeight="1" x14ac:dyDescent="0.15"/>
    <row r="96" ht="20.25" customHeight="1" x14ac:dyDescent="0.15"/>
    <row r="97" ht="20.25" customHeight="1" x14ac:dyDescent="0.15"/>
    <row r="98" ht="20.25" customHeight="1" x14ac:dyDescent="0.15"/>
    <row r="99" ht="20.25" customHeight="1" x14ac:dyDescent="0.15"/>
    <row r="100" ht="20.25" customHeight="1" x14ac:dyDescent="0.15"/>
    <row r="101" ht="20.25" customHeight="1" x14ac:dyDescent="0.15"/>
    <row r="102" ht="20.25" customHeight="1" x14ac:dyDescent="0.15"/>
    <row r="129" spans="1:57" x14ac:dyDescent="0.15">
      <c r="A129" s="599"/>
      <c r="B129" s="599"/>
      <c r="C129" s="609"/>
      <c r="D129" s="609"/>
      <c r="E129" s="609"/>
      <c r="F129" s="609"/>
      <c r="G129" s="609"/>
      <c r="H129" s="609"/>
      <c r="I129" s="799"/>
      <c r="J129" s="799"/>
      <c r="K129" s="799"/>
      <c r="L129" s="799"/>
      <c r="M129" s="799"/>
      <c r="N129" s="799"/>
      <c r="O129" s="799"/>
      <c r="P129" s="799"/>
      <c r="Q129" s="799"/>
      <c r="R129" s="799"/>
      <c r="S129" s="799"/>
      <c r="T129" s="799"/>
      <c r="U129" s="799"/>
      <c r="V129" s="799"/>
      <c r="W129" s="799"/>
      <c r="X129" s="799"/>
      <c r="Y129" s="799"/>
      <c r="Z129" s="799"/>
      <c r="AA129" s="799"/>
      <c r="AB129" s="799"/>
      <c r="AC129" s="799"/>
      <c r="AD129" s="799"/>
      <c r="AE129" s="799"/>
      <c r="AF129" s="799"/>
      <c r="AG129" s="799"/>
      <c r="AH129" s="799"/>
      <c r="AI129" s="799"/>
      <c r="AJ129" s="799"/>
      <c r="AK129" s="799"/>
      <c r="AL129" s="799"/>
      <c r="AM129" s="799"/>
      <c r="AN129" s="799"/>
      <c r="AO129" s="799"/>
      <c r="AP129" s="799"/>
      <c r="AQ129" s="799"/>
      <c r="AR129" s="799"/>
      <c r="AS129" s="799"/>
      <c r="AT129" s="799"/>
      <c r="AU129" s="799"/>
      <c r="AV129" s="799"/>
      <c r="AW129" s="799"/>
      <c r="AX129" s="800"/>
      <c r="AY129" s="800"/>
      <c r="AZ129" s="800"/>
      <c r="BA129" s="800"/>
      <c r="BB129" s="800"/>
      <c r="BC129" s="800"/>
      <c r="BD129" s="800"/>
      <c r="BE129" s="800"/>
    </row>
    <row r="130" spans="1:57" x14ac:dyDescent="0.15">
      <c r="A130" s="599"/>
      <c r="B130" s="599"/>
      <c r="C130" s="609"/>
      <c r="D130" s="609"/>
      <c r="E130" s="609"/>
      <c r="F130" s="609"/>
      <c r="G130" s="609"/>
      <c r="H130" s="609"/>
      <c r="I130" s="799"/>
      <c r="J130" s="799"/>
      <c r="K130" s="799"/>
      <c r="L130" s="799"/>
      <c r="M130" s="799"/>
      <c r="N130" s="799"/>
      <c r="O130" s="799"/>
      <c r="P130" s="799"/>
      <c r="Q130" s="799"/>
      <c r="R130" s="799"/>
      <c r="S130" s="799"/>
      <c r="T130" s="799"/>
      <c r="U130" s="799"/>
      <c r="V130" s="799"/>
      <c r="W130" s="799"/>
      <c r="X130" s="799"/>
      <c r="Y130" s="799"/>
      <c r="Z130" s="799"/>
      <c r="AA130" s="799"/>
      <c r="AB130" s="799"/>
      <c r="AC130" s="799"/>
      <c r="AD130" s="799"/>
      <c r="AE130" s="799"/>
      <c r="AF130" s="799"/>
      <c r="AG130" s="799"/>
      <c r="AH130" s="799"/>
      <c r="AI130" s="799"/>
      <c r="AJ130" s="799"/>
      <c r="AK130" s="799"/>
      <c r="AL130" s="799"/>
      <c r="AM130" s="799"/>
      <c r="AN130" s="799"/>
      <c r="AO130" s="799"/>
      <c r="AP130" s="799"/>
      <c r="AQ130" s="799"/>
      <c r="AR130" s="799"/>
      <c r="AS130" s="799"/>
      <c r="AT130" s="799"/>
      <c r="AU130" s="799"/>
      <c r="AV130" s="799"/>
      <c r="AW130" s="799"/>
      <c r="AX130" s="800"/>
      <c r="AY130" s="800"/>
      <c r="AZ130" s="800"/>
      <c r="BA130" s="800"/>
      <c r="BB130" s="800"/>
      <c r="BC130" s="800"/>
      <c r="BD130" s="800"/>
      <c r="BE130" s="800"/>
    </row>
    <row r="131" spans="1:57" x14ac:dyDescent="0.15">
      <c r="A131" s="599"/>
      <c r="B131" s="599"/>
      <c r="C131" s="608"/>
      <c r="D131" s="608"/>
      <c r="E131" s="608"/>
      <c r="F131" s="608"/>
      <c r="G131" s="608"/>
      <c r="H131" s="608"/>
      <c r="I131" s="609"/>
      <c r="J131" s="609"/>
      <c r="K131" s="599"/>
      <c r="L131" s="599"/>
      <c r="M131" s="599"/>
      <c r="N131" s="599"/>
      <c r="O131" s="599"/>
      <c r="P131" s="599"/>
    </row>
    <row r="132" spans="1:57" x14ac:dyDescent="0.15">
      <c r="A132" s="599"/>
      <c r="B132" s="599"/>
      <c r="C132" s="608"/>
      <c r="D132" s="608"/>
      <c r="E132" s="608"/>
      <c r="F132" s="608"/>
      <c r="G132" s="608"/>
      <c r="H132" s="608"/>
      <c r="I132" s="609"/>
      <c r="J132" s="609"/>
      <c r="K132" s="599"/>
      <c r="L132" s="599"/>
      <c r="M132" s="599"/>
      <c r="N132" s="599"/>
      <c r="O132" s="599"/>
      <c r="P132" s="599"/>
    </row>
    <row r="133" spans="1:57" x14ac:dyDescent="0.15">
      <c r="C133" s="598"/>
      <c r="D133" s="598"/>
      <c r="E133" s="598"/>
      <c r="F133" s="598"/>
      <c r="G133" s="598"/>
      <c r="H133" s="598"/>
    </row>
    <row r="134" spans="1:57" x14ac:dyDescent="0.15">
      <c r="C134" s="598"/>
      <c r="D134" s="598"/>
      <c r="E134" s="598"/>
      <c r="F134" s="598"/>
      <c r="G134" s="598"/>
      <c r="H134" s="598"/>
    </row>
    <row r="135" spans="1:57" x14ac:dyDescent="0.15">
      <c r="C135" s="598"/>
      <c r="D135" s="598"/>
      <c r="E135" s="598"/>
      <c r="F135" s="598"/>
      <c r="G135" s="598"/>
      <c r="H135" s="598"/>
    </row>
    <row r="136" spans="1:57" x14ac:dyDescent="0.15">
      <c r="C136" s="598"/>
      <c r="D136" s="598"/>
      <c r="E136" s="598"/>
      <c r="F136" s="598"/>
      <c r="G136" s="598"/>
      <c r="H136" s="598"/>
    </row>
  </sheetData>
  <sheetProtection insertRows="0" deleteRows="0"/>
  <mergeCells count="216">
    <mergeCell ref="B69:T69"/>
    <mergeCell ref="AZ69:BA72"/>
    <mergeCell ref="BB69:BH74"/>
    <mergeCell ref="B70:T70"/>
    <mergeCell ref="B71:T71"/>
    <mergeCell ref="B72:T72"/>
    <mergeCell ref="B73:T73"/>
    <mergeCell ref="AZ73:BA73"/>
    <mergeCell ref="B74:T74"/>
    <mergeCell ref="AZ74:BA74"/>
    <mergeCell ref="BB66:BC66"/>
    <mergeCell ref="BD66:BH68"/>
    <mergeCell ref="AZ67:BA67"/>
    <mergeCell ref="BB67:BC67"/>
    <mergeCell ref="AZ68:BA68"/>
    <mergeCell ref="BB68:BC68"/>
    <mergeCell ref="BD63:BH65"/>
    <mergeCell ref="AZ64:BA64"/>
    <mergeCell ref="BB64:BC64"/>
    <mergeCell ref="AZ65:BA65"/>
    <mergeCell ref="BB65:BC65"/>
    <mergeCell ref="BB63:BC63"/>
    <mergeCell ref="C66:E68"/>
    <mergeCell ref="H66:H68"/>
    <mergeCell ref="I66:L68"/>
    <mergeCell ref="M66:O68"/>
    <mergeCell ref="AZ66:BA66"/>
    <mergeCell ref="C63:E65"/>
    <mergeCell ref="H63:H65"/>
    <mergeCell ref="I63:L65"/>
    <mergeCell ref="M63:O65"/>
    <mergeCell ref="AZ63:BA63"/>
    <mergeCell ref="BB60:BC60"/>
    <mergeCell ref="BD60:BH62"/>
    <mergeCell ref="AZ61:BA61"/>
    <mergeCell ref="BB61:BC61"/>
    <mergeCell ref="AZ62:BA62"/>
    <mergeCell ref="BB62:BC62"/>
    <mergeCell ref="BD57:BH59"/>
    <mergeCell ref="AZ58:BA58"/>
    <mergeCell ref="BB58:BC58"/>
    <mergeCell ref="AZ59:BA59"/>
    <mergeCell ref="BB59:BC59"/>
    <mergeCell ref="BB57:BC57"/>
    <mergeCell ref="C60:E62"/>
    <mergeCell ref="H60:H62"/>
    <mergeCell ref="I60:L62"/>
    <mergeCell ref="M60:O62"/>
    <mergeCell ref="AZ60:BA60"/>
    <mergeCell ref="C57:E59"/>
    <mergeCell ref="H57:H59"/>
    <mergeCell ref="I57:L59"/>
    <mergeCell ref="M57:O59"/>
    <mergeCell ref="AZ57:BA57"/>
    <mergeCell ref="BB54:BC54"/>
    <mergeCell ref="BD54:BH56"/>
    <mergeCell ref="AZ55:BA55"/>
    <mergeCell ref="BB55:BC55"/>
    <mergeCell ref="AZ56:BA56"/>
    <mergeCell ref="BB56:BC56"/>
    <mergeCell ref="BD51:BH53"/>
    <mergeCell ref="AZ52:BA52"/>
    <mergeCell ref="BB52:BC52"/>
    <mergeCell ref="AZ53:BA53"/>
    <mergeCell ref="BB53:BC53"/>
    <mergeCell ref="BB51:BC51"/>
    <mergeCell ref="C54:E56"/>
    <mergeCell ref="H54:H56"/>
    <mergeCell ref="I54:L56"/>
    <mergeCell ref="M54:O56"/>
    <mergeCell ref="AZ54:BA54"/>
    <mergeCell ref="C51:E53"/>
    <mergeCell ref="H51:H53"/>
    <mergeCell ref="I51:L53"/>
    <mergeCell ref="M51:O53"/>
    <mergeCell ref="AZ51:BA51"/>
    <mergeCell ref="BB48:BC48"/>
    <mergeCell ref="BD48:BH50"/>
    <mergeCell ref="AZ49:BA49"/>
    <mergeCell ref="BB49:BC49"/>
    <mergeCell ref="AZ50:BA50"/>
    <mergeCell ref="BB50:BC50"/>
    <mergeCell ref="BD45:BH47"/>
    <mergeCell ref="AZ46:BA46"/>
    <mergeCell ref="BB46:BC46"/>
    <mergeCell ref="AZ47:BA47"/>
    <mergeCell ref="BB47:BC47"/>
    <mergeCell ref="BB45:BC45"/>
    <mergeCell ref="C48:E50"/>
    <mergeCell ref="H48:H50"/>
    <mergeCell ref="I48:L50"/>
    <mergeCell ref="M48:O50"/>
    <mergeCell ref="AZ48:BA48"/>
    <mergeCell ref="C45:E47"/>
    <mergeCell ref="H45:H47"/>
    <mergeCell ref="I45:L47"/>
    <mergeCell ref="M45:O47"/>
    <mergeCell ref="AZ45:BA45"/>
    <mergeCell ref="BB42:BC42"/>
    <mergeCell ref="BD42:BH44"/>
    <mergeCell ref="AZ43:BA43"/>
    <mergeCell ref="BB43:BC43"/>
    <mergeCell ref="AZ44:BA44"/>
    <mergeCell ref="BB44:BC44"/>
    <mergeCell ref="BD39:BH41"/>
    <mergeCell ref="AZ40:BA40"/>
    <mergeCell ref="BB40:BC40"/>
    <mergeCell ref="AZ41:BA41"/>
    <mergeCell ref="BB41:BC41"/>
    <mergeCell ref="BB39:BC39"/>
    <mergeCell ref="C42:E44"/>
    <mergeCell ref="H42:H44"/>
    <mergeCell ref="I42:L44"/>
    <mergeCell ref="M42:O44"/>
    <mergeCell ref="AZ42:BA42"/>
    <mergeCell ref="C39:E41"/>
    <mergeCell ref="H39:H41"/>
    <mergeCell ref="I39:L41"/>
    <mergeCell ref="M39:O41"/>
    <mergeCell ref="AZ39:BA39"/>
    <mergeCell ref="BB36:BC36"/>
    <mergeCell ref="BD36:BH38"/>
    <mergeCell ref="AZ37:BA37"/>
    <mergeCell ref="BB37:BC37"/>
    <mergeCell ref="AZ38:BA38"/>
    <mergeCell ref="BB38:BC38"/>
    <mergeCell ref="BD33:BH35"/>
    <mergeCell ref="AZ34:BA34"/>
    <mergeCell ref="BB34:BC34"/>
    <mergeCell ref="AZ35:BA35"/>
    <mergeCell ref="BB35:BC35"/>
    <mergeCell ref="BB33:BC33"/>
    <mergeCell ref="C36:E38"/>
    <mergeCell ref="H36:H38"/>
    <mergeCell ref="I36:L38"/>
    <mergeCell ref="M36:O38"/>
    <mergeCell ref="AZ36:BA36"/>
    <mergeCell ref="C33:E35"/>
    <mergeCell ref="H33:H35"/>
    <mergeCell ref="I33:L35"/>
    <mergeCell ref="M33:O35"/>
    <mergeCell ref="AZ33:BA33"/>
    <mergeCell ref="BD30:BH32"/>
    <mergeCell ref="AZ31:BA31"/>
    <mergeCell ref="BB31:BC31"/>
    <mergeCell ref="AZ32:BA32"/>
    <mergeCell ref="BB32:BC32"/>
    <mergeCell ref="BD27:BH29"/>
    <mergeCell ref="AZ28:BA28"/>
    <mergeCell ref="BB28:BC28"/>
    <mergeCell ref="AZ29:BA29"/>
    <mergeCell ref="BB29:BC29"/>
    <mergeCell ref="BB27:BC27"/>
    <mergeCell ref="BB22:BC22"/>
    <mergeCell ref="AZ23:BA23"/>
    <mergeCell ref="BB23:BC23"/>
    <mergeCell ref="BB21:BC21"/>
    <mergeCell ref="C30:E32"/>
    <mergeCell ref="H30:H32"/>
    <mergeCell ref="I30:L32"/>
    <mergeCell ref="M30:O32"/>
    <mergeCell ref="AZ30:BA30"/>
    <mergeCell ref="C27:E29"/>
    <mergeCell ref="H27:H29"/>
    <mergeCell ref="I27:L29"/>
    <mergeCell ref="M27:O29"/>
    <mergeCell ref="AZ27:BA27"/>
    <mergeCell ref="BB30:BC30"/>
    <mergeCell ref="AP17:AV17"/>
    <mergeCell ref="AW17:AY17"/>
    <mergeCell ref="BB13:BD13"/>
    <mergeCell ref="BF13:BH13"/>
    <mergeCell ref="BB14:BD14"/>
    <mergeCell ref="BF14:BH14"/>
    <mergeCell ref="C24:E26"/>
    <mergeCell ref="H24:H26"/>
    <mergeCell ref="I24:L26"/>
    <mergeCell ref="M24:O26"/>
    <mergeCell ref="AZ24:BA24"/>
    <mergeCell ref="C21:E23"/>
    <mergeCell ref="H21:H23"/>
    <mergeCell ref="I21:L23"/>
    <mergeCell ref="M21:O23"/>
    <mergeCell ref="AZ21:BA21"/>
    <mergeCell ref="BB24:BC24"/>
    <mergeCell ref="BD24:BH26"/>
    <mergeCell ref="AZ25:BA25"/>
    <mergeCell ref="BB25:BC25"/>
    <mergeCell ref="AZ26:BA26"/>
    <mergeCell ref="BB26:BC26"/>
    <mergeCell ref="BD21:BH23"/>
    <mergeCell ref="AZ22:BA22"/>
    <mergeCell ref="AR1:BG1"/>
    <mergeCell ref="AA2:AB2"/>
    <mergeCell ref="AD2:AE2"/>
    <mergeCell ref="AH2:AI2"/>
    <mergeCell ref="AR2:BG2"/>
    <mergeCell ref="BC3:BF3"/>
    <mergeCell ref="B16:B20"/>
    <mergeCell ref="C16:E20"/>
    <mergeCell ref="H16:H20"/>
    <mergeCell ref="I16:L20"/>
    <mergeCell ref="M16:O20"/>
    <mergeCell ref="P16:T20"/>
    <mergeCell ref="BC4:BF4"/>
    <mergeCell ref="AY6:AZ6"/>
    <mergeCell ref="BC6:BD6"/>
    <mergeCell ref="BC8:BD8"/>
    <mergeCell ref="BC10:BD10"/>
    <mergeCell ref="U12:V12"/>
    <mergeCell ref="AZ16:BA20"/>
    <mergeCell ref="BB16:BC20"/>
    <mergeCell ref="BD16:BH20"/>
    <mergeCell ref="U17:AA17"/>
    <mergeCell ref="AB17:AH17"/>
    <mergeCell ref="AI17:AO17"/>
  </mergeCells>
  <phoneticPr fontId="1"/>
  <conditionalFormatting sqref="U23:AA23">
    <cfRule type="expression" dxfId="2201" priority="177">
      <formula>OR(U$69=$B22,U$70=$B22)</formula>
    </cfRule>
  </conditionalFormatting>
  <conditionalFormatting sqref="U22:AA23">
    <cfRule type="expression" dxfId="2200" priority="176">
      <formula>INDIRECT(ADDRESS(ROW(),COLUMN()))=TRUNC(INDIRECT(ADDRESS(ROW(),COLUMN())))</formula>
    </cfRule>
  </conditionalFormatting>
  <conditionalFormatting sqref="AB40:AH41">
    <cfRule type="expression" dxfId="2199" priority="97">
      <formula>INDIRECT(ADDRESS(ROW(),COLUMN()))=TRUNC(INDIRECT(ADDRESS(ROW(),COLUMN())))</formula>
    </cfRule>
  </conditionalFormatting>
  <conditionalFormatting sqref="U40:AA41">
    <cfRule type="expression" dxfId="2198" priority="99">
      <formula>INDIRECT(ADDRESS(ROW(),COLUMN()))=TRUNC(INDIRECT(ADDRESS(ROW(),COLUMN())))</formula>
    </cfRule>
  </conditionalFormatting>
  <conditionalFormatting sqref="AZ22:BC23">
    <cfRule type="expression" dxfId="2197" priority="175">
      <formula>INDIRECT(ADDRESS(ROW(),COLUMN()))=TRUNC(INDIRECT(ADDRESS(ROW(),COLUMN())))</formula>
    </cfRule>
  </conditionalFormatting>
  <conditionalFormatting sqref="AI40:AO41">
    <cfRule type="expression" dxfId="2196" priority="95">
      <formula>INDIRECT(ADDRESS(ROW(),COLUMN()))=TRUNC(INDIRECT(ADDRESS(ROW(),COLUMN())))</formula>
    </cfRule>
  </conditionalFormatting>
  <conditionalFormatting sqref="AZ25:BC26">
    <cfRule type="expression" dxfId="2195" priority="174">
      <formula>INDIRECT(ADDRESS(ROW(),COLUMN()))=TRUNC(INDIRECT(ADDRESS(ROW(),COLUMN())))</formula>
    </cfRule>
  </conditionalFormatting>
  <conditionalFormatting sqref="AP37:AV38">
    <cfRule type="expression" dxfId="2194" priority="103">
      <formula>INDIRECT(ADDRESS(ROW(),COLUMN()))=TRUNC(INDIRECT(ADDRESS(ROW(),COLUMN())))</formula>
    </cfRule>
  </conditionalFormatting>
  <conditionalFormatting sqref="AW37:AY38">
    <cfRule type="expression" dxfId="2193" priority="101">
      <formula>INDIRECT(ADDRESS(ROW(),COLUMN()))=TRUNC(INDIRECT(ADDRESS(ROW(),COLUMN())))</formula>
    </cfRule>
  </conditionalFormatting>
  <conditionalFormatting sqref="AZ28:BC29">
    <cfRule type="expression" dxfId="2192" priority="173">
      <formula>INDIRECT(ADDRESS(ROW(),COLUMN()))=TRUNC(INDIRECT(ADDRESS(ROW(),COLUMN())))</formula>
    </cfRule>
  </conditionalFormatting>
  <conditionalFormatting sqref="AB37:AH38">
    <cfRule type="expression" dxfId="2191" priority="107">
      <formula>INDIRECT(ADDRESS(ROW(),COLUMN()))=TRUNC(INDIRECT(ADDRESS(ROW(),COLUMN())))</formula>
    </cfRule>
  </conditionalFormatting>
  <conditionalFormatting sqref="AI37:AO38">
    <cfRule type="expression" dxfId="2190" priority="105">
      <formula>INDIRECT(ADDRESS(ROW(),COLUMN()))=TRUNC(INDIRECT(ADDRESS(ROW(),COLUMN())))</formula>
    </cfRule>
  </conditionalFormatting>
  <conditionalFormatting sqref="AZ31:BC32">
    <cfRule type="expression" dxfId="2189" priority="172">
      <formula>INDIRECT(ADDRESS(ROW(),COLUMN()))=TRUNC(INDIRECT(ADDRESS(ROW(),COLUMN())))</formula>
    </cfRule>
  </conditionalFormatting>
  <conditionalFormatting sqref="AW34:AY35">
    <cfRule type="expression" dxfId="2188" priority="111">
      <formula>INDIRECT(ADDRESS(ROW(),COLUMN()))=TRUNC(INDIRECT(ADDRESS(ROW(),COLUMN())))</formula>
    </cfRule>
  </conditionalFormatting>
  <conditionalFormatting sqref="U37:AA38">
    <cfRule type="expression" dxfId="2187" priority="109">
      <formula>INDIRECT(ADDRESS(ROW(),COLUMN()))=TRUNC(INDIRECT(ADDRESS(ROW(),COLUMN())))</formula>
    </cfRule>
  </conditionalFormatting>
  <conditionalFormatting sqref="AZ34:BC35">
    <cfRule type="expression" dxfId="2186" priority="171">
      <formula>INDIRECT(ADDRESS(ROW(),COLUMN()))=TRUNC(INDIRECT(ADDRESS(ROW(),COLUMN())))</formula>
    </cfRule>
  </conditionalFormatting>
  <conditionalFormatting sqref="AI34:AO35">
    <cfRule type="expression" dxfId="2185" priority="115">
      <formula>INDIRECT(ADDRESS(ROW(),COLUMN()))=TRUNC(INDIRECT(ADDRESS(ROW(),COLUMN())))</formula>
    </cfRule>
  </conditionalFormatting>
  <conditionalFormatting sqref="AP34:AV35">
    <cfRule type="expression" dxfId="2184" priority="113">
      <formula>INDIRECT(ADDRESS(ROW(),COLUMN()))=TRUNC(INDIRECT(ADDRESS(ROW(),COLUMN())))</formula>
    </cfRule>
  </conditionalFormatting>
  <conditionalFormatting sqref="AZ37:BC38">
    <cfRule type="expression" dxfId="2183" priority="170">
      <formula>INDIRECT(ADDRESS(ROW(),COLUMN()))=TRUNC(INDIRECT(ADDRESS(ROW(),COLUMN())))</formula>
    </cfRule>
  </conditionalFormatting>
  <conditionalFormatting sqref="U34:AA35">
    <cfRule type="expression" dxfId="2182" priority="119">
      <formula>INDIRECT(ADDRESS(ROW(),COLUMN()))=TRUNC(INDIRECT(ADDRESS(ROW(),COLUMN())))</formula>
    </cfRule>
  </conditionalFormatting>
  <conditionalFormatting sqref="AB34:AH35">
    <cfRule type="expression" dxfId="2181" priority="117">
      <formula>INDIRECT(ADDRESS(ROW(),COLUMN()))=TRUNC(INDIRECT(ADDRESS(ROW(),COLUMN())))</formula>
    </cfRule>
  </conditionalFormatting>
  <conditionalFormatting sqref="AZ40:BC41">
    <cfRule type="expression" dxfId="2180" priority="169">
      <formula>INDIRECT(ADDRESS(ROW(),COLUMN()))=TRUNC(INDIRECT(ADDRESS(ROW(),COLUMN())))</formula>
    </cfRule>
  </conditionalFormatting>
  <conditionalFormatting sqref="AP31:AV32">
    <cfRule type="expression" dxfId="2179" priority="123">
      <formula>INDIRECT(ADDRESS(ROW(),COLUMN()))=TRUNC(INDIRECT(ADDRESS(ROW(),COLUMN())))</formula>
    </cfRule>
  </conditionalFormatting>
  <conditionalFormatting sqref="AW31:AY32">
    <cfRule type="expression" dxfId="2178" priority="121">
      <formula>INDIRECT(ADDRESS(ROW(),COLUMN()))=TRUNC(INDIRECT(ADDRESS(ROW(),COLUMN())))</formula>
    </cfRule>
  </conditionalFormatting>
  <conditionalFormatting sqref="AZ43:BC44">
    <cfRule type="expression" dxfId="2177" priority="168">
      <formula>INDIRECT(ADDRESS(ROW(),COLUMN()))=TRUNC(INDIRECT(ADDRESS(ROW(),COLUMN())))</formula>
    </cfRule>
  </conditionalFormatting>
  <conditionalFormatting sqref="AB31:AH32">
    <cfRule type="expression" dxfId="2176" priority="127">
      <formula>INDIRECT(ADDRESS(ROW(),COLUMN()))=TRUNC(INDIRECT(ADDRESS(ROW(),COLUMN())))</formula>
    </cfRule>
  </conditionalFormatting>
  <conditionalFormatting sqref="AI31:AO32">
    <cfRule type="expression" dxfId="2175" priority="125">
      <formula>INDIRECT(ADDRESS(ROW(),COLUMN()))=TRUNC(INDIRECT(ADDRESS(ROW(),COLUMN())))</formula>
    </cfRule>
  </conditionalFormatting>
  <conditionalFormatting sqref="AZ46:BC47">
    <cfRule type="expression" dxfId="2174" priority="167">
      <formula>INDIRECT(ADDRESS(ROW(),COLUMN()))=TRUNC(INDIRECT(ADDRESS(ROW(),COLUMN())))</formula>
    </cfRule>
  </conditionalFormatting>
  <conditionalFormatting sqref="AW28:AY29">
    <cfRule type="expression" dxfId="2173" priority="131">
      <formula>INDIRECT(ADDRESS(ROW(),COLUMN()))=TRUNC(INDIRECT(ADDRESS(ROW(),COLUMN())))</formula>
    </cfRule>
  </conditionalFormatting>
  <conditionalFormatting sqref="U31:AA32">
    <cfRule type="expression" dxfId="2172" priority="129">
      <formula>INDIRECT(ADDRESS(ROW(),COLUMN()))=TRUNC(INDIRECT(ADDRESS(ROW(),COLUMN())))</formula>
    </cfRule>
  </conditionalFormatting>
  <conditionalFormatting sqref="AZ49:BC50">
    <cfRule type="expression" dxfId="2171" priority="166">
      <formula>INDIRECT(ADDRESS(ROW(),COLUMN()))=TRUNC(INDIRECT(ADDRESS(ROW(),COLUMN())))</formula>
    </cfRule>
  </conditionalFormatting>
  <conditionalFormatting sqref="AI28:AO29">
    <cfRule type="expression" dxfId="2170" priority="135">
      <formula>INDIRECT(ADDRESS(ROW(),COLUMN()))=TRUNC(INDIRECT(ADDRESS(ROW(),COLUMN())))</formula>
    </cfRule>
  </conditionalFormatting>
  <conditionalFormatting sqref="AP28:AV29">
    <cfRule type="expression" dxfId="2169" priority="133">
      <formula>INDIRECT(ADDRESS(ROW(),COLUMN()))=TRUNC(INDIRECT(ADDRESS(ROW(),COLUMN())))</formula>
    </cfRule>
  </conditionalFormatting>
  <conditionalFormatting sqref="AZ52:BC53">
    <cfRule type="expression" dxfId="2168" priority="165">
      <formula>INDIRECT(ADDRESS(ROW(),COLUMN()))=TRUNC(INDIRECT(ADDRESS(ROW(),COLUMN())))</formula>
    </cfRule>
  </conditionalFormatting>
  <conditionalFormatting sqref="U28:AA29">
    <cfRule type="expression" dxfId="2167" priority="139">
      <formula>INDIRECT(ADDRESS(ROW(),COLUMN()))=TRUNC(INDIRECT(ADDRESS(ROW(),COLUMN())))</formula>
    </cfRule>
  </conditionalFormatting>
  <conditionalFormatting sqref="AB28:AH29">
    <cfRule type="expression" dxfId="2166" priority="137">
      <formula>INDIRECT(ADDRESS(ROW(),COLUMN()))=TRUNC(INDIRECT(ADDRESS(ROW(),COLUMN())))</formula>
    </cfRule>
  </conditionalFormatting>
  <conditionalFormatting sqref="AZ55:BC56">
    <cfRule type="expression" dxfId="2165" priority="164">
      <formula>INDIRECT(ADDRESS(ROW(),COLUMN()))=TRUNC(INDIRECT(ADDRESS(ROW(),COLUMN())))</formula>
    </cfRule>
  </conditionalFormatting>
  <conditionalFormatting sqref="AP25:AV26">
    <cfRule type="expression" dxfId="2164" priority="143">
      <formula>INDIRECT(ADDRESS(ROW(),COLUMN()))=TRUNC(INDIRECT(ADDRESS(ROW(),COLUMN())))</formula>
    </cfRule>
  </conditionalFormatting>
  <conditionalFormatting sqref="AW25:AY26">
    <cfRule type="expression" dxfId="2163" priority="141">
      <formula>INDIRECT(ADDRESS(ROW(),COLUMN()))=TRUNC(INDIRECT(ADDRESS(ROW(),COLUMN())))</formula>
    </cfRule>
  </conditionalFormatting>
  <conditionalFormatting sqref="AZ58:BC59">
    <cfRule type="expression" dxfId="2162" priority="163">
      <formula>INDIRECT(ADDRESS(ROW(),COLUMN()))=TRUNC(INDIRECT(ADDRESS(ROW(),COLUMN())))</formula>
    </cfRule>
  </conditionalFormatting>
  <conditionalFormatting sqref="AB25:AH26">
    <cfRule type="expression" dxfId="2161" priority="147">
      <formula>INDIRECT(ADDRESS(ROW(),COLUMN()))=TRUNC(INDIRECT(ADDRESS(ROW(),COLUMN())))</formula>
    </cfRule>
  </conditionalFormatting>
  <conditionalFormatting sqref="AI25:AO26">
    <cfRule type="expression" dxfId="2160" priority="145">
      <formula>INDIRECT(ADDRESS(ROW(),COLUMN()))=TRUNC(INDIRECT(ADDRESS(ROW(),COLUMN())))</formula>
    </cfRule>
  </conditionalFormatting>
  <conditionalFormatting sqref="AZ61:BC62">
    <cfRule type="expression" dxfId="2159" priority="162">
      <formula>INDIRECT(ADDRESS(ROW(),COLUMN()))=TRUNC(INDIRECT(ADDRESS(ROW(),COLUMN())))</formula>
    </cfRule>
  </conditionalFormatting>
  <conditionalFormatting sqref="AW22:AY23">
    <cfRule type="expression" dxfId="2158" priority="151">
      <formula>INDIRECT(ADDRESS(ROW(),COLUMN()))=TRUNC(INDIRECT(ADDRESS(ROW(),COLUMN())))</formula>
    </cfRule>
  </conditionalFormatting>
  <conditionalFormatting sqref="U25:AA26">
    <cfRule type="expression" dxfId="2157" priority="149">
      <formula>INDIRECT(ADDRESS(ROW(),COLUMN()))=TRUNC(INDIRECT(ADDRESS(ROW(),COLUMN())))</formula>
    </cfRule>
  </conditionalFormatting>
  <conditionalFormatting sqref="AZ64:BC65">
    <cfRule type="expression" dxfId="2156" priority="161">
      <formula>INDIRECT(ADDRESS(ROW(),COLUMN()))=TRUNC(INDIRECT(ADDRESS(ROW(),COLUMN())))</formula>
    </cfRule>
  </conditionalFormatting>
  <conditionalFormatting sqref="AI22:AO23">
    <cfRule type="expression" dxfId="2155" priority="155">
      <formula>INDIRECT(ADDRESS(ROW(),COLUMN()))=TRUNC(INDIRECT(ADDRESS(ROW(),COLUMN())))</formula>
    </cfRule>
  </conditionalFormatting>
  <conditionalFormatting sqref="AP22:AV23">
    <cfRule type="expression" dxfId="2154" priority="153">
      <formula>INDIRECT(ADDRESS(ROW(),COLUMN()))=TRUNC(INDIRECT(ADDRESS(ROW(),COLUMN())))</formula>
    </cfRule>
  </conditionalFormatting>
  <conditionalFormatting sqref="AZ67:BC68">
    <cfRule type="expression" dxfId="2153" priority="160">
      <formula>INDIRECT(ADDRESS(ROW(),COLUMN()))=TRUNC(INDIRECT(ADDRESS(ROW(),COLUMN())))</formula>
    </cfRule>
  </conditionalFormatting>
  <conditionalFormatting sqref="U69:BA74">
    <cfRule type="expression" dxfId="2152" priority="159">
      <formula>INDIRECT(ADDRESS(ROW(),COLUMN()))=TRUNC(INDIRECT(ADDRESS(ROW(),COLUMN())))</formula>
    </cfRule>
  </conditionalFormatting>
  <conditionalFormatting sqref="AB23:AH23">
    <cfRule type="expression" dxfId="2151" priority="158">
      <formula>OR(AB$69=$B22,AB$70=$B22)</formula>
    </cfRule>
  </conditionalFormatting>
  <conditionalFormatting sqref="AB22:AH23">
    <cfRule type="expression" dxfId="2150" priority="157">
      <formula>INDIRECT(ADDRESS(ROW(),COLUMN()))=TRUNC(INDIRECT(ADDRESS(ROW(),COLUMN())))</formula>
    </cfRule>
  </conditionalFormatting>
  <conditionalFormatting sqref="AI23:AO23">
    <cfRule type="expression" dxfId="2149" priority="156">
      <formula>OR(AI$69=$B22,AI$70=$B22)</formula>
    </cfRule>
  </conditionalFormatting>
  <conditionalFormatting sqref="AP23:AV23">
    <cfRule type="expression" dxfId="2148" priority="154">
      <formula>OR(AP$69=$B22,AP$70=$B22)</formula>
    </cfRule>
  </conditionalFormatting>
  <conditionalFormatting sqref="AW23:AY23">
    <cfRule type="expression" dxfId="2147" priority="152">
      <formula>OR(AW$69=$B22,AW$70=$B22)</formula>
    </cfRule>
  </conditionalFormatting>
  <conditionalFormatting sqref="U26:AA26">
    <cfRule type="expression" dxfId="2146" priority="150">
      <formula>OR(U$69=$B25,U$70=$B25)</formula>
    </cfRule>
  </conditionalFormatting>
  <conditionalFormatting sqref="AB26:AH26">
    <cfRule type="expression" dxfId="2145" priority="148">
      <formula>OR(AB$69=$B25,AB$70=$B25)</formula>
    </cfRule>
  </conditionalFormatting>
  <conditionalFormatting sqref="AI26:AO26">
    <cfRule type="expression" dxfId="2144" priority="146">
      <formula>OR(AI$69=$B25,AI$70=$B25)</formula>
    </cfRule>
  </conditionalFormatting>
  <conditionalFormatting sqref="AP26:AV26">
    <cfRule type="expression" dxfId="2143" priority="144">
      <formula>OR(AP$69=$B25,AP$70=$B25)</formula>
    </cfRule>
  </conditionalFormatting>
  <conditionalFormatting sqref="AW26:AY26">
    <cfRule type="expression" dxfId="2142" priority="142">
      <formula>OR(AW$69=$B25,AW$70=$B25)</formula>
    </cfRule>
  </conditionalFormatting>
  <conditionalFormatting sqref="U29:AA29">
    <cfRule type="expression" dxfId="2141" priority="140">
      <formula>OR(U$69=$B28,U$70=$B28)</formula>
    </cfRule>
  </conditionalFormatting>
  <conditionalFormatting sqref="AB29:AH29">
    <cfRule type="expression" dxfId="2140" priority="138">
      <formula>OR(AB$69=$B28,AB$70=$B28)</formula>
    </cfRule>
  </conditionalFormatting>
  <conditionalFormatting sqref="AI29:AO29">
    <cfRule type="expression" dxfId="2139" priority="136">
      <formula>OR(AI$69=$B28,AI$70=$B28)</formula>
    </cfRule>
  </conditionalFormatting>
  <conditionalFormatting sqref="AP29:AV29">
    <cfRule type="expression" dxfId="2138" priority="134">
      <formula>OR(AP$69=$B28,AP$70=$B28)</formula>
    </cfRule>
  </conditionalFormatting>
  <conditionalFormatting sqref="AW29:AY29">
    <cfRule type="expression" dxfId="2137" priority="132">
      <formula>OR(AW$69=$B28,AW$70=$B28)</formula>
    </cfRule>
  </conditionalFormatting>
  <conditionalFormatting sqref="U32:AA32">
    <cfRule type="expression" dxfId="2136" priority="130">
      <formula>OR(U$69=$B31,U$70=$B31)</formula>
    </cfRule>
  </conditionalFormatting>
  <conditionalFormatting sqref="AB32:AH32">
    <cfRule type="expression" dxfId="2135" priority="128">
      <formula>OR(AB$69=$B31,AB$70=$B31)</formula>
    </cfRule>
  </conditionalFormatting>
  <conditionalFormatting sqref="AI32:AO32">
    <cfRule type="expression" dxfId="2134" priority="126">
      <formula>OR(AI$69=$B31,AI$70=$B31)</formula>
    </cfRule>
  </conditionalFormatting>
  <conditionalFormatting sqref="AP32:AV32">
    <cfRule type="expression" dxfId="2133" priority="124">
      <formula>OR(AP$69=$B31,AP$70=$B31)</formula>
    </cfRule>
  </conditionalFormatting>
  <conditionalFormatting sqref="AW32:AY32">
    <cfRule type="expression" dxfId="2132" priority="122">
      <formula>OR(AW$69=$B31,AW$70=$B31)</formula>
    </cfRule>
  </conditionalFormatting>
  <conditionalFormatting sqref="U35:AA35">
    <cfRule type="expression" dxfId="2131" priority="120">
      <formula>OR(U$69=$B34,U$70=$B34)</formula>
    </cfRule>
  </conditionalFormatting>
  <conditionalFormatting sqref="AB35:AH35">
    <cfRule type="expression" dxfId="2130" priority="118">
      <formula>OR(AB$69=$B34,AB$70=$B34)</formula>
    </cfRule>
  </conditionalFormatting>
  <conditionalFormatting sqref="AI35:AO35">
    <cfRule type="expression" dxfId="2129" priority="116">
      <formula>OR(AI$69=$B34,AI$70=$B34)</formula>
    </cfRule>
  </conditionalFormatting>
  <conditionalFormatting sqref="AP35:AV35">
    <cfRule type="expression" dxfId="2128" priority="114">
      <formula>OR(AP$69=$B34,AP$70=$B34)</formula>
    </cfRule>
  </conditionalFormatting>
  <conditionalFormatting sqref="AW35:AY35">
    <cfRule type="expression" dxfId="2127" priority="112">
      <formula>OR(AW$69=$B34,AW$70=$B34)</formula>
    </cfRule>
  </conditionalFormatting>
  <conditionalFormatting sqref="U38:AA38">
    <cfRule type="expression" dxfId="2126" priority="110">
      <formula>OR(U$69=$B37,U$70=$B37)</formula>
    </cfRule>
  </conditionalFormatting>
  <conditionalFormatting sqref="AB38:AH38">
    <cfRule type="expression" dxfId="2125" priority="108">
      <formula>OR(AB$69=$B37,AB$70=$B37)</formula>
    </cfRule>
  </conditionalFormatting>
  <conditionalFormatting sqref="AI38:AO38">
    <cfRule type="expression" dxfId="2124" priority="106">
      <formula>OR(AI$69=$B37,AI$70=$B37)</formula>
    </cfRule>
  </conditionalFormatting>
  <conditionalFormatting sqref="AP38:AV38">
    <cfRule type="expression" dxfId="2123" priority="104">
      <formula>OR(AP$69=$B37,AP$70=$B37)</formula>
    </cfRule>
  </conditionalFormatting>
  <conditionalFormatting sqref="AW38:AY38">
    <cfRule type="expression" dxfId="2122" priority="102">
      <formula>OR(AW$69=$B37,AW$70=$B37)</formula>
    </cfRule>
  </conditionalFormatting>
  <conditionalFormatting sqref="U41:AA41">
    <cfRule type="expression" dxfId="2121" priority="100">
      <formula>OR(U$69=$B40,U$70=$B40)</formula>
    </cfRule>
  </conditionalFormatting>
  <conditionalFormatting sqref="AB41:AH41">
    <cfRule type="expression" dxfId="2120" priority="98">
      <formula>OR(AB$69=$B40,AB$70=$B40)</formula>
    </cfRule>
  </conditionalFormatting>
  <conditionalFormatting sqref="AI41:AO41">
    <cfRule type="expression" dxfId="2119" priority="96">
      <formula>OR(AI$69=$B40,AI$70=$B40)</formula>
    </cfRule>
  </conditionalFormatting>
  <conditionalFormatting sqref="AP41:AV41">
    <cfRule type="expression" dxfId="2118" priority="94">
      <formula>OR(AP$69=$B40,AP$70=$B40)</formula>
    </cfRule>
  </conditionalFormatting>
  <conditionalFormatting sqref="AP40:AV41">
    <cfRule type="expression" dxfId="2117" priority="93">
      <formula>INDIRECT(ADDRESS(ROW(),COLUMN()))=TRUNC(INDIRECT(ADDRESS(ROW(),COLUMN())))</formula>
    </cfRule>
  </conditionalFormatting>
  <conditionalFormatting sqref="AW41:AY41">
    <cfRule type="expression" dxfId="2116" priority="92">
      <formula>OR(AW$69=$B40,AW$70=$B40)</formula>
    </cfRule>
  </conditionalFormatting>
  <conditionalFormatting sqref="AW40:AY41">
    <cfRule type="expression" dxfId="2115" priority="91">
      <formula>INDIRECT(ADDRESS(ROW(),COLUMN()))=TRUNC(INDIRECT(ADDRESS(ROW(),COLUMN())))</formula>
    </cfRule>
  </conditionalFormatting>
  <conditionalFormatting sqref="U44:AA44">
    <cfRule type="expression" dxfId="2114" priority="90">
      <formula>OR(U$69=$B43,U$70=$B43)</formula>
    </cfRule>
  </conditionalFormatting>
  <conditionalFormatting sqref="U43:AA44">
    <cfRule type="expression" dxfId="2113" priority="89">
      <formula>INDIRECT(ADDRESS(ROW(),COLUMN()))=TRUNC(INDIRECT(ADDRESS(ROW(),COLUMN())))</formula>
    </cfRule>
  </conditionalFormatting>
  <conditionalFormatting sqref="AB44:AH44">
    <cfRule type="expression" dxfId="2112" priority="88">
      <formula>OR(AB$69=$B43,AB$70=$B43)</formula>
    </cfRule>
  </conditionalFormatting>
  <conditionalFormatting sqref="AB43:AH44">
    <cfRule type="expression" dxfId="2111" priority="87">
      <formula>INDIRECT(ADDRESS(ROW(),COLUMN()))=TRUNC(INDIRECT(ADDRESS(ROW(),COLUMN())))</formula>
    </cfRule>
  </conditionalFormatting>
  <conditionalFormatting sqref="AI44:AO44">
    <cfRule type="expression" dxfId="2110" priority="86">
      <formula>OR(AI$69=$B43,AI$70=$B43)</formula>
    </cfRule>
  </conditionalFormatting>
  <conditionalFormatting sqref="AI43:AO44">
    <cfRule type="expression" dxfId="2109" priority="85">
      <formula>INDIRECT(ADDRESS(ROW(),COLUMN()))=TRUNC(INDIRECT(ADDRESS(ROW(),COLUMN())))</formula>
    </cfRule>
  </conditionalFormatting>
  <conditionalFormatting sqref="AP44:AV44">
    <cfRule type="expression" dxfId="2108" priority="84">
      <formula>OR(AP$69=$B43,AP$70=$B43)</formula>
    </cfRule>
  </conditionalFormatting>
  <conditionalFormatting sqref="AP43:AV44">
    <cfRule type="expression" dxfId="2107" priority="83">
      <formula>INDIRECT(ADDRESS(ROW(),COLUMN()))=TRUNC(INDIRECT(ADDRESS(ROW(),COLUMN())))</formula>
    </cfRule>
  </conditionalFormatting>
  <conditionalFormatting sqref="AW44:AY44">
    <cfRule type="expression" dxfId="2106" priority="82">
      <formula>OR(AW$69=$B43,AW$70=$B43)</formula>
    </cfRule>
  </conditionalFormatting>
  <conditionalFormatting sqref="AW43:AY44">
    <cfRule type="expression" dxfId="2105" priority="81">
      <formula>INDIRECT(ADDRESS(ROW(),COLUMN()))=TRUNC(INDIRECT(ADDRESS(ROW(),COLUMN())))</formula>
    </cfRule>
  </conditionalFormatting>
  <conditionalFormatting sqref="U47:AA47">
    <cfRule type="expression" dxfId="2104" priority="80">
      <formula>OR(U$69=$B46,U$70=$B46)</formula>
    </cfRule>
  </conditionalFormatting>
  <conditionalFormatting sqref="U46:AA47">
    <cfRule type="expression" dxfId="2103" priority="79">
      <formula>INDIRECT(ADDRESS(ROW(),COLUMN()))=TRUNC(INDIRECT(ADDRESS(ROW(),COLUMN())))</formula>
    </cfRule>
  </conditionalFormatting>
  <conditionalFormatting sqref="AB47:AH47">
    <cfRule type="expression" dxfId="2102" priority="78">
      <formula>OR(AB$69=$B46,AB$70=$B46)</formula>
    </cfRule>
  </conditionalFormatting>
  <conditionalFormatting sqref="AB46:AH47">
    <cfRule type="expression" dxfId="2101" priority="77">
      <formula>INDIRECT(ADDRESS(ROW(),COLUMN()))=TRUNC(INDIRECT(ADDRESS(ROW(),COLUMN())))</formula>
    </cfRule>
  </conditionalFormatting>
  <conditionalFormatting sqref="AI47:AO47">
    <cfRule type="expression" dxfId="2100" priority="76">
      <formula>OR(AI$69=$B46,AI$70=$B46)</formula>
    </cfRule>
  </conditionalFormatting>
  <conditionalFormatting sqref="AI46:AO47">
    <cfRule type="expression" dxfId="2099" priority="75">
      <formula>INDIRECT(ADDRESS(ROW(),COLUMN()))=TRUNC(INDIRECT(ADDRESS(ROW(),COLUMN())))</formula>
    </cfRule>
  </conditionalFormatting>
  <conditionalFormatting sqref="AP47:AV47">
    <cfRule type="expression" dxfId="2098" priority="74">
      <formula>OR(AP$69=$B46,AP$70=$B46)</formula>
    </cfRule>
  </conditionalFormatting>
  <conditionalFormatting sqref="AP46:AV47">
    <cfRule type="expression" dxfId="2097" priority="73">
      <formula>INDIRECT(ADDRESS(ROW(),COLUMN()))=TRUNC(INDIRECT(ADDRESS(ROW(),COLUMN())))</formula>
    </cfRule>
  </conditionalFormatting>
  <conditionalFormatting sqref="AW47:AY47">
    <cfRule type="expression" dxfId="2096" priority="72">
      <formula>OR(AW$69=$B46,AW$70=$B46)</formula>
    </cfRule>
  </conditionalFormatting>
  <conditionalFormatting sqref="AW46:AY47">
    <cfRule type="expression" dxfId="2095" priority="71">
      <formula>INDIRECT(ADDRESS(ROW(),COLUMN()))=TRUNC(INDIRECT(ADDRESS(ROW(),COLUMN())))</formula>
    </cfRule>
  </conditionalFormatting>
  <conditionalFormatting sqref="U50:AA50">
    <cfRule type="expression" dxfId="2094" priority="70">
      <formula>OR(U$69=$B49,U$70=$B49)</formula>
    </cfRule>
  </conditionalFormatting>
  <conditionalFormatting sqref="U49:AA50">
    <cfRule type="expression" dxfId="2093" priority="69">
      <formula>INDIRECT(ADDRESS(ROW(),COLUMN()))=TRUNC(INDIRECT(ADDRESS(ROW(),COLUMN())))</formula>
    </cfRule>
  </conditionalFormatting>
  <conditionalFormatting sqref="AB50:AH50">
    <cfRule type="expression" dxfId="2092" priority="68">
      <formula>OR(AB$69=$B49,AB$70=$B49)</formula>
    </cfRule>
  </conditionalFormatting>
  <conditionalFormatting sqref="AB49:AH50">
    <cfRule type="expression" dxfId="2091" priority="67">
      <formula>INDIRECT(ADDRESS(ROW(),COLUMN()))=TRUNC(INDIRECT(ADDRESS(ROW(),COLUMN())))</formula>
    </cfRule>
  </conditionalFormatting>
  <conditionalFormatting sqref="AI50:AO50">
    <cfRule type="expression" dxfId="2090" priority="66">
      <formula>OR(AI$69=$B49,AI$70=$B49)</formula>
    </cfRule>
  </conditionalFormatting>
  <conditionalFormatting sqref="AI49:AO50">
    <cfRule type="expression" dxfId="2089" priority="65">
      <formula>INDIRECT(ADDRESS(ROW(),COLUMN()))=TRUNC(INDIRECT(ADDRESS(ROW(),COLUMN())))</formula>
    </cfRule>
  </conditionalFormatting>
  <conditionalFormatting sqref="AP50:AV50">
    <cfRule type="expression" dxfId="2088" priority="64">
      <formula>OR(AP$69=$B49,AP$70=$B49)</formula>
    </cfRule>
  </conditionalFormatting>
  <conditionalFormatting sqref="AP49:AV50">
    <cfRule type="expression" dxfId="2087" priority="63">
      <formula>INDIRECT(ADDRESS(ROW(),COLUMN()))=TRUNC(INDIRECT(ADDRESS(ROW(),COLUMN())))</formula>
    </cfRule>
  </conditionalFormatting>
  <conditionalFormatting sqref="AW50:AY50">
    <cfRule type="expression" dxfId="2086" priority="62">
      <formula>OR(AW$69=$B49,AW$70=$B49)</formula>
    </cfRule>
  </conditionalFormatting>
  <conditionalFormatting sqref="AW49:AY50">
    <cfRule type="expression" dxfId="2085" priority="61">
      <formula>INDIRECT(ADDRESS(ROW(),COLUMN()))=TRUNC(INDIRECT(ADDRESS(ROW(),COLUMN())))</formula>
    </cfRule>
  </conditionalFormatting>
  <conditionalFormatting sqref="U53:AA53">
    <cfRule type="expression" dxfId="2084" priority="60">
      <formula>OR(U$69=$B52,U$70=$B52)</formula>
    </cfRule>
  </conditionalFormatting>
  <conditionalFormatting sqref="U52:AA53">
    <cfRule type="expression" dxfId="2083" priority="59">
      <formula>INDIRECT(ADDRESS(ROW(),COLUMN()))=TRUNC(INDIRECT(ADDRESS(ROW(),COLUMN())))</formula>
    </cfRule>
  </conditionalFormatting>
  <conditionalFormatting sqref="AB53:AH53">
    <cfRule type="expression" dxfId="2082" priority="58">
      <formula>OR(AB$69=$B52,AB$70=$B52)</formula>
    </cfRule>
  </conditionalFormatting>
  <conditionalFormatting sqref="AB52:AH53">
    <cfRule type="expression" dxfId="2081" priority="57">
      <formula>INDIRECT(ADDRESS(ROW(),COLUMN()))=TRUNC(INDIRECT(ADDRESS(ROW(),COLUMN())))</formula>
    </cfRule>
  </conditionalFormatting>
  <conditionalFormatting sqref="AI53:AO53">
    <cfRule type="expression" dxfId="2080" priority="56">
      <formula>OR(AI$69=$B52,AI$70=$B52)</formula>
    </cfRule>
  </conditionalFormatting>
  <conditionalFormatting sqref="AI52:AO53">
    <cfRule type="expression" dxfId="2079" priority="55">
      <formula>INDIRECT(ADDRESS(ROW(),COLUMN()))=TRUNC(INDIRECT(ADDRESS(ROW(),COLUMN())))</formula>
    </cfRule>
  </conditionalFormatting>
  <conditionalFormatting sqref="AP53:AV53">
    <cfRule type="expression" dxfId="2078" priority="54">
      <formula>OR(AP$69=$B52,AP$70=$B52)</formula>
    </cfRule>
  </conditionalFormatting>
  <conditionalFormatting sqref="AP52:AV53">
    <cfRule type="expression" dxfId="2077" priority="53">
      <formula>INDIRECT(ADDRESS(ROW(),COLUMN()))=TRUNC(INDIRECT(ADDRESS(ROW(),COLUMN())))</formula>
    </cfRule>
  </conditionalFormatting>
  <conditionalFormatting sqref="AW53:AY53">
    <cfRule type="expression" dxfId="2076" priority="52">
      <formula>OR(AW$69=$B52,AW$70=$B52)</formula>
    </cfRule>
  </conditionalFormatting>
  <conditionalFormatting sqref="AW52:AY53">
    <cfRule type="expression" dxfId="2075" priority="51">
      <formula>INDIRECT(ADDRESS(ROW(),COLUMN()))=TRUNC(INDIRECT(ADDRESS(ROW(),COLUMN())))</formula>
    </cfRule>
  </conditionalFormatting>
  <conditionalFormatting sqref="U56:AA56">
    <cfRule type="expression" dxfId="2074" priority="50">
      <formula>OR(U$69=$B55,U$70=$B55)</formula>
    </cfRule>
  </conditionalFormatting>
  <conditionalFormatting sqref="U55:AA56">
    <cfRule type="expression" dxfId="2073" priority="49">
      <formula>INDIRECT(ADDRESS(ROW(),COLUMN()))=TRUNC(INDIRECT(ADDRESS(ROW(),COLUMN())))</formula>
    </cfRule>
  </conditionalFormatting>
  <conditionalFormatting sqref="AB56:AH56">
    <cfRule type="expression" dxfId="2072" priority="48">
      <formula>OR(AB$69=$B55,AB$70=$B55)</formula>
    </cfRule>
  </conditionalFormatting>
  <conditionalFormatting sqref="AB55:AH56">
    <cfRule type="expression" dxfId="2071" priority="47">
      <formula>INDIRECT(ADDRESS(ROW(),COLUMN()))=TRUNC(INDIRECT(ADDRESS(ROW(),COLUMN())))</formula>
    </cfRule>
  </conditionalFormatting>
  <conditionalFormatting sqref="AI56:AO56">
    <cfRule type="expression" dxfId="2070" priority="46">
      <formula>OR(AI$69=$B55,AI$70=$B55)</formula>
    </cfRule>
  </conditionalFormatting>
  <conditionalFormatting sqref="AI55:AO56">
    <cfRule type="expression" dxfId="2069" priority="45">
      <formula>INDIRECT(ADDRESS(ROW(),COLUMN()))=TRUNC(INDIRECT(ADDRESS(ROW(),COLUMN())))</formula>
    </cfRule>
  </conditionalFormatting>
  <conditionalFormatting sqref="AP56:AV56">
    <cfRule type="expression" dxfId="2068" priority="44">
      <formula>OR(AP$69=$B55,AP$70=$B55)</formula>
    </cfRule>
  </conditionalFormatting>
  <conditionalFormatting sqref="AP55:AV56">
    <cfRule type="expression" dxfId="2067" priority="43">
      <formula>INDIRECT(ADDRESS(ROW(),COLUMN()))=TRUNC(INDIRECT(ADDRESS(ROW(),COLUMN())))</formula>
    </cfRule>
  </conditionalFormatting>
  <conditionalFormatting sqref="AW56:AY56">
    <cfRule type="expression" dxfId="2066" priority="42">
      <formula>OR(AW$69=$B55,AW$70=$B55)</formula>
    </cfRule>
  </conditionalFormatting>
  <conditionalFormatting sqref="AW55:AY56">
    <cfRule type="expression" dxfId="2065" priority="41">
      <formula>INDIRECT(ADDRESS(ROW(),COLUMN()))=TRUNC(INDIRECT(ADDRESS(ROW(),COLUMN())))</formula>
    </cfRule>
  </conditionalFormatting>
  <conditionalFormatting sqref="U59:AA59">
    <cfRule type="expression" dxfId="2064" priority="40">
      <formula>OR(U$69=$B58,U$70=$B58)</formula>
    </cfRule>
  </conditionalFormatting>
  <conditionalFormatting sqref="U58:AA59">
    <cfRule type="expression" dxfId="2063" priority="39">
      <formula>INDIRECT(ADDRESS(ROW(),COLUMN()))=TRUNC(INDIRECT(ADDRESS(ROW(),COLUMN())))</formula>
    </cfRule>
  </conditionalFormatting>
  <conditionalFormatting sqref="AB59:AH59">
    <cfRule type="expression" dxfId="2062" priority="38">
      <formula>OR(AB$69=$B58,AB$70=$B58)</formula>
    </cfRule>
  </conditionalFormatting>
  <conditionalFormatting sqref="AB58:AH59">
    <cfRule type="expression" dxfId="2061" priority="37">
      <formula>INDIRECT(ADDRESS(ROW(),COLUMN()))=TRUNC(INDIRECT(ADDRESS(ROW(),COLUMN())))</formula>
    </cfRule>
  </conditionalFormatting>
  <conditionalFormatting sqref="AI59:AO59">
    <cfRule type="expression" dxfId="2060" priority="36">
      <formula>OR(AI$69=$B58,AI$70=$B58)</formula>
    </cfRule>
  </conditionalFormatting>
  <conditionalFormatting sqref="AI58:AO59">
    <cfRule type="expression" dxfId="2059" priority="35">
      <formula>INDIRECT(ADDRESS(ROW(),COLUMN()))=TRUNC(INDIRECT(ADDRESS(ROW(),COLUMN())))</formula>
    </cfRule>
  </conditionalFormatting>
  <conditionalFormatting sqref="AP59:AV59">
    <cfRule type="expression" dxfId="2058" priority="34">
      <formula>OR(AP$69=$B58,AP$70=$B58)</formula>
    </cfRule>
  </conditionalFormatting>
  <conditionalFormatting sqref="AP58:AV59">
    <cfRule type="expression" dxfId="2057" priority="33">
      <formula>INDIRECT(ADDRESS(ROW(),COLUMN()))=TRUNC(INDIRECT(ADDRESS(ROW(),COLUMN())))</formula>
    </cfRule>
  </conditionalFormatting>
  <conditionalFormatting sqref="AW59:AY59">
    <cfRule type="expression" dxfId="2056" priority="32">
      <formula>OR(AW$69=$B58,AW$70=$B58)</formula>
    </cfRule>
  </conditionalFormatting>
  <conditionalFormatting sqref="AW58:AY59">
    <cfRule type="expression" dxfId="2055" priority="31">
      <formula>INDIRECT(ADDRESS(ROW(),COLUMN()))=TRUNC(INDIRECT(ADDRESS(ROW(),COLUMN())))</formula>
    </cfRule>
  </conditionalFormatting>
  <conditionalFormatting sqref="U62:AA62">
    <cfRule type="expression" dxfId="2054" priority="30">
      <formula>OR(U$69=$B61,U$70=$B61)</formula>
    </cfRule>
  </conditionalFormatting>
  <conditionalFormatting sqref="U61:AA62">
    <cfRule type="expression" dxfId="2053" priority="29">
      <formula>INDIRECT(ADDRESS(ROW(),COLUMN()))=TRUNC(INDIRECT(ADDRESS(ROW(),COLUMN())))</formula>
    </cfRule>
  </conditionalFormatting>
  <conditionalFormatting sqref="AB62:AH62">
    <cfRule type="expression" dxfId="2052" priority="28">
      <formula>OR(AB$69=$B61,AB$70=$B61)</formula>
    </cfRule>
  </conditionalFormatting>
  <conditionalFormatting sqref="AB61:AH62">
    <cfRule type="expression" dxfId="2051" priority="27">
      <formula>INDIRECT(ADDRESS(ROW(),COLUMN()))=TRUNC(INDIRECT(ADDRESS(ROW(),COLUMN())))</formula>
    </cfRule>
  </conditionalFormatting>
  <conditionalFormatting sqref="AI62:AO62">
    <cfRule type="expression" dxfId="2050" priority="26">
      <formula>OR(AI$69=$B61,AI$70=$B61)</formula>
    </cfRule>
  </conditionalFormatting>
  <conditionalFormatting sqref="AI61:AO62">
    <cfRule type="expression" dxfId="2049" priority="25">
      <formula>INDIRECT(ADDRESS(ROW(),COLUMN()))=TRUNC(INDIRECT(ADDRESS(ROW(),COLUMN())))</formula>
    </cfRule>
  </conditionalFormatting>
  <conditionalFormatting sqref="AP62:AV62">
    <cfRule type="expression" dxfId="2048" priority="24">
      <formula>OR(AP$69=$B61,AP$70=$B61)</formula>
    </cfRule>
  </conditionalFormatting>
  <conditionalFormatting sqref="AP61:AV62">
    <cfRule type="expression" dxfId="2047" priority="23">
      <formula>INDIRECT(ADDRESS(ROW(),COLUMN()))=TRUNC(INDIRECT(ADDRESS(ROW(),COLUMN())))</formula>
    </cfRule>
  </conditionalFormatting>
  <conditionalFormatting sqref="AW62:AY62">
    <cfRule type="expression" dxfId="2046" priority="22">
      <formula>OR(AW$69=$B61,AW$70=$B61)</formula>
    </cfRule>
  </conditionalFormatting>
  <conditionalFormatting sqref="AW61:AY62">
    <cfRule type="expression" dxfId="2045" priority="21">
      <formula>INDIRECT(ADDRESS(ROW(),COLUMN()))=TRUNC(INDIRECT(ADDRESS(ROW(),COLUMN())))</formula>
    </cfRule>
  </conditionalFormatting>
  <conditionalFormatting sqref="U65:AA65">
    <cfRule type="expression" dxfId="2044" priority="20">
      <formula>OR(U$69=$B64,U$70=$B64)</formula>
    </cfRule>
  </conditionalFormatting>
  <conditionalFormatting sqref="U64:AA65">
    <cfRule type="expression" dxfId="2043" priority="19">
      <formula>INDIRECT(ADDRESS(ROW(),COLUMN()))=TRUNC(INDIRECT(ADDRESS(ROW(),COLUMN())))</formula>
    </cfRule>
  </conditionalFormatting>
  <conditionalFormatting sqref="AB65:AH65">
    <cfRule type="expression" dxfId="2042" priority="18">
      <formula>OR(AB$69=$B64,AB$70=$B64)</formula>
    </cfRule>
  </conditionalFormatting>
  <conditionalFormatting sqref="AB64:AH65">
    <cfRule type="expression" dxfId="2041" priority="17">
      <formula>INDIRECT(ADDRESS(ROW(),COLUMN()))=TRUNC(INDIRECT(ADDRESS(ROW(),COLUMN())))</formula>
    </cfRule>
  </conditionalFormatting>
  <conditionalFormatting sqref="AI65:AO65">
    <cfRule type="expression" dxfId="2040" priority="16">
      <formula>OR(AI$69=$B64,AI$70=$B64)</formula>
    </cfRule>
  </conditionalFormatting>
  <conditionalFormatting sqref="AI64:AO65">
    <cfRule type="expression" dxfId="2039" priority="15">
      <formula>INDIRECT(ADDRESS(ROW(),COLUMN()))=TRUNC(INDIRECT(ADDRESS(ROW(),COLUMN())))</formula>
    </cfRule>
  </conditionalFormatting>
  <conditionalFormatting sqref="AP65:AV65">
    <cfRule type="expression" dxfId="2038" priority="14">
      <formula>OR(AP$69=$B64,AP$70=$B64)</formula>
    </cfRule>
  </conditionalFormatting>
  <conditionalFormatting sqref="AP64:AV65">
    <cfRule type="expression" dxfId="2037" priority="13">
      <formula>INDIRECT(ADDRESS(ROW(),COLUMN()))=TRUNC(INDIRECT(ADDRESS(ROW(),COLUMN())))</formula>
    </cfRule>
  </conditionalFormatting>
  <conditionalFormatting sqref="AW65:AY65">
    <cfRule type="expression" dxfId="2036" priority="12">
      <formula>OR(AW$69=$B64,AW$70=$B64)</formula>
    </cfRule>
  </conditionalFormatting>
  <conditionalFormatting sqref="AW64:AY65">
    <cfRule type="expression" dxfId="2035" priority="11">
      <formula>INDIRECT(ADDRESS(ROW(),COLUMN()))=TRUNC(INDIRECT(ADDRESS(ROW(),COLUMN())))</formula>
    </cfRule>
  </conditionalFormatting>
  <conditionalFormatting sqref="U68:AA68">
    <cfRule type="expression" dxfId="2034" priority="10">
      <formula>OR(U$69=$B67,U$70=$B67)</formula>
    </cfRule>
  </conditionalFormatting>
  <conditionalFormatting sqref="U67:AA68">
    <cfRule type="expression" dxfId="2033" priority="9">
      <formula>INDIRECT(ADDRESS(ROW(),COLUMN()))=TRUNC(INDIRECT(ADDRESS(ROW(),COLUMN())))</formula>
    </cfRule>
  </conditionalFormatting>
  <conditionalFormatting sqref="AB68:AH68">
    <cfRule type="expression" dxfId="2032" priority="8">
      <formula>OR(AB$69=$B67,AB$70=$B67)</formula>
    </cfRule>
  </conditionalFormatting>
  <conditionalFormatting sqref="AB67:AH68">
    <cfRule type="expression" dxfId="2031" priority="7">
      <formula>INDIRECT(ADDRESS(ROW(),COLUMN()))=TRUNC(INDIRECT(ADDRESS(ROW(),COLUMN())))</formula>
    </cfRule>
  </conditionalFormatting>
  <conditionalFormatting sqref="AI68:AO68">
    <cfRule type="expression" dxfId="2030" priority="6">
      <formula>OR(AI$69=$B67,AI$70=$B67)</formula>
    </cfRule>
  </conditionalFormatting>
  <conditionalFormatting sqref="AI67:AO68">
    <cfRule type="expression" dxfId="2029" priority="5">
      <formula>INDIRECT(ADDRESS(ROW(),COLUMN()))=TRUNC(INDIRECT(ADDRESS(ROW(),COLUMN())))</formula>
    </cfRule>
  </conditionalFormatting>
  <conditionalFormatting sqref="AP68:AV68">
    <cfRule type="expression" dxfId="2028" priority="4">
      <formula>OR(AP$69=$B67,AP$70=$B67)</formula>
    </cfRule>
  </conditionalFormatting>
  <conditionalFormatting sqref="AP67:AV68">
    <cfRule type="expression" dxfId="2027" priority="3">
      <formula>INDIRECT(ADDRESS(ROW(),COLUMN()))=TRUNC(INDIRECT(ADDRESS(ROW(),COLUMN())))</formula>
    </cfRule>
  </conditionalFormatting>
  <conditionalFormatting sqref="AW68:AY68">
    <cfRule type="expression" dxfId="2026" priority="2">
      <formula>OR(AW$69=$B67,AW$70=$B67)</formula>
    </cfRule>
  </conditionalFormatting>
  <conditionalFormatting sqref="AW67:AY68">
    <cfRule type="expression" dxfId="2025" priority="1">
      <formula>INDIRECT(ADDRESS(ROW(),COLUMN()))=TRUNC(INDIRECT(ADDRESS(ROW(),COLUMN())))</formula>
    </cfRule>
  </conditionalFormatting>
  <dataValidations count="9">
    <dataValidation allowBlank="1" showInputMessage="1" showErrorMessage="1" error="入力可能範囲　32～40" sqref="BC10" xr:uid="{9D385CAC-C09E-4C22-B107-EE347199923A}"/>
    <dataValidation type="list" allowBlank="1" showInputMessage="1" sqref="U21:AY21 U24:AY24 U27:AY27 U30:AY30 U33:AY33 U36:AY36 U39:AY39 U42:AY42 U45:AY45 U48:AY48 U51:AY51 U54:AY54 U57:AY57 U60:AY60 U63:AY63 U66:AY66" xr:uid="{0DCF62C3-2A88-4C0F-8A48-2C857AB4D388}">
      <formula1>シフト記号表</formula1>
    </dataValidation>
    <dataValidation type="list" errorStyle="warning" allowBlank="1" showInputMessage="1" error="リストにない場合のみ、入力してください。" sqref="I21:L68" xr:uid="{A5242581-5B32-4BC9-A805-3BD0A30073B2}">
      <formula1>INDIRECT(C21)</formula1>
    </dataValidation>
    <dataValidation type="list" allowBlank="1" showInputMessage="1" sqref="H21:H68" xr:uid="{B939EC87-683C-4C31-B5FC-D497BC242DE5}">
      <formula1>"A, B, C, D"</formula1>
    </dataValidation>
    <dataValidation type="list" allowBlank="1" showInputMessage="1" sqref="C21:E68" xr:uid="{8D22EEFD-107E-407C-9260-F39E414AF647}">
      <formula1>職種</formula1>
    </dataValidation>
    <dataValidation type="list" allowBlank="1" showInputMessage="1" showErrorMessage="1" sqref="BC3:BF3" xr:uid="{5E27EB7E-0C6F-4F4C-8C31-D027CB672284}">
      <formula1>"４週,暦月"</formula1>
    </dataValidation>
    <dataValidation type="decimal" allowBlank="1" showInputMessage="1" showErrorMessage="1" error="入力可能範囲　32～40" sqref="AY6:AZ6" xr:uid="{582568B9-C389-46D2-A82E-BADAFA372A39}">
      <formula1>32</formula1>
      <formula2>40</formula2>
    </dataValidation>
    <dataValidation type="list" allowBlank="1" showInputMessage="1" showErrorMessage="1" sqref="AD3:AD4" xr:uid="{AEA276A1-809E-48FD-91B4-F9FD9871DF66}">
      <formula1>#REF!</formula1>
    </dataValidation>
    <dataValidation type="list" allowBlank="1" showInputMessage="1" showErrorMessage="1" sqref="BC4:BF4" xr:uid="{DE48D6C6-A731-4FA7-B045-191722CD27FA}">
      <formula1>"予定,実績,予定・実績"</formula1>
    </dataValidation>
  </dataValidations>
  <printOptions horizontalCentered="1"/>
  <pageMargins left="0.15748031496062992" right="0.15748031496062992" top="0.39370078740157483" bottom="0.15748031496062992" header="0.15748031496062992" footer="0.15748031496062992"/>
  <pageSetup paperSize="9" scale="44" fitToHeight="0" orientation="landscape" r:id="rId1"/>
  <rowBreaks count="1" manualBreakCount="1">
    <brk id="76"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xr:uid="{04AAEEC2-249D-4C0E-B3E2-D61C77080692}">
          <x14:formula1>
            <xm:f>'C:\Users\nw03114.WISTARIA\Desktop\2025新規申請、廃止、休止届＆変更届\標準様式\[2-3_標準様式1_03_勤務表_小規模多機能型居宅介護.xlsx]プルダウン・リスト'!#REF!</xm:f>
          </x14:formula1>
          <xm:sqref>AR1:BG1</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0BF58-56E2-4A76-80A6-D1A5126F9072}">
  <sheetPr>
    <pageSetUpPr fitToPage="1"/>
  </sheetPr>
  <dimension ref="A1:BM135"/>
  <sheetViews>
    <sheetView showGridLines="0" view="pageBreakPreview" zoomScale="55" zoomScaleNormal="55" zoomScaleSheetLayoutView="55" workbookViewId="0">
      <selection activeCell="AA3" sqref="AA3"/>
    </sheetView>
  </sheetViews>
  <sheetFormatPr defaultColWidth="4.5" defaultRowHeight="14.25" x14ac:dyDescent="0.15"/>
  <cols>
    <col min="1" max="1" width="0.875" style="536" customWidth="1"/>
    <col min="2" max="5" width="5.75" style="536" customWidth="1"/>
    <col min="6" max="7" width="5.75" style="536" hidden="1" customWidth="1"/>
    <col min="8" max="60" width="5.75" style="536" customWidth="1"/>
    <col min="61" max="61" width="1.125" style="536" customWidth="1"/>
    <col min="62" max="16384" width="4.5" style="536"/>
  </cols>
  <sheetData>
    <row r="1" spans="1:65" s="486" customFormat="1" ht="20.25" customHeight="1" x14ac:dyDescent="0.15">
      <c r="A1" s="486">
        <v>66</v>
      </c>
      <c r="C1" s="487" t="s">
        <v>986</v>
      </c>
      <c r="D1" s="487"/>
      <c r="E1" s="487"/>
      <c r="F1" s="487"/>
      <c r="G1" s="487"/>
      <c r="H1" s="487"/>
      <c r="K1" s="488" t="s">
        <v>723</v>
      </c>
      <c r="N1" s="487"/>
      <c r="O1" s="487"/>
      <c r="P1" s="487"/>
      <c r="Q1" s="487"/>
      <c r="R1" s="487"/>
      <c r="S1" s="487"/>
      <c r="T1" s="487"/>
      <c r="U1" s="487"/>
      <c r="AQ1" s="490" t="s">
        <v>724</v>
      </c>
      <c r="AR1" s="2031" t="s">
        <v>913</v>
      </c>
      <c r="AS1" s="2032"/>
      <c r="AT1" s="2032"/>
      <c r="AU1" s="2032"/>
      <c r="AV1" s="2032"/>
      <c r="AW1" s="2032"/>
      <c r="AX1" s="2032"/>
      <c r="AY1" s="2032"/>
      <c r="AZ1" s="2032"/>
      <c r="BA1" s="2032"/>
      <c r="BB1" s="2032"/>
      <c r="BC1" s="2032"/>
      <c r="BD1" s="2032"/>
      <c r="BE1" s="2032"/>
      <c r="BF1" s="2032"/>
      <c r="BG1" s="2032"/>
      <c r="BH1" s="490" t="s">
        <v>665</v>
      </c>
    </row>
    <row r="2" spans="1:65" s="497" customFormat="1" ht="20.25" customHeight="1" x14ac:dyDescent="0.15">
      <c r="H2" s="488"/>
      <c r="K2" s="488"/>
      <c r="L2" s="488"/>
      <c r="N2" s="490"/>
      <c r="O2" s="490"/>
      <c r="P2" s="490"/>
      <c r="Q2" s="490"/>
      <c r="R2" s="490"/>
      <c r="S2" s="490"/>
      <c r="T2" s="490"/>
      <c r="U2" s="490"/>
      <c r="Z2" s="422" t="s">
        <v>666</v>
      </c>
      <c r="AA2" s="2033">
        <v>8</v>
      </c>
      <c r="AB2" s="2033"/>
      <c r="AC2" s="422" t="s">
        <v>664</v>
      </c>
      <c r="AD2" s="2034">
        <f>IF(AA2=0,"",YEAR(DATE(2018+AA2,1,1)))</f>
        <v>2026</v>
      </c>
      <c r="AE2" s="2034"/>
      <c r="AF2" s="423" t="s">
        <v>667</v>
      </c>
      <c r="AG2" s="423" t="s">
        <v>668</v>
      </c>
      <c r="AH2" s="2033"/>
      <c r="AI2" s="2033"/>
      <c r="AJ2" s="423" t="s">
        <v>669</v>
      </c>
      <c r="AQ2" s="490" t="s">
        <v>725</v>
      </c>
      <c r="AR2" s="2033"/>
      <c r="AS2" s="2033"/>
      <c r="AT2" s="2033"/>
      <c r="AU2" s="2033"/>
      <c r="AV2" s="2033"/>
      <c r="AW2" s="2033"/>
      <c r="AX2" s="2033"/>
      <c r="AY2" s="2033"/>
      <c r="AZ2" s="2033"/>
      <c r="BA2" s="2033"/>
      <c r="BB2" s="2033"/>
      <c r="BC2" s="2033"/>
      <c r="BD2" s="2033"/>
      <c r="BE2" s="2033"/>
      <c r="BF2" s="2033"/>
      <c r="BG2" s="2033"/>
      <c r="BH2" s="490" t="s">
        <v>665</v>
      </c>
      <c r="BI2" s="490"/>
      <c r="BJ2" s="490"/>
      <c r="BK2" s="490"/>
    </row>
    <row r="3" spans="1:65" s="497" customFormat="1" ht="20.25" customHeight="1" x14ac:dyDescent="0.15">
      <c r="H3" s="488"/>
      <c r="K3" s="488"/>
      <c r="M3" s="490"/>
      <c r="N3" s="490"/>
      <c r="O3" s="490"/>
      <c r="P3" s="490"/>
      <c r="Q3" s="490"/>
      <c r="R3" s="490"/>
      <c r="S3" s="490"/>
      <c r="AA3" s="739"/>
      <c r="AB3" s="739"/>
      <c r="AC3" s="740"/>
      <c r="AD3" s="741"/>
      <c r="AE3" s="740"/>
      <c r="BB3" s="498" t="s">
        <v>671</v>
      </c>
      <c r="BC3" s="2035" t="s">
        <v>672</v>
      </c>
      <c r="BD3" s="2036"/>
      <c r="BE3" s="2036"/>
      <c r="BF3" s="2037"/>
      <c r="BG3" s="490"/>
    </row>
    <row r="4" spans="1:65" s="497" customFormat="1" ht="20.25" customHeight="1" x14ac:dyDescent="0.15">
      <c r="H4" s="488"/>
      <c r="K4" s="488"/>
      <c r="M4" s="490"/>
      <c r="N4" s="490"/>
      <c r="O4" s="490"/>
      <c r="P4" s="490"/>
      <c r="Q4" s="490"/>
      <c r="R4" s="490"/>
      <c r="S4" s="490"/>
      <c r="AA4" s="739"/>
      <c r="AB4" s="739"/>
      <c r="AC4" s="740"/>
      <c r="AD4" s="741"/>
      <c r="AE4" s="740"/>
      <c r="BB4" s="498" t="s">
        <v>673</v>
      </c>
      <c r="BC4" s="2035" t="s">
        <v>674</v>
      </c>
      <c r="BD4" s="2036"/>
      <c r="BE4" s="2036"/>
      <c r="BF4" s="2037"/>
      <c r="BG4" s="490"/>
    </row>
    <row r="5" spans="1:65" s="497" customFormat="1" ht="5.0999999999999996" customHeight="1" x14ac:dyDescent="0.15">
      <c r="H5" s="488"/>
      <c r="K5" s="488"/>
      <c r="M5" s="490"/>
      <c r="N5" s="490"/>
      <c r="O5" s="490"/>
      <c r="P5" s="490"/>
      <c r="Q5" s="490"/>
      <c r="R5" s="490"/>
      <c r="S5" s="490"/>
      <c r="AA5" s="529"/>
      <c r="AB5" s="529"/>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500"/>
      <c r="BG5" s="500"/>
    </row>
    <row r="6" spans="1:65" s="497" customFormat="1" ht="21" customHeight="1" x14ac:dyDescent="0.15">
      <c r="B6" s="501"/>
      <c r="C6" s="507"/>
      <c r="D6" s="507"/>
      <c r="E6" s="507"/>
      <c r="F6" s="507"/>
      <c r="G6" s="507"/>
      <c r="H6" s="507"/>
      <c r="I6" s="443"/>
      <c r="J6" s="443"/>
      <c r="K6" s="443"/>
      <c r="L6" s="435"/>
      <c r="M6" s="443"/>
      <c r="N6" s="443"/>
      <c r="O6" s="443"/>
      <c r="P6" s="491"/>
      <c r="Q6" s="491"/>
      <c r="R6" s="491"/>
      <c r="S6" s="491"/>
      <c r="T6" s="491"/>
      <c r="U6" s="491"/>
      <c r="V6" s="491"/>
      <c r="W6" s="491"/>
      <c r="X6" s="491"/>
      <c r="Y6" s="491"/>
      <c r="Z6" s="491"/>
      <c r="AA6" s="491"/>
      <c r="AB6" s="491"/>
      <c r="AC6" s="491"/>
      <c r="AD6" s="491"/>
      <c r="AE6" s="491"/>
      <c r="AF6" s="491"/>
      <c r="AG6" s="491"/>
      <c r="AH6" s="441"/>
      <c r="AI6" s="441"/>
      <c r="AJ6" s="441"/>
      <c r="AK6" s="441"/>
      <c r="AL6" s="441"/>
      <c r="AM6" s="441" t="s">
        <v>884</v>
      </c>
      <c r="AN6" s="486"/>
      <c r="AO6" s="486"/>
      <c r="AP6" s="486"/>
      <c r="AQ6" s="486"/>
      <c r="AR6" s="486"/>
      <c r="AS6" s="486"/>
      <c r="AU6" s="509"/>
      <c r="AV6" s="509"/>
      <c r="AW6" s="725"/>
      <c r="AX6" s="486"/>
      <c r="AY6" s="2095">
        <v>40</v>
      </c>
      <c r="AZ6" s="2096"/>
      <c r="BA6" s="725" t="s">
        <v>676</v>
      </c>
      <c r="BB6" s="486"/>
      <c r="BC6" s="2095">
        <v>160</v>
      </c>
      <c r="BD6" s="2096"/>
      <c r="BE6" s="725" t="s">
        <v>677</v>
      </c>
      <c r="BF6" s="486"/>
      <c r="BG6" s="500"/>
    </row>
    <row r="7" spans="1:65" s="497" customFormat="1" ht="5.0999999999999996" customHeight="1" x14ac:dyDescent="0.15">
      <c r="B7" s="501"/>
      <c r="C7" s="447"/>
      <c r="D7" s="447"/>
      <c r="E7" s="447"/>
      <c r="F7" s="447"/>
      <c r="G7" s="447"/>
      <c r="H7" s="443"/>
      <c r="I7" s="443"/>
      <c r="J7" s="443"/>
      <c r="K7" s="443"/>
      <c r="L7" s="443"/>
      <c r="M7" s="443"/>
      <c r="N7" s="443"/>
      <c r="O7" s="443"/>
      <c r="P7" s="491"/>
      <c r="Q7" s="491"/>
      <c r="R7" s="491"/>
      <c r="S7" s="491"/>
      <c r="T7" s="491"/>
      <c r="U7" s="491"/>
      <c r="V7" s="491"/>
      <c r="W7" s="491"/>
      <c r="X7" s="491"/>
      <c r="Y7" s="491"/>
      <c r="Z7" s="491"/>
      <c r="AA7" s="491"/>
      <c r="AB7" s="491"/>
      <c r="AC7" s="491"/>
      <c r="AD7" s="491"/>
      <c r="AE7" s="491"/>
      <c r="AF7" s="491"/>
      <c r="AG7" s="49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524"/>
      <c r="BG7" s="524"/>
      <c r="BH7" s="491"/>
    </row>
    <row r="8" spans="1:65" s="497" customFormat="1" ht="21" customHeight="1" x14ac:dyDescent="0.15">
      <c r="B8" s="446"/>
      <c r="C8" s="435"/>
      <c r="D8" s="435"/>
      <c r="E8" s="435"/>
      <c r="F8" s="435"/>
      <c r="G8" s="435"/>
      <c r="H8" s="443"/>
      <c r="I8" s="443"/>
      <c r="J8" s="443"/>
      <c r="K8" s="443"/>
      <c r="L8" s="443"/>
      <c r="M8" s="443"/>
      <c r="N8" s="443"/>
      <c r="O8" s="443"/>
      <c r="P8" s="491"/>
      <c r="Q8" s="491"/>
      <c r="R8" s="491"/>
      <c r="S8" s="491"/>
      <c r="T8" s="491"/>
      <c r="U8" s="491"/>
      <c r="V8" s="491"/>
      <c r="W8" s="491"/>
      <c r="X8" s="491"/>
      <c r="Y8" s="491"/>
      <c r="Z8" s="491"/>
      <c r="AA8" s="491"/>
      <c r="AB8" s="491"/>
      <c r="AC8" s="491"/>
      <c r="AD8" s="491"/>
      <c r="AE8" s="491"/>
      <c r="AF8" s="491"/>
      <c r="AG8" s="491"/>
      <c r="AH8" s="506"/>
      <c r="AI8" s="506"/>
      <c r="AJ8" s="506"/>
      <c r="AK8" s="507"/>
      <c r="AL8" s="502"/>
      <c r="AM8" s="504"/>
      <c r="AN8" s="504"/>
      <c r="AO8" s="501"/>
      <c r="AP8" s="430"/>
      <c r="AQ8" s="430"/>
      <c r="AR8" s="430"/>
      <c r="AS8" s="508"/>
      <c r="AT8" s="508"/>
      <c r="AU8" s="441"/>
      <c r="AV8" s="430"/>
      <c r="AW8" s="430"/>
      <c r="AX8" s="435"/>
      <c r="AY8" s="441"/>
      <c r="AZ8" s="441" t="s">
        <v>678</v>
      </c>
      <c r="BA8" s="441"/>
      <c r="BB8" s="441"/>
      <c r="BC8" s="2097">
        <f>DAY(EOMONTH(DATE(AD2,AH2,1),0))</f>
        <v>31</v>
      </c>
      <c r="BD8" s="2098"/>
      <c r="BE8" s="441" t="s">
        <v>679</v>
      </c>
      <c r="BF8" s="441"/>
      <c r="BG8" s="441"/>
      <c r="BH8" s="491"/>
      <c r="BK8" s="490"/>
      <c r="BL8" s="490"/>
      <c r="BM8" s="490"/>
    </row>
    <row r="9" spans="1:65" s="497" customFormat="1" ht="5.0999999999999996" customHeight="1" x14ac:dyDescent="0.15">
      <c r="B9" s="446"/>
      <c r="C9" s="439"/>
      <c r="D9" s="439"/>
      <c r="E9" s="439"/>
      <c r="F9" s="439"/>
      <c r="G9" s="439"/>
      <c r="H9" s="430"/>
      <c r="I9" s="430"/>
      <c r="J9" s="430"/>
      <c r="K9" s="430"/>
      <c r="L9" s="430"/>
      <c r="M9" s="430"/>
      <c r="N9" s="430"/>
      <c r="O9" s="430"/>
      <c r="P9" s="491"/>
      <c r="Q9" s="491"/>
      <c r="R9" s="491"/>
      <c r="S9" s="491"/>
      <c r="T9" s="491"/>
      <c r="U9" s="491"/>
      <c r="V9" s="491"/>
      <c r="W9" s="491"/>
      <c r="X9" s="491"/>
      <c r="Y9" s="491"/>
      <c r="Z9" s="491"/>
      <c r="AA9" s="491"/>
      <c r="AB9" s="491"/>
      <c r="AC9" s="491"/>
      <c r="AD9" s="491"/>
      <c r="AE9" s="491"/>
      <c r="AF9" s="491"/>
      <c r="AG9" s="491"/>
      <c r="AH9" s="447"/>
      <c r="AI9" s="507"/>
      <c r="AJ9" s="440"/>
      <c r="AK9" s="506"/>
      <c r="AL9" s="507"/>
      <c r="AM9" s="507"/>
      <c r="AN9" s="507"/>
      <c r="AO9" s="507"/>
      <c r="AP9" s="440"/>
      <c r="AQ9" s="441"/>
      <c r="AR9" s="512"/>
      <c r="AS9" s="512"/>
      <c r="AT9" s="512"/>
      <c r="AU9" s="441"/>
      <c r="AV9" s="441"/>
      <c r="AW9" s="441"/>
      <c r="AX9" s="441"/>
      <c r="AY9" s="441"/>
      <c r="AZ9" s="441"/>
      <c r="BA9" s="441"/>
      <c r="BB9" s="441"/>
      <c r="BC9" s="441"/>
      <c r="BD9" s="441"/>
      <c r="BE9" s="441"/>
      <c r="BF9" s="441"/>
      <c r="BG9" s="441"/>
      <c r="BH9" s="491"/>
      <c r="BK9" s="490"/>
      <c r="BL9" s="490"/>
      <c r="BM9" s="490"/>
    </row>
    <row r="10" spans="1:65" s="497" customFormat="1" ht="21" customHeight="1" x14ac:dyDescent="0.15">
      <c r="B10" s="446"/>
      <c r="C10" s="439"/>
      <c r="D10" s="439"/>
      <c r="E10" s="439"/>
      <c r="F10" s="439"/>
      <c r="G10" s="439"/>
      <c r="H10" s="430"/>
      <c r="I10" s="430"/>
      <c r="J10" s="430"/>
      <c r="K10" s="430"/>
      <c r="L10" s="430"/>
      <c r="M10" s="430"/>
      <c r="N10" s="430"/>
      <c r="O10" s="430"/>
      <c r="P10" s="491"/>
      <c r="Q10" s="491"/>
      <c r="R10" s="491"/>
      <c r="S10" s="491"/>
      <c r="T10" s="491"/>
      <c r="U10" s="491"/>
      <c r="V10" s="491"/>
      <c r="W10" s="491"/>
      <c r="X10" s="491"/>
      <c r="Y10" s="491"/>
      <c r="Z10" s="491"/>
      <c r="AA10" s="491"/>
      <c r="AB10" s="491"/>
      <c r="AC10" s="491"/>
      <c r="AD10" s="491"/>
      <c r="AE10" s="491"/>
      <c r="AF10" s="491"/>
      <c r="AG10" s="491"/>
      <c r="AH10" s="447"/>
      <c r="AI10" s="507"/>
      <c r="AJ10" s="440"/>
      <c r="AK10" s="506"/>
      <c r="AL10" s="507"/>
      <c r="AM10" s="507"/>
      <c r="AN10" s="507"/>
      <c r="AO10" s="507"/>
      <c r="AP10" s="440"/>
      <c r="AQ10" s="441" t="s">
        <v>914</v>
      </c>
      <c r="AR10" s="507"/>
      <c r="AS10" s="507"/>
      <c r="AT10" s="440"/>
      <c r="AU10" s="441"/>
      <c r="AV10" s="512"/>
      <c r="AW10" s="512"/>
      <c r="AX10" s="512"/>
      <c r="AY10" s="441"/>
      <c r="AZ10" s="441"/>
      <c r="BA10" s="524" t="s">
        <v>896</v>
      </c>
      <c r="BB10" s="441"/>
      <c r="BC10" s="2095"/>
      <c r="BD10" s="2096"/>
      <c r="BE10" s="725" t="s">
        <v>425</v>
      </c>
      <c r="BF10" s="441"/>
      <c r="BG10" s="441"/>
      <c r="BH10" s="491"/>
      <c r="BK10" s="490"/>
      <c r="BL10" s="490"/>
      <c r="BM10" s="490"/>
    </row>
    <row r="11" spans="1:65" s="497" customFormat="1" ht="5.0999999999999996" customHeight="1" x14ac:dyDescent="0.15">
      <c r="B11" s="446"/>
      <c r="C11" s="439"/>
      <c r="D11" s="439"/>
      <c r="E11" s="439"/>
      <c r="F11" s="439"/>
      <c r="G11" s="439"/>
      <c r="H11" s="430"/>
      <c r="I11" s="430"/>
      <c r="J11" s="430"/>
      <c r="K11" s="430"/>
      <c r="L11" s="430"/>
      <c r="M11" s="430"/>
      <c r="N11" s="430"/>
      <c r="O11" s="430"/>
      <c r="P11" s="491"/>
      <c r="Q11" s="491"/>
      <c r="R11" s="491"/>
      <c r="S11" s="491"/>
      <c r="T11" s="491"/>
      <c r="U11" s="491"/>
      <c r="V11" s="491"/>
      <c r="W11" s="491"/>
      <c r="X11" s="491"/>
      <c r="Y11" s="491"/>
      <c r="Z11" s="491"/>
      <c r="AA11" s="491"/>
      <c r="AB11" s="491"/>
      <c r="AC11" s="491"/>
      <c r="AD11" s="491"/>
      <c r="AE11" s="491"/>
      <c r="AF11" s="491"/>
      <c r="AG11" s="491"/>
      <c r="AH11" s="447"/>
      <c r="AI11" s="507"/>
      <c r="AJ11" s="440"/>
      <c r="AK11" s="506"/>
      <c r="AL11" s="507"/>
      <c r="AM11" s="507"/>
      <c r="AN11" s="507"/>
      <c r="AO11" s="507"/>
      <c r="AP11" s="440"/>
      <c r="AQ11" s="441"/>
      <c r="AR11" s="512"/>
      <c r="AS11" s="512"/>
      <c r="AT11" s="512"/>
      <c r="AU11" s="441"/>
      <c r="AV11" s="441"/>
      <c r="AW11" s="441"/>
      <c r="AX11" s="441"/>
      <c r="AY11" s="441"/>
      <c r="AZ11" s="441"/>
      <c r="BA11" s="441"/>
      <c r="BB11" s="441"/>
      <c r="BC11" s="441"/>
      <c r="BD11" s="441"/>
      <c r="BE11" s="441"/>
      <c r="BF11" s="441"/>
      <c r="BG11" s="441"/>
      <c r="BH11" s="491"/>
      <c r="BK11" s="490"/>
      <c r="BL11" s="490"/>
      <c r="BM11" s="490"/>
    </row>
    <row r="12" spans="1:65" s="497" customFormat="1" ht="21" customHeight="1" x14ac:dyDescent="0.15">
      <c r="R12" s="443"/>
      <c r="S12" s="443"/>
      <c r="T12" s="502"/>
      <c r="U12" s="2330"/>
      <c r="V12" s="2330"/>
      <c r="W12" s="501"/>
      <c r="X12" s="434"/>
      <c r="Y12" s="491"/>
      <c r="Z12" s="491"/>
      <c r="AA12" s="447"/>
      <c r="AB12" s="504"/>
      <c r="AC12" s="501"/>
      <c r="AD12" s="447"/>
      <c r="AE12" s="447"/>
      <c r="AF12" s="447"/>
      <c r="AG12" s="511"/>
      <c r="AH12" s="506"/>
      <c r="AI12" s="440" t="s">
        <v>915</v>
      </c>
      <c r="AJ12" s="506"/>
      <c r="AK12" s="440"/>
      <c r="AL12" s="502"/>
      <c r="AM12" s="504"/>
      <c r="AN12" s="441"/>
      <c r="AO12" s="440"/>
      <c r="AP12" s="440"/>
      <c r="AQ12" s="440"/>
      <c r="AR12" s="440"/>
      <c r="AS12" s="501" t="s">
        <v>916</v>
      </c>
      <c r="AT12" s="440"/>
      <c r="AU12" s="440"/>
      <c r="AV12" s="440"/>
      <c r="AW12" s="440"/>
      <c r="AX12" s="440"/>
      <c r="AY12" s="440"/>
      <c r="AZ12" s="440"/>
      <c r="BA12" s="440"/>
      <c r="BB12" s="440"/>
      <c r="BC12" s="447"/>
      <c r="BD12" s="506"/>
      <c r="BE12" s="507"/>
      <c r="BF12" s="507"/>
      <c r="BG12" s="447"/>
      <c r="BH12" s="507"/>
      <c r="BK12" s="490"/>
      <c r="BL12" s="490"/>
      <c r="BM12" s="490"/>
    </row>
    <row r="13" spans="1:65" s="497" customFormat="1" ht="21" customHeight="1" x14ac:dyDescent="0.15">
      <c r="R13" s="440"/>
      <c r="S13" s="507"/>
      <c r="T13" s="507"/>
      <c r="U13" s="507"/>
      <c r="V13" s="507"/>
      <c r="W13" s="491"/>
      <c r="X13" s="491"/>
      <c r="Y13" s="491"/>
      <c r="Z13" s="491"/>
      <c r="AA13" s="440"/>
      <c r="AB13" s="507"/>
      <c r="AC13" s="507"/>
      <c r="AD13" s="440"/>
      <c r="AE13" s="440"/>
      <c r="AF13" s="440"/>
      <c r="AG13" s="511"/>
      <c r="AH13" s="447"/>
      <c r="AI13" s="506"/>
      <c r="AJ13" s="507"/>
      <c r="AK13" s="506"/>
      <c r="AL13" s="507"/>
      <c r="AM13" s="2379"/>
      <c r="AN13" s="2379"/>
      <c r="AO13" s="441" t="s">
        <v>917</v>
      </c>
      <c r="AP13" s="501"/>
      <c r="AQ13" s="447"/>
      <c r="AR13" s="447"/>
      <c r="AS13" s="501" t="s">
        <v>898</v>
      </c>
      <c r="AT13" s="507"/>
      <c r="AU13" s="507"/>
      <c r="AV13" s="507"/>
      <c r="AW13" s="507"/>
      <c r="AX13" s="507"/>
      <c r="AY13" s="507"/>
      <c r="AZ13" s="507"/>
      <c r="BA13" s="507"/>
      <c r="BB13" s="2163">
        <v>0.29166666666666669</v>
      </c>
      <c r="BC13" s="2164"/>
      <c r="BD13" s="2165"/>
      <c r="BE13" s="435" t="s">
        <v>730</v>
      </c>
      <c r="BF13" s="2163">
        <v>0.83333333333333337</v>
      </c>
      <c r="BG13" s="2164"/>
      <c r="BH13" s="2165"/>
      <c r="BK13" s="490"/>
      <c r="BL13" s="490"/>
      <c r="BM13" s="490"/>
    </row>
    <row r="14" spans="1:65" s="497" customFormat="1" ht="21" customHeight="1" x14ac:dyDescent="0.15">
      <c r="R14" s="521"/>
      <c r="S14" s="521"/>
      <c r="T14" s="521"/>
      <c r="U14" s="521"/>
      <c r="V14" s="521"/>
      <c r="W14" s="521"/>
      <c r="X14" s="491"/>
      <c r="Y14" s="491"/>
      <c r="Z14" s="491"/>
      <c r="AA14" s="435"/>
      <c r="AB14" s="521"/>
      <c r="AC14" s="521"/>
      <c r="AD14" s="435"/>
      <c r="AE14" s="447"/>
      <c r="AF14" s="447"/>
      <c r="AG14" s="505"/>
      <c r="AH14" s="501"/>
      <c r="AI14" s="506"/>
      <c r="AJ14" s="507"/>
      <c r="AK14" s="506"/>
      <c r="AL14" s="507"/>
      <c r="AM14" s="2379"/>
      <c r="AN14" s="2379"/>
      <c r="AO14" s="893" t="s">
        <v>918</v>
      </c>
      <c r="AP14" s="894"/>
      <c r="AQ14" s="894"/>
      <c r="AR14" s="443"/>
      <c r="AS14" s="501" t="s">
        <v>899</v>
      </c>
      <c r="AT14" s="507"/>
      <c r="AU14" s="507"/>
      <c r="AV14" s="507"/>
      <c r="AW14" s="507"/>
      <c r="AX14" s="507"/>
      <c r="AY14" s="507"/>
      <c r="AZ14" s="507"/>
      <c r="BA14" s="507"/>
      <c r="BB14" s="2163">
        <v>0.83333333333333337</v>
      </c>
      <c r="BC14" s="2164"/>
      <c r="BD14" s="2165"/>
      <c r="BE14" s="435" t="s">
        <v>730</v>
      </c>
      <c r="BF14" s="2163">
        <v>0.29166666666666669</v>
      </c>
      <c r="BG14" s="2164"/>
      <c r="BH14" s="2165"/>
      <c r="BK14" s="490"/>
      <c r="BL14" s="490"/>
      <c r="BM14" s="490"/>
    </row>
    <row r="15" spans="1:65" ht="12" customHeight="1" thickBot="1" x14ac:dyDescent="0.2">
      <c r="B15" s="534"/>
      <c r="C15" s="535"/>
      <c r="D15" s="535"/>
      <c r="E15" s="535"/>
      <c r="F15" s="535"/>
      <c r="G15" s="535"/>
      <c r="H15" s="535"/>
      <c r="I15" s="534"/>
      <c r="J15" s="534"/>
      <c r="K15" s="534"/>
      <c r="L15" s="534"/>
      <c r="M15" s="534"/>
      <c r="N15" s="534"/>
      <c r="O15" s="534"/>
      <c r="P15" s="534"/>
      <c r="Q15" s="534"/>
      <c r="R15" s="534"/>
      <c r="S15" s="534"/>
      <c r="T15" s="534"/>
      <c r="U15" s="534"/>
      <c r="V15" s="534"/>
      <c r="W15" s="534"/>
      <c r="X15" s="534"/>
      <c r="Y15" s="534"/>
      <c r="Z15" s="534"/>
      <c r="AA15" s="535"/>
      <c r="AB15" s="534"/>
      <c r="AC15" s="534"/>
      <c r="AD15" s="534"/>
      <c r="AE15" s="534"/>
      <c r="AF15" s="534"/>
      <c r="AG15" s="534"/>
      <c r="AH15" s="534"/>
      <c r="AI15" s="534"/>
      <c r="AJ15" s="534"/>
      <c r="AK15" s="534"/>
      <c r="AL15" s="534"/>
      <c r="AM15" s="534"/>
      <c r="AR15" s="598"/>
      <c r="BI15" s="537"/>
      <c r="BJ15" s="537"/>
      <c r="BK15" s="537"/>
    </row>
    <row r="16" spans="1:65" ht="21.6" customHeight="1" x14ac:dyDescent="0.15">
      <c r="B16" s="2099" t="s">
        <v>680</v>
      </c>
      <c r="C16" s="2083" t="s">
        <v>919</v>
      </c>
      <c r="D16" s="2084"/>
      <c r="E16" s="2102"/>
      <c r="F16" s="685"/>
      <c r="G16" s="814"/>
      <c r="H16" s="2170" t="s">
        <v>920</v>
      </c>
      <c r="I16" s="2111" t="s">
        <v>921</v>
      </c>
      <c r="J16" s="2084"/>
      <c r="K16" s="2084"/>
      <c r="L16" s="2102"/>
      <c r="M16" s="2111" t="s">
        <v>922</v>
      </c>
      <c r="N16" s="2084"/>
      <c r="O16" s="2102"/>
      <c r="P16" s="2111" t="s">
        <v>901</v>
      </c>
      <c r="Q16" s="2084"/>
      <c r="R16" s="2084"/>
      <c r="S16" s="2084"/>
      <c r="T16" s="2085"/>
      <c r="U16" s="815"/>
      <c r="V16" s="816"/>
      <c r="W16" s="816"/>
      <c r="X16" s="816"/>
      <c r="Y16" s="816"/>
      <c r="Z16" s="816"/>
      <c r="AA16" s="816"/>
      <c r="AB16" s="816"/>
      <c r="AC16" s="816"/>
      <c r="AD16" s="816"/>
      <c r="AE16" s="816"/>
      <c r="AF16" s="816"/>
      <c r="AG16" s="816"/>
      <c r="AH16" s="816"/>
      <c r="AI16" s="817" t="s">
        <v>923</v>
      </c>
      <c r="AJ16" s="816"/>
      <c r="AK16" s="816"/>
      <c r="AL16" s="816"/>
      <c r="AM16" s="816"/>
      <c r="AN16" s="816" t="s">
        <v>902</v>
      </c>
      <c r="AO16" s="816"/>
      <c r="AP16" s="818"/>
      <c r="AQ16" s="819"/>
      <c r="AR16" s="816" t="s">
        <v>665</v>
      </c>
      <c r="AS16" s="816"/>
      <c r="AT16" s="816"/>
      <c r="AU16" s="816"/>
      <c r="AV16" s="816"/>
      <c r="AW16" s="816"/>
      <c r="AX16" s="816"/>
      <c r="AY16" s="820"/>
      <c r="AZ16" s="2071" t="str">
        <f>IF(BC3="計画","(12)1～4週目の勤務時間数合計","(12)1か月の勤務時間数　合計")</f>
        <v>(12)1か月の勤務時間数　合計</v>
      </c>
      <c r="BA16" s="2072"/>
      <c r="BB16" s="2077" t="s">
        <v>924</v>
      </c>
      <c r="BC16" s="2078"/>
      <c r="BD16" s="2083" t="s">
        <v>925</v>
      </c>
      <c r="BE16" s="2084"/>
      <c r="BF16" s="2084"/>
      <c r="BG16" s="2084"/>
      <c r="BH16" s="2085"/>
    </row>
    <row r="17" spans="2:60" ht="20.25" customHeight="1" x14ac:dyDescent="0.15">
      <c r="B17" s="2100"/>
      <c r="C17" s="2086"/>
      <c r="D17" s="2087"/>
      <c r="E17" s="2103"/>
      <c r="F17" s="686"/>
      <c r="G17" s="821"/>
      <c r="H17" s="2171"/>
      <c r="I17" s="2112"/>
      <c r="J17" s="2087"/>
      <c r="K17" s="2087"/>
      <c r="L17" s="2103"/>
      <c r="M17" s="2112"/>
      <c r="N17" s="2087"/>
      <c r="O17" s="2103"/>
      <c r="P17" s="2112"/>
      <c r="Q17" s="2087"/>
      <c r="R17" s="2087"/>
      <c r="S17" s="2087"/>
      <c r="T17" s="2088"/>
      <c r="U17" s="2092" t="s">
        <v>686</v>
      </c>
      <c r="V17" s="2092"/>
      <c r="W17" s="2092"/>
      <c r="X17" s="2092"/>
      <c r="Y17" s="2092"/>
      <c r="Z17" s="2092"/>
      <c r="AA17" s="2093"/>
      <c r="AB17" s="2094" t="s">
        <v>687</v>
      </c>
      <c r="AC17" s="2092"/>
      <c r="AD17" s="2092"/>
      <c r="AE17" s="2092"/>
      <c r="AF17" s="2092"/>
      <c r="AG17" s="2092"/>
      <c r="AH17" s="2093"/>
      <c r="AI17" s="2094" t="s">
        <v>688</v>
      </c>
      <c r="AJ17" s="2092"/>
      <c r="AK17" s="2092"/>
      <c r="AL17" s="2092"/>
      <c r="AM17" s="2092"/>
      <c r="AN17" s="2092"/>
      <c r="AO17" s="2093"/>
      <c r="AP17" s="2094" t="s">
        <v>689</v>
      </c>
      <c r="AQ17" s="2092"/>
      <c r="AR17" s="2092"/>
      <c r="AS17" s="2092"/>
      <c r="AT17" s="2092"/>
      <c r="AU17" s="2092"/>
      <c r="AV17" s="2093"/>
      <c r="AW17" s="2094" t="s">
        <v>690</v>
      </c>
      <c r="AX17" s="2092"/>
      <c r="AY17" s="2092"/>
      <c r="AZ17" s="2073"/>
      <c r="BA17" s="2074"/>
      <c r="BB17" s="2079"/>
      <c r="BC17" s="2080"/>
      <c r="BD17" s="2086"/>
      <c r="BE17" s="2087"/>
      <c r="BF17" s="2087"/>
      <c r="BG17" s="2087"/>
      <c r="BH17" s="2088"/>
    </row>
    <row r="18" spans="2:60" ht="20.25" customHeight="1" x14ac:dyDescent="0.15">
      <c r="B18" s="2100"/>
      <c r="C18" s="2086"/>
      <c r="D18" s="2087"/>
      <c r="E18" s="2103"/>
      <c r="F18" s="686"/>
      <c r="G18" s="821"/>
      <c r="H18" s="2171"/>
      <c r="I18" s="2112"/>
      <c r="J18" s="2087"/>
      <c r="K18" s="2087"/>
      <c r="L18" s="2103"/>
      <c r="M18" s="2112"/>
      <c r="N18" s="2087"/>
      <c r="O18" s="2103"/>
      <c r="P18" s="2112"/>
      <c r="Q18" s="2087"/>
      <c r="R18" s="2087"/>
      <c r="S18" s="2087"/>
      <c r="T18" s="2088"/>
      <c r="U18" s="541">
        <v>1</v>
      </c>
      <c r="V18" s="539">
        <v>2</v>
      </c>
      <c r="W18" s="539">
        <v>3</v>
      </c>
      <c r="X18" s="539">
        <v>4</v>
      </c>
      <c r="Y18" s="539">
        <v>5</v>
      </c>
      <c r="Z18" s="539">
        <v>6</v>
      </c>
      <c r="AA18" s="540">
        <v>7</v>
      </c>
      <c r="AB18" s="538">
        <v>8</v>
      </c>
      <c r="AC18" s="539">
        <v>9</v>
      </c>
      <c r="AD18" s="539">
        <v>10</v>
      </c>
      <c r="AE18" s="539">
        <v>11</v>
      </c>
      <c r="AF18" s="539">
        <v>12</v>
      </c>
      <c r="AG18" s="539">
        <v>13</v>
      </c>
      <c r="AH18" s="540">
        <v>14</v>
      </c>
      <c r="AI18" s="541">
        <v>15</v>
      </c>
      <c r="AJ18" s="539">
        <v>16</v>
      </c>
      <c r="AK18" s="539">
        <v>17</v>
      </c>
      <c r="AL18" s="539">
        <v>18</v>
      </c>
      <c r="AM18" s="539">
        <v>19</v>
      </c>
      <c r="AN18" s="539">
        <v>20</v>
      </c>
      <c r="AO18" s="540">
        <v>21</v>
      </c>
      <c r="AP18" s="538">
        <v>22</v>
      </c>
      <c r="AQ18" s="539">
        <v>23</v>
      </c>
      <c r="AR18" s="539">
        <v>24</v>
      </c>
      <c r="AS18" s="539">
        <v>25</v>
      </c>
      <c r="AT18" s="539">
        <v>26</v>
      </c>
      <c r="AU18" s="539">
        <v>27</v>
      </c>
      <c r="AV18" s="540">
        <v>28</v>
      </c>
      <c r="AW18" s="542" t="str">
        <f>IF($BC$3="暦月",IF(DAY(DATE($AD$2,$AH$2,29))=29,29,""),"")</f>
        <v/>
      </c>
      <c r="AX18" s="543" t="str">
        <f>IF($BC$3="暦月",IF(DAY(DATE($AD$2,$AH$2,30))=30,30,""),"")</f>
        <v/>
      </c>
      <c r="AY18" s="544" t="str">
        <f>IF($BC$3="暦月",IF(DAY(DATE($AD$2,$AH$2,31))=31,31,""),"")</f>
        <v/>
      </c>
      <c r="AZ18" s="2073"/>
      <c r="BA18" s="2074"/>
      <c r="BB18" s="2079"/>
      <c r="BC18" s="2080"/>
      <c r="BD18" s="2086"/>
      <c r="BE18" s="2087"/>
      <c r="BF18" s="2087"/>
      <c r="BG18" s="2087"/>
      <c r="BH18" s="2088"/>
    </row>
    <row r="19" spans="2:60" ht="20.25" hidden="1" customHeight="1" x14ac:dyDescent="0.15">
      <c r="B19" s="2100"/>
      <c r="C19" s="2086"/>
      <c r="D19" s="2087"/>
      <c r="E19" s="2103"/>
      <c r="F19" s="686"/>
      <c r="G19" s="821"/>
      <c r="H19" s="2171"/>
      <c r="I19" s="2112"/>
      <c r="J19" s="2087"/>
      <c r="K19" s="2087"/>
      <c r="L19" s="2103"/>
      <c r="M19" s="2112"/>
      <c r="N19" s="2087"/>
      <c r="O19" s="2103"/>
      <c r="P19" s="2112"/>
      <c r="Q19" s="2087"/>
      <c r="R19" s="2087"/>
      <c r="S19" s="2087"/>
      <c r="T19" s="2088"/>
      <c r="U19" s="541">
        <f>WEEKDAY(DATE($AD$2,$AH$2,1))</f>
        <v>2</v>
      </c>
      <c r="V19" s="539">
        <f>WEEKDAY(DATE($AD$2,$AH$2,2))</f>
        <v>3</v>
      </c>
      <c r="W19" s="539">
        <f>WEEKDAY(DATE($AD$2,$AH$2,3))</f>
        <v>4</v>
      </c>
      <c r="X19" s="539">
        <f>WEEKDAY(DATE($AD$2,$AH$2,4))</f>
        <v>5</v>
      </c>
      <c r="Y19" s="539">
        <f>WEEKDAY(DATE($AD$2,$AH$2,5))</f>
        <v>6</v>
      </c>
      <c r="Z19" s="539">
        <f>WEEKDAY(DATE($AD$2,$AH$2,6))</f>
        <v>7</v>
      </c>
      <c r="AA19" s="540">
        <f>WEEKDAY(DATE($AD$2,$AH$2,7))</f>
        <v>1</v>
      </c>
      <c r="AB19" s="538">
        <f>WEEKDAY(DATE($AD$2,$AH$2,8))</f>
        <v>2</v>
      </c>
      <c r="AC19" s="539">
        <f>WEEKDAY(DATE($AD$2,$AH$2,9))</f>
        <v>3</v>
      </c>
      <c r="AD19" s="539">
        <f>WEEKDAY(DATE($AD$2,$AH$2,10))</f>
        <v>4</v>
      </c>
      <c r="AE19" s="539">
        <f>WEEKDAY(DATE($AD$2,$AH$2,11))</f>
        <v>5</v>
      </c>
      <c r="AF19" s="539">
        <f>WEEKDAY(DATE($AD$2,$AH$2,12))</f>
        <v>6</v>
      </c>
      <c r="AG19" s="539">
        <f>WEEKDAY(DATE($AD$2,$AH$2,13))</f>
        <v>7</v>
      </c>
      <c r="AH19" s="540">
        <f>WEEKDAY(DATE($AD$2,$AH$2,14))</f>
        <v>1</v>
      </c>
      <c r="AI19" s="538">
        <f>WEEKDAY(DATE($AD$2,$AH$2,15))</f>
        <v>2</v>
      </c>
      <c r="AJ19" s="539">
        <f>WEEKDAY(DATE($AD$2,$AH$2,16))</f>
        <v>3</v>
      </c>
      <c r="AK19" s="539">
        <f>WEEKDAY(DATE($AD$2,$AH$2,17))</f>
        <v>4</v>
      </c>
      <c r="AL19" s="539">
        <f>WEEKDAY(DATE($AD$2,$AH$2,18))</f>
        <v>5</v>
      </c>
      <c r="AM19" s="539">
        <f>WEEKDAY(DATE($AD$2,$AH$2,19))</f>
        <v>6</v>
      </c>
      <c r="AN19" s="539">
        <f>WEEKDAY(DATE($AD$2,$AH$2,20))</f>
        <v>7</v>
      </c>
      <c r="AO19" s="540">
        <f>WEEKDAY(DATE($AD$2,$AH$2,21))</f>
        <v>1</v>
      </c>
      <c r="AP19" s="538">
        <f>WEEKDAY(DATE($AD$2,$AH$2,22))</f>
        <v>2</v>
      </c>
      <c r="AQ19" s="539">
        <f>WEEKDAY(DATE($AD$2,$AH$2,23))</f>
        <v>3</v>
      </c>
      <c r="AR19" s="539">
        <f>WEEKDAY(DATE($AD$2,$AH$2,24))</f>
        <v>4</v>
      </c>
      <c r="AS19" s="539">
        <f>WEEKDAY(DATE($AD$2,$AH$2,25))</f>
        <v>5</v>
      </c>
      <c r="AT19" s="539">
        <f>WEEKDAY(DATE($AD$2,$AH$2,26))</f>
        <v>6</v>
      </c>
      <c r="AU19" s="539">
        <f>WEEKDAY(DATE($AD$2,$AH$2,27))</f>
        <v>7</v>
      </c>
      <c r="AV19" s="540">
        <f>WEEKDAY(DATE($AD$2,$AH$2,28))</f>
        <v>1</v>
      </c>
      <c r="AW19" s="538">
        <f>IF(AW18=29,WEEKDAY(DATE($AD$2,$AH$2,29)),0)</f>
        <v>0</v>
      </c>
      <c r="AX19" s="539">
        <f>IF(AX18=30,WEEKDAY(DATE($AD$2,$AH$2,30)),0)</f>
        <v>0</v>
      </c>
      <c r="AY19" s="540">
        <f>IF(AY18=31,WEEKDAY(DATE($AD$2,$AH$2,31)),0)</f>
        <v>0</v>
      </c>
      <c r="AZ19" s="2073"/>
      <c r="BA19" s="2074"/>
      <c r="BB19" s="2079"/>
      <c r="BC19" s="2080"/>
      <c r="BD19" s="2086"/>
      <c r="BE19" s="2087"/>
      <c r="BF19" s="2087"/>
      <c r="BG19" s="2087"/>
      <c r="BH19" s="2088"/>
    </row>
    <row r="20" spans="2:60" ht="20.25" customHeight="1" thickBot="1" x14ac:dyDescent="0.2">
      <c r="B20" s="2101"/>
      <c r="C20" s="2089"/>
      <c r="D20" s="2090"/>
      <c r="E20" s="2104"/>
      <c r="F20" s="687"/>
      <c r="G20" s="822"/>
      <c r="H20" s="2172"/>
      <c r="I20" s="2113"/>
      <c r="J20" s="2090"/>
      <c r="K20" s="2090"/>
      <c r="L20" s="2104"/>
      <c r="M20" s="2113"/>
      <c r="N20" s="2090"/>
      <c r="O20" s="2104"/>
      <c r="P20" s="2113"/>
      <c r="Q20" s="2090"/>
      <c r="R20" s="2090"/>
      <c r="S20" s="2090"/>
      <c r="T20" s="2091"/>
      <c r="U20" s="751" t="str">
        <f>IF(U19=1,"日",IF(U19=2,"月",IF(U19=3,"火",IF(U19=4,"水",IF(U19=5,"木",IF(U19=6,"金","土"))))))</f>
        <v>月</v>
      </c>
      <c r="V20" s="546" t="str">
        <f t="shared" ref="V20:AV20" si="0">IF(V19=1,"日",IF(V19=2,"月",IF(V19=3,"火",IF(V19=4,"水",IF(V19=5,"木",IF(V19=6,"金","土"))))))</f>
        <v>火</v>
      </c>
      <c r="W20" s="546" t="str">
        <f t="shared" si="0"/>
        <v>水</v>
      </c>
      <c r="X20" s="546" t="str">
        <f t="shared" si="0"/>
        <v>木</v>
      </c>
      <c r="Y20" s="546" t="str">
        <f t="shared" si="0"/>
        <v>金</v>
      </c>
      <c r="Z20" s="546" t="str">
        <f t="shared" si="0"/>
        <v>土</v>
      </c>
      <c r="AA20" s="547" t="str">
        <f t="shared" si="0"/>
        <v>日</v>
      </c>
      <c r="AB20" s="545" t="str">
        <f>IF(AB19=1,"日",IF(AB19=2,"月",IF(AB19=3,"火",IF(AB19=4,"水",IF(AB19=5,"木",IF(AB19=6,"金","土"))))))</f>
        <v>月</v>
      </c>
      <c r="AC20" s="546" t="str">
        <f t="shared" si="0"/>
        <v>火</v>
      </c>
      <c r="AD20" s="546" t="str">
        <f t="shared" si="0"/>
        <v>水</v>
      </c>
      <c r="AE20" s="546" t="str">
        <f t="shared" si="0"/>
        <v>木</v>
      </c>
      <c r="AF20" s="546" t="str">
        <f t="shared" si="0"/>
        <v>金</v>
      </c>
      <c r="AG20" s="546" t="str">
        <f t="shared" si="0"/>
        <v>土</v>
      </c>
      <c r="AH20" s="547" t="str">
        <f t="shared" si="0"/>
        <v>日</v>
      </c>
      <c r="AI20" s="545" t="str">
        <f>IF(AI19=1,"日",IF(AI19=2,"月",IF(AI19=3,"火",IF(AI19=4,"水",IF(AI19=5,"木",IF(AI19=6,"金","土"))))))</f>
        <v>月</v>
      </c>
      <c r="AJ20" s="546" t="str">
        <f t="shared" si="0"/>
        <v>火</v>
      </c>
      <c r="AK20" s="546" t="str">
        <f t="shared" si="0"/>
        <v>水</v>
      </c>
      <c r="AL20" s="546" t="str">
        <f t="shared" si="0"/>
        <v>木</v>
      </c>
      <c r="AM20" s="546" t="str">
        <f t="shared" si="0"/>
        <v>金</v>
      </c>
      <c r="AN20" s="546" t="str">
        <f t="shared" si="0"/>
        <v>土</v>
      </c>
      <c r="AO20" s="547" t="str">
        <f t="shared" si="0"/>
        <v>日</v>
      </c>
      <c r="AP20" s="545" t="str">
        <f>IF(AP19=1,"日",IF(AP19=2,"月",IF(AP19=3,"火",IF(AP19=4,"水",IF(AP19=5,"木",IF(AP19=6,"金","土"))))))</f>
        <v>月</v>
      </c>
      <c r="AQ20" s="546" t="str">
        <f t="shared" si="0"/>
        <v>火</v>
      </c>
      <c r="AR20" s="546" t="str">
        <f t="shared" si="0"/>
        <v>水</v>
      </c>
      <c r="AS20" s="546" t="str">
        <f t="shared" si="0"/>
        <v>木</v>
      </c>
      <c r="AT20" s="546" t="str">
        <f t="shared" si="0"/>
        <v>金</v>
      </c>
      <c r="AU20" s="546" t="str">
        <f t="shared" si="0"/>
        <v>土</v>
      </c>
      <c r="AV20" s="547" t="str">
        <f t="shared" si="0"/>
        <v>日</v>
      </c>
      <c r="AW20" s="546" t="str">
        <f>IF(AW19=1,"日",IF(AW19=2,"月",IF(AW19=3,"火",IF(AW19=4,"水",IF(AW19=5,"木",IF(AW19=6,"金",IF(AW19=0,"","土")))))))</f>
        <v/>
      </c>
      <c r="AX20" s="546" t="str">
        <f>IF(AX19=1,"日",IF(AX19=2,"月",IF(AX19=3,"火",IF(AX19=4,"水",IF(AX19=5,"木",IF(AX19=6,"金",IF(AX19=0,"","土")))))))</f>
        <v/>
      </c>
      <c r="AY20" s="546" t="str">
        <f>IF(AY19=1,"日",IF(AY19=2,"月",IF(AY19=3,"火",IF(AY19=4,"水",IF(AY19=5,"木",IF(AY19=6,"金",IF(AY19=0,"","土")))))))</f>
        <v/>
      </c>
      <c r="AZ20" s="2075"/>
      <c r="BA20" s="2076"/>
      <c r="BB20" s="2081"/>
      <c r="BC20" s="2082"/>
      <c r="BD20" s="2089"/>
      <c r="BE20" s="2090"/>
      <c r="BF20" s="2090"/>
      <c r="BG20" s="2090"/>
      <c r="BH20" s="2091"/>
    </row>
    <row r="21" spans="2:60" ht="20.25" customHeight="1" x14ac:dyDescent="0.15">
      <c r="B21" s="823"/>
      <c r="C21" s="2051"/>
      <c r="D21" s="2060"/>
      <c r="E21" s="2052"/>
      <c r="F21" s="824"/>
      <c r="G21" s="548"/>
      <c r="H21" s="2190"/>
      <c r="I21" s="2055"/>
      <c r="J21" s="2345"/>
      <c r="K21" s="2345"/>
      <c r="L21" s="2056"/>
      <c r="M21" s="2346"/>
      <c r="N21" s="2347"/>
      <c r="O21" s="2348"/>
      <c r="P21" s="825" t="s">
        <v>887</v>
      </c>
      <c r="Q21" s="826"/>
      <c r="R21" s="826"/>
      <c r="S21" s="827"/>
      <c r="T21" s="828"/>
      <c r="U21" s="829"/>
      <c r="V21" s="829"/>
      <c r="W21" s="829"/>
      <c r="X21" s="829"/>
      <c r="Y21" s="829"/>
      <c r="Z21" s="829"/>
      <c r="AA21" s="830"/>
      <c r="AB21" s="831"/>
      <c r="AC21" s="829"/>
      <c r="AD21" s="829"/>
      <c r="AE21" s="829"/>
      <c r="AF21" s="829"/>
      <c r="AG21" s="829"/>
      <c r="AH21" s="830"/>
      <c r="AI21" s="831"/>
      <c r="AJ21" s="829"/>
      <c r="AK21" s="829"/>
      <c r="AL21" s="829"/>
      <c r="AM21" s="829"/>
      <c r="AN21" s="829"/>
      <c r="AO21" s="830"/>
      <c r="AP21" s="831"/>
      <c r="AQ21" s="829"/>
      <c r="AR21" s="829"/>
      <c r="AS21" s="829"/>
      <c r="AT21" s="829"/>
      <c r="AU21" s="829"/>
      <c r="AV21" s="830"/>
      <c r="AW21" s="831"/>
      <c r="AX21" s="829"/>
      <c r="AY21" s="829"/>
      <c r="AZ21" s="2349"/>
      <c r="BA21" s="2350"/>
      <c r="BB21" s="2352"/>
      <c r="BC21" s="2350"/>
      <c r="BD21" s="2040"/>
      <c r="BE21" s="2041"/>
      <c r="BF21" s="2041"/>
      <c r="BG21" s="2041"/>
      <c r="BH21" s="2042"/>
    </row>
    <row r="22" spans="2:60" ht="20.25" customHeight="1" x14ac:dyDescent="0.15">
      <c r="B22" s="684">
        <v>1</v>
      </c>
      <c r="C22" s="2053"/>
      <c r="D22" s="2062"/>
      <c r="E22" s="2054"/>
      <c r="F22" s="689">
        <f>C21</f>
        <v>0</v>
      </c>
      <c r="G22" s="552"/>
      <c r="H22" s="2191"/>
      <c r="I22" s="2057"/>
      <c r="J22" s="2332"/>
      <c r="K22" s="2332"/>
      <c r="L22" s="2058"/>
      <c r="M22" s="2337"/>
      <c r="N22" s="2338"/>
      <c r="O22" s="2339"/>
      <c r="P22" s="832" t="s">
        <v>905</v>
      </c>
      <c r="Q22" s="833"/>
      <c r="R22" s="833"/>
      <c r="S22" s="834"/>
      <c r="T22" s="835"/>
      <c r="U22" s="553" t="str">
        <f>IF(U21="","",VLOOKUP(U21,'[4]シフト記号表（勤務時間帯）'!$D$6:$X$47,21,FALSE))</f>
        <v/>
      </c>
      <c r="V22" s="554" t="str">
        <f>IF(V21="","",VLOOKUP(V21,'[4]シフト記号表（勤務時間帯）'!$D$6:$X$47,21,FALSE))</f>
        <v/>
      </c>
      <c r="W22" s="554" t="str">
        <f>IF(W21="","",VLOOKUP(W21,'[4]シフト記号表（勤務時間帯）'!$D$6:$X$47,21,FALSE))</f>
        <v/>
      </c>
      <c r="X22" s="554" t="str">
        <f>IF(X21="","",VLOOKUP(X21,'[4]シフト記号表（勤務時間帯）'!$D$6:$X$47,21,FALSE))</f>
        <v/>
      </c>
      <c r="Y22" s="554" t="str">
        <f>IF(Y21="","",VLOOKUP(Y21,'[4]シフト記号表（勤務時間帯）'!$D$6:$X$47,21,FALSE))</f>
        <v/>
      </c>
      <c r="Z22" s="554" t="str">
        <f>IF(Z21="","",VLOOKUP(Z21,'[4]シフト記号表（勤務時間帯）'!$D$6:$X$47,21,FALSE))</f>
        <v/>
      </c>
      <c r="AA22" s="555" t="str">
        <f>IF(AA21="","",VLOOKUP(AA21,'[4]シフト記号表（勤務時間帯）'!$D$6:$X$47,21,FALSE))</f>
        <v/>
      </c>
      <c r="AB22" s="553" t="str">
        <f>IF(AB21="","",VLOOKUP(AB21,'[4]シフト記号表（勤務時間帯）'!$D$6:$X$47,21,FALSE))</f>
        <v/>
      </c>
      <c r="AC22" s="554" t="str">
        <f>IF(AC21="","",VLOOKUP(AC21,'[4]シフト記号表（勤務時間帯）'!$D$6:$X$47,21,FALSE))</f>
        <v/>
      </c>
      <c r="AD22" s="554" t="str">
        <f>IF(AD21="","",VLOOKUP(AD21,'[4]シフト記号表（勤務時間帯）'!$D$6:$X$47,21,FALSE))</f>
        <v/>
      </c>
      <c r="AE22" s="554" t="str">
        <f>IF(AE21="","",VLOOKUP(AE21,'[4]シフト記号表（勤務時間帯）'!$D$6:$X$47,21,FALSE))</f>
        <v/>
      </c>
      <c r="AF22" s="554" t="str">
        <f>IF(AF21="","",VLOOKUP(AF21,'[4]シフト記号表（勤務時間帯）'!$D$6:$X$47,21,FALSE))</f>
        <v/>
      </c>
      <c r="AG22" s="554" t="str">
        <f>IF(AG21="","",VLOOKUP(AG21,'[4]シフト記号表（勤務時間帯）'!$D$6:$X$47,21,FALSE))</f>
        <v/>
      </c>
      <c r="AH22" s="555" t="str">
        <f>IF(AH21="","",VLOOKUP(AH21,'[4]シフト記号表（勤務時間帯）'!$D$6:$X$47,21,FALSE))</f>
        <v/>
      </c>
      <c r="AI22" s="553" t="str">
        <f>IF(AI21="","",VLOOKUP(AI21,'[4]シフト記号表（勤務時間帯）'!$D$6:$X$47,21,FALSE))</f>
        <v/>
      </c>
      <c r="AJ22" s="554" t="str">
        <f>IF(AJ21="","",VLOOKUP(AJ21,'[4]シフト記号表（勤務時間帯）'!$D$6:$X$47,21,FALSE))</f>
        <v/>
      </c>
      <c r="AK22" s="554" t="str">
        <f>IF(AK21="","",VLOOKUP(AK21,'[4]シフト記号表（勤務時間帯）'!$D$6:$X$47,21,FALSE))</f>
        <v/>
      </c>
      <c r="AL22" s="554" t="str">
        <f>IF(AL21="","",VLOOKUP(AL21,'[4]シフト記号表（勤務時間帯）'!$D$6:$X$47,21,FALSE))</f>
        <v/>
      </c>
      <c r="AM22" s="554" t="str">
        <f>IF(AM21="","",VLOOKUP(AM21,'[4]シフト記号表（勤務時間帯）'!$D$6:$X$47,21,FALSE))</f>
        <v/>
      </c>
      <c r="AN22" s="554" t="str">
        <f>IF(AN21="","",VLOOKUP(AN21,'[4]シフト記号表（勤務時間帯）'!$D$6:$X$47,21,FALSE))</f>
        <v/>
      </c>
      <c r="AO22" s="555" t="str">
        <f>IF(AO21="","",VLOOKUP(AO21,'[4]シフト記号表（勤務時間帯）'!$D$6:$X$47,21,FALSE))</f>
        <v/>
      </c>
      <c r="AP22" s="553" t="str">
        <f>IF(AP21="","",VLOOKUP(AP21,'[4]シフト記号表（勤務時間帯）'!$D$6:$X$47,21,FALSE))</f>
        <v/>
      </c>
      <c r="AQ22" s="554" t="str">
        <f>IF(AQ21="","",VLOOKUP(AQ21,'[4]シフト記号表（勤務時間帯）'!$D$6:$X$47,21,FALSE))</f>
        <v/>
      </c>
      <c r="AR22" s="554" t="str">
        <f>IF(AR21="","",VLOOKUP(AR21,'[4]シフト記号表（勤務時間帯）'!$D$6:$X$47,21,FALSE))</f>
        <v/>
      </c>
      <c r="AS22" s="554" t="str">
        <f>IF(AS21="","",VLOOKUP(AS21,'[4]シフト記号表（勤務時間帯）'!$D$6:$X$47,21,FALSE))</f>
        <v/>
      </c>
      <c r="AT22" s="554" t="str">
        <f>IF(AT21="","",VLOOKUP(AT21,'[4]シフト記号表（勤務時間帯）'!$D$6:$X$47,21,FALSE))</f>
        <v/>
      </c>
      <c r="AU22" s="554" t="str">
        <f>IF(AU21="","",VLOOKUP(AU21,'[4]シフト記号表（勤務時間帯）'!$D$6:$X$47,21,FALSE))</f>
        <v/>
      </c>
      <c r="AV22" s="555" t="str">
        <f>IF(AV21="","",VLOOKUP(AV21,'[4]シフト記号表（勤務時間帯）'!$D$6:$X$47,21,FALSE))</f>
        <v/>
      </c>
      <c r="AW22" s="553" t="str">
        <f>IF(AW21="","",VLOOKUP(AW21,'[4]シフト記号表（勤務時間帯）'!$D$6:$X$47,21,FALSE))</f>
        <v/>
      </c>
      <c r="AX22" s="554" t="str">
        <f>IF(AX21="","",VLOOKUP(AX21,'[4]シフト記号表（勤務時間帯）'!$D$6:$X$47,21,FALSE))</f>
        <v/>
      </c>
      <c r="AY22" s="554" t="str">
        <f>IF(AY21="","",VLOOKUP(AY21,'[4]シフト記号表（勤務時間帯）'!$D$6:$X$47,21,FALSE))</f>
        <v/>
      </c>
      <c r="AZ22" s="2046">
        <f>IF($BC$3="４週",SUM(U22:AV22),IF($BC$3="暦月",SUM(U22:AY22),""))</f>
        <v>0</v>
      </c>
      <c r="BA22" s="2047"/>
      <c r="BB22" s="2048">
        <f>IF($BC$3="４週",AZ22/4,IF($BC$3="暦月",(AZ22/($BC$8/7)),""))</f>
        <v>0</v>
      </c>
      <c r="BC22" s="2047"/>
      <c r="BD22" s="2043"/>
      <c r="BE22" s="2044"/>
      <c r="BF22" s="2044"/>
      <c r="BG22" s="2044"/>
      <c r="BH22" s="2045"/>
    </row>
    <row r="23" spans="2:60" ht="20.25" customHeight="1" x14ac:dyDescent="0.15">
      <c r="B23" s="836"/>
      <c r="C23" s="2135"/>
      <c r="D23" s="2140"/>
      <c r="E23" s="2136"/>
      <c r="F23" s="690"/>
      <c r="G23" s="837">
        <f>C21</f>
        <v>0</v>
      </c>
      <c r="H23" s="2256"/>
      <c r="I23" s="2137"/>
      <c r="J23" s="2333"/>
      <c r="K23" s="2333"/>
      <c r="L23" s="2138"/>
      <c r="M23" s="2340"/>
      <c r="N23" s="2341"/>
      <c r="O23" s="2342"/>
      <c r="P23" s="838" t="s">
        <v>906</v>
      </c>
      <c r="Q23" s="839"/>
      <c r="R23" s="839"/>
      <c r="S23" s="840"/>
      <c r="T23" s="841"/>
      <c r="U23" s="557" t="str">
        <f>IF(U21="","",VLOOKUP(U21,'[4]シフト記号表（勤務時間帯）'!$D$6:$Z$47,23,FALSE))</f>
        <v/>
      </c>
      <c r="V23" s="558" t="str">
        <f>IF(V21="","",VLOOKUP(V21,'[4]シフト記号表（勤務時間帯）'!$D$6:$Z$47,23,FALSE))</f>
        <v/>
      </c>
      <c r="W23" s="558" t="str">
        <f>IF(W21="","",VLOOKUP(W21,'[4]シフト記号表（勤務時間帯）'!$D$6:$Z$47,23,FALSE))</f>
        <v/>
      </c>
      <c r="X23" s="558" t="str">
        <f>IF(X21="","",VLOOKUP(X21,'[4]シフト記号表（勤務時間帯）'!$D$6:$Z$47,23,FALSE))</f>
        <v/>
      </c>
      <c r="Y23" s="558" t="str">
        <f>IF(Y21="","",VLOOKUP(Y21,'[4]シフト記号表（勤務時間帯）'!$D$6:$Z$47,23,FALSE))</f>
        <v/>
      </c>
      <c r="Z23" s="558" t="str">
        <f>IF(Z21="","",VLOOKUP(Z21,'[4]シフト記号表（勤務時間帯）'!$D$6:$Z$47,23,FALSE))</f>
        <v/>
      </c>
      <c r="AA23" s="559" t="str">
        <f>IF(AA21="","",VLOOKUP(AA21,'[4]シフト記号表（勤務時間帯）'!$D$6:$Z$47,23,FALSE))</f>
        <v/>
      </c>
      <c r="AB23" s="557" t="str">
        <f>IF(AB21="","",VLOOKUP(AB21,'[4]シフト記号表（勤務時間帯）'!$D$6:$Z$47,23,FALSE))</f>
        <v/>
      </c>
      <c r="AC23" s="558" t="str">
        <f>IF(AC21="","",VLOOKUP(AC21,'[4]シフト記号表（勤務時間帯）'!$D$6:$Z$47,23,FALSE))</f>
        <v/>
      </c>
      <c r="AD23" s="558" t="str">
        <f>IF(AD21="","",VLOOKUP(AD21,'[4]シフト記号表（勤務時間帯）'!$D$6:$Z$47,23,FALSE))</f>
        <v/>
      </c>
      <c r="AE23" s="558" t="str">
        <f>IF(AE21="","",VLOOKUP(AE21,'[4]シフト記号表（勤務時間帯）'!$D$6:$Z$47,23,FALSE))</f>
        <v/>
      </c>
      <c r="AF23" s="558" t="str">
        <f>IF(AF21="","",VLOOKUP(AF21,'[4]シフト記号表（勤務時間帯）'!$D$6:$Z$47,23,FALSE))</f>
        <v/>
      </c>
      <c r="AG23" s="558" t="str">
        <f>IF(AG21="","",VLOOKUP(AG21,'[4]シフト記号表（勤務時間帯）'!$D$6:$Z$47,23,FALSE))</f>
        <v/>
      </c>
      <c r="AH23" s="559" t="str">
        <f>IF(AH21="","",VLOOKUP(AH21,'[4]シフト記号表（勤務時間帯）'!$D$6:$Z$47,23,FALSE))</f>
        <v/>
      </c>
      <c r="AI23" s="557" t="str">
        <f>IF(AI21="","",VLOOKUP(AI21,'[4]シフト記号表（勤務時間帯）'!$D$6:$Z$47,23,FALSE))</f>
        <v/>
      </c>
      <c r="AJ23" s="558" t="str">
        <f>IF(AJ21="","",VLOOKUP(AJ21,'[4]シフト記号表（勤務時間帯）'!$D$6:$Z$47,23,FALSE))</f>
        <v/>
      </c>
      <c r="AK23" s="558" t="str">
        <f>IF(AK21="","",VLOOKUP(AK21,'[4]シフト記号表（勤務時間帯）'!$D$6:$Z$47,23,FALSE))</f>
        <v/>
      </c>
      <c r="AL23" s="558" t="str">
        <f>IF(AL21="","",VLOOKUP(AL21,'[4]シフト記号表（勤務時間帯）'!$D$6:$Z$47,23,FALSE))</f>
        <v/>
      </c>
      <c r="AM23" s="558" t="str">
        <f>IF(AM21="","",VLOOKUP(AM21,'[4]シフト記号表（勤務時間帯）'!$D$6:$Z$47,23,FALSE))</f>
        <v/>
      </c>
      <c r="AN23" s="558" t="str">
        <f>IF(AN21="","",VLOOKUP(AN21,'[4]シフト記号表（勤務時間帯）'!$D$6:$Z$47,23,FALSE))</f>
        <v/>
      </c>
      <c r="AO23" s="559" t="str">
        <f>IF(AO21="","",VLOOKUP(AO21,'[4]シフト記号表（勤務時間帯）'!$D$6:$Z$47,23,FALSE))</f>
        <v/>
      </c>
      <c r="AP23" s="557" t="str">
        <f>IF(AP21="","",VLOOKUP(AP21,'[4]シフト記号表（勤務時間帯）'!$D$6:$Z$47,23,FALSE))</f>
        <v/>
      </c>
      <c r="AQ23" s="558" t="str">
        <f>IF(AQ21="","",VLOOKUP(AQ21,'[4]シフト記号表（勤務時間帯）'!$D$6:$Z$47,23,FALSE))</f>
        <v/>
      </c>
      <c r="AR23" s="558" t="str">
        <f>IF(AR21="","",VLOOKUP(AR21,'[4]シフト記号表（勤務時間帯）'!$D$6:$Z$47,23,FALSE))</f>
        <v/>
      </c>
      <c r="AS23" s="558" t="str">
        <f>IF(AS21="","",VLOOKUP(AS21,'[4]シフト記号表（勤務時間帯）'!$D$6:$Z$47,23,FALSE))</f>
        <v/>
      </c>
      <c r="AT23" s="558" t="str">
        <f>IF(AT21="","",VLOOKUP(AT21,'[4]シフト記号表（勤務時間帯）'!$D$6:$Z$47,23,FALSE))</f>
        <v/>
      </c>
      <c r="AU23" s="558" t="str">
        <f>IF(AU21="","",VLOOKUP(AU21,'[4]シフト記号表（勤務時間帯）'!$D$6:$Z$47,23,FALSE))</f>
        <v/>
      </c>
      <c r="AV23" s="559" t="str">
        <f>IF(AV21="","",VLOOKUP(AV21,'[4]シフト記号表（勤務時間帯）'!$D$6:$Z$47,23,FALSE))</f>
        <v/>
      </c>
      <c r="AW23" s="557" t="str">
        <f>IF(AW21="","",VLOOKUP(AW21,'[4]シフト記号表（勤務時間帯）'!$D$6:$Z$47,23,FALSE))</f>
        <v/>
      </c>
      <c r="AX23" s="558" t="str">
        <f>IF(AX21="","",VLOOKUP(AX21,'[4]シフト記号表（勤務時間帯）'!$D$6:$Z$47,23,FALSE))</f>
        <v/>
      </c>
      <c r="AY23" s="558" t="str">
        <f>IF(AY21="","",VLOOKUP(AY21,'[4]シフト記号表（勤務時間帯）'!$D$6:$Z$47,23,FALSE))</f>
        <v/>
      </c>
      <c r="AZ23" s="2132">
        <f>IF($BC$3="４週",SUM(U23:AV23),IF($BC$3="暦月",SUM(U23:AY23),""))</f>
        <v>0</v>
      </c>
      <c r="BA23" s="2133"/>
      <c r="BB23" s="2134">
        <f>IF($BC$3="４週",AZ23/4,IF($BC$3="暦月",(AZ23/($BC$8/7)),""))</f>
        <v>0</v>
      </c>
      <c r="BC23" s="2133"/>
      <c r="BD23" s="2129"/>
      <c r="BE23" s="2130"/>
      <c r="BF23" s="2130"/>
      <c r="BG23" s="2130"/>
      <c r="BH23" s="2131"/>
    </row>
    <row r="24" spans="2:60" ht="20.25" customHeight="1" x14ac:dyDescent="0.15">
      <c r="B24" s="842"/>
      <c r="C24" s="2121"/>
      <c r="D24" s="2126"/>
      <c r="E24" s="2122"/>
      <c r="F24" s="688"/>
      <c r="G24" s="843"/>
      <c r="H24" s="2255"/>
      <c r="I24" s="2123"/>
      <c r="J24" s="2331"/>
      <c r="K24" s="2331"/>
      <c r="L24" s="2124"/>
      <c r="M24" s="2334"/>
      <c r="N24" s="2335"/>
      <c r="O24" s="2336"/>
      <c r="P24" s="844" t="s">
        <v>887</v>
      </c>
      <c r="Q24" s="845"/>
      <c r="R24" s="845"/>
      <c r="S24" s="846"/>
      <c r="T24" s="847"/>
      <c r="U24" s="848"/>
      <c r="V24" s="849"/>
      <c r="W24" s="849"/>
      <c r="X24" s="849"/>
      <c r="Y24" s="849"/>
      <c r="Z24" s="849"/>
      <c r="AA24" s="850"/>
      <c r="AB24" s="848"/>
      <c r="AC24" s="849"/>
      <c r="AD24" s="849"/>
      <c r="AE24" s="849"/>
      <c r="AF24" s="849"/>
      <c r="AG24" s="849"/>
      <c r="AH24" s="850"/>
      <c r="AI24" s="848"/>
      <c r="AJ24" s="849"/>
      <c r="AK24" s="849"/>
      <c r="AL24" s="849"/>
      <c r="AM24" s="849"/>
      <c r="AN24" s="849"/>
      <c r="AO24" s="850"/>
      <c r="AP24" s="848"/>
      <c r="AQ24" s="849"/>
      <c r="AR24" s="849"/>
      <c r="AS24" s="849"/>
      <c r="AT24" s="849"/>
      <c r="AU24" s="849"/>
      <c r="AV24" s="850"/>
      <c r="AW24" s="848"/>
      <c r="AX24" s="849"/>
      <c r="AY24" s="849"/>
      <c r="AZ24" s="2343"/>
      <c r="BA24" s="2344"/>
      <c r="BB24" s="2351"/>
      <c r="BC24" s="2344"/>
      <c r="BD24" s="2118"/>
      <c r="BE24" s="2119"/>
      <c r="BF24" s="2119"/>
      <c r="BG24" s="2119"/>
      <c r="BH24" s="2120"/>
    </row>
    <row r="25" spans="2:60" ht="20.25" customHeight="1" x14ac:dyDescent="0.15">
      <c r="B25" s="684">
        <f>B22+1</f>
        <v>2</v>
      </c>
      <c r="C25" s="2053"/>
      <c r="D25" s="2062"/>
      <c r="E25" s="2054"/>
      <c r="F25" s="689">
        <f>C24</f>
        <v>0</v>
      </c>
      <c r="G25" s="552"/>
      <c r="H25" s="2191"/>
      <c r="I25" s="2057"/>
      <c r="J25" s="2332"/>
      <c r="K25" s="2332"/>
      <c r="L25" s="2058"/>
      <c r="M25" s="2337"/>
      <c r="N25" s="2338"/>
      <c r="O25" s="2339"/>
      <c r="P25" s="832" t="s">
        <v>905</v>
      </c>
      <c r="Q25" s="833"/>
      <c r="R25" s="833"/>
      <c r="S25" s="834"/>
      <c r="T25" s="835"/>
      <c r="U25" s="553" t="str">
        <f>IF(U24="","",VLOOKUP(U24,'[4]シフト記号表（勤務時間帯）'!$D$6:$X$47,21,FALSE))</f>
        <v/>
      </c>
      <c r="V25" s="554" t="str">
        <f>IF(V24="","",VLOOKUP(V24,'[4]シフト記号表（勤務時間帯）'!$D$6:$X$47,21,FALSE))</f>
        <v/>
      </c>
      <c r="W25" s="554" t="str">
        <f>IF(W24="","",VLOOKUP(W24,'[4]シフト記号表（勤務時間帯）'!$D$6:$X$47,21,FALSE))</f>
        <v/>
      </c>
      <c r="X25" s="554" t="str">
        <f>IF(X24="","",VLOOKUP(X24,'[4]シフト記号表（勤務時間帯）'!$D$6:$X$47,21,FALSE))</f>
        <v/>
      </c>
      <c r="Y25" s="554" t="str">
        <f>IF(Y24="","",VLOOKUP(Y24,'[4]シフト記号表（勤務時間帯）'!$D$6:$X$47,21,FALSE))</f>
        <v/>
      </c>
      <c r="Z25" s="554" t="str">
        <f>IF(Z24="","",VLOOKUP(Z24,'[4]シフト記号表（勤務時間帯）'!$D$6:$X$47,21,FALSE))</f>
        <v/>
      </c>
      <c r="AA25" s="555" t="str">
        <f>IF(AA24="","",VLOOKUP(AA24,'[4]シフト記号表（勤務時間帯）'!$D$6:$X$47,21,FALSE))</f>
        <v/>
      </c>
      <c r="AB25" s="553" t="str">
        <f>IF(AB24="","",VLOOKUP(AB24,'[4]シフト記号表（勤務時間帯）'!$D$6:$X$47,21,FALSE))</f>
        <v/>
      </c>
      <c r="AC25" s="554" t="str">
        <f>IF(AC24="","",VLOOKUP(AC24,'[4]シフト記号表（勤務時間帯）'!$D$6:$X$47,21,FALSE))</f>
        <v/>
      </c>
      <c r="AD25" s="554" t="str">
        <f>IF(AD24="","",VLOOKUP(AD24,'[4]シフト記号表（勤務時間帯）'!$D$6:$X$47,21,FALSE))</f>
        <v/>
      </c>
      <c r="AE25" s="554" t="str">
        <f>IF(AE24="","",VLOOKUP(AE24,'[4]シフト記号表（勤務時間帯）'!$D$6:$X$47,21,FALSE))</f>
        <v/>
      </c>
      <c r="AF25" s="554" t="str">
        <f>IF(AF24="","",VLOOKUP(AF24,'[4]シフト記号表（勤務時間帯）'!$D$6:$X$47,21,FALSE))</f>
        <v/>
      </c>
      <c r="AG25" s="554" t="str">
        <f>IF(AG24="","",VLOOKUP(AG24,'[4]シフト記号表（勤務時間帯）'!$D$6:$X$47,21,FALSE))</f>
        <v/>
      </c>
      <c r="AH25" s="555" t="str">
        <f>IF(AH24="","",VLOOKUP(AH24,'[4]シフト記号表（勤務時間帯）'!$D$6:$X$47,21,FALSE))</f>
        <v/>
      </c>
      <c r="AI25" s="553" t="str">
        <f>IF(AI24="","",VLOOKUP(AI24,'[4]シフト記号表（勤務時間帯）'!$D$6:$X$47,21,FALSE))</f>
        <v/>
      </c>
      <c r="AJ25" s="554" t="str">
        <f>IF(AJ24="","",VLOOKUP(AJ24,'[4]シフト記号表（勤務時間帯）'!$D$6:$X$47,21,FALSE))</f>
        <v/>
      </c>
      <c r="AK25" s="554" t="str">
        <f>IF(AK24="","",VLOOKUP(AK24,'[4]シフト記号表（勤務時間帯）'!$D$6:$X$47,21,FALSE))</f>
        <v/>
      </c>
      <c r="AL25" s="554" t="str">
        <f>IF(AL24="","",VLOOKUP(AL24,'[4]シフト記号表（勤務時間帯）'!$D$6:$X$47,21,FALSE))</f>
        <v/>
      </c>
      <c r="AM25" s="554" t="str">
        <f>IF(AM24="","",VLOOKUP(AM24,'[4]シフト記号表（勤務時間帯）'!$D$6:$X$47,21,FALSE))</f>
        <v/>
      </c>
      <c r="AN25" s="554" t="str">
        <f>IF(AN24="","",VLOOKUP(AN24,'[4]シフト記号表（勤務時間帯）'!$D$6:$X$47,21,FALSE))</f>
        <v/>
      </c>
      <c r="AO25" s="555" t="str">
        <f>IF(AO24="","",VLOOKUP(AO24,'[4]シフト記号表（勤務時間帯）'!$D$6:$X$47,21,FALSE))</f>
        <v/>
      </c>
      <c r="AP25" s="553" t="str">
        <f>IF(AP24="","",VLOOKUP(AP24,'[4]シフト記号表（勤務時間帯）'!$D$6:$X$47,21,FALSE))</f>
        <v/>
      </c>
      <c r="AQ25" s="554" t="str">
        <f>IF(AQ24="","",VLOOKUP(AQ24,'[4]シフト記号表（勤務時間帯）'!$D$6:$X$47,21,FALSE))</f>
        <v/>
      </c>
      <c r="AR25" s="554" t="str">
        <f>IF(AR24="","",VLOOKUP(AR24,'[4]シフト記号表（勤務時間帯）'!$D$6:$X$47,21,FALSE))</f>
        <v/>
      </c>
      <c r="AS25" s="554" t="str">
        <f>IF(AS24="","",VLOOKUP(AS24,'[4]シフト記号表（勤務時間帯）'!$D$6:$X$47,21,FALSE))</f>
        <v/>
      </c>
      <c r="AT25" s="554" t="str">
        <f>IF(AT24="","",VLOOKUP(AT24,'[4]シフト記号表（勤務時間帯）'!$D$6:$X$47,21,FALSE))</f>
        <v/>
      </c>
      <c r="AU25" s="554" t="str">
        <f>IF(AU24="","",VLOOKUP(AU24,'[4]シフト記号表（勤務時間帯）'!$D$6:$X$47,21,FALSE))</f>
        <v/>
      </c>
      <c r="AV25" s="555" t="str">
        <f>IF(AV24="","",VLOOKUP(AV24,'[4]シフト記号表（勤務時間帯）'!$D$6:$X$47,21,FALSE))</f>
        <v/>
      </c>
      <c r="AW25" s="553" t="str">
        <f>IF(AW24="","",VLOOKUP(AW24,'[4]シフト記号表（勤務時間帯）'!$D$6:$X$47,21,FALSE))</f>
        <v/>
      </c>
      <c r="AX25" s="554" t="str">
        <f>IF(AX24="","",VLOOKUP(AX24,'[4]シフト記号表（勤務時間帯）'!$D$6:$X$47,21,FALSE))</f>
        <v/>
      </c>
      <c r="AY25" s="554" t="str">
        <f>IF(AY24="","",VLOOKUP(AY24,'[4]シフト記号表（勤務時間帯）'!$D$6:$X$47,21,FALSE))</f>
        <v/>
      </c>
      <c r="AZ25" s="2046">
        <f>IF($BC$3="４週",SUM(U25:AV25),IF($BC$3="暦月",SUM(U25:AY25),""))</f>
        <v>0</v>
      </c>
      <c r="BA25" s="2047"/>
      <c r="BB25" s="2048">
        <f>IF($BC$3="４週",AZ25/4,IF($BC$3="暦月",(AZ25/($BC$8/7)),""))</f>
        <v>0</v>
      </c>
      <c r="BC25" s="2047"/>
      <c r="BD25" s="2043"/>
      <c r="BE25" s="2044"/>
      <c r="BF25" s="2044"/>
      <c r="BG25" s="2044"/>
      <c r="BH25" s="2045"/>
    </row>
    <row r="26" spans="2:60" ht="20.25" customHeight="1" x14ac:dyDescent="0.15">
      <c r="B26" s="836"/>
      <c r="C26" s="2135"/>
      <c r="D26" s="2140"/>
      <c r="E26" s="2136"/>
      <c r="F26" s="690"/>
      <c r="G26" s="837">
        <f>C24</f>
        <v>0</v>
      </c>
      <c r="H26" s="2256"/>
      <c r="I26" s="2137"/>
      <c r="J26" s="2333"/>
      <c r="K26" s="2333"/>
      <c r="L26" s="2138"/>
      <c r="M26" s="2340"/>
      <c r="N26" s="2341"/>
      <c r="O26" s="2342"/>
      <c r="P26" s="838" t="s">
        <v>906</v>
      </c>
      <c r="Q26" s="839"/>
      <c r="R26" s="839"/>
      <c r="S26" s="840"/>
      <c r="T26" s="841"/>
      <c r="U26" s="557" t="str">
        <f>IF(U24="","",VLOOKUP(U24,'[4]シフト記号表（勤務時間帯）'!$D$6:$Z$47,23,FALSE))</f>
        <v/>
      </c>
      <c r="V26" s="558" t="str">
        <f>IF(V24="","",VLOOKUP(V24,'[4]シフト記号表（勤務時間帯）'!$D$6:$Z$47,23,FALSE))</f>
        <v/>
      </c>
      <c r="W26" s="558" t="str">
        <f>IF(W24="","",VLOOKUP(W24,'[4]シフト記号表（勤務時間帯）'!$D$6:$Z$47,23,FALSE))</f>
        <v/>
      </c>
      <c r="X26" s="558" t="str">
        <f>IF(X24="","",VLOOKUP(X24,'[4]シフト記号表（勤務時間帯）'!$D$6:$Z$47,23,FALSE))</f>
        <v/>
      </c>
      <c r="Y26" s="558" t="str">
        <f>IF(Y24="","",VLOOKUP(Y24,'[4]シフト記号表（勤務時間帯）'!$D$6:$Z$47,23,FALSE))</f>
        <v/>
      </c>
      <c r="Z26" s="558" t="str">
        <f>IF(Z24="","",VLOOKUP(Z24,'[4]シフト記号表（勤務時間帯）'!$D$6:$Z$47,23,FALSE))</f>
        <v/>
      </c>
      <c r="AA26" s="559" t="str">
        <f>IF(AA24="","",VLOOKUP(AA24,'[4]シフト記号表（勤務時間帯）'!$D$6:$Z$47,23,FALSE))</f>
        <v/>
      </c>
      <c r="AB26" s="557" t="str">
        <f>IF(AB24="","",VLOOKUP(AB24,'[4]シフト記号表（勤務時間帯）'!$D$6:$Z$47,23,FALSE))</f>
        <v/>
      </c>
      <c r="AC26" s="558" t="str">
        <f>IF(AC24="","",VLOOKUP(AC24,'[4]シフト記号表（勤務時間帯）'!$D$6:$Z$47,23,FALSE))</f>
        <v/>
      </c>
      <c r="AD26" s="558" t="str">
        <f>IF(AD24="","",VLOOKUP(AD24,'[4]シフト記号表（勤務時間帯）'!$D$6:$Z$47,23,FALSE))</f>
        <v/>
      </c>
      <c r="AE26" s="558" t="str">
        <f>IF(AE24="","",VLOOKUP(AE24,'[4]シフト記号表（勤務時間帯）'!$D$6:$Z$47,23,FALSE))</f>
        <v/>
      </c>
      <c r="AF26" s="558" t="str">
        <f>IF(AF24="","",VLOOKUP(AF24,'[4]シフト記号表（勤務時間帯）'!$D$6:$Z$47,23,FALSE))</f>
        <v/>
      </c>
      <c r="AG26" s="558" t="str">
        <f>IF(AG24="","",VLOOKUP(AG24,'[4]シフト記号表（勤務時間帯）'!$D$6:$Z$47,23,FALSE))</f>
        <v/>
      </c>
      <c r="AH26" s="559" t="str">
        <f>IF(AH24="","",VLOOKUP(AH24,'[4]シフト記号表（勤務時間帯）'!$D$6:$Z$47,23,FALSE))</f>
        <v/>
      </c>
      <c r="AI26" s="557" t="str">
        <f>IF(AI24="","",VLOOKUP(AI24,'[4]シフト記号表（勤務時間帯）'!$D$6:$Z$47,23,FALSE))</f>
        <v/>
      </c>
      <c r="AJ26" s="558" t="str">
        <f>IF(AJ24="","",VLOOKUP(AJ24,'[4]シフト記号表（勤務時間帯）'!$D$6:$Z$47,23,FALSE))</f>
        <v/>
      </c>
      <c r="AK26" s="558" t="str">
        <f>IF(AK24="","",VLOOKUP(AK24,'[4]シフト記号表（勤務時間帯）'!$D$6:$Z$47,23,FALSE))</f>
        <v/>
      </c>
      <c r="AL26" s="558" t="str">
        <f>IF(AL24="","",VLOOKUP(AL24,'[4]シフト記号表（勤務時間帯）'!$D$6:$Z$47,23,FALSE))</f>
        <v/>
      </c>
      <c r="AM26" s="558" t="str">
        <f>IF(AM24="","",VLOOKUP(AM24,'[4]シフト記号表（勤務時間帯）'!$D$6:$Z$47,23,FALSE))</f>
        <v/>
      </c>
      <c r="AN26" s="558" t="str">
        <f>IF(AN24="","",VLOOKUP(AN24,'[4]シフト記号表（勤務時間帯）'!$D$6:$Z$47,23,FALSE))</f>
        <v/>
      </c>
      <c r="AO26" s="559" t="str">
        <f>IF(AO24="","",VLOOKUP(AO24,'[4]シフト記号表（勤務時間帯）'!$D$6:$Z$47,23,FALSE))</f>
        <v/>
      </c>
      <c r="AP26" s="557" t="str">
        <f>IF(AP24="","",VLOOKUP(AP24,'[4]シフト記号表（勤務時間帯）'!$D$6:$Z$47,23,FALSE))</f>
        <v/>
      </c>
      <c r="AQ26" s="558" t="str">
        <f>IF(AQ24="","",VLOOKUP(AQ24,'[4]シフト記号表（勤務時間帯）'!$D$6:$Z$47,23,FALSE))</f>
        <v/>
      </c>
      <c r="AR26" s="558" t="str">
        <f>IF(AR24="","",VLOOKUP(AR24,'[4]シフト記号表（勤務時間帯）'!$D$6:$Z$47,23,FALSE))</f>
        <v/>
      </c>
      <c r="AS26" s="558" t="str">
        <f>IF(AS24="","",VLOOKUP(AS24,'[4]シフト記号表（勤務時間帯）'!$D$6:$Z$47,23,FALSE))</f>
        <v/>
      </c>
      <c r="AT26" s="558" t="str">
        <f>IF(AT24="","",VLOOKUP(AT24,'[4]シフト記号表（勤務時間帯）'!$D$6:$Z$47,23,FALSE))</f>
        <v/>
      </c>
      <c r="AU26" s="558" t="str">
        <f>IF(AU24="","",VLOOKUP(AU24,'[4]シフト記号表（勤務時間帯）'!$D$6:$Z$47,23,FALSE))</f>
        <v/>
      </c>
      <c r="AV26" s="559" t="str">
        <f>IF(AV24="","",VLOOKUP(AV24,'[4]シフト記号表（勤務時間帯）'!$D$6:$Z$47,23,FALSE))</f>
        <v/>
      </c>
      <c r="AW26" s="557" t="str">
        <f>IF(AW24="","",VLOOKUP(AW24,'[4]シフト記号表（勤務時間帯）'!$D$6:$Z$47,23,FALSE))</f>
        <v/>
      </c>
      <c r="AX26" s="558" t="str">
        <f>IF(AX24="","",VLOOKUP(AX24,'[4]シフト記号表（勤務時間帯）'!$D$6:$Z$47,23,FALSE))</f>
        <v/>
      </c>
      <c r="AY26" s="558" t="str">
        <f>IF(AY24="","",VLOOKUP(AY24,'[4]シフト記号表（勤務時間帯）'!$D$6:$Z$47,23,FALSE))</f>
        <v/>
      </c>
      <c r="AZ26" s="2132">
        <f>IF($BC$3="４週",SUM(U26:AV26),IF($BC$3="暦月",SUM(U26:AY26),""))</f>
        <v>0</v>
      </c>
      <c r="BA26" s="2133"/>
      <c r="BB26" s="2134">
        <f>IF($BC$3="４週",AZ26/4,IF($BC$3="暦月",(AZ26/($BC$8/7)),""))</f>
        <v>0</v>
      </c>
      <c r="BC26" s="2133"/>
      <c r="BD26" s="2129"/>
      <c r="BE26" s="2130"/>
      <c r="BF26" s="2130"/>
      <c r="BG26" s="2130"/>
      <c r="BH26" s="2131"/>
    </row>
    <row r="27" spans="2:60" ht="20.25" customHeight="1" x14ac:dyDescent="0.15">
      <c r="B27" s="842"/>
      <c r="C27" s="2121"/>
      <c r="D27" s="2126"/>
      <c r="E27" s="2122"/>
      <c r="F27" s="689"/>
      <c r="G27" s="552"/>
      <c r="H27" s="2353"/>
      <c r="I27" s="2123"/>
      <c r="J27" s="2331"/>
      <c r="K27" s="2331"/>
      <c r="L27" s="2124"/>
      <c r="M27" s="2334"/>
      <c r="N27" s="2335"/>
      <c r="O27" s="2336"/>
      <c r="P27" s="844" t="s">
        <v>887</v>
      </c>
      <c r="Q27" s="845"/>
      <c r="R27" s="845"/>
      <c r="S27" s="846"/>
      <c r="T27" s="847"/>
      <c r="U27" s="848"/>
      <c r="V27" s="849"/>
      <c r="W27" s="849"/>
      <c r="X27" s="849"/>
      <c r="Y27" s="849"/>
      <c r="Z27" s="849"/>
      <c r="AA27" s="850"/>
      <c r="AB27" s="848"/>
      <c r="AC27" s="849"/>
      <c r="AD27" s="849"/>
      <c r="AE27" s="849"/>
      <c r="AF27" s="849"/>
      <c r="AG27" s="849"/>
      <c r="AH27" s="850"/>
      <c r="AI27" s="848"/>
      <c r="AJ27" s="849"/>
      <c r="AK27" s="849"/>
      <c r="AL27" s="849"/>
      <c r="AM27" s="849"/>
      <c r="AN27" s="849"/>
      <c r="AO27" s="850"/>
      <c r="AP27" s="848"/>
      <c r="AQ27" s="849"/>
      <c r="AR27" s="849"/>
      <c r="AS27" s="849"/>
      <c r="AT27" s="849"/>
      <c r="AU27" s="849"/>
      <c r="AV27" s="850"/>
      <c r="AW27" s="848"/>
      <c r="AX27" s="849"/>
      <c r="AY27" s="849"/>
      <c r="AZ27" s="2343"/>
      <c r="BA27" s="2344"/>
      <c r="BB27" s="2351"/>
      <c r="BC27" s="2344"/>
      <c r="BD27" s="2118"/>
      <c r="BE27" s="2119"/>
      <c r="BF27" s="2119"/>
      <c r="BG27" s="2119"/>
      <c r="BH27" s="2120"/>
    </row>
    <row r="28" spans="2:60" ht="20.25" customHeight="1" x14ac:dyDescent="0.15">
      <c r="B28" s="684">
        <f>B25+1</f>
        <v>3</v>
      </c>
      <c r="C28" s="2053"/>
      <c r="D28" s="2062"/>
      <c r="E28" s="2054"/>
      <c r="F28" s="689">
        <f>C27</f>
        <v>0</v>
      </c>
      <c r="G28" s="552"/>
      <c r="H28" s="2191"/>
      <c r="I28" s="2057"/>
      <c r="J28" s="2332"/>
      <c r="K28" s="2332"/>
      <c r="L28" s="2058"/>
      <c r="M28" s="2337"/>
      <c r="N28" s="2338"/>
      <c r="O28" s="2339"/>
      <c r="P28" s="832" t="s">
        <v>905</v>
      </c>
      <c r="Q28" s="833"/>
      <c r="R28" s="833"/>
      <c r="S28" s="834"/>
      <c r="T28" s="835"/>
      <c r="U28" s="553" t="str">
        <f>IF(U27="","",VLOOKUP(U27,'[4]シフト記号表（勤務時間帯）'!$D$6:$X$47,21,FALSE))</f>
        <v/>
      </c>
      <c r="V28" s="554" t="str">
        <f>IF(V27="","",VLOOKUP(V27,'[4]シフト記号表（勤務時間帯）'!$D$6:$X$47,21,FALSE))</f>
        <v/>
      </c>
      <c r="W28" s="554" t="str">
        <f>IF(W27="","",VLOOKUP(W27,'[4]シフト記号表（勤務時間帯）'!$D$6:$X$47,21,FALSE))</f>
        <v/>
      </c>
      <c r="X28" s="554" t="str">
        <f>IF(X27="","",VLOOKUP(X27,'[4]シフト記号表（勤務時間帯）'!$D$6:$X$47,21,FALSE))</f>
        <v/>
      </c>
      <c r="Y28" s="554" t="str">
        <f>IF(Y27="","",VLOOKUP(Y27,'[4]シフト記号表（勤務時間帯）'!$D$6:$X$47,21,FALSE))</f>
        <v/>
      </c>
      <c r="Z28" s="554" t="str">
        <f>IF(Z27="","",VLOOKUP(Z27,'[4]シフト記号表（勤務時間帯）'!$D$6:$X$47,21,FALSE))</f>
        <v/>
      </c>
      <c r="AA28" s="555" t="str">
        <f>IF(AA27="","",VLOOKUP(AA27,'[4]シフト記号表（勤務時間帯）'!$D$6:$X$47,21,FALSE))</f>
        <v/>
      </c>
      <c r="AB28" s="553" t="str">
        <f>IF(AB27="","",VLOOKUP(AB27,'[4]シフト記号表（勤務時間帯）'!$D$6:$X$47,21,FALSE))</f>
        <v/>
      </c>
      <c r="AC28" s="554" t="str">
        <f>IF(AC27="","",VLOOKUP(AC27,'[4]シフト記号表（勤務時間帯）'!$D$6:$X$47,21,FALSE))</f>
        <v/>
      </c>
      <c r="AD28" s="554" t="str">
        <f>IF(AD27="","",VLOOKUP(AD27,'[4]シフト記号表（勤務時間帯）'!$D$6:$X$47,21,FALSE))</f>
        <v/>
      </c>
      <c r="AE28" s="554" t="str">
        <f>IF(AE27="","",VLOOKUP(AE27,'[4]シフト記号表（勤務時間帯）'!$D$6:$X$47,21,FALSE))</f>
        <v/>
      </c>
      <c r="AF28" s="554" t="str">
        <f>IF(AF27="","",VLOOKUP(AF27,'[4]シフト記号表（勤務時間帯）'!$D$6:$X$47,21,FALSE))</f>
        <v/>
      </c>
      <c r="AG28" s="554" t="str">
        <f>IF(AG27="","",VLOOKUP(AG27,'[4]シフト記号表（勤務時間帯）'!$D$6:$X$47,21,FALSE))</f>
        <v/>
      </c>
      <c r="AH28" s="555" t="str">
        <f>IF(AH27="","",VLOOKUP(AH27,'[4]シフト記号表（勤務時間帯）'!$D$6:$X$47,21,FALSE))</f>
        <v/>
      </c>
      <c r="AI28" s="553" t="str">
        <f>IF(AI27="","",VLOOKUP(AI27,'[4]シフト記号表（勤務時間帯）'!$D$6:$X$47,21,FALSE))</f>
        <v/>
      </c>
      <c r="AJ28" s="554" t="str">
        <f>IF(AJ27="","",VLOOKUP(AJ27,'[4]シフト記号表（勤務時間帯）'!$D$6:$X$47,21,FALSE))</f>
        <v/>
      </c>
      <c r="AK28" s="554" t="str">
        <f>IF(AK27="","",VLOOKUP(AK27,'[4]シフト記号表（勤務時間帯）'!$D$6:$X$47,21,FALSE))</f>
        <v/>
      </c>
      <c r="AL28" s="554" t="str">
        <f>IF(AL27="","",VLOOKUP(AL27,'[4]シフト記号表（勤務時間帯）'!$D$6:$X$47,21,FALSE))</f>
        <v/>
      </c>
      <c r="AM28" s="554" t="str">
        <f>IF(AM27="","",VLOOKUP(AM27,'[4]シフト記号表（勤務時間帯）'!$D$6:$X$47,21,FALSE))</f>
        <v/>
      </c>
      <c r="AN28" s="554" t="str">
        <f>IF(AN27="","",VLOOKUP(AN27,'[4]シフト記号表（勤務時間帯）'!$D$6:$X$47,21,FALSE))</f>
        <v/>
      </c>
      <c r="AO28" s="555" t="str">
        <f>IF(AO27="","",VLOOKUP(AO27,'[4]シフト記号表（勤務時間帯）'!$D$6:$X$47,21,FALSE))</f>
        <v/>
      </c>
      <c r="AP28" s="553" t="str">
        <f>IF(AP27="","",VLOOKUP(AP27,'[4]シフト記号表（勤務時間帯）'!$D$6:$X$47,21,FALSE))</f>
        <v/>
      </c>
      <c r="AQ28" s="554" t="str">
        <f>IF(AQ27="","",VLOOKUP(AQ27,'[4]シフト記号表（勤務時間帯）'!$D$6:$X$47,21,FALSE))</f>
        <v/>
      </c>
      <c r="AR28" s="554" t="str">
        <f>IF(AR27="","",VLOOKUP(AR27,'[4]シフト記号表（勤務時間帯）'!$D$6:$X$47,21,FALSE))</f>
        <v/>
      </c>
      <c r="AS28" s="554" t="str">
        <f>IF(AS27="","",VLOOKUP(AS27,'[4]シフト記号表（勤務時間帯）'!$D$6:$X$47,21,FALSE))</f>
        <v/>
      </c>
      <c r="AT28" s="554" t="str">
        <f>IF(AT27="","",VLOOKUP(AT27,'[4]シフト記号表（勤務時間帯）'!$D$6:$X$47,21,FALSE))</f>
        <v/>
      </c>
      <c r="AU28" s="554" t="str">
        <f>IF(AU27="","",VLOOKUP(AU27,'[4]シフト記号表（勤務時間帯）'!$D$6:$X$47,21,FALSE))</f>
        <v/>
      </c>
      <c r="AV28" s="555" t="str">
        <f>IF(AV27="","",VLOOKUP(AV27,'[4]シフト記号表（勤務時間帯）'!$D$6:$X$47,21,FALSE))</f>
        <v/>
      </c>
      <c r="AW28" s="553" t="str">
        <f>IF(AW27="","",VLOOKUP(AW27,'[4]シフト記号表（勤務時間帯）'!$D$6:$X$47,21,FALSE))</f>
        <v/>
      </c>
      <c r="AX28" s="554" t="str">
        <f>IF(AX27="","",VLOOKUP(AX27,'[4]シフト記号表（勤務時間帯）'!$D$6:$X$47,21,FALSE))</f>
        <v/>
      </c>
      <c r="AY28" s="554" t="str">
        <f>IF(AY27="","",VLOOKUP(AY27,'[4]シフト記号表（勤務時間帯）'!$D$6:$X$47,21,FALSE))</f>
        <v/>
      </c>
      <c r="AZ28" s="2046">
        <f>IF($BC$3="４週",SUM(U28:AV28),IF($BC$3="暦月",SUM(U28:AY28),""))</f>
        <v>0</v>
      </c>
      <c r="BA28" s="2047"/>
      <c r="BB28" s="2048">
        <f>IF($BC$3="４週",AZ28/4,IF($BC$3="暦月",(AZ28/($BC$8/7)),""))</f>
        <v>0</v>
      </c>
      <c r="BC28" s="2047"/>
      <c r="BD28" s="2043"/>
      <c r="BE28" s="2044"/>
      <c r="BF28" s="2044"/>
      <c r="BG28" s="2044"/>
      <c r="BH28" s="2045"/>
    </row>
    <row r="29" spans="2:60" ht="20.25" customHeight="1" x14ac:dyDescent="0.15">
      <c r="B29" s="836"/>
      <c r="C29" s="2135"/>
      <c r="D29" s="2140"/>
      <c r="E29" s="2136"/>
      <c r="F29" s="690"/>
      <c r="G29" s="837">
        <f>C27</f>
        <v>0</v>
      </c>
      <c r="H29" s="2256"/>
      <c r="I29" s="2137"/>
      <c r="J29" s="2333"/>
      <c r="K29" s="2333"/>
      <c r="L29" s="2138"/>
      <c r="M29" s="2340"/>
      <c r="N29" s="2341"/>
      <c r="O29" s="2342"/>
      <c r="P29" s="838" t="s">
        <v>906</v>
      </c>
      <c r="Q29" s="851"/>
      <c r="R29" s="851"/>
      <c r="S29" s="852"/>
      <c r="T29" s="853"/>
      <c r="U29" s="557" t="str">
        <f>IF(U27="","",VLOOKUP(U27,'[4]シフト記号表（勤務時間帯）'!$D$6:$Z$47,23,FALSE))</f>
        <v/>
      </c>
      <c r="V29" s="558" t="str">
        <f>IF(V27="","",VLOOKUP(V27,'[4]シフト記号表（勤務時間帯）'!$D$6:$Z$47,23,FALSE))</f>
        <v/>
      </c>
      <c r="W29" s="558" t="str">
        <f>IF(W27="","",VLOOKUP(W27,'[4]シフト記号表（勤務時間帯）'!$D$6:$Z$47,23,FALSE))</f>
        <v/>
      </c>
      <c r="X29" s="558" t="str">
        <f>IF(X27="","",VLOOKUP(X27,'[4]シフト記号表（勤務時間帯）'!$D$6:$Z$47,23,FALSE))</f>
        <v/>
      </c>
      <c r="Y29" s="558" t="str">
        <f>IF(Y27="","",VLOOKUP(Y27,'[4]シフト記号表（勤務時間帯）'!$D$6:$Z$47,23,FALSE))</f>
        <v/>
      </c>
      <c r="Z29" s="558" t="str">
        <f>IF(Z27="","",VLOOKUP(Z27,'[4]シフト記号表（勤務時間帯）'!$D$6:$Z$47,23,FALSE))</f>
        <v/>
      </c>
      <c r="AA29" s="559" t="str">
        <f>IF(AA27="","",VLOOKUP(AA27,'[4]シフト記号表（勤務時間帯）'!$D$6:$Z$47,23,FALSE))</f>
        <v/>
      </c>
      <c r="AB29" s="557" t="str">
        <f>IF(AB27="","",VLOOKUP(AB27,'[4]シフト記号表（勤務時間帯）'!$D$6:$Z$47,23,FALSE))</f>
        <v/>
      </c>
      <c r="AC29" s="558" t="str">
        <f>IF(AC27="","",VLOOKUP(AC27,'[4]シフト記号表（勤務時間帯）'!$D$6:$Z$47,23,FALSE))</f>
        <v/>
      </c>
      <c r="AD29" s="558" t="str">
        <f>IF(AD27="","",VLOOKUP(AD27,'[4]シフト記号表（勤務時間帯）'!$D$6:$Z$47,23,FALSE))</f>
        <v/>
      </c>
      <c r="AE29" s="558" t="str">
        <f>IF(AE27="","",VLOOKUP(AE27,'[4]シフト記号表（勤務時間帯）'!$D$6:$Z$47,23,FALSE))</f>
        <v/>
      </c>
      <c r="AF29" s="558" t="str">
        <f>IF(AF27="","",VLOOKUP(AF27,'[4]シフト記号表（勤務時間帯）'!$D$6:$Z$47,23,FALSE))</f>
        <v/>
      </c>
      <c r="AG29" s="558" t="str">
        <f>IF(AG27="","",VLOOKUP(AG27,'[4]シフト記号表（勤務時間帯）'!$D$6:$Z$47,23,FALSE))</f>
        <v/>
      </c>
      <c r="AH29" s="559" t="str">
        <f>IF(AH27="","",VLOOKUP(AH27,'[4]シフト記号表（勤務時間帯）'!$D$6:$Z$47,23,FALSE))</f>
        <v/>
      </c>
      <c r="AI29" s="557" t="str">
        <f>IF(AI27="","",VLOOKUP(AI27,'[4]シフト記号表（勤務時間帯）'!$D$6:$Z$47,23,FALSE))</f>
        <v/>
      </c>
      <c r="AJ29" s="558" t="str">
        <f>IF(AJ27="","",VLOOKUP(AJ27,'[4]シフト記号表（勤務時間帯）'!$D$6:$Z$47,23,FALSE))</f>
        <v/>
      </c>
      <c r="AK29" s="558" t="str">
        <f>IF(AK27="","",VLOOKUP(AK27,'[4]シフト記号表（勤務時間帯）'!$D$6:$Z$47,23,FALSE))</f>
        <v/>
      </c>
      <c r="AL29" s="558" t="str">
        <f>IF(AL27="","",VLOOKUP(AL27,'[4]シフト記号表（勤務時間帯）'!$D$6:$Z$47,23,FALSE))</f>
        <v/>
      </c>
      <c r="AM29" s="558" t="str">
        <f>IF(AM27="","",VLOOKUP(AM27,'[4]シフト記号表（勤務時間帯）'!$D$6:$Z$47,23,FALSE))</f>
        <v/>
      </c>
      <c r="AN29" s="558" t="str">
        <f>IF(AN27="","",VLOOKUP(AN27,'[4]シフト記号表（勤務時間帯）'!$D$6:$Z$47,23,FALSE))</f>
        <v/>
      </c>
      <c r="AO29" s="559" t="str">
        <f>IF(AO27="","",VLOOKUP(AO27,'[4]シフト記号表（勤務時間帯）'!$D$6:$Z$47,23,FALSE))</f>
        <v/>
      </c>
      <c r="AP29" s="557" t="str">
        <f>IF(AP27="","",VLOOKUP(AP27,'[4]シフト記号表（勤務時間帯）'!$D$6:$Z$47,23,FALSE))</f>
        <v/>
      </c>
      <c r="AQ29" s="558" t="str">
        <f>IF(AQ27="","",VLOOKUP(AQ27,'[4]シフト記号表（勤務時間帯）'!$D$6:$Z$47,23,FALSE))</f>
        <v/>
      </c>
      <c r="AR29" s="558" t="str">
        <f>IF(AR27="","",VLOOKUP(AR27,'[4]シフト記号表（勤務時間帯）'!$D$6:$Z$47,23,FALSE))</f>
        <v/>
      </c>
      <c r="AS29" s="558" t="str">
        <f>IF(AS27="","",VLOOKUP(AS27,'[4]シフト記号表（勤務時間帯）'!$D$6:$Z$47,23,FALSE))</f>
        <v/>
      </c>
      <c r="AT29" s="558" t="str">
        <f>IF(AT27="","",VLOOKUP(AT27,'[4]シフト記号表（勤務時間帯）'!$D$6:$Z$47,23,FALSE))</f>
        <v/>
      </c>
      <c r="AU29" s="558" t="str">
        <f>IF(AU27="","",VLOOKUP(AU27,'[4]シフト記号表（勤務時間帯）'!$D$6:$Z$47,23,FALSE))</f>
        <v/>
      </c>
      <c r="AV29" s="559" t="str">
        <f>IF(AV27="","",VLOOKUP(AV27,'[4]シフト記号表（勤務時間帯）'!$D$6:$Z$47,23,FALSE))</f>
        <v/>
      </c>
      <c r="AW29" s="557" t="str">
        <f>IF(AW27="","",VLOOKUP(AW27,'[4]シフト記号表（勤務時間帯）'!$D$6:$Z$47,23,FALSE))</f>
        <v/>
      </c>
      <c r="AX29" s="558" t="str">
        <f>IF(AX27="","",VLOOKUP(AX27,'[4]シフト記号表（勤務時間帯）'!$D$6:$Z$47,23,FALSE))</f>
        <v/>
      </c>
      <c r="AY29" s="558" t="str">
        <f>IF(AY27="","",VLOOKUP(AY27,'[4]シフト記号表（勤務時間帯）'!$D$6:$Z$47,23,FALSE))</f>
        <v/>
      </c>
      <c r="AZ29" s="2132">
        <f>IF($BC$3="４週",SUM(U29:AV29),IF($BC$3="暦月",SUM(U29:AY29),""))</f>
        <v>0</v>
      </c>
      <c r="BA29" s="2133"/>
      <c r="BB29" s="2134">
        <f>IF($BC$3="４週",AZ29/4,IF($BC$3="暦月",(AZ29/($BC$8/7)),""))</f>
        <v>0</v>
      </c>
      <c r="BC29" s="2133"/>
      <c r="BD29" s="2129"/>
      <c r="BE29" s="2130"/>
      <c r="BF29" s="2130"/>
      <c r="BG29" s="2130"/>
      <c r="BH29" s="2131"/>
    </row>
    <row r="30" spans="2:60" ht="20.25" customHeight="1" x14ac:dyDescent="0.15">
      <c r="B30" s="842"/>
      <c r="C30" s="2121"/>
      <c r="D30" s="2126"/>
      <c r="E30" s="2122"/>
      <c r="F30" s="689"/>
      <c r="G30" s="552"/>
      <c r="H30" s="2353"/>
      <c r="I30" s="2123"/>
      <c r="J30" s="2331"/>
      <c r="K30" s="2331"/>
      <c r="L30" s="2124"/>
      <c r="M30" s="2334"/>
      <c r="N30" s="2335"/>
      <c r="O30" s="2336"/>
      <c r="P30" s="844" t="s">
        <v>887</v>
      </c>
      <c r="Q30" s="845"/>
      <c r="R30" s="845"/>
      <c r="S30" s="846"/>
      <c r="T30" s="847"/>
      <c r="U30" s="848"/>
      <c r="V30" s="849"/>
      <c r="W30" s="849"/>
      <c r="X30" s="849"/>
      <c r="Y30" s="849"/>
      <c r="Z30" s="849"/>
      <c r="AA30" s="850"/>
      <c r="AB30" s="848"/>
      <c r="AC30" s="849"/>
      <c r="AD30" s="849"/>
      <c r="AE30" s="849"/>
      <c r="AF30" s="849"/>
      <c r="AG30" s="849"/>
      <c r="AH30" s="850"/>
      <c r="AI30" s="848"/>
      <c r="AJ30" s="849"/>
      <c r="AK30" s="849"/>
      <c r="AL30" s="849"/>
      <c r="AM30" s="849"/>
      <c r="AN30" s="849"/>
      <c r="AO30" s="850"/>
      <c r="AP30" s="848"/>
      <c r="AQ30" s="849"/>
      <c r="AR30" s="849"/>
      <c r="AS30" s="849"/>
      <c r="AT30" s="849"/>
      <c r="AU30" s="849"/>
      <c r="AV30" s="850"/>
      <c r="AW30" s="848"/>
      <c r="AX30" s="849"/>
      <c r="AY30" s="849"/>
      <c r="AZ30" s="2343"/>
      <c r="BA30" s="2344"/>
      <c r="BB30" s="2351"/>
      <c r="BC30" s="2344"/>
      <c r="BD30" s="2118"/>
      <c r="BE30" s="2119"/>
      <c r="BF30" s="2119"/>
      <c r="BG30" s="2119"/>
      <c r="BH30" s="2120"/>
    </row>
    <row r="31" spans="2:60" ht="20.25" customHeight="1" x14ac:dyDescent="0.15">
      <c r="B31" s="684">
        <f>B28+1</f>
        <v>4</v>
      </c>
      <c r="C31" s="2053"/>
      <c r="D31" s="2062"/>
      <c r="E31" s="2054"/>
      <c r="F31" s="689">
        <f>C30</f>
        <v>0</v>
      </c>
      <c r="G31" s="552"/>
      <c r="H31" s="2191"/>
      <c r="I31" s="2057"/>
      <c r="J31" s="2332"/>
      <c r="K31" s="2332"/>
      <c r="L31" s="2058"/>
      <c r="M31" s="2337"/>
      <c r="N31" s="2338"/>
      <c r="O31" s="2339"/>
      <c r="P31" s="832" t="s">
        <v>905</v>
      </c>
      <c r="Q31" s="833"/>
      <c r="R31" s="833"/>
      <c r="S31" s="834"/>
      <c r="T31" s="835"/>
      <c r="U31" s="553" t="str">
        <f>IF(U30="","",VLOOKUP(U30,'[4]シフト記号表（勤務時間帯）'!$D$6:$X$47,21,FALSE))</f>
        <v/>
      </c>
      <c r="V31" s="554" t="str">
        <f>IF(V30="","",VLOOKUP(V30,'[4]シフト記号表（勤務時間帯）'!$D$6:$X$47,21,FALSE))</f>
        <v/>
      </c>
      <c r="W31" s="554" t="str">
        <f>IF(W30="","",VLOOKUP(W30,'[4]シフト記号表（勤務時間帯）'!$D$6:$X$47,21,FALSE))</f>
        <v/>
      </c>
      <c r="X31" s="554" t="str">
        <f>IF(X30="","",VLOOKUP(X30,'[4]シフト記号表（勤務時間帯）'!$D$6:$X$47,21,FALSE))</f>
        <v/>
      </c>
      <c r="Y31" s="554" t="str">
        <f>IF(Y30="","",VLOOKUP(Y30,'[4]シフト記号表（勤務時間帯）'!$D$6:$X$47,21,FALSE))</f>
        <v/>
      </c>
      <c r="Z31" s="554" t="str">
        <f>IF(Z30="","",VLOOKUP(Z30,'[4]シフト記号表（勤務時間帯）'!$D$6:$X$47,21,FALSE))</f>
        <v/>
      </c>
      <c r="AA31" s="555" t="str">
        <f>IF(AA30="","",VLOOKUP(AA30,'[4]シフト記号表（勤務時間帯）'!$D$6:$X$47,21,FALSE))</f>
        <v/>
      </c>
      <c r="AB31" s="553" t="str">
        <f>IF(AB30="","",VLOOKUP(AB30,'[4]シフト記号表（勤務時間帯）'!$D$6:$X$47,21,FALSE))</f>
        <v/>
      </c>
      <c r="AC31" s="554" t="str">
        <f>IF(AC30="","",VLOOKUP(AC30,'[4]シフト記号表（勤務時間帯）'!$D$6:$X$47,21,FALSE))</f>
        <v/>
      </c>
      <c r="AD31" s="554" t="str">
        <f>IF(AD30="","",VLOOKUP(AD30,'[4]シフト記号表（勤務時間帯）'!$D$6:$X$47,21,FALSE))</f>
        <v/>
      </c>
      <c r="AE31" s="554" t="str">
        <f>IF(AE30="","",VLOOKUP(AE30,'[4]シフト記号表（勤務時間帯）'!$D$6:$X$47,21,FALSE))</f>
        <v/>
      </c>
      <c r="AF31" s="554" t="str">
        <f>IF(AF30="","",VLOOKUP(AF30,'[4]シフト記号表（勤務時間帯）'!$D$6:$X$47,21,FALSE))</f>
        <v/>
      </c>
      <c r="AG31" s="554" t="str">
        <f>IF(AG30="","",VLOOKUP(AG30,'[4]シフト記号表（勤務時間帯）'!$D$6:$X$47,21,FALSE))</f>
        <v/>
      </c>
      <c r="AH31" s="555" t="str">
        <f>IF(AH30="","",VLOOKUP(AH30,'[4]シフト記号表（勤務時間帯）'!$D$6:$X$47,21,FALSE))</f>
        <v/>
      </c>
      <c r="AI31" s="553" t="str">
        <f>IF(AI30="","",VLOOKUP(AI30,'[4]シフト記号表（勤務時間帯）'!$D$6:$X$47,21,FALSE))</f>
        <v/>
      </c>
      <c r="AJ31" s="554" t="str">
        <f>IF(AJ30="","",VLOOKUP(AJ30,'[4]シフト記号表（勤務時間帯）'!$D$6:$X$47,21,FALSE))</f>
        <v/>
      </c>
      <c r="AK31" s="554" t="str">
        <f>IF(AK30="","",VLOOKUP(AK30,'[4]シフト記号表（勤務時間帯）'!$D$6:$X$47,21,FALSE))</f>
        <v/>
      </c>
      <c r="AL31" s="554" t="str">
        <f>IF(AL30="","",VLOOKUP(AL30,'[4]シフト記号表（勤務時間帯）'!$D$6:$X$47,21,FALSE))</f>
        <v/>
      </c>
      <c r="AM31" s="554" t="str">
        <f>IF(AM30="","",VLOOKUP(AM30,'[4]シフト記号表（勤務時間帯）'!$D$6:$X$47,21,FALSE))</f>
        <v/>
      </c>
      <c r="AN31" s="554" t="str">
        <f>IF(AN30="","",VLOOKUP(AN30,'[4]シフト記号表（勤務時間帯）'!$D$6:$X$47,21,FALSE))</f>
        <v/>
      </c>
      <c r="AO31" s="555" t="str">
        <f>IF(AO30="","",VLOOKUP(AO30,'[4]シフト記号表（勤務時間帯）'!$D$6:$X$47,21,FALSE))</f>
        <v/>
      </c>
      <c r="AP31" s="553" t="str">
        <f>IF(AP30="","",VLOOKUP(AP30,'[4]シフト記号表（勤務時間帯）'!$D$6:$X$47,21,FALSE))</f>
        <v/>
      </c>
      <c r="AQ31" s="554" t="str">
        <f>IF(AQ30="","",VLOOKUP(AQ30,'[4]シフト記号表（勤務時間帯）'!$D$6:$X$47,21,FALSE))</f>
        <v/>
      </c>
      <c r="AR31" s="554" t="str">
        <f>IF(AR30="","",VLOOKUP(AR30,'[4]シフト記号表（勤務時間帯）'!$D$6:$X$47,21,FALSE))</f>
        <v/>
      </c>
      <c r="AS31" s="554" t="str">
        <f>IF(AS30="","",VLOOKUP(AS30,'[4]シフト記号表（勤務時間帯）'!$D$6:$X$47,21,FALSE))</f>
        <v/>
      </c>
      <c r="AT31" s="554" t="str">
        <f>IF(AT30="","",VLOOKUP(AT30,'[4]シフト記号表（勤務時間帯）'!$D$6:$X$47,21,FALSE))</f>
        <v/>
      </c>
      <c r="AU31" s="554" t="str">
        <f>IF(AU30="","",VLOOKUP(AU30,'[4]シフト記号表（勤務時間帯）'!$D$6:$X$47,21,FALSE))</f>
        <v/>
      </c>
      <c r="AV31" s="555" t="str">
        <f>IF(AV30="","",VLOOKUP(AV30,'[4]シフト記号表（勤務時間帯）'!$D$6:$X$47,21,FALSE))</f>
        <v/>
      </c>
      <c r="AW31" s="553" t="str">
        <f>IF(AW30="","",VLOOKUP(AW30,'[4]シフト記号表（勤務時間帯）'!$D$6:$X$47,21,FALSE))</f>
        <v/>
      </c>
      <c r="AX31" s="554" t="str">
        <f>IF(AX30="","",VLOOKUP(AX30,'[4]シフト記号表（勤務時間帯）'!$D$6:$X$47,21,FALSE))</f>
        <v/>
      </c>
      <c r="AY31" s="554" t="str">
        <f>IF(AY30="","",VLOOKUP(AY30,'[4]シフト記号表（勤務時間帯）'!$D$6:$X$47,21,FALSE))</f>
        <v/>
      </c>
      <c r="AZ31" s="2046">
        <f>IF($BC$3="４週",SUM(U31:AV31),IF($BC$3="暦月",SUM(U31:AY31),""))</f>
        <v>0</v>
      </c>
      <c r="BA31" s="2047"/>
      <c r="BB31" s="2048">
        <f>IF($BC$3="４週",AZ31/4,IF($BC$3="暦月",(AZ31/($BC$8/7)),""))</f>
        <v>0</v>
      </c>
      <c r="BC31" s="2047"/>
      <c r="BD31" s="2043"/>
      <c r="BE31" s="2044"/>
      <c r="BF31" s="2044"/>
      <c r="BG31" s="2044"/>
      <c r="BH31" s="2045"/>
    </row>
    <row r="32" spans="2:60" ht="20.25" customHeight="1" x14ac:dyDescent="0.15">
      <c r="B32" s="836"/>
      <c r="C32" s="2135"/>
      <c r="D32" s="2140"/>
      <c r="E32" s="2136"/>
      <c r="F32" s="690"/>
      <c r="G32" s="837">
        <f>C30</f>
        <v>0</v>
      </c>
      <c r="H32" s="2256"/>
      <c r="I32" s="2137"/>
      <c r="J32" s="2333"/>
      <c r="K32" s="2333"/>
      <c r="L32" s="2138"/>
      <c r="M32" s="2340"/>
      <c r="N32" s="2341"/>
      <c r="O32" s="2342"/>
      <c r="P32" s="838" t="s">
        <v>906</v>
      </c>
      <c r="Q32" s="854"/>
      <c r="R32" s="854"/>
      <c r="S32" s="840"/>
      <c r="T32" s="841"/>
      <c r="U32" s="557" t="str">
        <f>IF(U30="","",VLOOKUP(U30,'[4]シフト記号表（勤務時間帯）'!$D$6:$Z$47,23,FALSE))</f>
        <v/>
      </c>
      <c r="V32" s="558" t="str">
        <f>IF(V30="","",VLOOKUP(V30,'[4]シフト記号表（勤務時間帯）'!$D$6:$Z$47,23,FALSE))</f>
        <v/>
      </c>
      <c r="W32" s="558" t="str">
        <f>IF(W30="","",VLOOKUP(W30,'[4]シフト記号表（勤務時間帯）'!$D$6:$Z$47,23,FALSE))</f>
        <v/>
      </c>
      <c r="X32" s="558" t="str">
        <f>IF(X30="","",VLOOKUP(X30,'[4]シフト記号表（勤務時間帯）'!$D$6:$Z$47,23,FALSE))</f>
        <v/>
      </c>
      <c r="Y32" s="558" t="str">
        <f>IF(Y30="","",VLOOKUP(Y30,'[4]シフト記号表（勤務時間帯）'!$D$6:$Z$47,23,FALSE))</f>
        <v/>
      </c>
      <c r="Z32" s="558" t="str">
        <f>IF(Z30="","",VLOOKUP(Z30,'[4]シフト記号表（勤務時間帯）'!$D$6:$Z$47,23,FALSE))</f>
        <v/>
      </c>
      <c r="AA32" s="559" t="str">
        <f>IF(AA30="","",VLOOKUP(AA30,'[4]シフト記号表（勤務時間帯）'!$D$6:$Z$47,23,FALSE))</f>
        <v/>
      </c>
      <c r="AB32" s="557" t="str">
        <f>IF(AB30="","",VLOOKUP(AB30,'[4]シフト記号表（勤務時間帯）'!$D$6:$Z$47,23,FALSE))</f>
        <v/>
      </c>
      <c r="AC32" s="558" t="str">
        <f>IF(AC30="","",VLOOKUP(AC30,'[4]シフト記号表（勤務時間帯）'!$D$6:$Z$47,23,FALSE))</f>
        <v/>
      </c>
      <c r="AD32" s="558" t="str">
        <f>IF(AD30="","",VLOOKUP(AD30,'[4]シフト記号表（勤務時間帯）'!$D$6:$Z$47,23,FALSE))</f>
        <v/>
      </c>
      <c r="AE32" s="558" t="str">
        <f>IF(AE30="","",VLOOKUP(AE30,'[4]シフト記号表（勤務時間帯）'!$D$6:$Z$47,23,FALSE))</f>
        <v/>
      </c>
      <c r="AF32" s="558" t="str">
        <f>IF(AF30="","",VLOOKUP(AF30,'[4]シフト記号表（勤務時間帯）'!$D$6:$Z$47,23,FALSE))</f>
        <v/>
      </c>
      <c r="AG32" s="558" t="str">
        <f>IF(AG30="","",VLOOKUP(AG30,'[4]シフト記号表（勤務時間帯）'!$D$6:$Z$47,23,FALSE))</f>
        <v/>
      </c>
      <c r="AH32" s="559" t="str">
        <f>IF(AH30="","",VLOOKUP(AH30,'[4]シフト記号表（勤務時間帯）'!$D$6:$Z$47,23,FALSE))</f>
        <v/>
      </c>
      <c r="AI32" s="557" t="str">
        <f>IF(AI30="","",VLOOKUP(AI30,'[4]シフト記号表（勤務時間帯）'!$D$6:$Z$47,23,FALSE))</f>
        <v/>
      </c>
      <c r="AJ32" s="558" t="str">
        <f>IF(AJ30="","",VLOOKUP(AJ30,'[4]シフト記号表（勤務時間帯）'!$D$6:$Z$47,23,FALSE))</f>
        <v/>
      </c>
      <c r="AK32" s="558" t="str">
        <f>IF(AK30="","",VLOOKUP(AK30,'[4]シフト記号表（勤務時間帯）'!$D$6:$Z$47,23,FALSE))</f>
        <v/>
      </c>
      <c r="AL32" s="558" t="str">
        <f>IF(AL30="","",VLOOKUP(AL30,'[4]シフト記号表（勤務時間帯）'!$D$6:$Z$47,23,FALSE))</f>
        <v/>
      </c>
      <c r="AM32" s="558" t="str">
        <f>IF(AM30="","",VLOOKUP(AM30,'[4]シフト記号表（勤務時間帯）'!$D$6:$Z$47,23,FALSE))</f>
        <v/>
      </c>
      <c r="AN32" s="558" t="str">
        <f>IF(AN30="","",VLOOKUP(AN30,'[4]シフト記号表（勤務時間帯）'!$D$6:$Z$47,23,FALSE))</f>
        <v/>
      </c>
      <c r="AO32" s="559" t="str">
        <f>IF(AO30="","",VLOOKUP(AO30,'[4]シフト記号表（勤務時間帯）'!$D$6:$Z$47,23,FALSE))</f>
        <v/>
      </c>
      <c r="AP32" s="557" t="str">
        <f>IF(AP30="","",VLOOKUP(AP30,'[4]シフト記号表（勤務時間帯）'!$D$6:$Z$47,23,FALSE))</f>
        <v/>
      </c>
      <c r="AQ32" s="558" t="str">
        <f>IF(AQ30="","",VLOOKUP(AQ30,'[4]シフト記号表（勤務時間帯）'!$D$6:$Z$47,23,FALSE))</f>
        <v/>
      </c>
      <c r="AR32" s="558" t="str">
        <f>IF(AR30="","",VLOOKUP(AR30,'[4]シフト記号表（勤務時間帯）'!$D$6:$Z$47,23,FALSE))</f>
        <v/>
      </c>
      <c r="AS32" s="558" t="str">
        <f>IF(AS30="","",VLOOKUP(AS30,'[4]シフト記号表（勤務時間帯）'!$D$6:$Z$47,23,FALSE))</f>
        <v/>
      </c>
      <c r="AT32" s="558" t="str">
        <f>IF(AT30="","",VLOOKUP(AT30,'[4]シフト記号表（勤務時間帯）'!$D$6:$Z$47,23,FALSE))</f>
        <v/>
      </c>
      <c r="AU32" s="558" t="str">
        <f>IF(AU30="","",VLOOKUP(AU30,'[4]シフト記号表（勤務時間帯）'!$D$6:$Z$47,23,FALSE))</f>
        <v/>
      </c>
      <c r="AV32" s="559" t="str">
        <f>IF(AV30="","",VLOOKUP(AV30,'[4]シフト記号表（勤務時間帯）'!$D$6:$Z$47,23,FALSE))</f>
        <v/>
      </c>
      <c r="AW32" s="557" t="str">
        <f>IF(AW30="","",VLOOKUP(AW30,'[4]シフト記号表（勤務時間帯）'!$D$6:$Z$47,23,FALSE))</f>
        <v/>
      </c>
      <c r="AX32" s="558" t="str">
        <f>IF(AX30="","",VLOOKUP(AX30,'[4]シフト記号表（勤務時間帯）'!$D$6:$Z$47,23,FALSE))</f>
        <v/>
      </c>
      <c r="AY32" s="558" t="str">
        <f>IF(AY30="","",VLOOKUP(AY30,'[4]シフト記号表（勤務時間帯）'!$D$6:$Z$47,23,FALSE))</f>
        <v/>
      </c>
      <c r="AZ32" s="2132">
        <f>IF($BC$3="４週",SUM(U32:AV32),IF($BC$3="暦月",SUM(U32:AY32),""))</f>
        <v>0</v>
      </c>
      <c r="BA32" s="2133"/>
      <c r="BB32" s="2134">
        <f>IF($BC$3="４週",AZ32/4,IF($BC$3="暦月",(AZ32/($BC$8/7)),""))</f>
        <v>0</v>
      </c>
      <c r="BC32" s="2133"/>
      <c r="BD32" s="2129"/>
      <c r="BE32" s="2130"/>
      <c r="BF32" s="2130"/>
      <c r="BG32" s="2130"/>
      <c r="BH32" s="2131"/>
    </row>
    <row r="33" spans="2:60" ht="20.25" customHeight="1" x14ac:dyDescent="0.15">
      <c r="B33" s="842"/>
      <c r="C33" s="2121"/>
      <c r="D33" s="2126"/>
      <c r="E33" s="2122"/>
      <c r="F33" s="689"/>
      <c r="G33" s="552"/>
      <c r="H33" s="2353"/>
      <c r="I33" s="2123"/>
      <c r="J33" s="2331"/>
      <c r="K33" s="2331"/>
      <c r="L33" s="2124"/>
      <c r="M33" s="2334"/>
      <c r="N33" s="2335"/>
      <c r="O33" s="2336"/>
      <c r="P33" s="844" t="s">
        <v>887</v>
      </c>
      <c r="Q33" s="845"/>
      <c r="R33" s="845"/>
      <c r="S33" s="846"/>
      <c r="T33" s="847"/>
      <c r="U33" s="848"/>
      <c r="V33" s="849"/>
      <c r="W33" s="849"/>
      <c r="X33" s="849"/>
      <c r="Y33" s="849"/>
      <c r="Z33" s="849"/>
      <c r="AA33" s="850"/>
      <c r="AB33" s="848"/>
      <c r="AC33" s="849"/>
      <c r="AD33" s="849"/>
      <c r="AE33" s="849"/>
      <c r="AF33" s="849"/>
      <c r="AG33" s="849"/>
      <c r="AH33" s="850"/>
      <c r="AI33" s="848"/>
      <c r="AJ33" s="849"/>
      <c r="AK33" s="849"/>
      <c r="AL33" s="849"/>
      <c r="AM33" s="849"/>
      <c r="AN33" s="849"/>
      <c r="AO33" s="850"/>
      <c r="AP33" s="848"/>
      <c r="AQ33" s="849"/>
      <c r="AR33" s="849"/>
      <c r="AS33" s="849"/>
      <c r="AT33" s="849"/>
      <c r="AU33" s="849"/>
      <c r="AV33" s="850"/>
      <c r="AW33" s="848"/>
      <c r="AX33" s="849"/>
      <c r="AY33" s="849"/>
      <c r="AZ33" s="2343"/>
      <c r="BA33" s="2344"/>
      <c r="BB33" s="2351"/>
      <c r="BC33" s="2344"/>
      <c r="BD33" s="2118"/>
      <c r="BE33" s="2119"/>
      <c r="BF33" s="2119"/>
      <c r="BG33" s="2119"/>
      <c r="BH33" s="2120"/>
    </row>
    <row r="34" spans="2:60" ht="20.25" customHeight="1" x14ac:dyDescent="0.15">
      <c r="B34" s="684">
        <f>B31+1</f>
        <v>5</v>
      </c>
      <c r="C34" s="2053"/>
      <c r="D34" s="2062"/>
      <c r="E34" s="2054"/>
      <c r="F34" s="689">
        <f>C33</f>
        <v>0</v>
      </c>
      <c r="G34" s="552"/>
      <c r="H34" s="2191"/>
      <c r="I34" s="2057"/>
      <c r="J34" s="2332"/>
      <c r="K34" s="2332"/>
      <c r="L34" s="2058"/>
      <c r="M34" s="2337"/>
      <c r="N34" s="2338"/>
      <c r="O34" s="2339"/>
      <c r="P34" s="832" t="s">
        <v>905</v>
      </c>
      <c r="Q34" s="833"/>
      <c r="R34" s="833"/>
      <c r="S34" s="834"/>
      <c r="T34" s="835"/>
      <c r="U34" s="553" t="str">
        <f>IF(U33="","",VLOOKUP(U33,'[4]シフト記号表（勤務時間帯）'!$D$6:$X$47,21,FALSE))</f>
        <v/>
      </c>
      <c r="V34" s="554" t="str">
        <f>IF(V33="","",VLOOKUP(V33,'[4]シフト記号表（勤務時間帯）'!$D$6:$X$47,21,FALSE))</f>
        <v/>
      </c>
      <c r="W34" s="554" t="str">
        <f>IF(W33="","",VLOOKUP(W33,'[4]シフト記号表（勤務時間帯）'!$D$6:$X$47,21,FALSE))</f>
        <v/>
      </c>
      <c r="X34" s="554" t="str">
        <f>IF(X33="","",VLOOKUP(X33,'[4]シフト記号表（勤務時間帯）'!$D$6:$X$47,21,FALSE))</f>
        <v/>
      </c>
      <c r="Y34" s="554" t="str">
        <f>IF(Y33="","",VLOOKUP(Y33,'[4]シフト記号表（勤務時間帯）'!$D$6:$X$47,21,FALSE))</f>
        <v/>
      </c>
      <c r="Z34" s="554" t="str">
        <f>IF(Z33="","",VLOOKUP(Z33,'[4]シフト記号表（勤務時間帯）'!$D$6:$X$47,21,FALSE))</f>
        <v/>
      </c>
      <c r="AA34" s="555" t="str">
        <f>IF(AA33="","",VLOOKUP(AA33,'[4]シフト記号表（勤務時間帯）'!$D$6:$X$47,21,FALSE))</f>
        <v/>
      </c>
      <c r="AB34" s="553" t="str">
        <f>IF(AB33="","",VLOOKUP(AB33,'[4]シフト記号表（勤務時間帯）'!$D$6:$X$47,21,FALSE))</f>
        <v/>
      </c>
      <c r="AC34" s="554" t="str">
        <f>IF(AC33="","",VLOOKUP(AC33,'[4]シフト記号表（勤務時間帯）'!$D$6:$X$47,21,FALSE))</f>
        <v/>
      </c>
      <c r="AD34" s="554" t="str">
        <f>IF(AD33="","",VLOOKUP(AD33,'[4]シフト記号表（勤務時間帯）'!$D$6:$X$47,21,FALSE))</f>
        <v/>
      </c>
      <c r="AE34" s="554" t="str">
        <f>IF(AE33="","",VLOOKUP(AE33,'[4]シフト記号表（勤務時間帯）'!$D$6:$X$47,21,FALSE))</f>
        <v/>
      </c>
      <c r="AF34" s="554" t="str">
        <f>IF(AF33="","",VLOOKUP(AF33,'[4]シフト記号表（勤務時間帯）'!$D$6:$X$47,21,FALSE))</f>
        <v/>
      </c>
      <c r="AG34" s="554" t="str">
        <f>IF(AG33="","",VLOOKUP(AG33,'[4]シフト記号表（勤務時間帯）'!$D$6:$X$47,21,FALSE))</f>
        <v/>
      </c>
      <c r="AH34" s="555" t="str">
        <f>IF(AH33="","",VLOOKUP(AH33,'[4]シフト記号表（勤務時間帯）'!$D$6:$X$47,21,FALSE))</f>
        <v/>
      </c>
      <c r="AI34" s="553" t="str">
        <f>IF(AI33="","",VLOOKUP(AI33,'[4]シフト記号表（勤務時間帯）'!$D$6:$X$47,21,FALSE))</f>
        <v/>
      </c>
      <c r="AJ34" s="554" t="str">
        <f>IF(AJ33="","",VLOOKUP(AJ33,'[4]シフト記号表（勤務時間帯）'!$D$6:$X$47,21,FALSE))</f>
        <v/>
      </c>
      <c r="AK34" s="554" t="str">
        <f>IF(AK33="","",VLOOKUP(AK33,'[4]シフト記号表（勤務時間帯）'!$D$6:$X$47,21,FALSE))</f>
        <v/>
      </c>
      <c r="AL34" s="554" t="str">
        <f>IF(AL33="","",VLOOKUP(AL33,'[4]シフト記号表（勤務時間帯）'!$D$6:$X$47,21,FALSE))</f>
        <v/>
      </c>
      <c r="AM34" s="554" t="str">
        <f>IF(AM33="","",VLOOKUP(AM33,'[4]シフト記号表（勤務時間帯）'!$D$6:$X$47,21,FALSE))</f>
        <v/>
      </c>
      <c r="AN34" s="554" t="str">
        <f>IF(AN33="","",VLOOKUP(AN33,'[4]シフト記号表（勤務時間帯）'!$D$6:$X$47,21,FALSE))</f>
        <v/>
      </c>
      <c r="AO34" s="555" t="str">
        <f>IF(AO33="","",VLOOKUP(AO33,'[4]シフト記号表（勤務時間帯）'!$D$6:$X$47,21,FALSE))</f>
        <v/>
      </c>
      <c r="AP34" s="553" t="str">
        <f>IF(AP33="","",VLOOKUP(AP33,'[4]シフト記号表（勤務時間帯）'!$D$6:$X$47,21,FALSE))</f>
        <v/>
      </c>
      <c r="AQ34" s="554" t="str">
        <f>IF(AQ33="","",VLOOKUP(AQ33,'[4]シフト記号表（勤務時間帯）'!$D$6:$X$47,21,FALSE))</f>
        <v/>
      </c>
      <c r="AR34" s="554" t="str">
        <f>IF(AR33="","",VLOOKUP(AR33,'[4]シフト記号表（勤務時間帯）'!$D$6:$X$47,21,FALSE))</f>
        <v/>
      </c>
      <c r="AS34" s="554" t="str">
        <f>IF(AS33="","",VLOOKUP(AS33,'[4]シフト記号表（勤務時間帯）'!$D$6:$X$47,21,FALSE))</f>
        <v/>
      </c>
      <c r="AT34" s="554" t="str">
        <f>IF(AT33="","",VLOOKUP(AT33,'[4]シフト記号表（勤務時間帯）'!$D$6:$X$47,21,FALSE))</f>
        <v/>
      </c>
      <c r="AU34" s="554" t="str">
        <f>IF(AU33="","",VLOOKUP(AU33,'[4]シフト記号表（勤務時間帯）'!$D$6:$X$47,21,FALSE))</f>
        <v/>
      </c>
      <c r="AV34" s="555" t="str">
        <f>IF(AV33="","",VLOOKUP(AV33,'[4]シフト記号表（勤務時間帯）'!$D$6:$X$47,21,FALSE))</f>
        <v/>
      </c>
      <c r="AW34" s="553" t="str">
        <f>IF(AW33="","",VLOOKUP(AW33,'[4]シフト記号表（勤務時間帯）'!$D$6:$X$47,21,FALSE))</f>
        <v/>
      </c>
      <c r="AX34" s="554" t="str">
        <f>IF(AX33="","",VLOOKUP(AX33,'[4]シフト記号表（勤務時間帯）'!$D$6:$X$47,21,FALSE))</f>
        <v/>
      </c>
      <c r="AY34" s="554" t="str">
        <f>IF(AY33="","",VLOOKUP(AY33,'[4]シフト記号表（勤務時間帯）'!$D$6:$X$47,21,FALSE))</f>
        <v/>
      </c>
      <c r="AZ34" s="2046">
        <f>IF($BC$3="４週",SUM(U34:AV34),IF($BC$3="暦月",SUM(U34:AY34),""))</f>
        <v>0</v>
      </c>
      <c r="BA34" s="2047"/>
      <c r="BB34" s="2048">
        <f>IF($BC$3="４週",AZ34/4,IF($BC$3="暦月",(AZ34/($BC$8/7)),""))</f>
        <v>0</v>
      </c>
      <c r="BC34" s="2047"/>
      <c r="BD34" s="2043"/>
      <c r="BE34" s="2044"/>
      <c r="BF34" s="2044"/>
      <c r="BG34" s="2044"/>
      <c r="BH34" s="2045"/>
    </row>
    <row r="35" spans="2:60" ht="20.25" customHeight="1" x14ac:dyDescent="0.15">
      <c r="B35" s="836"/>
      <c r="C35" s="2135"/>
      <c r="D35" s="2140"/>
      <c r="E35" s="2136"/>
      <c r="F35" s="690"/>
      <c r="G35" s="837">
        <f>C33</f>
        <v>0</v>
      </c>
      <c r="H35" s="2256"/>
      <c r="I35" s="2137"/>
      <c r="J35" s="2333"/>
      <c r="K35" s="2333"/>
      <c r="L35" s="2138"/>
      <c r="M35" s="2340"/>
      <c r="N35" s="2341"/>
      <c r="O35" s="2342"/>
      <c r="P35" s="838" t="s">
        <v>906</v>
      </c>
      <c r="Q35" s="839"/>
      <c r="R35" s="839"/>
      <c r="S35" s="855"/>
      <c r="T35" s="856"/>
      <c r="U35" s="557" t="str">
        <f>IF(U33="","",VLOOKUP(U33,'[4]シフト記号表（勤務時間帯）'!$D$6:$Z$47,23,FALSE))</f>
        <v/>
      </c>
      <c r="V35" s="558" t="str">
        <f>IF(V33="","",VLOOKUP(V33,'[4]シフト記号表（勤務時間帯）'!$D$6:$Z$47,23,FALSE))</f>
        <v/>
      </c>
      <c r="W35" s="558" t="str">
        <f>IF(W33="","",VLOOKUP(W33,'[4]シフト記号表（勤務時間帯）'!$D$6:$Z$47,23,FALSE))</f>
        <v/>
      </c>
      <c r="X35" s="558" t="str">
        <f>IF(X33="","",VLOOKUP(X33,'[4]シフト記号表（勤務時間帯）'!$D$6:$Z$47,23,FALSE))</f>
        <v/>
      </c>
      <c r="Y35" s="558" t="str">
        <f>IF(Y33="","",VLOOKUP(Y33,'[4]シフト記号表（勤務時間帯）'!$D$6:$Z$47,23,FALSE))</f>
        <v/>
      </c>
      <c r="Z35" s="558" t="str">
        <f>IF(Z33="","",VLOOKUP(Z33,'[4]シフト記号表（勤務時間帯）'!$D$6:$Z$47,23,FALSE))</f>
        <v/>
      </c>
      <c r="AA35" s="559" t="str">
        <f>IF(AA33="","",VLOOKUP(AA33,'[4]シフト記号表（勤務時間帯）'!$D$6:$Z$47,23,FALSE))</f>
        <v/>
      </c>
      <c r="AB35" s="557" t="str">
        <f>IF(AB33="","",VLOOKUP(AB33,'[4]シフト記号表（勤務時間帯）'!$D$6:$Z$47,23,FALSE))</f>
        <v/>
      </c>
      <c r="AC35" s="558" t="str">
        <f>IF(AC33="","",VLOOKUP(AC33,'[4]シフト記号表（勤務時間帯）'!$D$6:$Z$47,23,FALSE))</f>
        <v/>
      </c>
      <c r="AD35" s="558" t="str">
        <f>IF(AD33="","",VLOOKUP(AD33,'[4]シフト記号表（勤務時間帯）'!$D$6:$Z$47,23,FALSE))</f>
        <v/>
      </c>
      <c r="AE35" s="558" t="str">
        <f>IF(AE33="","",VLOOKUP(AE33,'[4]シフト記号表（勤務時間帯）'!$D$6:$Z$47,23,FALSE))</f>
        <v/>
      </c>
      <c r="AF35" s="558" t="str">
        <f>IF(AF33="","",VLOOKUP(AF33,'[4]シフト記号表（勤務時間帯）'!$D$6:$Z$47,23,FALSE))</f>
        <v/>
      </c>
      <c r="AG35" s="558" t="str">
        <f>IF(AG33="","",VLOOKUP(AG33,'[4]シフト記号表（勤務時間帯）'!$D$6:$Z$47,23,FALSE))</f>
        <v/>
      </c>
      <c r="AH35" s="559" t="str">
        <f>IF(AH33="","",VLOOKUP(AH33,'[4]シフト記号表（勤務時間帯）'!$D$6:$Z$47,23,FALSE))</f>
        <v/>
      </c>
      <c r="AI35" s="557" t="str">
        <f>IF(AI33="","",VLOOKUP(AI33,'[4]シフト記号表（勤務時間帯）'!$D$6:$Z$47,23,FALSE))</f>
        <v/>
      </c>
      <c r="AJ35" s="558" t="str">
        <f>IF(AJ33="","",VLOOKUP(AJ33,'[4]シフト記号表（勤務時間帯）'!$D$6:$Z$47,23,FALSE))</f>
        <v/>
      </c>
      <c r="AK35" s="558" t="str">
        <f>IF(AK33="","",VLOOKUP(AK33,'[4]シフト記号表（勤務時間帯）'!$D$6:$Z$47,23,FALSE))</f>
        <v/>
      </c>
      <c r="AL35" s="558" t="str">
        <f>IF(AL33="","",VLOOKUP(AL33,'[4]シフト記号表（勤務時間帯）'!$D$6:$Z$47,23,FALSE))</f>
        <v/>
      </c>
      <c r="AM35" s="558" t="str">
        <f>IF(AM33="","",VLOOKUP(AM33,'[4]シフト記号表（勤務時間帯）'!$D$6:$Z$47,23,FALSE))</f>
        <v/>
      </c>
      <c r="AN35" s="558" t="str">
        <f>IF(AN33="","",VLOOKUP(AN33,'[4]シフト記号表（勤務時間帯）'!$D$6:$Z$47,23,FALSE))</f>
        <v/>
      </c>
      <c r="AO35" s="559" t="str">
        <f>IF(AO33="","",VLOOKUP(AO33,'[4]シフト記号表（勤務時間帯）'!$D$6:$Z$47,23,FALSE))</f>
        <v/>
      </c>
      <c r="AP35" s="557" t="str">
        <f>IF(AP33="","",VLOOKUP(AP33,'[4]シフト記号表（勤務時間帯）'!$D$6:$Z$47,23,FALSE))</f>
        <v/>
      </c>
      <c r="AQ35" s="558" t="str">
        <f>IF(AQ33="","",VLOOKUP(AQ33,'[4]シフト記号表（勤務時間帯）'!$D$6:$Z$47,23,FALSE))</f>
        <v/>
      </c>
      <c r="AR35" s="558" t="str">
        <f>IF(AR33="","",VLOOKUP(AR33,'[4]シフト記号表（勤務時間帯）'!$D$6:$Z$47,23,FALSE))</f>
        <v/>
      </c>
      <c r="AS35" s="558" t="str">
        <f>IF(AS33="","",VLOOKUP(AS33,'[4]シフト記号表（勤務時間帯）'!$D$6:$Z$47,23,FALSE))</f>
        <v/>
      </c>
      <c r="AT35" s="558" t="str">
        <f>IF(AT33="","",VLOOKUP(AT33,'[4]シフト記号表（勤務時間帯）'!$D$6:$Z$47,23,FALSE))</f>
        <v/>
      </c>
      <c r="AU35" s="558" t="str">
        <f>IF(AU33="","",VLOOKUP(AU33,'[4]シフト記号表（勤務時間帯）'!$D$6:$Z$47,23,FALSE))</f>
        <v/>
      </c>
      <c r="AV35" s="559" t="str">
        <f>IF(AV33="","",VLOOKUP(AV33,'[4]シフト記号表（勤務時間帯）'!$D$6:$Z$47,23,FALSE))</f>
        <v/>
      </c>
      <c r="AW35" s="557" t="str">
        <f>IF(AW33="","",VLOOKUP(AW33,'[4]シフト記号表（勤務時間帯）'!$D$6:$Z$47,23,FALSE))</f>
        <v/>
      </c>
      <c r="AX35" s="558" t="str">
        <f>IF(AX33="","",VLOOKUP(AX33,'[4]シフト記号表（勤務時間帯）'!$D$6:$Z$47,23,FALSE))</f>
        <v/>
      </c>
      <c r="AY35" s="558" t="str">
        <f>IF(AY33="","",VLOOKUP(AY33,'[4]シフト記号表（勤務時間帯）'!$D$6:$Z$47,23,FALSE))</f>
        <v/>
      </c>
      <c r="AZ35" s="2132">
        <f>IF($BC$3="４週",SUM(U35:AV35),IF($BC$3="暦月",SUM(U35:AY35),""))</f>
        <v>0</v>
      </c>
      <c r="BA35" s="2133"/>
      <c r="BB35" s="2134">
        <f>IF($BC$3="４週",AZ35/4,IF($BC$3="暦月",(AZ35/($BC$8/7)),""))</f>
        <v>0</v>
      </c>
      <c r="BC35" s="2133"/>
      <c r="BD35" s="2129"/>
      <c r="BE35" s="2130"/>
      <c r="BF35" s="2130"/>
      <c r="BG35" s="2130"/>
      <c r="BH35" s="2131"/>
    </row>
    <row r="36" spans="2:60" ht="20.25" customHeight="1" x14ac:dyDescent="0.15">
      <c r="B36" s="842"/>
      <c r="C36" s="2121"/>
      <c r="D36" s="2126"/>
      <c r="E36" s="2122"/>
      <c r="F36" s="689"/>
      <c r="G36" s="552"/>
      <c r="H36" s="2353"/>
      <c r="I36" s="2123"/>
      <c r="J36" s="2331"/>
      <c r="K36" s="2331"/>
      <c r="L36" s="2124"/>
      <c r="M36" s="2334"/>
      <c r="N36" s="2335"/>
      <c r="O36" s="2336"/>
      <c r="P36" s="844" t="s">
        <v>887</v>
      </c>
      <c r="Q36" s="851"/>
      <c r="R36" s="851"/>
      <c r="S36" s="852"/>
      <c r="T36" s="857"/>
      <c r="U36" s="848"/>
      <c r="V36" s="849"/>
      <c r="W36" s="849"/>
      <c r="X36" s="849"/>
      <c r="Y36" s="849"/>
      <c r="Z36" s="849"/>
      <c r="AA36" s="850"/>
      <c r="AB36" s="848"/>
      <c r="AC36" s="849"/>
      <c r="AD36" s="849"/>
      <c r="AE36" s="849"/>
      <c r="AF36" s="849"/>
      <c r="AG36" s="849"/>
      <c r="AH36" s="850"/>
      <c r="AI36" s="848"/>
      <c r="AJ36" s="849"/>
      <c r="AK36" s="849"/>
      <c r="AL36" s="849"/>
      <c r="AM36" s="849"/>
      <c r="AN36" s="849"/>
      <c r="AO36" s="850"/>
      <c r="AP36" s="848"/>
      <c r="AQ36" s="849"/>
      <c r="AR36" s="849"/>
      <c r="AS36" s="849"/>
      <c r="AT36" s="849"/>
      <c r="AU36" s="849"/>
      <c r="AV36" s="850"/>
      <c r="AW36" s="848"/>
      <c r="AX36" s="849"/>
      <c r="AY36" s="849"/>
      <c r="AZ36" s="2343"/>
      <c r="BA36" s="2344"/>
      <c r="BB36" s="2351"/>
      <c r="BC36" s="2344"/>
      <c r="BD36" s="2118"/>
      <c r="BE36" s="2119"/>
      <c r="BF36" s="2119"/>
      <c r="BG36" s="2119"/>
      <c r="BH36" s="2120"/>
    </row>
    <row r="37" spans="2:60" ht="20.25" customHeight="1" x14ac:dyDescent="0.15">
      <c r="B37" s="684">
        <f>B34+1</f>
        <v>6</v>
      </c>
      <c r="C37" s="2053"/>
      <c r="D37" s="2062"/>
      <c r="E37" s="2054"/>
      <c r="F37" s="689">
        <f>C36</f>
        <v>0</v>
      </c>
      <c r="G37" s="552"/>
      <c r="H37" s="2191"/>
      <c r="I37" s="2057"/>
      <c r="J37" s="2332"/>
      <c r="K37" s="2332"/>
      <c r="L37" s="2058"/>
      <c r="M37" s="2337"/>
      <c r="N37" s="2338"/>
      <c r="O37" s="2339"/>
      <c r="P37" s="832" t="s">
        <v>905</v>
      </c>
      <c r="Q37" s="833"/>
      <c r="R37" s="833"/>
      <c r="S37" s="834"/>
      <c r="T37" s="835"/>
      <c r="U37" s="553" t="str">
        <f>IF(U36="","",VLOOKUP(U36,'[4]シフト記号表（勤務時間帯）'!$D$6:$X$47,21,FALSE))</f>
        <v/>
      </c>
      <c r="V37" s="554" t="str">
        <f>IF(V36="","",VLOOKUP(V36,'[4]シフト記号表（勤務時間帯）'!$D$6:$X$47,21,FALSE))</f>
        <v/>
      </c>
      <c r="W37" s="554" t="str">
        <f>IF(W36="","",VLOOKUP(W36,'[4]シフト記号表（勤務時間帯）'!$D$6:$X$47,21,FALSE))</f>
        <v/>
      </c>
      <c r="X37" s="554" t="str">
        <f>IF(X36="","",VLOOKUP(X36,'[4]シフト記号表（勤務時間帯）'!$D$6:$X$47,21,FALSE))</f>
        <v/>
      </c>
      <c r="Y37" s="554" t="str">
        <f>IF(Y36="","",VLOOKUP(Y36,'[4]シフト記号表（勤務時間帯）'!$D$6:$X$47,21,FALSE))</f>
        <v/>
      </c>
      <c r="Z37" s="554" t="str">
        <f>IF(Z36="","",VLOOKUP(Z36,'[4]シフト記号表（勤務時間帯）'!$D$6:$X$47,21,FALSE))</f>
        <v/>
      </c>
      <c r="AA37" s="555" t="str">
        <f>IF(AA36="","",VLOOKUP(AA36,'[4]シフト記号表（勤務時間帯）'!$D$6:$X$47,21,FALSE))</f>
        <v/>
      </c>
      <c r="AB37" s="553" t="str">
        <f>IF(AB36="","",VLOOKUP(AB36,'[4]シフト記号表（勤務時間帯）'!$D$6:$X$47,21,FALSE))</f>
        <v/>
      </c>
      <c r="AC37" s="554" t="str">
        <f>IF(AC36="","",VLOOKUP(AC36,'[4]シフト記号表（勤務時間帯）'!$D$6:$X$47,21,FALSE))</f>
        <v/>
      </c>
      <c r="AD37" s="554" t="str">
        <f>IF(AD36="","",VLOOKUP(AD36,'[4]シフト記号表（勤務時間帯）'!$D$6:$X$47,21,FALSE))</f>
        <v/>
      </c>
      <c r="AE37" s="554" t="str">
        <f>IF(AE36="","",VLOOKUP(AE36,'[4]シフト記号表（勤務時間帯）'!$D$6:$X$47,21,FALSE))</f>
        <v/>
      </c>
      <c r="AF37" s="554" t="str">
        <f>IF(AF36="","",VLOOKUP(AF36,'[4]シフト記号表（勤務時間帯）'!$D$6:$X$47,21,FALSE))</f>
        <v/>
      </c>
      <c r="AG37" s="554" t="str">
        <f>IF(AG36="","",VLOOKUP(AG36,'[4]シフト記号表（勤務時間帯）'!$D$6:$X$47,21,FALSE))</f>
        <v/>
      </c>
      <c r="AH37" s="555" t="str">
        <f>IF(AH36="","",VLOOKUP(AH36,'[4]シフト記号表（勤務時間帯）'!$D$6:$X$47,21,FALSE))</f>
        <v/>
      </c>
      <c r="AI37" s="553" t="str">
        <f>IF(AI36="","",VLOOKUP(AI36,'[4]シフト記号表（勤務時間帯）'!$D$6:$X$47,21,FALSE))</f>
        <v/>
      </c>
      <c r="AJ37" s="554" t="str">
        <f>IF(AJ36="","",VLOOKUP(AJ36,'[4]シフト記号表（勤務時間帯）'!$D$6:$X$47,21,FALSE))</f>
        <v/>
      </c>
      <c r="AK37" s="554" t="str">
        <f>IF(AK36="","",VLOOKUP(AK36,'[4]シフト記号表（勤務時間帯）'!$D$6:$X$47,21,FALSE))</f>
        <v/>
      </c>
      <c r="AL37" s="554" t="str">
        <f>IF(AL36="","",VLOOKUP(AL36,'[4]シフト記号表（勤務時間帯）'!$D$6:$X$47,21,FALSE))</f>
        <v/>
      </c>
      <c r="AM37" s="554" t="str">
        <f>IF(AM36="","",VLOOKUP(AM36,'[4]シフト記号表（勤務時間帯）'!$D$6:$X$47,21,FALSE))</f>
        <v/>
      </c>
      <c r="AN37" s="554" t="str">
        <f>IF(AN36="","",VLOOKUP(AN36,'[4]シフト記号表（勤務時間帯）'!$D$6:$X$47,21,FALSE))</f>
        <v/>
      </c>
      <c r="AO37" s="555" t="str">
        <f>IF(AO36="","",VLOOKUP(AO36,'[4]シフト記号表（勤務時間帯）'!$D$6:$X$47,21,FALSE))</f>
        <v/>
      </c>
      <c r="AP37" s="553" t="str">
        <f>IF(AP36="","",VLOOKUP(AP36,'[4]シフト記号表（勤務時間帯）'!$D$6:$X$47,21,FALSE))</f>
        <v/>
      </c>
      <c r="AQ37" s="554" t="str">
        <f>IF(AQ36="","",VLOOKUP(AQ36,'[4]シフト記号表（勤務時間帯）'!$D$6:$X$47,21,FALSE))</f>
        <v/>
      </c>
      <c r="AR37" s="554" t="str">
        <f>IF(AR36="","",VLOOKUP(AR36,'[4]シフト記号表（勤務時間帯）'!$D$6:$X$47,21,FALSE))</f>
        <v/>
      </c>
      <c r="AS37" s="554" t="str">
        <f>IF(AS36="","",VLOOKUP(AS36,'[4]シフト記号表（勤務時間帯）'!$D$6:$X$47,21,FALSE))</f>
        <v/>
      </c>
      <c r="AT37" s="554" t="str">
        <f>IF(AT36="","",VLOOKUP(AT36,'[4]シフト記号表（勤務時間帯）'!$D$6:$X$47,21,FALSE))</f>
        <v/>
      </c>
      <c r="AU37" s="554" t="str">
        <f>IF(AU36="","",VLOOKUP(AU36,'[4]シフト記号表（勤務時間帯）'!$D$6:$X$47,21,FALSE))</f>
        <v/>
      </c>
      <c r="AV37" s="555" t="str">
        <f>IF(AV36="","",VLOOKUP(AV36,'[4]シフト記号表（勤務時間帯）'!$D$6:$X$47,21,FALSE))</f>
        <v/>
      </c>
      <c r="AW37" s="553" t="str">
        <f>IF(AW36="","",VLOOKUP(AW36,'[4]シフト記号表（勤務時間帯）'!$D$6:$X$47,21,FALSE))</f>
        <v/>
      </c>
      <c r="AX37" s="554" t="str">
        <f>IF(AX36="","",VLOOKUP(AX36,'[4]シフト記号表（勤務時間帯）'!$D$6:$X$47,21,FALSE))</f>
        <v/>
      </c>
      <c r="AY37" s="554" t="str">
        <f>IF(AY36="","",VLOOKUP(AY36,'[4]シフト記号表（勤務時間帯）'!$D$6:$X$47,21,FALSE))</f>
        <v/>
      </c>
      <c r="AZ37" s="2046">
        <f>IF($BC$3="４週",SUM(U37:AV37),IF($BC$3="暦月",SUM(U37:AY37),""))</f>
        <v>0</v>
      </c>
      <c r="BA37" s="2047"/>
      <c r="BB37" s="2048">
        <f>IF($BC$3="４週",AZ37/4,IF($BC$3="暦月",(AZ37/($BC$8/7)),""))</f>
        <v>0</v>
      </c>
      <c r="BC37" s="2047"/>
      <c r="BD37" s="2043"/>
      <c r="BE37" s="2044"/>
      <c r="BF37" s="2044"/>
      <c r="BG37" s="2044"/>
      <c r="BH37" s="2045"/>
    </row>
    <row r="38" spans="2:60" ht="20.25" customHeight="1" x14ac:dyDescent="0.15">
      <c r="B38" s="836"/>
      <c r="C38" s="2135"/>
      <c r="D38" s="2140"/>
      <c r="E38" s="2136"/>
      <c r="F38" s="690"/>
      <c r="G38" s="837">
        <f>C36</f>
        <v>0</v>
      </c>
      <c r="H38" s="2256"/>
      <c r="I38" s="2137"/>
      <c r="J38" s="2333"/>
      <c r="K38" s="2333"/>
      <c r="L38" s="2138"/>
      <c r="M38" s="2340"/>
      <c r="N38" s="2341"/>
      <c r="O38" s="2342"/>
      <c r="P38" s="838" t="s">
        <v>906</v>
      </c>
      <c r="Q38" s="854"/>
      <c r="R38" s="854"/>
      <c r="S38" s="840"/>
      <c r="T38" s="841"/>
      <c r="U38" s="557" t="str">
        <f>IF(U36="","",VLOOKUP(U36,'[4]シフト記号表（勤務時間帯）'!$D$6:$Z$47,23,FALSE))</f>
        <v/>
      </c>
      <c r="V38" s="558" t="str">
        <f>IF(V36="","",VLOOKUP(V36,'[4]シフト記号表（勤務時間帯）'!$D$6:$Z$47,23,FALSE))</f>
        <v/>
      </c>
      <c r="W38" s="558" t="str">
        <f>IF(W36="","",VLOOKUP(W36,'[4]シフト記号表（勤務時間帯）'!$D$6:$Z$47,23,FALSE))</f>
        <v/>
      </c>
      <c r="X38" s="558" t="str">
        <f>IF(X36="","",VLOOKUP(X36,'[4]シフト記号表（勤務時間帯）'!$D$6:$Z$47,23,FALSE))</f>
        <v/>
      </c>
      <c r="Y38" s="558" t="str">
        <f>IF(Y36="","",VLOOKUP(Y36,'[4]シフト記号表（勤務時間帯）'!$D$6:$Z$47,23,FALSE))</f>
        <v/>
      </c>
      <c r="Z38" s="558" t="str">
        <f>IF(Z36="","",VLOOKUP(Z36,'[4]シフト記号表（勤務時間帯）'!$D$6:$Z$47,23,FALSE))</f>
        <v/>
      </c>
      <c r="AA38" s="559" t="str">
        <f>IF(AA36="","",VLOOKUP(AA36,'[4]シフト記号表（勤務時間帯）'!$D$6:$Z$47,23,FALSE))</f>
        <v/>
      </c>
      <c r="AB38" s="557" t="str">
        <f>IF(AB36="","",VLOOKUP(AB36,'[4]シフト記号表（勤務時間帯）'!$D$6:$Z$47,23,FALSE))</f>
        <v/>
      </c>
      <c r="AC38" s="558" t="str">
        <f>IF(AC36="","",VLOOKUP(AC36,'[4]シフト記号表（勤務時間帯）'!$D$6:$Z$47,23,FALSE))</f>
        <v/>
      </c>
      <c r="AD38" s="558" t="str">
        <f>IF(AD36="","",VLOOKUP(AD36,'[4]シフト記号表（勤務時間帯）'!$D$6:$Z$47,23,FALSE))</f>
        <v/>
      </c>
      <c r="AE38" s="558" t="str">
        <f>IF(AE36="","",VLOOKUP(AE36,'[4]シフト記号表（勤務時間帯）'!$D$6:$Z$47,23,FALSE))</f>
        <v/>
      </c>
      <c r="AF38" s="558" t="str">
        <f>IF(AF36="","",VLOOKUP(AF36,'[4]シフト記号表（勤務時間帯）'!$D$6:$Z$47,23,FALSE))</f>
        <v/>
      </c>
      <c r="AG38" s="558" t="str">
        <f>IF(AG36="","",VLOOKUP(AG36,'[4]シフト記号表（勤務時間帯）'!$D$6:$Z$47,23,FALSE))</f>
        <v/>
      </c>
      <c r="AH38" s="559" t="str">
        <f>IF(AH36="","",VLOOKUP(AH36,'[4]シフト記号表（勤務時間帯）'!$D$6:$Z$47,23,FALSE))</f>
        <v/>
      </c>
      <c r="AI38" s="557" t="str">
        <f>IF(AI36="","",VLOOKUP(AI36,'[4]シフト記号表（勤務時間帯）'!$D$6:$Z$47,23,FALSE))</f>
        <v/>
      </c>
      <c r="AJ38" s="558" t="str">
        <f>IF(AJ36="","",VLOOKUP(AJ36,'[4]シフト記号表（勤務時間帯）'!$D$6:$Z$47,23,FALSE))</f>
        <v/>
      </c>
      <c r="AK38" s="558" t="str">
        <f>IF(AK36="","",VLOOKUP(AK36,'[4]シフト記号表（勤務時間帯）'!$D$6:$Z$47,23,FALSE))</f>
        <v/>
      </c>
      <c r="AL38" s="558" t="str">
        <f>IF(AL36="","",VLOOKUP(AL36,'[4]シフト記号表（勤務時間帯）'!$D$6:$Z$47,23,FALSE))</f>
        <v/>
      </c>
      <c r="AM38" s="558" t="str">
        <f>IF(AM36="","",VLOOKUP(AM36,'[4]シフト記号表（勤務時間帯）'!$D$6:$Z$47,23,FALSE))</f>
        <v/>
      </c>
      <c r="AN38" s="558" t="str">
        <f>IF(AN36="","",VLOOKUP(AN36,'[4]シフト記号表（勤務時間帯）'!$D$6:$Z$47,23,FALSE))</f>
        <v/>
      </c>
      <c r="AO38" s="559" t="str">
        <f>IF(AO36="","",VLOOKUP(AO36,'[4]シフト記号表（勤務時間帯）'!$D$6:$Z$47,23,FALSE))</f>
        <v/>
      </c>
      <c r="AP38" s="557" t="str">
        <f>IF(AP36="","",VLOOKUP(AP36,'[4]シフト記号表（勤務時間帯）'!$D$6:$Z$47,23,FALSE))</f>
        <v/>
      </c>
      <c r="AQ38" s="558" t="str">
        <f>IF(AQ36="","",VLOOKUP(AQ36,'[4]シフト記号表（勤務時間帯）'!$D$6:$Z$47,23,FALSE))</f>
        <v/>
      </c>
      <c r="AR38" s="558" t="str">
        <f>IF(AR36="","",VLOOKUP(AR36,'[4]シフト記号表（勤務時間帯）'!$D$6:$Z$47,23,FALSE))</f>
        <v/>
      </c>
      <c r="AS38" s="558" t="str">
        <f>IF(AS36="","",VLOOKUP(AS36,'[4]シフト記号表（勤務時間帯）'!$D$6:$Z$47,23,FALSE))</f>
        <v/>
      </c>
      <c r="AT38" s="558" t="str">
        <f>IF(AT36="","",VLOOKUP(AT36,'[4]シフト記号表（勤務時間帯）'!$D$6:$Z$47,23,FALSE))</f>
        <v/>
      </c>
      <c r="AU38" s="558" t="str">
        <f>IF(AU36="","",VLOOKUP(AU36,'[4]シフト記号表（勤務時間帯）'!$D$6:$Z$47,23,FALSE))</f>
        <v/>
      </c>
      <c r="AV38" s="559" t="str">
        <f>IF(AV36="","",VLOOKUP(AV36,'[4]シフト記号表（勤務時間帯）'!$D$6:$Z$47,23,FALSE))</f>
        <v/>
      </c>
      <c r="AW38" s="557" t="str">
        <f>IF(AW36="","",VLOOKUP(AW36,'[4]シフト記号表（勤務時間帯）'!$D$6:$Z$47,23,FALSE))</f>
        <v/>
      </c>
      <c r="AX38" s="558" t="str">
        <f>IF(AX36="","",VLOOKUP(AX36,'[4]シフト記号表（勤務時間帯）'!$D$6:$Z$47,23,FALSE))</f>
        <v/>
      </c>
      <c r="AY38" s="558" t="str">
        <f>IF(AY36="","",VLOOKUP(AY36,'[4]シフト記号表（勤務時間帯）'!$D$6:$Z$47,23,FALSE))</f>
        <v/>
      </c>
      <c r="AZ38" s="2132">
        <f>IF($BC$3="４週",SUM(U38:AV38),IF($BC$3="暦月",SUM(U38:AY38),""))</f>
        <v>0</v>
      </c>
      <c r="BA38" s="2133"/>
      <c r="BB38" s="2134">
        <f>IF($BC$3="４週",AZ38/4,IF($BC$3="暦月",(AZ38/($BC$8/7)),""))</f>
        <v>0</v>
      </c>
      <c r="BC38" s="2133"/>
      <c r="BD38" s="2129"/>
      <c r="BE38" s="2130"/>
      <c r="BF38" s="2130"/>
      <c r="BG38" s="2130"/>
      <c r="BH38" s="2131"/>
    </row>
    <row r="39" spans="2:60" ht="20.25" customHeight="1" x14ac:dyDescent="0.15">
      <c r="B39" s="842"/>
      <c r="C39" s="2121"/>
      <c r="D39" s="2126"/>
      <c r="E39" s="2122"/>
      <c r="F39" s="689"/>
      <c r="G39" s="552"/>
      <c r="H39" s="2353"/>
      <c r="I39" s="2123"/>
      <c r="J39" s="2331"/>
      <c r="K39" s="2331"/>
      <c r="L39" s="2124"/>
      <c r="M39" s="2334"/>
      <c r="N39" s="2335"/>
      <c r="O39" s="2336"/>
      <c r="P39" s="844" t="s">
        <v>887</v>
      </c>
      <c r="Q39" s="845"/>
      <c r="R39" s="845"/>
      <c r="S39" s="846"/>
      <c r="T39" s="847"/>
      <c r="U39" s="848"/>
      <c r="V39" s="849"/>
      <c r="W39" s="849"/>
      <c r="X39" s="849"/>
      <c r="Y39" s="849"/>
      <c r="Z39" s="849"/>
      <c r="AA39" s="850"/>
      <c r="AB39" s="848"/>
      <c r="AC39" s="849"/>
      <c r="AD39" s="849"/>
      <c r="AE39" s="849"/>
      <c r="AF39" s="849"/>
      <c r="AG39" s="849"/>
      <c r="AH39" s="850"/>
      <c r="AI39" s="848"/>
      <c r="AJ39" s="849"/>
      <c r="AK39" s="849"/>
      <c r="AL39" s="849"/>
      <c r="AM39" s="849"/>
      <c r="AN39" s="849"/>
      <c r="AO39" s="850"/>
      <c r="AP39" s="848"/>
      <c r="AQ39" s="849"/>
      <c r="AR39" s="849"/>
      <c r="AS39" s="849"/>
      <c r="AT39" s="849"/>
      <c r="AU39" s="849"/>
      <c r="AV39" s="850"/>
      <c r="AW39" s="848"/>
      <c r="AX39" s="849"/>
      <c r="AY39" s="849"/>
      <c r="AZ39" s="2343"/>
      <c r="BA39" s="2344"/>
      <c r="BB39" s="2351"/>
      <c r="BC39" s="2344"/>
      <c r="BD39" s="2118"/>
      <c r="BE39" s="2119"/>
      <c r="BF39" s="2119"/>
      <c r="BG39" s="2119"/>
      <c r="BH39" s="2120"/>
    </row>
    <row r="40" spans="2:60" ht="20.25" customHeight="1" x14ac:dyDescent="0.15">
      <c r="B40" s="684">
        <f>B37+1</f>
        <v>7</v>
      </c>
      <c r="C40" s="2053"/>
      <c r="D40" s="2062"/>
      <c r="E40" s="2054"/>
      <c r="F40" s="689">
        <f>C39</f>
        <v>0</v>
      </c>
      <c r="G40" s="552"/>
      <c r="H40" s="2191"/>
      <c r="I40" s="2057"/>
      <c r="J40" s="2332"/>
      <c r="K40" s="2332"/>
      <c r="L40" s="2058"/>
      <c r="M40" s="2337"/>
      <c r="N40" s="2338"/>
      <c r="O40" s="2339"/>
      <c r="P40" s="832" t="s">
        <v>905</v>
      </c>
      <c r="Q40" s="833"/>
      <c r="R40" s="833"/>
      <c r="S40" s="834"/>
      <c r="T40" s="835"/>
      <c r="U40" s="553" t="str">
        <f>IF(U39="","",VLOOKUP(U39,'[4]シフト記号表（勤務時間帯）'!$D$6:$X$47,21,FALSE))</f>
        <v/>
      </c>
      <c r="V40" s="554" t="str">
        <f>IF(V39="","",VLOOKUP(V39,'[4]シフト記号表（勤務時間帯）'!$D$6:$X$47,21,FALSE))</f>
        <v/>
      </c>
      <c r="W40" s="554" t="str">
        <f>IF(W39="","",VLOOKUP(W39,'[4]シフト記号表（勤務時間帯）'!$D$6:$X$47,21,FALSE))</f>
        <v/>
      </c>
      <c r="X40" s="554" t="str">
        <f>IF(X39="","",VLOOKUP(X39,'[4]シフト記号表（勤務時間帯）'!$D$6:$X$47,21,FALSE))</f>
        <v/>
      </c>
      <c r="Y40" s="554" t="str">
        <f>IF(Y39="","",VLOOKUP(Y39,'[4]シフト記号表（勤務時間帯）'!$D$6:$X$47,21,FALSE))</f>
        <v/>
      </c>
      <c r="Z40" s="554" t="str">
        <f>IF(Z39="","",VLOOKUP(Z39,'[4]シフト記号表（勤務時間帯）'!$D$6:$X$47,21,FALSE))</f>
        <v/>
      </c>
      <c r="AA40" s="555" t="str">
        <f>IF(AA39="","",VLOOKUP(AA39,'[4]シフト記号表（勤務時間帯）'!$D$6:$X$47,21,FALSE))</f>
        <v/>
      </c>
      <c r="AB40" s="553" t="str">
        <f>IF(AB39="","",VLOOKUP(AB39,'[4]シフト記号表（勤務時間帯）'!$D$6:$X$47,21,FALSE))</f>
        <v/>
      </c>
      <c r="AC40" s="554" t="str">
        <f>IF(AC39="","",VLOOKUP(AC39,'[4]シフト記号表（勤務時間帯）'!$D$6:$X$47,21,FALSE))</f>
        <v/>
      </c>
      <c r="AD40" s="554" t="str">
        <f>IF(AD39="","",VLOOKUP(AD39,'[4]シフト記号表（勤務時間帯）'!$D$6:$X$47,21,FALSE))</f>
        <v/>
      </c>
      <c r="AE40" s="554" t="str">
        <f>IF(AE39="","",VLOOKUP(AE39,'[4]シフト記号表（勤務時間帯）'!$D$6:$X$47,21,FALSE))</f>
        <v/>
      </c>
      <c r="AF40" s="554" t="str">
        <f>IF(AF39="","",VLOOKUP(AF39,'[4]シフト記号表（勤務時間帯）'!$D$6:$X$47,21,FALSE))</f>
        <v/>
      </c>
      <c r="AG40" s="554" t="str">
        <f>IF(AG39="","",VLOOKUP(AG39,'[4]シフト記号表（勤務時間帯）'!$D$6:$X$47,21,FALSE))</f>
        <v/>
      </c>
      <c r="AH40" s="555" t="str">
        <f>IF(AH39="","",VLOOKUP(AH39,'[4]シフト記号表（勤務時間帯）'!$D$6:$X$47,21,FALSE))</f>
        <v/>
      </c>
      <c r="AI40" s="553" t="str">
        <f>IF(AI39="","",VLOOKUP(AI39,'[4]シフト記号表（勤務時間帯）'!$D$6:$X$47,21,FALSE))</f>
        <v/>
      </c>
      <c r="AJ40" s="554" t="str">
        <f>IF(AJ39="","",VLOOKUP(AJ39,'[4]シフト記号表（勤務時間帯）'!$D$6:$X$47,21,FALSE))</f>
        <v/>
      </c>
      <c r="AK40" s="554" t="str">
        <f>IF(AK39="","",VLOOKUP(AK39,'[4]シフト記号表（勤務時間帯）'!$D$6:$X$47,21,FALSE))</f>
        <v/>
      </c>
      <c r="AL40" s="554" t="str">
        <f>IF(AL39="","",VLOOKUP(AL39,'[4]シフト記号表（勤務時間帯）'!$D$6:$X$47,21,FALSE))</f>
        <v/>
      </c>
      <c r="AM40" s="554" t="str">
        <f>IF(AM39="","",VLOOKUP(AM39,'[4]シフト記号表（勤務時間帯）'!$D$6:$X$47,21,FALSE))</f>
        <v/>
      </c>
      <c r="AN40" s="554" t="str">
        <f>IF(AN39="","",VLOOKUP(AN39,'[4]シフト記号表（勤務時間帯）'!$D$6:$X$47,21,FALSE))</f>
        <v/>
      </c>
      <c r="AO40" s="555" t="str">
        <f>IF(AO39="","",VLOOKUP(AO39,'[4]シフト記号表（勤務時間帯）'!$D$6:$X$47,21,FALSE))</f>
        <v/>
      </c>
      <c r="AP40" s="553" t="str">
        <f>IF(AP39="","",VLOOKUP(AP39,'[4]シフト記号表（勤務時間帯）'!$D$6:$X$47,21,FALSE))</f>
        <v/>
      </c>
      <c r="AQ40" s="554" t="str">
        <f>IF(AQ39="","",VLOOKUP(AQ39,'[4]シフト記号表（勤務時間帯）'!$D$6:$X$47,21,FALSE))</f>
        <v/>
      </c>
      <c r="AR40" s="554" t="str">
        <f>IF(AR39="","",VLOOKUP(AR39,'[4]シフト記号表（勤務時間帯）'!$D$6:$X$47,21,FALSE))</f>
        <v/>
      </c>
      <c r="AS40" s="554" t="str">
        <f>IF(AS39="","",VLOOKUP(AS39,'[4]シフト記号表（勤務時間帯）'!$D$6:$X$47,21,FALSE))</f>
        <v/>
      </c>
      <c r="AT40" s="554" t="str">
        <f>IF(AT39="","",VLOOKUP(AT39,'[4]シフト記号表（勤務時間帯）'!$D$6:$X$47,21,FALSE))</f>
        <v/>
      </c>
      <c r="AU40" s="554" t="str">
        <f>IF(AU39="","",VLOOKUP(AU39,'[4]シフト記号表（勤務時間帯）'!$D$6:$X$47,21,FALSE))</f>
        <v/>
      </c>
      <c r="AV40" s="555" t="str">
        <f>IF(AV39="","",VLOOKUP(AV39,'[4]シフト記号表（勤務時間帯）'!$D$6:$X$47,21,FALSE))</f>
        <v/>
      </c>
      <c r="AW40" s="553" t="str">
        <f>IF(AW39="","",VLOOKUP(AW39,'[4]シフト記号表（勤務時間帯）'!$D$6:$X$47,21,FALSE))</f>
        <v/>
      </c>
      <c r="AX40" s="554" t="str">
        <f>IF(AX39="","",VLOOKUP(AX39,'[4]シフト記号表（勤務時間帯）'!$D$6:$X$47,21,FALSE))</f>
        <v/>
      </c>
      <c r="AY40" s="554" t="str">
        <f>IF(AY39="","",VLOOKUP(AY39,'[4]シフト記号表（勤務時間帯）'!$D$6:$X$47,21,FALSE))</f>
        <v/>
      </c>
      <c r="AZ40" s="2046">
        <f>IF($BC$3="４週",SUM(U40:AV40),IF($BC$3="暦月",SUM(U40:AY40),""))</f>
        <v>0</v>
      </c>
      <c r="BA40" s="2047"/>
      <c r="BB40" s="2048">
        <f>IF($BC$3="４週",AZ40/4,IF($BC$3="暦月",(AZ40/($BC$8/7)),""))</f>
        <v>0</v>
      </c>
      <c r="BC40" s="2047"/>
      <c r="BD40" s="2043"/>
      <c r="BE40" s="2044"/>
      <c r="BF40" s="2044"/>
      <c r="BG40" s="2044"/>
      <c r="BH40" s="2045"/>
    </row>
    <row r="41" spans="2:60" ht="20.25" customHeight="1" x14ac:dyDescent="0.15">
      <c r="B41" s="836"/>
      <c r="C41" s="2135"/>
      <c r="D41" s="2140"/>
      <c r="E41" s="2136"/>
      <c r="F41" s="690"/>
      <c r="G41" s="837">
        <f>C39</f>
        <v>0</v>
      </c>
      <c r="H41" s="2256"/>
      <c r="I41" s="2137"/>
      <c r="J41" s="2333"/>
      <c r="K41" s="2333"/>
      <c r="L41" s="2138"/>
      <c r="M41" s="2340"/>
      <c r="N41" s="2341"/>
      <c r="O41" s="2342"/>
      <c r="P41" s="838" t="s">
        <v>906</v>
      </c>
      <c r="Q41" s="851"/>
      <c r="R41" s="851"/>
      <c r="S41" s="852"/>
      <c r="T41" s="853"/>
      <c r="U41" s="557" t="str">
        <f>IF(U39="","",VLOOKUP(U39,'[4]シフト記号表（勤務時間帯）'!$D$6:$Z$47,23,FALSE))</f>
        <v/>
      </c>
      <c r="V41" s="558" t="str">
        <f>IF(V39="","",VLOOKUP(V39,'[4]シフト記号表（勤務時間帯）'!$D$6:$Z$47,23,FALSE))</f>
        <v/>
      </c>
      <c r="W41" s="558" t="str">
        <f>IF(W39="","",VLOOKUP(W39,'[4]シフト記号表（勤務時間帯）'!$D$6:$Z$47,23,FALSE))</f>
        <v/>
      </c>
      <c r="X41" s="558" t="str">
        <f>IF(X39="","",VLOOKUP(X39,'[4]シフト記号表（勤務時間帯）'!$D$6:$Z$47,23,FALSE))</f>
        <v/>
      </c>
      <c r="Y41" s="558" t="str">
        <f>IF(Y39="","",VLOOKUP(Y39,'[4]シフト記号表（勤務時間帯）'!$D$6:$Z$47,23,FALSE))</f>
        <v/>
      </c>
      <c r="Z41" s="558" t="str">
        <f>IF(Z39="","",VLOOKUP(Z39,'[4]シフト記号表（勤務時間帯）'!$D$6:$Z$47,23,FALSE))</f>
        <v/>
      </c>
      <c r="AA41" s="559" t="str">
        <f>IF(AA39="","",VLOOKUP(AA39,'[4]シフト記号表（勤務時間帯）'!$D$6:$Z$47,23,FALSE))</f>
        <v/>
      </c>
      <c r="AB41" s="557" t="str">
        <f>IF(AB39="","",VLOOKUP(AB39,'[4]シフト記号表（勤務時間帯）'!$D$6:$Z$47,23,FALSE))</f>
        <v/>
      </c>
      <c r="AC41" s="558" t="str">
        <f>IF(AC39="","",VLOOKUP(AC39,'[4]シフト記号表（勤務時間帯）'!$D$6:$Z$47,23,FALSE))</f>
        <v/>
      </c>
      <c r="AD41" s="558" t="str">
        <f>IF(AD39="","",VLOOKUP(AD39,'[4]シフト記号表（勤務時間帯）'!$D$6:$Z$47,23,FALSE))</f>
        <v/>
      </c>
      <c r="AE41" s="558" t="str">
        <f>IF(AE39="","",VLOOKUP(AE39,'[4]シフト記号表（勤務時間帯）'!$D$6:$Z$47,23,FALSE))</f>
        <v/>
      </c>
      <c r="AF41" s="558" t="str">
        <f>IF(AF39="","",VLOOKUP(AF39,'[4]シフト記号表（勤務時間帯）'!$D$6:$Z$47,23,FALSE))</f>
        <v/>
      </c>
      <c r="AG41" s="558" t="str">
        <f>IF(AG39="","",VLOOKUP(AG39,'[4]シフト記号表（勤務時間帯）'!$D$6:$Z$47,23,FALSE))</f>
        <v/>
      </c>
      <c r="AH41" s="559" t="str">
        <f>IF(AH39="","",VLOOKUP(AH39,'[4]シフト記号表（勤務時間帯）'!$D$6:$Z$47,23,FALSE))</f>
        <v/>
      </c>
      <c r="AI41" s="557" t="str">
        <f>IF(AI39="","",VLOOKUP(AI39,'[4]シフト記号表（勤務時間帯）'!$D$6:$Z$47,23,FALSE))</f>
        <v/>
      </c>
      <c r="AJ41" s="558" t="str">
        <f>IF(AJ39="","",VLOOKUP(AJ39,'[4]シフト記号表（勤務時間帯）'!$D$6:$Z$47,23,FALSE))</f>
        <v/>
      </c>
      <c r="AK41" s="558" t="str">
        <f>IF(AK39="","",VLOOKUP(AK39,'[4]シフト記号表（勤務時間帯）'!$D$6:$Z$47,23,FALSE))</f>
        <v/>
      </c>
      <c r="AL41" s="558" t="str">
        <f>IF(AL39="","",VLOOKUP(AL39,'[4]シフト記号表（勤務時間帯）'!$D$6:$Z$47,23,FALSE))</f>
        <v/>
      </c>
      <c r="AM41" s="558" t="str">
        <f>IF(AM39="","",VLOOKUP(AM39,'[4]シフト記号表（勤務時間帯）'!$D$6:$Z$47,23,FALSE))</f>
        <v/>
      </c>
      <c r="AN41" s="558" t="str">
        <f>IF(AN39="","",VLOOKUP(AN39,'[4]シフト記号表（勤務時間帯）'!$D$6:$Z$47,23,FALSE))</f>
        <v/>
      </c>
      <c r="AO41" s="559" t="str">
        <f>IF(AO39="","",VLOOKUP(AO39,'[4]シフト記号表（勤務時間帯）'!$D$6:$Z$47,23,FALSE))</f>
        <v/>
      </c>
      <c r="AP41" s="557" t="str">
        <f>IF(AP39="","",VLOOKUP(AP39,'[4]シフト記号表（勤務時間帯）'!$D$6:$Z$47,23,FALSE))</f>
        <v/>
      </c>
      <c r="AQ41" s="558" t="str">
        <f>IF(AQ39="","",VLOOKUP(AQ39,'[4]シフト記号表（勤務時間帯）'!$D$6:$Z$47,23,FALSE))</f>
        <v/>
      </c>
      <c r="AR41" s="558" t="str">
        <f>IF(AR39="","",VLOOKUP(AR39,'[4]シフト記号表（勤務時間帯）'!$D$6:$Z$47,23,FALSE))</f>
        <v/>
      </c>
      <c r="AS41" s="558" t="str">
        <f>IF(AS39="","",VLOOKUP(AS39,'[4]シフト記号表（勤務時間帯）'!$D$6:$Z$47,23,FALSE))</f>
        <v/>
      </c>
      <c r="AT41" s="558" t="str">
        <f>IF(AT39="","",VLOOKUP(AT39,'[4]シフト記号表（勤務時間帯）'!$D$6:$Z$47,23,FALSE))</f>
        <v/>
      </c>
      <c r="AU41" s="558" t="str">
        <f>IF(AU39="","",VLOOKUP(AU39,'[4]シフト記号表（勤務時間帯）'!$D$6:$Z$47,23,FALSE))</f>
        <v/>
      </c>
      <c r="AV41" s="559" t="str">
        <f>IF(AV39="","",VLOOKUP(AV39,'[4]シフト記号表（勤務時間帯）'!$D$6:$Z$47,23,FALSE))</f>
        <v/>
      </c>
      <c r="AW41" s="557" t="str">
        <f>IF(AW39="","",VLOOKUP(AW39,'[4]シフト記号表（勤務時間帯）'!$D$6:$Z$47,23,FALSE))</f>
        <v/>
      </c>
      <c r="AX41" s="558" t="str">
        <f>IF(AX39="","",VLOOKUP(AX39,'[4]シフト記号表（勤務時間帯）'!$D$6:$Z$47,23,FALSE))</f>
        <v/>
      </c>
      <c r="AY41" s="558" t="str">
        <f>IF(AY39="","",VLOOKUP(AY39,'[4]シフト記号表（勤務時間帯）'!$D$6:$Z$47,23,FALSE))</f>
        <v/>
      </c>
      <c r="AZ41" s="2132">
        <f>IF($BC$3="４週",SUM(U41:AV41),IF($BC$3="暦月",SUM(U41:AY41),""))</f>
        <v>0</v>
      </c>
      <c r="BA41" s="2133"/>
      <c r="BB41" s="2134">
        <f>IF($BC$3="４週",AZ41/4,IF($BC$3="暦月",(AZ41/($BC$8/7)),""))</f>
        <v>0</v>
      </c>
      <c r="BC41" s="2133"/>
      <c r="BD41" s="2129"/>
      <c r="BE41" s="2130"/>
      <c r="BF41" s="2130"/>
      <c r="BG41" s="2130"/>
      <c r="BH41" s="2131"/>
    </row>
    <row r="42" spans="2:60" ht="20.25" customHeight="1" x14ac:dyDescent="0.15">
      <c r="B42" s="842"/>
      <c r="C42" s="2121"/>
      <c r="D42" s="2126"/>
      <c r="E42" s="2122"/>
      <c r="F42" s="689"/>
      <c r="G42" s="552"/>
      <c r="H42" s="2353"/>
      <c r="I42" s="2123"/>
      <c r="J42" s="2331"/>
      <c r="K42" s="2331"/>
      <c r="L42" s="2124"/>
      <c r="M42" s="2334"/>
      <c r="N42" s="2335"/>
      <c r="O42" s="2336"/>
      <c r="P42" s="844" t="s">
        <v>887</v>
      </c>
      <c r="Q42" s="845"/>
      <c r="R42" s="845"/>
      <c r="S42" s="846"/>
      <c r="T42" s="847"/>
      <c r="U42" s="848"/>
      <c r="V42" s="849"/>
      <c r="W42" s="849"/>
      <c r="X42" s="849"/>
      <c r="Y42" s="849"/>
      <c r="Z42" s="849"/>
      <c r="AA42" s="850"/>
      <c r="AB42" s="848"/>
      <c r="AC42" s="849"/>
      <c r="AD42" s="849"/>
      <c r="AE42" s="849"/>
      <c r="AF42" s="849"/>
      <c r="AG42" s="849"/>
      <c r="AH42" s="850"/>
      <c r="AI42" s="848"/>
      <c r="AJ42" s="849"/>
      <c r="AK42" s="849"/>
      <c r="AL42" s="849"/>
      <c r="AM42" s="849"/>
      <c r="AN42" s="849"/>
      <c r="AO42" s="850"/>
      <c r="AP42" s="848"/>
      <c r="AQ42" s="849"/>
      <c r="AR42" s="849"/>
      <c r="AS42" s="849"/>
      <c r="AT42" s="849"/>
      <c r="AU42" s="849"/>
      <c r="AV42" s="850"/>
      <c r="AW42" s="848"/>
      <c r="AX42" s="849"/>
      <c r="AY42" s="849"/>
      <c r="AZ42" s="2343"/>
      <c r="BA42" s="2344"/>
      <c r="BB42" s="2351"/>
      <c r="BC42" s="2344"/>
      <c r="BD42" s="2118"/>
      <c r="BE42" s="2119"/>
      <c r="BF42" s="2119"/>
      <c r="BG42" s="2119"/>
      <c r="BH42" s="2120"/>
    </row>
    <row r="43" spans="2:60" ht="20.25" customHeight="1" x14ac:dyDescent="0.15">
      <c r="B43" s="684">
        <f>B40+1</f>
        <v>8</v>
      </c>
      <c r="C43" s="2053"/>
      <c r="D43" s="2062"/>
      <c r="E43" s="2054"/>
      <c r="F43" s="689">
        <f>C42</f>
        <v>0</v>
      </c>
      <c r="G43" s="552"/>
      <c r="H43" s="2191"/>
      <c r="I43" s="2057"/>
      <c r="J43" s="2332"/>
      <c r="K43" s="2332"/>
      <c r="L43" s="2058"/>
      <c r="M43" s="2337"/>
      <c r="N43" s="2338"/>
      <c r="O43" s="2339"/>
      <c r="P43" s="832" t="s">
        <v>905</v>
      </c>
      <c r="Q43" s="833"/>
      <c r="R43" s="833"/>
      <c r="S43" s="834"/>
      <c r="T43" s="835"/>
      <c r="U43" s="553" t="str">
        <f>IF(U42="","",VLOOKUP(U42,'[4]シフト記号表（勤務時間帯）'!$D$6:$X$47,21,FALSE))</f>
        <v/>
      </c>
      <c r="V43" s="554" t="str">
        <f>IF(V42="","",VLOOKUP(V42,'[4]シフト記号表（勤務時間帯）'!$D$6:$X$47,21,FALSE))</f>
        <v/>
      </c>
      <c r="W43" s="554" t="str">
        <f>IF(W42="","",VLOOKUP(W42,'[4]シフト記号表（勤務時間帯）'!$D$6:$X$47,21,FALSE))</f>
        <v/>
      </c>
      <c r="X43" s="554" t="str">
        <f>IF(X42="","",VLOOKUP(X42,'[4]シフト記号表（勤務時間帯）'!$D$6:$X$47,21,FALSE))</f>
        <v/>
      </c>
      <c r="Y43" s="554" t="str">
        <f>IF(Y42="","",VLOOKUP(Y42,'[4]シフト記号表（勤務時間帯）'!$D$6:$X$47,21,FALSE))</f>
        <v/>
      </c>
      <c r="Z43" s="554" t="str">
        <f>IF(Z42="","",VLOOKUP(Z42,'[4]シフト記号表（勤務時間帯）'!$D$6:$X$47,21,FALSE))</f>
        <v/>
      </c>
      <c r="AA43" s="555" t="str">
        <f>IF(AA42="","",VLOOKUP(AA42,'[4]シフト記号表（勤務時間帯）'!$D$6:$X$47,21,FALSE))</f>
        <v/>
      </c>
      <c r="AB43" s="553" t="str">
        <f>IF(AB42="","",VLOOKUP(AB42,'[4]シフト記号表（勤務時間帯）'!$D$6:$X$47,21,FALSE))</f>
        <v/>
      </c>
      <c r="AC43" s="554" t="str">
        <f>IF(AC42="","",VLOOKUP(AC42,'[4]シフト記号表（勤務時間帯）'!$D$6:$X$47,21,FALSE))</f>
        <v/>
      </c>
      <c r="AD43" s="554" t="str">
        <f>IF(AD42="","",VLOOKUP(AD42,'[4]シフト記号表（勤務時間帯）'!$D$6:$X$47,21,FALSE))</f>
        <v/>
      </c>
      <c r="AE43" s="554" t="str">
        <f>IF(AE42="","",VLOOKUP(AE42,'[4]シフト記号表（勤務時間帯）'!$D$6:$X$47,21,FALSE))</f>
        <v/>
      </c>
      <c r="AF43" s="554" t="str">
        <f>IF(AF42="","",VLOOKUP(AF42,'[4]シフト記号表（勤務時間帯）'!$D$6:$X$47,21,FALSE))</f>
        <v/>
      </c>
      <c r="AG43" s="554" t="str">
        <f>IF(AG42="","",VLOOKUP(AG42,'[4]シフト記号表（勤務時間帯）'!$D$6:$X$47,21,FALSE))</f>
        <v/>
      </c>
      <c r="AH43" s="555" t="str">
        <f>IF(AH42="","",VLOOKUP(AH42,'[4]シフト記号表（勤務時間帯）'!$D$6:$X$47,21,FALSE))</f>
        <v/>
      </c>
      <c r="AI43" s="553" t="str">
        <f>IF(AI42="","",VLOOKUP(AI42,'[4]シフト記号表（勤務時間帯）'!$D$6:$X$47,21,FALSE))</f>
        <v/>
      </c>
      <c r="AJ43" s="554" t="str">
        <f>IF(AJ42="","",VLOOKUP(AJ42,'[4]シフト記号表（勤務時間帯）'!$D$6:$X$47,21,FALSE))</f>
        <v/>
      </c>
      <c r="AK43" s="554" t="str">
        <f>IF(AK42="","",VLOOKUP(AK42,'[4]シフト記号表（勤務時間帯）'!$D$6:$X$47,21,FALSE))</f>
        <v/>
      </c>
      <c r="AL43" s="554" t="str">
        <f>IF(AL42="","",VLOOKUP(AL42,'[4]シフト記号表（勤務時間帯）'!$D$6:$X$47,21,FALSE))</f>
        <v/>
      </c>
      <c r="AM43" s="554" t="str">
        <f>IF(AM42="","",VLOOKUP(AM42,'[4]シフト記号表（勤務時間帯）'!$D$6:$X$47,21,FALSE))</f>
        <v/>
      </c>
      <c r="AN43" s="554" t="str">
        <f>IF(AN42="","",VLOOKUP(AN42,'[4]シフト記号表（勤務時間帯）'!$D$6:$X$47,21,FALSE))</f>
        <v/>
      </c>
      <c r="AO43" s="555" t="str">
        <f>IF(AO42="","",VLOOKUP(AO42,'[4]シフト記号表（勤務時間帯）'!$D$6:$X$47,21,FALSE))</f>
        <v/>
      </c>
      <c r="AP43" s="553" t="str">
        <f>IF(AP42="","",VLOOKUP(AP42,'[4]シフト記号表（勤務時間帯）'!$D$6:$X$47,21,FALSE))</f>
        <v/>
      </c>
      <c r="AQ43" s="554" t="str">
        <f>IF(AQ42="","",VLOOKUP(AQ42,'[4]シフト記号表（勤務時間帯）'!$D$6:$X$47,21,FALSE))</f>
        <v/>
      </c>
      <c r="AR43" s="554" t="str">
        <f>IF(AR42="","",VLOOKUP(AR42,'[4]シフト記号表（勤務時間帯）'!$D$6:$X$47,21,FALSE))</f>
        <v/>
      </c>
      <c r="AS43" s="554" t="str">
        <f>IF(AS42="","",VLOOKUP(AS42,'[4]シフト記号表（勤務時間帯）'!$D$6:$X$47,21,FALSE))</f>
        <v/>
      </c>
      <c r="AT43" s="554" t="str">
        <f>IF(AT42="","",VLOOKUP(AT42,'[4]シフト記号表（勤務時間帯）'!$D$6:$X$47,21,FALSE))</f>
        <v/>
      </c>
      <c r="AU43" s="554" t="str">
        <f>IF(AU42="","",VLOOKUP(AU42,'[4]シフト記号表（勤務時間帯）'!$D$6:$X$47,21,FALSE))</f>
        <v/>
      </c>
      <c r="AV43" s="555" t="str">
        <f>IF(AV42="","",VLOOKUP(AV42,'[4]シフト記号表（勤務時間帯）'!$D$6:$X$47,21,FALSE))</f>
        <v/>
      </c>
      <c r="AW43" s="553" t="str">
        <f>IF(AW42="","",VLOOKUP(AW42,'[4]シフト記号表（勤務時間帯）'!$D$6:$X$47,21,FALSE))</f>
        <v/>
      </c>
      <c r="AX43" s="554" t="str">
        <f>IF(AX42="","",VLOOKUP(AX42,'[4]シフト記号表（勤務時間帯）'!$D$6:$X$47,21,FALSE))</f>
        <v/>
      </c>
      <c r="AY43" s="554" t="str">
        <f>IF(AY42="","",VLOOKUP(AY42,'[4]シフト記号表（勤務時間帯）'!$D$6:$X$47,21,FALSE))</f>
        <v/>
      </c>
      <c r="AZ43" s="2046">
        <f>IF($BC$3="４週",SUM(U43:AV43),IF($BC$3="暦月",SUM(U43:AY43),""))</f>
        <v>0</v>
      </c>
      <c r="BA43" s="2047"/>
      <c r="BB43" s="2048">
        <f>IF($BC$3="４週",AZ43/4,IF($BC$3="暦月",(AZ43/($BC$8/7)),""))</f>
        <v>0</v>
      </c>
      <c r="BC43" s="2047"/>
      <c r="BD43" s="2043"/>
      <c r="BE43" s="2044"/>
      <c r="BF43" s="2044"/>
      <c r="BG43" s="2044"/>
      <c r="BH43" s="2045"/>
    </row>
    <row r="44" spans="2:60" ht="20.25" customHeight="1" x14ac:dyDescent="0.15">
      <c r="B44" s="836"/>
      <c r="C44" s="2135"/>
      <c r="D44" s="2140"/>
      <c r="E44" s="2136"/>
      <c r="F44" s="690"/>
      <c r="G44" s="837">
        <f>C42</f>
        <v>0</v>
      </c>
      <c r="H44" s="2256"/>
      <c r="I44" s="2137"/>
      <c r="J44" s="2333"/>
      <c r="K44" s="2333"/>
      <c r="L44" s="2138"/>
      <c r="M44" s="2340"/>
      <c r="N44" s="2341"/>
      <c r="O44" s="2342"/>
      <c r="P44" s="838" t="s">
        <v>906</v>
      </c>
      <c r="Q44" s="854"/>
      <c r="R44" s="854"/>
      <c r="S44" s="840"/>
      <c r="T44" s="841"/>
      <c r="U44" s="557" t="str">
        <f>IF(U42="","",VLOOKUP(U42,'[4]シフト記号表（勤務時間帯）'!$D$6:$Z$47,23,FALSE))</f>
        <v/>
      </c>
      <c r="V44" s="558" t="str">
        <f>IF(V42="","",VLOOKUP(V42,'[4]シフト記号表（勤務時間帯）'!$D$6:$Z$47,23,FALSE))</f>
        <v/>
      </c>
      <c r="W44" s="558" t="str">
        <f>IF(W42="","",VLOOKUP(W42,'[4]シフト記号表（勤務時間帯）'!$D$6:$Z$47,23,FALSE))</f>
        <v/>
      </c>
      <c r="X44" s="558" t="str">
        <f>IF(X42="","",VLOOKUP(X42,'[4]シフト記号表（勤務時間帯）'!$D$6:$Z$47,23,FALSE))</f>
        <v/>
      </c>
      <c r="Y44" s="558" t="str">
        <f>IF(Y42="","",VLOOKUP(Y42,'[4]シフト記号表（勤務時間帯）'!$D$6:$Z$47,23,FALSE))</f>
        <v/>
      </c>
      <c r="Z44" s="558" t="str">
        <f>IF(Z42="","",VLOOKUP(Z42,'[4]シフト記号表（勤務時間帯）'!$D$6:$Z$47,23,FALSE))</f>
        <v/>
      </c>
      <c r="AA44" s="559" t="str">
        <f>IF(AA42="","",VLOOKUP(AA42,'[4]シフト記号表（勤務時間帯）'!$D$6:$Z$47,23,FALSE))</f>
        <v/>
      </c>
      <c r="AB44" s="557" t="str">
        <f>IF(AB42="","",VLOOKUP(AB42,'[4]シフト記号表（勤務時間帯）'!$D$6:$Z$47,23,FALSE))</f>
        <v/>
      </c>
      <c r="AC44" s="558" t="str">
        <f>IF(AC42="","",VLOOKUP(AC42,'[4]シフト記号表（勤務時間帯）'!$D$6:$Z$47,23,FALSE))</f>
        <v/>
      </c>
      <c r="AD44" s="558" t="str">
        <f>IF(AD42="","",VLOOKUP(AD42,'[4]シフト記号表（勤務時間帯）'!$D$6:$Z$47,23,FALSE))</f>
        <v/>
      </c>
      <c r="AE44" s="558" t="str">
        <f>IF(AE42="","",VLOOKUP(AE42,'[4]シフト記号表（勤務時間帯）'!$D$6:$Z$47,23,FALSE))</f>
        <v/>
      </c>
      <c r="AF44" s="558" t="str">
        <f>IF(AF42="","",VLOOKUP(AF42,'[4]シフト記号表（勤務時間帯）'!$D$6:$Z$47,23,FALSE))</f>
        <v/>
      </c>
      <c r="AG44" s="558" t="str">
        <f>IF(AG42="","",VLOOKUP(AG42,'[4]シフト記号表（勤務時間帯）'!$D$6:$Z$47,23,FALSE))</f>
        <v/>
      </c>
      <c r="AH44" s="559" t="str">
        <f>IF(AH42="","",VLOOKUP(AH42,'[4]シフト記号表（勤務時間帯）'!$D$6:$Z$47,23,FALSE))</f>
        <v/>
      </c>
      <c r="AI44" s="557" t="str">
        <f>IF(AI42="","",VLOOKUP(AI42,'[4]シフト記号表（勤務時間帯）'!$D$6:$Z$47,23,FALSE))</f>
        <v/>
      </c>
      <c r="AJ44" s="558" t="str">
        <f>IF(AJ42="","",VLOOKUP(AJ42,'[4]シフト記号表（勤務時間帯）'!$D$6:$Z$47,23,FALSE))</f>
        <v/>
      </c>
      <c r="AK44" s="558" t="str">
        <f>IF(AK42="","",VLOOKUP(AK42,'[4]シフト記号表（勤務時間帯）'!$D$6:$Z$47,23,FALSE))</f>
        <v/>
      </c>
      <c r="AL44" s="558" t="str">
        <f>IF(AL42="","",VLOOKUP(AL42,'[4]シフト記号表（勤務時間帯）'!$D$6:$Z$47,23,FALSE))</f>
        <v/>
      </c>
      <c r="AM44" s="558" t="str">
        <f>IF(AM42="","",VLOOKUP(AM42,'[4]シフト記号表（勤務時間帯）'!$D$6:$Z$47,23,FALSE))</f>
        <v/>
      </c>
      <c r="AN44" s="558" t="str">
        <f>IF(AN42="","",VLOOKUP(AN42,'[4]シフト記号表（勤務時間帯）'!$D$6:$Z$47,23,FALSE))</f>
        <v/>
      </c>
      <c r="AO44" s="559" t="str">
        <f>IF(AO42="","",VLOOKUP(AO42,'[4]シフト記号表（勤務時間帯）'!$D$6:$Z$47,23,FALSE))</f>
        <v/>
      </c>
      <c r="AP44" s="557" t="str">
        <f>IF(AP42="","",VLOOKUP(AP42,'[4]シフト記号表（勤務時間帯）'!$D$6:$Z$47,23,FALSE))</f>
        <v/>
      </c>
      <c r="AQ44" s="558" t="str">
        <f>IF(AQ42="","",VLOOKUP(AQ42,'[4]シフト記号表（勤務時間帯）'!$D$6:$Z$47,23,FALSE))</f>
        <v/>
      </c>
      <c r="AR44" s="558" t="str">
        <f>IF(AR42="","",VLOOKUP(AR42,'[4]シフト記号表（勤務時間帯）'!$D$6:$Z$47,23,FALSE))</f>
        <v/>
      </c>
      <c r="AS44" s="558" t="str">
        <f>IF(AS42="","",VLOOKUP(AS42,'[4]シフト記号表（勤務時間帯）'!$D$6:$Z$47,23,FALSE))</f>
        <v/>
      </c>
      <c r="AT44" s="558" t="str">
        <f>IF(AT42="","",VLOOKUP(AT42,'[4]シフト記号表（勤務時間帯）'!$D$6:$Z$47,23,FALSE))</f>
        <v/>
      </c>
      <c r="AU44" s="558" t="str">
        <f>IF(AU42="","",VLOOKUP(AU42,'[4]シフト記号表（勤務時間帯）'!$D$6:$Z$47,23,FALSE))</f>
        <v/>
      </c>
      <c r="AV44" s="559" t="str">
        <f>IF(AV42="","",VLOOKUP(AV42,'[4]シフト記号表（勤務時間帯）'!$D$6:$Z$47,23,FALSE))</f>
        <v/>
      </c>
      <c r="AW44" s="557" t="str">
        <f>IF(AW42="","",VLOOKUP(AW42,'[4]シフト記号表（勤務時間帯）'!$D$6:$Z$47,23,FALSE))</f>
        <v/>
      </c>
      <c r="AX44" s="558" t="str">
        <f>IF(AX42="","",VLOOKUP(AX42,'[4]シフト記号表（勤務時間帯）'!$D$6:$Z$47,23,FALSE))</f>
        <v/>
      </c>
      <c r="AY44" s="558" t="str">
        <f>IF(AY42="","",VLOOKUP(AY42,'[4]シフト記号表（勤務時間帯）'!$D$6:$Z$47,23,FALSE))</f>
        <v/>
      </c>
      <c r="AZ44" s="2132">
        <f>IF($BC$3="４週",SUM(U44:AV44),IF($BC$3="暦月",SUM(U44:AY44),""))</f>
        <v>0</v>
      </c>
      <c r="BA44" s="2133"/>
      <c r="BB44" s="2134">
        <f>IF($BC$3="４週",AZ44/4,IF($BC$3="暦月",(AZ44/($BC$8/7)),""))</f>
        <v>0</v>
      </c>
      <c r="BC44" s="2133"/>
      <c r="BD44" s="2129"/>
      <c r="BE44" s="2130"/>
      <c r="BF44" s="2130"/>
      <c r="BG44" s="2130"/>
      <c r="BH44" s="2131"/>
    </row>
    <row r="45" spans="2:60" ht="20.25" customHeight="1" x14ac:dyDescent="0.15">
      <c r="B45" s="842"/>
      <c r="C45" s="2121"/>
      <c r="D45" s="2126"/>
      <c r="E45" s="2122"/>
      <c r="F45" s="689"/>
      <c r="G45" s="552"/>
      <c r="H45" s="2353"/>
      <c r="I45" s="2123"/>
      <c r="J45" s="2331"/>
      <c r="K45" s="2331"/>
      <c r="L45" s="2124"/>
      <c r="M45" s="2334"/>
      <c r="N45" s="2335"/>
      <c r="O45" s="2336"/>
      <c r="P45" s="844" t="s">
        <v>887</v>
      </c>
      <c r="Q45" s="845"/>
      <c r="R45" s="845"/>
      <c r="S45" s="846"/>
      <c r="T45" s="847"/>
      <c r="U45" s="848"/>
      <c r="V45" s="849"/>
      <c r="W45" s="849"/>
      <c r="X45" s="849"/>
      <c r="Y45" s="849"/>
      <c r="Z45" s="849"/>
      <c r="AA45" s="850"/>
      <c r="AB45" s="848"/>
      <c r="AC45" s="849"/>
      <c r="AD45" s="849"/>
      <c r="AE45" s="849"/>
      <c r="AF45" s="849"/>
      <c r="AG45" s="849"/>
      <c r="AH45" s="850"/>
      <c r="AI45" s="848"/>
      <c r="AJ45" s="849"/>
      <c r="AK45" s="849"/>
      <c r="AL45" s="849"/>
      <c r="AM45" s="849"/>
      <c r="AN45" s="849"/>
      <c r="AO45" s="850"/>
      <c r="AP45" s="848"/>
      <c r="AQ45" s="849"/>
      <c r="AR45" s="849"/>
      <c r="AS45" s="849"/>
      <c r="AT45" s="849"/>
      <c r="AU45" s="849"/>
      <c r="AV45" s="850"/>
      <c r="AW45" s="848"/>
      <c r="AX45" s="849"/>
      <c r="AY45" s="849"/>
      <c r="AZ45" s="2343"/>
      <c r="BA45" s="2344"/>
      <c r="BB45" s="2351"/>
      <c r="BC45" s="2344"/>
      <c r="BD45" s="2118"/>
      <c r="BE45" s="2119"/>
      <c r="BF45" s="2119"/>
      <c r="BG45" s="2119"/>
      <c r="BH45" s="2120"/>
    </row>
    <row r="46" spans="2:60" ht="20.25" customHeight="1" x14ac:dyDescent="0.15">
      <c r="B46" s="684">
        <f>B43+1</f>
        <v>9</v>
      </c>
      <c r="C46" s="2053"/>
      <c r="D46" s="2062"/>
      <c r="E46" s="2054"/>
      <c r="F46" s="689">
        <f>C45</f>
        <v>0</v>
      </c>
      <c r="G46" s="552"/>
      <c r="H46" s="2191"/>
      <c r="I46" s="2057"/>
      <c r="J46" s="2332"/>
      <c r="K46" s="2332"/>
      <c r="L46" s="2058"/>
      <c r="M46" s="2337"/>
      <c r="N46" s="2338"/>
      <c r="O46" s="2339"/>
      <c r="P46" s="832" t="s">
        <v>905</v>
      </c>
      <c r="Q46" s="833"/>
      <c r="R46" s="833"/>
      <c r="S46" s="834"/>
      <c r="T46" s="835"/>
      <c r="U46" s="553" t="str">
        <f>IF(U45="","",VLOOKUP(U45,'[4]シフト記号表（勤務時間帯）'!$D$6:$X$47,21,FALSE))</f>
        <v/>
      </c>
      <c r="V46" s="554" t="str">
        <f>IF(V45="","",VLOOKUP(V45,'[4]シフト記号表（勤務時間帯）'!$D$6:$X$47,21,FALSE))</f>
        <v/>
      </c>
      <c r="W46" s="554" t="str">
        <f>IF(W45="","",VLOOKUP(W45,'[4]シフト記号表（勤務時間帯）'!$D$6:$X$47,21,FALSE))</f>
        <v/>
      </c>
      <c r="X46" s="554" t="str">
        <f>IF(X45="","",VLOOKUP(X45,'[4]シフト記号表（勤務時間帯）'!$D$6:$X$47,21,FALSE))</f>
        <v/>
      </c>
      <c r="Y46" s="554" t="str">
        <f>IF(Y45="","",VLOOKUP(Y45,'[4]シフト記号表（勤務時間帯）'!$D$6:$X$47,21,FALSE))</f>
        <v/>
      </c>
      <c r="Z46" s="554" t="str">
        <f>IF(Z45="","",VLOOKUP(Z45,'[4]シフト記号表（勤務時間帯）'!$D$6:$X$47,21,FALSE))</f>
        <v/>
      </c>
      <c r="AA46" s="555" t="str">
        <f>IF(AA45="","",VLOOKUP(AA45,'[4]シフト記号表（勤務時間帯）'!$D$6:$X$47,21,FALSE))</f>
        <v/>
      </c>
      <c r="AB46" s="553" t="str">
        <f>IF(AB45="","",VLOOKUP(AB45,'[4]シフト記号表（勤務時間帯）'!$D$6:$X$47,21,FALSE))</f>
        <v/>
      </c>
      <c r="AC46" s="554" t="str">
        <f>IF(AC45="","",VLOOKUP(AC45,'[4]シフト記号表（勤務時間帯）'!$D$6:$X$47,21,FALSE))</f>
        <v/>
      </c>
      <c r="AD46" s="554" t="str">
        <f>IF(AD45="","",VLOOKUP(AD45,'[4]シフト記号表（勤務時間帯）'!$D$6:$X$47,21,FALSE))</f>
        <v/>
      </c>
      <c r="AE46" s="554" t="str">
        <f>IF(AE45="","",VLOOKUP(AE45,'[4]シフト記号表（勤務時間帯）'!$D$6:$X$47,21,FALSE))</f>
        <v/>
      </c>
      <c r="AF46" s="554" t="str">
        <f>IF(AF45="","",VLOOKUP(AF45,'[4]シフト記号表（勤務時間帯）'!$D$6:$X$47,21,FALSE))</f>
        <v/>
      </c>
      <c r="AG46" s="554" t="str">
        <f>IF(AG45="","",VLOOKUP(AG45,'[4]シフト記号表（勤務時間帯）'!$D$6:$X$47,21,FALSE))</f>
        <v/>
      </c>
      <c r="AH46" s="555" t="str">
        <f>IF(AH45="","",VLOOKUP(AH45,'[4]シフト記号表（勤務時間帯）'!$D$6:$X$47,21,FALSE))</f>
        <v/>
      </c>
      <c r="AI46" s="553" t="str">
        <f>IF(AI45="","",VLOOKUP(AI45,'[4]シフト記号表（勤務時間帯）'!$D$6:$X$47,21,FALSE))</f>
        <v/>
      </c>
      <c r="AJ46" s="554" t="str">
        <f>IF(AJ45="","",VLOOKUP(AJ45,'[4]シフト記号表（勤務時間帯）'!$D$6:$X$47,21,FALSE))</f>
        <v/>
      </c>
      <c r="AK46" s="554" t="str">
        <f>IF(AK45="","",VLOOKUP(AK45,'[4]シフト記号表（勤務時間帯）'!$D$6:$X$47,21,FALSE))</f>
        <v/>
      </c>
      <c r="AL46" s="554" t="str">
        <f>IF(AL45="","",VLOOKUP(AL45,'[4]シフト記号表（勤務時間帯）'!$D$6:$X$47,21,FALSE))</f>
        <v/>
      </c>
      <c r="AM46" s="554" t="str">
        <f>IF(AM45="","",VLOOKUP(AM45,'[4]シフト記号表（勤務時間帯）'!$D$6:$X$47,21,FALSE))</f>
        <v/>
      </c>
      <c r="AN46" s="554" t="str">
        <f>IF(AN45="","",VLOOKUP(AN45,'[4]シフト記号表（勤務時間帯）'!$D$6:$X$47,21,FALSE))</f>
        <v/>
      </c>
      <c r="AO46" s="555" t="str">
        <f>IF(AO45="","",VLOOKUP(AO45,'[4]シフト記号表（勤務時間帯）'!$D$6:$X$47,21,FALSE))</f>
        <v/>
      </c>
      <c r="AP46" s="553" t="str">
        <f>IF(AP45="","",VLOOKUP(AP45,'[4]シフト記号表（勤務時間帯）'!$D$6:$X$47,21,FALSE))</f>
        <v/>
      </c>
      <c r="AQ46" s="554" t="str">
        <f>IF(AQ45="","",VLOOKUP(AQ45,'[4]シフト記号表（勤務時間帯）'!$D$6:$X$47,21,FALSE))</f>
        <v/>
      </c>
      <c r="AR46" s="554" t="str">
        <f>IF(AR45="","",VLOOKUP(AR45,'[4]シフト記号表（勤務時間帯）'!$D$6:$X$47,21,FALSE))</f>
        <v/>
      </c>
      <c r="AS46" s="554" t="str">
        <f>IF(AS45="","",VLOOKUP(AS45,'[4]シフト記号表（勤務時間帯）'!$D$6:$X$47,21,FALSE))</f>
        <v/>
      </c>
      <c r="AT46" s="554" t="str">
        <f>IF(AT45="","",VLOOKUP(AT45,'[4]シフト記号表（勤務時間帯）'!$D$6:$X$47,21,FALSE))</f>
        <v/>
      </c>
      <c r="AU46" s="554" t="str">
        <f>IF(AU45="","",VLOOKUP(AU45,'[4]シフト記号表（勤務時間帯）'!$D$6:$X$47,21,FALSE))</f>
        <v/>
      </c>
      <c r="AV46" s="555" t="str">
        <f>IF(AV45="","",VLOOKUP(AV45,'[4]シフト記号表（勤務時間帯）'!$D$6:$X$47,21,FALSE))</f>
        <v/>
      </c>
      <c r="AW46" s="553" t="str">
        <f>IF(AW45="","",VLOOKUP(AW45,'[4]シフト記号表（勤務時間帯）'!$D$6:$X$47,21,FALSE))</f>
        <v/>
      </c>
      <c r="AX46" s="554" t="str">
        <f>IF(AX45="","",VLOOKUP(AX45,'[4]シフト記号表（勤務時間帯）'!$D$6:$X$47,21,FALSE))</f>
        <v/>
      </c>
      <c r="AY46" s="554" t="str">
        <f>IF(AY45="","",VLOOKUP(AY45,'[4]シフト記号表（勤務時間帯）'!$D$6:$X$47,21,FALSE))</f>
        <v/>
      </c>
      <c r="AZ46" s="2046">
        <f>IF($BC$3="４週",SUM(U46:AV46),IF($BC$3="暦月",SUM(U46:AY46),""))</f>
        <v>0</v>
      </c>
      <c r="BA46" s="2047"/>
      <c r="BB46" s="2048">
        <f>IF($BC$3="４週",AZ46/4,IF($BC$3="暦月",(AZ46/($BC$8/7)),""))</f>
        <v>0</v>
      </c>
      <c r="BC46" s="2047"/>
      <c r="BD46" s="2043"/>
      <c r="BE46" s="2044"/>
      <c r="BF46" s="2044"/>
      <c r="BG46" s="2044"/>
      <c r="BH46" s="2045"/>
    </row>
    <row r="47" spans="2:60" ht="20.25" customHeight="1" x14ac:dyDescent="0.15">
      <c r="B47" s="836"/>
      <c r="C47" s="2135"/>
      <c r="D47" s="2140"/>
      <c r="E47" s="2136"/>
      <c r="F47" s="690"/>
      <c r="G47" s="837">
        <f>C45</f>
        <v>0</v>
      </c>
      <c r="H47" s="2256"/>
      <c r="I47" s="2137"/>
      <c r="J47" s="2333"/>
      <c r="K47" s="2333"/>
      <c r="L47" s="2138"/>
      <c r="M47" s="2340"/>
      <c r="N47" s="2341"/>
      <c r="O47" s="2342"/>
      <c r="P47" s="838" t="s">
        <v>906</v>
      </c>
      <c r="Q47" s="839"/>
      <c r="R47" s="839"/>
      <c r="S47" s="855"/>
      <c r="T47" s="856"/>
      <c r="U47" s="557" t="str">
        <f>IF(U45="","",VLOOKUP(U45,'[4]シフト記号表（勤務時間帯）'!$D$6:$Z$47,23,FALSE))</f>
        <v/>
      </c>
      <c r="V47" s="558" t="str">
        <f>IF(V45="","",VLOOKUP(V45,'[4]シフト記号表（勤務時間帯）'!$D$6:$Z$47,23,FALSE))</f>
        <v/>
      </c>
      <c r="W47" s="558" t="str">
        <f>IF(W45="","",VLOOKUP(W45,'[4]シフト記号表（勤務時間帯）'!$D$6:$Z$47,23,FALSE))</f>
        <v/>
      </c>
      <c r="X47" s="558" t="str">
        <f>IF(X45="","",VLOOKUP(X45,'[4]シフト記号表（勤務時間帯）'!$D$6:$Z$47,23,FALSE))</f>
        <v/>
      </c>
      <c r="Y47" s="558" t="str">
        <f>IF(Y45="","",VLOOKUP(Y45,'[4]シフト記号表（勤務時間帯）'!$D$6:$Z$47,23,FALSE))</f>
        <v/>
      </c>
      <c r="Z47" s="558" t="str">
        <f>IF(Z45="","",VLOOKUP(Z45,'[4]シフト記号表（勤務時間帯）'!$D$6:$Z$47,23,FALSE))</f>
        <v/>
      </c>
      <c r="AA47" s="559" t="str">
        <f>IF(AA45="","",VLOOKUP(AA45,'[4]シフト記号表（勤務時間帯）'!$D$6:$Z$47,23,FALSE))</f>
        <v/>
      </c>
      <c r="AB47" s="557" t="str">
        <f>IF(AB45="","",VLOOKUP(AB45,'[4]シフト記号表（勤務時間帯）'!$D$6:$Z$47,23,FALSE))</f>
        <v/>
      </c>
      <c r="AC47" s="558" t="str">
        <f>IF(AC45="","",VLOOKUP(AC45,'[4]シフト記号表（勤務時間帯）'!$D$6:$Z$47,23,FALSE))</f>
        <v/>
      </c>
      <c r="AD47" s="558" t="str">
        <f>IF(AD45="","",VLOOKUP(AD45,'[4]シフト記号表（勤務時間帯）'!$D$6:$Z$47,23,FALSE))</f>
        <v/>
      </c>
      <c r="AE47" s="558" t="str">
        <f>IF(AE45="","",VLOOKUP(AE45,'[4]シフト記号表（勤務時間帯）'!$D$6:$Z$47,23,FALSE))</f>
        <v/>
      </c>
      <c r="AF47" s="558" t="str">
        <f>IF(AF45="","",VLOOKUP(AF45,'[4]シフト記号表（勤務時間帯）'!$D$6:$Z$47,23,FALSE))</f>
        <v/>
      </c>
      <c r="AG47" s="558" t="str">
        <f>IF(AG45="","",VLOOKUP(AG45,'[4]シフト記号表（勤務時間帯）'!$D$6:$Z$47,23,FALSE))</f>
        <v/>
      </c>
      <c r="AH47" s="559" t="str">
        <f>IF(AH45="","",VLOOKUP(AH45,'[4]シフト記号表（勤務時間帯）'!$D$6:$Z$47,23,FALSE))</f>
        <v/>
      </c>
      <c r="AI47" s="557" t="str">
        <f>IF(AI45="","",VLOOKUP(AI45,'[4]シフト記号表（勤務時間帯）'!$D$6:$Z$47,23,FALSE))</f>
        <v/>
      </c>
      <c r="AJ47" s="558" t="str">
        <f>IF(AJ45="","",VLOOKUP(AJ45,'[4]シフト記号表（勤務時間帯）'!$D$6:$Z$47,23,FALSE))</f>
        <v/>
      </c>
      <c r="AK47" s="558" t="str">
        <f>IF(AK45="","",VLOOKUP(AK45,'[4]シフト記号表（勤務時間帯）'!$D$6:$Z$47,23,FALSE))</f>
        <v/>
      </c>
      <c r="AL47" s="558" t="str">
        <f>IF(AL45="","",VLOOKUP(AL45,'[4]シフト記号表（勤務時間帯）'!$D$6:$Z$47,23,FALSE))</f>
        <v/>
      </c>
      <c r="AM47" s="558" t="str">
        <f>IF(AM45="","",VLOOKUP(AM45,'[4]シフト記号表（勤務時間帯）'!$D$6:$Z$47,23,FALSE))</f>
        <v/>
      </c>
      <c r="AN47" s="558" t="str">
        <f>IF(AN45="","",VLOOKUP(AN45,'[4]シフト記号表（勤務時間帯）'!$D$6:$Z$47,23,FALSE))</f>
        <v/>
      </c>
      <c r="AO47" s="559" t="str">
        <f>IF(AO45="","",VLOOKUP(AO45,'[4]シフト記号表（勤務時間帯）'!$D$6:$Z$47,23,FALSE))</f>
        <v/>
      </c>
      <c r="AP47" s="557" t="str">
        <f>IF(AP45="","",VLOOKUP(AP45,'[4]シフト記号表（勤務時間帯）'!$D$6:$Z$47,23,FALSE))</f>
        <v/>
      </c>
      <c r="AQ47" s="558" t="str">
        <f>IF(AQ45="","",VLOOKUP(AQ45,'[4]シフト記号表（勤務時間帯）'!$D$6:$Z$47,23,FALSE))</f>
        <v/>
      </c>
      <c r="AR47" s="558" t="str">
        <f>IF(AR45="","",VLOOKUP(AR45,'[4]シフト記号表（勤務時間帯）'!$D$6:$Z$47,23,FALSE))</f>
        <v/>
      </c>
      <c r="AS47" s="558" t="str">
        <f>IF(AS45="","",VLOOKUP(AS45,'[4]シフト記号表（勤務時間帯）'!$D$6:$Z$47,23,FALSE))</f>
        <v/>
      </c>
      <c r="AT47" s="558" t="str">
        <f>IF(AT45="","",VLOOKUP(AT45,'[4]シフト記号表（勤務時間帯）'!$D$6:$Z$47,23,FALSE))</f>
        <v/>
      </c>
      <c r="AU47" s="558" t="str">
        <f>IF(AU45="","",VLOOKUP(AU45,'[4]シフト記号表（勤務時間帯）'!$D$6:$Z$47,23,FALSE))</f>
        <v/>
      </c>
      <c r="AV47" s="559" t="str">
        <f>IF(AV45="","",VLOOKUP(AV45,'[4]シフト記号表（勤務時間帯）'!$D$6:$Z$47,23,FALSE))</f>
        <v/>
      </c>
      <c r="AW47" s="557" t="str">
        <f>IF(AW45="","",VLOOKUP(AW45,'[4]シフト記号表（勤務時間帯）'!$D$6:$Z$47,23,FALSE))</f>
        <v/>
      </c>
      <c r="AX47" s="558" t="str">
        <f>IF(AX45="","",VLOOKUP(AX45,'[4]シフト記号表（勤務時間帯）'!$D$6:$Z$47,23,FALSE))</f>
        <v/>
      </c>
      <c r="AY47" s="558" t="str">
        <f>IF(AY45="","",VLOOKUP(AY45,'[4]シフト記号表（勤務時間帯）'!$D$6:$Z$47,23,FALSE))</f>
        <v/>
      </c>
      <c r="AZ47" s="2132">
        <f>IF($BC$3="４週",SUM(U47:AV47),IF($BC$3="暦月",SUM(U47:AY47),""))</f>
        <v>0</v>
      </c>
      <c r="BA47" s="2133"/>
      <c r="BB47" s="2134">
        <f>IF($BC$3="４週",AZ47/4,IF($BC$3="暦月",(AZ47/($BC$8/7)),""))</f>
        <v>0</v>
      </c>
      <c r="BC47" s="2133"/>
      <c r="BD47" s="2129"/>
      <c r="BE47" s="2130"/>
      <c r="BF47" s="2130"/>
      <c r="BG47" s="2130"/>
      <c r="BH47" s="2131"/>
    </row>
    <row r="48" spans="2:60" ht="20.25" customHeight="1" x14ac:dyDescent="0.15">
      <c r="B48" s="842"/>
      <c r="C48" s="2121"/>
      <c r="D48" s="2126"/>
      <c r="E48" s="2122"/>
      <c r="F48" s="689"/>
      <c r="G48" s="552"/>
      <c r="H48" s="2353"/>
      <c r="I48" s="2123"/>
      <c r="J48" s="2331"/>
      <c r="K48" s="2331"/>
      <c r="L48" s="2124"/>
      <c r="M48" s="2334"/>
      <c r="N48" s="2335"/>
      <c r="O48" s="2336"/>
      <c r="P48" s="844" t="s">
        <v>887</v>
      </c>
      <c r="Q48" s="851"/>
      <c r="R48" s="851"/>
      <c r="S48" s="852"/>
      <c r="T48" s="857"/>
      <c r="U48" s="848"/>
      <c r="V48" s="849"/>
      <c r="W48" s="849"/>
      <c r="X48" s="849"/>
      <c r="Y48" s="849"/>
      <c r="Z48" s="849"/>
      <c r="AA48" s="850"/>
      <c r="AB48" s="848"/>
      <c r="AC48" s="849"/>
      <c r="AD48" s="849"/>
      <c r="AE48" s="849"/>
      <c r="AF48" s="849"/>
      <c r="AG48" s="849"/>
      <c r="AH48" s="850"/>
      <c r="AI48" s="848"/>
      <c r="AJ48" s="849"/>
      <c r="AK48" s="849"/>
      <c r="AL48" s="849"/>
      <c r="AM48" s="849"/>
      <c r="AN48" s="849"/>
      <c r="AO48" s="850"/>
      <c r="AP48" s="848"/>
      <c r="AQ48" s="849"/>
      <c r="AR48" s="849"/>
      <c r="AS48" s="849"/>
      <c r="AT48" s="849"/>
      <c r="AU48" s="849"/>
      <c r="AV48" s="850"/>
      <c r="AW48" s="848"/>
      <c r="AX48" s="849"/>
      <c r="AY48" s="849"/>
      <c r="AZ48" s="2343"/>
      <c r="BA48" s="2344"/>
      <c r="BB48" s="2351"/>
      <c r="BC48" s="2344"/>
      <c r="BD48" s="2118"/>
      <c r="BE48" s="2119"/>
      <c r="BF48" s="2119"/>
      <c r="BG48" s="2119"/>
      <c r="BH48" s="2120"/>
    </row>
    <row r="49" spans="2:60" ht="20.25" customHeight="1" x14ac:dyDescent="0.15">
      <c r="B49" s="684">
        <f>B46+1</f>
        <v>10</v>
      </c>
      <c r="C49" s="2053"/>
      <c r="D49" s="2062"/>
      <c r="E49" s="2054"/>
      <c r="F49" s="689">
        <f>C48</f>
        <v>0</v>
      </c>
      <c r="G49" s="552"/>
      <c r="H49" s="2191"/>
      <c r="I49" s="2057"/>
      <c r="J49" s="2332"/>
      <c r="K49" s="2332"/>
      <c r="L49" s="2058"/>
      <c r="M49" s="2337"/>
      <c r="N49" s="2338"/>
      <c r="O49" s="2339"/>
      <c r="P49" s="832" t="s">
        <v>905</v>
      </c>
      <c r="Q49" s="833"/>
      <c r="R49" s="833"/>
      <c r="S49" s="834"/>
      <c r="T49" s="835"/>
      <c r="U49" s="553" t="str">
        <f>IF(U48="","",VLOOKUP(U48,'[4]シフト記号表（勤務時間帯）'!$D$6:$X$47,21,FALSE))</f>
        <v/>
      </c>
      <c r="V49" s="554" t="str">
        <f>IF(V48="","",VLOOKUP(V48,'[4]シフト記号表（勤務時間帯）'!$D$6:$X$47,21,FALSE))</f>
        <v/>
      </c>
      <c r="W49" s="554" t="str">
        <f>IF(W48="","",VLOOKUP(W48,'[4]シフト記号表（勤務時間帯）'!$D$6:$X$47,21,FALSE))</f>
        <v/>
      </c>
      <c r="X49" s="554" t="str">
        <f>IF(X48="","",VLOOKUP(X48,'[4]シフト記号表（勤務時間帯）'!$D$6:$X$47,21,FALSE))</f>
        <v/>
      </c>
      <c r="Y49" s="554" t="str">
        <f>IF(Y48="","",VLOOKUP(Y48,'[4]シフト記号表（勤務時間帯）'!$D$6:$X$47,21,FALSE))</f>
        <v/>
      </c>
      <c r="Z49" s="554" t="str">
        <f>IF(Z48="","",VLOOKUP(Z48,'[4]シフト記号表（勤務時間帯）'!$D$6:$X$47,21,FALSE))</f>
        <v/>
      </c>
      <c r="AA49" s="555" t="str">
        <f>IF(AA48="","",VLOOKUP(AA48,'[4]シフト記号表（勤務時間帯）'!$D$6:$X$47,21,FALSE))</f>
        <v/>
      </c>
      <c r="AB49" s="553" t="str">
        <f>IF(AB48="","",VLOOKUP(AB48,'[4]シフト記号表（勤務時間帯）'!$D$6:$X$47,21,FALSE))</f>
        <v/>
      </c>
      <c r="AC49" s="554" t="str">
        <f>IF(AC48="","",VLOOKUP(AC48,'[4]シフト記号表（勤務時間帯）'!$D$6:$X$47,21,FALSE))</f>
        <v/>
      </c>
      <c r="AD49" s="554" t="str">
        <f>IF(AD48="","",VLOOKUP(AD48,'[4]シフト記号表（勤務時間帯）'!$D$6:$X$47,21,FALSE))</f>
        <v/>
      </c>
      <c r="AE49" s="554" t="str">
        <f>IF(AE48="","",VLOOKUP(AE48,'[4]シフト記号表（勤務時間帯）'!$D$6:$X$47,21,FALSE))</f>
        <v/>
      </c>
      <c r="AF49" s="554" t="str">
        <f>IF(AF48="","",VLOOKUP(AF48,'[4]シフト記号表（勤務時間帯）'!$D$6:$X$47,21,FALSE))</f>
        <v/>
      </c>
      <c r="AG49" s="554" t="str">
        <f>IF(AG48="","",VLOOKUP(AG48,'[4]シフト記号表（勤務時間帯）'!$D$6:$X$47,21,FALSE))</f>
        <v/>
      </c>
      <c r="AH49" s="555" t="str">
        <f>IF(AH48="","",VLOOKUP(AH48,'[4]シフト記号表（勤務時間帯）'!$D$6:$X$47,21,FALSE))</f>
        <v/>
      </c>
      <c r="AI49" s="553" t="str">
        <f>IF(AI48="","",VLOOKUP(AI48,'[4]シフト記号表（勤務時間帯）'!$D$6:$X$47,21,FALSE))</f>
        <v/>
      </c>
      <c r="AJ49" s="554" t="str">
        <f>IF(AJ48="","",VLOOKUP(AJ48,'[4]シフト記号表（勤務時間帯）'!$D$6:$X$47,21,FALSE))</f>
        <v/>
      </c>
      <c r="AK49" s="554" t="str">
        <f>IF(AK48="","",VLOOKUP(AK48,'[4]シフト記号表（勤務時間帯）'!$D$6:$X$47,21,FALSE))</f>
        <v/>
      </c>
      <c r="AL49" s="554" t="str">
        <f>IF(AL48="","",VLOOKUP(AL48,'[4]シフト記号表（勤務時間帯）'!$D$6:$X$47,21,FALSE))</f>
        <v/>
      </c>
      <c r="AM49" s="554" t="str">
        <f>IF(AM48="","",VLOOKUP(AM48,'[4]シフト記号表（勤務時間帯）'!$D$6:$X$47,21,FALSE))</f>
        <v/>
      </c>
      <c r="AN49" s="554" t="str">
        <f>IF(AN48="","",VLOOKUP(AN48,'[4]シフト記号表（勤務時間帯）'!$D$6:$X$47,21,FALSE))</f>
        <v/>
      </c>
      <c r="AO49" s="555" t="str">
        <f>IF(AO48="","",VLOOKUP(AO48,'[4]シフト記号表（勤務時間帯）'!$D$6:$X$47,21,FALSE))</f>
        <v/>
      </c>
      <c r="AP49" s="553" t="str">
        <f>IF(AP48="","",VLOOKUP(AP48,'[4]シフト記号表（勤務時間帯）'!$D$6:$X$47,21,FALSE))</f>
        <v/>
      </c>
      <c r="AQ49" s="554" t="str">
        <f>IF(AQ48="","",VLOOKUP(AQ48,'[4]シフト記号表（勤務時間帯）'!$D$6:$X$47,21,FALSE))</f>
        <v/>
      </c>
      <c r="AR49" s="554" t="str">
        <f>IF(AR48="","",VLOOKUP(AR48,'[4]シフト記号表（勤務時間帯）'!$D$6:$X$47,21,FALSE))</f>
        <v/>
      </c>
      <c r="AS49" s="554" t="str">
        <f>IF(AS48="","",VLOOKUP(AS48,'[4]シフト記号表（勤務時間帯）'!$D$6:$X$47,21,FALSE))</f>
        <v/>
      </c>
      <c r="AT49" s="554" t="str">
        <f>IF(AT48="","",VLOOKUP(AT48,'[4]シフト記号表（勤務時間帯）'!$D$6:$X$47,21,FALSE))</f>
        <v/>
      </c>
      <c r="AU49" s="554" t="str">
        <f>IF(AU48="","",VLOOKUP(AU48,'[4]シフト記号表（勤務時間帯）'!$D$6:$X$47,21,FALSE))</f>
        <v/>
      </c>
      <c r="AV49" s="555" t="str">
        <f>IF(AV48="","",VLOOKUP(AV48,'[4]シフト記号表（勤務時間帯）'!$D$6:$X$47,21,FALSE))</f>
        <v/>
      </c>
      <c r="AW49" s="553" t="str">
        <f>IF(AW48="","",VLOOKUP(AW48,'[4]シフト記号表（勤務時間帯）'!$D$6:$X$47,21,FALSE))</f>
        <v/>
      </c>
      <c r="AX49" s="554" t="str">
        <f>IF(AX48="","",VLOOKUP(AX48,'[4]シフト記号表（勤務時間帯）'!$D$6:$X$47,21,FALSE))</f>
        <v/>
      </c>
      <c r="AY49" s="554" t="str">
        <f>IF(AY48="","",VLOOKUP(AY48,'[4]シフト記号表（勤務時間帯）'!$D$6:$X$47,21,FALSE))</f>
        <v/>
      </c>
      <c r="AZ49" s="2046">
        <f>IF($BC$3="４週",SUM(U49:AV49),IF($BC$3="暦月",SUM(U49:AY49),""))</f>
        <v>0</v>
      </c>
      <c r="BA49" s="2047"/>
      <c r="BB49" s="2048">
        <f>IF($BC$3="４週",AZ49/4,IF($BC$3="暦月",(AZ49/($BC$8/7)),""))</f>
        <v>0</v>
      </c>
      <c r="BC49" s="2047"/>
      <c r="BD49" s="2043"/>
      <c r="BE49" s="2044"/>
      <c r="BF49" s="2044"/>
      <c r="BG49" s="2044"/>
      <c r="BH49" s="2045"/>
    </row>
    <row r="50" spans="2:60" ht="20.25" customHeight="1" x14ac:dyDescent="0.15">
      <c r="B50" s="836"/>
      <c r="C50" s="2135"/>
      <c r="D50" s="2140"/>
      <c r="E50" s="2136"/>
      <c r="F50" s="690"/>
      <c r="G50" s="837">
        <f>C48</f>
        <v>0</v>
      </c>
      <c r="H50" s="2256"/>
      <c r="I50" s="2137"/>
      <c r="J50" s="2333"/>
      <c r="K50" s="2333"/>
      <c r="L50" s="2138"/>
      <c r="M50" s="2340"/>
      <c r="N50" s="2341"/>
      <c r="O50" s="2342"/>
      <c r="P50" s="858" t="s">
        <v>906</v>
      </c>
      <c r="Q50" s="859"/>
      <c r="R50" s="859"/>
      <c r="S50" s="860"/>
      <c r="T50" s="861"/>
      <c r="U50" s="557" t="str">
        <f>IF(U48="","",VLOOKUP(U48,'[4]シフト記号表（勤務時間帯）'!$D$6:$Z$47,23,FALSE))</f>
        <v/>
      </c>
      <c r="V50" s="558" t="str">
        <f>IF(V48="","",VLOOKUP(V48,'[4]シフト記号表（勤務時間帯）'!$D$6:$Z$47,23,FALSE))</f>
        <v/>
      </c>
      <c r="W50" s="558" t="str">
        <f>IF(W48="","",VLOOKUP(W48,'[4]シフト記号表（勤務時間帯）'!$D$6:$Z$47,23,FALSE))</f>
        <v/>
      </c>
      <c r="X50" s="558" t="str">
        <f>IF(X48="","",VLOOKUP(X48,'[4]シフト記号表（勤務時間帯）'!$D$6:$Z$47,23,FALSE))</f>
        <v/>
      </c>
      <c r="Y50" s="558" t="str">
        <f>IF(Y48="","",VLOOKUP(Y48,'[4]シフト記号表（勤務時間帯）'!$D$6:$Z$47,23,FALSE))</f>
        <v/>
      </c>
      <c r="Z50" s="558" t="str">
        <f>IF(Z48="","",VLOOKUP(Z48,'[4]シフト記号表（勤務時間帯）'!$D$6:$Z$47,23,FALSE))</f>
        <v/>
      </c>
      <c r="AA50" s="559" t="str">
        <f>IF(AA48="","",VLOOKUP(AA48,'[4]シフト記号表（勤務時間帯）'!$D$6:$Z$47,23,FALSE))</f>
        <v/>
      </c>
      <c r="AB50" s="557" t="str">
        <f>IF(AB48="","",VLOOKUP(AB48,'[4]シフト記号表（勤務時間帯）'!$D$6:$Z$47,23,FALSE))</f>
        <v/>
      </c>
      <c r="AC50" s="558" t="str">
        <f>IF(AC48="","",VLOOKUP(AC48,'[4]シフト記号表（勤務時間帯）'!$D$6:$Z$47,23,FALSE))</f>
        <v/>
      </c>
      <c r="AD50" s="558" t="str">
        <f>IF(AD48="","",VLOOKUP(AD48,'[4]シフト記号表（勤務時間帯）'!$D$6:$Z$47,23,FALSE))</f>
        <v/>
      </c>
      <c r="AE50" s="558" t="str">
        <f>IF(AE48="","",VLOOKUP(AE48,'[4]シフト記号表（勤務時間帯）'!$D$6:$Z$47,23,FALSE))</f>
        <v/>
      </c>
      <c r="AF50" s="558" t="str">
        <f>IF(AF48="","",VLOOKUP(AF48,'[4]シフト記号表（勤務時間帯）'!$D$6:$Z$47,23,FALSE))</f>
        <v/>
      </c>
      <c r="AG50" s="558" t="str">
        <f>IF(AG48="","",VLOOKUP(AG48,'[4]シフト記号表（勤務時間帯）'!$D$6:$Z$47,23,FALSE))</f>
        <v/>
      </c>
      <c r="AH50" s="559" t="str">
        <f>IF(AH48="","",VLOOKUP(AH48,'[4]シフト記号表（勤務時間帯）'!$D$6:$Z$47,23,FALSE))</f>
        <v/>
      </c>
      <c r="AI50" s="557" t="str">
        <f>IF(AI48="","",VLOOKUP(AI48,'[4]シフト記号表（勤務時間帯）'!$D$6:$Z$47,23,FALSE))</f>
        <v/>
      </c>
      <c r="AJ50" s="558" t="str">
        <f>IF(AJ48="","",VLOOKUP(AJ48,'[4]シフト記号表（勤務時間帯）'!$D$6:$Z$47,23,FALSE))</f>
        <v/>
      </c>
      <c r="AK50" s="558" t="str">
        <f>IF(AK48="","",VLOOKUP(AK48,'[4]シフト記号表（勤務時間帯）'!$D$6:$Z$47,23,FALSE))</f>
        <v/>
      </c>
      <c r="AL50" s="558" t="str">
        <f>IF(AL48="","",VLOOKUP(AL48,'[4]シフト記号表（勤務時間帯）'!$D$6:$Z$47,23,FALSE))</f>
        <v/>
      </c>
      <c r="AM50" s="558" t="str">
        <f>IF(AM48="","",VLOOKUP(AM48,'[4]シフト記号表（勤務時間帯）'!$D$6:$Z$47,23,FALSE))</f>
        <v/>
      </c>
      <c r="AN50" s="558" t="str">
        <f>IF(AN48="","",VLOOKUP(AN48,'[4]シフト記号表（勤務時間帯）'!$D$6:$Z$47,23,FALSE))</f>
        <v/>
      </c>
      <c r="AO50" s="559" t="str">
        <f>IF(AO48="","",VLOOKUP(AO48,'[4]シフト記号表（勤務時間帯）'!$D$6:$Z$47,23,FALSE))</f>
        <v/>
      </c>
      <c r="AP50" s="557" t="str">
        <f>IF(AP48="","",VLOOKUP(AP48,'[4]シフト記号表（勤務時間帯）'!$D$6:$Z$47,23,FALSE))</f>
        <v/>
      </c>
      <c r="AQ50" s="558" t="str">
        <f>IF(AQ48="","",VLOOKUP(AQ48,'[4]シフト記号表（勤務時間帯）'!$D$6:$Z$47,23,FALSE))</f>
        <v/>
      </c>
      <c r="AR50" s="558" t="str">
        <f>IF(AR48="","",VLOOKUP(AR48,'[4]シフト記号表（勤務時間帯）'!$D$6:$Z$47,23,FALSE))</f>
        <v/>
      </c>
      <c r="AS50" s="558" t="str">
        <f>IF(AS48="","",VLOOKUP(AS48,'[4]シフト記号表（勤務時間帯）'!$D$6:$Z$47,23,FALSE))</f>
        <v/>
      </c>
      <c r="AT50" s="558" t="str">
        <f>IF(AT48="","",VLOOKUP(AT48,'[4]シフト記号表（勤務時間帯）'!$D$6:$Z$47,23,FALSE))</f>
        <v/>
      </c>
      <c r="AU50" s="558" t="str">
        <f>IF(AU48="","",VLOOKUP(AU48,'[4]シフト記号表（勤務時間帯）'!$D$6:$Z$47,23,FALSE))</f>
        <v/>
      </c>
      <c r="AV50" s="559" t="str">
        <f>IF(AV48="","",VLOOKUP(AV48,'[4]シフト記号表（勤務時間帯）'!$D$6:$Z$47,23,FALSE))</f>
        <v/>
      </c>
      <c r="AW50" s="557" t="str">
        <f>IF(AW48="","",VLOOKUP(AW48,'[4]シフト記号表（勤務時間帯）'!$D$6:$Z$47,23,FALSE))</f>
        <v/>
      </c>
      <c r="AX50" s="558" t="str">
        <f>IF(AX48="","",VLOOKUP(AX48,'[4]シフト記号表（勤務時間帯）'!$D$6:$Z$47,23,FALSE))</f>
        <v/>
      </c>
      <c r="AY50" s="558" t="str">
        <f>IF(AY48="","",VLOOKUP(AY48,'[4]シフト記号表（勤務時間帯）'!$D$6:$Z$47,23,FALSE))</f>
        <v/>
      </c>
      <c r="AZ50" s="2132">
        <f>IF($BC$3="４週",SUM(U50:AV50),IF($BC$3="暦月",SUM(U50:AY50),""))</f>
        <v>0</v>
      </c>
      <c r="BA50" s="2133"/>
      <c r="BB50" s="2134">
        <f>IF($BC$3="４週",AZ50/4,IF($BC$3="暦月",(AZ50/($BC$8/7)),""))</f>
        <v>0</v>
      </c>
      <c r="BC50" s="2133"/>
      <c r="BD50" s="2129"/>
      <c r="BE50" s="2130"/>
      <c r="BF50" s="2130"/>
      <c r="BG50" s="2130"/>
      <c r="BH50" s="2131"/>
    </row>
    <row r="51" spans="2:60" ht="20.25" customHeight="1" x14ac:dyDescent="0.15">
      <c r="B51" s="842"/>
      <c r="C51" s="2121"/>
      <c r="D51" s="2126"/>
      <c r="E51" s="2122"/>
      <c r="F51" s="689"/>
      <c r="G51" s="552"/>
      <c r="H51" s="2353"/>
      <c r="I51" s="2123"/>
      <c r="J51" s="2331"/>
      <c r="K51" s="2331"/>
      <c r="L51" s="2124"/>
      <c r="M51" s="2334"/>
      <c r="N51" s="2335"/>
      <c r="O51" s="2336"/>
      <c r="P51" s="844" t="s">
        <v>887</v>
      </c>
      <c r="Q51" s="851"/>
      <c r="R51" s="851"/>
      <c r="S51" s="852"/>
      <c r="T51" s="857"/>
      <c r="U51" s="848"/>
      <c r="V51" s="849"/>
      <c r="W51" s="849"/>
      <c r="X51" s="849"/>
      <c r="Y51" s="849"/>
      <c r="Z51" s="849"/>
      <c r="AA51" s="850"/>
      <c r="AB51" s="848"/>
      <c r="AC51" s="849"/>
      <c r="AD51" s="849"/>
      <c r="AE51" s="849"/>
      <c r="AF51" s="849"/>
      <c r="AG51" s="849"/>
      <c r="AH51" s="850"/>
      <c r="AI51" s="848"/>
      <c r="AJ51" s="849"/>
      <c r="AK51" s="849"/>
      <c r="AL51" s="849"/>
      <c r="AM51" s="849"/>
      <c r="AN51" s="849"/>
      <c r="AO51" s="850"/>
      <c r="AP51" s="848"/>
      <c r="AQ51" s="849"/>
      <c r="AR51" s="849"/>
      <c r="AS51" s="849"/>
      <c r="AT51" s="849"/>
      <c r="AU51" s="849"/>
      <c r="AV51" s="850"/>
      <c r="AW51" s="848"/>
      <c r="AX51" s="849"/>
      <c r="AY51" s="849"/>
      <c r="AZ51" s="2343"/>
      <c r="BA51" s="2344"/>
      <c r="BB51" s="2351"/>
      <c r="BC51" s="2344"/>
      <c r="BD51" s="2118"/>
      <c r="BE51" s="2119"/>
      <c r="BF51" s="2119"/>
      <c r="BG51" s="2119"/>
      <c r="BH51" s="2120"/>
    </row>
    <row r="52" spans="2:60" ht="20.25" customHeight="1" x14ac:dyDescent="0.15">
      <c r="B52" s="684">
        <f>B49+1</f>
        <v>11</v>
      </c>
      <c r="C52" s="2053"/>
      <c r="D52" s="2062"/>
      <c r="E52" s="2054"/>
      <c r="F52" s="689">
        <f>C51</f>
        <v>0</v>
      </c>
      <c r="G52" s="552"/>
      <c r="H52" s="2191"/>
      <c r="I52" s="2057"/>
      <c r="J52" s="2332"/>
      <c r="K52" s="2332"/>
      <c r="L52" s="2058"/>
      <c r="M52" s="2337"/>
      <c r="N52" s="2338"/>
      <c r="O52" s="2339"/>
      <c r="P52" s="832" t="s">
        <v>905</v>
      </c>
      <c r="Q52" s="833"/>
      <c r="R52" s="833"/>
      <c r="S52" s="834"/>
      <c r="T52" s="835"/>
      <c r="U52" s="553" t="str">
        <f>IF(U51="","",VLOOKUP(U51,'[4]シフト記号表（勤務時間帯）'!$D$6:$X$47,21,FALSE))</f>
        <v/>
      </c>
      <c r="V52" s="554" t="str">
        <f>IF(V51="","",VLOOKUP(V51,'[4]シフト記号表（勤務時間帯）'!$D$6:$X$47,21,FALSE))</f>
        <v/>
      </c>
      <c r="W52" s="554" t="str">
        <f>IF(W51="","",VLOOKUP(W51,'[4]シフト記号表（勤務時間帯）'!$D$6:$X$47,21,FALSE))</f>
        <v/>
      </c>
      <c r="X52" s="554" t="str">
        <f>IF(X51="","",VLOOKUP(X51,'[4]シフト記号表（勤務時間帯）'!$D$6:$X$47,21,FALSE))</f>
        <v/>
      </c>
      <c r="Y52" s="554" t="str">
        <f>IF(Y51="","",VLOOKUP(Y51,'[4]シフト記号表（勤務時間帯）'!$D$6:$X$47,21,FALSE))</f>
        <v/>
      </c>
      <c r="Z52" s="554" t="str">
        <f>IF(Z51="","",VLOOKUP(Z51,'[4]シフト記号表（勤務時間帯）'!$D$6:$X$47,21,FALSE))</f>
        <v/>
      </c>
      <c r="AA52" s="555" t="str">
        <f>IF(AA51="","",VLOOKUP(AA51,'[4]シフト記号表（勤務時間帯）'!$D$6:$X$47,21,FALSE))</f>
        <v/>
      </c>
      <c r="AB52" s="553" t="str">
        <f>IF(AB51="","",VLOOKUP(AB51,'[4]シフト記号表（勤務時間帯）'!$D$6:$X$47,21,FALSE))</f>
        <v/>
      </c>
      <c r="AC52" s="554" t="str">
        <f>IF(AC51="","",VLOOKUP(AC51,'[4]シフト記号表（勤務時間帯）'!$D$6:$X$47,21,FALSE))</f>
        <v/>
      </c>
      <c r="AD52" s="554" t="str">
        <f>IF(AD51="","",VLOOKUP(AD51,'[4]シフト記号表（勤務時間帯）'!$D$6:$X$47,21,FALSE))</f>
        <v/>
      </c>
      <c r="AE52" s="554" t="str">
        <f>IF(AE51="","",VLOOKUP(AE51,'[4]シフト記号表（勤務時間帯）'!$D$6:$X$47,21,FALSE))</f>
        <v/>
      </c>
      <c r="AF52" s="554" t="str">
        <f>IF(AF51="","",VLOOKUP(AF51,'[4]シフト記号表（勤務時間帯）'!$D$6:$X$47,21,FALSE))</f>
        <v/>
      </c>
      <c r="AG52" s="554" t="str">
        <f>IF(AG51="","",VLOOKUP(AG51,'[4]シフト記号表（勤務時間帯）'!$D$6:$X$47,21,FALSE))</f>
        <v/>
      </c>
      <c r="AH52" s="555" t="str">
        <f>IF(AH51="","",VLOOKUP(AH51,'[4]シフト記号表（勤務時間帯）'!$D$6:$X$47,21,FALSE))</f>
        <v/>
      </c>
      <c r="AI52" s="553" t="str">
        <f>IF(AI51="","",VLOOKUP(AI51,'[4]シフト記号表（勤務時間帯）'!$D$6:$X$47,21,FALSE))</f>
        <v/>
      </c>
      <c r="AJ52" s="554" t="str">
        <f>IF(AJ51="","",VLOOKUP(AJ51,'[4]シフト記号表（勤務時間帯）'!$D$6:$X$47,21,FALSE))</f>
        <v/>
      </c>
      <c r="AK52" s="554" t="str">
        <f>IF(AK51="","",VLOOKUP(AK51,'[4]シフト記号表（勤務時間帯）'!$D$6:$X$47,21,FALSE))</f>
        <v/>
      </c>
      <c r="AL52" s="554" t="str">
        <f>IF(AL51="","",VLOOKUP(AL51,'[4]シフト記号表（勤務時間帯）'!$D$6:$X$47,21,FALSE))</f>
        <v/>
      </c>
      <c r="AM52" s="554" t="str">
        <f>IF(AM51="","",VLOOKUP(AM51,'[4]シフト記号表（勤務時間帯）'!$D$6:$X$47,21,FALSE))</f>
        <v/>
      </c>
      <c r="AN52" s="554" t="str">
        <f>IF(AN51="","",VLOOKUP(AN51,'[4]シフト記号表（勤務時間帯）'!$D$6:$X$47,21,FALSE))</f>
        <v/>
      </c>
      <c r="AO52" s="555" t="str">
        <f>IF(AO51="","",VLOOKUP(AO51,'[4]シフト記号表（勤務時間帯）'!$D$6:$X$47,21,FALSE))</f>
        <v/>
      </c>
      <c r="AP52" s="553" t="str">
        <f>IF(AP51="","",VLOOKUP(AP51,'[4]シフト記号表（勤務時間帯）'!$D$6:$X$47,21,FALSE))</f>
        <v/>
      </c>
      <c r="AQ52" s="554" t="str">
        <f>IF(AQ51="","",VLOOKUP(AQ51,'[4]シフト記号表（勤務時間帯）'!$D$6:$X$47,21,FALSE))</f>
        <v/>
      </c>
      <c r="AR52" s="554" t="str">
        <f>IF(AR51="","",VLOOKUP(AR51,'[4]シフト記号表（勤務時間帯）'!$D$6:$X$47,21,FALSE))</f>
        <v/>
      </c>
      <c r="AS52" s="554" t="str">
        <f>IF(AS51="","",VLOOKUP(AS51,'[4]シフト記号表（勤務時間帯）'!$D$6:$X$47,21,FALSE))</f>
        <v/>
      </c>
      <c r="AT52" s="554" t="str">
        <f>IF(AT51="","",VLOOKUP(AT51,'[4]シフト記号表（勤務時間帯）'!$D$6:$X$47,21,FALSE))</f>
        <v/>
      </c>
      <c r="AU52" s="554" t="str">
        <f>IF(AU51="","",VLOOKUP(AU51,'[4]シフト記号表（勤務時間帯）'!$D$6:$X$47,21,FALSE))</f>
        <v/>
      </c>
      <c r="AV52" s="555" t="str">
        <f>IF(AV51="","",VLOOKUP(AV51,'[4]シフト記号表（勤務時間帯）'!$D$6:$X$47,21,FALSE))</f>
        <v/>
      </c>
      <c r="AW52" s="553" t="str">
        <f>IF(AW51="","",VLOOKUP(AW51,'[4]シフト記号表（勤務時間帯）'!$D$6:$X$47,21,FALSE))</f>
        <v/>
      </c>
      <c r="AX52" s="554" t="str">
        <f>IF(AX51="","",VLOOKUP(AX51,'[4]シフト記号表（勤務時間帯）'!$D$6:$X$47,21,FALSE))</f>
        <v/>
      </c>
      <c r="AY52" s="554" t="str">
        <f>IF(AY51="","",VLOOKUP(AY51,'[4]シフト記号表（勤務時間帯）'!$D$6:$X$47,21,FALSE))</f>
        <v/>
      </c>
      <c r="AZ52" s="2046">
        <f>IF($BC$3="４週",SUM(U52:AV52),IF($BC$3="暦月",SUM(U52:AY52),""))</f>
        <v>0</v>
      </c>
      <c r="BA52" s="2047"/>
      <c r="BB52" s="2048">
        <f>IF($BC$3="４週",AZ52/4,IF($BC$3="暦月",(AZ52/($BC$8/7)),""))</f>
        <v>0</v>
      </c>
      <c r="BC52" s="2047"/>
      <c r="BD52" s="2043"/>
      <c r="BE52" s="2044"/>
      <c r="BF52" s="2044"/>
      <c r="BG52" s="2044"/>
      <c r="BH52" s="2045"/>
    </row>
    <row r="53" spans="2:60" ht="20.25" customHeight="1" x14ac:dyDescent="0.15">
      <c r="B53" s="836"/>
      <c r="C53" s="2135"/>
      <c r="D53" s="2140"/>
      <c r="E53" s="2136"/>
      <c r="F53" s="690"/>
      <c r="G53" s="837">
        <f>C51</f>
        <v>0</v>
      </c>
      <c r="H53" s="2256"/>
      <c r="I53" s="2137"/>
      <c r="J53" s="2333"/>
      <c r="K53" s="2333"/>
      <c r="L53" s="2138"/>
      <c r="M53" s="2340"/>
      <c r="N53" s="2341"/>
      <c r="O53" s="2342"/>
      <c r="P53" s="858" t="s">
        <v>906</v>
      </c>
      <c r="Q53" s="859"/>
      <c r="R53" s="859"/>
      <c r="S53" s="860"/>
      <c r="T53" s="861"/>
      <c r="U53" s="557" t="str">
        <f>IF(U51="","",VLOOKUP(U51,'[4]シフト記号表（勤務時間帯）'!$D$6:$Z$47,23,FALSE))</f>
        <v/>
      </c>
      <c r="V53" s="558" t="str">
        <f>IF(V51="","",VLOOKUP(V51,'[4]シフト記号表（勤務時間帯）'!$D$6:$Z$47,23,FALSE))</f>
        <v/>
      </c>
      <c r="W53" s="558" t="str">
        <f>IF(W51="","",VLOOKUP(W51,'[4]シフト記号表（勤務時間帯）'!$D$6:$Z$47,23,FALSE))</f>
        <v/>
      </c>
      <c r="X53" s="558" t="str">
        <f>IF(X51="","",VLOOKUP(X51,'[4]シフト記号表（勤務時間帯）'!$D$6:$Z$47,23,FALSE))</f>
        <v/>
      </c>
      <c r="Y53" s="558" t="str">
        <f>IF(Y51="","",VLOOKUP(Y51,'[4]シフト記号表（勤務時間帯）'!$D$6:$Z$47,23,FALSE))</f>
        <v/>
      </c>
      <c r="Z53" s="558" t="str">
        <f>IF(Z51="","",VLOOKUP(Z51,'[4]シフト記号表（勤務時間帯）'!$D$6:$Z$47,23,FALSE))</f>
        <v/>
      </c>
      <c r="AA53" s="559" t="str">
        <f>IF(AA51="","",VLOOKUP(AA51,'[4]シフト記号表（勤務時間帯）'!$D$6:$Z$47,23,FALSE))</f>
        <v/>
      </c>
      <c r="AB53" s="557" t="str">
        <f>IF(AB51="","",VLOOKUP(AB51,'[4]シフト記号表（勤務時間帯）'!$D$6:$Z$47,23,FALSE))</f>
        <v/>
      </c>
      <c r="AC53" s="558" t="str">
        <f>IF(AC51="","",VLOOKUP(AC51,'[4]シフト記号表（勤務時間帯）'!$D$6:$Z$47,23,FALSE))</f>
        <v/>
      </c>
      <c r="AD53" s="558" t="str">
        <f>IF(AD51="","",VLOOKUP(AD51,'[4]シフト記号表（勤務時間帯）'!$D$6:$Z$47,23,FALSE))</f>
        <v/>
      </c>
      <c r="AE53" s="558" t="str">
        <f>IF(AE51="","",VLOOKUP(AE51,'[4]シフト記号表（勤務時間帯）'!$D$6:$Z$47,23,FALSE))</f>
        <v/>
      </c>
      <c r="AF53" s="558" t="str">
        <f>IF(AF51="","",VLOOKUP(AF51,'[4]シフト記号表（勤務時間帯）'!$D$6:$Z$47,23,FALSE))</f>
        <v/>
      </c>
      <c r="AG53" s="558" t="str">
        <f>IF(AG51="","",VLOOKUP(AG51,'[4]シフト記号表（勤務時間帯）'!$D$6:$Z$47,23,FALSE))</f>
        <v/>
      </c>
      <c r="AH53" s="559" t="str">
        <f>IF(AH51="","",VLOOKUP(AH51,'[4]シフト記号表（勤務時間帯）'!$D$6:$Z$47,23,FALSE))</f>
        <v/>
      </c>
      <c r="AI53" s="557" t="str">
        <f>IF(AI51="","",VLOOKUP(AI51,'[4]シフト記号表（勤務時間帯）'!$D$6:$Z$47,23,FALSE))</f>
        <v/>
      </c>
      <c r="AJ53" s="558" t="str">
        <f>IF(AJ51="","",VLOOKUP(AJ51,'[4]シフト記号表（勤務時間帯）'!$D$6:$Z$47,23,FALSE))</f>
        <v/>
      </c>
      <c r="AK53" s="558" t="str">
        <f>IF(AK51="","",VLOOKUP(AK51,'[4]シフト記号表（勤務時間帯）'!$D$6:$Z$47,23,FALSE))</f>
        <v/>
      </c>
      <c r="AL53" s="558" t="str">
        <f>IF(AL51="","",VLOOKUP(AL51,'[4]シフト記号表（勤務時間帯）'!$D$6:$Z$47,23,FALSE))</f>
        <v/>
      </c>
      <c r="AM53" s="558" t="str">
        <f>IF(AM51="","",VLOOKUP(AM51,'[4]シフト記号表（勤務時間帯）'!$D$6:$Z$47,23,FALSE))</f>
        <v/>
      </c>
      <c r="AN53" s="558" t="str">
        <f>IF(AN51="","",VLOOKUP(AN51,'[4]シフト記号表（勤務時間帯）'!$D$6:$Z$47,23,FALSE))</f>
        <v/>
      </c>
      <c r="AO53" s="559" t="str">
        <f>IF(AO51="","",VLOOKUP(AO51,'[4]シフト記号表（勤務時間帯）'!$D$6:$Z$47,23,FALSE))</f>
        <v/>
      </c>
      <c r="AP53" s="557" t="str">
        <f>IF(AP51="","",VLOOKUP(AP51,'[4]シフト記号表（勤務時間帯）'!$D$6:$Z$47,23,FALSE))</f>
        <v/>
      </c>
      <c r="AQ53" s="558" t="str">
        <f>IF(AQ51="","",VLOOKUP(AQ51,'[4]シフト記号表（勤務時間帯）'!$D$6:$Z$47,23,FALSE))</f>
        <v/>
      </c>
      <c r="AR53" s="558" t="str">
        <f>IF(AR51="","",VLOOKUP(AR51,'[4]シフト記号表（勤務時間帯）'!$D$6:$Z$47,23,FALSE))</f>
        <v/>
      </c>
      <c r="AS53" s="558" t="str">
        <f>IF(AS51="","",VLOOKUP(AS51,'[4]シフト記号表（勤務時間帯）'!$D$6:$Z$47,23,FALSE))</f>
        <v/>
      </c>
      <c r="AT53" s="558" t="str">
        <f>IF(AT51="","",VLOOKUP(AT51,'[4]シフト記号表（勤務時間帯）'!$D$6:$Z$47,23,FALSE))</f>
        <v/>
      </c>
      <c r="AU53" s="558" t="str">
        <f>IF(AU51="","",VLOOKUP(AU51,'[4]シフト記号表（勤務時間帯）'!$D$6:$Z$47,23,FALSE))</f>
        <v/>
      </c>
      <c r="AV53" s="559" t="str">
        <f>IF(AV51="","",VLOOKUP(AV51,'[4]シフト記号表（勤務時間帯）'!$D$6:$Z$47,23,FALSE))</f>
        <v/>
      </c>
      <c r="AW53" s="557" t="str">
        <f>IF(AW51="","",VLOOKUP(AW51,'[4]シフト記号表（勤務時間帯）'!$D$6:$Z$47,23,FALSE))</f>
        <v/>
      </c>
      <c r="AX53" s="558" t="str">
        <f>IF(AX51="","",VLOOKUP(AX51,'[4]シフト記号表（勤務時間帯）'!$D$6:$Z$47,23,FALSE))</f>
        <v/>
      </c>
      <c r="AY53" s="558" t="str">
        <f>IF(AY51="","",VLOOKUP(AY51,'[4]シフト記号表（勤務時間帯）'!$D$6:$Z$47,23,FALSE))</f>
        <v/>
      </c>
      <c r="AZ53" s="2132">
        <f>IF($BC$3="４週",SUM(U53:AV53),IF($BC$3="暦月",SUM(U53:AY53),""))</f>
        <v>0</v>
      </c>
      <c r="BA53" s="2133"/>
      <c r="BB53" s="2134">
        <f>IF($BC$3="４週",AZ53/4,IF($BC$3="暦月",(AZ53/($BC$8/7)),""))</f>
        <v>0</v>
      </c>
      <c r="BC53" s="2133"/>
      <c r="BD53" s="2129"/>
      <c r="BE53" s="2130"/>
      <c r="BF53" s="2130"/>
      <c r="BG53" s="2130"/>
      <c r="BH53" s="2131"/>
    </row>
    <row r="54" spans="2:60" ht="20.25" customHeight="1" x14ac:dyDescent="0.15">
      <c r="B54" s="842"/>
      <c r="C54" s="2121"/>
      <c r="D54" s="2126"/>
      <c r="E54" s="2122"/>
      <c r="F54" s="689"/>
      <c r="G54" s="552"/>
      <c r="H54" s="2353"/>
      <c r="I54" s="2123"/>
      <c r="J54" s="2331"/>
      <c r="K54" s="2331"/>
      <c r="L54" s="2124"/>
      <c r="M54" s="2334"/>
      <c r="N54" s="2335"/>
      <c r="O54" s="2336"/>
      <c r="P54" s="844" t="s">
        <v>887</v>
      </c>
      <c r="Q54" s="851"/>
      <c r="R54" s="851"/>
      <c r="S54" s="852"/>
      <c r="T54" s="857"/>
      <c r="U54" s="848"/>
      <c r="V54" s="849"/>
      <c r="W54" s="849"/>
      <c r="X54" s="849"/>
      <c r="Y54" s="849"/>
      <c r="Z54" s="849"/>
      <c r="AA54" s="850"/>
      <c r="AB54" s="848"/>
      <c r="AC54" s="849"/>
      <c r="AD54" s="849"/>
      <c r="AE54" s="849"/>
      <c r="AF54" s="849"/>
      <c r="AG54" s="849"/>
      <c r="AH54" s="850"/>
      <c r="AI54" s="848"/>
      <c r="AJ54" s="849"/>
      <c r="AK54" s="849"/>
      <c r="AL54" s="849"/>
      <c r="AM54" s="849"/>
      <c r="AN54" s="849"/>
      <c r="AO54" s="850"/>
      <c r="AP54" s="848"/>
      <c r="AQ54" s="849"/>
      <c r="AR54" s="849"/>
      <c r="AS54" s="849"/>
      <c r="AT54" s="849"/>
      <c r="AU54" s="849"/>
      <c r="AV54" s="850"/>
      <c r="AW54" s="848"/>
      <c r="AX54" s="849"/>
      <c r="AY54" s="849"/>
      <c r="AZ54" s="2343"/>
      <c r="BA54" s="2344"/>
      <c r="BB54" s="2351"/>
      <c r="BC54" s="2344"/>
      <c r="BD54" s="2118"/>
      <c r="BE54" s="2119"/>
      <c r="BF54" s="2119"/>
      <c r="BG54" s="2119"/>
      <c r="BH54" s="2120"/>
    </row>
    <row r="55" spans="2:60" ht="20.25" customHeight="1" x14ac:dyDescent="0.15">
      <c r="B55" s="684">
        <f>B52+1</f>
        <v>12</v>
      </c>
      <c r="C55" s="2053"/>
      <c r="D55" s="2062"/>
      <c r="E55" s="2054"/>
      <c r="F55" s="689">
        <f>C54</f>
        <v>0</v>
      </c>
      <c r="G55" s="552"/>
      <c r="H55" s="2191"/>
      <c r="I55" s="2057"/>
      <c r="J55" s="2332"/>
      <c r="K55" s="2332"/>
      <c r="L55" s="2058"/>
      <c r="M55" s="2337"/>
      <c r="N55" s="2338"/>
      <c r="O55" s="2339"/>
      <c r="P55" s="832" t="s">
        <v>905</v>
      </c>
      <c r="Q55" s="833"/>
      <c r="R55" s="833"/>
      <c r="S55" s="834"/>
      <c r="T55" s="835"/>
      <c r="U55" s="553" t="str">
        <f>IF(U54="","",VLOOKUP(U54,'[4]シフト記号表（勤務時間帯）'!$D$6:$X$47,21,FALSE))</f>
        <v/>
      </c>
      <c r="V55" s="554" t="str">
        <f>IF(V54="","",VLOOKUP(V54,'[4]シフト記号表（勤務時間帯）'!$D$6:$X$47,21,FALSE))</f>
        <v/>
      </c>
      <c r="W55" s="554" t="str">
        <f>IF(W54="","",VLOOKUP(W54,'[4]シフト記号表（勤務時間帯）'!$D$6:$X$47,21,FALSE))</f>
        <v/>
      </c>
      <c r="X55" s="554" t="str">
        <f>IF(X54="","",VLOOKUP(X54,'[4]シフト記号表（勤務時間帯）'!$D$6:$X$47,21,FALSE))</f>
        <v/>
      </c>
      <c r="Y55" s="554" t="str">
        <f>IF(Y54="","",VLOOKUP(Y54,'[4]シフト記号表（勤務時間帯）'!$D$6:$X$47,21,FALSE))</f>
        <v/>
      </c>
      <c r="Z55" s="554" t="str">
        <f>IF(Z54="","",VLOOKUP(Z54,'[4]シフト記号表（勤務時間帯）'!$D$6:$X$47,21,FALSE))</f>
        <v/>
      </c>
      <c r="AA55" s="555" t="str">
        <f>IF(AA54="","",VLOOKUP(AA54,'[4]シフト記号表（勤務時間帯）'!$D$6:$X$47,21,FALSE))</f>
        <v/>
      </c>
      <c r="AB55" s="553" t="str">
        <f>IF(AB54="","",VLOOKUP(AB54,'[4]シフト記号表（勤務時間帯）'!$D$6:$X$47,21,FALSE))</f>
        <v/>
      </c>
      <c r="AC55" s="554" t="str">
        <f>IF(AC54="","",VLOOKUP(AC54,'[4]シフト記号表（勤務時間帯）'!$D$6:$X$47,21,FALSE))</f>
        <v/>
      </c>
      <c r="AD55" s="554" t="str">
        <f>IF(AD54="","",VLOOKUP(AD54,'[4]シフト記号表（勤務時間帯）'!$D$6:$X$47,21,FALSE))</f>
        <v/>
      </c>
      <c r="AE55" s="554" t="str">
        <f>IF(AE54="","",VLOOKUP(AE54,'[4]シフト記号表（勤務時間帯）'!$D$6:$X$47,21,FALSE))</f>
        <v/>
      </c>
      <c r="AF55" s="554" t="str">
        <f>IF(AF54="","",VLOOKUP(AF54,'[4]シフト記号表（勤務時間帯）'!$D$6:$X$47,21,FALSE))</f>
        <v/>
      </c>
      <c r="AG55" s="554" t="str">
        <f>IF(AG54="","",VLOOKUP(AG54,'[4]シフト記号表（勤務時間帯）'!$D$6:$X$47,21,FALSE))</f>
        <v/>
      </c>
      <c r="AH55" s="555" t="str">
        <f>IF(AH54="","",VLOOKUP(AH54,'[4]シフト記号表（勤務時間帯）'!$D$6:$X$47,21,FALSE))</f>
        <v/>
      </c>
      <c r="AI55" s="553" t="str">
        <f>IF(AI54="","",VLOOKUP(AI54,'[4]シフト記号表（勤務時間帯）'!$D$6:$X$47,21,FALSE))</f>
        <v/>
      </c>
      <c r="AJ55" s="554" t="str">
        <f>IF(AJ54="","",VLOOKUP(AJ54,'[4]シフト記号表（勤務時間帯）'!$D$6:$X$47,21,FALSE))</f>
        <v/>
      </c>
      <c r="AK55" s="554" t="str">
        <f>IF(AK54="","",VLOOKUP(AK54,'[4]シフト記号表（勤務時間帯）'!$D$6:$X$47,21,FALSE))</f>
        <v/>
      </c>
      <c r="AL55" s="554" t="str">
        <f>IF(AL54="","",VLOOKUP(AL54,'[4]シフト記号表（勤務時間帯）'!$D$6:$X$47,21,FALSE))</f>
        <v/>
      </c>
      <c r="AM55" s="554" t="str">
        <f>IF(AM54="","",VLOOKUP(AM54,'[4]シフト記号表（勤務時間帯）'!$D$6:$X$47,21,FALSE))</f>
        <v/>
      </c>
      <c r="AN55" s="554" t="str">
        <f>IF(AN54="","",VLOOKUP(AN54,'[4]シフト記号表（勤務時間帯）'!$D$6:$X$47,21,FALSE))</f>
        <v/>
      </c>
      <c r="AO55" s="555" t="str">
        <f>IF(AO54="","",VLOOKUP(AO54,'[4]シフト記号表（勤務時間帯）'!$D$6:$X$47,21,FALSE))</f>
        <v/>
      </c>
      <c r="AP55" s="553" t="str">
        <f>IF(AP54="","",VLOOKUP(AP54,'[4]シフト記号表（勤務時間帯）'!$D$6:$X$47,21,FALSE))</f>
        <v/>
      </c>
      <c r="AQ55" s="554" t="str">
        <f>IF(AQ54="","",VLOOKUP(AQ54,'[4]シフト記号表（勤務時間帯）'!$D$6:$X$47,21,FALSE))</f>
        <v/>
      </c>
      <c r="AR55" s="554" t="str">
        <f>IF(AR54="","",VLOOKUP(AR54,'[4]シフト記号表（勤務時間帯）'!$D$6:$X$47,21,FALSE))</f>
        <v/>
      </c>
      <c r="AS55" s="554" t="str">
        <f>IF(AS54="","",VLOOKUP(AS54,'[4]シフト記号表（勤務時間帯）'!$D$6:$X$47,21,FALSE))</f>
        <v/>
      </c>
      <c r="AT55" s="554" t="str">
        <f>IF(AT54="","",VLOOKUP(AT54,'[4]シフト記号表（勤務時間帯）'!$D$6:$X$47,21,FALSE))</f>
        <v/>
      </c>
      <c r="AU55" s="554" t="str">
        <f>IF(AU54="","",VLOOKUP(AU54,'[4]シフト記号表（勤務時間帯）'!$D$6:$X$47,21,FALSE))</f>
        <v/>
      </c>
      <c r="AV55" s="555" t="str">
        <f>IF(AV54="","",VLOOKUP(AV54,'[4]シフト記号表（勤務時間帯）'!$D$6:$X$47,21,FALSE))</f>
        <v/>
      </c>
      <c r="AW55" s="553" t="str">
        <f>IF(AW54="","",VLOOKUP(AW54,'[4]シフト記号表（勤務時間帯）'!$D$6:$X$47,21,FALSE))</f>
        <v/>
      </c>
      <c r="AX55" s="554" t="str">
        <f>IF(AX54="","",VLOOKUP(AX54,'[4]シフト記号表（勤務時間帯）'!$D$6:$X$47,21,FALSE))</f>
        <v/>
      </c>
      <c r="AY55" s="554" t="str">
        <f>IF(AY54="","",VLOOKUP(AY54,'[4]シフト記号表（勤務時間帯）'!$D$6:$X$47,21,FALSE))</f>
        <v/>
      </c>
      <c r="AZ55" s="2046">
        <f>IF($BC$3="４週",SUM(U55:AV55),IF($BC$3="暦月",SUM(U55:AY55),""))</f>
        <v>0</v>
      </c>
      <c r="BA55" s="2047"/>
      <c r="BB55" s="2048">
        <f>IF($BC$3="４週",AZ55/4,IF($BC$3="暦月",(AZ55/($BC$8/7)),""))</f>
        <v>0</v>
      </c>
      <c r="BC55" s="2047"/>
      <c r="BD55" s="2043"/>
      <c r="BE55" s="2044"/>
      <c r="BF55" s="2044"/>
      <c r="BG55" s="2044"/>
      <c r="BH55" s="2045"/>
    </row>
    <row r="56" spans="2:60" ht="20.25" customHeight="1" x14ac:dyDescent="0.15">
      <c r="B56" s="836"/>
      <c r="C56" s="2135"/>
      <c r="D56" s="2140"/>
      <c r="E56" s="2136"/>
      <c r="F56" s="690"/>
      <c r="G56" s="837">
        <f>C54</f>
        <v>0</v>
      </c>
      <c r="H56" s="2256"/>
      <c r="I56" s="2137"/>
      <c r="J56" s="2333"/>
      <c r="K56" s="2333"/>
      <c r="L56" s="2138"/>
      <c r="M56" s="2340"/>
      <c r="N56" s="2341"/>
      <c r="O56" s="2342"/>
      <c r="P56" s="858" t="s">
        <v>906</v>
      </c>
      <c r="Q56" s="859"/>
      <c r="R56" s="859"/>
      <c r="S56" s="860"/>
      <c r="T56" s="861"/>
      <c r="U56" s="557" t="str">
        <f>IF(U54="","",VLOOKUP(U54,'[4]シフト記号表（勤務時間帯）'!$D$6:$Z$47,23,FALSE))</f>
        <v/>
      </c>
      <c r="V56" s="558" t="str">
        <f>IF(V54="","",VLOOKUP(V54,'[4]シフト記号表（勤務時間帯）'!$D$6:$Z$47,23,FALSE))</f>
        <v/>
      </c>
      <c r="W56" s="558" t="str">
        <f>IF(W54="","",VLOOKUP(W54,'[4]シフト記号表（勤務時間帯）'!$D$6:$Z$47,23,FALSE))</f>
        <v/>
      </c>
      <c r="X56" s="558" t="str">
        <f>IF(X54="","",VLOOKUP(X54,'[4]シフト記号表（勤務時間帯）'!$D$6:$Z$47,23,FALSE))</f>
        <v/>
      </c>
      <c r="Y56" s="558" t="str">
        <f>IF(Y54="","",VLOOKUP(Y54,'[4]シフト記号表（勤務時間帯）'!$D$6:$Z$47,23,FALSE))</f>
        <v/>
      </c>
      <c r="Z56" s="558" t="str">
        <f>IF(Z54="","",VLOOKUP(Z54,'[4]シフト記号表（勤務時間帯）'!$D$6:$Z$47,23,FALSE))</f>
        <v/>
      </c>
      <c r="AA56" s="559" t="str">
        <f>IF(AA54="","",VLOOKUP(AA54,'[4]シフト記号表（勤務時間帯）'!$D$6:$Z$47,23,FALSE))</f>
        <v/>
      </c>
      <c r="AB56" s="557" t="str">
        <f>IF(AB54="","",VLOOKUP(AB54,'[4]シフト記号表（勤務時間帯）'!$D$6:$Z$47,23,FALSE))</f>
        <v/>
      </c>
      <c r="AC56" s="558" t="str">
        <f>IF(AC54="","",VLOOKUP(AC54,'[4]シフト記号表（勤務時間帯）'!$D$6:$Z$47,23,FALSE))</f>
        <v/>
      </c>
      <c r="AD56" s="558" t="str">
        <f>IF(AD54="","",VLOOKUP(AD54,'[4]シフト記号表（勤務時間帯）'!$D$6:$Z$47,23,FALSE))</f>
        <v/>
      </c>
      <c r="AE56" s="558" t="str">
        <f>IF(AE54="","",VLOOKUP(AE54,'[4]シフト記号表（勤務時間帯）'!$D$6:$Z$47,23,FALSE))</f>
        <v/>
      </c>
      <c r="AF56" s="558" t="str">
        <f>IF(AF54="","",VLOOKUP(AF54,'[4]シフト記号表（勤務時間帯）'!$D$6:$Z$47,23,FALSE))</f>
        <v/>
      </c>
      <c r="AG56" s="558" t="str">
        <f>IF(AG54="","",VLOOKUP(AG54,'[4]シフト記号表（勤務時間帯）'!$D$6:$Z$47,23,FALSE))</f>
        <v/>
      </c>
      <c r="AH56" s="559" t="str">
        <f>IF(AH54="","",VLOOKUP(AH54,'[4]シフト記号表（勤務時間帯）'!$D$6:$Z$47,23,FALSE))</f>
        <v/>
      </c>
      <c r="AI56" s="557" t="str">
        <f>IF(AI54="","",VLOOKUP(AI54,'[4]シフト記号表（勤務時間帯）'!$D$6:$Z$47,23,FALSE))</f>
        <v/>
      </c>
      <c r="AJ56" s="558" t="str">
        <f>IF(AJ54="","",VLOOKUP(AJ54,'[4]シフト記号表（勤務時間帯）'!$D$6:$Z$47,23,FALSE))</f>
        <v/>
      </c>
      <c r="AK56" s="558" t="str">
        <f>IF(AK54="","",VLOOKUP(AK54,'[4]シフト記号表（勤務時間帯）'!$D$6:$Z$47,23,FALSE))</f>
        <v/>
      </c>
      <c r="AL56" s="558" t="str">
        <f>IF(AL54="","",VLOOKUP(AL54,'[4]シフト記号表（勤務時間帯）'!$D$6:$Z$47,23,FALSE))</f>
        <v/>
      </c>
      <c r="AM56" s="558" t="str">
        <f>IF(AM54="","",VLOOKUP(AM54,'[4]シフト記号表（勤務時間帯）'!$D$6:$Z$47,23,FALSE))</f>
        <v/>
      </c>
      <c r="AN56" s="558" t="str">
        <f>IF(AN54="","",VLOOKUP(AN54,'[4]シフト記号表（勤務時間帯）'!$D$6:$Z$47,23,FALSE))</f>
        <v/>
      </c>
      <c r="AO56" s="559" t="str">
        <f>IF(AO54="","",VLOOKUP(AO54,'[4]シフト記号表（勤務時間帯）'!$D$6:$Z$47,23,FALSE))</f>
        <v/>
      </c>
      <c r="AP56" s="557" t="str">
        <f>IF(AP54="","",VLOOKUP(AP54,'[4]シフト記号表（勤務時間帯）'!$D$6:$Z$47,23,FALSE))</f>
        <v/>
      </c>
      <c r="AQ56" s="558" t="str">
        <f>IF(AQ54="","",VLOOKUP(AQ54,'[4]シフト記号表（勤務時間帯）'!$D$6:$Z$47,23,FALSE))</f>
        <v/>
      </c>
      <c r="AR56" s="558" t="str">
        <f>IF(AR54="","",VLOOKUP(AR54,'[4]シフト記号表（勤務時間帯）'!$D$6:$Z$47,23,FALSE))</f>
        <v/>
      </c>
      <c r="AS56" s="558" t="str">
        <f>IF(AS54="","",VLOOKUP(AS54,'[4]シフト記号表（勤務時間帯）'!$D$6:$Z$47,23,FALSE))</f>
        <v/>
      </c>
      <c r="AT56" s="558" t="str">
        <f>IF(AT54="","",VLOOKUP(AT54,'[4]シフト記号表（勤務時間帯）'!$D$6:$Z$47,23,FALSE))</f>
        <v/>
      </c>
      <c r="AU56" s="558" t="str">
        <f>IF(AU54="","",VLOOKUP(AU54,'[4]シフト記号表（勤務時間帯）'!$D$6:$Z$47,23,FALSE))</f>
        <v/>
      </c>
      <c r="AV56" s="559" t="str">
        <f>IF(AV54="","",VLOOKUP(AV54,'[4]シフト記号表（勤務時間帯）'!$D$6:$Z$47,23,FALSE))</f>
        <v/>
      </c>
      <c r="AW56" s="557" t="str">
        <f>IF(AW54="","",VLOOKUP(AW54,'[4]シフト記号表（勤務時間帯）'!$D$6:$Z$47,23,FALSE))</f>
        <v/>
      </c>
      <c r="AX56" s="558" t="str">
        <f>IF(AX54="","",VLOOKUP(AX54,'[4]シフト記号表（勤務時間帯）'!$D$6:$Z$47,23,FALSE))</f>
        <v/>
      </c>
      <c r="AY56" s="558" t="str">
        <f>IF(AY54="","",VLOOKUP(AY54,'[4]シフト記号表（勤務時間帯）'!$D$6:$Z$47,23,FALSE))</f>
        <v/>
      </c>
      <c r="AZ56" s="2132">
        <f>IF($BC$3="４週",SUM(U56:AV56),IF($BC$3="暦月",SUM(U56:AY56),""))</f>
        <v>0</v>
      </c>
      <c r="BA56" s="2133"/>
      <c r="BB56" s="2134">
        <f>IF($BC$3="４週",AZ56/4,IF($BC$3="暦月",(AZ56/($BC$8/7)),""))</f>
        <v>0</v>
      </c>
      <c r="BC56" s="2133"/>
      <c r="BD56" s="2129"/>
      <c r="BE56" s="2130"/>
      <c r="BF56" s="2130"/>
      <c r="BG56" s="2130"/>
      <c r="BH56" s="2131"/>
    </row>
    <row r="57" spans="2:60" ht="20.25" customHeight="1" x14ac:dyDescent="0.15">
      <c r="B57" s="842"/>
      <c r="C57" s="2121"/>
      <c r="D57" s="2126"/>
      <c r="E57" s="2122"/>
      <c r="F57" s="689"/>
      <c r="G57" s="552"/>
      <c r="H57" s="2353"/>
      <c r="I57" s="2123"/>
      <c r="J57" s="2331"/>
      <c r="K57" s="2331"/>
      <c r="L57" s="2124"/>
      <c r="M57" s="2334"/>
      <c r="N57" s="2335"/>
      <c r="O57" s="2336"/>
      <c r="P57" s="844" t="s">
        <v>887</v>
      </c>
      <c r="Q57" s="851"/>
      <c r="R57" s="851"/>
      <c r="S57" s="852"/>
      <c r="T57" s="857"/>
      <c r="U57" s="848"/>
      <c r="V57" s="849"/>
      <c r="W57" s="849"/>
      <c r="X57" s="849"/>
      <c r="Y57" s="849"/>
      <c r="Z57" s="849"/>
      <c r="AA57" s="850"/>
      <c r="AB57" s="848"/>
      <c r="AC57" s="849"/>
      <c r="AD57" s="849"/>
      <c r="AE57" s="849"/>
      <c r="AF57" s="849"/>
      <c r="AG57" s="849"/>
      <c r="AH57" s="850"/>
      <c r="AI57" s="848"/>
      <c r="AJ57" s="849"/>
      <c r="AK57" s="849"/>
      <c r="AL57" s="849"/>
      <c r="AM57" s="849"/>
      <c r="AN57" s="849"/>
      <c r="AO57" s="850"/>
      <c r="AP57" s="848"/>
      <c r="AQ57" s="849"/>
      <c r="AR57" s="849"/>
      <c r="AS57" s="849"/>
      <c r="AT57" s="849"/>
      <c r="AU57" s="849"/>
      <c r="AV57" s="850"/>
      <c r="AW57" s="848"/>
      <c r="AX57" s="849"/>
      <c r="AY57" s="849"/>
      <c r="AZ57" s="2343"/>
      <c r="BA57" s="2344"/>
      <c r="BB57" s="2351"/>
      <c r="BC57" s="2344"/>
      <c r="BD57" s="2118"/>
      <c r="BE57" s="2119"/>
      <c r="BF57" s="2119"/>
      <c r="BG57" s="2119"/>
      <c r="BH57" s="2120"/>
    </row>
    <row r="58" spans="2:60" ht="20.25" customHeight="1" x14ac:dyDescent="0.15">
      <c r="B58" s="684">
        <f>B55+1</f>
        <v>13</v>
      </c>
      <c r="C58" s="2053"/>
      <c r="D58" s="2062"/>
      <c r="E58" s="2054"/>
      <c r="F58" s="689">
        <f>C57</f>
        <v>0</v>
      </c>
      <c r="G58" s="552"/>
      <c r="H58" s="2191"/>
      <c r="I58" s="2057"/>
      <c r="J58" s="2332"/>
      <c r="K58" s="2332"/>
      <c r="L58" s="2058"/>
      <c r="M58" s="2337"/>
      <c r="N58" s="2338"/>
      <c r="O58" s="2339"/>
      <c r="P58" s="832" t="s">
        <v>905</v>
      </c>
      <c r="Q58" s="833"/>
      <c r="R58" s="833"/>
      <c r="S58" s="834"/>
      <c r="T58" s="835"/>
      <c r="U58" s="553" t="str">
        <f>IF(U57="","",VLOOKUP(U57,'[4]シフト記号表（勤務時間帯）'!$D$6:$X$47,21,FALSE))</f>
        <v/>
      </c>
      <c r="V58" s="554" t="str">
        <f>IF(V57="","",VLOOKUP(V57,'[4]シフト記号表（勤務時間帯）'!$D$6:$X$47,21,FALSE))</f>
        <v/>
      </c>
      <c r="W58" s="554" t="str">
        <f>IF(W57="","",VLOOKUP(W57,'[4]シフト記号表（勤務時間帯）'!$D$6:$X$47,21,FALSE))</f>
        <v/>
      </c>
      <c r="X58" s="554" t="str">
        <f>IF(X57="","",VLOOKUP(X57,'[4]シフト記号表（勤務時間帯）'!$D$6:$X$47,21,FALSE))</f>
        <v/>
      </c>
      <c r="Y58" s="554" t="str">
        <f>IF(Y57="","",VLOOKUP(Y57,'[4]シフト記号表（勤務時間帯）'!$D$6:$X$47,21,FALSE))</f>
        <v/>
      </c>
      <c r="Z58" s="554" t="str">
        <f>IF(Z57="","",VLOOKUP(Z57,'[4]シフト記号表（勤務時間帯）'!$D$6:$X$47,21,FALSE))</f>
        <v/>
      </c>
      <c r="AA58" s="555" t="str">
        <f>IF(AA57="","",VLOOKUP(AA57,'[4]シフト記号表（勤務時間帯）'!$D$6:$X$47,21,FALSE))</f>
        <v/>
      </c>
      <c r="AB58" s="553" t="str">
        <f>IF(AB57="","",VLOOKUP(AB57,'[4]シフト記号表（勤務時間帯）'!$D$6:$X$47,21,FALSE))</f>
        <v/>
      </c>
      <c r="AC58" s="554" t="str">
        <f>IF(AC57="","",VLOOKUP(AC57,'[4]シフト記号表（勤務時間帯）'!$D$6:$X$47,21,FALSE))</f>
        <v/>
      </c>
      <c r="AD58" s="554" t="str">
        <f>IF(AD57="","",VLOOKUP(AD57,'[4]シフト記号表（勤務時間帯）'!$D$6:$X$47,21,FALSE))</f>
        <v/>
      </c>
      <c r="AE58" s="554" t="str">
        <f>IF(AE57="","",VLOOKUP(AE57,'[4]シフト記号表（勤務時間帯）'!$D$6:$X$47,21,FALSE))</f>
        <v/>
      </c>
      <c r="AF58" s="554" t="str">
        <f>IF(AF57="","",VLOOKUP(AF57,'[4]シフト記号表（勤務時間帯）'!$D$6:$X$47,21,FALSE))</f>
        <v/>
      </c>
      <c r="AG58" s="554" t="str">
        <f>IF(AG57="","",VLOOKUP(AG57,'[4]シフト記号表（勤務時間帯）'!$D$6:$X$47,21,FALSE))</f>
        <v/>
      </c>
      <c r="AH58" s="555" t="str">
        <f>IF(AH57="","",VLOOKUP(AH57,'[4]シフト記号表（勤務時間帯）'!$D$6:$X$47,21,FALSE))</f>
        <v/>
      </c>
      <c r="AI58" s="553" t="str">
        <f>IF(AI57="","",VLOOKUP(AI57,'[4]シフト記号表（勤務時間帯）'!$D$6:$X$47,21,FALSE))</f>
        <v/>
      </c>
      <c r="AJ58" s="554" t="str">
        <f>IF(AJ57="","",VLOOKUP(AJ57,'[4]シフト記号表（勤務時間帯）'!$D$6:$X$47,21,FALSE))</f>
        <v/>
      </c>
      <c r="AK58" s="554" t="str">
        <f>IF(AK57="","",VLOOKUP(AK57,'[4]シフト記号表（勤務時間帯）'!$D$6:$X$47,21,FALSE))</f>
        <v/>
      </c>
      <c r="AL58" s="554" t="str">
        <f>IF(AL57="","",VLOOKUP(AL57,'[4]シフト記号表（勤務時間帯）'!$D$6:$X$47,21,FALSE))</f>
        <v/>
      </c>
      <c r="AM58" s="554" t="str">
        <f>IF(AM57="","",VLOOKUP(AM57,'[4]シフト記号表（勤務時間帯）'!$D$6:$X$47,21,FALSE))</f>
        <v/>
      </c>
      <c r="AN58" s="554" t="str">
        <f>IF(AN57="","",VLOOKUP(AN57,'[4]シフト記号表（勤務時間帯）'!$D$6:$X$47,21,FALSE))</f>
        <v/>
      </c>
      <c r="AO58" s="555" t="str">
        <f>IF(AO57="","",VLOOKUP(AO57,'[4]シフト記号表（勤務時間帯）'!$D$6:$X$47,21,FALSE))</f>
        <v/>
      </c>
      <c r="AP58" s="553" t="str">
        <f>IF(AP57="","",VLOOKUP(AP57,'[4]シフト記号表（勤務時間帯）'!$D$6:$X$47,21,FALSE))</f>
        <v/>
      </c>
      <c r="AQ58" s="554" t="str">
        <f>IF(AQ57="","",VLOOKUP(AQ57,'[4]シフト記号表（勤務時間帯）'!$D$6:$X$47,21,FALSE))</f>
        <v/>
      </c>
      <c r="AR58" s="554" t="str">
        <f>IF(AR57="","",VLOOKUP(AR57,'[4]シフト記号表（勤務時間帯）'!$D$6:$X$47,21,FALSE))</f>
        <v/>
      </c>
      <c r="AS58" s="554" t="str">
        <f>IF(AS57="","",VLOOKUP(AS57,'[4]シフト記号表（勤務時間帯）'!$D$6:$X$47,21,FALSE))</f>
        <v/>
      </c>
      <c r="AT58" s="554" t="str">
        <f>IF(AT57="","",VLOOKUP(AT57,'[4]シフト記号表（勤務時間帯）'!$D$6:$X$47,21,FALSE))</f>
        <v/>
      </c>
      <c r="AU58" s="554" t="str">
        <f>IF(AU57="","",VLOOKUP(AU57,'[4]シフト記号表（勤務時間帯）'!$D$6:$X$47,21,FALSE))</f>
        <v/>
      </c>
      <c r="AV58" s="555" t="str">
        <f>IF(AV57="","",VLOOKUP(AV57,'[4]シフト記号表（勤務時間帯）'!$D$6:$X$47,21,FALSE))</f>
        <v/>
      </c>
      <c r="AW58" s="553" t="str">
        <f>IF(AW57="","",VLOOKUP(AW57,'[4]シフト記号表（勤務時間帯）'!$D$6:$X$47,21,FALSE))</f>
        <v/>
      </c>
      <c r="AX58" s="554" t="str">
        <f>IF(AX57="","",VLOOKUP(AX57,'[4]シフト記号表（勤務時間帯）'!$D$6:$X$47,21,FALSE))</f>
        <v/>
      </c>
      <c r="AY58" s="554" t="str">
        <f>IF(AY57="","",VLOOKUP(AY57,'[4]シフト記号表（勤務時間帯）'!$D$6:$X$47,21,FALSE))</f>
        <v/>
      </c>
      <c r="AZ58" s="2046">
        <f>IF($BC$3="４週",SUM(U58:AV58),IF($BC$3="暦月",SUM(U58:AY58),""))</f>
        <v>0</v>
      </c>
      <c r="BA58" s="2047"/>
      <c r="BB58" s="2048">
        <f>IF($BC$3="４週",AZ58/4,IF($BC$3="暦月",(AZ58/($BC$8/7)),""))</f>
        <v>0</v>
      </c>
      <c r="BC58" s="2047"/>
      <c r="BD58" s="2043"/>
      <c r="BE58" s="2044"/>
      <c r="BF58" s="2044"/>
      <c r="BG58" s="2044"/>
      <c r="BH58" s="2045"/>
    </row>
    <row r="59" spans="2:60" ht="20.25" customHeight="1" x14ac:dyDescent="0.15">
      <c r="B59" s="836"/>
      <c r="C59" s="2135"/>
      <c r="D59" s="2140"/>
      <c r="E59" s="2136"/>
      <c r="F59" s="690"/>
      <c r="G59" s="837">
        <f>C57</f>
        <v>0</v>
      </c>
      <c r="H59" s="2256"/>
      <c r="I59" s="2137"/>
      <c r="J59" s="2333"/>
      <c r="K59" s="2333"/>
      <c r="L59" s="2138"/>
      <c r="M59" s="2340"/>
      <c r="N59" s="2341"/>
      <c r="O59" s="2342"/>
      <c r="P59" s="858" t="s">
        <v>906</v>
      </c>
      <c r="Q59" s="859"/>
      <c r="R59" s="859"/>
      <c r="S59" s="860"/>
      <c r="T59" s="861"/>
      <c r="U59" s="557" t="str">
        <f>IF(U57="","",VLOOKUP(U57,'[4]シフト記号表（勤務時間帯）'!$D$6:$Z$47,23,FALSE))</f>
        <v/>
      </c>
      <c r="V59" s="558" t="str">
        <f>IF(V57="","",VLOOKUP(V57,'[4]シフト記号表（勤務時間帯）'!$D$6:$Z$47,23,FALSE))</f>
        <v/>
      </c>
      <c r="W59" s="558" t="str">
        <f>IF(W57="","",VLOOKUP(W57,'[4]シフト記号表（勤務時間帯）'!$D$6:$Z$47,23,FALSE))</f>
        <v/>
      </c>
      <c r="X59" s="558" t="str">
        <f>IF(X57="","",VLOOKUP(X57,'[4]シフト記号表（勤務時間帯）'!$D$6:$Z$47,23,FALSE))</f>
        <v/>
      </c>
      <c r="Y59" s="558" t="str">
        <f>IF(Y57="","",VLOOKUP(Y57,'[4]シフト記号表（勤務時間帯）'!$D$6:$Z$47,23,FALSE))</f>
        <v/>
      </c>
      <c r="Z59" s="558" t="str">
        <f>IF(Z57="","",VLOOKUP(Z57,'[4]シフト記号表（勤務時間帯）'!$D$6:$Z$47,23,FALSE))</f>
        <v/>
      </c>
      <c r="AA59" s="559" t="str">
        <f>IF(AA57="","",VLOOKUP(AA57,'[4]シフト記号表（勤務時間帯）'!$D$6:$Z$47,23,FALSE))</f>
        <v/>
      </c>
      <c r="AB59" s="557" t="str">
        <f>IF(AB57="","",VLOOKUP(AB57,'[4]シフト記号表（勤務時間帯）'!$D$6:$Z$47,23,FALSE))</f>
        <v/>
      </c>
      <c r="AC59" s="558" t="str">
        <f>IF(AC57="","",VLOOKUP(AC57,'[4]シフト記号表（勤務時間帯）'!$D$6:$Z$47,23,FALSE))</f>
        <v/>
      </c>
      <c r="AD59" s="558" t="str">
        <f>IF(AD57="","",VLOOKUP(AD57,'[4]シフト記号表（勤務時間帯）'!$D$6:$Z$47,23,FALSE))</f>
        <v/>
      </c>
      <c r="AE59" s="558" t="str">
        <f>IF(AE57="","",VLOOKUP(AE57,'[4]シフト記号表（勤務時間帯）'!$D$6:$Z$47,23,FALSE))</f>
        <v/>
      </c>
      <c r="AF59" s="558" t="str">
        <f>IF(AF57="","",VLOOKUP(AF57,'[4]シフト記号表（勤務時間帯）'!$D$6:$Z$47,23,FALSE))</f>
        <v/>
      </c>
      <c r="AG59" s="558" t="str">
        <f>IF(AG57="","",VLOOKUP(AG57,'[4]シフト記号表（勤務時間帯）'!$D$6:$Z$47,23,FALSE))</f>
        <v/>
      </c>
      <c r="AH59" s="559" t="str">
        <f>IF(AH57="","",VLOOKUP(AH57,'[4]シフト記号表（勤務時間帯）'!$D$6:$Z$47,23,FALSE))</f>
        <v/>
      </c>
      <c r="AI59" s="557" t="str">
        <f>IF(AI57="","",VLOOKUP(AI57,'[4]シフト記号表（勤務時間帯）'!$D$6:$Z$47,23,FALSE))</f>
        <v/>
      </c>
      <c r="AJ59" s="558" t="str">
        <f>IF(AJ57="","",VLOOKUP(AJ57,'[4]シフト記号表（勤務時間帯）'!$D$6:$Z$47,23,FALSE))</f>
        <v/>
      </c>
      <c r="AK59" s="558" t="str">
        <f>IF(AK57="","",VLOOKUP(AK57,'[4]シフト記号表（勤務時間帯）'!$D$6:$Z$47,23,FALSE))</f>
        <v/>
      </c>
      <c r="AL59" s="558" t="str">
        <f>IF(AL57="","",VLOOKUP(AL57,'[4]シフト記号表（勤務時間帯）'!$D$6:$Z$47,23,FALSE))</f>
        <v/>
      </c>
      <c r="AM59" s="558" t="str">
        <f>IF(AM57="","",VLOOKUP(AM57,'[4]シフト記号表（勤務時間帯）'!$D$6:$Z$47,23,FALSE))</f>
        <v/>
      </c>
      <c r="AN59" s="558" t="str">
        <f>IF(AN57="","",VLOOKUP(AN57,'[4]シフト記号表（勤務時間帯）'!$D$6:$Z$47,23,FALSE))</f>
        <v/>
      </c>
      <c r="AO59" s="559" t="str">
        <f>IF(AO57="","",VLOOKUP(AO57,'[4]シフト記号表（勤務時間帯）'!$D$6:$Z$47,23,FALSE))</f>
        <v/>
      </c>
      <c r="AP59" s="557" t="str">
        <f>IF(AP57="","",VLOOKUP(AP57,'[4]シフト記号表（勤務時間帯）'!$D$6:$Z$47,23,FALSE))</f>
        <v/>
      </c>
      <c r="AQ59" s="558" t="str">
        <f>IF(AQ57="","",VLOOKUP(AQ57,'[4]シフト記号表（勤務時間帯）'!$D$6:$Z$47,23,FALSE))</f>
        <v/>
      </c>
      <c r="AR59" s="558" t="str">
        <f>IF(AR57="","",VLOOKUP(AR57,'[4]シフト記号表（勤務時間帯）'!$D$6:$Z$47,23,FALSE))</f>
        <v/>
      </c>
      <c r="AS59" s="558" t="str">
        <f>IF(AS57="","",VLOOKUP(AS57,'[4]シフト記号表（勤務時間帯）'!$D$6:$Z$47,23,FALSE))</f>
        <v/>
      </c>
      <c r="AT59" s="558" t="str">
        <f>IF(AT57="","",VLOOKUP(AT57,'[4]シフト記号表（勤務時間帯）'!$D$6:$Z$47,23,FALSE))</f>
        <v/>
      </c>
      <c r="AU59" s="558" t="str">
        <f>IF(AU57="","",VLOOKUP(AU57,'[4]シフト記号表（勤務時間帯）'!$D$6:$Z$47,23,FALSE))</f>
        <v/>
      </c>
      <c r="AV59" s="559" t="str">
        <f>IF(AV57="","",VLOOKUP(AV57,'[4]シフト記号表（勤務時間帯）'!$D$6:$Z$47,23,FALSE))</f>
        <v/>
      </c>
      <c r="AW59" s="557" t="str">
        <f>IF(AW57="","",VLOOKUP(AW57,'[4]シフト記号表（勤務時間帯）'!$D$6:$Z$47,23,FALSE))</f>
        <v/>
      </c>
      <c r="AX59" s="558" t="str">
        <f>IF(AX57="","",VLOOKUP(AX57,'[4]シフト記号表（勤務時間帯）'!$D$6:$Z$47,23,FALSE))</f>
        <v/>
      </c>
      <c r="AY59" s="558" t="str">
        <f>IF(AY57="","",VLOOKUP(AY57,'[4]シフト記号表（勤務時間帯）'!$D$6:$Z$47,23,FALSE))</f>
        <v/>
      </c>
      <c r="AZ59" s="2132">
        <f>IF($BC$3="４週",SUM(U59:AV59),IF($BC$3="暦月",SUM(U59:AY59),""))</f>
        <v>0</v>
      </c>
      <c r="BA59" s="2133"/>
      <c r="BB59" s="2134">
        <f>IF($BC$3="４週",AZ59/4,IF($BC$3="暦月",(AZ59/($BC$8/7)),""))</f>
        <v>0</v>
      </c>
      <c r="BC59" s="2133"/>
      <c r="BD59" s="2129"/>
      <c r="BE59" s="2130"/>
      <c r="BF59" s="2130"/>
      <c r="BG59" s="2130"/>
      <c r="BH59" s="2131"/>
    </row>
    <row r="60" spans="2:60" ht="20.25" customHeight="1" x14ac:dyDescent="0.15">
      <c r="B60" s="842"/>
      <c r="C60" s="2121"/>
      <c r="D60" s="2126"/>
      <c r="E60" s="2122"/>
      <c r="F60" s="689"/>
      <c r="G60" s="552"/>
      <c r="H60" s="2353"/>
      <c r="I60" s="2123"/>
      <c r="J60" s="2331"/>
      <c r="K60" s="2331"/>
      <c r="L60" s="2124"/>
      <c r="M60" s="2334"/>
      <c r="N60" s="2335"/>
      <c r="O60" s="2336"/>
      <c r="P60" s="844" t="s">
        <v>887</v>
      </c>
      <c r="Q60" s="851"/>
      <c r="R60" s="851"/>
      <c r="S60" s="852"/>
      <c r="T60" s="857"/>
      <c r="U60" s="848"/>
      <c r="V60" s="849"/>
      <c r="W60" s="849"/>
      <c r="X60" s="849"/>
      <c r="Y60" s="849"/>
      <c r="Z60" s="849"/>
      <c r="AA60" s="850"/>
      <c r="AB60" s="848"/>
      <c r="AC60" s="849"/>
      <c r="AD60" s="849"/>
      <c r="AE60" s="849"/>
      <c r="AF60" s="849"/>
      <c r="AG60" s="849"/>
      <c r="AH60" s="850"/>
      <c r="AI60" s="848"/>
      <c r="AJ60" s="849"/>
      <c r="AK60" s="849"/>
      <c r="AL60" s="849"/>
      <c r="AM60" s="849"/>
      <c r="AN60" s="849"/>
      <c r="AO60" s="850"/>
      <c r="AP60" s="848"/>
      <c r="AQ60" s="849"/>
      <c r="AR60" s="849"/>
      <c r="AS60" s="849"/>
      <c r="AT60" s="849"/>
      <c r="AU60" s="849"/>
      <c r="AV60" s="850"/>
      <c r="AW60" s="848"/>
      <c r="AX60" s="849"/>
      <c r="AY60" s="849"/>
      <c r="AZ60" s="2343"/>
      <c r="BA60" s="2344"/>
      <c r="BB60" s="2351"/>
      <c r="BC60" s="2344"/>
      <c r="BD60" s="2118"/>
      <c r="BE60" s="2119"/>
      <c r="BF60" s="2119"/>
      <c r="BG60" s="2119"/>
      <c r="BH60" s="2120"/>
    </row>
    <row r="61" spans="2:60" ht="20.25" customHeight="1" x14ac:dyDescent="0.15">
      <c r="B61" s="684">
        <f>B58+1</f>
        <v>14</v>
      </c>
      <c r="C61" s="2053"/>
      <c r="D61" s="2062"/>
      <c r="E61" s="2054"/>
      <c r="F61" s="689">
        <f>C60</f>
        <v>0</v>
      </c>
      <c r="G61" s="552"/>
      <c r="H61" s="2191"/>
      <c r="I61" s="2057"/>
      <c r="J61" s="2332"/>
      <c r="K61" s="2332"/>
      <c r="L61" s="2058"/>
      <c r="M61" s="2337"/>
      <c r="N61" s="2338"/>
      <c r="O61" s="2339"/>
      <c r="P61" s="832" t="s">
        <v>905</v>
      </c>
      <c r="Q61" s="833"/>
      <c r="R61" s="833"/>
      <c r="S61" s="834"/>
      <c r="T61" s="835"/>
      <c r="U61" s="553" t="str">
        <f>IF(U60="","",VLOOKUP(U60,'[4]シフト記号表（勤務時間帯）'!$D$6:$X$47,21,FALSE))</f>
        <v/>
      </c>
      <c r="V61" s="554" t="str">
        <f>IF(V60="","",VLOOKUP(V60,'[4]シフト記号表（勤務時間帯）'!$D$6:$X$47,21,FALSE))</f>
        <v/>
      </c>
      <c r="W61" s="554" t="str">
        <f>IF(W60="","",VLOOKUP(W60,'[4]シフト記号表（勤務時間帯）'!$D$6:$X$47,21,FALSE))</f>
        <v/>
      </c>
      <c r="X61" s="554" t="str">
        <f>IF(X60="","",VLOOKUP(X60,'[4]シフト記号表（勤務時間帯）'!$D$6:$X$47,21,FALSE))</f>
        <v/>
      </c>
      <c r="Y61" s="554" t="str">
        <f>IF(Y60="","",VLOOKUP(Y60,'[4]シフト記号表（勤務時間帯）'!$D$6:$X$47,21,FALSE))</f>
        <v/>
      </c>
      <c r="Z61" s="554" t="str">
        <f>IF(Z60="","",VLOOKUP(Z60,'[4]シフト記号表（勤務時間帯）'!$D$6:$X$47,21,FALSE))</f>
        <v/>
      </c>
      <c r="AA61" s="555" t="str">
        <f>IF(AA60="","",VLOOKUP(AA60,'[4]シフト記号表（勤務時間帯）'!$D$6:$X$47,21,FALSE))</f>
        <v/>
      </c>
      <c r="AB61" s="553" t="str">
        <f>IF(AB60="","",VLOOKUP(AB60,'[4]シフト記号表（勤務時間帯）'!$D$6:$X$47,21,FALSE))</f>
        <v/>
      </c>
      <c r="AC61" s="554" t="str">
        <f>IF(AC60="","",VLOOKUP(AC60,'[4]シフト記号表（勤務時間帯）'!$D$6:$X$47,21,FALSE))</f>
        <v/>
      </c>
      <c r="AD61" s="554" t="str">
        <f>IF(AD60="","",VLOOKUP(AD60,'[4]シフト記号表（勤務時間帯）'!$D$6:$X$47,21,FALSE))</f>
        <v/>
      </c>
      <c r="AE61" s="554" t="str">
        <f>IF(AE60="","",VLOOKUP(AE60,'[4]シフト記号表（勤務時間帯）'!$D$6:$X$47,21,FALSE))</f>
        <v/>
      </c>
      <c r="AF61" s="554" t="str">
        <f>IF(AF60="","",VLOOKUP(AF60,'[4]シフト記号表（勤務時間帯）'!$D$6:$X$47,21,FALSE))</f>
        <v/>
      </c>
      <c r="AG61" s="554" t="str">
        <f>IF(AG60="","",VLOOKUP(AG60,'[4]シフト記号表（勤務時間帯）'!$D$6:$X$47,21,FALSE))</f>
        <v/>
      </c>
      <c r="AH61" s="555" t="str">
        <f>IF(AH60="","",VLOOKUP(AH60,'[4]シフト記号表（勤務時間帯）'!$D$6:$X$47,21,FALSE))</f>
        <v/>
      </c>
      <c r="AI61" s="553" t="str">
        <f>IF(AI60="","",VLOOKUP(AI60,'[4]シフト記号表（勤務時間帯）'!$D$6:$X$47,21,FALSE))</f>
        <v/>
      </c>
      <c r="AJ61" s="554" t="str">
        <f>IF(AJ60="","",VLOOKUP(AJ60,'[4]シフト記号表（勤務時間帯）'!$D$6:$X$47,21,FALSE))</f>
        <v/>
      </c>
      <c r="AK61" s="554" t="str">
        <f>IF(AK60="","",VLOOKUP(AK60,'[4]シフト記号表（勤務時間帯）'!$D$6:$X$47,21,FALSE))</f>
        <v/>
      </c>
      <c r="AL61" s="554" t="str">
        <f>IF(AL60="","",VLOOKUP(AL60,'[4]シフト記号表（勤務時間帯）'!$D$6:$X$47,21,FALSE))</f>
        <v/>
      </c>
      <c r="AM61" s="554" t="str">
        <f>IF(AM60="","",VLOOKUP(AM60,'[4]シフト記号表（勤務時間帯）'!$D$6:$X$47,21,FALSE))</f>
        <v/>
      </c>
      <c r="AN61" s="554" t="str">
        <f>IF(AN60="","",VLOOKUP(AN60,'[4]シフト記号表（勤務時間帯）'!$D$6:$X$47,21,FALSE))</f>
        <v/>
      </c>
      <c r="AO61" s="555" t="str">
        <f>IF(AO60="","",VLOOKUP(AO60,'[4]シフト記号表（勤務時間帯）'!$D$6:$X$47,21,FALSE))</f>
        <v/>
      </c>
      <c r="AP61" s="553" t="str">
        <f>IF(AP60="","",VLOOKUP(AP60,'[4]シフト記号表（勤務時間帯）'!$D$6:$X$47,21,FALSE))</f>
        <v/>
      </c>
      <c r="AQ61" s="554" t="str">
        <f>IF(AQ60="","",VLOOKUP(AQ60,'[4]シフト記号表（勤務時間帯）'!$D$6:$X$47,21,FALSE))</f>
        <v/>
      </c>
      <c r="AR61" s="554" t="str">
        <f>IF(AR60="","",VLOOKUP(AR60,'[4]シフト記号表（勤務時間帯）'!$D$6:$X$47,21,FALSE))</f>
        <v/>
      </c>
      <c r="AS61" s="554" t="str">
        <f>IF(AS60="","",VLOOKUP(AS60,'[4]シフト記号表（勤務時間帯）'!$D$6:$X$47,21,FALSE))</f>
        <v/>
      </c>
      <c r="AT61" s="554" t="str">
        <f>IF(AT60="","",VLOOKUP(AT60,'[4]シフト記号表（勤務時間帯）'!$D$6:$X$47,21,FALSE))</f>
        <v/>
      </c>
      <c r="AU61" s="554" t="str">
        <f>IF(AU60="","",VLOOKUP(AU60,'[4]シフト記号表（勤務時間帯）'!$D$6:$X$47,21,FALSE))</f>
        <v/>
      </c>
      <c r="AV61" s="555" t="str">
        <f>IF(AV60="","",VLOOKUP(AV60,'[4]シフト記号表（勤務時間帯）'!$D$6:$X$47,21,FALSE))</f>
        <v/>
      </c>
      <c r="AW61" s="553" t="str">
        <f>IF(AW60="","",VLOOKUP(AW60,'[4]シフト記号表（勤務時間帯）'!$D$6:$X$47,21,FALSE))</f>
        <v/>
      </c>
      <c r="AX61" s="554" t="str">
        <f>IF(AX60="","",VLOOKUP(AX60,'[4]シフト記号表（勤務時間帯）'!$D$6:$X$47,21,FALSE))</f>
        <v/>
      </c>
      <c r="AY61" s="554" t="str">
        <f>IF(AY60="","",VLOOKUP(AY60,'[4]シフト記号表（勤務時間帯）'!$D$6:$X$47,21,FALSE))</f>
        <v/>
      </c>
      <c r="AZ61" s="2046">
        <f>IF($BC$3="４週",SUM(U61:AV61),IF($BC$3="暦月",SUM(U61:AY61),""))</f>
        <v>0</v>
      </c>
      <c r="BA61" s="2047"/>
      <c r="BB61" s="2048">
        <f>IF($BC$3="４週",AZ61/4,IF($BC$3="暦月",(AZ61/($BC$8/7)),""))</f>
        <v>0</v>
      </c>
      <c r="BC61" s="2047"/>
      <c r="BD61" s="2043"/>
      <c r="BE61" s="2044"/>
      <c r="BF61" s="2044"/>
      <c r="BG61" s="2044"/>
      <c r="BH61" s="2045"/>
    </row>
    <row r="62" spans="2:60" ht="20.25" customHeight="1" x14ac:dyDescent="0.15">
      <c r="B62" s="836"/>
      <c r="C62" s="2135"/>
      <c r="D62" s="2140"/>
      <c r="E62" s="2136"/>
      <c r="F62" s="690"/>
      <c r="G62" s="837">
        <f>C60</f>
        <v>0</v>
      </c>
      <c r="H62" s="2256"/>
      <c r="I62" s="2137"/>
      <c r="J62" s="2333"/>
      <c r="K62" s="2333"/>
      <c r="L62" s="2138"/>
      <c r="M62" s="2340"/>
      <c r="N62" s="2341"/>
      <c r="O62" s="2342"/>
      <c r="P62" s="858" t="s">
        <v>906</v>
      </c>
      <c r="Q62" s="859"/>
      <c r="R62" s="859"/>
      <c r="S62" s="860"/>
      <c r="T62" s="861"/>
      <c r="U62" s="557" t="str">
        <f>IF(U60="","",VLOOKUP(U60,'[4]シフト記号表（勤務時間帯）'!$D$6:$Z$47,23,FALSE))</f>
        <v/>
      </c>
      <c r="V62" s="558" t="str">
        <f>IF(V60="","",VLOOKUP(V60,'[4]シフト記号表（勤務時間帯）'!$D$6:$Z$47,23,FALSE))</f>
        <v/>
      </c>
      <c r="W62" s="558" t="str">
        <f>IF(W60="","",VLOOKUP(W60,'[4]シフト記号表（勤務時間帯）'!$D$6:$Z$47,23,FALSE))</f>
        <v/>
      </c>
      <c r="X62" s="558" t="str">
        <f>IF(X60="","",VLOOKUP(X60,'[4]シフト記号表（勤務時間帯）'!$D$6:$Z$47,23,FALSE))</f>
        <v/>
      </c>
      <c r="Y62" s="558" t="str">
        <f>IF(Y60="","",VLOOKUP(Y60,'[4]シフト記号表（勤務時間帯）'!$D$6:$Z$47,23,FALSE))</f>
        <v/>
      </c>
      <c r="Z62" s="558" t="str">
        <f>IF(Z60="","",VLOOKUP(Z60,'[4]シフト記号表（勤務時間帯）'!$D$6:$Z$47,23,FALSE))</f>
        <v/>
      </c>
      <c r="AA62" s="559" t="str">
        <f>IF(AA60="","",VLOOKUP(AA60,'[4]シフト記号表（勤務時間帯）'!$D$6:$Z$47,23,FALSE))</f>
        <v/>
      </c>
      <c r="AB62" s="557" t="str">
        <f>IF(AB60="","",VLOOKUP(AB60,'[4]シフト記号表（勤務時間帯）'!$D$6:$Z$47,23,FALSE))</f>
        <v/>
      </c>
      <c r="AC62" s="558" t="str">
        <f>IF(AC60="","",VLOOKUP(AC60,'[4]シフト記号表（勤務時間帯）'!$D$6:$Z$47,23,FALSE))</f>
        <v/>
      </c>
      <c r="AD62" s="558" t="str">
        <f>IF(AD60="","",VLOOKUP(AD60,'[4]シフト記号表（勤務時間帯）'!$D$6:$Z$47,23,FALSE))</f>
        <v/>
      </c>
      <c r="AE62" s="558" t="str">
        <f>IF(AE60="","",VLOOKUP(AE60,'[4]シフト記号表（勤務時間帯）'!$D$6:$Z$47,23,FALSE))</f>
        <v/>
      </c>
      <c r="AF62" s="558" t="str">
        <f>IF(AF60="","",VLOOKUP(AF60,'[4]シフト記号表（勤務時間帯）'!$D$6:$Z$47,23,FALSE))</f>
        <v/>
      </c>
      <c r="AG62" s="558" t="str">
        <f>IF(AG60="","",VLOOKUP(AG60,'[4]シフト記号表（勤務時間帯）'!$D$6:$Z$47,23,FALSE))</f>
        <v/>
      </c>
      <c r="AH62" s="559" t="str">
        <f>IF(AH60="","",VLOOKUP(AH60,'[4]シフト記号表（勤務時間帯）'!$D$6:$Z$47,23,FALSE))</f>
        <v/>
      </c>
      <c r="AI62" s="557" t="str">
        <f>IF(AI60="","",VLOOKUP(AI60,'[4]シフト記号表（勤務時間帯）'!$D$6:$Z$47,23,FALSE))</f>
        <v/>
      </c>
      <c r="AJ62" s="558" t="str">
        <f>IF(AJ60="","",VLOOKUP(AJ60,'[4]シフト記号表（勤務時間帯）'!$D$6:$Z$47,23,FALSE))</f>
        <v/>
      </c>
      <c r="AK62" s="558" t="str">
        <f>IF(AK60="","",VLOOKUP(AK60,'[4]シフト記号表（勤務時間帯）'!$D$6:$Z$47,23,FALSE))</f>
        <v/>
      </c>
      <c r="AL62" s="558" t="str">
        <f>IF(AL60="","",VLOOKUP(AL60,'[4]シフト記号表（勤務時間帯）'!$D$6:$Z$47,23,FALSE))</f>
        <v/>
      </c>
      <c r="AM62" s="558" t="str">
        <f>IF(AM60="","",VLOOKUP(AM60,'[4]シフト記号表（勤務時間帯）'!$D$6:$Z$47,23,FALSE))</f>
        <v/>
      </c>
      <c r="AN62" s="558" t="str">
        <f>IF(AN60="","",VLOOKUP(AN60,'[4]シフト記号表（勤務時間帯）'!$D$6:$Z$47,23,FALSE))</f>
        <v/>
      </c>
      <c r="AO62" s="559" t="str">
        <f>IF(AO60="","",VLOOKUP(AO60,'[4]シフト記号表（勤務時間帯）'!$D$6:$Z$47,23,FALSE))</f>
        <v/>
      </c>
      <c r="AP62" s="557" t="str">
        <f>IF(AP60="","",VLOOKUP(AP60,'[4]シフト記号表（勤務時間帯）'!$D$6:$Z$47,23,FALSE))</f>
        <v/>
      </c>
      <c r="AQ62" s="558" t="str">
        <f>IF(AQ60="","",VLOOKUP(AQ60,'[4]シフト記号表（勤務時間帯）'!$D$6:$Z$47,23,FALSE))</f>
        <v/>
      </c>
      <c r="AR62" s="558" t="str">
        <f>IF(AR60="","",VLOOKUP(AR60,'[4]シフト記号表（勤務時間帯）'!$D$6:$Z$47,23,FALSE))</f>
        <v/>
      </c>
      <c r="AS62" s="558" t="str">
        <f>IF(AS60="","",VLOOKUP(AS60,'[4]シフト記号表（勤務時間帯）'!$D$6:$Z$47,23,FALSE))</f>
        <v/>
      </c>
      <c r="AT62" s="558" t="str">
        <f>IF(AT60="","",VLOOKUP(AT60,'[4]シフト記号表（勤務時間帯）'!$D$6:$Z$47,23,FALSE))</f>
        <v/>
      </c>
      <c r="AU62" s="558" t="str">
        <f>IF(AU60="","",VLOOKUP(AU60,'[4]シフト記号表（勤務時間帯）'!$D$6:$Z$47,23,FALSE))</f>
        <v/>
      </c>
      <c r="AV62" s="559" t="str">
        <f>IF(AV60="","",VLOOKUP(AV60,'[4]シフト記号表（勤務時間帯）'!$D$6:$Z$47,23,FALSE))</f>
        <v/>
      </c>
      <c r="AW62" s="557" t="str">
        <f>IF(AW60="","",VLOOKUP(AW60,'[4]シフト記号表（勤務時間帯）'!$D$6:$Z$47,23,FALSE))</f>
        <v/>
      </c>
      <c r="AX62" s="558" t="str">
        <f>IF(AX60="","",VLOOKUP(AX60,'[4]シフト記号表（勤務時間帯）'!$D$6:$Z$47,23,FALSE))</f>
        <v/>
      </c>
      <c r="AY62" s="558" t="str">
        <f>IF(AY60="","",VLOOKUP(AY60,'[4]シフト記号表（勤務時間帯）'!$D$6:$Z$47,23,FALSE))</f>
        <v/>
      </c>
      <c r="AZ62" s="2132">
        <f>IF($BC$3="４週",SUM(U62:AV62),IF($BC$3="暦月",SUM(U62:AY62),""))</f>
        <v>0</v>
      </c>
      <c r="BA62" s="2133"/>
      <c r="BB62" s="2134">
        <f>IF($BC$3="４週",AZ62/4,IF($BC$3="暦月",(AZ62/($BC$8/7)),""))</f>
        <v>0</v>
      </c>
      <c r="BC62" s="2133"/>
      <c r="BD62" s="2129"/>
      <c r="BE62" s="2130"/>
      <c r="BF62" s="2130"/>
      <c r="BG62" s="2130"/>
      <c r="BH62" s="2131"/>
    </row>
    <row r="63" spans="2:60" ht="20.25" customHeight="1" x14ac:dyDescent="0.15">
      <c r="B63" s="842"/>
      <c r="C63" s="2121"/>
      <c r="D63" s="2126"/>
      <c r="E63" s="2122"/>
      <c r="F63" s="689"/>
      <c r="G63" s="552"/>
      <c r="H63" s="2353"/>
      <c r="I63" s="2123"/>
      <c r="J63" s="2331"/>
      <c r="K63" s="2331"/>
      <c r="L63" s="2124"/>
      <c r="M63" s="2334"/>
      <c r="N63" s="2335"/>
      <c r="O63" s="2336"/>
      <c r="P63" s="844" t="s">
        <v>887</v>
      </c>
      <c r="Q63" s="851"/>
      <c r="R63" s="851"/>
      <c r="S63" s="852"/>
      <c r="T63" s="857"/>
      <c r="U63" s="848"/>
      <c r="V63" s="849"/>
      <c r="W63" s="849"/>
      <c r="X63" s="849"/>
      <c r="Y63" s="849"/>
      <c r="Z63" s="849"/>
      <c r="AA63" s="850"/>
      <c r="AB63" s="848"/>
      <c r="AC63" s="849"/>
      <c r="AD63" s="849"/>
      <c r="AE63" s="849"/>
      <c r="AF63" s="849"/>
      <c r="AG63" s="849"/>
      <c r="AH63" s="850"/>
      <c r="AI63" s="848"/>
      <c r="AJ63" s="849"/>
      <c r="AK63" s="849"/>
      <c r="AL63" s="849"/>
      <c r="AM63" s="849"/>
      <c r="AN63" s="849"/>
      <c r="AO63" s="850"/>
      <c r="AP63" s="848"/>
      <c r="AQ63" s="849"/>
      <c r="AR63" s="849"/>
      <c r="AS63" s="849"/>
      <c r="AT63" s="849"/>
      <c r="AU63" s="849"/>
      <c r="AV63" s="850"/>
      <c r="AW63" s="848"/>
      <c r="AX63" s="849"/>
      <c r="AY63" s="849"/>
      <c r="AZ63" s="2343"/>
      <c r="BA63" s="2344"/>
      <c r="BB63" s="2351"/>
      <c r="BC63" s="2344"/>
      <c r="BD63" s="2118"/>
      <c r="BE63" s="2119"/>
      <c r="BF63" s="2119"/>
      <c r="BG63" s="2119"/>
      <c r="BH63" s="2120"/>
    </row>
    <row r="64" spans="2:60" ht="20.25" customHeight="1" x14ac:dyDescent="0.15">
      <c r="B64" s="684">
        <f>B61+1</f>
        <v>15</v>
      </c>
      <c r="C64" s="2053"/>
      <c r="D64" s="2062"/>
      <c r="E64" s="2054"/>
      <c r="F64" s="689">
        <f>C63</f>
        <v>0</v>
      </c>
      <c r="G64" s="552"/>
      <c r="H64" s="2191"/>
      <c r="I64" s="2057"/>
      <c r="J64" s="2332"/>
      <c r="K64" s="2332"/>
      <c r="L64" s="2058"/>
      <c r="M64" s="2337"/>
      <c r="N64" s="2338"/>
      <c r="O64" s="2339"/>
      <c r="P64" s="832" t="s">
        <v>905</v>
      </c>
      <c r="Q64" s="833"/>
      <c r="R64" s="833"/>
      <c r="S64" s="834"/>
      <c r="T64" s="835"/>
      <c r="U64" s="553" t="str">
        <f>IF(U63="","",VLOOKUP(U63,'[4]シフト記号表（勤務時間帯）'!$D$6:$X$47,21,FALSE))</f>
        <v/>
      </c>
      <c r="V64" s="554" t="str">
        <f>IF(V63="","",VLOOKUP(V63,'[4]シフト記号表（勤務時間帯）'!$D$6:$X$47,21,FALSE))</f>
        <v/>
      </c>
      <c r="W64" s="554" t="str">
        <f>IF(W63="","",VLOOKUP(W63,'[4]シフト記号表（勤務時間帯）'!$D$6:$X$47,21,FALSE))</f>
        <v/>
      </c>
      <c r="X64" s="554" t="str">
        <f>IF(X63="","",VLOOKUP(X63,'[4]シフト記号表（勤務時間帯）'!$D$6:$X$47,21,FALSE))</f>
        <v/>
      </c>
      <c r="Y64" s="554" t="str">
        <f>IF(Y63="","",VLOOKUP(Y63,'[4]シフト記号表（勤務時間帯）'!$D$6:$X$47,21,FALSE))</f>
        <v/>
      </c>
      <c r="Z64" s="554" t="str">
        <f>IF(Z63="","",VLOOKUP(Z63,'[4]シフト記号表（勤務時間帯）'!$D$6:$X$47,21,FALSE))</f>
        <v/>
      </c>
      <c r="AA64" s="555" t="str">
        <f>IF(AA63="","",VLOOKUP(AA63,'[4]シフト記号表（勤務時間帯）'!$D$6:$X$47,21,FALSE))</f>
        <v/>
      </c>
      <c r="AB64" s="553" t="str">
        <f>IF(AB63="","",VLOOKUP(AB63,'[4]シフト記号表（勤務時間帯）'!$D$6:$X$47,21,FALSE))</f>
        <v/>
      </c>
      <c r="AC64" s="554" t="str">
        <f>IF(AC63="","",VLOOKUP(AC63,'[4]シフト記号表（勤務時間帯）'!$D$6:$X$47,21,FALSE))</f>
        <v/>
      </c>
      <c r="AD64" s="554" t="str">
        <f>IF(AD63="","",VLOOKUP(AD63,'[4]シフト記号表（勤務時間帯）'!$D$6:$X$47,21,FALSE))</f>
        <v/>
      </c>
      <c r="AE64" s="554" t="str">
        <f>IF(AE63="","",VLOOKUP(AE63,'[4]シフト記号表（勤務時間帯）'!$D$6:$X$47,21,FALSE))</f>
        <v/>
      </c>
      <c r="AF64" s="554" t="str">
        <f>IF(AF63="","",VLOOKUP(AF63,'[4]シフト記号表（勤務時間帯）'!$D$6:$X$47,21,FALSE))</f>
        <v/>
      </c>
      <c r="AG64" s="554" t="str">
        <f>IF(AG63="","",VLOOKUP(AG63,'[4]シフト記号表（勤務時間帯）'!$D$6:$X$47,21,FALSE))</f>
        <v/>
      </c>
      <c r="AH64" s="555" t="str">
        <f>IF(AH63="","",VLOOKUP(AH63,'[4]シフト記号表（勤務時間帯）'!$D$6:$X$47,21,FALSE))</f>
        <v/>
      </c>
      <c r="AI64" s="553" t="str">
        <f>IF(AI63="","",VLOOKUP(AI63,'[4]シフト記号表（勤務時間帯）'!$D$6:$X$47,21,FALSE))</f>
        <v/>
      </c>
      <c r="AJ64" s="554" t="str">
        <f>IF(AJ63="","",VLOOKUP(AJ63,'[4]シフト記号表（勤務時間帯）'!$D$6:$X$47,21,FALSE))</f>
        <v/>
      </c>
      <c r="AK64" s="554" t="str">
        <f>IF(AK63="","",VLOOKUP(AK63,'[4]シフト記号表（勤務時間帯）'!$D$6:$X$47,21,FALSE))</f>
        <v/>
      </c>
      <c r="AL64" s="554" t="str">
        <f>IF(AL63="","",VLOOKUP(AL63,'[4]シフト記号表（勤務時間帯）'!$D$6:$X$47,21,FALSE))</f>
        <v/>
      </c>
      <c r="AM64" s="554" t="str">
        <f>IF(AM63="","",VLOOKUP(AM63,'[4]シフト記号表（勤務時間帯）'!$D$6:$X$47,21,FALSE))</f>
        <v/>
      </c>
      <c r="AN64" s="554" t="str">
        <f>IF(AN63="","",VLOOKUP(AN63,'[4]シフト記号表（勤務時間帯）'!$D$6:$X$47,21,FALSE))</f>
        <v/>
      </c>
      <c r="AO64" s="555" t="str">
        <f>IF(AO63="","",VLOOKUP(AO63,'[4]シフト記号表（勤務時間帯）'!$D$6:$X$47,21,FALSE))</f>
        <v/>
      </c>
      <c r="AP64" s="553" t="str">
        <f>IF(AP63="","",VLOOKUP(AP63,'[4]シフト記号表（勤務時間帯）'!$D$6:$X$47,21,FALSE))</f>
        <v/>
      </c>
      <c r="AQ64" s="554" t="str">
        <f>IF(AQ63="","",VLOOKUP(AQ63,'[4]シフト記号表（勤務時間帯）'!$D$6:$X$47,21,FALSE))</f>
        <v/>
      </c>
      <c r="AR64" s="554" t="str">
        <f>IF(AR63="","",VLOOKUP(AR63,'[4]シフト記号表（勤務時間帯）'!$D$6:$X$47,21,FALSE))</f>
        <v/>
      </c>
      <c r="AS64" s="554" t="str">
        <f>IF(AS63="","",VLOOKUP(AS63,'[4]シフト記号表（勤務時間帯）'!$D$6:$X$47,21,FALSE))</f>
        <v/>
      </c>
      <c r="AT64" s="554" t="str">
        <f>IF(AT63="","",VLOOKUP(AT63,'[4]シフト記号表（勤務時間帯）'!$D$6:$X$47,21,FALSE))</f>
        <v/>
      </c>
      <c r="AU64" s="554" t="str">
        <f>IF(AU63="","",VLOOKUP(AU63,'[4]シフト記号表（勤務時間帯）'!$D$6:$X$47,21,FALSE))</f>
        <v/>
      </c>
      <c r="AV64" s="555" t="str">
        <f>IF(AV63="","",VLOOKUP(AV63,'[4]シフト記号表（勤務時間帯）'!$D$6:$X$47,21,FALSE))</f>
        <v/>
      </c>
      <c r="AW64" s="553" t="str">
        <f>IF(AW63="","",VLOOKUP(AW63,'[4]シフト記号表（勤務時間帯）'!$D$6:$X$47,21,FALSE))</f>
        <v/>
      </c>
      <c r="AX64" s="554" t="str">
        <f>IF(AX63="","",VLOOKUP(AX63,'[4]シフト記号表（勤務時間帯）'!$D$6:$X$47,21,FALSE))</f>
        <v/>
      </c>
      <c r="AY64" s="554" t="str">
        <f>IF(AY63="","",VLOOKUP(AY63,'[4]シフト記号表（勤務時間帯）'!$D$6:$X$47,21,FALSE))</f>
        <v/>
      </c>
      <c r="AZ64" s="2046">
        <f>IF($BC$3="４週",SUM(U64:AV64),IF($BC$3="暦月",SUM(U64:AY64),""))</f>
        <v>0</v>
      </c>
      <c r="BA64" s="2047"/>
      <c r="BB64" s="2048">
        <f>IF($BC$3="４週",AZ64/4,IF($BC$3="暦月",(AZ64/($BC$8/7)),""))</f>
        <v>0</v>
      </c>
      <c r="BC64" s="2047"/>
      <c r="BD64" s="2043"/>
      <c r="BE64" s="2044"/>
      <c r="BF64" s="2044"/>
      <c r="BG64" s="2044"/>
      <c r="BH64" s="2045"/>
    </row>
    <row r="65" spans="2:60" ht="20.25" customHeight="1" x14ac:dyDescent="0.15">
      <c r="B65" s="836"/>
      <c r="C65" s="2135"/>
      <c r="D65" s="2140"/>
      <c r="E65" s="2136"/>
      <c r="F65" s="690"/>
      <c r="G65" s="837">
        <f>C63</f>
        <v>0</v>
      </c>
      <c r="H65" s="2256"/>
      <c r="I65" s="2137"/>
      <c r="J65" s="2333"/>
      <c r="K65" s="2333"/>
      <c r="L65" s="2138"/>
      <c r="M65" s="2340"/>
      <c r="N65" s="2341"/>
      <c r="O65" s="2342"/>
      <c r="P65" s="858" t="s">
        <v>906</v>
      </c>
      <c r="Q65" s="859"/>
      <c r="R65" s="859"/>
      <c r="S65" s="860"/>
      <c r="T65" s="861"/>
      <c r="U65" s="557" t="str">
        <f>IF(U63="","",VLOOKUP(U63,'[4]シフト記号表（勤務時間帯）'!$D$6:$Z$47,23,FALSE))</f>
        <v/>
      </c>
      <c r="V65" s="558" t="str">
        <f>IF(V63="","",VLOOKUP(V63,'[4]シフト記号表（勤務時間帯）'!$D$6:$Z$47,23,FALSE))</f>
        <v/>
      </c>
      <c r="W65" s="558" t="str">
        <f>IF(W63="","",VLOOKUP(W63,'[4]シフト記号表（勤務時間帯）'!$D$6:$Z$47,23,FALSE))</f>
        <v/>
      </c>
      <c r="X65" s="558" t="str">
        <f>IF(X63="","",VLOOKUP(X63,'[4]シフト記号表（勤務時間帯）'!$D$6:$Z$47,23,FALSE))</f>
        <v/>
      </c>
      <c r="Y65" s="558" t="str">
        <f>IF(Y63="","",VLOOKUP(Y63,'[4]シフト記号表（勤務時間帯）'!$D$6:$Z$47,23,FALSE))</f>
        <v/>
      </c>
      <c r="Z65" s="558" t="str">
        <f>IF(Z63="","",VLOOKUP(Z63,'[4]シフト記号表（勤務時間帯）'!$D$6:$Z$47,23,FALSE))</f>
        <v/>
      </c>
      <c r="AA65" s="559" t="str">
        <f>IF(AA63="","",VLOOKUP(AA63,'[4]シフト記号表（勤務時間帯）'!$D$6:$Z$47,23,FALSE))</f>
        <v/>
      </c>
      <c r="AB65" s="557" t="str">
        <f>IF(AB63="","",VLOOKUP(AB63,'[4]シフト記号表（勤務時間帯）'!$D$6:$Z$47,23,FALSE))</f>
        <v/>
      </c>
      <c r="AC65" s="558" t="str">
        <f>IF(AC63="","",VLOOKUP(AC63,'[4]シフト記号表（勤務時間帯）'!$D$6:$Z$47,23,FALSE))</f>
        <v/>
      </c>
      <c r="AD65" s="558" t="str">
        <f>IF(AD63="","",VLOOKUP(AD63,'[4]シフト記号表（勤務時間帯）'!$D$6:$Z$47,23,FALSE))</f>
        <v/>
      </c>
      <c r="AE65" s="558" t="str">
        <f>IF(AE63="","",VLOOKUP(AE63,'[4]シフト記号表（勤務時間帯）'!$D$6:$Z$47,23,FALSE))</f>
        <v/>
      </c>
      <c r="AF65" s="558" t="str">
        <f>IF(AF63="","",VLOOKUP(AF63,'[4]シフト記号表（勤務時間帯）'!$D$6:$Z$47,23,FALSE))</f>
        <v/>
      </c>
      <c r="AG65" s="558" t="str">
        <f>IF(AG63="","",VLOOKUP(AG63,'[4]シフト記号表（勤務時間帯）'!$D$6:$Z$47,23,FALSE))</f>
        <v/>
      </c>
      <c r="AH65" s="559" t="str">
        <f>IF(AH63="","",VLOOKUP(AH63,'[4]シフト記号表（勤務時間帯）'!$D$6:$Z$47,23,FALSE))</f>
        <v/>
      </c>
      <c r="AI65" s="557" t="str">
        <f>IF(AI63="","",VLOOKUP(AI63,'[4]シフト記号表（勤務時間帯）'!$D$6:$Z$47,23,FALSE))</f>
        <v/>
      </c>
      <c r="AJ65" s="558" t="str">
        <f>IF(AJ63="","",VLOOKUP(AJ63,'[4]シフト記号表（勤務時間帯）'!$D$6:$Z$47,23,FALSE))</f>
        <v/>
      </c>
      <c r="AK65" s="558" t="str">
        <f>IF(AK63="","",VLOOKUP(AK63,'[4]シフト記号表（勤務時間帯）'!$D$6:$Z$47,23,FALSE))</f>
        <v/>
      </c>
      <c r="AL65" s="558" t="str">
        <f>IF(AL63="","",VLOOKUP(AL63,'[4]シフト記号表（勤務時間帯）'!$D$6:$Z$47,23,FALSE))</f>
        <v/>
      </c>
      <c r="AM65" s="558" t="str">
        <f>IF(AM63="","",VLOOKUP(AM63,'[4]シフト記号表（勤務時間帯）'!$D$6:$Z$47,23,FALSE))</f>
        <v/>
      </c>
      <c r="AN65" s="558" t="str">
        <f>IF(AN63="","",VLOOKUP(AN63,'[4]シフト記号表（勤務時間帯）'!$D$6:$Z$47,23,FALSE))</f>
        <v/>
      </c>
      <c r="AO65" s="559" t="str">
        <f>IF(AO63="","",VLOOKUP(AO63,'[4]シフト記号表（勤務時間帯）'!$D$6:$Z$47,23,FALSE))</f>
        <v/>
      </c>
      <c r="AP65" s="557" t="str">
        <f>IF(AP63="","",VLOOKUP(AP63,'[4]シフト記号表（勤務時間帯）'!$D$6:$Z$47,23,FALSE))</f>
        <v/>
      </c>
      <c r="AQ65" s="558" t="str">
        <f>IF(AQ63="","",VLOOKUP(AQ63,'[4]シフト記号表（勤務時間帯）'!$D$6:$Z$47,23,FALSE))</f>
        <v/>
      </c>
      <c r="AR65" s="558" t="str">
        <f>IF(AR63="","",VLOOKUP(AR63,'[4]シフト記号表（勤務時間帯）'!$D$6:$Z$47,23,FALSE))</f>
        <v/>
      </c>
      <c r="AS65" s="558" t="str">
        <f>IF(AS63="","",VLOOKUP(AS63,'[4]シフト記号表（勤務時間帯）'!$D$6:$Z$47,23,FALSE))</f>
        <v/>
      </c>
      <c r="AT65" s="558" t="str">
        <f>IF(AT63="","",VLOOKUP(AT63,'[4]シフト記号表（勤務時間帯）'!$D$6:$Z$47,23,FALSE))</f>
        <v/>
      </c>
      <c r="AU65" s="558" t="str">
        <f>IF(AU63="","",VLOOKUP(AU63,'[4]シフト記号表（勤務時間帯）'!$D$6:$Z$47,23,FALSE))</f>
        <v/>
      </c>
      <c r="AV65" s="559" t="str">
        <f>IF(AV63="","",VLOOKUP(AV63,'[4]シフト記号表（勤務時間帯）'!$D$6:$Z$47,23,FALSE))</f>
        <v/>
      </c>
      <c r="AW65" s="557" t="str">
        <f>IF(AW63="","",VLOOKUP(AW63,'[4]シフト記号表（勤務時間帯）'!$D$6:$Z$47,23,FALSE))</f>
        <v/>
      </c>
      <c r="AX65" s="558" t="str">
        <f>IF(AX63="","",VLOOKUP(AX63,'[4]シフト記号表（勤務時間帯）'!$D$6:$Z$47,23,FALSE))</f>
        <v/>
      </c>
      <c r="AY65" s="558" t="str">
        <f>IF(AY63="","",VLOOKUP(AY63,'[4]シフト記号表（勤務時間帯）'!$D$6:$Z$47,23,FALSE))</f>
        <v/>
      </c>
      <c r="AZ65" s="2132">
        <f>IF($BC$3="４週",SUM(U65:AV65),IF($BC$3="暦月",SUM(U65:AY65),""))</f>
        <v>0</v>
      </c>
      <c r="BA65" s="2133"/>
      <c r="BB65" s="2134">
        <f>IF($BC$3="４週",AZ65/4,IF($BC$3="暦月",(AZ65/($BC$8/7)),""))</f>
        <v>0</v>
      </c>
      <c r="BC65" s="2133"/>
      <c r="BD65" s="2129"/>
      <c r="BE65" s="2130"/>
      <c r="BF65" s="2130"/>
      <c r="BG65" s="2130"/>
      <c r="BH65" s="2131"/>
    </row>
    <row r="66" spans="2:60" ht="20.25" customHeight="1" x14ac:dyDescent="0.15">
      <c r="B66" s="842"/>
      <c r="C66" s="2121"/>
      <c r="D66" s="2126"/>
      <c r="E66" s="2122"/>
      <c r="F66" s="689"/>
      <c r="G66" s="552"/>
      <c r="H66" s="2353"/>
      <c r="I66" s="2123"/>
      <c r="J66" s="2331"/>
      <c r="K66" s="2331"/>
      <c r="L66" s="2124"/>
      <c r="M66" s="2334"/>
      <c r="N66" s="2335"/>
      <c r="O66" s="2336"/>
      <c r="P66" s="862" t="s">
        <v>887</v>
      </c>
      <c r="Q66" s="863"/>
      <c r="R66" s="863"/>
      <c r="S66" s="864"/>
      <c r="T66" s="865"/>
      <c r="U66" s="848"/>
      <c r="V66" s="849"/>
      <c r="W66" s="849"/>
      <c r="X66" s="849"/>
      <c r="Y66" s="849"/>
      <c r="Z66" s="849"/>
      <c r="AA66" s="850"/>
      <c r="AB66" s="848"/>
      <c r="AC66" s="849"/>
      <c r="AD66" s="849"/>
      <c r="AE66" s="849"/>
      <c r="AF66" s="849"/>
      <c r="AG66" s="849"/>
      <c r="AH66" s="850"/>
      <c r="AI66" s="848"/>
      <c r="AJ66" s="849"/>
      <c r="AK66" s="849"/>
      <c r="AL66" s="849"/>
      <c r="AM66" s="849"/>
      <c r="AN66" s="849"/>
      <c r="AO66" s="850"/>
      <c r="AP66" s="848"/>
      <c r="AQ66" s="849"/>
      <c r="AR66" s="849"/>
      <c r="AS66" s="849"/>
      <c r="AT66" s="849"/>
      <c r="AU66" s="849"/>
      <c r="AV66" s="850"/>
      <c r="AW66" s="848"/>
      <c r="AX66" s="849"/>
      <c r="AY66" s="849"/>
      <c r="AZ66" s="2343"/>
      <c r="BA66" s="2344"/>
      <c r="BB66" s="2351"/>
      <c r="BC66" s="2344"/>
      <c r="BD66" s="2118"/>
      <c r="BE66" s="2119"/>
      <c r="BF66" s="2119"/>
      <c r="BG66" s="2119"/>
      <c r="BH66" s="2120"/>
    </row>
    <row r="67" spans="2:60" ht="20.25" customHeight="1" x14ac:dyDescent="0.15">
      <c r="B67" s="684">
        <f>B64+1</f>
        <v>16</v>
      </c>
      <c r="C67" s="2053"/>
      <c r="D67" s="2062"/>
      <c r="E67" s="2054"/>
      <c r="F67" s="689">
        <f>C66</f>
        <v>0</v>
      </c>
      <c r="G67" s="552"/>
      <c r="H67" s="2191"/>
      <c r="I67" s="2057"/>
      <c r="J67" s="2332"/>
      <c r="K67" s="2332"/>
      <c r="L67" s="2058"/>
      <c r="M67" s="2337"/>
      <c r="N67" s="2338"/>
      <c r="O67" s="2339"/>
      <c r="P67" s="832" t="s">
        <v>905</v>
      </c>
      <c r="Q67" s="833"/>
      <c r="R67" s="833"/>
      <c r="S67" s="834"/>
      <c r="T67" s="835"/>
      <c r="U67" s="553" t="str">
        <f>IF(U66="","",VLOOKUP(U66,'[4]シフト記号表（勤務時間帯）'!$D$6:$X$47,21,FALSE))</f>
        <v/>
      </c>
      <c r="V67" s="554" t="str">
        <f>IF(V66="","",VLOOKUP(V66,'[4]シフト記号表（勤務時間帯）'!$D$6:$X$47,21,FALSE))</f>
        <v/>
      </c>
      <c r="W67" s="554" t="str">
        <f>IF(W66="","",VLOOKUP(W66,'[4]シフト記号表（勤務時間帯）'!$D$6:$X$47,21,FALSE))</f>
        <v/>
      </c>
      <c r="X67" s="554" t="str">
        <f>IF(X66="","",VLOOKUP(X66,'[4]シフト記号表（勤務時間帯）'!$D$6:$X$47,21,FALSE))</f>
        <v/>
      </c>
      <c r="Y67" s="554" t="str">
        <f>IF(Y66="","",VLOOKUP(Y66,'[4]シフト記号表（勤務時間帯）'!$D$6:$X$47,21,FALSE))</f>
        <v/>
      </c>
      <c r="Z67" s="554" t="str">
        <f>IF(Z66="","",VLOOKUP(Z66,'[4]シフト記号表（勤務時間帯）'!$D$6:$X$47,21,FALSE))</f>
        <v/>
      </c>
      <c r="AA67" s="555" t="str">
        <f>IF(AA66="","",VLOOKUP(AA66,'[4]シフト記号表（勤務時間帯）'!$D$6:$X$47,21,FALSE))</f>
        <v/>
      </c>
      <c r="AB67" s="553" t="str">
        <f>IF(AB66="","",VLOOKUP(AB66,'[4]シフト記号表（勤務時間帯）'!$D$6:$X$47,21,FALSE))</f>
        <v/>
      </c>
      <c r="AC67" s="554" t="str">
        <f>IF(AC66="","",VLOOKUP(AC66,'[4]シフト記号表（勤務時間帯）'!$D$6:$X$47,21,FALSE))</f>
        <v/>
      </c>
      <c r="AD67" s="554" t="str">
        <f>IF(AD66="","",VLOOKUP(AD66,'[4]シフト記号表（勤務時間帯）'!$D$6:$X$47,21,FALSE))</f>
        <v/>
      </c>
      <c r="AE67" s="554" t="str">
        <f>IF(AE66="","",VLOOKUP(AE66,'[4]シフト記号表（勤務時間帯）'!$D$6:$X$47,21,FALSE))</f>
        <v/>
      </c>
      <c r="AF67" s="554" t="str">
        <f>IF(AF66="","",VLOOKUP(AF66,'[4]シフト記号表（勤務時間帯）'!$D$6:$X$47,21,FALSE))</f>
        <v/>
      </c>
      <c r="AG67" s="554" t="str">
        <f>IF(AG66="","",VLOOKUP(AG66,'[4]シフト記号表（勤務時間帯）'!$D$6:$X$47,21,FALSE))</f>
        <v/>
      </c>
      <c r="AH67" s="555" t="str">
        <f>IF(AH66="","",VLOOKUP(AH66,'[4]シフト記号表（勤務時間帯）'!$D$6:$X$47,21,FALSE))</f>
        <v/>
      </c>
      <c r="AI67" s="553" t="str">
        <f>IF(AI66="","",VLOOKUP(AI66,'[4]シフト記号表（勤務時間帯）'!$D$6:$X$47,21,FALSE))</f>
        <v/>
      </c>
      <c r="AJ67" s="554" t="str">
        <f>IF(AJ66="","",VLOOKUP(AJ66,'[4]シフト記号表（勤務時間帯）'!$D$6:$X$47,21,FALSE))</f>
        <v/>
      </c>
      <c r="AK67" s="554" t="str">
        <f>IF(AK66="","",VLOOKUP(AK66,'[4]シフト記号表（勤務時間帯）'!$D$6:$X$47,21,FALSE))</f>
        <v/>
      </c>
      <c r="AL67" s="554" t="str">
        <f>IF(AL66="","",VLOOKUP(AL66,'[4]シフト記号表（勤務時間帯）'!$D$6:$X$47,21,FALSE))</f>
        <v/>
      </c>
      <c r="AM67" s="554" t="str">
        <f>IF(AM66="","",VLOOKUP(AM66,'[4]シフト記号表（勤務時間帯）'!$D$6:$X$47,21,FALSE))</f>
        <v/>
      </c>
      <c r="AN67" s="554" t="str">
        <f>IF(AN66="","",VLOOKUP(AN66,'[4]シフト記号表（勤務時間帯）'!$D$6:$X$47,21,FALSE))</f>
        <v/>
      </c>
      <c r="AO67" s="555" t="str">
        <f>IF(AO66="","",VLOOKUP(AO66,'[4]シフト記号表（勤務時間帯）'!$D$6:$X$47,21,FALSE))</f>
        <v/>
      </c>
      <c r="AP67" s="553" t="str">
        <f>IF(AP66="","",VLOOKUP(AP66,'[4]シフト記号表（勤務時間帯）'!$D$6:$X$47,21,FALSE))</f>
        <v/>
      </c>
      <c r="AQ67" s="554" t="str">
        <f>IF(AQ66="","",VLOOKUP(AQ66,'[4]シフト記号表（勤務時間帯）'!$D$6:$X$47,21,FALSE))</f>
        <v/>
      </c>
      <c r="AR67" s="554" t="str">
        <f>IF(AR66="","",VLOOKUP(AR66,'[4]シフト記号表（勤務時間帯）'!$D$6:$X$47,21,FALSE))</f>
        <v/>
      </c>
      <c r="AS67" s="554" t="str">
        <f>IF(AS66="","",VLOOKUP(AS66,'[4]シフト記号表（勤務時間帯）'!$D$6:$X$47,21,FALSE))</f>
        <v/>
      </c>
      <c r="AT67" s="554" t="str">
        <f>IF(AT66="","",VLOOKUP(AT66,'[4]シフト記号表（勤務時間帯）'!$D$6:$X$47,21,FALSE))</f>
        <v/>
      </c>
      <c r="AU67" s="554" t="str">
        <f>IF(AU66="","",VLOOKUP(AU66,'[4]シフト記号表（勤務時間帯）'!$D$6:$X$47,21,FALSE))</f>
        <v/>
      </c>
      <c r="AV67" s="555" t="str">
        <f>IF(AV66="","",VLOOKUP(AV66,'[4]シフト記号表（勤務時間帯）'!$D$6:$X$47,21,FALSE))</f>
        <v/>
      </c>
      <c r="AW67" s="553" t="str">
        <f>IF(AW66="","",VLOOKUP(AW66,'[4]シフト記号表（勤務時間帯）'!$D$6:$X$47,21,FALSE))</f>
        <v/>
      </c>
      <c r="AX67" s="554" t="str">
        <f>IF(AX66="","",VLOOKUP(AX66,'[4]シフト記号表（勤務時間帯）'!$D$6:$X$47,21,FALSE))</f>
        <v/>
      </c>
      <c r="AY67" s="554" t="str">
        <f>IF(AY66="","",VLOOKUP(AY66,'[4]シフト記号表（勤務時間帯）'!$D$6:$X$47,21,FALSE))</f>
        <v/>
      </c>
      <c r="AZ67" s="2046">
        <f>IF($BC$3="４週",SUM(U67:AV67),IF($BC$3="暦月",SUM(U67:AY67),""))</f>
        <v>0</v>
      </c>
      <c r="BA67" s="2047"/>
      <c r="BB67" s="2048">
        <f>IF($BC$3="４週",AZ67/4,IF($BC$3="暦月",(AZ67/($BC$8/7)),""))</f>
        <v>0</v>
      </c>
      <c r="BC67" s="2047"/>
      <c r="BD67" s="2043"/>
      <c r="BE67" s="2044"/>
      <c r="BF67" s="2044"/>
      <c r="BG67" s="2044"/>
      <c r="BH67" s="2045"/>
    </row>
    <row r="68" spans="2:60" ht="20.25" customHeight="1" thickBot="1" x14ac:dyDescent="0.2">
      <c r="B68" s="684"/>
      <c r="C68" s="2148"/>
      <c r="D68" s="2153"/>
      <c r="E68" s="2149"/>
      <c r="F68" s="866"/>
      <c r="G68" s="561">
        <f>C66</f>
        <v>0</v>
      </c>
      <c r="H68" s="2272"/>
      <c r="I68" s="2150"/>
      <c r="J68" s="2355"/>
      <c r="K68" s="2355"/>
      <c r="L68" s="2151"/>
      <c r="M68" s="2356"/>
      <c r="N68" s="2357"/>
      <c r="O68" s="2358"/>
      <c r="P68" s="867" t="s">
        <v>906</v>
      </c>
      <c r="Q68" s="868"/>
      <c r="R68" s="868"/>
      <c r="S68" s="869"/>
      <c r="T68" s="870"/>
      <c r="U68" s="557" t="str">
        <f>IF(U66="","",VLOOKUP(U66,'[4]シフト記号表（勤務時間帯）'!$D$6:$Z$47,23,FALSE))</f>
        <v/>
      </c>
      <c r="V68" s="558" t="str">
        <f>IF(V66="","",VLOOKUP(V66,'[4]シフト記号表（勤務時間帯）'!$D$6:$Z$47,23,FALSE))</f>
        <v/>
      </c>
      <c r="W68" s="558" t="str">
        <f>IF(W66="","",VLOOKUP(W66,'[4]シフト記号表（勤務時間帯）'!$D$6:$Z$47,23,FALSE))</f>
        <v/>
      </c>
      <c r="X68" s="558" t="str">
        <f>IF(X66="","",VLOOKUP(X66,'[4]シフト記号表（勤務時間帯）'!$D$6:$Z$47,23,FALSE))</f>
        <v/>
      </c>
      <c r="Y68" s="558" t="str">
        <f>IF(Y66="","",VLOOKUP(Y66,'[4]シフト記号表（勤務時間帯）'!$D$6:$Z$47,23,FALSE))</f>
        <v/>
      </c>
      <c r="Z68" s="558" t="str">
        <f>IF(Z66="","",VLOOKUP(Z66,'[4]シフト記号表（勤務時間帯）'!$D$6:$Z$47,23,FALSE))</f>
        <v/>
      </c>
      <c r="AA68" s="559" t="str">
        <f>IF(AA66="","",VLOOKUP(AA66,'[4]シフト記号表（勤務時間帯）'!$D$6:$Z$47,23,FALSE))</f>
        <v/>
      </c>
      <c r="AB68" s="557" t="str">
        <f>IF(AB66="","",VLOOKUP(AB66,'[4]シフト記号表（勤務時間帯）'!$D$6:$Z$47,23,FALSE))</f>
        <v/>
      </c>
      <c r="AC68" s="558" t="str">
        <f>IF(AC66="","",VLOOKUP(AC66,'[4]シフト記号表（勤務時間帯）'!$D$6:$Z$47,23,FALSE))</f>
        <v/>
      </c>
      <c r="AD68" s="558" t="str">
        <f>IF(AD66="","",VLOOKUP(AD66,'[4]シフト記号表（勤務時間帯）'!$D$6:$Z$47,23,FALSE))</f>
        <v/>
      </c>
      <c r="AE68" s="558" t="str">
        <f>IF(AE66="","",VLOOKUP(AE66,'[4]シフト記号表（勤務時間帯）'!$D$6:$Z$47,23,FALSE))</f>
        <v/>
      </c>
      <c r="AF68" s="558" t="str">
        <f>IF(AF66="","",VLOOKUP(AF66,'[4]シフト記号表（勤務時間帯）'!$D$6:$Z$47,23,FALSE))</f>
        <v/>
      </c>
      <c r="AG68" s="558" t="str">
        <f>IF(AG66="","",VLOOKUP(AG66,'[4]シフト記号表（勤務時間帯）'!$D$6:$Z$47,23,FALSE))</f>
        <v/>
      </c>
      <c r="AH68" s="559" t="str">
        <f>IF(AH66="","",VLOOKUP(AH66,'[4]シフト記号表（勤務時間帯）'!$D$6:$Z$47,23,FALSE))</f>
        <v/>
      </c>
      <c r="AI68" s="557" t="str">
        <f>IF(AI66="","",VLOOKUP(AI66,'[4]シフト記号表（勤務時間帯）'!$D$6:$Z$47,23,FALSE))</f>
        <v/>
      </c>
      <c r="AJ68" s="558" t="str">
        <f>IF(AJ66="","",VLOOKUP(AJ66,'[4]シフト記号表（勤務時間帯）'!$D$6:$Z$47,23,FALSE))</f>
        <v/>
      </c>
      <c r="AK68" s="558" t="str">
        <f>IF(AK66="","",VLOOKUP(AK66,'[4]シフト記号表（勤務時間帯）'!$D$6:$Z$47,23,FALSE))</f>
        <v/>
      </c>
      <c r="AL68" s="558" t="str">
        <f>IF(AL66="","",VLOOKUP(AL66,'[4]シフト記号表（勤務時間帯）'!$D$6:$Z$47,23,FALSE))</f>
        <v/>
      </c>
      <c r="AM68" s="558" t="str">
        <f>IF(AM66="","",VLOOKUP(AM66,'[4]シフト記号表（勤務時間帯）'!$D$6:$Z$47,23,FALSE))</f>
        <v/>
      </c>
      <c r="AN68" s="558" t="str">
        <f>IF(AN66="","",VLOOKUP(AN66,'[4]シフト記号表（勤務時間帯）'!$D$6:$Z$47,23,FALSE))</f>
        <v/>
      </c>
      <c r="AO68" s="559" t="str">
        <f>IF(AO66="","",VLOOKUP(AO66,'[4]シフト記号表（勤務時間帯）'!$D$6:$Z$47,23,FALSE))</f>
        <v/>
      </c>
      <c r="AP68" s="557" t="str">
        <f>IF(AP66="","",VLOOKUP(AP66,'[4]シフト記号表（勤務時間帯）'!$D$6:$Z$47,23,FALSE))</f>
        <v/>
      </c>
      <c r="AQ68" s="558" t="str">
        <f>IF(AQ66="","",VLOOKUP(AQ66,'[4]シフト記号表（勤務時間帯）'!$D$6:$Z$47,23,FALSE))</f>
        <v/>
      </c>
      <c r="AR68" s="558" t="str">
        <f>IF(AR66="","",VLOOKUP(AR66,'[4]シフト記号表（勤務時間帯）'!$D$6:$Z$47,23,FALSE))</f>
        <v/>
      </c>
      <c r="AS68" s="558" t="str">
        <f>IF(AS66="","",VLOOKUP(AS66,'[4]シフト記号表（勤務時間帯）'!$D$6:$Z$47,23,FALSE))</f>
        <v/>
      </c>
      <c r="AT68" s="558" t="str">
        <f>IF(AT66="","",VLOOKUP(AT66,'[4]シフト記号表（勤務時間帯）'!$D$6:$Z$47,23,FALSE))</f>
        <v/>
      </c>
      <c r="AU68" s="558" t="str">
        <f>IF(AU66="","",VLOOKUP(AU66,'[4]シフト記号表（勤務時間帯）'!$D$6:$Z$47,23,FALSE))</f>
        <v/>
      </c>
      <c r="AV68" s="559" t="str">
        <f>IF(AV66="","",VLOOKUP(AV66,'[4]シフト記号表（勤務時間帯）'!$D$6:$Z$47,23,FALSE))</f>
        <v/>
      </c>
      <c r="AW68" s="557" t="str">
        <f>IF(AW66="","",VLOOKUP(AW66,'[4]シフト記号表（勤務時間帯）'!$D$6:$Z$47,23,FALSE))</f>
        <v/>
      </c>
      <c r="AX68" s="558" t="str">
        <f>IF(AX66="","",VLOOKUP(AX66,'[4]シフト記号表（勤務時間帯）'!$D$6:$Z$47,23,FALSE))</f>
        <v/>
      </c>
      <c r="AY68" s="558" t="str">
        <f>IF(AY66="","",VLOOKUP(AY66,'[4]シフト記号表（勤務時間帯）'!$D$6:$Z$47,23,FALSE))</f>
        <v/>
      </c>
      <c r="AZ68" s="2132">
        <f>IF($BC$3="４週",SUM(U68:AV68),IF($BC$3="暦月",SUM(U68:AY68),""))</f>
        <v>0</v>
      </c>
      <c r="BA68" s="2133"/>
      <c r="BB68" s="2134">
        <f>IF($BC$3="４週",AZ68/4,IF($BC$3="暦月",(AZ68/($BC$8/7)),""))</f>
        <v>0</v>
      </c>
      <c r="BC68" s="2133"/>
      <c r="BD68" s="2043"/>
      <c r="BE68" s="2044"/>
      <c r="BF68" s="2044"/>
      <c r="BG68" s="2044"/>
      <c r="BH68" s="2045"/>
    </row>
    <row r="69" spans="2:60" ht="20.25" customHeight="1" x14ac:dyDescent="0.15">
      <c r="B69" s="2360" t="s">
        <v>926</v>
      </c>
      <c r="C69" s="2361"/>
      <c r="D69" s="2361"/>
      <c r="E69" s="2361"/>
      <c r="F69" s="2361"/>
      <c r="G69" s="2361"/>
      <c r="H69" s="2361"/>
      <c r="I69" s="2361"/>
      <c r="J69" s="2361"/>
      <c r="K69" s="2361"/>
      <c r="L69" s="2361"/>
      <c r="M69" s="2361"/>
      <c r="N69" s="2361"/>
      <c r="O69" s="2361"/>
      <c r="P69" s="2361"/>
      <c r="Q69" s="2361"/>
      <c r="R69" s="2361"/>
      <c r="S69" s="2361"/>
      <c r="T69" s="2362"/>
      <c r="U69" s="871"/>
      <c r="V69" s="872"/>
      <c r="W69" s="872"/>
      <c r="X69" s="872"/>
      <c r="Y69" s="872"/>
      <c r="Z69" s="872"/>
      <c r="AA69" s="873"/>
      <c r="AB69" s="874"/>
      <c r="AC69" s="872"/>
      <c r="AD69" s="872"/>
      <c r="AE69" s="872"/>
      <c r="AF69" s="872"/>
      <c r="AG69" s="872"/>
      <c r="AH69" s="873"/>
      <c r="AI69" s="874"/>
      <c r="AJ69" s="872"/>
      <c r="AK69" s="872"/>
      <c r="AL69" s="872"/>
      <c r="AM69" s="872"/>
      <c r="AN69" s="872"/>
      <c r="AO69" s="873"/>
      <c r="AP69" s="874"/>
      <c r="AQ69" s="872"/>
      <c r="AR69" s="872"/>
      <c r="AS69" s="872"/>
      <c r="AT69" s="872"/>
      <c r="AU69" s="872"/>
      <c r="AV69" s="873"/>
      <c r="AW69" s="874"/>
      <c r="AX69" s="872"/>
      <c r="AY69" s="875"/>
      <c r="AZ69" s="2363"/>
      <c r="BA69" s="2364"/>
      <c r="BB69" s="2282"/>
      <c r="BC69" s="2283"/>
      <c r="BD69" s="2283"/>
      <c r="BE69" s="2283"/>
      <c r="BF69" s="2283"/>
      <c r="BG69" s="2283"/>
      <c r="BH69" s="2284"/>
    </row>
    <row r="70" spans="2:60" ht="20.25" customHeight="1" x14ac:dyDescent="0.15">
      <c r="B70" s="2369" t="s">
        <v>927</v>
      </c>
      <c r="C70" s="2370"/>
      <c r="D70" s="2370"/>
      <c r="E70" s="2370"/>
      <c r="F70" s="2370"/>
      <c r="G70" s="2370"/>
      <c r="H70" s="2370"/>
      <c r="I70" s="2370"/>
      <c r="J70" s="2370"/>
      <c r="K70" s="2370"/>
      <c r="L70" s="2370"/>
      <c r="M70" s="2370"/>
      <c r="N70" s="2370"/>
      <c r="O70" s="2370"/>
      <c r="P70" s="2370"/>
      <c r="Q70" s="2370"/>
      <c r="R70" s="2370"/>
      <c r="S70" s="2370"/>
      <c r="T70" s="2371"/>
      <c r="U70" s="876"/>
      <c r="V70" s="877"/>
      <c r="W70" s="877"/>
      <c r="X70" s="877"/>
      <c r="Y70" s="877"/>
      <c r="Z70" s="877"/>
      <c r="AA70" s="878"/>
      <c r="AB70" s="879"/>
      <c r="AC70" s="877"/>
      <c r="AD70" s="877"/>
      <c r="AE70" s="877"/>
      <c r="AF70" s="877"/>
      <c r="AG70" s="877"/>
      <c r="AH70" s="878"/>
      <c r="AI70" s="879"/>
      <c r="AJ70" s="877"/>
      <c r="AK70" s="877"/>
      <c r="AL70" s="877"/>
      <c r="AM70" s="877"/>
      <c r="AN70" s="877"/>
      <c r="AO70" s="878"/>
      <c r="AP70" s="879"/>
      <c r="AQ70" s="877"/>
      <c r="AR70" s="877"/>
      <c r="AS70" s="877"/>
      <c r="AT70" s="877"/>
      <c r="AU70" s="877"/>
      <c r="AV70" s="878"/>
      <c r="AW70" s="879"/>
      <c r="AX70" s="877"/>
      <c r="AY70" s="880"/>
      <c r="AZ70" s="2365"/>
      <c r="BA70" s="2366"/>
      <c r="BB70" s="2285"/>
      <c r="BC70" s="2286"/>
      <c r="BD70" s="2286"/>
      <c r="BE70" s="2286"/>
      <c r="BF70" s="2286"/>
      <c r="BG70" s="2286"/>
      <c r="BH70" s="2287"/>
    </row>
    <row r="71" spans="2:60" ht="20.25" customHeight="1" x14ac:dyDescent="0.15">
      <c r="B71" s="2369" t="s">
        <v>928</v>
      </c>
      <c r="C71" s="2370"/>
      <c r="D71" s="2370"/>
      <c r="E71" s="2370"/>
      <c r="F71" s="2370"/>
      <c r="G71" s="2370"/>
      <c r="H71" s="2370"/>
      <c r="I71" s="2370"/>
      <c r="J71" s="2370"/>
      <c r="K71" s="2370"/>
      <c r="L71" s="2370"/>
      <c r="M71" s="2370"/>
      <c r="N71" s="2370"/>
      <c r="O71" s="2370"/>
      <c r="P71" s="2370"/>
      <c r="Q71" s="2370"/>
      <c r="R71" s="2370"/>
      <c r="S71" s="2370"/>
      <c r="T71" s="2371"/>
      <c r="U71" s="876"/>
      <c r="V71" s="877"/>
      <c r="W71" s="877"/>
      <c r="X71" s="877"/>
      <c r="Y71" s="877"/>
      <c r="Z71" s="877"/>
      <c r="AA71" s="577"/>
      <c r="AB71" s="575"/>
      <c r="AC71" s="877"/>
      <c r="AD71" s="877"/>
      <c r="AE71" s="877"/>
      <c r="AF71" s="877"/>
      <c r="AG71" s="877"/>
      <c r="AH71" s="577"/>
      <c r="AI71" s="575"/>
      <c r="AJ71" s="877"/>
      <c r="AK71" s="877"/>
      <c r="AL71" s="877"/>
      <c r="AM71" s="877"/>
      <c r="AN71" s="877"/>
      <c r="AO71" s="577"/>
      <c r="AP71" s="575"/>
      <c r="AQ71" s="877"/>
      <c r="AR71" s="877"/>
      <c r="AS71" s="877"/>
      <c r="AT71" s="877"/>
      <c r="AU71" s="877"/>
      <c r="AV71" s="577"/>
      <c r="AW71" s="575"/>
      <c r="AX71" s="877"/>
      <c r="AY71" s="880"/>
      <c r="AZ71" s="2367"/>
      <c r="BA71" s="2368"/>
      <c r="BB71" s="2285"/>
      <c r="BC71" s="2286"/>
      <c r="BD71" s="2286"/>
      <c r="BE71" s="2286"/>
      <c r="BF71" s="2286"/>
      <c r="BG71" s="2286"/>
      <c r="BH71" s="2287"/>
    </row>
    <row r="72" spans="2:60" ht="20.25" customHeight="1" x14ac:dyDescent="0.15">
      <c r="B72" s="2380" t="s">
        <v>911</v>
      </c>
      <c r="C72" s="2370"/>
      <c r="D72" s="2370"/>
      <c r="E72" s="2370"/>
      <c r="F72" s="2370"/>
      <c r="G72" s="2370"/>
      <c r="H72" s="2370"/>
      <c r="I72" s="2370"/>
      <c r="J72" s="2370"/>
      <c r="K72" s="2370"/>
      <c r="L72" s="2370"/>
      <c r="M72" s="2370"/>
      <c r="N72" s="2370"/>
      <c r="O72" s="2370"/>
      <c r="P72" s="2370"/>
      <c r="Q72" s="2370"/>
      <c r="R72" s="2370"/>
      <c r="S72" s="2370"/>
      <c r="T72" s="2371"/>
      <c r="U72" s="881" t="str">
        <f t="shared" ref="U72:AY72" si="1">IF(SUMIF($F$21:$F$68,"介護従業者",U21:U68)=0,"",SUMIF($F$21:$F$68,"介護従業者",U21:U68))</f>
        <v/>
      </c>
      <c r="V72" s="882" t="str">
        <f t="shared" si="1"/>
        <v/>
      </c>
      <c r="W72" s="882" t="str">
        <f t="shared" si="1"/>
        <v/>
      </c>
      <c r="X72" s="882" t="str">
        <f t="shared" si="1"/>
        <v/>
      </c>
      <c r="Y72" s="882" t="str">
        <f t="shared" si="1"/>
        <v/>
      </c>
      <c r="Z72" s="882" t="str">
        <f t="shared" si="1"/>
        <v/>
      </c>
      <c r="AA72" s="883" t="str">
        <f t="shared" si="1"/>
        <v/>
      </c>
      <c r="AB72" s="881" t="str">
        <f t="shared" si="1"/>
        <v/>
      </c>
      <c r="AC72" s="882" t="str">
        <f t="shared" si="1"/>
        <v/>
      </c>
      <c r="AD72" s="882" t="str">
        <f t="shared" si="1"/>
        <v/>
      </c>
      <c r="AE72" s="882" t="str">
        <f t="shared" si="1"/>
        <v/>
      </c>
      <c r="AF72" s="882" t="str">
        <f t="shared" si="1"/>
        <v/>
      </c>
      <c r="AG72" s="882" t="str">
        <f t="shared" si="1"/>
        <v/>
      </c>
      <c r="AH72" s="883" t="str">
        <f t="shared" si="1"/>
        <v/>
      </c>
      <c r="AI72" s="881" t="str">
        <f t="shared" si="1"/>
        <v/>
      </c>
      <c r="AJ72" s="882" t="str">
        <f t="shared" si="1"/>
        <v/>
      </c>
      <c r="AK72" s="882" t="str">
        <f t="shared" si="1"/>
        <v/>
      </c>
      <c r="AL72" s="882" t="str">
        <f t="shared" si="1"/>
        <v/>
      </c>
      <c r="AM72" s="882" t="str">
        <f t="shared" si="1"/>
        <v/>
      </c>
      <c r="AN72" s="882" t="str">
        <f t="shared" si="1"/>
        <v/>
      </c>
      <c r="AO72" s="883" t="str">
        <f t="shared" si="1"/>
        <v/>
      </c>
      <c r="AP72" s="881" t="str">
        <f t="shared" si="1"/>
        <v/>
      </c>
      <c r="AQ72" s="882" t="str">
        <f t="shared" si="1"/>
        <v/>
      </c>
      <c r="AR72" s="882" t="str">
        <f t="shared" si="1"/>
        <v/>
      </c>
      <c r="AS72" s="882" t="str">
        <f t="shared" si="1"/>
        <v/>
      </c>
      <c r="AT72" s="882" t="str">
        <f t="shared" si="1"/>
        <v/>
      </c>
      <c r="AU72" s="882" t="str">
        <f t="shared" si="1"/>
        <v/>
      </c>
      <c r="AV72" s="883" t="str">
        <f t="shared" si="1"/>
        <v/>
      </c>
      <c r="AW72" s="881" t="str">
        <f t="shared" si="1"/>
        <v/>
      </c>
      <c r="AX72" s="882" t="str">
        <f t="shared" si="1"/>
        <v/>
      </c>
      <c r="AY72" s="882" t="str">
        <f t="shared" si="1"/>
        <v/>
      </c>
      <c r="AZ72" s="2372">
        <f>IF($BC$3="４週",SUM(U72:AV72),IF($BC$3="暦月",SUM(U72:AY72),""))</f>
        <v>0</v>
      </c>
      <c r="BA72" s="2373"/>
      <c r="BB72" s="2285"/>
      <c r="BC72" s="2286"/>
      <c r="BD72" s="2286"/>
      <c r="BE72" s="2286"/>
      <c r="BF72" s="2286"/>
      <c r="BG72" s="2286"/>
      <c r="BH72" s="2287"/>
    </row>
    <row r="73" spans="2:60" ht="20.25" customHeight="1" thickBot="1" x14ac:dyDescent="0.2">
      <c r="B73" s="2381" t="s">
        <v>912</v>
      </c>
      <c r="C73" s="2375"/>
      <c r="D73" s="2375"/>
      <c r="E73" s="2375"/>
      <c r="F73" s="2375"/>
      <c r="G73" s="2375"/>
      <c r="H73" s="2375"/>
      <c r="I73" s="2375"/>
      <c r="J73" s="2375"/>
      <c r="K73" s="2375"/>
      <c r="L73" s="2375"/>
      <c r="M73" s="2375"/>
      <c r="N73" s="2375"/>
      <c r="O73" s="2375"/>
      <c r="P73" s="2375"/>
      <c r="Q73" s="2375"/>
      <c r="R73" s="2375"/>
      <c r="S73" s="2375"/>
      <c r="T73" s="2376"/>
      <c r="U73" s="884" t="str">
        <f t="shared" ref="U73:AY73" si="2">IF(SUMIF($G$21:$G$68,"介護従業者",U21:U68)=0,"",SUMIF($G$21:$G$68,"介護従業者",U21:U68))</f>
        <v/>
      </c>
      <c r="V73" s="885" t="str">
        <f t="shared" si="2"/>
        <v/>
      </c>
      <c r="W73" s="885" t="str">
        <f t="shared" si="2"/>
        <v/>
      </c>
      <c r="X73" s="885" t="str">
        <f t="shared" si="2"/>
        <v/>
      </c>
      <c r="Y73" s="885" t="str">
        <f t="shared" si="2"/>
        <v/>
      </c>
      <c r="Z73" s="885" t="str">
        <f t="shared" si="2"/>
        <v/>
      </c>
      <c r="AA73" s="886" t="str">
        <f t="shared" si="2"/>
        <v/>
      </c>
      <c r="AB73" s="887" t="str">
        <f t="shared" si="2"/>
        <v/>
      </c>
      <c r="AC73" s="885" t="str">
        <f t="shared" si="2"/>
        <v/>
      </c>
      <c r="AD73" s="885" t="str">
        <f t="shared" si="2"/>
        <v/>
      </c>
      <c r="AE73" s="885" t="str">
        <f t="shared" si="2"/>
        <v/>
      </c>
      <c r="AF73" s="885" t="str">
        <f t="shared" si="2"/>
        <v/>
      </c>
      <c r="AG73" s="885" t="str">
        <f t="shared" si="2"/>
        <v/>
      </c>
      <c r="AH73" s="886" t="str">
        <f t="shared" si="2"/>
        <v/>
      </c>
      <c r="AI73" s="887" t="str">
        <f t="shared" si="2"/>
        <v/>
      </c>
      <c r="AJ73" s="885" t="str">
        <f t="shared" si="2"/>
        <v/>
      </c>
      <c r="AK73" s="885" t="str">
        <f t="shared" si="2"/>
        <v/>
      </c>
      <c r="AL73" s="885" t="str">
        <f t="shared" si="2"/>
        <v/>
      </c>
      <c r="AM73" s="885" t="str">
        <f t="shared" si="2"/>
        <v/>
      </c>
      <c r="AN73" s="885" t="str">
        <f t="shared" si="2"/>
        <v/>
      </c>
      <c r="AO73" s="886" t="str">
        <f t="shared" si="2"/>
        <v/>
      </c>
      <c r="AP73" s="887" t="str">
        <f t="shared" si="2"/>
        <v/>
      </c>
      <c r="AQ73" s="885" t="str">
        <f t="shared" si="2"/>
        <v/>
      </c>
      <c r="AR73" s="885" t="str">
        <f t="shared" si="2"/>
        <v/>
      </c>
      <c r="AS73" s="885" t="str">
        <f t="shared" si="2"/>
        <v/>
      </c>
      <c r="AT73" s="885" t="str">
        <f t="shared" si="2"/>
        <v/>
      </c>
      <c r="AU73" s="885" t="str">
        <f t="shared" si="2"/>
        <v/>
      </c>
      <c r="AV73" s="886" t="str">
        <f t="shared" si="2"/>
        <v/>
      </c>
      <c r="AW73" s="887" t="str">
        <f t="shared" si="2"/>
        <v/>
      </c>
      <c r="AX73" s="885" t="str">
        <f t="shared" si="2"/>
        <v/>
      </c>
      <c r="AY73" s="888" t="str">
        <f t="shared" si="2"/>
        <v/>
      </c>
      <c r="AZ73" s="2377">
        <f>IF($BC$3="４週",SUM(U73:AV73),IF($BC$3="暦月",SUM(U73:AY73),""))</f>
        <v>0</v>
      </c>
      <c r="BA73" s="2378"/>
      <c r="BB73" s="2288"/>
      <c r="BC73" s="2289"/>
      <c r="BD73" s="2289"/>
      <c r="BE73" s="2289"/>
      <c r="BF73" s="2289"/>
      <c r="BG73" s="2289"/>
      <c r="BH73" s="2290"/>
    </row>
    <row r="74" spans="2:60" s="889" customFormat="1" ht="20.25" customHeight="1" x14ac:dyDescent="0.15">
      <c r="C74" s="890"/>
      <c r="D74" s="890"/>
      <c r="E74" s="890"/>
      <c r="F74" s="890"/>
      <c r="G74" s="890"/>
      <c r="R74" s="891"/>
      <c r="BH74" s="892"/>
    </row>
    <row r="75" spans="2:60" ht="20.25" customHeight="1" x14ac:dyDescent="0.15"/>
    <row r="76" spans="2:60" ht="20.25" customHeight="1" x14ac:dyDescent="0.15"/>
    <row r="77" spans="2:60" ht="20.25" customHeight="1" x14ac:dyDescent="0.15"/>
    <row r="78" spans="2:60" ht="20.25" customHeight="1" x14ac:dyDescent="0.15"/>
    <row r="79" spans="2:60" ht="20.25" customHeight="1" x14ac:dyDescent="0.15"/>
    <row r="80" spans="2:60" ht="20.25" customHeight="1" x14ac:dyDescent="0.15"/>
    <row r="81" ht="20.25" customHeight="1" x14ac:dyDescent="0.15"/>
    <row r="82" ht="20.25" customHeight="1" x14ac:dyDescent="0.15"/>
    <row r="83" ht="20.25" customHeight="1" x14ac:dyDescent="0.15"/>
    <row r="84" ht="20.25" customHeight="1" x14ac:dyDescent="0.15"/>
    <row r="85" ht="20.25" customHeight="1" x14ac:dyDescent="0.15"/>
    <row r="86" ht="20.25" customHeight="1" x14ac:dyDescent="0.15"/>
    <row r="87" ht="20.25" customHeight="1" x14ac:dyDescent="0.15"/>
    <row r="88" ht="20.25" customHeight="1" x14ac:dyDescent="0.15"/>
    <row r="89" ht="20.25" customHeight="1" x14ac:dyDescent="0.15"/>
    <row r="90" ht="20.25" customHeight="1" x14ac:dyDescent="0.15"/>
    <row r="91" ht="20.25" customHeight="1" x14ac:dyDescent="0.15"/>
    <row r="92" ht="20.25" customHeight="1" x14ac:dyDescent="0.15"/>
    <row r="93" ht="20.25" customHeight="1" x14ac:dyDescent="0.15"/>
    <row r="94" ht="20.25" customHeight="1" x14ac:dyDescent="0.15"/>
    <row r="95" ht="20.25" customHeight="1" x14ac:dyDescent="0.15"/>
    <row r="96" ht="20.25" customHeight="1" x14ac:dyDescent="0.15"/>
    <row r="97" ht="20.25" customHeight="1" x14ac:dyDescent="0.15"/>
    <row r="98" ht="20.25" customHeight="1" x14ac:dyDescent="0.15"/>
    <row r="99" ht="20.25" customHeight="1" x14ac:dyDescent="0.15"/>
    <row r="100" ht="20.25" customHeight="1" x14ac:dyDescent="0.15"/>
    <row r="101" ht="20.25" customHeight="1" x14ac:dyDescent="0.15"/>
    <row r="128" spans="1:57" x14ac:dyDescent="0.15">
      <c r="A128" s="599"/>
      <c r="B128" s="599"/>
      <c r="C128" s="609"/>
      <c r="D128" s="609"/>
      <c r="E128" s="609"/>
      <c r="F128" s="609"/>
      <c r="G128" s="609"/>
      <c r="H128" s="609"/>
      <c r="I128" s="799"/>
      <c r="J128" s="799"/>
      <c r="K128" s="799"/>
      <c r="L128" s="799"/>
      <c r="M128" s="799"/>
      <c r="N128" s="799"/>
      <c r="O128" s="799"/>
      <c r="P128" s="799"/>
      <c r="Q128" s="799"/>
      <c r="R128" s="799"/>
      <c r="S128" s="799"/>
      <c r="T128" s="799"/>
      <c r="U128" s="799"/>
      <c r="V128" s="799"/>
      <c r="W128" s="799"/>
      <c r="X128" s="799"/>
      <c r="Y128" s="799"/>
      <c r="Z128" s="799"/>
      <c r="AA128" s="799"/>
      <c r="AB128" s="799"/>
      <c r="AC128" s="799"/>
      <c r="AD128" s="799"/>
      <c r="AE128" s="799"/>
      <c r="AF128" s="799"/>
      <c r="AG128" s="799"/>
      <c r="AH128" s="799"/>
      <c r="AI128" s="799"/>
      <c r="AJ128" s="799"/>
      <c r="AK128" s="799"/>
      <c r="AL128" s="799"/>
      <c r="AM128" s="799"/>
      <c r="AN128" s="799"/>
      <c r="AO128" s="799"/>
      <c r="AP128" s="799"/>
      <c r="AQ128" s="799"/>
      <c r="AR128" s="799"/>
      <c r="AS128" s="799"/>
      <c r="AT128" s="799"/>
      <c r="AU128" s="799"/>
      <c r="AV128" s="799"/>
      <c r="AW128" s="799"/>
      <c r="AX128" s="800"/>
      <c r="AY128" s="800"/>
      <c r="AZ128" s="800"/>
      <c r="BA128" s="800"/>
      <c r="BB128" s="800"/>
      <c r="BC128" s="800"/>
      <c r="BD128" s="800"/>
      <c r="BE128" s="800"/>
    </row>
    <row r="129" spans="1:57" x14ac:dyDescent="0.15">
      <c r="A129" s="599"/>
      <c r="B129" s="599"/>
      <c r="C129" s="609"/>
      <c r="D129" s="609"/>
      <c r="E129" s="609"/>
      <c r="F129" s="609"/>
      <c r="G129" s="609"/>
      <c r="H129" s="609"/>
      <c r="I129" s="799"/>
      <c r="J129" s="799"/>
      <c r="K129" s="799"/>
      <c r="L129" s="799"/>
      <c r="M129" s="799"/>
      <c r="N129" s="799"/>
      <c r="O129" s="799"/>
      <c r="P129" s="799"/>
      <c r="Q129" s="799"/>
      <c r="R129" s="799"/>
      <c r="S129" s="799"/>
      <c r="T129" s="799"/>
      <c r="U129" s="799"/>
      <c r="V129" s="799"/>
      <c r="W129" s="799"/>
      <c r="X129" s="799"/>
      <c r="Y129" s="799"/>
      <c r="Z129" s="799"/>
      <c r="AA129" s="799"/>
      <c r="AB129" s="799"/>
      <c r="AC129" s="799"/>
      <c r="AD129" s="799"/>
      <c r="AE129" s="799"/>
      <c r="AF129" s="799"/>
      <c r="AG129" s="799"/>
      <c r="AH129" s="799"/>
      <c r="AI129" s="799"/>
      <c r="AJ129" s="799"/>
      <c r="AK129" s="799"/>
      <c r="AL129" s="799"/>
      <c r="AM129" s="799"/>
      <c r="AN129" s="799"/>
      <c r="AO129" s="799"/>
      <c r="AP129" s="799"/>
      <c r="AQ129" s="799"/>
      <c r="AR129" s="799"/>
      <c r="AS129" s="799"/>
      <c r="AT129" s="799"/>
      <c r="AU129" s="799"/>
      <c r="AV129" s="799"/>
      <c r="AW129" s="799"/>
      <c r="AX129" s="800"/>
      <c r="AY129" s="800"/>
      <c r="AZ129" s="800"/>
      <c r="BA129" s="800"/>
      <c r="BB129" s="800"/>
      <c r="BC129" s="800"/>
      <c r="BD129" s="800"/>
      <c r="BE129" s="800"/>
    </row>
    <row r="130" spans="1:57" x14ac:dyDescent="0.15">
      <c r="A130" s="599"/>
      <c r="B130" s="599"/>
      <c r="C130" s="608"/>
      <c r="D130" s="608"/>
      <c r="E130" s="608"/>
      <c r="F130" s="608"/>
      <c r="G130" s="608"/>
      <c r="H130" s="608"/>
      <c r="I130" s="609"/>
      <c r="J130" s="609"/>
      <c r="K130" s="599"/>
      <c r="L130" s="599"/>
      <c r="M130" s="599"/>
      <c r="N130" s="599"/>
      <c r="O130" s="599"/>
      <c r="P130" s="599"/>
    </row>
    <row r="131" spans="1:57" x14ac:dyDescent="0.15">
      <c r="A131" s="599"/>
      <c r="B131" s="599"/>
      <c r="C131" s="608"/>
      <c r="D131" s="608"/>
      <c r="E131" s="608"/>
      <c r="F131" s="608"/>
      <c r="G131" s="608"/>
      <c r="H131" s="608"/>
      <c r="I131" s="609"/>
      <c r="J131" s="609"/>
      <c r="K131" s="599"/>
      <c r="L131" s="599"/>
      <c r="M131" s="599"/>
      <c r="N131" s="599"/>
      <c r="O131" s="599"/>
      <c r="P131" s="599"/>
    </row>
    <row r="132" spans="1:57" x14ac:dyDescent="0.15">
      <c r="C132" s="598"/>
      <c r="D132" s="598"/>
      <c r="E132" s="598"/>
      <c r="F132" s="598"/>
      <c r="G132" s="598"/>
      <c r="H132" s="598"/>
    </row>
    <row r="133" spans="1:57" x14ac:dyDescent="0.15">
      <c r="C133" s="598"/>
      <c r="D133" s="598"/>
      <c r="E133" s="598"/>
      <c r="F133" s="598"/>
      <c r="G133" s="598"/>
      <c r="H133" s="598"/>
    </row>
    <row r="134" spans="1:57" x14ac:dyDescent="0.15">
      <c r="C134" s="598"/>
      <c r="D134" s="598"/>
      <c r="E134" s="598"/>
      <c r="F134" s="598"/>
      <c r="G134" s="598"/>
      <c r="H134" s="598"/>
    </row>
    <row r="135" spans="1:57" x14ac:dyDescent="0.15">
      <c r="C135" s="598"/>
      <c r="D135" s="598"/>
      <c r="E135" s="598"/>
      <c r="F135" s="598"/>
      <c r="G135" s="598"/>
      <c r="H135" s="598"/>
    </row>
  </sheetData>
  <sheetProtection insertRows="0" deleteRows="0"/>
  <mergeCells count="217">
    <mergeCell ref="B69:T69"/>
    <mergeCell ref="AZ69:BA71"/>
    <mergeCell ref="BB69:BH73"/>
    <mergeCell ref="B70:T70"/>
    <mergeCell ref="B71:T71"/>
    <mergeCell ref="B72:T72"/>
    <mergeCell ref="AZ72:BA72"/>
    <mergeCell ref="B73:T73"/>
    <mergeCell ref="AZ73:BA73"/>
    <mergeCell ref="BB66:BC66"/>
    <mergeCell ref="BD66:BH68"/>
    <mergeCell ref="AZ67:BA67"/>
    <mergeCell ref="BB67:BC67"/>
    <mergeCell ref="AZ68:BA68"/>
    <mergeCell ref="BB68:BC68"/>
    <mergeCell ref="BD63:BH65"/>
    <mergeCell ref="AZ64:BA64"/>
    <mergeCell ref="BB64:BC64"/>
    <mergeCell ref="AZ65:BA65"/>
    <mergeCell ref="BB65:BC65"/>
    <mergeCell ref="BB63:BC63"/>
    <mergeCell ref="C66:E68"/>
    <mergeCell ref="H66:H68"/>
    <mergeCell ref="I66:L68"/>
    <mergeCell ref="M66:O68"/>
    <mergeCell ref="AZ66:BA66"/>
    <mergeCell ref="C63:E65"/>
    <mergeCell ref="H63:H65"/>
    <mergeCell ref="I63:L65"/>
    <mergeCell ref="M63:O65"/>
    <mergeCell ref="AZ63:BA63"/>
    <mergeCell ref="BB60:BC60"/>
    <mergeCell ref="BD60:BH62"/>
    <mergeCell ref="AZ61:BA61"/>
    <mergeCell ref="BB61:BC61"/>
    <mergeCell ref="AZ62:BA62"/>
    <mergeCell ref="BB62:BC62"/>
    <mergeCell ref="BD57:BH59"/>
    <mergeCell ref="AZ58:BA58"/>
    <mergeCell ref="BB58:BC58"/>
    <mergeCell ref="AZ59:BA59"/>
    <mergeCell ref="BB59:BC59"/>
    <mergeCell ref="BB57:BC57"/>
    <mergeCell ref="C60:E62"/>
    <mergeCell ref="H60:H62"/>
    <mergeCell ref="I60:L62"/>
    <mergeCell ref="M60:O62"/>
    <mergeCell ref="AZ60:BA60"/>
    <mergeCell ref="C57:E59"/>
    <mergeCell ref="H57:H59"/>
    <mergeCell ref="I57:L59"/>
    <mergeCell ref="M57:O59"/>
    <mergeCell ref="AZ57:BA57"/>
    <mergeCell ref="BB54:BC54"/>
    <mergeCell ref="BD54:BH56"/>
    <mergeCell ref="AZ55:BA55"/>
    <mergeCell ref="BB55:BC55"/>
    <mergeCell ref="AZ56:BA56"/>
    <mergeCell ref="BB56:BC56"/>
    <mergeCell ref="BD51:BH53"/>
    <mergeCell ref="AZ52:BA52"/>
    <mergeCell ref="BB52:BC52"/>
    <mergeCell ref="AZ53:BA53"/>
    <mergeCell ref="BB53:BC53"/>
    <mergeCell ref="BB51:BC51"/>
    <mergeCell ref="C54:E56"/>
    <mergeCell ref="H54:H56"/>
    <mergeCell ref="I54:L56"/>
    <mergeCell ref="M54:O56"/>
    <mergeCell ref="AZ54:BA54"/>
    <mergeCell ref="C51:E53"/>
    <mergeCell ref="H51:H53"/>
    <mergeCell ref="I51:L53"/>
    <mergeCell ref="M51:O53"/>
    <mergeCell ref="AZ51:BA51"/>
    <mergeCell ref="BB48:BC48"/>
    <mergeCell ref="BD48:BH50"/>
    <mergeCell ref="AZ49:BA49"/>
    <mergeCell ref="BB49:BC49"/>
    <mergeCell ref="AZ50:BA50"/>
    <mergeCell ref="BB50:BC50"/>
    <mergeCell ref="BD45:BH47"/>
    <mergeCell ref="AZ46:BA46"/>
    <mergeCell ref="BB46:BC46"/>
    <mergeCell ref="AZ47:BA47"/>
    <mergeCell ref="BB47:BC47"/>
    <mergeCell ref="BB45:BC45"/>
    <mergeCell ref="C48:E50"/>
    <mergeCell ref="H48:H50"/>
    <mergeCell ref="I48:L50"/>
    <mergeCell ref="M48:O50"/>
    <mergeCell ref="AZ48:BA48"/>
    <mergeCell ref="C45:E47"/>
    <mergeCell ref="H45:H47"/>
    <mergeCell ref="I45:L47"/>
    <mergeCell ref="M45:O47"/>
    <mergeCell ref="AZ45:BA45"/>
    <mergeCell ref="BB42:BC42"/>
    <mergeCell ref="BD42:BH44"/>
    <mergeCell ref="AZ43:BA43"/>
    <mergeCell ref="BB43:BC43"/>
    <mergeCell ref="AZ44:BA44"/>
    <mergeCell ref="BB44:BC44"/>
    <mergeCell ref="BD39:BH41"/>
    <mergeCell ref="AZ40:BA40"/>
    <mergeCell ref="BB40:BC40"/>
    <mergeCell ref="AZ41:BA41"/>
    <mergeCell ref="BB41:BC41"/>
    <mergeCell ref="BB39:BC39"/>
    <mergeCell ref="C42:E44"/>
    <mergeCell ref="H42:H44"/>
    <mergeCell ref="I42:L44"/>
    <mergeCell ref="M42:O44"/>
    <mergeCell ref="AZ42:BA42"/>
    <mergeCell ref="C39:E41"/>
    <mergeCell ref="H39:H41"/>
    <mergeCell ref="I39:L41"/>
    <mergeCell ref="M39:O41"/>
    <mergeCell ref="AZ39:BA39"/>
    <mergeCell ref="BB36:BC36"/>
    <mergeCell ref="BD36:BH38"/>
    <mergeCell ref="AZ37:BA37"/>
    <mergeCell ref="BB37:BC37"/>
    <mergeCell ref="AZ38:BA38"/>
    <mergeCell ref="BB38:BC38"/>
    <mergeCell ref="BD33:BH35"/>
    <mergeCell ref="AZ34:BA34"/>
    <mergeCell ref="BB34:BC34"/>
    <mergeCell ref="AZ35:BA35"/>
    <mergeCell ref="BB35:BC35"/>
    <mergeCell ref="BB33:BC33"/>
    <mergeCell ref="C36:E38"/>
    <mergeCell ref="H36:H38"/>
    <mergeCell ref="I36:L38"/>
    <mergeCell ref="M36:O38"/>
    <mergeCell ref="AZ36:BA36"/>
    <mergeCell ref="C33:E35"/>
    <mergeCell ref="H33:H35"/>
    <mergeCell ref="I33:L35"/>
    <mergeCell ref="M33:O35"/>
    <mergeCell ref="AZ33:BA33"/>
    <mergeCell ref="BB30:BC30"/>
    <mergeCell ref="BD30:BH32"/>
    <mergeCell ref="AZ31:BA31"/>
    <mergeCell ref="BB31:BC31"/>
    <mergeCell ref="AZ32:BA32"/>
    <mergeCell ref="BB32:BC32"/>
    <mergeCell ref="BD27:BH29"/>
    <mergeCell ref="AZ28:BA28"/>
    <mergeCell ref="BB28:BC28"/>
    <mergeCell ref="AZ29:BA29"/>
    <mergeCell ref="BB29:BC29"/>
    <mergeCell ref="BB27:BC27"/>
    <mergeCell ref="C30:E32"/>
    <mergeCell ref="H30:H32"/>
    <mergeCell ref="I30:L32"/>
    <mergeCell ref="M30:O32"/>
    <mergeCell ref="AZ30:BA30"/>
    <mergeCell ref="C27:E29"/>
    <mergeCell ref="H27:H29"/>
    <mergeCell ref="I27:L29"/>
    <mergeCell ref="M27:O29"/>
    <mergeCell ref="AZ27:BA27"/>
    <mergeCell ref="BB24:BC24"/>
    <mergeCell ref="BD24:BH26"/>
    <mergeCell ref="AZ25:BA25"/>
    <mergeCell ref="BB25:BC25"/>
    <mergeCell ref="AZ26:BA26"/>
    <mergeCell ref="BB26:BC26"/>
    <mergeCell ref="BD21:BH23"/>
    <mergeCell ref="AZ22:BA22"/>
    <mergeCell ref="BB22:BC22"/>
    <mergeCell ref="AZ23:BA23"/>
    <mergeCell ref="BB23:BC23"/>
    <mergeCell ref="BB21:BC21"/>
    <mergeCell ref="C24:E26"/>
    <mergeCell ref="H24:H26"/>
    <mergeCell ref="I24:L26"/>
    <mergeCell ref="M24:O26"/>
    <mergeCell ref="AZ24:BA24"/>
    <mergeCell ref="C21:E23"/>
    <mergeCell ref="H21:H23"/>
    <mergeCell ref="I21:L23"/>
    <mergeCell ref="M21:O23"/>
    <mergeCell ref="AZ21:BA21"/>
    <mergeCell ref="U17:AA17"/>
    <mergeCell ref="AB17:AH17"/>
    <mergeCell ref="AI17:AO17"/>
    <mergeCell ref="AP17:AV17"/>
    <mergeCell ref="AW17:AY17"/>
    <mergeCell ref="B16:B20"/>
    <mergeCell ref="C16:E20"/>
    <mergeCell ref="H16:H20"/>
    <mergeCell ref="I16:L20"/>
    <mergeCell ref="M16:O20"/>
    <mergeCell ref="P16:T20"/>
    <mergeCell ref="AM14:AN14"/>
    <mergeCell ref="BB14:BD14"/>
    <mergeCell ref="BF14:BH14"/>
    <mergeCell ref="BC4:BF4"/>
    <mergeCell ref="AY6:AZ6"/>
    <mergeCell ref="BC6:BD6"/>
    <mergeCell ref="BC8:BD8"/>
    <mergeCell ref="BC10:BD10"/>
    <mergeCell ref="AZ16:BA20"/>
    <mergeCell ref="BB16:BC20"/>
    <mergeCell ref="BD16:BH20"/>
    <mergeCell ref="U12:V12"/>
    <mergeCell ref="AR1:BG1"/>
    <mergeCell ref="AA2:AB2"/>
    <mergeCell ref="AD2:AE2"/>
    <mergeCell ref="AH2:AI2"/>
    <mergeCell ref="AR2:BG2"/>
    <mergeCell ref="BC3:BF3"/>
    <mergeCell ref="AM13:AN13"/>
    <mergeCell ref="BB13:BD13"/>
    <mergeCell ref="BF13:BH13"/>
  </mergeCells>
  <phoneticPr fontId="1"/>
  <conditionalFormatting sqref="U23:AA23">
    <cfRule type="expression" dxfId="2024" priority="176">
      <formula>OR(U$69=$B22,U$70=$B22)</formula>
    </cfRule>
  </conditionalFormatting>
  <conditionalFormatting sqref="U22:AA23 U69:BA73">
    <cfRule type="expression" dxfId="2023" priority="175">
      <formula>INDIRECT(ADDRESS(ROW(),COLUMN()))=TRUNC(INDIRECT(ADDRESS(ROW(),COLUMN())))</formula>
    </cfRule>
  </conditionalFormatting>
  <conditionalFormatting sqref="AB40:AH41">
    <cfRule type="expression" dxfId="2022" priority="97">
      <formula>INDIRECT(ADDRESS(ROW(),COLUMN()))=TRUNC(INDIRECT(ADDRESS(ROW(),COLUMN())))</formula>
    </cfRule>
  </conditionalFormatting>
  <conditionalFormatting sqref="U40:AA41">
    <cfRule type="expression" dxfId="2021" priority="99">
      <formula>INDIRECT(ADDRESS(ROW(),COLUMN()))=TRUNC(INDIRECT(ADDRESS(ROW(),COLUMN())))</formula>
    </cfRule>
  </conditionalFormatting>
  <conditionalFormatting sqref="AZ22:BC23">
    <cfRule type="expression" dxfId="2020" priority="174">
      <formula>INDIRECT(ADDRESS(ROW(),COLUMN()))=TRUNC(INDIRECT(ADDRESS(ROW(),COLUMN())))</formula>
    </cfRule>
  </conditionalFormatting>
  <conditionalFormatting sqref="AI40:AO41">
    <cfRule type="expression" dxfId="2019" priority="95">
      <formula>INDIRECT(ADDRESS(ROW(),COLUMN()))=TRUNC(INDIRECT(ADDRESS(ROW(),COLUMN())))</formula>
    </cfRule>
  </conditionalFormatting>
  <conditionalFormatting sqref="AZ25:BC26">
    <cfRule type="expression" dxfId="2018" priority="173">
      <formula>INDIRECT(ADDRESS(ROW(),COLUMN()))=TRUNC(INDIRECT(ADDRESS(ROW(),COLUMN())))</formula>
    </cfRule>
  </conditionalFormatting>
  <conditionalFormatting sqref="AP37:AV38">
    <cfRule type="expression" dxfId="2017" priority="103">
      <formula>INDIRECT(ADDRESS(ROW(),COLUMN()))=TRUNC(INDIRECT(ADDRESS(ROW(),COLUMN())))</formula>
    </cfRule>
  </conditionalFormatting>
  <conditionalFormatting sqref="AW37:AY38">
    <cfRule type="expression" dxfId="2016" priority="101">
      <formula>INDIRECT(ADDRESS(ROW(),COLUMN()))=TRUNC(INDIRECT(ADDRESS(ROW(),COLUMN())))</formula>
    </cfRule>
  </conditionalFormatting>
  <conditionalFormatting sqref="AZ28:BC29">
    <cfRule type="expression" dxfId="2015" priority="172">
      <formula>INDIRECT(ADDRESS(ROW(),COLUMN()))=TRUNC(INDIRECT(ADDRESS(ROW(),COLUMN())))</formula>
    </cfRule>
  </conditionalFormatting>
  <conditionalFormatting sqref="AB37:AH38">
    <cfRule type="expression" dxfId="2014" priority="107">
      <formula>INDIRECT(ADDRESS(ROW(),COLUMN()))=TRUNC(INDIRECT(ADDRESS(ROW(),COLUMN())))</formula>
    </cfRule>
  </conditionalFormatting>
  <conditionalFormatting sqref="AI37:AO38">
    <cfRule type="expression" dxfId="2013" priority="105">
      <formula>INDIRECT(ADDRESS(ROW(),COLUMN()))=TRUNC(INDIRECT(ADDRESS(ROW(),COLUMN())))</formula>
    </cfRule>
  </conditionalFormatting>
  <conditionalFormatting sqref="AZ31:BC32">
    <cfRule type="expression" dxfId="2012" priority="171">
      <formula>INDIRECT(ADDRESS(ROW(),COLUMN()))=TRUNC(INDIRECT(ADDRESS(ROW(),COLUMN())))</formula>
    </cfRule>
  </conditionalFormatting>
  <conditionalFormatting sqref="AW34:AY35">
    <cfRule type="expression" dxfId="2011" priority="111">
      <formula>INDIRECT(ADDRESS(ROW(),COLUMN()))=TRUNC(INDIRECT(ADDRESS(ROW(),COLUMN())))</formula>
    </cfRule>
  </conditionalFormatting>
  <conditionalFormatting sqref="U37:AA38">
    <cfRule type="expression" dxfId="2010" priority="109">
      <formula>INDIRECT(ADDRESS(ROW(),COLUMN()))=TRUNC(INDIRECT(ADDRESS(ROW(),COLUMN())))</formula>
    </cfRule>
  </conditionalFormatting>
  <conditionalFormatting sqref="AZ34:BC35">
    <cfRule type="expression" dxfId="2009" priority="170">
      <formula>INDIRECT(ADDRESS(ROW(),COLUMN()))=TRUNC(INDIRECT(ADDRESS(ROW(),COLUMN())))</formula>
    </cfRule>
  </conditionalFormatting>
  <conditionalFormatting sqref="AI34:AO35">
    <cfRule type="expression" dxfId="2008" priority="115">
      <formula>INDIRECT(ADDRESS(ROW(),COLUMN()))=TRUNC(INDIRECT(ADDRESS(ROW(),COLUMN())))</formula>
    </cfRule>
  </conditionalFormatting>
  <conditionalFormatting sqref="AP34:AV35">
    <cfRule type="expression" dxfId="2007" priority="113">
      <formula>INDIRECT(ADDRESS(ROW(),COLUMN()))=TRUNC(INDIRECT(ADDRESS(ROW(),COLUMN())))</formula>
    </cfRule>
  </conditionalFormatting>
  <conditionalFormatting sqref="AZ37:BC38">
    <cfRule type="expression" dxfId="2006" priority="169">
      <formula>INDIRECT(ADDRESS(ROW(),COLUMN()))=TRUNC(INDIRECT(ADDRESS(ROW(),COLUMN())))</formula>
    </cfRule>
  </conditionalFormatting>
  <conditionalFormatting sqref="U34:AA35">
    <cfRule type="expression" dxfId="2005" priority="119">
      <formula>INDIRECT(ADDRESS(ROW(),COLUMN()))=TRUNC(INDIRECT(ADDRESS(ROW(),COLUMN())))</formula>
    </cfRule>
  </conditionalFormatting>
  <conditionalFormatting sqref="AB34:AH35">
    <cfRule type="expression" dxfId="2004" priority="117">
      <formula>INDIRECT(ADDRESS(ROW(),COLUMN()))=TRUNC(INDIRECT(ADDRESS(ROW(),COLUMN())))</formula>
    </cfRule>
  </conditionalFormatting>
  <conditionalFormatting sqref="AZ40:BC41">
    <cfRule type="expression" dxfId="2003" priority="168">
      <formula>INDIRECT(ADDRESS(ROW(),COLUMN()))=TRUNC(INDIRECT(ADDRESS(ROW(),COLUMN())))</formula>
    </cfRule>
  </conditionalFormatting>
  <conditionalFormatting sqref="AP31:AV32">
    <cfRule type="expression" dxfId="2002" priority="123">
      <formula>INDIRECT(ADDRESS(ROW(),COLUMN()))=TRUNC(INDIRECT(ADDRESS(ROW(),COLUMN())))</formula>
    </cfRule>
  </conditionalFormatting>
  <conditionalFormatting sqref="AW31:AY32">
    <cfRule type="expression" dxfId="2001" priority="121">
      <formula>INDIRECT(ADDRESS(ROW(),COLUMN()))=TRUNC(INDIRECT(ADDRESS(ROW(),COLUMN())))</formula>
    </cfRule>
  </conditionalFormatting>
  <conditionalFormatting sqref="AZ43:BC44">
    <cfRule type="expression" dxfId="2000" priority="167">
      <formula>INDIRECT(ADDRESS(ROW(),COLUMN()))=TRUNC(INDIRECT(ADDRESS(ROW(),COLUMN())))</formula>
    </cfRule>
  </conditionalFormatting>
  <conditionalFormatting sqref="AB31:AH32">
    <cfRule type="expression" dxfId="1999" priority="127">
      <formula>INDIRECT(ADDRESS(ROW(),COLUMN()))=TRUNC(INDIRECT(ADDRESS(ROW(),COLUMN())))</formula>
    </cfRule>
  </conditionalFormatting>
  <conditionalFormatting sqref="AI31:AO32">
    <cfRule type="expression" dxfId="1998" priority="125">
      <formula>INDIRECT(ADDRESS(ROW(),COLUMN()))=TRUNC(INDIRECT(ADDRESS(ROW(),COLUMN())))</formula>
    </cfRule>
  </conditionalFormatting>
  <conditionalFormatting sqref="AZ46:BC47">
    <cfRule type="expression" dxfId="1997" priority="166">
      <formula>INDIRECT(ADDRESS(ROW(),COLUMN()))=TRUNC(INDIRECT(ADDRESS(ROW(),COLUMN())))</formula>
    </cfRule>
  </conditionalFormatting>
  <conditionalFormatting sqref="AW28:AY29">
    <cfRule type="expression" dxfId="1996" priority="131">
      <formula>INDIRECT(ADDRESS(ROW(),COLUMN()))=TRUNC(INDIRECT(ADDRESS(ROW(),COLUMN())))</formula>
    </cfRule>
  </conditionalFormatting>
  <conditionalFormatting sqref="U31:AA32">
    <cfRule type="expression" dxfId="1995" priority="129">
      <formula>INDIRECT(ADDRESS(ROW(),COLUMN()))=TRUNC(INDIRECT(ADDRESS(ROW(),COLUMN())))</formula>
    </cfRule>
  </conditionalFormatting>
  <conditionalFormatting sqref="AZ49:BC50">
    <cfRule type="expression" dxfId="1994" priority="165">
      <formula>INDIRECT(ADDRESS(ROW(),COLUMN()))=TRUNC(INDIRECT(ADDRESS(ROW(),COLUMN())))</formula>
    </cfRule>
  </conditionalFormatting>
  <conditionalFormatting sqref="AI28:AO29">
    <cfRule type="expression" dxfId="1993" priority="135">
      <formula>INDIRECT(ADDRESS(ROW(),COLUMN()))=TRUNC(INDIRECT(ADDRESS(ROW(),COLUMN())))</formula>
    </cfRule>
  </conditionalFormatting>
  <conditionalFormatting sqref="AP28:AV29">
    <cfRule type="expression" dxfId="1992" priority="133">
      <formula>INDIRECT(ADDRESS(ROW(),COLUMN()))=TRUNC(INDIRECT(ADDRESS(ROW(),COLUMN())))</formula>
    </cfRule>
  </conditionalFormatting>
  <conditionalFormatting sqref="AZ52:BC53">
    <cfRule type="expression" dxfId="1991" priority="164">
      <formula>INDIRECT(ADDRESS(ROW(),COLUMN()))=TRUNC(INDIRECT(ADDRESS(ROW(),COLUMN())))</formula>
    </cfRule>
  </conditionalFormatting>
  <conditionalFormatting sqref="U28:AA29">
    <cfRule type="expression" dxfId="1990" priority="139">
      <formula>INDIRECT(ADDRESS(ROW(),COLUMN()))=TRUNC(INDIRECT(ADDRESS(ROW(),COLUMN())))</formula>
    </cfRule>
  </conditionalFormatting>
  <conditionalFormatting sqref="AB28:AH29">
    <cfRule type="expression" dxfId="1989" priority="137">
      <formula>INDIRECT(ADDRESS(ROW(),COLUMN()))=TRUNC(INDIRECT(ADDRESS(ROW(),COLUMN())))</formula>
    </cfRule>
  </conditionalFormatting>
  <conditionalFormatting sqref="AZ55:BC56">
    <cfRule type="expression" dxfId="1988" priority="163">
      <formula>INDIRECT(ADDRESS(ROW(),COLUMN()))=TRUNC(INDIRECT(ADDRESS(ROW(),COLUMN())))</formula>
    </cfRule>
  </conditionalFormatting>
  <conditionalFormatting sqref="AP25:AV26">
    <cfRule type="expression" dxfId="1987" priority="143">
      <formula>INDIRECT(ADDRESS(ROW(),COLUMN()))=TRUNC(INDIRECT(ADDRESS(ROW(),COLUMN())))</formula>
    </cfRule>
  </conditionalFormatting>
  <conditionalFormatting sqref="AW25:AY26">
    <cfRule type="expression" dxfId="1986" priority="141">
      <formula>INDIRECT(ADDRESS(ROW(),COLUMN()))=TRUNC(INDIRECT(ADDRESS(ROW(),COLUMN())))</formula>
    </cfRule>
  </conditionalFormatting>
  <conditionalFormatting sqref="AZ58:BC59">
    <cfRule type="expression" dxfId="1985" priority="162">
      <formula>INDIRECT(ADDRESS(ROW(),COLUMN()))=TRUNC(INDIRECT(ADDRESS(ROW(),COLUMN())))</formula>
    </cfRule>
  </conditionalFormatting>
  <conditionalFormatting sqref="AB25:AH26">
    <cfRule type="expression" dxfId="1984" priority="147">
      <formula>INDIRECT(ADDRESS(ROW(),COLUMN()))=TRUNC(INDIRECT(ADDRESS(ROW(),COLUMN())))</formula>
    </cfRule>
  </conditionalFormatting>
  <conditionalFormatting sqref="AI25:AO26">
    <cfRule type="expression" dxfId="1983" priority="145">
      <formula>INDIRECT(ADDRESS(ROW(),COLUMN()))=TRUNC(INDIRECT(ADDRESS(ROW(),COLUMN())))</formula>
    </cfRule>
  </conditionalFormatting>
  <conditionalFormatting sqref="AZ61:BC62">
    <cfRule type="expression" dxfId="1982" priority="161">
      <formula>INDIRECT(ADDRESS(ROW(),COLUMN()))=TRUNC(INDIRECT(ADDRESS(ROW(),COLUMN())))</formula>
    </cfRule>
  </conditionalFormatting>
  <conditionalFormatting sqref="AW22:AY23">
    <cfRule type="expression" dxfId="1981" priority="151">
      <formula>INDIRECT(ADDRESS(ROW(),COLUMN()))=TRUNC(INDIRECT(ADDRESS(ROW(),COLUMN())))</formula>
    </cfRule>
  </conditionalFormatting>
  <conditionalFormatting sqref="U25:AA26">
    <cfRule type="expression" dxfId="1980" priority="149">
      <formula>INDIRECT(ADDRESS(ROW(),COLUMN()))=TRUNC(INDIRECT(ADDRESS(ROW(),COLUMN())))</formula>
    </cfRule>
  </conditionalFormatting>
  <conditionalFormatting sqref="AZ64:BC65">
    <cfRule type="expression" dxfId="1979" priority="160">
      <formula>INDIRECT(ADDRESS(ROW(),COLUMN()))=TRUNC(INDIRECT(ADDRESS(ROW(),COLUMN())))</formula>
    </cfRule>
  </conditionalFormatting>
  <conditionalFormatting sqref="AI22:AO23">
    <cfRule type="expression" dxfId="1978" priority="155">
      <formula>INDIRECT(ADDRESS(ROW(),COLUMN()))=TRUNC(INDIRECT(ADDRESS(ROW(),COLUMN())))</formula>
    </cfRule>
  </conditionalFormatting>
  <conditionalFormatting sqref="AP22:AV23">
    <cfRule type="expression" dxfId="1977" priority="153">
      <formula>INDIRECT(ADDRESS(ROW(),COLUMN()))=TRUNC(INDIRECT(ADDRESS(ROW(),COLUMN())))</formula>
    </cfRule>
  </conditionalFormatting>
  <conditionalFormatting sqref="AZ67:BC68">
    <cfRule type="expression" dxfId="1976" priority="159">
      <formula>INDIRECT(ADDRESS(ROW(),COLUMN()))=TRUNC(INDIRECT(ADDRESS(ROW(),COLUMN())))</formula>
    </cfRule>
  </conditionalFormatting>
  <conditionalFormatting sqref="AB23:AH23">
    <cfRule type="expression" dxfId="1975" priority="158">
      <formula>OR(AB$69=$B22,AB$70=$B22)</formula>
    </cfRule>
  </conditionalFormatting>
  <conditionalFormatting sqref="AB22:AH23">
    <cfRule type="expression" dxfId="1974" priority="157">
      <formula>INDIRECT(ADDRESS(ROW(),COLUMN()))=TRUNC(INDIRECT(ADDRESS(ROW(),COLUMN())))</formula>
    </cfRule>
  </conditionalFormatting>
  <conditionalFormatting sqref="AI23:AO23">
    <cfRule type="expression" dxfId="1973" priority="156">
      <formula>OR(AI$69=$B22,AI$70=$B22)</formula>
    </cfRule>
  </conditionalFormatting>
  <conditionalFormatting sqref="AP23:AV23">
    <cfRule type="expression" dxfId="1972" priority="154">
      <formula>OR(AP$69=$B22,AP$70=$B22)</formula>
    </cfRule>
  </conditionalFormatting>
  <conditionalFormatting sqref="AW23:AY23">
    <cfRule type="expression" dxfId="1971" priority="152">
      <formula>OR(AW$69=$B22,AW$70=$B22)</formula>
    </cfRule>
  </conditionalFormatting>
  <conditionalFormatting sqref="U26:AA26">
    <cfRule type="expression" dxfId="1970" priority="150">
      <formula>OR(U$69=$B25,U$70=$B25)</formula>
    </cfRule>
  </conditionalFormatting>
  <conditionalFormatting sqref="AB26:AH26">
    <cfRule type="expression" dxfId="1969" priority="148">
      <formula>OR(AB$69=$B25,AB$70=$B25)</formula>
    </cfRule>
  </conditionalFormatting>
  <conditionalFormatting sqref="AI26:AO26">
    <cfRule type="expression" dxfId="1968" priority="146">
      <formula>OR(AI$69=$B25,AI$70=$B25)</formula>
    </cfRule>
  </conditionalFormatting>
  <conditionalFormatting sqref="AP26:AV26">
    <cfRule type="expression" dxfId="1967" priority="144">
      <formula>OR(AP$69=$B25,AP$70=$B25)</formula>
    </cfRule>
  </conditionalFormatting>
  <conditionalFormatting sqref="AW26:AY26">
    <cfRule type="expression" dxfId="1966" priority="142">
      <formula>OR(AW$69=$B25,AW$70=$B25)</formula>
    </cfRule>
  </conditionalFormatting>
  <conditionalFormatting sqref="U29:AA29">
    <cfRule type="expression" dxfId="1965" priority="140">
      <formula>OR(U$69=$B28,U$70=$B28)</formula>
    </cfRule>
  </conditionalFormatting>
  <conditionalFormatting sqref="AB29:AH29">
    <cfRule type="expression" dxfId="1964" priority="138">
      <formula>OR(AB$69=$B28,AB$70=$B28)</formula>
    </cfRule>
  </conditionalFormatting>
  <conditionalFormatting sqref="AI29:AO29">
    <cfRule type="expression" dxfId="1963" priority="136">
      <formula>OR(AI$69=$B28,AI$70=$B28)</formula>
    </cfRule>
  </conditionalFormatting>
  <conditionalFormatting sqref="AP29:AV29">
    <cfRule type="expression" dxfId="1962" priority="134">
      <formula>OR(AP$69=$B28,AP$70=$B28)</formula>
    </cfRule>
  </conditionalFormatting>
  <conditionalFormatting sqref="AW29:AY29">
    <cfRule type="expression" dxfId="1961" priority="132">
      <formula>OR(AW$69=$B28,AW$70=$B28)</formula>
    </cfRule>
  </conditionalFormatting>
  <conditionalFormatting sqref="U32:AA32">
    <cfRule type="expression" dxfId="1960" priority="130">
      <formula>OR(U$69=$B31,U$70=$B31)</formula>
    </cfRule>
  </conditionalFormatting>
  <conditionalFormatting sqref="AB32:AH32">
    <cfRule type="expression" dxfId="1959" priority="128">
      <formula>OR(AB$69=$B31,AB$70=$B31)</formula>
    </cfRule>
  </conditionalFormatting>
  <conditionalFormatting sqref="AI32:AO32">
    <cfRule type="expression" dxfId="1958" priority="126">
      <formula>OR(AI$69=$B31,AI$70=$B31)</formula>
    </cfRule>
  </conditionalFormatting>
  <conditionalFormatting sqref="AP32:AV32">
    <cfRule type="expression" dxfId="1957" priority="124">
      <formula>OR(AP$69=$B31,AP$70=$B31)</formula>
    </cfRule>
  </conditionalFormatting>
  <conditionalFormatting sqref="AW32:AY32">
    <cfRule type="expression" dxfId="1956" priority="122">
      <formula>OR(AW$69=$B31,AW$70=$B31)</formula>
    </cfRule>
  </conditionalFormatting>
  <conditionalFormatting sqref="U35:AA35">
    <cfRule type="expression" dxfId="1955" priority="120">
      <formula>OR(U$69=$B34,U$70=$B34)</formula>
    </cfRule>
  </conditionalFormatting>
  <conditionalFormatting sqref="AB35:AH35">
    <cfRule type="expression" dxfId="1954" priority="118">
      <formula>OR(AB$69=$B34,AB$70=$B34)</formula>
    </cfRule>
  </conditionalFormatting>
  <conditionalFormatting sqref="AI35:AO35">
    <cfRule type="expression" dxfId="1953" priority="116">
      <formula>OR(AI$69=$B34,AI$70=$B34)</formula>
    </cfRule>
  </conditionalFormatting>
  <conditionalFormatting sqref="AP35:AV35">
    <cfRule type="expression" dxfId="1952" priority="114">
      <formula>OR(AP$69=$B34,AP$70=$B34)</formula>
    </cfRule>
  </conditionalFormatting>
  <conditionalFormatting sqref="AW35:AY35">
    <cfRule type="expression" dxfId="1951" priority="112">
      <formula>OR(AW$69=$B34,AW$70=$B34)</formula>
    </cfRule>
  </conditionalFormatting>
  <conditionalFormatting sqref="U38:AA38">
    <cfRule type="expression" dxfId="1950" priority="110">
      <formula>OR(U$69=$B37,U$70=$B37)</formula>
    </cfRule>
  </conditionalFormatting>
  <conditionalFormatting sqref="AB38:AH38">
    <cfRule type="expression" dxfId="1949" priority="108">
      <formula>OR(AB$69=$B37,AB$70=$B37)</formula>
    </cfRule>
  </conditionalFormatting>
  <conditionalFormatting sqref="AI38:AO38">
    <cfRule type="expression" dxfId="1948" priority="106">
      <formula>OR(AI$69=$B37,AI$70=$B37)</formula>
    </cfRule>
  </conditionalFormatting>
  <conditionalFormatting sqref="AP38:AV38">
    <cfRule type="expression" dxfId="1947" priority="104">
      <formula>OR(AP$69=$B37,AP$70=$B37)</formula>
    </cfRule>
  </conditionalFormatting>
  <conditionalFormatting sqref="AW38:AY38">
    <cfRule type="expression" dxfId="1946" priority="102">
      <formula>OR(AW$69=$B37,AW$70=$B37)</formula>
    </cfRule>
  </conditionalFormatting>
  <conditionalFormatting sqref="U41:AA41">
    <cfRule type="expression" dxfId="1945" priority="100">
      <formula>OR(U$69=$B40,U$70=$B40)</formula>
    </cfRule>
  </conditionalFormatting>
  <conditionalFormatting sqref="AB41:AH41">
    <cfRule type="expression" dxfId="1944" priority="98">
      <formula>OR(AB$69=$B40,AB$70=$B40)</formula>
    </cfRule>
  </conditionalFormatting>
  <conditionalFormatting sqref="AI41:AO41">
    <cfRule type="expression" dxfId="1943" priority="96">
      <formula>OR(AI$69=$B40,AI$70=$B40)</formula>
    </cfRule>
  </conditionalFormatting>
  <conditionalFormatting sqref="AP41:AV41">
    <cfRule type="expression" dxfId="1942" priority="94">
      <formula>OR(AP$69=$B40,AP$70=$B40)</formula>
    </cfRule>
  </conditionalFormatting>
  <conditionalFormatting sqref="AP40:AV41">
    <cfRule type="expression" dxfId="1941" priority="93">
      <formula>INDIRECT(ADDRESS(ROW(),COLUMN()))=TRUNC(INDIRECT(ADDRESS(ROW(),COLUMN())))</formula>
    </cfRule>
  </conditionalFormatting>
  <conditionalFormatting sqref="AW41:AY41">
    <cfRule type="expression" dxfId="1940" priority="92">
      <formula>OR(AW$69=$B40,AW$70=$B40)</formula>
    </cfRule>
  </conditionalFormatting>
  <conditionalFormatting sqref="AW40:AY41">
    <cfRule type="expression" dxfId="1939" priority="91">
      <formula>INDIRECT(ADDRESS(ROW(),COLUMN()))=TRUNC(INDIRECT(ADDRESS(ROW(),COLUMN())))</formula>
    </cfRule>
  </conditionalFormatting>
  <conditionalFormatting sqref="U44:AA44">
    <cfRule type="expression" dxfId="1938" priority="90">
      <formula>OR(U$69=$B43,U$70=$B43)</formula>
    </cfRule>
  </conditionalFormatting>
  <conditionalFormatting sqref="U43:AA44">
    <cfRule type="expression" dxfId="1937" priority="89">
      <formula>INDIRECT(ADDRESS(ROW(),COLUMN()))=TRUNC(INDIRECT(ADDRESS(ROW(),COLUMN())))</formula>
    </cfRule>
  </conditionalFormatting>
  <conditionalFormatting sqref="AB44:AH44">
    <cfRule type="expression" dxfId="1936" priority="88">
      <formula>OR(AB$69=$B43,AB$70=$B43)</formula>
    </cfRule>
  </conditionalFormatting>
  <conditionalFormatting sqref="AB43:AH44">
    <cfRule type="expression" dxfId="1935" priority="87">
      <formula>INDIRECT(ADDRESS(ROW(),COLUMN()))=TRUNC(INDIRECT(ADDRESS(ROW(),COLUMN())))</formula>
    </cfRule>
  </conditionalFormatting>
  <conditionalFormatting sqref="AI44:AO44">
    <cfRule type="expression" dxfId="1934" priority="86">
      <formula>OR(AI$69=$B43,AI$70=$B43)</formula>
    </cfRule>
  </conditionalFormatting>
  <conditionalFormatting sqref="AI43:AO44">
    <cfRule type="expression" dxfId="1933" priority="85">
      <formula>INDIRECT(ADDRESS(ROW(),COLUMN()))=TRUNC(INDIRECT(ADDRESS(ROW(),COLUMN())))</formula>
    </cfRule>
  </conditionalFormatting>
  <conditionalFormatting sqref="AP44:AV44">
    <cfRule type="expression" dxfId="1932" priority="84">
      <formula>OR(AP$69=$B43,AP$70=$B43)</formula>
    </cfRule>
  </conditionalFormatting>
  <conditionalFormatting sqref="AP43:AV44">
    <cfRule type="expression" dxfId="1931" priority="83">
      <formula>INDIRECT(ADDRESS(ROW(),COLUMN()))=TRUNC(INDIRECT(ADDRESS(ROW(),COLUMN())))</formula>
    </cfRule>
  </conditionalFormatting>
  <conditionalFormatting sqref="AW44:AY44">
    <cfRule type="expression" dxfId="1930" priority="82">
      <formula>OR(AW$69=$B43,AW$70=$B43)</formula>
    </cfRule>
  </conditionalFormatting>
  <conditionalFormatting sqref="AW43:AY44">
    <cfRule type="expression" dxfId="1929" priority="81">
      <formula>INDIRECT(ADDRESS(ROW(),COLUMN()))=TRUNC(INDIRECT(ADDRESS(ROW(),COLUMN())))</formula>
    </cfRule>
  </conditionalFormatting>
  <conditionalFormatting sqref="U47:AA47">
    <cfRule type="expression" dxfId="1928" priority="80">
      <formula>OR(U$69=$B46,U$70=$B46)</formula>
    </cfRule>
  </conditionalFormatting>
  <conditionalFormatting sqref="U46:AA47">
    <cfRule type="expression" dxfId="1927" priority="79">
      <formula>INDIRECT(ADDRESS(ROW(),COLUMN()))=TRUNC(INDIRECT(ADDRESS(ROW(),COLUMN())))</formula>
    </cfRule>
  </conditionalFormatting>
  <conditionalFormatting sqref="AB47:AH47">
    <cfRule type="expression" dxfId="1926" priority="78">
      <formula>OR(AB$69=$B46,AB$70=$B46)</formula>
    </cfRule>
  </conditionalFormatting>
  <conditionalFormatting sqref="AB46:AH47">
    <cfRule type="expression" dxfId="1925" priority="77">
      <formula>INDIRECT(ADDRESS(ROW(),COLUMN()))=TRUNC(INDIRECT(ADDRESS(ROW(),COLUMN())))</formula>
    </cfRule>
  </conditionalFormatting>
  <conditionalFormatting sqref="AI47:AO47">
    <cfRule type="expression" dxfId="1924" priority="76">
      <formula>OR(AI$69=$B46,AI$70=$B46)</formula>
    </cfRule>
  </conditionalFormatting>
  <conditionalFormatting sqref="AI46:AO47">
    <cfRule type="expression" dxfId="1923" priority="75">
      <formula>INDIRECT(ADDRESS(ROW(),COLUMN()))=TRUNC(INDIRECT(ADDRESS(ROW(),COLUMN())))</formula>
    </cfRule>
  </conditionalFormatting>
  <conditionalFormatting sqref="AP47:AV47">
    <cfRule type="expression" dxfId="1922" priority="74">
      <formula>OR(AP$69=$B46,AP$70=$B46)</formula>
    </cfRule>
  </conditionalFormatting>
  <conditionalFormatting sqref="AP46:AV47">
    <cfRule type="expression" dxfId="1921" priority="73">
      <formula>INDIRECT(ADDRESS(ROW(),COLUMN()))=TRUNC(INDIRECT(ADDRESS(ROW(),COLUMN())))</formula>
    </cfRule>
  </conditionalFormatting>
  <conditionalFormatting sqref="AW47:AY47">
    <cfRule type="expression" dxfId="1920" priority="72">
      <formula>OR(AW$69=$B46,AW$70=$B46)</formula>
    </cfRule>
  </conditionalFormatting>
  <conditionalFormatting sqref="AW46:AY47">
    <cfRule type="expression" dxfId="1919" priority="71">
      <formula>INDIRECT(ADDRESS(ROW(),COLUMN()))=TRUNC(INDIRECT(ADDRESS(ROW(),COLUMN())))</formula>
    </cfRule>
  </conditionalFormatting>
  <conditionalFormatting sqref="U50:AA50">
    <cfRule type="expression" dxfId="1918" priority="70">
      <formula>OR(U$69=$B49,U$70=$B49)</formula>
    </cfRule>
  </conditionalFormatting>
  <conditionalFormatting sqref="U49:AA50">
    <cfRule type="expression" dxfId="1917" priority="69">
      <formula>INDIRECT(ADDRESS(ROW(),COLUMN()))=TRUNC(INDIRECT(ADDRESS(ROW(),COLUMN())))</formula>
    </cfRule>
  </conditionalFormatting>
  <conditionalFormatting sqref="AB50:AH50">
    <cfRule type="expression" dxfId="1916" priority="68">
      <formula>OR(AB$69=$B49,AB$70=$B49)</formula>
    </cfRule>
  </conditionalFormatting>
  <conditionalFormatting sqref="AB49:AH50">
    <cfRule type="expression" dxfId="1915" priority="67">
      <formula>INDIRECT(ADDRESS(ROW(),COLUMN()))=TRUNC(INDIRECT(ADDRESS(ROW(),COLUMN())))</formula>
    </cfRule>
  </conditionalFormatting>
  <conditionalFormatting sqref="AI50:AO50">
    <cfRule type="expression" dxfId="1914" priority="66">
      <formula>OR(AI$69=$B49,AI$70=$B49)</formula>
    </cfRule>
  </conditionalFormatting>
  <conditionalFormatting sqref="AI49:AO50">
    <cfRule type="expression" dxfId="1913" priority="65">
      <formula>INDIRECT(ADDRESS(ROW(),COLUMN()))=TRUNC(INDIRECT(ADDRESS(ROW(),COLUMN())))</formula>
    </cfRule>
  </conditionalFormatting>
  <conditionalFormatting sqref="AP50:AV50">
    <cfRule type="expression" dxfId="1912" priority="64">
      <formula>OR(AP$69=$B49,AP$70=$B49)</formula>
    </cfRule>
  </conditionalFormatting>
  <conditionalFormatting sqref="AP49:AV50">
    <cfRule type="expression" dxfId="1911" priority="63">
      <formula>INDIRECT(ADDRESS(ROW(),COLUMN()))=TRUNC(INDIRECT(ADDRESS(ROW(),COLUMN())))</formula>
    </cfRule>
  </conditionalFormatting>
  <conditionalFormatting sqref="AW50:AY50">
    <cfRule type="expression" dxfId="1910" priority="62">
      <formula>OR(AW$69=$B49,AW$70=$B49)</formula>
    </cfRule>
  </conditionalFormatting>
  <conditionalFormatting sqref="AW49:AY50">
    <cfRule type="expression" dxfId="1909" priority="61">
      <formula>INDIRECT(ADDRESS(ROW(),COLUMN()))=TRUNC(INDIRECT(ADDRESS(ROW(),COLUMN())))</formula>
    </cfRule>
  </conditionalFormatting>
  <conditionalFormatting sqref="U53:AA53">
    <cfRule type="expression" dxfId="1908" priority="60">
      <formula>OR(U$69=$B52,U$70=$B52)</formula>
    </cfRule>
  </conditionalFormatting>
  <conditionalFormatting sqref="U52:AA53">
    <cfRule type="expression" dxfId="1907" priority="59">
      <formula>INDIRECT(ADDRESS(ROW(),COLUMN()))=TRUNC(INDIRECT(ADDRESS(ROW(),COLUMN())))</formula>
    </cfRule>
  </conditionalFormatting>
  <conditionalFormatting sqref="AB53:AH53">
    <cfRule type="expression" dxfId="1906" priority="58">
      <formula>OR(AB$69=$B52,AB$70=$B52)</formula>
    </cfRule>
  </conditionalFormatting>
  <conditionalFormatting sqref="AB52:AH53">
    <cfRule type="expression" dxfId="1905" priority="57">
      <formula>INDIRECT(ADDRESS(ROW(),COLUMN()))=TRUNC(INDIRECT(ADDRESS(ROW(),COLUMN())))</formula>
    </cfRule>
  </conditionalFormatting>
  <conditionalFormatting sqref="AI53:AO53">
    <cfRule type="expression" dxfId="1904" priority="56">
      <formula>OR(AI$69=$B52,AI$70=$B52)</formula>
    </cfRule>
  </conditionalFormatting>
  <conditionalFormatting sqref="AI52:AO53">
    <cfRule type="expression" dxfId="1903" priority="55">
      <formula>INDIRECT(ADDRESS(ROW(),COLUMN()))=TRUNC(INDIRECT(ADDRESS(ROW(),COLUMN())))</formula>
    </cfRule>
  </conditionalFormatting>
  <conditionalFormatting sqref="AP53:AV53">
    <cfRule type="expression" dxfId="1902" priority="54">
      <formula>OR(AP$69=$B52,AP$70=$B52)</formula>
    </cfRule>
  </conditionalFormatting>
  <conditionalFormatting sqref="AP52:AV53">
    <cfRule type="expression" dxfId="1901" priority="53">
      <formula>INDIRECT(ADDRESS(ROW(),COLUMN()))=TRUNC(INDIRECT(ADDRESS(ROW(),COLUMN())))</formula>
    </cfRule>
  </conditionalFormatting>
  <conditionalFormatting sqref="AW53:AY53">
    <cfRule type="expression" dxfId="1900" priority="52">
      <formula>OR(AW$69=$B52,AW$70=$B52)</formula>
    </cfRule>
  </conditionalFormatting>
  <conditionalFormatting sqref="AW52:AY53">
    <cfRule type="expression" dxfId="1899" priority="51">
      <formula>INDIRECT(ADDRESS(ROW(),COLUMN()))=TRUNC(INDIRECT(ADDRESS(ROW(),COLUMN())))</formula>
    </cfRule>
  </conditionalFormatting>
  <conditionalFormatting sqref="U56:AA56">
    <cfRule type="expression" dxfId="1898" priority="50">
      <formula>OR(U$69=$B55,U$70=$B55)</formula>
    </cfRule>
  </conditionalFormatting>
  <conditionalFormatting sqref="U55:AA56">
    <cfRule type="expression" dxfId="1897" priority="49">
      <formula>INDIRECT(ADDRESS(ROW(),COLUMN()))=TRUNC(INDIRECT(ADDRESS(ROW(),COLUMN())))</formula>
    </cfRule>
  </conditionalFormatting>
  <conditionalFormatting sqref="AB56:AH56">
    <cfRule type="expression" dxfId="1896" priority="48">
      <formula>OR(AB$69=$B55,AB$70=$B55)</formula>
    </cfRule>
  </conditionalFormatting>
  <conditionalFormatting sqref="AB55:AH56">
    <cfRule type="expression" dxfId="1895" priority="47">
      <formula>INDIRECT(ADDRESS(ROW(),COLUMN()))=TRUNC(INDIRECT(ADDRESS(ROW(),COLUMN())))</formula>
    </cfRule>
  </conditionalFormatting>
  <conditionalFormatting sqref="AI56:AO56">
    <cfRule type="expression" dxfId="1894" priority="46">
      <formula>OR(AI$69=$B55,AI$70=$B55)</formula>
    </cfRule>
  </conditionalFormatting>
  <conditionalFormatting sqref="AI55:AO56">
    <cfRule type="expression" dxfId="1893" priority="45">
      <formula>INDIRECT(ADDRESS(ROW(),COLUMN()))=TRUNC(INDIRECT(ADDRESS(ROW(),COLUMN())))</formula>
    </cfRule>
  </conditionalFormatting>
  <conditionalFormatting sqref="AP56:AV56">
    <cfRule type="expression" dxfId="1892" priority="44">
      <formula>OR(AP$69=$B55,AP$70=$B55)</formula>
    </cfRule>
  </conditionalFormatting>
  <conditionalFormatting sqref="AP55:AV56">
    <cfRule type="expression" dxfId="1891" priority="43">
      <formula>INDIRECT(ADDRESS(ROW(),COLUMN()))=TRUNC(INDIRECT(ADDRESS(ROW(),COLUMN())))</formula>
    </cfRule>
  </conditionalFormatting>
  <conditionalFormatting sqref="AW56:AY56">
    <cfRule type="expression" dxfId="1890" priority="42">
      <formula>OR(AW$69=$B55,AW$70=$B55)</formula>
    </cfRule>
  </conditionalFormatting>
  <conditionalFormatting sqref="AW55:AY56">
    <cfRule type="expression" dxfId="1889" priority="41">
      <formula>INDIRECT(ADDRESS(ROW(),COLUMN()))=TRUNC(INDIRECT(ADDRESS(ROW(),COLUMN())))</formula>
    </cfRule>
  </conditionalFormatting>
  <conditionalFormatting sqref="U59:AA59">
    <cfRule type="expression" dxfId="1888" priority="40">
      <formula>OR(U$69=$B58,U$70=$B58)</formula>
    </cfRule>
  </conditionalFormatting>
  <conditionalFormatting sqref="U58:AA59">
    <cfRule type="expression" dxfId="1887" priority="39">
      <formula>INDIRECT(ADDRESS(ROW(),COLUMN()))=TRUNC(INDIRECT(ADDRESS(ROW(),COLUMN())))</formula>
    </cfRule>
  </conditionalFormatting>
  <conditionalFormatting sqref="AB59:AH59">
    <cfRule type="expression" dxfId="1886" priority="38">
      <formula>OR(AB$69=$B58,AB$70=$B58)</formula>
    </cfRule>
  </conditionalFormatting>
  <conditionalFormatting sqref="AB58:AH59">
    <cfRule type="expression" dxfId="1885" priority="37">
      <formula>INDIRECT(ADDRESS(ROW(),COLUMN()))=TRUNC(INDIRECT(ADDRESS(ROW(),COLUMN())))</formula>
    </cfRule>
  </conditionalFormatting>
  <conditionalFormatting sqref="AI59:AO59">
    <cfRule type="expression" dxfId="1884" priority="36">
      <formula>OR(AI$69=$B58,AI$70=$B58)</formula>
    </cfRule>
  </conditionalFormatting>
  <conditionalFormatting sqref="AI58:AO59">
    <cfRule type="expression" dxfId="1883" priority="35">
      <formula>INDIRECT(ADDRESS(ROW(),COLUMN()))=TRUNC(INDIRECT(ADDRESS(ROW(),COLUMN())))</formula>
    </cfRule>
  </conditionalFormatting>
  <conditionalFormatting sqref="AP59:AV59">
    <cfRule type="expression" dxfId="1882" priority="34">
      <formula>OR(AP$69=$B58,AP$70=$B58)</formula>
    </cfRule>
  </conditionalFormatting>
  <conditionalFormatting sqref="AP58:AV59">
    <cfRule type="expression" dxfId="1881" priority="33">
      <formula>INDIRECT(ADDRESS(ROW(),COLUMN()))=TRUNC(INDIRECT(ADDRESS(ROW(),COLUMN())))</formula>
    </cfRule>
  </conditionalFormatting>
  <conditionalFormatting sqref="AW59:AY59">
    <cfRule type="expression" dxfId="1880" priority="32">
      <formula>OR(AW$69=$B58,AW$70=$B58)</formula>
    </cfRule>
  </conditionalFormatting>
  <conditionalFormatting sqref="AW58:AY59">
    <cfRule type="expression" dxfId="1879" priority="31">
      <formula>INDIRECT(ADDRESS(ROW(),COLUMN()))=TRUNC(INDIRECT(ADDRESS(ROW(),COLUMN())))</formula>
    </cfRule>
  </conditionalFormatting>
  <conditionalFormatting sqref="U62:AA62">
    <cfRule type="expression" dxfId="1878" priority="30">
      <formula>OR(U$69=$B61,U$70=$B61)</formula>
    </cfRule>
  </conditionalFormatting>
  <conditionalFormatting sqref="U61:AA62">
    <cfRule type="expression" dxfId="1877" priority="29">
      <formula>INDIRECT(ADDRESS(ROW(),COLUMN()))=TRUNC(INDIRECT(ADDRESS(ROW(),COLUMN())))</formula>
    </cfRule>
  </conditionalFormatting>
  <conditionalFormatting sqref="AB62:AH62">
    <cfRule type="expression" dxfId="1876" priority="28">
      <formula>OR(AB$69=$B61,AB$70=$B61)</formula>
    </cfRule>
  </conditionalFormatting>
  <conditionalFormatting sqref="AB61:AH62">
    <cfRule type="expression" dxfId="1875" priority="27">
      <formula>INDIRECT(ADDRESS(ROW(),COLUMN()))=TRUNC(INDIRECT(ADDRESS(ROW(),COLUMN())))</formula>
    </cfRule>
  </conditionalFormatting>
  <conditionalFormatting sqref="AI62:AO62">
    <cfRule type="expression" dxfId="1874" priority="26">
      <formula>OR(AI$69=$B61,AI$70=$B61)</formula>
    </cfRule>
  </conditionalFormatting>
  <conditionalFormatting sqref="AI61:AO62">
    <cfRule type="expression" dxfId="1873" priority="25">
      <formula>INDIRECT(ADDRESS(ROW(),COLUMN()))=TRUNC(INDIRECT(ADDRESS(ROW(),COLUMN())))</formula>
    </cfRule>
  </conditionalFormatting>
  <conditionalFormatting sqref="AP62:AV62">
    <cfRule type="expression" dxfId="1872" priority="24">
      <formula>OR(AP$69=$B61,AP$70=$B61)</formula>
    </cfRule>
  </conditionalFormatting>
  <conditionalFormatting sqref="AP61:AV62">
    <cfRule type="expression" dxfId="1871" priority="23">
      <formula>INDIRECT(ADDRESS(ROW(),COLUMN()))=TRUNC(INDIRECT(ADDRESS(ROW(),COLUMN())))</formula>
    </cfRule>
  </conditionalFormatting>
  <conditionalFormatting sqref="AW62:AY62">
    <cfRule type="expression" dxfId="1870" priority="22">
      <formula>OR(AW$69=$B61,AW$70=$B61)</formula>
    </cfRule>
  </conditionalFormatting>
  <conditionalFormatting sqref="AW61:AY62">
    <cfRule type="expression" dxfId="1869" priority="21">
      <formula>INDIRECT(ADDRESS(ROW(),COLUMN()))=TRUNC(INDIRECT(ADDRESS(ROW(),COLUMN())))</formula>
    </cfRule>
  </conditionalFormatting>
  <conditionalFormatting sqref="U65:AA65">
    <cfRule type="expression" dxfId="1868" priority="20">
      <formula>OR(U$69=$B64,U$70=$B64)</formula>
    </cfRule>
  </conditionalFormatting>
  <conditionalFormatting sqref="U64:AA65">
    <cfRule type="expression" dxfId="1867" priority="19">
      <formula>INDIRECT(ADDRESS(ROW(),COLUMN()))=TRUNC(INDIRECT(ADDRESS(ROW(),COLUMN())))</formula>
    </cfRule>
  </conditionalFormatting>
  <conditionalFormatting sqref="AB65:AH65">
    <cfRule type="expression" dxfId="1866" priority="18">
      <formula>OR(AB$69=$B64,AB$70=$B64)</formula>
    </cfRule>
  </conditionalFormatting>
  <conditionalFormatting sqref="AB64:AH65">
    <cfRule type="expression" dxfId="1865" priority="17">
      <formula>INDIRECT(ADDRESS(ROW(),COLUMN()))=TRUNC(INDIRECT(ADDRESS(ROW(),COLUMN())))</formula>
    </cfRule>
  </conditionalFormatting>
  <conditionalFormatting sqref="AI65:AO65">
    <cfRule type="expression" dxfId="1864" priority="16">
      <formula>OR(AI$69=$B64,AI$70=$B64)</formula>
    </cfRule>
  </conditionalFormatting>
  <conditionalFormatting sqref="AI64:AO65">
    <cfRule type="expression" dxfId="1863" priority="15">
      <formula>INDIRECT(ADDRESS(ROW(),COLUMN()))=TRUNC(INDIRECT(ADDRESS(ROW(),COLUMN())))</formula>
    </cfRule>
  </conditionalFormatting>
  <conditionalFormatting sqref="AP65:AV65">
    <cfRule type="expression" dxfId="1862" priority="14">
      <formula>OR(AP$69=$B64,AP$70=$B64)</formula>
    </cfRule>
  </conditionalFormatting>
  <conditionalFormatting sqref="AP64:AV65">
    <cfRule type="expression" dxfId="1861" priority="13">
      <formula>INDIRECT(ADDRESS(ROW(),COLUMN()))=TRUNC(INDIRECT(ADDRESS(ROW(),COLUMN())))</formula>
    </cfRule>
  </conditionalFormatting>
  <conditionalFormatting sqref="AW65:AY65">
    <cfRule type="expression" dxfId="1860" priority="12">
      <formula>OR(AW$69=$B64,AW$70=$B64)</formula>
    </cfRule>
  </conditionalFormatting>
  <conditionalFormatting sqref="AW64:AY65">
    <cfRule type="expression" dxfId="1859" priority="11">
      <formula>INDIRECT(ADDRESS(ROW(),COLUMN()))=TRUNC(INDIRECT(ADDRESS(ROW(),COLUMN())))</formula>
    </cfRule>
  </conditionalFormatting>
  <conditionalFormatting sqref="U68:AA68">
    <cfRule type="expression" dxfId="1858" priority="10">
      <formula>OR(U$69=$B67,U$70=$B67)</formula>
    </cfRule>
  </conditionalFormatting>
  <conditionalFormatting sqref="U67:AA68">
    <cfRule type="expression" dxfId="1857" priority="9">
      <formula>INDIRECT(ADDRESS(ROW(),COLUMN()))=TRUNC(INDIRECT(ADDRESS(ROW(),COLUMN())))</formula>
    </cfRule>
  </conditionalFormatting>
  <conditionalFormatting sqref="AB68:AH68">
    <cfRule type="expression" dxfId="1856" priority="8">
      <formula>OR(AB$69=$B67,AB$70=$B67)</formula>
    </cfRule>
  </conditionalFormatting>
  <conditionalFormatting sqref="AB67:AH68">
    <cfRule type="expression" dxfId="1855" priority="7">
      <formula>INDIRECT(ADDRESS(ROW(),COLUMN()))=TRUNC(INDIRECT(ADDRESS(ROW(),COLUMN())))</formula>
    </cfRule>
  </conditionalFormatting>
  <conditionalFormatting sqref="AI68:AO68">
    <cfRule type="expression" dxfId="1854" priority="6">
      <formula>OR(AI$69=$B67,AI$70=$B67)</formula>
    </cfRule>
  </conditionalFormatting>
  <conditionalFormatting sqref="AI67:AO68">
    <cfRule type="expression" dxfId="1853" priority="5">
      <formula>INDIRECT(ADDRESS(ROW(),COLUMN()))=TRUNC(INDIRECT(ADDRESS(ROW(),COLUMN())))</formula>
    </cfRule>
  </conditionalFormatting>
  <conditionalFormatting sqref="AP68:AV68">
    <cfRule type="expression" dxfId="1852" priority="4">
      <formula>OR(AP$69=$B67,AP$70=$B67)</formula>
    </cfRule>
  </conditionalFormatting>
  <conditionalFormatting sqref="AP67:AV68">
    <cfRule type="expression" dxfId="1851" priority="3">
      <formula>INDIRECT(ADDRESS(ROW(),COLUMN()))=TRUNC(INDIRECT(ADDRESS(ROW(),COLUMN())))</formula>
    </cfRule>
  </conditionalFormatting>
  <conditionalFormatting sqref="AW68:AY68">
    <cfRule type="expression" dxfId="1850" priority="2">
      <formula>OR(AW$69=$B67,AW$70=$B67)</formula>
    </cfRule>
  </conditionalFormatting>
  <conditionalFormatting sqref="AW67:AY68">
    <cfRule type="expression" dxfId="1849" priority="1">
      <formula>INDIRECT(ADDRESS(ROW(),COLUMN()))=TRUNC(INDIRECT(ADDRESS(ROW(),COLUMN())))</formula>
    </cfRule>
  </conditionalFormatting>
  <dataValidations count="9">
    <dataValidation allowBlank="1" showInputMessage="1" showErrorMessage="1" error="入力可能範囲　32～40" sqref="BC10" xr:uid="{0ACB2D5D-38D1-4CE8-8630-3B3C850775E7}"/>
    <dataValidation type="list" allowBlank="1" showInputMessage="1" sqref="U21:AY21 U24:AY24 U27:AY27 U30:AY30 U33:AY33 U36:AY36 U39:AY39 U42:AY42 U45:AY45 U48:AY48 U51:AY51 U54:AY54 U57:AY57 U60:AY60 U63:AY63 U66:AY66" xr:uid="{77E01F77-F112-4710-9223-4D9D683011C5}">
      <formula1>シフト記号表</formula1>
    </dataValidation>
    <dataValidation type="list" errorStyle="warning" allowBlank="1" showInputMessage="1" error="リストにない場合のみ、入力してください。" sqref="I21:L68" xr:uid="{A98763E0-39C0-4BD5-B106-8DFF8409C1EB}">
      <formula1>INDIRECT(C21)</formula1>
    </dataValidation>
    <dataValidation type="list" allowBlank="1" showInputMessage="1" sqref="H21:H68" xr:uid="{7F56C13D-3B1B-46B4-8A98-17636555ACC5}">
      <formula1>"A, B, C, D"</formula1>
    </dataValidation>
    <dataValidation type="list" allowBlank="1" showInputMessage="1" sqref="C21:E68" xr:uid="{C038A671-5C44-4E6C-A94C-6CAC47132EC4}">
      <formula1>職種</formula1>
    </dataValidation>
    <dataValidation type="list" allowBlank="1" showInputMessage="1" showErrorMessage="1" sqref="BC3:BF3" xr:uid="{45365571-5587-4FB7-85F2-E145C97B3348}">
      <formula1>"４週,暦月"</formula1>
    </dataValidation>
    <dataValidation type="decimal" allowBlank="1" showInputMessage="1" showErrorMessage="1" error="入力可能範囲　32～40" sqref="AY6:AZ6" xr:uid="{C5380F43-6F9F-487C-9601-FADCC4993202}">
      <formula1>32</formula1>
      <formula2>40</formula2>
    </dataValidation>
    <dataValidation type="list" allowBlank="1" showInputMessage="1" showErrorMessage="1" sqref="AD3:AD4" xr:uid="{7939AE67-CCE4-4672-8439-CB5955AE6116}">
      <formula1>#REF!</formula1>
    </dataValidation>
    <dataValidation type="list" allowBlank="1" showInputMessage="1" showErrorMessage="1" sqref="BC4:BF4" xr:uid="{EDF4FC4C-4CE6-42F7-A51C-4711B40DF866}">
      <formula1>"予定,実績,予定・実績"</formula1>
    </dataValidation>
  </dataValidations>
  <printOptions horizontalCentered="1"/>
  <pageMargins left="0.15748031496062992" right="0.15748031496062992" top="0.39370078740157483" bottom="0.15748031496062992" header="0.15748031496062992" footer="0.15748031496062992"/>
  <pageSetup paperSize="9" scale="44" fitToHeight="0" orientation="landscape" r:id="rId1"/>
  <rowBreaks count="1" manualBreakCount="1">
    <brk id="75"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xr:uid="{AF2C2F8D-459B-44BC-A40A-DEC27D831095}">
          <x14:formula1>
            <xm:f>'C:\Users\nw03114.WISTARIA\Desktop\2025新規申請、廃止、休止届＆変更届\標準様式\[2-3_標準様式1_04_勤務表_認知症対応型共同生活介護.xlsx]プルダウン・リスト'!#REF!</xm:f>
          </x14:formula1>
          <xm:sqref>AR1:BG1</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85E38-CBC6-4CF5-8522-D93E1305A32A}">
  <sheetPr>
    <tabColor theme="8" tint="0.79998168889431442"/>
    <pageSetUpPr fitToPage="1"/>
  </sheetPr>
  <dimension ref="A1:BO290"/>
  <sheetViews>
    <sheetView showGridLines="0" view="pageBreakPreview" zoomScale="55" zoomScaleNormal="55" zoomScaleSheetLayoutView="55" workbookViewId="0">
      <selection activeCell="AC3" sqref="AC3"/>
    </sheetView>
  </sheetViews>
  <sheetFormatPr defaultColWidth="4.5" defaultRowHeight="14.25" x14ac:dyDescent="0.15"/>
  <cols>
    <col min="1" max="1" width="0.875" style="536" customWidth="1"/>
    <col min="2" max="2" width="5.75" style="536" customWidth="1"/>
    <col min="3" max="4" width="8.125" style="536" customWidth="1"/>
    <col min="5" max="8" width="3.25" style="536" hidden="1" customWidth="1"/>
    <col min="9" max="10" width="3.25" style="536" customWidth="1"/>
    <col min="11" max="62" width="5.75" style="536" customWidth="1"/>
    <col min="63" max="63" width="1.125" style="536" customWidth="1"/>
    <col min="64" max="16384" width="4.5" style="536"/>
  </cols>
  <sheetData>
    <row r="1" spans="2:67" s="486" customFormat="1" ht="20.25" customHeight="1" x14ac:dyDescent="0.15">
      <c r="C1" s="487" t="s">
        <v>987</v>
      </c>
      <c r="D1" s="487"/>
      <c r="E1" s="487"/>
      <c r="F1" s="487"/>
      <c r="G1" s="487"/>
      <c r="H1" s="487"/>
      <c r="I1" s="487"/>
      <c r="J1" s="487"/>
      <c r="M1" s="488" t="s">
        <v>723</v>
      </c>
      <c r="P1" s="487"/>
      <c r="Q1" s="487"/>
      <c r="R1" s="487"/>
      <c r="S1" s="487"/>
      <c r="T1" s="487"/>
      <c r="U1" s="487"/>
      <c r="V1" s="487"/>
      <c r="W1" s="487"/>
      <c r="AS1" s="490" t="s">
        <v>724</v>
      </c>
      <c r="AT1" s="2031" t="s">
        <v>929</v>
      </c>
      <c r="AU1" s="2032"/>
      <c r="AV1" s="2032"/>
      <c r="AW1" s="2032"/>
      <c r="AX1" s="2032"/>
      <c r="AY1" s="2032"/>
      <c r="AZ1" s="2032"/>
      <c r="BA1" s="2032"/>
      <c r="BB1" s="2032"/>
      <c r="BC1" s="2032"/>
      <c r="BD1" s="2032"/>
      <c r="BE1" s="2032"/>
      <c r="BF1" s="2032"/>
      <c r="BG1" s="2032"/>
      <c r="BH1" s="2032"/>
      <c r="BI1" s="2032"/>
      <c r="BJ1" s="490" t="s">
        <v>665</v>
      </c>
    </row>
    <row r="2" spans="2:67" s="497" customFormat="1" ht="20.25" customHeight="1" x14ac:dyDescent="0.15">
      <c r="J2" s="488"/>
      <c r="M2" s="488"/>
      <c r="N2" s="488"/>
      <c r="P2" s="490"/>
      <c r="Q2" s="490"/>
      <c r="R2" s="490"/>
      <c r="S2" s="490"/>
      <c r="T2" s="490"/>
      <c r="U2" s="490"/>
      <c r="V2" s="490"/>
      <c r="W2" s="490"/>
      <c r="AB2" s="422" t="s">
        <v>666</v>
      </c>
      <c r="AC2" s="2033">
        <v>8</v>
      </c>
      <c r="AD2" s="2033"/>
      <c r="AE2" s="422" t="s">
        <v>664</v>
      </c>
      <c r="AF2" s="2034">
        <f>IF(AC2=0,"",YEAR(DATE(2018+AC2,1,1)))</f>
        <v>2026</v>
      </c>
      <c r="AG2" s="2034"/>
      <c r="AH2" s="423" t="s">
        <v>667</v>
      </c>
      <c r="AI2" s="423" t="s">
        <v>668</v>
      </c>
      <c r="AJ2" s="2033"/>
      <c r="AK2" s="2033"/>
      <c r="AL2" s="423" t="s">
        <v>669</v>
      </c>
      <c r="AS2" s="490" t="s">
        <v>725</v>
      </c>
      <c r="AT2" s="2033"/>
      <c r="AU2" s="2033"/>
      <c r="AV2" s="2033"/>
      <c r="AW2" s="2033"/>
      <c r="AX2" s="2033"/>
      <c r="AY2" s="2033"/>
      <c r="AZ2" s="2033"/>
      <c r="BA2" s="2033"/>
      <c r="BB2" s="2033"/>
      <c r="BC2" s="2033"/>
      <c r="BD2" s="2033"/>
      <c r="BE2" s="2033"/>
      <c r="BF2" s="2033"/>
      <c r="BG2" s="2033"/>
      <c r="BH2" s="2033"/>
      <c r="BI2" s="2033"/>
      <c r="BJ2" s="490" t="s">
        <v>665</v>
      </c>
      <c r="BK2" s="490"/>
      <c r="BL2" s="490"/>
      <c r="BM2" s="490"/>
    </row>
    <row r="3" spans="2:67" s="497" customFormat="1" ht="20.25" customHeight="1" x14ac:dyDescent="0.15">
      <c r="J3" s="488"/>
      <c r="M3" s="488"/>
      <c r="O3" s="490"/>
      <c r="P3" s="490"/>
      <c r="Q3" s="490"/>
      <c r="R3" s="490"/>
      <c r="S3" s="490"/>
      <c r="T3" s="490"/>
      <c r="U3" s="490"/>
      <c r="AC3" s="739"/>
      <c r="AD3" s="739"/>
      <c r="AE3" s="740"/>
      <c r="AF3" s="741"/>
      <c r="AG3" s="740"/>
      <c r="BD3" s="498" t="s">
        <v>671</v>
      </c>
      <c r="BE3" s="2035" t="s">
        <v>672</v>
      </c>
      <c r="BF3" s="2036"/>
      <c r="BG3" s="2036"/>
      <c r="BH3" s="2037"/>
      <c r="BI3" s="490"/>
    </row>
    <row r="4" spans="2:67" s="497" customFormat="1" ht="20.25" customHeight="1" x14ac:dyDescent="0.15">
      <c r="B4" s="491"/>
      <c r="C4" s="491"/>
      <c r="D4" s="491"/>
      <c r="E4" s="491"/>
      <c r="F4" s="491"/>
      <c r="G4" s="491"/>
      <c r="H4" s="491"/>
      <c r="I4" s="491"/>
      <c r="J4" s="492"/>
      <c r="K4" s="491"/>
      <c r="L4" s="491"/>
      <c r="M4" s="492"/>
      <c r="N4" s="491"/>
      <c r="O4" s="493"/>
      <c r="P4" s="493"/>
      <c r="Q4" s="493"/>
      <c r="R4" s="493"/>
      <c r="S4" s="493"/>
      <c r="T4" s="493"/>
      <c r="U4" s="493"/>
      <c r="V4" s="491"/>
      <c r="W4" s="491"/>
      <c r="X4" s="491"/>
      <c r="Y4" s="491"/>
      <c r="Z4" s="491"/>
      <c r="AA4" s="491"/>
      <c r="AB4" s="491"/>
      <c r="AC4" s="494"/>
      <c r="AD4" s="494"/>
      <c r="AE4" s="495"/>
      <c r="AF4" s="496"/>
      <c r="AG4" s="495"/>
      <c r="AH4" s="491"/>
      <c r="AI4" s="491"/>
      <c r="AJ4" s="491"/>
      <c r="AK4" s="491"/>
      <c r="AL4" s="491"/>
      <c r="AM4" s="491"/>
      <c r="AN4" s="491"/>
      <c r="AO4" s="491"/>
      <c r="AP4" s="491"/>
      <c r="AQ4" s="491"/>
      <c r="AR4" s="491"/>
      <c r="BD4" s="498" t="s">
        <v>673</v>
      </c>
      <c r="BE4" s="2035" t="s">
        <v>674</v>
      </c>
      <c r="BF4" s="2036"/>
      <c r="BG4" s="2036"/>
      <c r="BH4" s="2037"/>
      <c r="BI4" s="490"/>
    </row>
    <row r="5" spans="2:67" s="497" customFormat="1" ht="9" customHeight="1" x14ac:dyDescent="0.15">
      <c r="B5" s="491"/>
      <c r="C5" s="491"/>
      <c r="D5" s="491"/>
      <c r="E5" s="491"/>
      <c r="F5" s="491"/>
      <c r="G5" s="491"/>
      <c r="H5" s="491"/>
      <c r="I5" s="491"/>
      <c r="J5" s="492"/>
      <c r="K5" s="491"/>
      <c r="L5" s="491"/>
      <c r="M5" s="492"/>
      <c r="N5" s="491"/>
      <c r="O5" s="493"/>
      <c r="P5" s="493"/>
      <c r="Q5" s="493"/>
      <c r="R5" s="493"/>
      <c r="S5" s="493"/>
      <c r="T5" s="493"/>
      <c r="U5" s="493"/>
      <c r="V5" s="491"/>
      <c r="W5" s="491"/>
      <c r="X5" s="491"/>
      <c r="Y5" s="491"/>
      <c r="Z5" s="491"/>
      <c r="AA5" s="491"/>
      <c r="AB5" s="491"/>
      <c r="AC5" s="499"/>
      <c r="AD5" s="499"/>
      <c r="AE5" s="491"/>
      <c r="AF5" s="491"/>
      <c r="AG5" s="491"/>
      <c r="AH5" s="491"/>
      <c r="AI5" s="491"/>
      <c r="AJ5" s="441"/>
      <c r="AK5" s="441"/>
      <c r="AL5" s="441"/>
      <c r="AM5" s="441"/>
      <c r="AN5" s="441"/>
      <c r="AO5" s="441"/>
      <c r="AP5" s="441"/>
      <c r="AQ5" s="441"/>
      <c r="AR5" s="441"/>
      <c r="AS5" s="486"/>
      <c r="AT5" s="486"/>
      <c r="AU5" s="486"/>
      <c r="AV5" s="486"/>
      <c r="AW5" s="486"/>
      <c r="AX5" s="486"/>
      <c r="AY5" s="486"/>
      <c r="AZ5" s="486"/>
      <c r="BA5" s="486"/>
      <c r="BB5" s="486"/>
      <c r="BC5" s="486"/>
      <c r="BD5" s="486"/>
      <c r="BE5" s="486"/>
      <c r="BF5" s="486"/>
      <c r="BG5" s="486"/>
      <c r="BH5" s="500"/>
      <c r="BI5" s="500"/>
    </row>
    <row r="6" spans="2:67" s="497" customFormat="1" ht="21" customHeight="1" x14ac:dyDescent="0.15">
      <c r="B6" s="501"/>
      <c r="C6" s="507"/>
      <c r="D6" s="507"/>
      <c r="E6" s="507"/>
      <c r="F6" s="507"/>
      <c r="G6" s="507"/>
      <c r="H6" s="507"/>
      <c r="I6" s="507"/>
      <c r="J6" s="507"/>
      <c r="K6" s="443"/>
      <c r="L6" s="443"/>
      <c r="M6" s="443"/>
      <c r="N6" s="435"/>
      <c r="O6" s="443"/>
      <c r="P6" s="443"/>
      <c r="Q6" s="443"/>
      <c r="R6" s="491"/>
      <c r="S6" s="491"/>
      <c r="T6" s="491"/>
      <c r="U6" s="491"/>
      <c r="V6" s="491"/>
      <c r="W6" s="491"/>
      <c r="X6" s="491"/>
      <c r="Y6" s="491"/>
      <c r="Z6" s="491"/>
      <c r="AA6" s="491"/>
      <c r="AB6" s="491"/>
      <c r="AC6" s="491"/>
      <c r="AD6" s="491"/>
      <c r="AE6" s="491"/>
      <c r="AF6" s="491"/>
      <c r="AG6" s="491"/>
      <c r="AH6" s="491"/>
      <c r="AI6" s="491"/>
      <c r="AJ6" s="441"/>
      <c r="AK6" s="441"/>
      <c r="AL6" s="441"/>
      <c r="AM6" s="441"/>
      <c r="AN6" s="441"/>
      <c r="AO6" s="441" t="s">
        <v>884</v>
      </c>
      <c r="AP6" s="441"/>
      <c r="AQ6" s="441"/>
      <c r="AR6" s="441"/>
      <c r="AS6" s="486"/>
      <c r="AT6" s="486"/>
      <c r="AU6" s="486"/>
      <c r="AW6" s="430"/>
      <c r="AX6" s="430"/>
      <c r="AY6" s="725"/>
      <c r="AZ6" s="486"/>
      <c r="BA6" s="2095">
        <v>40</v>
      </c>
      <c r="BB6" s="2096"/>
      <c r="BC6" s="725" t="s">
        <v>676</v>
      </c>
      <c r="BD6" s="486"/>
      <c r="BE6" s="2095">
        <v>160</v>
      </c>
      <c r="BF6" s="2096"/>
      <c r="BG6" s="725" t="s">
        <v>677</v>
      </c>
      <c r="BH6" s="486"/>
      <c r="BI6" s="500"/>
    </row>
    <row r="7" spans="2:67" s="497" customFormat="1" ht="5.25" customHeight="1" x14ac:dyDescent="0.15">
      <c r="B7" s="501"/>
      <c r="C7" s="447"/>
      <c r="D7" s="447"/>
      <c r="E7" s="447"/>
      <c r="F7" s="447"/>
      <c r="G7" s="447"/>
      <c r="H7" s="447"/>
      <c r="I7" s="447"/>
      <c r="J7" s="443"/>
      <c r="K7" s="443"/>
      <c r="L7" s="443"/>
      <c r="M7" s="435"/>
      <c r="N7" s="443"/>
      <c r="O7" s="443"/>
      <c r="P7" s="443"/>
      <c r="Q7" s="443"/>
      <c r="R7" s="491"/>
      <c r="S7" s="491"/>
      <c r="T7" s="491"/>
      <c r="U7" s="491"/>
      <c r="V7" s="491"/>
      <c r="W7" s="491"/>
      <c r="X7" s="491"/>
      <c r="Y7" s="491"/>
      <c r="Z7" s="491"/>
      <c r="AA7" s="491"/>
      <c r="AB7" s="491"/>
      <c r="AC7" s="491"/>
      <c r="AD7" s="491"/>
      <c r="AE7" s="491"/>
      <c r="AF7" s="491"/>
      <c r="AG7" s="491"/>
      <c r="AH7" s="491"/>
      <c r="AI7" s="49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524"/>
      <c r="BI7" s="524"/>
      <c r="BJ7" s="491"/>
    </row>
    <row r="8" spans="2:67" s="497" customFormat="1" ht="21" customHeight="1" x14ac:dyDescent="0.15">
      <c r="B8" s="446"/>
      <c r="C8" s="435"/>
      <c r="D8" s="435"/>
      <c r="E8" s="435"/>
      <c r="F8" s="435"/>
      <c r="G8" s="435"/>
      <c r="H8" s="435"/>
      <c r="I8" s="435"/>
      <c r="J8" s="443"/>
      <c r="K8" s="443"/>
      <c r="L8" s="443"/>
      <c r="M8" s="435"/>
      <c r="N8" s="443"/>
      <c r="O8" s="443"/>
      <c r="P8" s="443"/>
      <c r="Q8" s="443"/>
      <c r="R8" s="491"/>
      <c r="S8" s="491"/>
      <c r="T8" s="491"/>
      <c r="U8" s="491"/>
      <c r="V8" s="491"/>
      <c r="W8" s="491"/>
      <c r="X8" s="491"/>
      <c r="Y8" s="491"/>
      <c r="Z8" s="491"/>
      <c r="AA8" s="491"/>
      <c r="AB8" s="491"/>
      <c r="AC8" s="491"/>
      <c r="AD8" s="491"/>
      <c r="AE8" s="491"/>
      <c r="AF8" s="491"/>
      <c r="AG8" s="491"/>
      <c r="AH8" s="491"/>
      <c r="AI8" s="491"/>
      <c r="AJ8" s="506"/>
      <c r="AK8" s="506"/>
      <c r="AL8" s="506"/>
      <c r="AM8" s="507"/>
      <c r="AN8" s="502"/>
      <c r="AO8" s="504"/>
      <c r="AP8" s="504"/>
      <c r="AQ8" s="501"/>
      <c r="AR8" s="430"/>
      <c r="AS8" s="430"/>
      <c r="AT8" s="430"/>
      <c r="AU8" s="508"/>
      <c r="AV8" s="508"/>
      <c r="AW8" s="441"/>
      <c r="AX8" s="430"/>
      <c r="AY8" s="430"/>
      <c r="AZ8" s="435"/>
      <c r="BA8" s="441"/>
      <c r="BB8" s="441" t="s">
        <v>678</v>
      </c>
      <c r="BC8" s="441"/>
      <c r="BD8" s="441"/>
      <c r="BE8" s="2097">
        <f>DAY(EOMONTH(DATE(AF2,AJ2,1),0))</f>
        <v>31</v>
      </c>
      <c r="BF8" s="2098"/>
      <c r="BG8" s="441" t="s">
        <v>679</v>
      </c>
      <c r="BH8" s="441"/>
      <c r="BI8" s="441"/>
      <c r="BJ8" s="491"/>
      <c r="BM8" s="490"/>
      <c r="BN8" s="490"/>
      <c r="BO8" s="490"/>
    </row>
    <row r="9" spans="2:67" s="497" customFormat="1" ht="5.25" customHeight="1" x14ac:dyDescent="0.15">
      <c r="B9" s="446"/>
      <c r="C9" s="435"/>
      <c r="D9" s="435"/>
      <c r="E9" s="435"/>
      <c r="F9" s="435"/>
      <c r="G9" s="435"/>
      <c r="H9" s="435"/>
      <c r="I9" s="435"/>
      <c r="J9" s="443"/>
      <c r="K9" s="443"/>
      <c r="L9" s="443"/>
      <c r="M9" s="435"/>
      <c r="N9" s="443"/>
      <c r="O9" s="443"/>
      <c r="P9" s="443"/>
      <c r="Q9" s="443"/>
      <c r="R9" s="491"/>
      <c r="S9" s="491"/>
      <c r="T9" s="491"/>
      <c r="U9" s="491"/>
      <c r="V9" s="491"/>
      <c r="W9" s="491"/>
      <c r="X9" s="491"/>
      <c r="Y9" s="491"/>
      <c r="Z9" s="491"/>
      <c r="AA9" s="491"/>
      <c r="AB9" s="491"/>
      <c r="AC9" s="491"/>
      <c r="AD9" s="491"/>
      <c r="AE9" s="491"/>
      <c r="AF9" s="491"/>
      <c r="AG9" s="491"/>
      <c r="AH9" s="491"/>
      <c r="AI9" s="491"/>
      <c r="AJ9" s="506"/>
      <c r="AK9" s="506"/>
      <c r="AL9" s="506"/>
      <c r="AM9" s="507"/>
      <c r="AN9" s="502"/>
      <c r="AO9" s="504"/>
      <c r="AP9" s="504"/>
      <c r="AQ9" s="501"/>
      <c r="AR9" s="430"/>
      <c r="AS9" s="430"/>
      <c r="AT9" s="430"/>
      <c r="AU9" s="508"/>
      <c r="AV9" s="508"/>
      <c r="AW9" s="441"/>
      <c r="AX9" s="430"/>
      <c r="AY9" s="430"/>
      <c r="AZ9" s="435"/>
      <c r="BA9" s="441"/>
      <c r="BB9" s="441"/>
      <c r="BC9" s="441"/>
      <c r="BD9" s="441"/>
      <c r="BE9" s="435"/>
      <c r="BF9" s="435"/>
      <c r="BG9" s="441"/>
      <c r="BH9" s="441"/>
      <c r="BI9" s="441"/>
      <c r="BJ9" s="491"/>
      <c r="BM9" s="490"/>
      <c r="BN9" s="490"/>
      <c r="BO9" s="490"/>
    </row>
    <row r="10" spans="2:67" s="497" customFormat="1" ht="21" customHeight="1" x14ac:dyDescent="0.15">
      <c r="B10" s="446"/>
      <c r="C10" s="435"/>
      <c r="D10" s="435"/>
      <c r="E10" s="435"/>
      <c r="F10" s="435"/>
      <c r="G10" s="435"/>
      <c r="H10" s="435"/>
      <c r="I10" s="435"/>
      <c r="J10" s="443"/>
      <c r="K10" s="443"/>
      <c r="L10" s="443"/>
      <c r="M10" s="435"/>
      <c r="N10" s="443"/>
      <c r="O10" s="443"/>
      <c r="P10" s="443"/>
      <c r="Q10" s="443"/>
      <c r="R10" s="491"/>
      <c r="S10" s="491"/>
      <c r="T10" s="491"/>
      <c r="U10" s="491"/>
      <c r="V10" s="491"/>
      <c r="W10" s="491"/>
      <c r="X10" s="491"/>
      <c r="Y10" s="491"/>
      <c r="Z10" s="491"/>
      <c r="AA10" s="491"/>
      <c r="AB10" s="491"/>
      <c r="AC10" s="491"/>
      <c r="AD10" s="491"/>
      <c r="AE10" s="491"/>
      <c r="AF10" s="491"/>
      <c r="AG10" s="491"/>
      <c r="AH10" s="491"/>
      <c r="AI10" s="491"/>
      <c r="AJ10" s="506"/>
      <c r="AK10" s="506"/>
      <c r="AL10" s="506"/>
      <c r="AM10" s="507"/>
      <c r="AN10" s="502"/>
      <c r="AO10" s="504"/>
      <c r="AP10" s="504"/>
      <c r="AQ10" s="501"/>
      <c r="AR10" s="430"/>
      <c r="AS10" s="441" t="s">
        <v>914</v>
      </c>
      <c r="AT10" s="507"/>
      <c r="AU10" s="507"/>
      <c r="AV10" s="440"/>
      <c r="AW10" s="441"/>
      <c r="AX10" s="512"/>
      <c r="AY10" s="512"/>
      <c r="AZ10" s="512"/>
      <c r="BA10" s="441"/>
      <c r="BB10" s="441"/>
      <c r="BC10" s="524" t="s">
        <v>896</v>
      </c>
      <c r="BD10" s="441"/>
      <c r="BE10" s="2095"/>
      <c r="BF10" s="2096"/>
      <c r="BG10" s="725" t="s">
        <v>425</v>
      </c>
      <c r="BH10" s="441"/>
      <c r="BI10" s="441"/>
      <c r="BJ10" s="491"/>
      <c r="BM10" s="490"/>
      <c r="BN10" s="490"/>
      <c r="BO10" s="490"/>
    </row>
    <row r="11" spans="2:67" ht="5.25" customHeight="1" thickBot="1" x14ac:dyDescent="0.2">
      <c r="B11" s="534"/>
      <c r="C11" s="535"/>
      <c r="D11" s="535"/>
      <c r="E11" s="535"/>
      <c r="F11" s="535"/>
      <c r="G11" s="535"/>
      <c r="H11" s="535"/>
      <c r="I11" s="535"/>
      <c r="J11" s="535"/>
      <c r="K11" s="534"/>
      <c r="L11" s="534"/>
      <c r="M11" s="534"/>
      <c r="N11" s="534"/>
      <c r="O11" s="534"/>
      <c r="P11" s="534"/>
      <c r="Q11" s="534"/>
      <c r="R11" s="534"/>
      <c r="S11" s="534"/>
      <c r="T11" s="534"/>
      <c r="U11" s="534"/>
      <c r="V11" s="534"/>
      <c r="W11" s="534"/>
      <c r="X11" s="534"/>
      <c r="Y11" s="534"/>
      <c r="Z11" s="534"/>
      <c r="AA11" s="534"/>
      <c r="AB11" s="534"/>
      <c r="AC11" s="535"/>
      <c r="AD11" s="534"/>
      <c r="AE11" s="534"/>
      <c r="AF11" s="534"/>
      <c r="AG11" s="534"/>
      <c r="AH11" s="534"/>
      <c r="AI11" s="534"/>
      <c r="AJ11" s="534"/>
      <c r="AK11" s="534"/>
      <c r="AL11" s="534"/>
      <c r="AM11" s="534"/>
      <c r="AN11" s="534"/>
      <c r="AO11" s="534"/>
      <c r="AP11" s="534"/>
      <c r="AQ11" s="534"/>
      <c r="AR11" s="534"/>
      <c r="AT11" s="598"/>
      <c r="BK11" s="537"/>
      <c r="BL11" s="537"/>
      <c r="BM11" s="537"/>
    </row>
    <row r="12" spans="2:67" ht="21.6" customHeight="1" x14ac:dyDescent="0.15">
      <c r="B12" s="2099" t="s">
        <v>680</v>
      </c>
      <c r="C12" s="2083" t="s">
        <v>874</v>
      </c>
      <c r="D12" s="2102"/>
      <c r="E12" s="742"/>
      <c r="F12" s="685"/>
      <c r="G12" s="742"/>
      <c r="H12" s="685"/>
      <c r="I12" s="2105" t="s">
        <v>875</v>
      </c>
      <c r="J12" s="2106"/>
      <c r="K12" s="2111" t="s">
        <v>930</v>
      </c>
      <c r="L12" s="2084"/>
      <c r="M12" s="2084"/>
      <c r="N12" s="2102"/>
      <c r="O12" s="2111" t="s">
        <v>877</v>
      </c>
      <c r="P12" s="2084"/>
      <c r="Q12" s="2084"/>
      <c r="R12" s="2084"/>
      <c r="S12" s="2102"/>
      <c r="T12" s="743"/>
      <c r="U12" s="743"/>
      <c r="V12" s="744"/>
      <c r="W12" s="2114" t="s">
        <v>878</v>
      </c>
      <c r="X12" s="2115"/>
      <c r="Y12" s="2115"/>
      <c r="Z12" s="2115"/>
      <c r="AA12" s="2115"/>
      <c r="AB12" s="2115"/>
      <c r="AC12" s="2115"/>
      <c r="AD12" s="2115"/>
      <c r="AE12" s="2115"/>
      <c r="AF12" s="2115"/>
      <c r="AG12" s="2115"/>
      <c r="AH12" s="2115"/>
      <c r="AI12" s="2115"/>
      <c r="AJ12" s="2115"/>
      <c r="AK12" s="2115"/>
      <c r="AL12" s="2115"/>
      <c r="AM12" s="2115"/>
      <c r="AN12" s="2115"/>
      <c r="AO12" s="2115"/>
      <c r="AP12" s="2115"/>
      <c r="AQ12" s="2115"/>
      <c r="AR12" s="2115"/>
      <c r="AS12" s="2115"/>
      <c r="AT12" s="2115"/>
      <c r="AU12" s="2115"/>
      <c r="AV12" s="2115"/>
      <c r="AW12" s="2115"/>
      <c r="AX12" s="2115"/>
      <c r="AY12" s="2115"/>
      <c r="AZ12" s="2115"/>
      <c r="BA12" s="2115"/>
      <c r="BB12" s="2071" t="str">
        <f>IF(BE3="４週","(10)1～4週目の勤務時間数合計","(10)1か月の勤務時間数　合計")</f>
        <v>(10)1～4週目の勤務時間数合計</v>
      </c>
      <c r="BC12" s="2072"/>
      <c r="BD12" s="2077" t="s">
        <v>879</v>
      </c>
      <c r="BE12" s="2078"/>
      <c r="BF12" s="2083" t="s">
        <v>931</v>
      </c>
      <c r="BG12" s="2084"/>
      <c r="BH12" s="2084"/>
      <c r="BI12" s="2084"/>
      <c r="BJ12" s="2085"/>
    </row>
    <row r="13" spans="2:67" ht="20.25" customHeight="1" x14ac:dyDescent="0.15">
      <c r="B13" s="2100"/>
      <c r="C13" s="2086"/>
      <c r="D13" s="2103"/>
      <c r="E13" s="745"/>
      <c r="F13" s="686"/>
      <c r="G13" s="745"/>
      <c r="H13" s="686"/>
      <c r="I13" s="2107"/>
      <c r="J13" s="2108"/>
      <c r="K13" s="2112"/>
      <c r="L13" s="2087"/>
      <c r="M13" s="2087"/>
      <c r="N13" s="2103"/>
      <c r="O13" s="2112"/>
      <c r="P13" s="2087"/>
      <c r="Q13" s="2087"/>
      <c r="R13" s="2087"/>
      <c r="S13" s="2103"/>
      <c r="T13" s="746"/>
      <c r="U13" s="746"/>
      <c r="V13" s="747"/>
      <c r="W13" s="2092" t="s">
        <v>686</v>
      </c>
      <c r="X13" s="2092"/>
      <c r="Y13" s="2092"/>
      <c r="Z13" s="2092"/>
      <c r="AA13" s="2092"/>
      <c r="AB13" s="2092"/>
      <c r="AC13" s="2093"/>
      <c r="AD13" s="2094" t="s">
        <v>687</v>
      </c>
      <c r="AE13" s="2092"/>
      <c r="AF13" s="2092"/>
      <c r="AG13" s="2092"/>
      <c r="AH13" s="2092"/>
      <c r="AI13" s="2092"/>
      <c r="AJ13" s="2093"/>
      <c r="AK13" s="2094" t="s">
        <v>688</v>
      </c>
      <c r="AL13" s="2092"/>
      <c r="AM13" s="2092"/>
      <c r="AN13" s="2092"/>
      <c r="AO13" s="2092"/>
      <c r="AP13" s="2092"/>
      <c r="AQ13" s="2093"/>
      <c r="AR13" s="2094" t="s">
        <v>689</v>
      </c>
      <c r="AS13" s="2092"/>
      <c r="AT13" s="2092"/>
      <c r="AU13" s="2092"/>
      <c r="AV13" s="2092"/>
      <c r="AW13" s="2092"/>
      <c r="AX13" s="2093"/>
      <c r="AY13" s="2094" t="s">
        <v>690</v>
      </c>
      <c r="AZ13" s="2092"/>
      <c r="BA13" s="2092"/>
      <c r="BB13" s="2073"/>
      <c r="BC13" s="2074"/>
      <c r="BD13" s="2079"/>
      <c r="BE13" s="2080"/>
      <c r="BF13" s="2086"/>
      <c r="BG13" s="2087"/>
      <c r="BH13" s="2087"/>
      <c r="BI13" s="2087"/>
      <c r="BJ13" s="2088"/>
    </row>
    <row r="14" spans="2:67" ht="20.25" customHeight="1" x14ac:dyDescent="0.15">
      <c r="B14" s="2100"/>
      <c r="C14" s="2086"/>
      <c r="D14" s="2103"/>
      <c r="E14" s="745"/>
      <c r="F14" s="686"/>
      <c r="G14" s="745"/>
      <c r="H14" s="686"/>
      <c r="I14" s="2107"/>
      <c r="J14" s="2108"/>
      <c r="K14" s="2112"/>
      <c r="L14" s="2087"/>
      <c r="M14" s="2087"/>
      <c r="N14" s="2103"/>
      <c r="O14" s="2112"/>
      <c r="P14" s="2087"/>
      <c r="Q14" s="2087"/>
      <c r="R14" s="2087"/>
      <c r="S14" s="2103"/>
      <c r="T14" s="746"/>
      <c r="U14" s="746"/>
      <c r="V14" s="747"/>
      <c r="W14" s="541">
        <v>1</v>
      </c>
      <c r="X14" s="539">
        <v>2</v>
      </c>
      <c r="Y14" s="539">
        <v>3</v>
      </c>
      <c r="Z14" s="539">
        <v>4</v>
      </c>
      <c r="AA14" s="539">
        <v>5</v>
      </c>
      <c r="AB14" s="539">
        <v>6</v>
      </c>
      <c r="AC14" s="540">
        <v>7</v>
      </c>
      <c r="AD14" s="538">
        <v>8</v>
      </c>
      <c r="AE14" s="539">
        <v>9</v>
      </c>
      <c r="AF14" s="539">
        <v>10</v>
      </c>
      <c r="AG14" s="539">
        <v>11</v>
      </c>
      <c r="AH14" s="539">
        <v>12</v>
      </c>
      <c r="AI14" s="539">
        <v>13</v>
      </c>
      <c r="AJ14" s="540">
        <v>14</v>
      </c>
      <c r="AK14" s="541">
        <v>15</v>
      </c>
      <c r="AL14" s="539">
        <v>16</v>
      </c>
      <c r="AM14" s="539">
        <v>17</v>
      </c>
      <c r="AN14" s="539">
        <v>18</v>
      </c>
      <c r="AO14" s="539">
        <v>19</v>
      </c>
      <c r="AP14" s="539">
        <v>20</v>
      </c>
      <c r="AQ14" s="540">
        <v>21</v>
      </c>
      <c r="AR14" s="538">
        <v>22</v>
      </c>
      <c r="AS14" s="539">
        <v>23</v>
      </c>
      <c r="AT14" s="539">
        <v>24</v>
      </c>
      <c r="AU14" s="539">
        <v>25</v>
      </c>
      <c r="AV14" s="539">
        <v>26</v>
      </c>
      <c r="AW14" s="539">
        <v>27</v>
      </c>
      <c r="AX14" s="540">
        <v>28</v>
      </c>
      <c r="AY14" s="542" t="str">
        <f>IF($BE$3="実績",IF(DAY(DATE($AF$2,$AJ$2,29))=29,29,""),"")</f>
        <v/>
      </c>
      <c r="AZ14" s="543" t="str">
        <f>IF($BE$3="実績",IF(DAY(DATE($AF$2,$AJ$2,30))=30,30,""),"")</f>
        <v/>
      </c>
      <c r="BA14" s="544" t="str">
        <f>IF($BE$3="実績",IF(DAY(DATE($AF$2,$AJ$2,31))=31,31,""),"")</f>
        <v/>
      </c>
      <c r="BB14" s="2073"/>
      <c r="BC14" s="2074"/>
      <c r="BD14" s="2079"/>
      <c r="BE14" s="2080"/>
      <c r="BF14" s="2086"/>
      <c r="BG14" s="2087"/>
      <c r="BH14" s="2087"/>
      <c r="BI14" s="2087"/>
      <c r="BJ14" s="2088"/>
    </row>
    <row r="15" spans="2:67" ht="20.25" hidden="1" customHeight="1" x14ac:dyDescent="0.15">
      <c r="B15" s="2100"/>
      <c r="C15" s="2086"/>
      <c r="D15" s="2103"/>
      <c r="E15" s="745"/>
      <c r="F15" s="686"/>
      <c r="G15" s="745"/>
      <c r="H15" s="686"/>
      <c r="I15" s="2107"/>
      <c r="J15" s="2108"/>
      <c r="K15" s="2112"/>
      <c r="L15" s="2087"/>
      <c r="M15" s="2087"/>
      <c r="N15" s="2103"/>
      <c r="O15" s="2112"/>
      <c r="P15" s="2087"/>
      <c r="Q15" s="2087"/>
      <c r="R15" s="2087"/>
      <c r="S15" s="2103"/>
      <c r="T15" s="746"/>
      <c r="U15" s="746"/>
      <c r="V15" s="747"/>
      <c r="W15" s="541">
        <f>WEEKDAY(DATE($AF$2,$AJ$2,1))</f>
        <v>2</v>
      </c>
      <c r="X15" s="539">
        <f>WEEKDAY(DATE($AF$2,$AJ$2,2))</f>
        <v>3</v>
      </c>
      <c r="Y15" s="539">
        <f>WEEKDAY(DATE($AF$2,$AJ$2,3))</f>
        <v>4</v>
      </c>
      <c r="Z15" s="539">
        <f>WEEKDAY(DATE($AF$2,$AJ$2,4))</f>
        <v>5</v>
      </c>
      <c r="AA15" s="539">
        <f>WEEKDAY(DATE($AF$2,$AJ$2,5))</f>
        <v>6</v>
      </c>
      <c r="AB15" s="539">
        <f>WEEKDAY(DATE($AF$2,$AJ$2,6))</f>
        <v>7</v>
      </c>
      <c r="AC15" s="540">
        <f>WEEKDAY(DATE($AF$2,$AJ$2,7))</f>
        <v>1</v>
      </c>
      <c r="AD15" s="538">
        <f>WEEKDAY(DATE($AF$2,$AJ$2,8))</f>
        <v>2</v>
      </c>
      <c r="AE15" s="539">
        <f>WEEKDAY(DATE($AF$2,$AJ$2,9))</f>
        <v>3</v>
      </c>
      <c r="AF15" s="539">
        <f>WEEKDAY(DATE($AF$2,$AJ$2,10))</f>
        <v>4</v>
      </c>
      <c r="AG15" s="539">
        <f>WEEKDAY(DATE($AF$2,$AJ$2,11))</f>
        <v>5</v>
      </c>
      <c r="AH15" s="539">
        <f>WEEKDAY(DATE($AF$2,$AJ$2,12))</f>
        <v>6</v>
      </c>
      <c r="AI15" s="539">
        <f>WEEKDAY(DATE($AF$2,$AJ$2,13))</f>
        <v>7</v>
      </c>
      <c r="AJ15" s="540">
        <f>WEEKDAY(DATE($AF$2,$AJ$2,14))</f>
        <v>1</v>
      </c>
      <c r="AK15" s="538">
        <f>WEEKDAY(DATE($AF$2,$AJ$2,15))</f>
        <v>2</v>
      </c>
      <c r="AL15" s="539">
        <f>WEEKDAY(DATE($AF$2,$AJ$2,16))</f>
        <v>3</v>
      </c>
      <c r="AM15" s="539">
        <f>WEEKDAY(DATE($AF$2,$AJ$2,17))</f>
        <v>4</v>
      </c>
      <c r="AN15" s="539">
        <f>WEEKDAY(DATE($AF$2,$AJ$2,18))</f>
        <v>5</v>
      </c>
      <c r="AO15" s="539">
        <f>WEEKDAY(DATE($AF$2,$AJ$2,19))</f>
        <v>6</v>
      </c>
      <c r="AP15" s="539">
        <f>WEEKDAY(DATE($AF$2,$AJ$2,20))</f>
        <v>7</v>
      </c>
      <c r="AQ15" s="540">
        <f>WEEKDAY(DATE($AF$2,$AJ$2,21))</f>
        <v>1</v>
      </c>
      <c r="AR15" s="538">
        <f>WEEKDAY(DATE($AF$2,$AJ$2,22))</f>
        <v>2</v>
      </c>
      <c r="AS15" s="539">
        <f>WEEKDAY(DATE($AF$2,$AJ$2,23))</f>
        <v>3</v>
      </c>
      <c r="AT15" s="539">
        <f>WEEKDAY(DATE($AF$2,$AJ$2,24))</f>
        <v>4</v>
      </c>
      <c r="AU15" s="539">
        <f>WEEKDAY(DATE($AF$2,$AJ$2,25))</f>
        <v>5</v>
      </c>
      <c r="AV15" s="539">
        <f>WEEKDAY(DATE($AF$2,$AJ$2,26))</f>
        <v>6</v>
      </c>
      <c r="AW15" s="539">
        <f>WEEKDAY(DATE($AF$2,$AJ$2,27))</f>
        <v>7</v>
      </c>
      <c r="AX15" s="540">
        <f>WEEKDAY(DATE($AF$2,$AJ$2,28))</f>
        <v>1</v>
      </c>
      <c r="AY15" s="538">
        <f>IF(AY14=29,WEEKDAY(DATE($AF$2,$AJ$2,29)),0)</f>
        <v>0</v>
      </c>
      <c r="AZ15" s="539">
        <f>IF(AZ14=30,WEEKDAY(DATE($AF$2,$AJ$2,30)),0)</f>
        <v>0</v>
      </c>
      <c r="BA15" s="540">
        <f>IF(BA14=31,WEEKDAY(DATE($AF$2,$AJ$2,31)),0)</f>
        <v>0</v>
      </c>
      <c r="BB15" s="2073"/>
      <c r="BC15" s="2074"/>
      <c r="BD15" s="2079"/>
      <c r="BE15" s="2080"/>
      <c r="BF15" s="2086"/>
      <c r="BG15" s="2087"/>
      <c r="BH15" s="2087"/>
      <c r="BI15" s="2087"/>
      <c r="BJ15" s="2088"/>
    </row>
    <row r="16" spans="2:67" ht="20.25" customHeight="1" thickBot="1" x14ac:dyDescent="0.2">
      <c r="B16" s="2101"/>
      <c r="C16" s="2089"/>
      <c r="D16" s="2104"/>
      <c r="E16" s="748"/>
      <c r="F16" s="687"/>
      <c r="G16" s="748"/>
      <c r="H16" s="687"/>
      <c r="I16" s="2109"/>
      <c r="J16" s="2110"/>
      <c r="K16" s="2113"/>
      <c r="L16" s="2090"/>
      <c r="M16" s="2090"/>
      <c r="N16" s="2104"/>
      <c r="O16" s="2113"/>
      <c r="P16" s="2090"/>
      <c r="Q16" s="2090"/>
      <c r="R16" s="2090"/>
      <c r="S16" s="2104"/>
      <c r="T16" s="749"/>
      <c r="U16" s="749"/>
      <c r="V16" s="750"/>
      <c r="W16" s="751" t="str">
        <f>IF(W15=1,"日",IF(W15=2,"月",IF(W15=3,"火",IF(W15=4,"水",IF(W15=5,"木",IF(W15=6,"金","土"))))))</f>
        <v>月</v>
      </c>
      <c r="X16" s="546" t="str">
        <f t="shared" ref="X16:AX16" si="0">IF(X15=1,"日",IF(X15=2,"月",IF(X15=3,"火",IF(X15=4,"水",IF(X15=5,"木",IF(X15=6,"金","土"))))))</f>
        <v>火</v>
      </c>
      <c r="Y16" s="546" t="str">
        <f t="shared" si="0"/>
        <v>水</v>
      </c>
      <c r="Z16" s="546" t="str">
        <f t="shared" si="0"/>
        <v>木</v>
      </c>
      <c r="AA16" s="546" t="str">
        <f t="shared" si="0"/>
        <v>金</v>
      </c>
      <c r="AB16" s="546" t="str">
        <f t="shared" si="0"/>
        <v>土</v>
      </c>
      <c r="AC16" s="547" t="str">
        <f t="shared" si="0"/>
        <v>日</v>
      </c>
      <c r="AD16" s="545" t="str">
        <f>IF(AD15=1,"日",IF(AD15=2,"月",IF(AD15=3,"火",IF(AD15=4,"水",IF(AD15=5,"木",IF(AD15=6,"金","土"))))))</f>
        <v>月</v>
      </c>
      <c r="AE16" s="546" t="str">
        <f t="shared" si="0"/>
        <v>火</v>
      </c>
      <c r="AF16" s="546" t="str">
        <f t="shared" si="0"/>
        <v>水</v>
      </c>
      <c r="AG16" s="546" t="str">
        <f t="shared" si="0"/>
        <v>木</v>
      </c>
      <c r="AH16" s="546" t="str">
        <f t="shared" si="0"/>
        <v>金</v>
      </c>
      <c r="AI16" s="546" t="str">
        <f t="shared" si="0"/>
        <v>土</v>
      </c>
      <c r="AJ16" s="547" t="str">
        <f t="shared" si="0"/>
        <v>日</v>
      </c>
      <c r="AK16" s="545" t="str">
        <f>IF(AK15=1,"日",IF(AK15=2,"月",IF(AK15=3,"火",IF(AK15=4,"水",IF(AK15=5,"木",IF(AK15=6,"金","土"))))))</f>
        <v>月</v>
      </c>
      <c r="AL16" s="546" t="str">
        <f t="shared" si="0"/>
        <v>火</v>
      </c>
      <c r="AM16" s="546" t="str">
        <f t="shared" si="0"/>
        <v>水</v>
      </c>
      <c r="AN16" s="546" t="str">
        <f t="shared" si="0"/>
        <v>木</v>
      </c>
      <c r="AO16" s="546" t="str">
        <f t="shared" si="0"/>
        <v>金</v>
      </c>
      <c r="AP16" s="546" t="str">
        <f t="shared" si="0"/>
        <v>土</v>
      </c>
      <c r="AQ16" s="547" t="str">
        <f t="shared" si="0"/>
        <v>日</v>
      </c>
      <c r="AR16" s="545" t="str">
        <f>IF(AR15=1,"日",IF(AR15=2,"月",IF(AR15=3,"火",IF(AR15=4,"水",IF(AR15=5,"木",IF(AR15=6,"金","土"))))))</f>
        <v>月</v>
      </c>
      <c r="AS16" s="546" t="str">
        <f t="shared" si="0"/>
        <v>火</v>
      </c>
      <c r="AT16" s="546" t="str">
        <f t="shared" si="0"/>
        <v>水</v>
      </c>
      <c r="AU16" s="546" t="str">
        <f t="shared" si="0"/>
        <v>木</v>
      </c>
      <c r="AV16" s="546" t="str">
        <f t="shared" si="0"/>
        <v>金</v>
      </c>
      <c r="AW16" s="546" t="str">
        <f t="shared" si="0"/>
        <v>土</v>
      </c>
      <c r="AX16" s="547" t="str">
        <f t="shared" si="0"/>
        <v>日</v>
      </c>
      <c r="AY16" s="546" t="str">
        <f>IF(AY15=1,"日",IF(AY15=2,"月",IF(AY15=3,"火",IF(AY15=4,"水",IF(AY15=5,"木",IF(AY15=6,"金",IF(AY15=0,"","土")))))))</f>
        <v/>
      </c>
      <c r="AZ16" s="546" t="str">
        <f>IF(AZ15=1,"日",IF(AZ15=2,"月",IF(AZ15=3,"火",IF(AZ15=4,"水",IF(AZ15=5,"木",IF(AZ15=6,"金",IF(AZ15=0,"","土")))))))</f>
        <v/>
      </c>
      <c r="BA16" s="546" t="str">
        <f>IF(BA15=1,"日",IF(BA15=2,"月",IF(BA15=3,"火",IF(BA15=4,"水",IF(BA15=5,"木",IF(BA15=6,"金",IF(BA15=0,"","土")))))))</f>
        <v/>
      </c>
      <c r="BB16" s="2075"/>
      <c r="BC16" s="2076"/>
      <c r="BD16" s="2081"/>
      <c r="BE16" s="2082"/>
      <c r="BF16" s="2089"/>
      <c r="BG16" s="2090"/>
      <c r="BH16" s="2090"/>
      <c r="BI16" s="2090"/>
      <c r="BJ16" s="2091"/>
    </row>
    <row r="17" spans="2:62" ht="20.25" customHeight="1" x14ac:dyDescent="0.15">
      <c r="B17" s="2049">
        <f>B15+1</f>
        <v>1</v>
      </c>
      <c r="C17" s="2051"/>
      <c r="D17" s="2052"/>
      <c r="E17" s="752"/>
      <c r="F17" s="753"/>
      <c r="G17" s="752"/>
      <c r="H17" s="753"/>
      <c r="I17" s="2055"/>
      <c r="J17" s="2056"/>
      <c r="K17" s="2059"/>
      <c r="L17" s="2060"/>
      <c r="M17" s="2060"/>
      <c r="N17" s="2052"/>
      <c r="O17" s="2063"/>
      <c r="P17" s="2064"/>
      <c r="Q17" s="2064"/>
      <c r="R17" s="2064"/>
      <c r="S17" s="2065"/>
      <c r="T17" s="755" t="s">
        <v>887</v>
      </c>
      <c r="U17" s="756"/>
      <c r="V17" s="757"/>
      <c r="W17" s="758"/>
      <c r="X17" s="759"/>
      <c r="Y17" s="759"/>
      <c r="Z17" s="759"/>
      <c r="AA17" s="759"/>
      <c r="AB17" s="759"/>
      <c r="AC17" s="760"/>
      <c r="AD17" s="758"/>
      <c r="AE17" s="759"/>
      <c r="AF17" s="759"/>
      <c r="AG17" s="759"/>
      <c r="AH17" s="759"/>
      <c r="AI17" s="759"/>
      <c r="AJ17" s="760"/>
      <c r="AK17" s="758"/>
      <c r="AL17" s="759"/>
      <c r="AM17" s="759"/>
      <c r="AN17" s="759"/>
      <c r="AO17" s="759"/>
      <c r="AP17" s="759"/>
      <c r="AQ17" s="760"/>
      <c r="AR17" s="758"/>
      <c r="AS17" s="759"/>
      <c r="AT17" s="759"/>
      <c r="AU17" s="759"/>
      <c r="AV17" s="759"/>
      <c r="AW17" s="759"/>
      <c r="AX17" s="760"/>
      <c r="AY17" s="758"/>
      <c r="AZ17" s="759"/>
      <c r="BA17" s="759"/>
      <c r="BB17" s="2069"/>
      <c r="BC17" s="2070"/>
      <c r="BD17" s="2038"/>
      <c r="BE17" s="2039"/>
      <c r="BF17" s="2040"/>
      <c r="BG17" s="2041"/>
      <c r="BH17" s="2041"/>
      <c r="BI17" s="2041"/>
      <c r="BJ17" s="2042"/>
    </row>
    <row r="18" spans="2:62" ht="20.25" customHeight="1" x14ac:dyDescent="0.15">
      <c r="B18" s="2050"/>
      <c r="C18" s="2053"/>
      <c r="D18" s="2054"/>
      <c r="E18" s="761"/>
      <c r="F18" s="762">
        <f>C17</f>
        <v>0</v>
      </c>
      <c r="G18" s="761"/>
      <c r="H18" s="762">
        <f>I17</f>
        <v>0</v>
      </c>
      <c r="I18" s="2057"/>
      <c r="J18" s="2058"/>
      <c r="K18" s="2061"/>
      <c r="L18" s="2062"/>
      <c r="M18" s="2062"/>
      <c r="N18" s="2054"/>
      <c r="O18" s="2066"/>
      <c r="P18" s="2067"/>
      <c r="Q18" s="2067"/>
      <c r="R18" s="2067"/>
      <c r="S18" s="2068"/>
      <c r="T18" s="764" t="s">
        <v>888</v>
      </c>
      <c r="U18" s="765"/>
      <c r="V18" s="766"/>
      <c r="W18" s="557" t="str">
        <f>IF(W17="","",VLOOKUP(W17,[8]シフト記号表!$C$6:$L$47,10,FALSE))</f>
        <v/>
      </c>
      <c r="X18" s="558" t="str">
        <f>IF(X17="","",VLOOKUP(X17,[8]シフト記号表!$C$6:$L$47,10,FALSE))</f>
        <v/>
      </c>
      <c r="Y18" s="558" t="str">
        <f>IF(Y17="","",VLOOKUP(Y17,[8]シフト記号表!$C$6:$L$47,10,FALSE))</f>
        <v/>
      </c>
      <c r="Z18" s="558" t="str">
        <f>IF(Z17="","",VLOOKUP(Z17,[8]シフト記号表!$C$6:$L$47,10,FALSE))</f>
        <v/>
      </c>
      <c r="AA18" s="558" t="str">
        <f>IF(AA17="","",VLOOKUP(AA17,[8]シフト記号表!$C$6:$L$47,10,FALSE))</f>
        <v/>
      </c>
      <c r="AB18" s="558" t="str">
        <f>IF(AB17="","",VLOOKUP(AB17,[8]シフト記号表!$C$6:$L$47,10,FALSE))</f>
        <v/>
      </c>
      <c r="AC18" s="559" t="str">
        <f>IF(AC17="","",VLOOKUP(AC17,[8]シフト記号表!$C$6:$L$47,10,FALSE))</f>
        <v/>
      </c>
      <c r="AD18" s="557" t="str">
        <f>IF(AD17="","",VLOOKUP(AD17,[8]シフト記号表!$C$6:$L$47,10,FALSE))</f>
        <v/>
      </c>
      <c r="AE18" s="558" t="str">
        <f>IF(AE17="","",VLOOKUP(AE17,[8]シフト記号表!$C$6:$L$47,10,FALSE))</f>
        <v/>
      </c>
      <c r="AF18" s="558" t="str">
        <f>IF(AF17="","",VLOOKUP(AF17,[8]シフト記号表!$C$6:$L$47,10,FALSE))</f>
        <v/>
      </c>
      <c r="AG18" s="558" t="str">
        <f>IF(AG17="","",VLOOKUP(AG17,[8]シフト記号表!$C$6:$L$47,10,FALSE))</f>
        <v/>
      </c>
      <c r="AH18" s="558" t="str">
        <f>IF(AH17="","",VLOOKUP(AH17,[8]シフト記号表!$C$6:$L$47,10,FALSE))</f>
        <v/>
      </c>
      <c r="AI18" s="558" t="str">
        <f>IF(AI17="","",VLOOKUP(AI17,[8]シフト記号表!$C$6:$L$47,10,FALSE))</f>
        <v/>
      </c>
      <c r="AJ18" s="559" t="str">
        <f>IF(AJ17="","",VLOOKUP(AJ17,[8]シフト記号表!$C$6:$L$47,10,FALSE))</f>
        <v/>
      </c>
      <c r="AK18" s="557" t="str">
        <f>IF(AK17="","",VLOOKUP(AK17,[8]シフト記号表!$C$6:$L$47,10,FALSE))</f>
        <v/>
      </c>
      <c r="AL18" s="558" t="str">
        <f>IF(AL17="","",VLOOKUP(AL17,[8]シフト記号表!$C$6:$L$47,10,FALSE))</f>
        <v/>
      </c>
      <c r="AM18" s="558" t="str">
        <f>IF(AM17="","",VLOOKUP(AM17,[8]シフト記号表!$C$6:$L$47,10,FALSE))</f>
        <v/>
      </c>
      <c r="AN18" s="558" t="str">
        <f>IF(AN17="","",VLOOKUP(AN17,[8]シフト記号表!$C$6:$L$47,10,FALSE))</f>
        <v/>
      </c>
      <c r="AO18" s="558" t="str">
        <f>IF(AO17="","",VLOOKUP(AO17,[8]シフト記号表!$C$6:$L$47,10,FALSE))</f>
        <v/>
      </c>
      <c r="AP18" s="558" t="str">
        <f>IF(AP17="","",VLOOKUP(AP17,[8]シフト記号表!$C$6:$L$47,10,FALSE))</f>
        <v/>
      </c>
      <c r="AQ18" s="559" t="str">
        <f>IF(AQ17="","",VLOOKUP(AQ17,[8]シフト記号表!$C$6:$L$47,10,FALSE))</f>
        <v/>
      </c>
      <c r="AR18" s="557" t="str">
        <f>IF(AR17="","",VLOOKUP(AR17,[8]シフト記号表!$C$6:$L$47,10,FALSE))</f>
        <v/>
      </c>
      <c r="AS18" s="558" t="str">
        <f>IF(AS17="","",VLOOKUP(AS17,[8]シフト記号表!$C$6:$L$47,10,FALSE))</f>
        <v/>
      </c>
      <c r="AT18" s="558" t="str">
        <f>IF(AT17="","",VLOOKUP(AT17,[8]シフト記号表!$C$6:$L$47,10,FALSE))</f>
        <v/>
      </c>
      <c r="AU18" s="558" t="str">
        <f>IF(AU17="","",VLOOKUP(AU17,[8]シフト記号表!$C$6:$L$47,10,FALSE))</f>
        <v/>
      </c>
      <c r="AV18" s="558" t="str">
        <f>IF(AV17="","",VLOOKUP(AV17,[8]シフト記号表!$C$6:$L$47,10,FALSE))</f>
        <v/>
      </c>
      <c r="AW18" s="558" t="str">
        <f>IF(AW17="","",VLOOKUP(AW17,[8]シフト記号表!$C$6:$L$47,10,FALSE))</f>
        <v/>
      </c>
      <c r="AX18" s="559" t="str">
        <f>IF(AX17="","",VLOOKUP(AX17,[8]シフト記号表!$C$6:$L$47,10,FALSE))</f>
        <v/>
      </c>
      <c r="AY18" s="557" t="str">
        <f>IF(AY17="","",VLOOKUP(AY17,[8]シフト記号表!$C$6:$L$47,10,FALSE))</f>
        <v/>
      </c>
      <c r="AZ18" s="558" t="str">
        <f>IF(AZ17="","",VLOOKUP(AZ17,[8]シフト記号表!$C$6:$L$47,10,FALSE))</f>
        <v/>
      </c>
      <c r="BA18" s="558" t="str">
        <f>IF(BA17="","",VLOOKUP(BA17,[8]シフト記号表!$C$6:$L$47,10,FALSE))</f>
        <v/>
      </c>
      <c r="BB18" s="2046">
        <f>IF($BE$3="４週",SUM(W18:AX18),IF($BE$3="暦月",SUM(W18:BA18),""))</f>
        <v>0</v>
      </c>
      <c r="BC18" s="2047"/>
      <c r="BD18" s="2048">
        <f>IF($BE$3="４週",BB18/4,IF($BE$3="暦月",(BB18/($BE$8/7)),""))</f>
        <v>0</v>
      </c>
      <c r="BE18" s="2047"/>
      <c r="BF18" s="2043"/>
      <c r="BG18" s="2044"/>
      <c r="BH18" s="2044"/>
      <c r="BI18" s="2044"/>
      <c r="BJ18" s="2045"/>
    </row>
    <row r="19" spans="2:62" ht="20.25" customHeight="1" x14ac:dyDescent="0.15">
      <c r="B19" s="2049">
        <f>B17+1</f>
        <v>2</v>
      </c>
      <c r="C19" s="2121"/>
      <c r="D19" s="2122"/>
      <c r="E19" s="767"/>
      <c r="F19" s="768"/>
      <c r="G19" s="767"/>
      <c r="H19" s="768"/>
      <c r="I19" s="2123"/>
      <c r="J19" s="2124"/>
      <c r="K19" s="2125"/>
      <c r="L19" s="2126"/>
      <c r="M19" s="2126"/>
      <c r="N19" s="2122"/>
      <c r="O19" s="2066"/>
      <c r="P19" s="2067"/>
      <c r="Q19" s="2067"/>
      <c r="R19" s="2067"/>
      <c r="S19" s="2068"/>
      <c r="T19" s="769" t="s">
        <v>887</v>
      </c>
      <c r="U19" s="770"/>
      <c r="V19" s="771"/>
      <c r="W19" s="549"/>
      <c r="X19" s="550"/>
      <c r="Y19" s="550"/>
      <c r="Z19" s="550"/>
      <c r="AA19" s="550"/>
      <c r="AB19" s="550"/>
      <c r="AC19" s="551"/>
      <c r="AD19" s="549"/>
      <c r="AE19" s="550"/>
      <c r="AF19" s="550"/>
      <c r="AG19" s="550"/>
      <c r="AH19" s="550"/>
      <c r="AI19" s="550"/>
      <c r="AJ19" s="551"/>
      <c r="AK19" s="549"/>
      <c r="AL19" s="550"/>
      <c r="AM19" s="550"/>
      <c r="AN19" s="550"/>
      <c r="AO19" s="550"/>
      <c r="AP19" s="550"/>
      <c r="AQ19" s="551"/>
      <c r="AR19" s="549"/>
      <c r="AS19" s="550"/>
      <c r="AT19" s="550"/>
      <c r="AU19" s="550"/>
      <c r="AV19" s="550"/>
      <c r="AW19" s="550"/>
      <c r="AX19" s="551"/>
      <c r="AY19" s="549"/>
      <c r="AZ19" s="550"/>
      <c r="BA19" s="772"/>
      <c r="BB19" s="2127"/>
      <c r="BC19" s="2128"/>
      <c r="BD19" s="2116"/>
      <c r="BE19" s="2117"/>
      <c r="BF19" s="2118"/>
      <c r="BG19" s="2119"/>
      <c r="BH19" s="2119"/>
      <c r="BI19" s="2119"/>
      <c r="BJ19" s="2120"/>
    </row>
    <row r="20" spans="2:62" ht="20.25" customHeight="1" x14ac:dyDescent="0.15">
      <c r="B20" s="2050"/>
      <c r="C20" s="2053"/>
      <c r="D20" s="2054"/>
      <c r="E20" s="761"/>
      <c r="F20" s="762">
        <f>C19</f>
        <v>0</v>
      </c>
      <c r="G20" s="761"/>
      <c r="H20" s="762">
        <f>I19</f>
        <v>0</v>
      </c>
      <c r="I20" s="2057"/>
      <c r="J20" s="2058"/>
      <c r="K20" s="2061"/>
      <c r="L20" s="2062"/>
      <c r="M20" s="2062"/>
      <c r="N20" s="2054"/>
      <c r="O20" s="2066"/>
      <c r="P20" s="2067"/>
      <c r="Q20" s="2067"/>
      <c r="R20" s="2067"/>
      <c r="S20" s="2068"/>
      <c r="T20" s="764" t="s">
        <v>888</v>
      </c>
      <c r="U20" s="765"/>
      <c r="V20" s="766"/>
      <c r="W20" s="557" t="str">
        <f>IF(W19="","",VLOOKUP(W19,[8]シフト記号表!$C$6:$L$47,10,FALSE))</f>
        <v/>
      </c>
      <c r="X20" s="558" t="str">
        <f>IF(X19="","",VLOOKUP(X19,[8]シフト記号表!$C$6:$L$47,10,FALSE))</f>
        <v/>
      </c>
      <c r="Y20" s="558" t="str">
        <f>IF(Y19="","",VLOOKUP(Y19,[8]シフト記号表!$C$6:$L$47,10,FALSE))</f>
        <v/>
      </c>
      <c r="Z20" s="558" t="str">
        <f>IF(Z19="","",VLOOKUP(Z19,[8]シフト記号表!$C$6:$L$47,10,FALSE))</f>
        <v/>
      </c>
      <c r="AA20" s="558" t="str">
        <f>IF(AA19="","",VLOOKUP(AA19,[8]シフト記号表!$C$6:$L$47,10,FALSE))</f>
        <v/>
      </c>
      <c r="AB20" s="558" t="str">
        <f>IF(AB19="","",VLOOKUP(AB19,[8]シフト記号表!$C$6:$L$47,10,FALSE))</f>
        <v/>
      </c>
      <c r="AC20" s="559" t="str">
        <f>IF(AC19="","",VLOOKUP(AC19,[8]シフト記号表!$C$6:$L$47,10,FALSE))</f>
        <v/>
      </c>
      <c r="AD20" s="557" t="str">
        <f>IF(AD19="","",VLOOKUP(AD19,[8]シフト記号表!$C$6:$L$47,10,FALSE))</f>
        <v/>
      </c>
      <c r="AE20" s="558" t="str">
        <f>IF(AE19="","",VLOOKUP(AE19,[8]シフト記号表!$C$6:$L$47,10,FALSE))</f>
        <v/>
      </c>
      <c r="AF20" s="558" t="str">
        <f>IF(AF19="","",VLOOKUP(AF19,[8]シフト記号表!$C$6:$L$47,10,FALSE))</f>
        <v/>
      </c>
      <c r="AG20" s="558" t="str">
        <f>IF(AG19="","",VLOOKUP(AG19,[8]シフト記号表!$C$6:$L$47,10,FALSE))</f>
        <v/>
      </c>
      <c r="AH20" s="558" t="str">
        <f>IF(AH19="","",VLOOKUP(AH19,[8]シフト記号表!$C$6:$L$47,10,FALSE))</f>
        <v/>
      </c>
      <c r="AI20" s="558" t="str">
        <f>IF(AI19="","",VLOOKUP(AI19,[8]シフト記号表!$C$6:$L$47,10,FALSE))</f>
        <v/>
      </c>
      <c r="AJ20" s="559" t="str">
        <f>IF(AJ19="","",VLOOKUP(AJ19,[8]シフト記号表!$C$6:$L$47,10,FALSE))</f>
        <v/>
      </c>
      <c r="AK20" s="557" t="str">
        <f>IF(AK19="","",VLOOKUP(AK19,[8]シフト記号表!$C$6:$L$47,10,FALSE))</f>
        <v/>
      </c>
      <c r="AL20" s="558" t="str">
        <f>IF(AL19="","",VLOOKUP(AL19,[8]シフト記号表!$C$6:$L$47,10,FALSE))</f>
        <v/>
      </c>
      <c r="AM20" s="558" t="str">
        <f>IF(AM19="","",VLOOKUP(AM19,[8]シフト記号表!$C$6:$L$47,10,FALSE))</f>
        <v/>
      </c>
      <c r="AN20" s="558" t="str">
        <f>IF(AN19="","",VLOOKUP(AN19,[8]シフト記号表!$C$6:$L$47,10,FALSE))</f>
        <v/>
      </c>
      <c r="AO20" s="558" t="str">
        <f>IF(AO19="","",VLOOKUP(AO19,[8]シフト記号表!$C$6:$L$47,10,FALSE))</f>
        <v/>
      </c>
      <c r="AP20" s="558" t="str">
        <f>IF(AP19="","",VLOOKUP(AP19,[8]シフト記号表!$C$6:$L$47,10,FALSE))</f>
        <v/>
      </c>
      <c r="AQ20" s="559" t="str">
        <f>IF(AQ19="","",VLOOKUP(AQ19,[8]シフト記号表!$C$6:$L$47,10,FALSE))</f>
        <v/>
      </c>
      <c r="AR20" s="557" t="str">
        <f>IF(AR19="","",VLOOKUP(AR19,[8]シフト記号表!$C$6:$L$47,10,FALSE))</f>
        <v/>
      </c>
      <c r="AS20" s="558" t="str">
        <f>IF(AS19="","",VLOOKUP(AS19,[8]シフト記号表!$C$6:$L$47,10,FALSE))</f>
        <v/>
      </c>
      <c r="AT20" s="558" t="str">
        <f>IF(AT19="","",VLOOKUP(AT19,[8]シフト記号表!$C$6:$L$47,10,FALSE))</f>
        <v/>
      </c>
      <c r="AU20" s="558" t="str">
        <f>IF(AU19="","",VLOOKUP(AU19,[8]シフト記号表!$C$6:$L$47,10,FALSE))</f>
        <v/>
      </c>
      <c r="AV20" s="558" t="str">
        <f>IF(AV19="","",VLOOKUP(AV19,[8]シフト記号表!$C$6:$L$47,10,FALSE))</f>
        <v/>
      </c>
      <c r="AW20" s="558" t="str">
        <f>IF(AW19="","",VLOOKUP(AW19,[8]シフト記号表!$C$6:$L$47,10,FALSE))</f>
        <v/>
      </c>
      <c r="AX20" s="559" t="str">
        <f>IF(AX19="","",VLOOKUP(AX19,[8]シフト記号表!$C$6:$L$47,10,FALSE))</f>
        <v/>
      </c>
      <c r="AY20" s="557" t="str">
        <f>IF(AY19="","",VLOOKUP(AY19,[8]シフト記号表!$C$6:$L$47,10,FALSE))</f>
        <v/>
      </c>
      <c r="AZ20" s="558" t="str">
        <f>IF(AZ19="","",VLOOKUP(AZ19,[8]シフト記号表!$C$6:$L$47,10,FALSE))</f>
        <v/>
      </c>
      <c r="BA20" s="558" t="str">
        <f>IF(BA19="","",VLOOKUP(BA19,[8]シフト記号表!$C$6:$L$47,10,FALSE))</f>
        <v/>
      </c>
      <c r="BB20" s="2046">
        <f>IF($BE$3="４週",SUM(W20:AX20),IF($BE$3="暦月",SUM(W20:BA20),""))</f>
        <v>0</v>
      </c>
      <c r="BC20" s="2047"/>
      <c r="BD20" s="2048">
        <f>IF($BE$3="４週",BB20/4,IF($BE$3="暦月",(BB20/($BE$8/7)),""))</f>
        <v>0</v>
      </c>
      <c r="BE20" s="2047"/>
      <c r="BF20" s="2043"/>
      <c r="BG20" s="2044"/>
      <c r="BH20" s="2044"/>
      <c r="BI20" s="2044"/>
      <c r="BJ20" s="2045"/>
    </row>
    <row r="21" spans="2:62" ht="20.25" customHeight="1" x14ac:dyDescent="0.15">
      <c r="B21" s="2049">
        <f>B19+1</f>
        <v>3</v>
      </c>
      <c r="C21" s="2121"/>
      <c r="D21" s="2122"/>
      <c r="E21" s="761"/>
      <c r="F21" s="762"/>
      <c r="G21" s="761"/>
      <c r="H21" s="762"/>
      <c r="I21" s="2123"/>
      <c r="J21" s="2124"/>
      <c r="K21" s="2125"/>
      <c r="L21" s="2126"/>
      <c r="M21" s="2126"/>
      <c r="N21" s="2122"/>
      <c r="O21" s="2066"/>
      <c r="P21" s="2067"/>
      <c r="Q21" s="2067"/>
      <c r="R21" s="2067"/>
      <c r="S21" s="2068"/>
      <c r="T21" s="769" t="s">
        <v>887</v>
      </c>
      <c r="U21" s="770"/>
      <c r="V21" s="771"/>
      <c r="W21" s="549"/>
      <c r="X21" s="550"/>
      <c r="Y21" s="550"/>
      <c r="Z21" s="550"/>
      <c r="AA21" s="550"/>
      <c r="AB21" s="550"/>
      <c r="AC21" s="551"/>
      <c r="AD21" s="549"/>
      <c r="AE21" s="550"/>
      <c r="AF21" s="550"/>
      <c r="AG21" s="550"/>
      <c r="AH21" s="550"/>
      <c r="AI21" s="550"/>
      <c r="AJ21" s="551"/>
      <c r="AK21" s="549"/>
      <c r="AL21" s="550"/>
      <c r="AM21" s="550"/>
      <c r="AN21" s="550"/>
      <c r="AO21" s="550"/>
      <c r="AP21" s="550"/>
      <c r="AQ21" s="551"/>
      <c r="AR21" s="549"/>
      <c r="AS21" s="550"/>
      <c r="AT21" s="550"/>
      <c r="AU21" s="550"/>
      <c r="AV21" s="550"/>
      <c r="AW21" s="550"/>
      <c r="AX21" s="551"/>
      <c r="AY21" s="549"/>
      <c r="AZ21" s="550"/>
      <c r="BA21" s="772"/>
      <c r="BB21" s="2127"/>
      <c r="BC21" s="2128"/>
      <c r="BD21" s="2116"/>
      <c r="BE21" s="2117"/>
      <c r="BF21" s="2118"/>
      <c r="BG21" s="2119"/>
      <c r="BH21" s="2119"/>
      <c r="BI21" s="2119"/>
      <c r="BJ21" s="2120"/>
    </row>
    <row r="22" spans="2:62" ht="20.25" customHeight="1" x14ac:dyDescent="0.15">
      <c r="B22" s="2050"/>
      <c r="C22" s="2053"/>
      <c r="D22" s="2054"/>
      <c r="E22" s="761"/>
      <c r="F22" s="762">
        <f>C21</f>
        <v>0</v>
      </c>
      <c r="G22" s="761"/>
      <c r="H22" s="762">
        <f>I21</f>
        <v>0</v>
      </c>
      <c r="I22" s="2057"/>
      <c r="J22" s="2058"/>
      <c r="K22" s="2061"/>
      <c r="L22" s="2062"/>
      <c r="M22" s="2062"/>
      <c r="N22" s="2054"/>
      <c r="O22" s="2066"/>
      <c r="P22" s="2067"/>
      <c r="Q22" s="2067"/>
      <c r="R22" s="2067"/>
      <c r="S22" s="2068"/>
      <c r="T22" s="764" t="s">
        <v>888</v>
      </c>
      <c r="U22" s="765"/>
      <c r="V22" s="766"/>
      <c r="W22" s="557" t="str">
        <f>IF(W21="","",VLOOKUP(W21,[8]シフト記号表!$C$6:$L$47,10,FALSE))</f>
        <v/>
      </c>
      <c r="X22" s="558" t="str">
        <f>IF(X21="","",VLOOKUP(X21,[8]シフト記号表!$C$6:$L$47,10,FALSE))</f>
        <v/>
      </c>
      <c r="Y22" s="558" t="str">
        <f>IF(Y21="","",VLOOKUP(Y21,[8]シフト記号表!$C$6:$L$47,10,FALSE))</f>
        <v/>
      </c>
      <c r="Z22" s="558" t="str">
        <f>IF(Z21="","",VLOOKUP(Z21,[8]シフト記号表!$C$6:$L$47,10,FALSE))</f>
        <v/>
      </c>
      <c r="AA22" s="558" t="str">
        <f>IF(AA21="","",VLOOKUP(AA21,[8]シフト記号表!$C$6:$L$47,10,FALSE))</f>
        <v/>
      </c>
      <c r="AB22" s="558" t="str">
        <f>IF(AB21="","",VLOOKUP(AB21,[8]シフト記号表!$C$6:$L$47,10,FALSE))</f>
        <v/>
      </c>
      <c r="AC22" s="559" t="str">
        <f>IF(AC21="","",VLOOKUP(AC21,[8]シフト記号表!$C$6:$L$47,10,FALSE))</f>
        <v/>
      </c>
      <c r="AD22" s="557" t="str">
        <f>IF(AD21="","",VLOOKUP(AD21,[8]シフト記号表!$C$6:$L$47,10,FALSE))</f>
        <v/>
      </c>
      <c r="AE22" s="558" t="str">
        <f>IF(AE21="","",VLOOKUP(AE21,[8]シフト記号表!$C$6:$L$47,10,FALSE))</f>
        <v/>
      </c>
      <c r="AF22" s="558" t="str">
        <f>IF(AF21="","",VLOOKUP(AF21,[8]シフト記号表!$C$6:$L$47,10,FALSE))</f>
        <v/>
      </c>
      <c r="AG22" s="558" t="str">
        <f>IF(AG21="","",VLOOKUP(AG21,[8]シフト記号表!$C$6:$L$47,10,FALSE))</f>
        <v/>
      </c>
      <c r="AH22" s="558" t="str">
        <f>IF(AH21="","",VLOOKUP(AH21,[8]シフト記号表!$C$6:$L$47,10,FALSE))</f>
        <v/>
      </c>
      <c r="AI22" s="558" t="str">
        <f>IF(AI21="","",VLOOKUP(AI21,[8]シフト記号表!$C$6:$L$47,10,FALSE))</f>
        <v/>
      </c>
      <c r="AJ22" s="559" t="str">
        <f>IF(AJ21="","",VLOOKUP(AJ21,[8]シフト記号表!$C$6:$L$47,10,FALSE))</f>
        <v/>
      </c>
      <c r="AK22" s="557" t="str">
        <f>IF(AK21="","",VLOOKUP(AK21,[8]シフト記号表!$C$6:$L$47,10,FALSE))</f>
        <v/>
      </c>
      <c r="AL22" s="558" t="str">
        <f>IF(AL21="","",VLOOKUP(AL21,[8]シフト記号表!$C$6:$L$47,10,FALSE))</f>
        <v/>
      </c>
      <c r="AM22" s="558" t="str">
        <f>IF(AM21="","",VLOOKUP(AM21,[8]シフト記号表!$C$6:$L$47,10,FALSE))</f>
        <v/>
      </c>
      <c r="AN22" s="558" t="str">
        <f>IF(AN21="","",VLOOKUP(AN21,[8]シフト記号表!$C$6:$L$47,10,FALSE))</f>
        <v/>
      </c>
      <c r="AO22" s="558" t="str">
        <f>IF(AO21="","",VLOOKUP(AO21,[8]シフト記号表!$C$6:$L$47,10,FALSE))</f>
        <v/>
      </c>
      <c r="AP22" s="558" t="str">
        <f>IF(AP21="","",VLOOKUP(AP21,[8]シフト記号表!$C$6:$L$47,10,FALSE))</f>
        <v/>
      </c>
      <c r="AQ22" s="559" t="str">
        <f>IF(AQ21="","",VLOOKUP(AQ21,[8]シフト記号表!$C$6:$L$47,10,FALSE))</f>
        <v/>
      </c>
      <c r="AR22" s="557" t="str">
        <f>IF(AR21="","",VLOOKUP(AR21,[8]シフト記号表!$C$6:$L$47,10,FALSE))</f>
        <v/>
      </c>
      <c r="AS22" s="558" t="str">
        <f>IF(AS21="","",VLOOKUP(AS21,[8]シフト記号表!$C$6:$L$47,10,FALSE))</f>
        <v/>
      </c>
      <c r="AT22" s="558" t="str">
        <f>IF(AT21="","",VLOOKUP(AT21,[8]シフト記号表!$C$6:$L$47,10,FALSE))</f>
        <v/>
      </c>
      <c r="AU22" s="558" t="str">
        <f>IF(AU21="","",VLOOKUP(AU21,[8]シフト記号表!$C$6:$L$47,10,FALSE))</f>
        <v/>
      </c>
      <c r="AV22" s="558" t="str">
        <f>IF(AV21="","",VLOOKUP(AV21,[8]シフト記号表!$C$6:$L$47,10,FALSE))</f>
        <v/>
      </c>
      <c r="AW22" s="558" t="str">
        <f>IF(AW21="","",VLOOKUP(AW21,[8]シフト記号表!$C$6:$L$47,10,FALSE))</f>
        <v/>
      </c>
      <c r="AX22" s="559" t="str">
        <f>IF(AX21="","",VLOOKUP(AX21,[8]シフト記号表!$C$6:$L$47,10,FALSE))</f>
        <v/>
      </c>
      <c r="AY22" s="557" t="str">
        <f>IF(AY21="","",VLOOKUP(AY21,[8]シフト記号表!$C$6:$L$47,10,FALSE))</f>
        <v/>
      </c>
      <c r="AZ22" s="558" t="str">
        <f>IF(AZ21="","",VLOOKUP(AZ21,[8]シフト記号表!$C$6:$L$47,10,FALSE))</f>
        <v/>
      </c>
      <c r="BA22" s="558" t="str">
        <f>IF(BA21="","",VLOOKUP(BA21,[8]シフト記号表!$C$6:$L$47,10,FALSE))</f>
        <v/>
      </c>
      <c r="BB22" s="2046">
        <f>IF($BE$3="４週",SUM(W22:AX22),IF($BE$3="暦月",SUM(W22:BA22),""))</f>
        <v>0</v>
      </c>
      <c r="BC22" s="2047"/>
      <c r="BD22" s="2048">
        <f>IF($BE$3="４週",BB22/4,IF($BE$3="暦月",(BB22/($BE$8/7)),""))</f>
        <v>0</v>
      </c>
      <c r="BE22" s="2047"/>
      <c r="BF22" s="2043"/>
      <c r="BG22" s="2044"/>
      <c r="BH22" s="2044"/>
      <c r="BI22" s="2044"/>
      <c r="BJ22" s="2045"/>
    </row>
    <row r="23" spans="2:62" ht="20.25" customHeight="1" x14ac:dyDescent="0.15">
      <c r="B23" s="2049">
        <f>B21+1</f>
        <v>4</v>
      </c>
      <c r="C23" s="2121"/>
      <c r="D23" s="2122"/>
      <c r="E23" s="761"/>
      <c r="F23" s="762"/>
      <c r="G23" s="761"/>
      <c r="H23" s="762"/>
      <c r="I23" s="2123"/>
      <c r="J23" s="2124"/>
      <c r="K23" s="2125"/>
      <c r="L23" s="2126"/>
      <c r="M23" s="2126"/>
      <c r="N23" s="2122"/>
      <c r="O23" s="2066"/>
      <c r="P23" s="2067"/>
      <c r="Q23" s="2067"/>
      <c r="R23" s="2067"/>
      <c r="S23" s="2068"/>
      <c r="T23" s="769" t="s">
        <v>887</v>
      </c>
      <c r="U23" s="770"/>
      <c r="V23" s="771"/>
      <c r="W23" s="549"/>
      <c r="X23" s="550"/>
      <c r="Y23" s="550"/>
      <c r="Z23" s="550"/>
      <c r="AA23" s="550"/>
      <c r="AB23" s="550"/>
      <c r="AC23" s="551"/>
      <c r="AD23" s="549"/>
      <c r="AE23" s="550"/>
      <c r="AF23" s="550"/>
      <c r="AG23" s="550"/>
      <c r="AH23" s="550"/>
      <c r="AI23" s="550"/>
      <c r="AJ23" s="551"/>
      <c r="AK23" s="549"/>
      <c r="AL23" s="550"/>
      <c r="AM23" s="550"/>
      <c r="AN23" s="550"/>
      <c r="AO23" s="550"/>
      <c r="AP23" s="550"/>
      <c r="AQ23" s="551"/>
      <c r="AR23" s="549"/>
      <c r="AS23" s="550"/>
      <c r="AT23" s="550"/>
      <c r="AU23" s="550"/>
      <c r="AV23" s="550"/>
      <c r="AW23" s="550"/>
      <c r="AX23" s="551"/>
      <c r="AY23" s="549"/>
      <c r="AZ23" s="550"/>
      <c r="BA23" s="772"/>
      <c r="BB23" s="2127"/>
      <c r="BC23" s="2128"/>
      <c r="BD23" s="2116"/>
      <c r="BE23" s="2117"/>
      <c r="BF23" s="2118"/>
      <c r="BG23" s="2119"/>
      <c r="BH23" s="2119"/>
      <c r="BI23" s="2119"/>
      <c r="BJ23" s="2120"/>
    </row>
    <row r="24" spans="2:62" ht="20.25" customHeight="1" x14ac:dyDescent="0.15">
      <c r="B24" s="2050"/>
      <c r="C24" s="2053"/>
      <c r="D24" s="2054"/>
      <c r="E24" s="761"/>
      <c r="F24" s="762">
        <f>C23</f>
        <v>0</v>
      </c>
      <c r="G24" s="761"/>
      <c r="H24" s="762">
        <f>I23</f>
        <v>0</v>
      </c>
      <c r="I24" s="2057"/>
      <c r="J24" s="2058"/>
      <c r="K24" s="2061"/>
      <c r="L24" s="2062"/>
      <c r="M24" s="2062"/>
      <c r="N24" s="2054"/>
      <c r="O24" s="2066"/>
      <c r="P24" s="2067"/>
      <c r="Q24" s="2067"/>
      <c r="R24" s="2067"/>
      <c r="S24" s="2068"/>
      <c r="T24" s="764" t="s">
        <v>888</v>
      </c>
      <c r="U24" s="765"/>
      <c r="V24" s="766"/>
      <c r="W24" s="557" t="str">
        <f>IF(W23="","",VLOOKUP(W23,[8]シフト記号表!$C$6:$L$47,10,FALSE))</f>
        <v/>
      </c>
      <c r="X24" s="558" t="str">
        <f>IF(X23="","",VLOOKUP(X23,[8]シフト記号表!$C$6:$L$47,10,FALSE))</f>
        <v/>
      </c>
      <c r="Y24" s="558" t="str">
        <f>IF(Y23="","",VLOOKUP(Y23,[8]シフト記号表!$C$6:$L$47,10,FALSE))</f>
        <v/>
      </c>
      <c r="Z24" s="558" t="str">
        <f>IF(Z23="","",VLOOKUP(Z23,[8]シフト記号表!$C$6:$L$47,10,FALSE))</f>
        <v/>
      </c>
      <c r="AA24" s="558" t="str">
        <f>IF(AA23="","",VLOOKUP(AA23,[8]シフト記号表!$C$6:$L$47,10,FALSE))</f>
        <v/>
      </c>
      <c r="AB24" s="558" t="str">
        <f>IF(AB23="","",VLOOKUP(AB23,[8]シフト記号表!$C$6:$L$47,10,FALSE))</f>
        <v/>
      </c>
      <c r="AC24" s="559" t="str">
        <f>IF(AC23="","",VLOOKUP(AC23,[8]シフト記号表!$C$6:$L$47,10,FALSE))</f>
        <v/>
      </c>
      <c r="AD24" s="557" t="str">
        <f>IF(AD23="","",VLOOKUP(AD23,[8]シフト記号表!$C$6:$L$47,10,FALSE))</f>
        <v/>
      </c>
      <c r="AE24" s="558" t="str">
        <f>IF(AE23="","",VLOOKUP(AE23,[8]シフト記号表!$C$6:$L$47,10,FALSE))</f>
        <v/>
      </c>
      <c r="AF24" s="558" t="str">
        <f>IF(AF23="","",VLOOKUP(AF23,[8]シフト記号表!$C$6:$L$47,10,FALSE))</f>
        <v/>
      </c>
      <c r="AG24" s="558" t="str">
        <f>IF(AG23="","",VLOOKUP(AG23,[8]シフト記号表!$C$6:$L$47,10,FALSE))</f>
        <v/>
      </c>
      <c r="AH24" s="558" t="str">
        <f>IF(AH23="","",VLOOKUP(AH23,[8]シフト記号表!$C$6:$L$47,10,FALSE))</f>
        <v/>
      </c>
      <c r="AI24" s="558" t="str">
        <f>IF(AI23="","",VLOOKUP(AI23,[8]シフト記号表!$C$6:$L$47,10,FALSE))</f>
        <v/>
      </c>
      <c r="AJ24" s="559" t="str">
        <f>IF(AJ23="","",VLOOKUP(AJ23,[8]シフト記号表!$C$6:$L$47,10,FALSE))</f>
        <v/>
      </c>
      <c r="AK24" s="557" t="str">
        <f>IF(AK23="","",VLOOKUP(AK23,[8]シフト記号表!$C$6:$L$47,10,FALSE))</f>
        <v/>
      </c>
      <c r="AL24" s="558" t="str">
        <f>IF(AL23="","",VLOOKUP(AL23,[8]シフト記号表!$C$6:$L$47,10,FALSE))</f>
        <v/>
      </c>
      <c r="AM24" s="558" t="str">
        <f>IF(AM23="","",VLOOKUP(AM23,[8]シフト記号表!$C$6:$L$47,10,FALSE))</f>
        <v/>
      </c>
      <c r="AN24" s="558" t="str">
        <f>IF(AN23="","",VLOOKUP(AN23,[8]シフト記号表!$C$6:$L$47,10,FALSE))</f>
        <v/>
      </c>
      <c r="AO24" s="558" t="str">
        <f>IF(AO23="","",VLOOKUP(AO23,[8]シフト記号表!$C$6:$L$47,10,FALSE))</f>
        <v/>
      </c>
      <c r="AP24" s="558" t="str">
        <f>IF(AP23="","",VLOOKUP(AP23,[8]シフト記号表!$C$6:$L$47,10,FALSE))</f>
        <v/>
      </c>
      <c r="AQ24" s="559" t="str">
        <f>IF(AQ23="","",VLOOKUP(AQ23,[8]シフト記号表!$C$6:$L$47,10,FALSE))</f>
        <v/>
      </c>
      <c r="AR24" s="557" t="str">
        <f>IF(AR23="","",VLOOKUP(AR23,[8]シフト記号表!$C$6:$L$47,10,FALSE))</f>
        <v/>
      </c>
      <c r="AS24" s="558" t="str">
        <f>IF(AS23="","",VLOOKUP(AS23,[8]シフト記号表!$C$6:$L$47,10,FALSE))</f>
        <v/>
      </c>
      <c r="AT24" s="558" t="str">
        <f>IF(AT23="","",VLOOKUP(AT23,[8]シフト記号表!$C$6:$L$47,10,FALSE))</f>
        <v/>
      </c>
      <c r="AU24" s="558" t="str">
        <f>IF(AU23="","",VLOOKUP(AU23,[8]シフト記号表!$C$6:$L$47,10,FALSE))</f>
        <v/>
      </c>
      <c r="AV24" s="558" t="str">
        <f>IF(AV23="","",VLOOKUP(AV23,[8]シフト記号表!$C$6:$L$47,10,FALSE))</f>
        <v/>
      </c>
      <c r="AW24" s="558" t="str">
        <f>IF(AW23="","",VLOOKUP(AW23,[8]シフト記号表!$C$6:$L$47,10,FALSE))</f>
        <v/>
      </c>
      <c r="AX24" s="559" t="str">
        <f>IF(AX23="","",VLOOKUP(AX23,[8]シフト記号表!$C$6:$L$47,10,FALSE))</f>
        <v/>
      </c>
      <c r="AY24" s="557" t="str">
        <f>IF(AY23="","",VLOOKUP(AY23,[8]シフト記号表!$C$6:$L$47,10,FALSE))</f>
        <v/>
      </c>
      <c r="AZ24" s="558" t="str">
        <f>IF(AZ23="","",VLOOKUP(AZ23,[8]シフト記号表!$C$6:$L$47,10,FALSE))</f>
        <v/>
      </c>
      <c r="BA24" s="558" t="str">
        <f>IF(BA23="","",VLOOKUP(BA23,[8]シフト記号表!$C$6:$L$47,10,FALSE))</f>
        <v/>
      </c>
      <c r="BB24" s="2046">
        <f>IF($BE$3="４週",SUM(W24:AX24),IF($BE$3="暦月",SUM(W24:BA24),""))</f>
        <v>0</v>
      </c>
      <c r="BC24" s="2047"/>
      <c r="BD24" s="2048">
        <f>IF($BE$3="４週",BB24/4,IF($BE$3="暦月",(BB24/($BE$8/7)),""))</f>
        <v>0</v>
      </c>
      <c r="BE24" s="2047"/>
      <c r="BF24" s="2043"/>
      <c r="BG24" s="2044"/>
      <c r="BH24" s="2044"/>
      <c r="BI24" s="2044"/>
      <c r="BJ24" s="2045"/>
    </row>
    <row r="25" spans="2:62" ht="20.25" customHeight="1" x14ac:dyDescent="0.15">
      <c r="B25" s="2049">
        <f>B23+1</f>
        <v>5</v>
      </c>
      <c r="C25" s="2121"/>
      <c r="D25" s="2122"/>
      <c r="E25" s="761"/>
      <c r="F25" s="762"/>
      <c r="G25" s="761"/>
      <c r="H25" s="762"/>
      <c r="I25" s="2123"/>
      <c r="J25" s="2124"/>
      <c r="K25" s="2125"/>
      <c r="L25" s="2126"/>
      <c r="M25" s="2126"/>
      <c r="N25" s="2122"/>
      <c r="O25" s="2066"/>
      <c r="P25" s="2067"/>
      <c r="Q25" s="2067"/>
      <c r="R25" s="2067"/>
      <c r="S25" s="2068"/>
      <c r="T25" s="769" t="s">
        <v>887</v>
      </c>
      <c r="U25" s="770"/>
      <c r="V25" s="771"/>
      <c r="W25" s="549"/>
      <c r="X25" s="550"/>
      <c r="Y25" s="550"/>
      <c r="Z25" s="550"/>
      <c r="AA25" s="550"/>
      <c r="AB25" s="550"/>
      <c r="AC25" s="551"/>
      <c r="AD25" s="549"/>
      <c r="AE25" s="550"/>
      <c r="AF25" s="550"/>
      <c r="AG25" s="550"/>
      <c r="AH25" s="550"/>
      <c r="AI25" s="550"/>
      <c r="AJ25" s="551"/>
      <c r="AK25" s="549"/>
      <c r="AL25" s="550"/>
      <c r="AM25" s="550"/>
      <c r="AN25" s="550"/>
      <c r="AO25" s="550"/>
      <c r="AP25" s="550"/>
      <c r="AQ25" s="551"/>
      <c r="AR25" s="549"/>
      <c r="AS25" s="550"/>
      <c r="AT25" s="550"/>
      <c r="AU25" s="550"/>
      <c r="AV25" s="550"/>
      <c r="AW25" s="550"/>
      <c r="AX25" s="551"/>
      <c r="AY25" s="549"/>
      <c r="AZ25" s="550"/>
      <c r="BA25" s="772"/>
      <c r="BB25" s="2127"/>
      <c r="BC25" s="2128"/>
      <c r="BD25" s="2116"/>
      <c r="BE25" s="2117"/>
      <c r="BF25" s="2118"/>
      <c r="BG25" s="2119"/>
      <c r="BH25" s="2119"/>
      <c r="BI25" s="2119"/>
      <c r="BJ25" s="2120"/>
    </row>
    <row r="26" spans="2:62" ht="20.25" customHeight="1" x14ac:dyDescent="0.15">
      <c r="B26" s="2050"/>
      <c r="C26" s="2053"/>
      <c r="D26" s="2054"/>
      <c r="E26" s="761"/>
      <c r="F26" s="762">
        <f>C25</f>
        <v>0</v>
      </c>
      <c r="G26" s="761"/>
      <c r="H26" s="762">
        <f>I25</f>
        <v>0</v>
      </c>
      <c r="I26" s="2057"/>
      <c r="J26" s="2058"/>
      <c r="K26" s="2061"/>
      <c r="L26" s="2062"/>
      <c r="M26" s="2062"/>
      <c r="N26" s="2054"/>
      <c r="O26" s="2066"/>
      <c r="P26" s="2067"/>
      <c r="Q26" s="2067"/>
      <c r="R26" s="2067"/>
      <c r="S26" s="2068"/>
      <c r="T26" s="773" t="s">
        <v>888</v>
      </c>
      <c r="U26" s="774"/>
      <c r="V26" s="775"/>
      <c r="W26" s="557" t="str">
        <f>IF(W25="","",VLOOKUP(W25,[8]シフト記号表!$C$6:$L$47,10,FALSE))</f>
        <v/>
      </c>
      <c r="X26" s="558" t="str">
        <f>IF(X25="","",VLOOKUP(X25,[8]シフト記号表!$C$6:$L$47,10,FALSE))</f>
        <v/>
      </c>
      <c r="Y26" s="558" t="str">
        <f>IF(Y25="","",VLOOKUP(Y25,[8]シフト記号表!$C$6:$L$47,10,FALSE))</f>
        <v/>
      </c>
      <c r="Z26" s="558" t="str">
        <f>IF(Z25="","",VLOOKUP(Z25,[8]シフト記号表!$C$6:$L$47,10,FALSE))</f>
        <v/>
      </c>
      <c r="AA26" s="558" t="str">
        <f>IF(AA25="","",VLOOKUP(AA25,[8]シフト記号表!$C$6:$L$47,10,FALSE))</f>
        <v/>
      </c>
      <c r="AB26" s="558" t="str">
        <f>IF(AB25="","",VLOOKUP(AB25,[8]シフト記号表!$C$6:$L$47,10,FALSE))</f>
        <v/>
      </c>
      <c r="AC26" s="559" t="str">
        <f>IF(AC25="","",VLOOKUP(AC25,[8]シフト記号表!$C$6:$L$47,10,FALSE))</f>
        <v/>
      </c>
      <c r="AD26" s="557" t="str">
        <f>IF(AD25="","",VLOOKUP(AD25,[8]シフト記号表!$C$6:$L$47,10,FALSE))</f>
        <v/>
      </c>
      <c r="AE26" s="558" t="str">
        <f>IF(AE25="","",VLOOKUP(AE25,[8]シフト記号表!$C$6:$L$47,10,FALSE))</f>
        <v/>
      </c>
      <c r="AF26" s="558" t="str">
        <f>IF(AF25="","",VLOOKUP(AF25,[8]シフト記号表!$C$6:$L$47,10,FALSE))</f>
        <v/>
      </c>
      <c r="AG26" s="558" t="str">
        <f>IF(AG25="","",VLOOKUP(AG25,[8]シフト記号表!$C$6:$L$47,10,FALSE))</f>
        <v/>
      </c>
      <c r="AH26" s="558" t="str">
        <f>IF(AH25="","",VLOOKUP(AH25,[8]シフト記号表!$C$6:$L$47,10,FALSE))</f>
        <v/>
      </c>
      <c r="AI26" s="558" t="str">
        <f>IF(AI25="","",VLOOKUP(AI25,[8]シフト記号表!$C$6:$L$47,10,FALSE))</f>
        <v/>
      </c>
      <c r="AJ26" s="559" t="str">
        <f>IF(AJ25="","",VLOOKUP(AJ25,[8]シフト記号表!$C$6:$L$47,10,FALSE))</f>
        <v/>
      </c>
      <c r="AK26" s="557" t="str">
        <f>IF(AK25="","",VLOOKUP(AK25,[8]シフト記号表!$C$6:$L$47,10,FALSE))</f>
        <v/>
      </c>
      <c r="AL26" s="558" t="str">
        <f>IF(AL25="","",VLOOKUP(AL25,[8]シフト記号表!$C$6:$L$47,10,FALSE))</f>
        <v/>
      </c>
      <c r="AM26" s="558" t="str">
        <f>IF(AM25="","",VLOOKUP(AM25,[8]シフト記号表!$C$6:$L$47,10,FALSE))</f>
        <v/>
      </c>
      <c r="AN26" s="558" t="str">
        <f>IF(AN25="","",VLOOKUP(AN25,[8]シフト記号表!$C$6:$L$47,10,FALSE))</f>
        <v/>
      </c>
      <c r="AO26" s="558" t="str">
        <f>IF(AO25="","",VLOOKUP(AO25,[8]シフト記号表!$C$6:$L$47,10,FALSE))</f>
        <v/>
      </c>
      <c r="AP26" s="558" t="str">
        <f>IF(AP25="","",VLOOKUP(AP25,[8]シフト記号表!$C$6:$L$47,10,FALSE))</f>
        <v/>
      </c>
      <c r="AQ26" s="559" t="str">
        <f>IF(AQ25="","",VLOOKUP(AQ25,[8]シフト記号表!$C$6:$L$47,10,FALSE))</f>
        <v/>
      </c>
      <c r="AR26" s="557" t="str">
        <f>IF(AR25="","",VLOOKUP(AR25,[8]シフト記号表!$C$6:$L$47,10,FALSE))</f>
        <v/>
      </c>
      <c r="AS26" s="558" t="str">
        <f>IF(AS25="","",VLOOKUP(AS25,[8]シフト記号表!$C$6:$L$47,10,FALSE))</f>
        <v/>
      </c>
      <c r="AT26" s="558" t="str">
        <f>IF(AT25="","",VLOOKUP(AT25,[8]シフト記号表!$C$6:$L$47,10,FALSE))</f>
        <v/>
      </c>
      <c r="AU26" s="558" t="str">
        <f>IF(AU25="","",VLOOKUP(AU25,[8]シフト記号表!$C$6:$L$47,10,FALSE))</f>
        <v/>
      </c>
      <c r="AV26" s="558" t="str">
        <f>IF(AV25="","",VLOOKUP(AV25,[8]シフト記号表!$C$6:$L$47,10,FALSE))</f>
        <v/>
      </c>
      <c r="AW26" s="558" t="str">
        <f>IF(AW25="","",VLOOKUP(AW25,[8]シフト記号表!$C$6:$L$47,10,FALSE))</f>
        <v/>
      </c>
      <c r="AX26" s="559" t="str">
        <f>IF(AX25="","",VLOOKUP(AX25,[8]シフト記号表!$C$6:$L$47,10,FALSE))</f>
        <v/>
      </c>
      <c r="AY26" s="557" t="str">
        <f>IF(AY25="","",VLOOKUP(AY25,[8]シフト記号表!$C$6:$L$47,10,FALSE))</f>
        <v/>
      </c>
      <c r="AZ26" s="558" t="str">
        <f>IF(AZ25="","",VLOOKUP(AZ25,[8]シフト記号表!$C$6:$L$47,10,FALSE))</f>
        <v/>
      </c>
      <c r="BA26" s="558" t="str">
        <f>IF(BA25="","",VLOOKUP(BA25,[8]シフト記号表!$C$6:$L$47,10,FALSE))</f>
        <v/>
      </c>
      <c r="BB26" s="2046">
        <f>IF($BE$3="４週",SUM(W26:AX26),IF($BE$3="暦月",SUM(W26:BA26),""))</f>
        <v>0</v>
      </c>
      <c r="BC26" s="2047"/>
      <c r="BD26" s="2048">
        <f>IF($BE$3="４週",BB26/4,IF($BE$3="暦月",(BB26/($BE$8/7)),""))</f>
        <v>0</v>
      </c>
      <c r="BE26" s="2047"/>
      <c r="BF26" s="2043"/>
      <c r="BG26" s="2044"/>
      <c r="BH26" s="2044"/>
      <c r="BI26" s="2044"/>
      <c r="BJ26" s="2045"/>
    </row>
    <row r="27" spans="2:62" ht="20.25" customHeight="1" x14ac:dyDescent="0.15">
      <c r="B27" s="2049">
        <f>B25+1</f>
        <v>6</v>
      </c>
      <c r="C27" s="2121"/>
      <c r="D27" s="2122"/>
      <c r="E27" s="761"/>
      <c r="F27" s="762"/>
      <c r="G27" s="761"/>
      <c r="H27" s="762"/>
      <c r="I27" s="2123"/>
      <c r="J27" s="2124"/>
      <c r="K27" s="2125"/>
      <c r="L27" s="2126"/>
      <c r="M27" s="2126"/>
      <c r="N27" s="2122"/>
      <c r="O27" s="2066"/>
      <c r="P27" s="2067"/>
      <c r="Q27" s="2067"/>
      <c r="R27" s="2067"/>
      <c r="S27" s="2068"/>
      <c r="T27" s="776" t="s">
        <v>887</v>
      </c>
      <c r="U27" s="777"/>
      <c r="V27" s="778"/>
      <c r="W27" s="549"/>
      <c r="X27" s="550"/>
      <c r="Y27" s="550"/>
      <c r="Z27" s="550"/>
      <c r="AA27" s="550"/>
      <c r="AB27" s="550"/>
      <c r="AC27" s="551"/>
      <c r="AD27" s="549"/>
      <c r="AE27" s="550"/>
      <c r="AF27" s="550"/>
      <c r="AG27" s="550"/>
      <c r="AH27" s="550"/>
      <c r="AI27" s="550"/>
      <c r="AJ27" s="551"/>
      <c r="AK27" s="549"/>
      <c r="AL27" s="550"/>
      <c r="AM27" s="550"/>
      <c r="AN27" s="550"/>
      <c r="AO27" s="550"/>
      <c r="AP27" s="550"/>
      <c r="AQ27" s="551"/>
      <c r="AR27" s="549"/>
      <c r="AS27" s="550"/>
      <c r="AT27" s="550"/>
      <c r="AU27" s="550"/>
      <c r="AV27" s="550"/>
      <c r="AW27" s="550"/>
      <c r="AX27" s="551"/>
      <c r="AY27" s="549"/>
      <c r="AZ27" s="550"/>
      <c r="BA27" s="772"/>
      <c r="BB27" s="2127"/>
      <c r="BC27" s="2128"/>
      <c r="BD27" s="2116"/>
      <c r="BE27" s="2117"/>
      <c r="BF27" s="2118"/>
      <c r="BG27" s="2119"/>
      <c r="BH27" s="2119"/>
      <c r="BI27" s="2119"/>
      <c r="BJ27" s="2120"/>
    </row>
    <row r="28" spans="2:62" ht="20.25" customHeight="1" x14ac:dyDescent="0.15">
      <c r="B28" s="2050"/>
      <c r="C28" s="2053"/>
      <c r="D28" s="2054"/>
      <c r="E28" s="761"/>
      <c r="F28" s="762">
        <f>C27</f>
        <v>0</v>
      </c>
      <c r="G28" s="761"/>
      <c r="H28" s="762">
        <f>I27</f>
        <v>0</v>
      </c>
      <c r="I28" s="2057"/>
      <c r="J28" s="2058"/>
      <c r="K28" s="2061"/>
      <c r="L28" s="2062"/>
      <c r="M28" s="2062"/>
      <c r="N28" s="2054"/>
      <c r="O28" s="2066"/>
      <c r="P28" s="2067"/>
      <c r="Q28" s="2067"/>
      <c r="R28" s="2067"/>
      <c r="S28" s="2068"/>
      <c r="T28" s="764" t="s">
        <v>888</v>
      </c>
      <c r="U28" s="765"/>
      <c r="V28" s="766"/>
      <c r="W28" s="557" t="str">
        <f>IF(W27="","",VLOOKUP(W27,[8]シフト記号表!$C$6:$L$47,10,FALSE))</f>
        <v/>
      </c>
      <c r="X28" s="558" t="str">
        <f>IF(X27="","",VLOOKUP(X27,[8]シフト記号表!$C$6:$L$47,10,FALSE))</f>
        <v/>
      </c>
      <c r="Y28" s="558" t="str">
        <f>IF(Y27="","",VLOOKUP(Y27,[8]シフト記号表!$C$6:$L$47,10,FALSE))</f>
        <v/>
      </c>
      <c r="Z28" s="558" t="str">
        <f>IF(Z27="","",VLOOKUP(Z27,[8]シフト記号表!$C$6:$L$47,10,FALSE))</f>
        <v/>
      </c>
      <c r="AA28" s="558" t="str">
        <f>IF(AA27="","",VLOOKUP(AA27,[8]シフト記号表!$C$6:$L$47,10,FALSE))</f>
        <v/>
      </c>
      <c r="AB28" s="558" t="str">
        <f>IF(AB27="","",VLOOKUP(AB27,[8]シフト記号表!$C$6:$L$47,10,FALSE))</f>
        <v/>
      </c>
      <c r="AC28" s="559" t="str">
        <f>IF(AC27="","",VLOOKUP(AC27,[8]シフト記号表!$C$6:$L$47,10,FALSE))</f>
        <v/>
      </c>
      <c r="AD28" s="557" t="str">
        <f>IF(AD27="","",VLOOKUP(AD27,[8]シフト記号表!$C$6:$L$47,10,FALSE))</f>
        <v/>
      </c>
      <c r="AE28" s="558" t="str">
        <f>IF(AE27="","",VLOOKUP(AE27,[8]シフト記号表!$C$6:$L$47,10,FALSE))</f>
        <v/>
      </c>
      <c r="AF28" s="558" t="str">
        <f>IF(AF27="","",VLOOKUP(AF27,[8]シフト記号表!$C$6:$L$47,10,FALSE))</f>
        <v/>
      </c>
      <c r="AG28" s="558" t="str">
        <f>IF(AG27="","",VLOOKUP(AG27,[8]シフト記号表!$C$6:$L$47,10,FALSE))</f>
        <v/>
      </c>
      <c r="AH28" s="558" t="str">
        <f>IF(AH27="","",VLOOKUP(AH27,[8]シフト記号表!$C$6:$L$47,10,FALSE))</f>
        <v/>
      </c>
      <c r="AI28" s="558" t="str">
        <f>IF(AI27="","",VLOOKUP(AI27,[8]シフト記号表!$C$6:$L$47,10,FALSE))</f>
        <v/>
      </c>
      <c r="AJ28" s="559" t="str">
        <f>IF(AJ27="","",VLOOKUP(AJ27,[8]シフト記号表!$C$6:$L$47,10,FALSE))</f>
        <v/>
      </c>
      <c r="AK28" s="557" t="str">
        <f>IF(AK27="","",VLOOKUP(AK27,[8]シフト記号表!$C$6:$L$47,10,FALSE))</f>
        <v/>
      </c>
      <c r="AL28" s="558" t="str">
        <f>IF(AL27="","",VLOOKUP(AL27,[8]シフト記号表!$C$6:$L$47,10,FALSE))</f>
        <v/>
      </c>
      <c r="AM28" s="558" t="str">
        <f>IF(AM27="","",VLOOKUP(AM27,[8]シフト記号表!$C$6:$L$47,10,FALSE))</f>
        <v/>
      </c>
      <c r="AN28" s="558" t="str">
        <f>IF(AN27="","",VLOOKUP(AN27,[8]シフト記号表!$C$6:$L$47,10,FALSE))</f>
        <v/>
      </c>
      <c r="AO28" s="558" t="str">
        <f>IF(AO27="","",VLOOKUP(AO27,[8]シフト記号表!$C$6:$L$47,10,FALSE))</f>
        <v/>
      </c>
      <c r="AP28" s="558" t="str">
        <f>IF(AP27="","",VLOOKUP(AP27,[8]シフト記号表!$C$6:$L$47,10,FALSE))</f>
        <v/>
      </c>
      <c r="AQ28" s="559" t="str">
        <f>IF(AQ27="","",VLOOKUP(AQ27,[8]シフト記号表!$C$6:$L$47,10,FALSE))</f>
        <v/>
      </c>
      <c r="AR28" s="557" t="str">
        <f>IF(AR27="","",VLOOKUP(AR27,[8]シフト記号表!$C$6:$L$47,10,FALSE))</f>
        <v/>
      </c>
      <c r="AS28" s="558" t="str">
        <f>IF(AS27="","",VLOOKUP(AS27,[8]シフト記号表!$C$6:$L$47,10,FALSE))</f>
        <v/>
      </c>
      <c r="AT28" s="558" t="str">
        <f>IF(AT27="","",VLOOKUP(AT27,[8]シフト記号表!$C$6:$L$47,10,FALSE))</f>
        <v/>
      </c>
      <c r="AU28" s="558" t="str">
        <f>IF(AU27="","",VLOOKUP(AU27,[8]シフト記号表!$C$6:$L$47,10,FALSE))</f>
        <v/>
      </c>
      <c r="AV28" s="558" t="str">
        <f>IF(AV27="","",VLOOKUP(AV27,[8]シフト記号表!$C$6:$L$47,10,FALSE))</f>
        <v/>
      </c>
      <c r="AW28" s="558" t="str">
        <f>IF(AW27="","",VLOOKUP(AW27,[8]シフト記号表!$C$6:$L$47,10,FALSE))</f>
        <v/>
      </c>
      <c r="AX28" s="559" t="str">
        <f>IF(AX27="","",VLOOKUP(AX27,[8]シフト記号表!$C$6:$L$47,10,FALSE))</f>
        <v/>
      </c>
      <c r="AY28" s="557" t="str">
        <f>IF(AY27="","",VLOOKUP(AY27,[8]シフト記号表!$C$6:$L$47,10,FALSE))</f>
        <v/>
      </c>
      <c r="AZ28" s="558" t="str">
        <f>IF(AZ27="","",VLOOKUP(AZ27,[8]シフト記号表!$C$6:$L$47,10,FALSE))</f>
        <v/>
      </c>
      <c r="BA28" s="558" t="str">
        <f>IF(BA27="","",VLOOKUP(BA27,[8]シフト記号表!$C$6:$L$47,10,FALSE))</f>
        <v/>
      </c>
      <c r="BB28" s="2046">
        <f>IF($BE$3="４週",SUM(W28:AX28),IF($BE$3="暦月",SUM(W28:BA28),""))</f>
        <v>0</v>
      </c>
      <c r="BC28" s="2047"/>
      <c r="BD28" s="2048">
        <f>IF($BE$3="４週",BB28/4,IF($BE$3="暦月",(BB28/($BE$8/7)),""))</f>
        <v>0</v>
      </c>
      <c r="BE28" s="2047"/>
      <c r="BF28" s="2043"/>
      <c r="BG28" s="2044"/>
      <c r="BH28" s="2044"/>
      <c r="BI28" s="2044"/>
      <c r="BJ28" s="2045"/>
    </row>
    <row r="29" spans="2:62" ht="20.25" customHeight="1" x14ac:dyDescent="0.15">
      <c r="B29" s="2049">
        <f>B27+1</f>
        <v>7</v>
      </c>
      <c r="C29" s="2121"/>
      <c r="D29" s="2122"/>
      <c r="E29" s="761"/>
      <c r="F29" s="762"/>
      <c r="G29" s="761"/>
      <c r="H29" s="762"/>
      <c r="I29" s="2123"/>
      <c r="J29" s="2124"/>
      <c r="K29" s="2125"/>
      <c r="L29" s="2126"/>
      <c r="M29" s="2126"/>
      <c r="N29" s="2122"/>
      <c r="O29" s="2066"/>
      <c r="P29" s="2067"/>
      <c r="Q29" s="2067"/>
      <c r="R29" s="2067"/>
      <c r="S29" s="2068"/>
      <c r="T29" s="769" t="s">
        <v>887</v>
      </c>
      <c r="U29" s="770"/>
      <c r="V29" s="771"/>
      <c r="W29" s="549"/>
      <c r="X29" s="550"/>
      <c r="Y29" s="550"/>
      <c r="Z29" s="550"/>
      <c r="AA29" s="550"/>
      <c r="AB29" s="550"/>
      <c r="AC29" s="551"/>
      <c r="AD29" s="549"/>
      <c r="AE29" s="550"/>
      <c r="AF29" s="550"/>
      <c r="AG29" s="550"/>
      <c r="AH29" s="550"/>
      <c r="AI29" s="550"/>
      <c r="AJ29" s="551"/>
      <c r="AK29" s="549"/>
      <c r="AL29" s="550"/>
      <c r="AM29" s="550"/>
      <c r="AN29" s="550"/>
      <c r="AO29" s="550"/>
      <c r="AP29" s="550"/>
      <c r="AQ29" s="551"/>
      <c r="AR29" s="549"/>
      <c r="AS29" s="550"/>
      <c r="AT29" s="550"/>
      <c r="AU29" s="550"/>
      <c r="AV29" s="550"/>
      <c r="AW29" s="550"/>
      <c r="AX29" s="551"/>
      <c r="AY29" s="549"/>
      <c r="AZ29" s="550"/>
      <c r="BA29" s="772"/>
      <c r="BB29" s="2127"/>
      <c r="BC29" s="2128"/>
      <c r="BD29" s="2116"/>
      <c r="BE29" s="2117"/>
      <c r="BF29" s="2118"/>
      <c r="BG29" s="2119"/>
      <c r="BH29" s="2119"/>
      <c r="BI29" s="2119"/>
      <c r="BJ29" s="2120"/>
    </row>
    <row r="30" spans="2:62" ht="20.25" customHeight="1" x14ac:dyDescent="0.15">
      <c r="B30" s="2050"/>
      <c r="C30" s="2053"/>
      <c r="D30" s="2054"/>
      <c r="E30" s="761"/>
      <c r="F30" s="762">
        <f>C29</f>
        <v>0</v>
      </c>
      <c r="G30" s="761"/>
      <c r="H30" s="762">
        <f>I29</f>
        <v>0</v>
      </c>
      <c r="I30" s="2057"/>
      <c r="J30" s="2058"/>
      <c r="K30" s="2061"/>
      <c r="L30" s="2062"/>
      <c r="M30" s="2062"/>
      <c r="N30" s="2054"/>
      <c r="O30" s="2066"/>
      <c r="P30" s="2067"/>
      <c r="Q30" s="2067"/>
      <c r="R30" s="2067"/>
      <c r="S30" s="2068"/>
      <c r="T30" s="764" t="s">
        <v>888</v>
      </c>
      <c r="U30" s="765"/>
      <c r="V30" s="766"/>
      <c r="W30" s="557" t="str">
        <f>IF(W29="","",VLOOKUP(W29,[8]シフト記号表!$C$6:$L$47,10,FALSE))</f>
        <v/>
      </c>
      <c r="X30" s="558" t="str">
        <f>IF(X29="","",VLOOKUP(X29,[8]シフト記号表!$C$6:$L$47,10,FALSE))</f>
        <v/>
      </c>
      <c r="Y30" s="558" t="str">
        <f>IF(Y29="","",VLOOKUP(Y29,[8]シフト記号表!$C$6:$L$47,10,FALSE))</f>
        <v/>
      </c>
      <c r="Z30" s="558" t="str">
        <f>IF(Z29="","",VLOOKUP(Z29,[8]シフト記号表!$C$6:$L$47,10,FALSE))</f>
        <v/>
      </c>
      <c r="AA30" s="558" t="str">
        <f>IF(AA29="","",VLOOKUP(AA29,[8]シフト記号表!$C$6:$L$47,10,FALSE))</f>
        <v/>
      </c>
      <c r="AB30" s="558" t="str">
        <f>IF(AB29="","",VLOOKUP(AB29,[8]シフト記号表!$C$6:$L$47,10,FALSE))</f>
        <v/>
      </c>
      <c r="AC30" s="559" t="str">
        <f>IF(AC29="","",VLOOKUP(AC29,[8]シフト記号表!$C$6:$L$47,10,FALSE))</f>
        <v/>
      </c>
      <c r="AD30" s="557" t="str">
        <f>IF(AD29="","",VLOOKUP(AD29,[8]シフト記号表!$C$6:$L$47,10,FALSE))</f>
        <v/>
      </c>
      <c r="AE30" s="558" t="str">
        <f>IF(AE29="","",VLOOKUP(AE29,[8]シフト記号表!$C$6:$L$47,10,FALSE))</f>
        <v/>
      </c>
      <c r="AF30" s="558" t="str">
        <f>IF(AF29="","",VLOOKUP(AF29,[8]シフト記号表!$C$6:$L$47,10,FALSE))</f>
        <v/>
      </c>
      <c r="AG30" s="558" t="str">
        <f>IF(AG29="","",VLOOKUP(AG29,[8]シフト記号表!$C$6:$L$47,10,FALSE))</f>
        <v/>
      </c>
      <c r="AH30" s="558" t="str">
        <f>IF(AH29="","",VLOOKUP(AH29,[8]シフト記号表!$C$6:$L$47,10,FALSE))</f>
        <v/>
      </c>
      <c r="AI30" s="558" t="str">
        <f>IF(AI29="","",VLOOKUP(AI29,[8]シフト記号表!$C$6:$L$47,10,FALSE))</f>
        <v/>
      </c>
      <c r="AJ30" s="559" t="str">
        <f>IF(AJ29="","",VLOOKUP(AJ29,[8]シフト記号表!$C$6:$L$47,10,FALSE))</f>
        <v/>
      </c>
      <c r="AK30" s="557" t="str">
        <f>IF(AK29="","",VLOOKUP(AK29,[8]シフト記号表!$C$6:$L$47,10,FALSE))</f>
        <v/>
      </c>
      <c r="AL30" s="558" t="str">
        <f>IF(AL29="","",VLOOKUP(AL29,[8]シフト記号表!$C$6:$L$47,10,FALSE))</f>
        <v/>
      </c>
      <c r="AM30" s="558" t="str">
        <f>IF(AM29="","",VLOOKUP(AM29,[8]シフト記号表!$C$6:$L$47,10,FALSE))</f>
        <v/>
      </c>
      <c r="AN30" s="558" t="str">
        <f>IF(AN29="","",VLOOKUP(AN29,[8]シフト記号表!$C$6:$L$47,10,FALSE))</f>
        <v/>
      </c>
      <c r="AO30" s="558" t="str">
        <f>IF(AO29="","",VLOOKUP(AO29,[8]シフト記号表!$C$6:$L$47,10,FALSE))</f>
        <v/>
      </c>
      <c r="AP30" s="558" t="str">
        <f>IF(AP29="","",VLOOKUP(AP29,[8]シフト記号表!$C$6:$L$47,10,FALSE))</f>
        <v/>
      </c>
      <c r="AQ30" s="559" t="str">
        <f>IF(AQ29="","",VLOOKUP(AQ29,[8]シフト記号表!$C$6:$L$47,10,FALSE))</f>
        <v/>
      </c>
      <c r="AR30" s="557" t="str">
        <f>IF(AR29="","",VLOOKUP(AR29,[8]シフト記号表!$C$6:$L$47,10,FALSE))</f>
        <v/>
      </c>
      <c r="AS30" s="558" t="str">
        <f>IF(AS29="","",VLOOKUP(AS29,[8]シフト記号表!$C$6:$L$47,10,FALSE))</f>
        <v/>
      </c>
      <c r="AT30" s="558" t="str">
        <f>IF(AT29="","",VLOOKUP(AT29,[8]シフト記号表!$C$6:$L$47,10,FALSE))</f>
        <v/>
      </c>
      <c r="AU30" s="558" t="str">
        <f>IF(AU29="","",VLOOKUP(AU29,[8]シフト記号表!$C$6:$L$47,10,FALSE))</f>
        <v/>
      </c>
      <c r="AV30" s="558" t="str">
        <f>IF(AV29="","",VLOOKUP(AV29,[8]シフト記号表!$C$6:$L$47,10,FALSE))</f>
        <v/>
      </c>
      <c r="AW30" s="558" t="str">
        <f>IF(AW29="","",VLOOKUP(AW29,[8]シフト記号表!$C$6:$L$47,10,FALSE))</f>
        <v/>
      </c>
      <c r="AX30" s="559" t="str">
        <f>IF(AX29="","",VLOOKUP(AX29,[8]シフト記号表!$C$6:$L$47,10,FALSE))</f>
        <v/>
      </c>
      <c r="AY30" s="557" t="str">
        <f>IF(AY29="","",VLOOKUP(AY29,[8]シフト記号表!$C$6:$L$47,10,FALSE))</f>
        <v/>
      </c>
      <c r="AZ30" s="558" t="str">
        <f>IF(AZ29="","",VLOOKUP(AZ29,[8]シフト記号表!$C$6:$L$47,10,FALSE))</f>
        <v/>
      </c>
      <c r="BA30" s="558" t="str">
        <f>IF(BA29="","",VLOOKUP(BA29,[8]シフト記号表!$C$6:$L$47,10,FALSE))</f>
        <v/>
      </c>
      <c r="BB30" s="2046">
        <f>IF($BE$3="４週",SUM(W30:AX30),IF($BE$3="暦月",SUM(W30:BA30),""))</f>
        <v>0</v>
      </c>
      <c r="BC30" s="2047"/>
      <c r="BD30" s="2048">
        <f>IF($BE$3="４週",BB30/4,IF($BE$3="暦月",(BB30/($BE$8/7)),""))</f>
        <v>0</v>
      </c>
      <c r="BE30" s="2047"/>
      <c r="BF30" s="2043"/>
      <c r="BG30" s="2044"/>
      <c r="BH30" s="2044"/>
      <c r="BI30" s="2044"/>
      <c r="BJ30" s="2045"/>
    </row>
    <row r="31" spans="2:62" ht="20.25" customHeight="1" x14ac:dyDescent="0.15">
      <c r="B31" s="2049">
        <f>B29+1</f>
        <v>8</v>
      </c>
      <c r="C31" s="2121"/>
      <c r="D31" s="2122"/>
      <c r="E31" s="761"/>
      <c r="F31" s="762"/>
      <c r="G31" s="761"/>
      <c r="H31" s="762"/>
      <c r="I31" s="2123"/>
      <c r="J31" s="2124"/>
      <c r="K31" s="2125"/>
      <c r="L31" s="2126"/>
      <c r="M31" s="2126"/>
      <c r="N31" s="2122"/>
      <c r="O31" s="2066"/>
      <c r="P31" s="2067"/>
      <c r="Q31" s="2067"/>
      <c r="R31" s="2067"/>
      <c r="S31" s="2068"/>
      <c r="T31" s="769" t="s">
        <v>887</v>
      </c>
      <c r="U31" s="770"/>
      <c r="V31" s="771"/>
      <c r="W31" s="549"/>
      <c r="X31" s="550"/>
      <c r="Y31" s="550"/>
      <c r="Z31" s="550"/>
      <c r="AA31" s="550"/>
      <c r="AB31" s="550"/>
      <c r="AC31" s="551"/>
      <c r="AD31" s="549"/>
      <c r="AE31" s="550"/>
      <c r="AF31" s="550"/>
      <c r="AG31" s="550"/>
      <c r="AH31" s="550"/>
      <c r="AI31" s="550"/>
      <c r="AJ31" s="551"/>
      <c r="AK31" s="549"/>
      <c r="AL31" s="550"/>
      <c r="AM31" s="550"/>
      <c r="AN31" s="550"/>
      <c r="AO31" s="550"/>
      <c r="AP31" s="550"/>
      <c r="AQ31" s="551"/>
      <c r="AR31" s="549"/>
      <c r="AS31" s="550"/>
      <c r="AT31" s="550"/>
      <c r="AU31" s="550"/>
      <c r="AV31" s="550"/>
      <c r="AW31" s="550"/>
      <c r="AX31" s="551"/>
      <c r="AY31" s="549"/>
      <c r="AZ31" s="550"/>
      <c r="BA31" s="772"/>
      <c r="BB31" s="2127"/>
      <c r="BC31" s="2128"/>
      <c r="BD31" s="2116"/>
      <c r="BE31" s="2117"/>
      <c r="BF31" s="2118"/>
      <c r="BG31" s="2119"/>
      <c r="BH31" s="2119"/>
      <c r="BI31" s="2119"/>
      <c r="BJ31" s="2120"/>
    </row>
    <row r="32" spans="2:62" ht="20.25" customHeight="1" x14ac:dyDescent="0.15">
      <c r="B32" s="2050"/>
      <c r="C32" s="2053"/>
      <c r="D32" s="2054"/>
      <c r="E32" s="761"/>
      <c r="F32" s="762">
        <f>C31</f>
        <v>0</v>
      </c>
      <c r="G32" s="761"/>
      <c r="H32" s="762">
        <f>I31</f>
        <v>0</v>
      </c>
      <c r="I32" s="2057"/>
      <c r="J32" s="2058"/>
      <c r="K32" s="2061"/>
      <c r="L32" s="2062"/>
      <c r="M32" s="2062"/>
      <c r="N32" s="2054"/>
      <c r="O32" s="2066"/>
      <c r="P32" s="2067"/>
      <c r="Q32" s="2067"/>
      <c r="R32" s="2067"/>
      <c r="S32" s="2068"/>
      <c r="T32" s="764" t="s">
        <v>888</v>
      </c>
      <c r="U32" s="765"/>
      <c r="V32" s="766"/>
      <c r="W32" s="557" t="str">
        <f>IF(W31="","",VLOOKUP(W31,[8]シフト記号表!$C$6:$L$47,10,FALSE))</f>
        <v/>
      </c>
      <c r="X32" s="558" t="str">
        <f>IF(X31="","",VLOOKUP(X31,[8]シフト記号表!$C$6:$L$47,10,FALSE))</f>
        <v/>
      </c>
      <c r="Y32" s="558" t="str">
        <f>IF(Y31="","",VLOOKUP(Y31,[8]シフト記号表!$C$6:$L$47,10,FALSE))</f>
        <v/>
      </c>
      <c r="Z32" s="558" t="str">
        <f>IF(Z31="","",VLOOKUP(Z31,[8]シフト記号表!$C$6:$L$47,10,FALSE))</f>
        <v/>
      </c>
      <c r="AA32" s="558" t="str">
        <f>IF(AA31="","",VLOOKUP(AA31,[8]シフト記号表!$C$6:$L$47,10,FALSE))</f>
        <v/>
      </c>
      <c r="AB32" s="558" t="str">
        <f>IF(AB31="","",VLOOKUP(AB31,[8]シフト記号表!$C$6:$L$47,10,FALSE))</f>
        <v/>
      </c>
      <c r="AC32" s="559" t="str">
        <f>IF(AC31="","",VLOOKUP(AC31,[8]シフト記号表!$C$6:$L$47,10,FALSE))</f>
        <v/>
      </c>
      <c r="AD32" s="557" t="str">
        <f>IF(AD31="","",VLOOKUP(AD31,[8]シフト記号表!$C$6:$L$47,10,FALSE))</f>
        <v/>
      </c>
      <c r="AE32" s="558" t="str">
        <f>IF(AE31="","",VLOOKUP(AE31,[8]シフト記号表!$C$6:$L$47,10,FALSE))</f>
        <v/>
      </c>
      <c r="AF32" s="558" t="str">
        <f>IF(AF31="","",VLOOKUP(AF31,[8]シフト記号表!$C$6:$L$47,10,FALSE))</f>
        <v/>
      </c>
      <c r="AG32" s="558" t="str">
        <f>IF(AG31="","",VLOOKUP(AG31,[8]シフト記号表!$C$6:$L$47,10,FALSE))</f>
        <v/>
      </c>
      <c r="AH32" s="558" t="str">
        <f>IF(AH31="","",VLOOKUP(AH31,[8]シフト記号表!$C$6:$L$47,10,FALSE))</f>
        <v/>
      </c>
      <c r="AI32" s="558" t="str">
        <f>IF(AI31="","",VLOOKUP(AI31,[8]シフト記号表!$C$6:$L$47,10,FALSE))</f>
        <v/>
      </c>
      <c r="AJ32" s="559" t="str">
        <f>IF(AJ31="","",VLOOKUP(AJ31,[8]シフト記号表!$C$6:$L$47,10,FALSE))</f>
        <v/>
      </c>
      <c r="AK32" s="557" t="str">
        <f>IF(AK31="","",VLOOKUP(AK31,[8]シフト記号表!$C$6:$L$47,10,FALSE))</f>
        <v/>
      </c>
      <c r="AL32" s="558" t="str">
        <f>IF(AL31="","",VLOOKUP(AL31,[8]シフト記号表!$C$6:$L$47,10,FALSE))</f>
        <v/>
      </c>
      <c r="AM32" s="558" t="str">
        <f>IF(AM31="","",VLOOKUP(AM31,[8]シフト記号表!$C$6:$L$47,10,FALSE))</f>
        <v/>
      </c>
      <c r="AN32" s="558" t="str">
        <f>IF(AN31="","",VLOOKUP(AN31,[8]シフト記号表!$C$6:$L$47,10,FALSE))</f>
        <v/>
      </c>
      <c r="AO32" s="558" t="str">
        <f>IF(AO31="","",VLOOKUP(AO31,[8]シフト記号表!$C$6:$L$47,10,FALSE))</f>
        <v/>
      </c>
      <c r="AP32" s="558" t="str">
        <f>IF(AP31="","",VLOOKUP(AP31,[8]シフト記号表!$C$6:$L$47,10,FALSE))</f>
        <v/>
      </c>
      <c r="AQ32" s="559" t="str">
        <f>IF(AQ31="","",VLOOKUP(AQ31,[8]シフト記号表!$C$6:$L$47,10,FALSE))</f>
        <v/>
      </c>
      <c r="AR32" s="557" t="str">
        <f>IF(AR31="","",VLOOKUP(AR31,[8]シフト記号表!$C$6:$L$47,10,FALSE))</f>
        <v/>
      </c>
      <c r="AS32" s="558" t="str">
        <f>IF(AS31="","",VLOOKUP(AS31,[8]シフト記号表!$C$6:$L$47,10,FALSE))</f>
        <v/>
      </c>
      <c r="AT32" s="558" t="str">
        <f>IF(AT31="","",VLOOKUP(AT31,[8]シフト記号表!$C$6:$L$47,10,FALSE))</f>
        <v/>
      </c>
      <c r="AU32" s="558" t="str">
        <f>IF(AU31="","",VLOOKUP(AU31,[8]シフト記号表!$C$6:$L$47,10,FALSE))</f>
        <v/>
      </c>
      <c r="AV32" s="558" t="str">
        <f>IF(AV31="","",VLOOKUP(AV31,[8]シフト記号表!$C$6:$L$47,10,FALSE))</f>
        <v/>
      </c>
      <c r="AW32" s="558" t="str">
        <f>IF(AW31="","",VLOOKUP(AW31,[8]シフト記号表!$C$6:$L$47,10,FALSE))</f>
        <v/>
      </c>
      <c r="AX32" s="559" t="str">
        <f>IF(AX31="","",VLOOKUP(AX31,[8]シフト記号表!$C$6:$L$47,10,FALSE))</f>
        <v/>
      </c>
      <c r="AY32" s="557" t="str">
        <f>IF(AY31="","",VLOOKUP(AY31,[8]シフト記号表!$C$6:$L$47,10,FALSE))</f>
        <v/>
      </c>
      <c r="AZ32" s="558" t="str">
        <f>IF(AZ31="","",VLOOKUP(AZ31,[8]シフト記号表!$C$6:$L$47,10,FALSE))</f>
        <v/>
      </c>
      <c r="BA32" s="558" t="str">
        <f>IF(BA31="","",VLOOKUP(BA31,[8]シフト記号表!$C$6:$L$47,10,FALSE))</f>
        <v/>
      </c>
      <c r="BB32" s="2046">
        <f>IF($BE$3="４週",SUM(W32:AX32),IF($BE$3="暦月",SUM(W32:BA32),""))</f>
        <v>0</v>
      </c>
      <c r="BC32" s="2047"/>
      <c r="BD32" s="2048">
        <f>IF($BE$3="４週",BB32/4,IF($BE$3="暦月",(BB32/($BE$8/7)),""))</f>
        <v>0</v>
      </c>
      <c r="BE32" s="2047"/>
      <c r="BF32" s="2043"/>
      <c r="BG32" s="2044"/>
      <c r="BH32" s="2044"/>
      <c r="BI32" s="2044"/>
      <c r="BJ32" s="2045"/>
    </row>
    <row r="33" spans="2:62" ht="20.25" customHeight="1" x14ac:dyDescent="0.15">
      <c r="B33" s="2049">
        <f>B31+1</f>
        <v>9</v>
      </c>
      <c r="C33" s="2121"/>
      <c r="D33" s="2122"/>
      <c r="E33" s="761"/>
      <c r="F33" s="762"/>
      <c r="G33" s="761"/>
      <c r="H33" s="762"/>
      <c r="I33" s="2123"/>
      <c r="J33" s="2124"/>
      <c r="K33" s="2125"/>
      <c r="L33" s="2126"/>
      <c r="M33" s="2126"/>
      <c r="N33" s="2122"/>
      <c r="O33" s="2066"/>
      <c r="P33" s="2067"/>
      <c r="Q33" s="2067"/>
      <c r="R33" s="2067"/>
      <c r="S33" s="2068"/>
      <c r="T33" s="769" t="s">
        <v>887</v>
      </c>
      <c r="U33" s="770"/>
      <c r="V33" s="771"/>
      <c r="W33" s="549"/>
      <c r="X33" s="550"/>
      <c r="Y33" s="550"/>
      <c r="Z33" s="550"/>
      <c r="AA33" s="550"/>
      <c r="AB33" s="550"/>
      <c r="AC33" s="551"/>
      <c r="AD33" s="549"/>
      <c r="AE33" s="550"/>
      <c r="AF33" s="550"/>
      <c r="AG33" s="550"/>
      <c r="AH33" s="550"/>
      <c r="AI33" s="550"/>
      <c r="AJ33" s="551"/>
      <c r="AK33" s="549"/>
      <c r="AL33" s="550"/>
      <c r="AM33" s="550"/>
      <c r="AN33" s="550"/>
      <c r="AO33" s="550"/>
      <c r="AP33" s="550"/>
      <c r="AQ33" s="551"/>
      <c r="AR33" s="549"/>
      <c r="AS33" s="550"/>
      <c r="AT33" s="550"/>
      <c r="AU33" s="550"/>
      <c r="AV33" s="550"/>
      <c r="AW33" s="550"/>
      <c r="AX33" s="551"/>
      <c r="AY33" s="549"/>
      <c r="AZ33" s="550"/>
      <c r="BA33" s="772"/>
      <c r="BB33" s="2127"/>
      <c r="BC33" s="2128"/>
      <c r="BD33" s="2116"/>
      <c r="BE33" s="2117"/>
      <c r="BF33" s="2118"/>
      <c r="BG33" s="2119"/>
      <c r="BH33" s="2119"/>
      <c r="BI33" s="2119"/>
      <c r="BJ33" s="2120"/>
    </row>
    <row r="34" spans="2:62" ht="20.25" customHeight="1" x14ac:dyDescent="0.15">
      <c r="B34" s="2050"/>
      <c r="C34" s="2053"/>
      <c r="D34" s="2054"/>
      <c r="E34" s="761"/>
      <c r="F34" s="762">
        <f>C33</f>
        <v>0</v>
      </c>
      <c r="G34" s="761"/>
      <c r="H34" s="762">
        <f>I33</f>
        <v>0</v>
      </c>
      <c r="I34" s="2057"/>
      <c r="J34" s="2058"/>
      <c r="K34" s="2061"/>
      <c r="L34" s="2062"/>
      <c r="M34" s="2062"/>
      <c r="N34" s="2054"/>
      <c r="O34" s="2066"/>
      <c r="P34" s="2067"/>
      <c r="Q34" s="2067"/>
      <c r="R34" s="2067"/>
      <c r="S34" s="2068"/>
      <c r="T34" s="773" t="s">
        <v>888</v>
      </c>
      <c r="U34" s="774"/>
      <c r="V34" s="775"/>
      <c r="W34" s="557" t="str">
        <f>IF(W33="","",VLOOKUP(W33,[8]シフト記号表!$C$6:$L$47,10,FALSE))</f>
        <v/>
      </c>
      <c r="X34" s="558" t="str">
        <f>IF(X33="","",VLOOKUP(X33,[8]シフト記号表!$C$6:$L$47,10,FALSE))</f>
        <v/>
      </c>
      <c r="Y34" s="558" t="str">
        <f>IF(Y33="","",VLOOKUP(Y33,[8]シフト記号表!$C$6:$L$47,10,FALSE))</f>
        <v/>
      </c>
      <c r="Z34" s="558" t="str">
        <f>IF(Z33="","",VLOOKUP(Z33,[8]シフト記号表!$C$6:$L$47,10,FALSE))</f>
        <v/>
      </c>
      <c r="AA34" s="558" t="str">
        <f>IF(AA33="","",VLOOKUP(AA33,[8]シフト記号表!$C$6:$L$47,10,FALSE))</f>
        <v/>
      </c>
      <c r="AB34" s="558" t="str">
        <f>IF(AB33="","",VLOOKUP(AB33,[8]シフト記号表!$C$6:$L$47,10,FALSE))</f>
        <v/>
      </c>
      <c r="AC34" s="559" t="str">
        <f>IF(AC33="","",VLOOKUP(AC33,[8]シフト記号表!$C$6:$L$47,10,FALSE))</f>
        <v/>
      </c>
      <c r="AD34" s="557" t="str">
        <f>IF(AD33="","",VLOOKUP(AD33,[8]シフト記号表!$C$6:$L$47,10,FALSE))</f>
        <v/>
      </c>
      <c r="AE34" s="558" t="str">
        <f>IF(AE33="","",VLOOKUP(AE33,[8]シフト記号表!$C$6:$L$47,10,FALSE))</f>
        <v/>
      </c>
      <c r="AF34" s="558" t="str">
        <f>IF(AF33="","",VLOOKUP(AF33,[8]シフト記号表!$C$6:$L$47,10,FALSE))</f>
        <v/>
      </c>
      <c r="AG34" s="558" t="str">
        <f>IF(AG33="","",VLOOKUP(AG33,[8]シフト記号表!$C$6:$L$47,10,FALSE))</f>
        <v/>
      </c>
      <c r="AH34" s="558" t="str">
        <f>IF(AH33="","",VLOOKUP(AH33,[8]シフト記号表!$C$6:$L$47,10,FALSE))</f>
        <v/>
      </c>
      <c r="AI34" s="558" t="str">
        <f>IF(AI33="","",VLOOKUP(AI33,[8]シフト記号表!$C$6:$L$47,10,FALSE))</f>
        <v/>
      </c>
      <c r="AJ34" s="559" t="str">
        <f>IF(AJ33="","",VLOOKUP(AJ33,[8]シフト記号表!$C$6:$L$47,10,FALSE))</f>
        <v/>
      </c>
      <c r="AK34" s="557" t="str">
        <f>IF(AK33="","",VLOOKUP(AK33,[8]シフト記号表!$C$6:$L$47,10,FALSE))</f>
        <v/>
      </c>
      <c r="AL34" s="558" t="str">
        <f>IF(AL33="","",VLOOKUP(AL33,[8]シフト記号表!$C$6:$L$47,10,FALSE))</f>
        <v/>
      </c>
      <c r="AM34" s="558" t="str">
        <f>IF(AM33="","",VLOOKUP(AM33,[8]シフト記号表!$C$6:$L$47,10,FALSE))</f>
        <v/>
      </c>
      <c r="AN34" s="558" t="str">
        <f>IF(AN33="","",VLOOKUP(AN33,[8]シフト記号表!$C$6:$L$47,10,FALSE))</f>
        <v/>
      </c>
      <c r="AO34" s="558" t="str">
        <f>IF(AO33="","",VLOOKUP(AO33,[8]シフト記号表!$C$6:$L$47,10,FALSE))</f>
        <v/>
      </c>
      <c r="AP34" s="558" t="str">
        <f>IF(AP33="","",VLOOKUP(AP33,[8]シフト記号表!$C$6:$L$47,10,FALSE))</f>
        <v/>
      </c>
      <c r="AQ34" s="559" t="str">
        <f>IF(AQ33="","",VLOOKUP(AQ33,[8]シフト記号表!$C$6:$L$47,10,FALSE))</f>
        <v/>
      </c>
      <c r="AR34" s="557" t="str">
        <f>IF(AR33="","",VLOOKUP(AR33,[8]シフト記号表!$C$6:$L$47,10,FALSE))</f>
        <v/>
      </c>
      <c r="AS34" s="558" t="str">
        <f>IF(AS33="","",VLOOKUP(AS33,[8]シフト記号表!$C$6:$L$47,10,FALSE))</f>
        <v/>
      </c>
      <c r="AT34" s="558" t="str">
        <f>IF(AT33="","",VLOOKUP(AT33,[8]シフト記号表!$C$6:$L$47,10,FALSE))</f>
        <v/>
      </c>
      <c r="AU34" s="558" t="str">
        <f>IF(AU33="","",VLOOKUP(AU33,[8]シフト記号表!$C$6:$L$47,10,FALSE))</f>
        <v/>
      </c>
      <c r="AV34" s="558" t="str">
        <f>IF(AV33="","",VLOOKUP(AV33,[8]シフト記号表!$C$6:$L$47,10,FALSE))</f>
        <v/>
      </c>
      <c r="AW34" s="558" t="str">
        <f>IF(AW33="","",VLOOKUP(AW33,[8]シフト記号表!$C$6:$L$47,10,FALSE))</f>
        <v/>
      </c>
      <c r="AX34" s="559" t="str">
        <f>IF(AX33="","",VLOOKUP(AX33,[8]シフト記号表!$C$6:$L$47,10,FALSE))</f>
        <v/>
      </c>
      <c r="AY34" s="557" t="str">
        <f>IF(AY33="","",VLOOKUP(AY33,[8]シフト記号表!$C$6:$L$47,10,FALSE))</f>
        <v/>
      </c>
      <c r="AZ34" s="558" t="str">
        <f>IF(AZ33="","",VLOOKUP(AZ33,[8]シフト記号表!$C$6:$L$47,10,FALSE))</f>
        <v/>
      </c>
      <c r="BA34" s="558" t="str">
        <f>IF(BA33="","",VLOOKUP(BA33,[8]シフト記号表!$C$6:$L$47,10,FALSE))</f>
        <v/>
      </c>
      <c r="BB34" s="2046">
        <f>IF($BE$3="４週",SUM(W34:AX34),IF($BE$3="暦月",SUM(W34:BA34),""))</f>
        <v>0</v>
      </c>
      <c r="BC34" s="2047"/>
      <c r="BD34" s="2048">
        <f>IF($BE$3="４週",BB34/4,IF($BE$3="暦月",(BB34/($BE$8/7)),""))</f>
        <v>0</v>
      </c>
      <c r="BE34" s="2047"/>
      <c r="BF34" s="2043"/>
      <c r="BG34" s="2044"/>
      <c r="BH34" s="2044"/>
      <c r="BI34" s="2044"/>
      <c r="BJ34" s="2045"/>
    </row>
    <row r="35" spans="2:62" ht="20.25" customHeight="1" x14ac:dyDescent="0.15">
      <c r="B35" s="2049">
        <f>B33+1</f>
        <v>10</v>
      </c>
      <c r="C35" s="2121"/>
      <c r="D35" s="2122"/>
      <c r="E35" s="761"/>
      <c r="F35" s="762"/>
      <c r="G35" s="761"/>
      <c r="H35" s="762"/>
      <c r="I35" s="2123"/>
      <c r="J35" s="2124"/>
      <c r="K35" s="2125"/>
      <c r="L35" s="2126"/>
      <c r="M35" s="2126"/>
      <c r="N35" s="2122"/>
      <c r="O35" s="2066"/>
      <c r="P35" s="2067"/>
      <c r="Q35" s="2067"/>
      <c r="R35" s="2067"/>
      <c r="S35" s="2068"/>
      <c r="T35" s="776" t="s">
        <v>887</v>
      </c>
      <c r="U35" s="777"/>
      <c r="V35" s="778"/>
      <c r="W35" s="549"/>
      <c r="X35" s="550"/>
      <c r="Y35" s="550"/>
      <c r="Z35" s="550"/>
      <c r="AA35" s="550"/>
      <c r="AB35" s="550"/>
      <c r="AC35" s="551"/>
      <c r="AD35" s="549"/>
      <c r="AE35" s="550"/>
      <c r="AF35" s="550"/>
      <c r="AG35" s="550"/>
      <c r="AH35" s="550"/>
      <c r="AI35" s="550"/>
      <c r="AJ35" s="551"/>
      <c r="AK35" s="549"/>
      <c r="AL35" s="550"/>
      <c r="AM35" s="550"/>
      <c r="AN35" s="550"/>
      <c r="AO35" s="550"/>
      <c r="AP35" s="550"/>
      <c r="AQ35" s="551"/>
      <c r="AR35" s="549"/>
      <c r="AS35" s="550"/>
      <c r="AT35" s="550"/>
      <c r="AU35" s="550"/>
      <c r="AV35" s="550"/>
      <c r="AW35" s="550"/>
      <c r="AX35" s="551"/>
      <c r="AY35" s="549"/>
      <c r="AZ35" s="550"/>
      <c r="BA35" s="772"/>
      <c r="BB35" s="2127"/>
      <c r="BC35" s="2128"/>
      <c r="BD35" s="2116"/>
      <c r="BE35" s="2117"/>
      <c r="BF35" s="2118"/>
      <c r="BG35" s="2119"/>
      <c r="BH35" s="2119"/>
      <c r="BI35" s="2119"/>
      <c r="BJ35" s="2120"/>
    </row>
    <row r="36" spans="2:62" ht="20.25" customHeight="1" x14ac:dyDescent="0.15">
      <c r="B36" s="2050"/>
      <c r="C36" s="2053"/>
      <c r="D36" s="2054"/>
      <c r="E36" s="761"/>
      <c r="F36" s="762">
        <f>C35</f>
        <v>0</v>
      </c>
      <c r="G36" s="761"/>
      <c r="H36" s="762">
        <f>I35</f>
        <v>0</v>
      </c>
      <c r="I36" s="2057"/>
      <c r="J36" s="2058"/>
      <c r="K36" s="2061"/>
      <c r="L36" s="2062"/>
      <c r="M36" s="2062"/>
      <c r="N36" s="2054"/>
      <c r="O36" s="2066"/>
      <c r="P36" s="2067"/>
      <c r="Q36" s="2067"/>
      <c r="R36" s="2067"/>
      <c r="S36" s="2068"/>
      <c r="T36" s="773" t="s">
        <v>888</v>
      </c>
      <c r="U36" s="774"/>
      <c r="V36" s="775"/>
      <c r="W36" s="557" t="str">
        <f>IF(W35="","",VLOOKUP(W35,[8]シフト記号表!$C$6:$L$47,10,FALSE))</f>
        <v/>
      </c>
      <c r="X36" s="558" t="str">
        <f>IF(X35="","",VLOOKUP(X35,[8]シフト記号表!$C$6:$L$47,10,FALSE))</f>
        <v/>
      </c>
      <c r="Y36" s="558" t="str">
        <f>IF(Y35="","",VLOOKUP(Y35,[8]シフト記号表!$C$6:$L$47,10,FALSE))</f>
        <v/>
      </c>
      <c r="Z36" s="558" t="str">
        <f>IF(Z35="","",VLOOKUP(Z35,[8]シフト記号表!$C$6:$L$47,10,FALSE))</f>
        <v/>
      </c>
      <c r="AA36" s="558" t="str">
        <f>IF(AA35="","",VLOOKUP(AA35,[8]シフト記号表!$C$6:$L$47,10,FALSE))</f>
        <v/>
      </c>
      <c r="AB36" s="558" t="str">
        <f>IF(AB35="","",VLOOKUP(AB35,[8]シフト記号表!$C$6:$L$47,10,FALSE))</f>
        <v/>
      </c>
      <c r="AC36" s="559" t="str">
        <f>IF(AC35="","",VLOOKUP(AC35,[8]シフト記号表!$C$6:$L$47,10,FALSE))</f>
        <v/>
      </c>
      <c r="AD36" s="557" t="str">
        <f>IF(AD35="","",VLOOKUP(AD35,[8]シフト記号表!$C$6:$L$47,10,FALSE))</f>
        <v/>
      </c>
      <c r="AE36" s="558" t="str">
        <f>IF(AE35="","",VLOOKUP(AE35,[8]シフト記号表!$C$6:$L$47,10,FALSE))</f>
        <v/>
      </c>
      <c r="AF36" s="558" t="str">
        <f>IF(AF35="","",VLOOKUP(AF35,[8]シフト記号表!$C$6:$L$47,10,FALSE))</f>
        <v/>
      </c>
      <c r="AG36" s="558" t="str">
        <f>IF(AG35="","",VLOOKUP(AG35,[8]シフト記号表!$C$6:$L$47,10,FALSE))</f>
        <v/>
      </c>
      <c r="AH36" s="558" t="str">
        <f>IF(AH35="","",VLOOKUP(AH35,[8]シフト記号表!$C$6:$L$47,10,FALSE))</f>
        <v/>
      </c>
      <c r="AI36" s="558" t="str">
        <f>IF(AI35="","",VLOOKUP(AI35,[8]シフト記号表!$C$6:$L$47,10,FALSE))</f>
        <v/>
      </c>
      <c r="AJ36" s="559" t="str">
        <f>IF(AJ35="","",VLOOKUP(AJ35,[8]シフト記号表!$C$6:$L$47,10,FALSE))</f>
        <v/>
      </c>
      <c r="AK36" s="557" t="str">
        <f>IF(AK35="","",VLOOKUP(AK35,[8]シフト記号表!$C$6:$L$47,10,FALSE))</f>
        <v/>
      </c>
      <c r="AL36" s="558" t="str">
        <f>IF(AL35="","",VLOOKUP(AL35,[8]シフト記号表!$C$6:$L$47,10,FALSE))</f>
        <v/>
      </c>
      <c r="AM36" s="558" t="str">
        <f>IF(AM35="","",VLOOKUP(AM35,[8]シフト記号表!$C$6:$L$47,10,FALSE))</f>
        <v/>
      </c>
      <c r="AN36" s="558" t="str">
        <f>IF(AN35="","",VLOOKUP(AN35,[8]シフト記号表!$C$6:$L$47,10,FALSE))</f>
        <v/>
      </c>
      <c r="AO36" s="558" t="str">
        <f>IF(AO35="","",VLOOKUP(AO35,[8]シフト記号表!$C$6:$L$47,10,FALSE))</f>
        <v/>
      </c>
      <c r="AP36" s="558" t="str">
        <f>IF(AP35="","",VLOOKUP(AP35,[8]シフト記号表!$C$6:$L$47,10,FALSE))</f>
        <v/>
      </c>
      <c r="AQ36" s="559" t="str">
        <f>IF(AQ35="","",VLOOKUP(AQ35,[8]シフト記号表!$C$6:$L$47,10,FALSE))</f>
        <v/>
      </c>
      <c r="AR36" s="557" t="str">
        <f>IF(AR35="","",VLOOKUP(AR35,[8]シフト記号表!$C$6:$L$47,10,FALSE))</f>
        <v/>
      </c>
      <c r="AS36" s="558" t="str">
        <f>IF(AS35="","",VLOOKUP(AS35,[8]シフト記号表!$C$6:$L$47,10,FALSE))</f>
        <v/>
      </c>
      <c r="AT36" s="558" t="str">
        <f>IF(AT35="","",VLOOKUP(AT35,[8]シフト記号表!$C$6:$L$47,10,FALSE))</f>
        <v/>
      </c>
      <c r="AU36" s="558" t="str">
        <f>IF(AU35="","",VLOOKUP(AU35,[8]シフト記号表!$C$6:$L$47,10,FALSE))</f>
        <v/>
      </c>
      <c r="AV36" s="558" t="str">
        <f>IF(AV35="","",VLOOKUP(AV35,[8]シフト記号表!$C$6:$L$47,10,FALSE))</f>
        <v/>
      </c>
      <c r="AW36" s="558" t="str">
        <f>IF(AW35="","",VLOOKUP(AW35,[8]シフト記号表!$C$6:$L$47,10,FALSE))</f>
        <v/>
      </c>
      <c r="AX36" s="559" t="str">
        <f>IF(AX35="","",VLOOKUP(AX35,[8]シフト記号表!$C$6:$L$47,10,FALSE))</f>
        <v/>
      </c>
      <c r="AY36" s="557" t="str">
        <f>IF(AY35="","",VLOOKUP(AY35,[8]シフト記号表!$C$6:$L$47,10,FALSE))</f>
        <v/>
      </c>
      <c r="AZ36" s="558" t="str">
        <f>IF(AZ35="","",VLOOKUP(AZ35,[8]シフト記号表!$C$6:$L$47,10,FALSE))</f>
        <v/>
      </c>
      <c r="BA36" s="558" t="str">
        <f>IF(BA35="","",VLOOKUP(BA35,[8]シフト記号表!$C$6:$L$47,10,FALSE))</f>
        <v/>
      </c>
      <c r="BB36" s="2046">
        <f>IF($BE$3="４週",SUM(W36:AX36),IF($BE$3="暦月",SUM(W36:BA36),""))</f>
        <v>0</v>
      </c>
      <c r="BC36" s="2047"/>
      <c r="BD36" s="2048">
        <f>IF($BE$3="４週",BB36/4,IF($BE$3="暦月",(BB36/($BE$8/7)),""))</f>
        <v>0</v>
      </c>
      <c r="BE36" s="2047"/>
      <c r="BF36" s="2043"/>
      <c r="BG36" s="2044"/>
      <c r="BH36" s="2044"/>
      <c r="BI36" s="2044"/>
      <c r="BJ36" s="2045"/>
    </row>
    <row r="37" spans="2:62" ht="20.25" customHeight="1" x14ac:dyDescent="0.15">
      <c r="B37" s="2049">
        <f>B35+1</f>
        <v>11</v>
      </c>
      <c r="C37" s="2121"/>
      <c r="D37" s="2122"/>
      <c r="E37" s="761"/>
      <c r="F37" s="762"/>
      <c r="G37" s="761"/>
      <c r="H37" s="762"/>
      <c r="I37" s="2123"/>
      <c r="J37" s="2124"/>
      <c r="K37" s="2125"/>
      <c r="L37" s="2126"/>
      <c r="M37" s="2126"/>
      <c r="N37" s="2122"/>
      <c r="O37" s="2066"/>
      <c r="P37" s="2067"/>
      <c r="Q37" s="2067"/>
      <c r="R37" s="2067"/>
      <c r="S37" s="2068"/>
      <c r="T37" s="776" t="s">
        <v>887</v>
      </c>
      <c r="U37" s="777"/>
      <c r="V37" s="778"/>
      <c r="W37" s="549"/>
      <c r="X37" s="550"/>
      <c r="Y37" s="550"/>
      <c r="Z37" s="550"/>
      <c r="AA37" s="550"/>
      <c r="AB37" s="550"/>
      <c r="AC37" s="551"/>
      <c r="AD37" s="549"/>
      <c r="AE37" s="550"/>
      <c r="AF37" s="550"/>
      <c r="AG37" s="550"/>
      <c r="AH37" s="550"/>
      <c r="AI37" s="550"/>
      <c r="AJ37" s="551"/>
      <c r="AK37" s="549"/>
      <c r="AL37" s="550"/>
      <c r="AM37" s="550"/>
      <c r="AN37" s="550"/>
      <c r="AO37" s="550"/>
      <c r="AP37" s="550"/>
      <c r="AQ37" s="551"/>
      <c r="AR37" s="549"/>
      <c r="AS37" s="550"/>
      <c r="AT37" s="550"/>
      <c r="AU37" s="550"/>
      <c r="AV37" s="550"/>
      <c r="AW37" s="550"/>
      <c r="AX37" s="551"/>
      <c r="AY37" s="549"/>
      <c r="AZ37" s="550"/>
      <c r="BA37" s="772"/>
      <c r="BB37" s="2127"/>
      <c r="BC37" s="2128"/>
      <c r="BD37" s="2116"/>
      <c r="BE37" s="2117"/>
      <c r="BF37" s="2118"/>
      <c r="BG37" s="2119"/>
      <c r="BH37" s="2119"/>
      <c r="BI37" s="2119"/>
      <c r="BJ37" s="2120"/>
    </row>
    <row r="38" spans="2:62" ht="20.25" customHeight="1" x14ac:dyDescent="0.15">
      <c r="B38" s="2050"/>
      <c r="C38" s="2053"/>
      <c r="D38" s="2054"/>
      <c r="E38" s="761"/>
      <c r="F38" s="762">
        <f>C37</f>
        <v>0</v>
      </c>
      <c r="G38" s="761"/>
      <c r="H38" s="762">
        <f>I37</f>
        <v>0</v>
      </c>
      <c r="I38" s="2057"/>
      <c r="J38" s="2058"/>
      <c r="K38" s="2061"/>
      <c r="L38" s="2062"/>
      <c r="M38" s="2062"/>
      <c r="N38" s="2054"/>
      <c r="O38" s="2066"/>
      <c r="P38" s="2067"/>
      <c r="Q38" s="2067"/>
      <c r="R38" s="2067"/>
      <c r="S38" s="2068"/>
      <c r="T38" s="773" t="s">
        <v>888</v>
      </c>
      <c r="U38" s="774"/>
      <c r="V38" s="775"/>
      <c r="W38" s="557" t="str">
        <f>IF(W37="","",VLOOKUP(W37,[8]シフト記号表!$C$6:$L$47,10,FALSE))</f>
        <v/>
      </c>
      <c r="X38" s="558" t="str">
        <f>IF(X37="","",VLOOKUP(X37,[8]シフト記号表!$C$6:$L$47,10,FALSE))</f>
        <v/>
      </c>
      <c r="Y38" s="558" t="str">
        <f>IF(Y37="","",VLOOKUP(Y37,[8]シフト記号表!$C$6:$L$47,10,FALSE))</f>
        <v/>
      </c>
      <c r="Z38" s="558" t="str">
        <f>IF(Z37="","",VLOOKUP(Z37,[8]シフト記号表!$C$6:$L$47,10,FALSE))</f>
        <v/>
      </c>
      <c r="AA38" s="558" t="str">
        <f>IF(AA37="","",VLOOKUP(AA37,[8]シフト記号表!$C$6:$L$47,10,FALSE))</f>
        <v/>
      </c>
      <c r="AB38" s="558" t="str">
        <f>IF(AB37="","",VLOOKUP(AB37,[8]シフト記号表!$C$6:$L$47,10,FALSE))</f>
        <v/>
      </c>
      <c r="AC38" s="559" t="str">
        <f>IF(AC37="","",VLOOKUP(AC37,[8]シフト記号表!$C$6:$L$47,10,FALSE))</f>
        <v/>
      </c>
      <c r="AD38" s="557" t="str">
        <f>IF(AD37="","",VLOOKUP(AD37,[8]シフト記号表!$C$6:$L$47,10,FALSE))</f>
        <v/>
      </c>
      <c r="AE38" s="558" t="str">
        <f>IF(AE37="","",VLOOKUP(AE37,[8]シフト記号表!$C$6:$L$47,10,FALSE))</f>
        <v/>
      </c>
      <c r="AF38" s="558" t="str">
        <f>IF(AF37="","",VLOOKUP(AF37,[8]シフト記号表!$C$6:$L$47,10,FALSE))</f>
        <v/>
      </c>
      <c r="AG38" s="558" t="str">
        <f>IF(AG37="","",VLOOKUP(AG37,[8]シフト記号表!$C$6:$L$47,10,FALSE))</f>
        <v/>
      </c>
      <c r="AH38" s="558" t="str">
        <f>IF(AH37="","",VLOOKUP(AH37,[8]シフト記号表!$C$6:$L$47,10,FALSE))</f>
        <v/>
      </c>
      <c r="AI38" s="558" t="str">
        <f>IF(AI37="","",VLOOKUP(AI37,[8]シフト記号表!$C$6:$L$47,10,FALSE))</f>
        <v/>
      </c>
      <c r="AJ38" s="559" t="str">
        <f>IF(AJ37="","",VLOOKUP(AJ37,[8]シフト記号表!$C$6:$L$47,10,FALSE))</f>
        <v/>
      </c>
      <c r="AK38" s="557" t="str">
        <f>IF(AK37="","",VLOOKUP(AK37,[8]シフト記号表!$C$6:$L$47,10,FALSE))</f>
        <v/>
      </c>
      <c r="AL38" s="558" t="str">
        <f>IF(AL37="","",VLOOKUP(AL37,[8]シフト記号表!$C$6:$L$47,10,FALSE))</f>
        <v/>
      </c>
      <c r="AM38" s="558" t="str">
        <f>IF(AM37="","",VLOOKUP(AM37,[8]シフト記号表!$C$6:$L$47,10,FALSE))</f>
        <v/>
      </c>
      <c r="AN38" s="558" t="str">
        <f>IF(AN37="","",VLOOKUP(AN37,[8]シフト記号表!$C$6:$L$47,10,FALSE))</f>
        <v/>
      </c>
      <c r="AO38" s="558" t="str">
        <f>IF(AO37="","",VLOOKUP(AO37,[8]シフト記号表!$C$6:$L$47,10,FALSE))</f>
        <v/>
      </c>
      <c r="AP38" s="558" t="str">
        <f>IF(AP37="","",VLOOKUP(AP37,[8]シフト記号表!$C$6:$L$47,10,FALSE))</f>
        <v/>
      </c>
      <c r="AQ38" s="559" t="str">
        <f>IF(AQ37="","",VLOOKUP(AQ37,[8]シフト記号表!$C$6:$L$47,10,FALSE))</f>
        <v/>
      </c>
      <c r="AR38" s="557" t="str">
        <f>IF(AR37="","",VLOOKUP(AR37,[8]シフト記号表!$C$6:$L$47,10,FALSE))</f>
        <v/>
      </c>
      <c r="AS38" s="558" t="str">
        <f>IF(AS37="","",VLOOKUP(AS37,[8]シフト記号表!$C$6:$L$47,10,FALSE))</f>
        <v/>
      </c>
      <c r="AT38" s="558" t="str">
        <f>IF(AT37="","",VLOOKUP(AT37,[8]シフト記号表!$C$6:$L$47,10,FALSE))</f>
        <v/>
      </c>
      <c r="AU38" s="558" t="str">
        <f>IF(AU37="","",VLOOKUP(AU37,[8]シフト記号表!$C$6:$L$47,10,FALSE))</f>
        <v/>
      </c>
      <c r="AV38" s="558" t="str">
        <f>IF(AV37="","",VLOOKUP(AV37,[8]シフト記号表!$C$6:$L$47,10,FALSE))</f>
        <v/>
      </c>
      <c r="AW38" s="558" t="str">
        <f>IF(AW37="","",VLOOKUP(AW37,[8]シフト記号表!$C$6:$L$47,10,FALSE))</f>
        <v/>
      </c>
      <c r="AX38" s="559" t="str">
        <f>IF(AX37="","",VLOOKUP(AX37,[8]シフト記号表!$C$6:$L$47,10,FALSE))</f>
        <v/>
      </c>
      <c r="AY38" s="557" t="str">
        <f>IF(AY37="","",VLOOKUP(AY37,[8]シフト記号表!$C$6:$L$47,10,FALSE))</f>
        <v/>
      </c>
      <c r="AZ38" s="558" t="str">
        <f>IF(AZ37="","",VLOOKUP(AZ37,[8]シフト記号表!$C$6:$L$47,10,FALSE))</f>
        <v/>
      </c>
      <c r="BA38" s="558" t="str">
        <f>IF(BA37="","",VLOOKUP(BA37,[8]シフト記号表!$C$6:$L$47,10,FALSE))</f>
        <v/>
      </c>
      <c r="BB38" s="2046">
        <f>IF($BE$3="４週",SUM(W38:AX38),IF($BE$3="暦月",SUM(W38:BA38),""))</f>
        <v>0</v>
      </c>
      <c r="BC38" s="2047"/>
      <c r="BD38" s="2048">
        <f>IF($BE$3="４週",BB38/4,IF($BE$3="暦月",(BB38/($BE$8/7)),""))</f>
        <v>0</v>
      </c>
      <c r="BE38" s="2047"/>
      <c r="BF38" s="2043"/>
      <c r="BG38" s="2044"/>
      <c r="BH38" s="2044"/>
      <c r="BI38" s="2044"/>
      <c r="BJ38" s="2045"/>
    </row>
    <row r="39" spans="2:62" ht="20.25" customHeight="1" x14ac:dyDescent="0.15">
      <c r="B39" s="2049">
        <f>B37+1</f>
        <v>12</v>
      </c>
      <c r="C39" s="2121"/>
      <c r="D39" s="2122"/>
      <c r="E39" s="761"/>
      <c r="F39" s="762"/>
      <c r="G39" s="761"/>
      <c r="H39" s="762"/>
      <c r="I39" s="2123"/>
      <c r="J39" s="2124"/>
      <c r="K39" s="2125"/>
      <c r="L39" s="2126"/>
      <c r="M39" s="2126"/>
      <c r="N39" s="2122"/>
      <c r="O39" s="2066"/>
      <c r="P39" s="2067"/>
      <c r="Q39" s="2067"/>
      <c r="R39" s="2067"/>
      <c r="S39" s="2068"/>
      <c r="T39" s="776" t="s">
        <v>887</v>
      </c>
      <c r="U39" s="777"/>
      <c r="V39" s="778"/>
      <c r="W39" s="549"/>
      <c r="X39" s="550"/>
      <c r="Y39" s="550"/>
      <c r="Z39" s="550"/>
      <c r="AA39" s="550"/>
      <c r="AB39" s="550"/>
      <c r="AC39" s="551"/>
      <c r="AD39" s="549"/>
      <c r="AE39" s="550"/>
      <c r="AF39" s="550"/>
      <c r="AG39" s="550"/>
      <c r="AH39" s="550"/>
      <c r="AI39" s="550"/>
      <c r="AJ39" s="551"/>
      <c r="AK39" s="549"/>
      <c r="AL39" s="550"/>
      <c r="AM39" s="550"/>
      <c r="AN39" s="550"/>
      <c r="AO39" s="550"/>
      <c r="AP39" s="550"/>
      <c r="AQ39" s="551"/>
      <c r="AR39" s="549"/>
      <c r="AS39" s="550"/>
      <c r="AT39" s="550"/>
      <c r="AU39" s="550"/>
      <c r="AV39" s="550"/>
      <c r="AW39" s="550"/>
      <c r="AX39" s="551"/>
      <c r="AY39" s="549"/>
      <c r="AZ39" s="550"/>
      <c r="BA39" s="772"/>
      <c r="BB39" s="2127"/>
      <c r="BC39" s="2128"/>
      <c r="BD39" s="2116"/>
      <c r="BE39" s="2117"/>
      <c r="BF39" s="2118"/>
      <c r="BG39" s="2119"/>
      <c r="BH39" s="2119"/>
      <c r="BI39" s="2119"/>
      <c r="BJ39" s="2120"/>
    </row>
    <row r="40" spans="2:62" ht="20.25" customHeight="1" x14ac:dyDescent="0.15">
      <c r="B40" s="2050"/>
      <c r="C40" s="2053"/>
      <c r="D40" s="2054"/>
      <c r="E40" s="761"/>
      <c r="F40" s="762">
        <f>C39</f>
        <v>0</v>
      </c>
      <c r="G40" s="761"/>
      <c r="H40" s="762">
        <f>I39</f>
        <v>0</v>
      </c>
      <c r="I40" s="2057"/>
      <c r="J40" s="2058"/>
      <c r="K40" s="2061"/>
      <c r="L40" s="2062"/>
      <c r="M40" s="2062"/>
      <c r="N40" s="2054"/>
      <c r="O40" s="2066"/>
      <c r="P40" s="2067"/>
      <c r="Q40" s="2067"/>
      <c r="R40" s="2067"/>
      <c r="S40" s="2068"/>
      <c r="T40" s="773" t="s">
        <v>888</v>
      </c>
      <c r="U40" s="774"/>
      <c r="V40" s="775"/>
      <c r="W40" s="557" t="str">
        <f>IF(W39="","",VLOOKUP(W39,[8]シフト記号表!$C$6:$L$47,10,FALSE))</f>
        <v/>
      </c>
      <c r="X40" s="558" t="str">
        <f>IF(X39="","",VLOOKUP(X39,[8]シフト記号表!$C$6:$L$47,10,FALSE))</f>
        <v/>
      </c>
      <c r="Y40" s="558" t="str">
        <f>IF(Y39="","",VLOOKUP(Y39,[8]シフト記号表!$C$6:$L$47,10,FALSE))</f>
        <v/>
      </c>
      <c r="Z40" s="558" t="str">
        <f>IF(Z39="","",VLOOKUP(Z39,[8]シフト記号表!$C$6:$L$47,10,FALSE))</f>
        <v/>
      </c>
      <c r="AA40" s="558" t="str">
        <f>IF(AA39="","",VLOOKUP(AA39,[8]シフト記号表!$C$6:$L$47,10,FALSE))</f>
        <v/>
      </c>
      <c r="AB40" s="558" t="str">
        <f>IF(AB39="","",VLOOKUP(AB39,[8]シフト記号表!$C$6:$L$47,10,FALSE))</f>
        <v/>
      </c>
      <c r="AC40" s="559" t="str">
        <f>IF(AC39="","",VLOOKUP(AC39,[8]シフト記号表!$C$6:$L$47,10,FALSE))</f>
        <v/>
      </c>
      <c r="AD40" s="557" t="str">
        <f>IF(AD39="","",VLOOKUP(AD39,[8]シフト記号表!$C$6:$L$47,10,FALSE))</f>
        <v/>
      </c>
      <c r="AE40" s="558" t="str">
        <f>IF(AE39="","",VLOOKUP(AE39,[8]シフト記号表!$C$6:$L$47,10,FALSE))</f>
        <v/>
      </c>
      <c r="AF40" s="558" t="str">
        <f>IF(AF39="","",VLOOKUP(AF39,[8]シフト記号表!$C$6:$L$47,10,FALSE))</f>
        <v/>
      </c>
      <c r="AG40" s="558" t="str">
        <f>IF(AG39="","",VLOOKUP(AG39,[8]シフト記号表!$C$6:$L$47,10,FALSE))</f>
        <v/>
      </c>
      <c r="AH40" s="558" t="str">
        <f>IF(AH39="","",VLOOKUP(AH39,[8]シフト記号表!$C$6:$L$47,10,FALSE))</f>
        <v/>
      </c>
      <c r="AI40" s="558" t="str">
        <f>IF(AI39="","",VLOOKUP(AI39,[8]シフト記号表!$C$6:$L$47,10,FALSE))</f>
        <v/>
      </c>
      <c r="AJ40" s="559" t="str">
        <f>IF(AJ39="","",VLOOKUP(AJ39,[8]シフト記号表!$C$6:$L$47,10,FALSE))</f>
        <v/>
      </c>
      <c r="AK40" s="557" t="str">
        <f>IF(AK39="","",VLOOKUP(AK39,[8]シフト記号表!$C$6:$L$47,10,FALSE))</f>
        <v/>
      </c>
      <c r="AL40" s="558" t="str">
        <f>IF(AL39="","",VLOOKUP(AL39,[8]シフト記号表!$C$6:$L$47,10,FALSE))</f>
        <v/>
      </c>
      <c r="AM40" s="558" t="str">
        <f>IF(AM39="","",VLOOKUP(AM39,[8]シフト記号表!$C$6:$L$47,10,FALSE))</f>
        <v/>
      </c>
      <c r="AN40" s="558" t="str">
        <f>IF(AN39="","",VLOOKUP(AN39,[8]シフト記号表!$C$6:$L$47,10,FALSE))</f>
        <v/>
      </c>
      <c r="AO40" s="558" t="str">
        <f>IF(AO39="","",VLOOKUP(AO39,[8]シフト記号表!$C$6:$L$47,10,FALSE))</f>
        <v/>
      </c>
      <c r="AP40" s="558" t="str">
        <f>IF(AP39="","",VLOOKUP(AP39,[8]シフト記号表!$C$6:$L$47,10,FALSE))</f>
        <v/>
      </c>
      <c r="AQ40" s="559" t="str">
        <f>IF(AQ39="","",VLOOKUP(AQ39,[8]シフト記号表!$C$6:$L$47,10,FALSE))</f>
        <v/>
      </c>
      <c r="AR40" s="557" t="str">
        <f>IF(AR39="","",VLOOKUP(AR39,[8]シフト記号表!$C$6:$L$47,10,FALSE))</f>
        <v/>
      </c>
      <c r="AS40" s="558" t="str">
        <f>IF(AS39="","",VLOOKUP(AS39,[8]シフト記号表!$C$6:$L$47,10,FALSE))</f>
        <v/>
      </c>
      <c r="AT40" s="558" t="str">
        <f>IF(AT39="","",VLOOKUP(AT39,[8]シフト記号表!$C$6:$L$47,10,FALSE))</f>
        <v/>
      </c>
      <c r="AU40" s="558" t="str">
        <f>IF(AU39="","",VLOOKUP(AU39,[8]シフト記号表!$C$6:$L$47,10,FALSE))</f>
        <v/>
      </c>
      <c r="AV40" s="558" t="str">
        <f>IF(AV39="","",VLOOKUP(AV39,[8]シフト記号表!$C$6:$L$47,10,FALSE))</f>
        <v/>
      </c>
      <c r="AW40" s="558" t="str">
        <f>IF(AW39="","",VLOOKUP(AW39,[8]シフト記号表!$C$6:$L$47,10,FALSE))</f>
        <v/>
      </c>
      <c r="AX40" s="559" t="str">
        <f>IF(AX39="","",VLOOKUP(AX39,[8]シフト記号表!$C$6:$L$47,10,FALSE))</f>
        <v/>
      </c>
      <c r="AY40" s="557" t="str">
        <f>IF(AY39="","",VLOOKUP(AY39,[8]シフト記号表!$C$6:$L$47,10,FALSE))</f>
        <v/>
      </c>
      <c r="AZ40" s="558" t="str">
        <f>IF(AZ39="","",VLOOKUP(AZ39,[8]シフト記号表!$C$6:$L$47,10,FALSE))</f>
        <v/>
      </c>
      <c r="BA40" s="558" t="str">
        <f>IF(BA39="","",VLOOKUP(BA39,[8]シフト記号表!$C$6:$L$47,10,FALSE))</f>
        <v/>
      </c>
      <c r="BB40" s="2046">
        <f>IF($BE$3="４週",SUM(W40:AX40),IF($BE$3="暦月",SUM(W40:BA40),""))</f>
        <v>0</v>
      </c>
      <c r="BC40" s="2047"/>
      <c r="BD40" s="2048">
        <f>IF($BE$3="４週",BB40/4,IF($BE$3="暦月",(BB40/($BE$8/7)),""))</f>
        <v>0</v>
      </c>
      <c r="BE40" s="2047"/>
      <c r="BF40" s="2043"/>
      <c r="BG40" s="2044"/>
      <c r="BH40" s="2044"/>
      <c r="BI40" s="2044"/>
      <c r="BJ40" s="2045"/>
    </row>
    <row r="41" spans="2:62" ht="20.25" customHeight="1" x14ac:dyDescent="0.15">
      <c r="B41" s="2049">
        <f>B39+1</f>
        <v>13</v>
      </c>
      <c r="C41" s="2121"/>
      <c r="D41" s="2122"/>
      <c r="E41" s="761"/>
      <c r="F41" s="762"/>
      <c r="G41" s="761"/>
      <c r="H41" s="762"/>
      <c r="I41" s="2123"/>
      <c r="J41" s="2124"/>
      <c r="K41" s="2125"/>
      <c r="L41" s="2126"/>
      <c r="M41" s="2126"/>
      <c r="N41" s="2122"/>
      <c r="O41" s="2066"/>
      <c r="P41" s="2067"/>
      <c r="Q41" s="2067"/>
      <c r="R41" s="2067"/>
      <c r="S41" s="2068"/>
      <c r="T41" s="776" t="s">
        <v>887</v>
      </c>
      <c r="U41" s="777"/>
      <c r="V41" s="778"/>
      <c r="W41" s="549"/>
      <c r="X41" s="550"/>
      <c r="Y41" s="550"/>
      <c r="Z41" s="550"/>
      <c r="AA41" s="550"/>
      <c r="AB41" s="550"/>
      <c r="AC41" s="551"/>
      <c r="AD41" s="549"/>
      <c r="AE41" s="550"/>
      <c r="AF41" s="550"/>
      <c r="AG41" s="550"/>
      <c r="AH41" s="550"/>
      <c r="AI41" s="550"/>
      <c r="AJ41" s="551"/>
      <c r="AK41" s="549"/>
      <c r="AL41" s="550"/>
      <c r="AM41" s="550"/>
      <c r="AN41" s="550"/>
      <c r="AO41" s="550"/>
      <c r="AP41" s="550"/>
      <c r="AQ41" s="551"/>
      <c r="AR41" s="549"/>
      <c r="AS41" s="550"/>
      <c r="AT41" s="550"/>
      <c r="AU41" s="550"/>
      <c r="AV41" s="550"/>
      <c r="AW41" s="550"/>
      <c r="AX41" s="551"/>
      <c r="AY41" s="549"/>
      <c r="AZ41" s="550"/>
      <c r="BA41" s="772"/>
      <c r="BB41" s="2127"/>
      <c r="BC41" s="2128"/>
      <c r="BD41" s="2116"/>
      <c r="BE41" s="2117"/>
      <c r="BF41" s="2118"/>
      <c r="BG41" s="2119"/>
      <c r="BH41" s="2119"/>
      <c r="BI41" s="2119"/>
      <c r="BJ41" s="2120"/>
    </row>
    <row r="42" spans="2:62" ht="20.25" customHeight="1" x14ac:dyDescent="0.15">
      <c r="B42" s="2050"/>
      <c r="C42" s="2053"/>
      <c r="D42" s="2054"/>
      <c r="E42" s="761"/>
      <c r="F42" s="762">
        <f>C41</f>
        <v>0</v>
      </c>
      <c r="G42" s="761"/>
      <c r="H42" s="762">
        <f>I41</f>
        <v>0</v>
      </c>
      <c r="I42" s="2057"/>
      <c r="J42" s="2058"/>
      <c r="K42" s="2061"/>
      <c r="L42" s="2062"/>
      <c r="M42" s="2062"/>
      <c r="N42" s="2054"/>
      <c r="O42" s="2066"/>
      <c r="P42" s="2067"/>
      <c r="Q42" s="2067"/>
      <c r="R42" s="2067"/>
      <c r="S42" s="2068"/>
      <c r="T42" s="773" t="s">
        <v>888</v>
      </c>
      <c r="U42" s="774"/>
      <c r="V42" s="775"/>
      <c r="W42" s="557" t="str">
        <f>IF(W41="","",VLOOKUP(W41,[8]シフト記号表!$C$6:$L$47,10,FALSE))</f>
        <v/>
      </c>
      <c r="X42" s="558" t="str">
        <f>IF(X41="","",VLOOKUP(X41,[8]シフト記号表!$C$6:$L$47,10,FALSE))</f>
        <v/>
      </c>
      <c r="Y42" s="558" t="str">
        <f>IF(Y41="","",VLOOKUP(Y41,[8]シフト記号表!$C$6:$L$47,10,FALSE))</f>
        <v/>
      </c>
      <c r="Z42" s="558" t="str">
        <f>IF(Z41="","",VLOOKUP(Z41,[8]シフト記号表!$C$6:$L$47,10,FALSE))</f>
        <v/>
      </c>
      <c r="AA42" s="558" t="str">
        <f>IF(AA41="","",VLOOKUP(AA41,[8]シフト記号表!$C$6:$L$47,10,FALSE))</f>
        <v/>
      </c>
      <c r="AB42" s="558" t="str">
        <f>IF(AB41="","",VLOOKUP(AB41,[8]シフト記号表!$C$6:$L$47,10,FALSE))</f>
        <v/>
      </c>
      <c r="AC42" s="559" t="str">
        <f>IF(AC41="","",VLOOKUP(AC41,[8]シフト記号表!$C$6:$L$47,10,FALSE))</f>
        <v/>
      </c>
      <c r="AD42" s="557" t="str">
        <f>IF(AD41="","",VLOOKUP(AD41,[8]シフト記号表!$C$6:$L$47,10,FALSE))</f>
        <v/>
      </c>
      <c r="AE42" s="558" t="str">
        <f>IF(AE41="","",VLOOKUP(AE41,[8]シフト記号表!$C$6:$L$47,10,FALSE))</f>
        <v/>
      </c>
      <c r="AF42" s="558" t="str">
        <f>IF(AF41="","",VLOOKUP(AF41,[8]シフト記号表!$C$6:$L$47,10,FALSE))</f>
        <v/>
      </c>
      <c r="AG42" s="558" t="str">
        <f>IF(AG41="","",VLOOKUP(AG41,[8]シフト記号表!$C$6:$L$47,10,FALSE))</f>
        <v/>
      </c>
      <c r="AH42" s="558" t="str">
        <f>IF(AH41="","",VLOOKUP(AH41,[8]シフト記号表!$C$6:$L$47,10,FALSE))</f>
        <v/>
      </c>
      <c r="AI42" s="558" t="str">
        <f>IF(AI41="","",VLOOKUP(AI41,[8]シフト記号表!$C$6:$L$47,10,FALSE))</f>
        <v/>
      </c>
      <c r="AJ42" s="559" t="str">
        <f>IF(AJ41="","",VLOOKUP(AJ41,[8]シフト記号表!$C$6:$L$47,10,FALSE))</f>
        <v/>
      </c>
      <c r="AK42" s="557" t="str">
        <f>IF(AK41="","",VLOOKUP(AK41,[8]シフト記号表!$C$6:$L$47,10,FALSE))</f>
        <v/>
      </c>
      <c r="AL42" s="558" t="str">
        <f>IF(AL41="","",VLOOKUP(AL41,[8]シフト記号表!$C$6:$L$47,10,FALSE))</f>
        <v/>
      </c>
      <c r="AM42" s="558" t="str">
        <f>IF(AM41="","",VLOOKUP(AM41,[8]シフト記号表!$C$6:$L$47,10,FALSE))</f>
        <v/>
      </c>
      <c r="AN42" s="558" t="str">
        <f>IF(AN41="","",VLOOKUP(AN41,[8]シフト記号表!$C$6:$L$47,10,FALSE))</f>
        <v/>
      </c>
      <c r="AO42" s="558" t="str">
        <f>IF(AO41="","",VLOOKUP(AO41,[8]シフト記号表!$C$6:$L$47,10,FALSE))</f>
        <v/>
      </c>
      <c r="AP42" s="558" t="str">
        <f>IF(AP41="","",VLOOKUP(AP41,[8]シフト記号表!$C$6:$L$47,10,FALSE))</f>
        <v/>
      </c>
      <c r="AQ42" s="559" t="str">
        <f>IF(AQ41="","",VLOOKUP(AQ41,[8]シフト記号表!$C$6:$L$47,10,FALSE))</f>
        <v/>
      </c>
      <c r="AR42" s="557" t="str">
        <f>IF(AR41="","",VLOOKUP(AR41,[8]シフト記号表!$C$6:$L$47,10,FALSE))</f>
        <v/>
      </c>
      <c r="AS42" s="558" t="str">
        <f>IF(AS41="","",VLOOKUP(AS41,[8]シフト記号表!$C$6:$L$47,10,FALSE))</f>
        <v/>
      </c>
      <c r="AT42" s="558" t="str">
        <f>IF(AT41="","",VLOOKUP(AT41,[8]シフト記号表!$C$6:$L$47,10,FALSE))</f>
        <v/>
      </c>
      <c r="AU42" s="558" t="str">
        <f>IF(AU41="","",VLOOKUP(AU41,[8]シフト記号表!$C$6:$L$47,10,FALSE))</f>
        <v/>
      </c>
      <c r="AV42" s="558" t="str">
        <f>IF(AV41="","",VLOOKUP(AV41,[8]シフト記号表!$C$6:$L$47,10,FALSE))</f>
        <v/>
      </c>
      <c r="AW42" s="558" t="str">
        <f>IF(AW41="","",VLOOKUP(AW41,[8]シフト記号表!$C$6:$L$47,10,FALSE))</f>
        <v/>
      </c>
      <c r="AX42" s="559" t="str">
        <f>IF(AX41="","",VLOOKUP(AX41,[8]シフト記号表!$C$6:$L$47,10,FALSE))</f>
        <v/>
      </c>
      <c r="AY42" s="557" t="str">
        <f>IF(AY41="","",VLOOKUP(AY41,[8]シフト記号表!$C$6:$L$47,10,FALSE))</f>
        <v/>
      </c>
      <c r="AZ42" s="558" t="str">
        <f>IF(AZ41="","",VLOOKUP(AZ41,[8]シフト記号表!$C$6:$L$47,10,FALSE))</f>
        <v/>
      </c>
      <c r="BA42" s="558" t="str">
        <f>IF(BA41="","",VLOOKUP(BA41,[8]シフト記号表!$C$6:$L$47,10,FALSE))</f>
        <v/>
      </c>
      <c r="BB42" s="2046">
        <f>IF($BE$3="４週",SUM(W42:AX42),IF($BE$3="暦月",SUM(W42:BA42),""))</f>
        <v>0</v>
      </c>
      <c r="BC42" s="2047"/>
      <c r="BD42" s="2048">
        <f>IF($BE$3="４週",BB42/4,IF($BE$3="暦月",(BB42/($BE$8/7)),""))</f>
        <v>0</v>
      </c>
      <c r="BE42" s="2047"/>
      <c r="BF42" s="2043"/>
      <c r="BG42" s="2044"/>
      <c r="BH42" s="2044"/>
      <c r="BI42" s="2044"/>
      <c r="BJ42" s="2045"/>
    </row>
    <row r="43" spans="2:62" ht="20.25" customHeight="1" x14ac:dyDescent="0.15">
      <c r="B43" s="2049">
        <f>B41+1</f>
        <v>14</v>
      </c>
      <c r="C43" s="2121"/>
      <c r="D43" s="2122"/>
      <c r="E43" s="761"/>
      <c r="F43" s="762"/>
      <c r="G43" s="761"/>
      <c r="H43" s="762"/>
      <c r="I43" s="2123"/>
      <c r="J43" s="2124"/>
      <c r="K43" s="2125"/>
      <c r="L43" s="2126"/>
      <c r="M43" s="2126"/>
      <c r="N43" s="2122"/>
      <c r="O43" s="2066"/>
      <c r="P43" s="2067"/>
      <c r="Q43" s="2067"/>
      <c r="R43" s="2067"/>
      <c r="S43" s="2068"/>
      <c r="T43" s="776" t="s">
        <v>887</v>
      </c>
      <c r="U43" s="777"/>
      <c r="V43" s="778"/>
      <c r="W43" s="549"/>
      <c r="X43" s="550"/>
      <c r="Y43" s="550"/>
      <c r="Z43" s="550"/>
      <c r="AA43" s="550"/>
      <c r="AB43" s="550"/>
      <c r="AC43" s="551"/>
      <c r="AD43" s="549"/>
      <c r="AE43" s="550"/>
      <c r="AF43" s="550"/>
      <c r="AG43" s="550"/>
      <c r="AH43" s="550"/>
      <c r="AI43" s="550"/>
      <c r="AJ43" s="551"/>
      <c r="AK43" s="549"/>
      <c r="AL43" s="550"/>
      <c r="AM43" s="550"/>
      <c r="AN43" s="550"/>
      <c r="AO43" s="550"/>
      <c r="AP43" s="550"/>
      <c r="AQ43" s="551"/>
      <c r="AR43" s="549"/>
      <c r="AS43" s="550"/>
      <c r="AT43" s="550"/>
      <c r="AU43" s="550"/>
      <c r="AV43" s="550"/>
      <c r="AW43" s="550"/>
      <c r="AX43" s="551"/>
      <c r="AY43" s="549"/>
      <c r="AZ43" s="550"/>
      <c r="BA43" s="772"/>
      <c r="BB43" s="2127"/>
      <c r="BC43" s="2128"/>
      <c r="BD43" s="2116"/>
      <c r="BE43" s="2117"/>
      <c r="BF43" s="2118"/>
      <c r="BG43" s="2119"/>
      <c r="BH43" s="2119"/>
      <c r="BI43" s="2119"/>
      <c r="BJ43" s="2120"/>
    </row>
    <row r="44" spans="2:62" ht="20.25" customHeight="1" x14ac:dyDescent="0.15">
      <c r="B44" s="2050"/>
      <c r="C44" s="2053"/>
      <c r="D44" s="2054"/>
      <c r="E44" s="761"/>
      <c r="F44" s="762">
        <f>C43</f>
        <v>0</v>
      </c>
      <c r="G44" s="761"/>
      <c r="H44" s="762">
        <f>I43</f>
        <v>0</v>
      </c>
      <c r="I44" s="2057"/>
      <c r="J44" s="2058"/>
      <c r="K44" s="2061"/>
      <c r="L44" s="2062"/>
      <c r="M44" s="2062"/>
      <c r="N44" s="2054"/>
      <c r="O44" s="2066"/>
      <c r="P44" s="2067"/>
      <c r="Q44" s="2067"/>
      <c r="R44" s="2067"/>
      <c r="S44" s="2068"/>
      <c r="T44" s="773" t="s">
        <v>888</v>
      </c>
      <c r="U44" s="774"/>
      <c r="V44" s="775"/>
      <c r="W44" s="557" t="str">
        <f>IF(W43="","",VLOOKUP(W43,[8]シフト記号表!$C$6:$L$47,10,FALSE))</f>
        <v/>
      </c>
      <c r="X44" s="558" t="str">
        <f>IF(X43="","",VLOOKUP(X43,[8]シフト記号表!$C$6:$L$47,10,FALSE))</f>
        <v/>
      </c>
      <c r="Y44" s="558" t="str">
        <f>IF(Y43="","",VLOOKUP(Y43,[8]シフト記号表!$C$6:$L$47,10,FALSE))</f>
        <v/>
      </c>
      <c r="Z44" s="558" t="str">
        <f>IF(Z43="","",VLOOKUP(Z43,[8]シフト記号表!$C$6:$L$47,10,FALSE))</f>
        <v/>
      </c>
      <c r="AA44" s="558" t="str">
        <f>IF(AA43="","",VLOOKUP(AA43,[8]シフト記号表!$C$6:$L$47,10,FALSE))</f>
        <v/>
      </c>
      <c r="AB44" s="558" t="str">
        <f>IF(AB43="","",VLOOKUP(AB43,[8]シフト記号表!$C$6:$L$47,10,FALSE))</f>
        <v/>
      </c>
      <c r="AC44" s="559" t="str">
        <f>IF(AC43="","",VLOOKUP(AC43,[8]シフト記号表!$C$6:$L$47,10,FALSE))</f>
        <v/>
      </c>
      <c r="AD44" s="557" t="str">
        <f>IF(AD43="","",VLOOKUP(AD43,[8]シフト記号表!$C$6:$L$47,10,FALSE))</f>
        <v/>
      </c>
      <c r="AE44" s="558" t="str">
        <f>IF(AE43="","",VLOOKUP(AE43,[8]シフト記号表!$C$6:$L$47,10,FALSE))</f>
        <v/>
      </c>
      <c r="AF44" s="558" t="str">
        <f>IF(AF43="","",VLOOKUP(AF43,[8]シフト記号表!$C$6:$L$47,10,FALSE))</f>
        <v/>
      </c>
      <c r="AG44" s="558" t="str">
        <f>IF(AG43="","",VLOOKUP(AG43,[8]シフト記号表!$C$6:$L$47,10,FALSE))</f>
        <v/>
      </c>
      <c r="AH44" s="558" t="str">
        <f>IF(AH43="","",VLOOKUP(AH43,[8]シフト記号表!$C$6:$L$47,10,FALSE))</f>
        <v/>
      </c>
      <c r="AI44" s="558" t="str">
        <f>IF(AI43="","",VLOOKUP(AI43,[8]シフト記号表!$C$6:$L$47,10,FALSE))</f>
        <v/>
      </c>
      <c r="AJ44" s="559" t="str">
        <f>IF(AJ43="","",VLOOKUP(AJ43,[8]シフト記号表!$C$6:$L$47,10,FALSE))</f>
        <v/>
      </c>
      <c r="AK44" s="557" t="str">
        <f>IF(AK43="","",VLOOKUP(AK43,[8]シフト記号表!$C$6:$L$47,10,FALSE))</f>
        <v/>
      </c>
      <c r="AL44" s="558" t="str">
        <f>IF(AL43="","",VLOOKUP(AL43,[8]シフト記号表!$C$6:$L$47,10,FALSE))</f>
        <v/>
      </c>
      <c r="AM44" s="558" t="str">
        <f>IF(AM43="","",VLOOKUP(AM43,[8]シフト記号表!$C$6:$L$47,10,FALSE))</f>
        <v/>
      </c>
      <c r="AN44" s="558" t="str">
        <f>IF(AN43="","",VLOOKUP(AN43,[8]シフト記号表!$C$6:$L$47,10,FALSE))</f>
        <v/>
      </c>
      <c r="AO44" s="558" t="str">
        <f>IF(AO43="","",VLOOKUP(AO43,[8]シフト記号表!$C$6:$L$47,10,FALSE))</f>
        <v/>
      </c>
      <c r="AP44" s="558" t="str">
        <f>IF(AP43="","",VLOOKUP(AP43,[8]シフト記号表!$C$6:$L$47,10,FALSE))</f>
        <v/>
      </c>
      <c r="AQ44" s="559" t="str">
        <f>IF(AQ43="","",VLOOKUP(AQ43,[8]シフト記号表!$C$6:$L$47,10,FALSE))</f>
        <v/>
      </c>
      <c r="AR44" s="557" t="str">
        <f>IF(AR43="","",VLOOKUP(AR43,[8]シフト記号表!$C$6:$L$47,10,FALSE))</f>
        <v/>
      </c>
      <c r="AS44" s="558" t="str">
        <f>IF(AS43="","",VLOOKUP(AS43,[8]シフト記号表!$C$6:$L$47,10,FALSE))</f>
        <v/>
      </c>
      <c r="AT44" s="558" t="str">
        <f>IF(AT43="","",VLOOKUP(AT43,[8]シフト記号表!$C$6:$L$47,10,FALSE))</f>
        <v/>
      </c>
      <c r="AU44" s="558" t="str">
        <f>IF(AU43="","",VLOOKUP(AU43,[8]シフト記号表!$C$6:$L$47,10,FALSE))</f>
        <v/>
      </c>
      <c r="AV44" s="558" t="str">
        <f>IF(AV43="","",VLOOKUP(AV43,[8]シフト記号表!$C$6:$L$47,10,FALSE))</f>
        <v/>
      </c>
      <c r="AW44" s="558" t="str">
        <f>IF(AW43="","",VLOOKUP(AW43,[8]シフト記号表!$C$6:$L$47,10,FALSE))</f>
        <v/>
      </c>
      <c r="AX44" s="559" t="str">
        <f>IF(AX43="","",VLOOKUP(AX43,[8]シフト記号表!$C$6:$L$47,10,FALSE))</f>
        <v/>
      </c>
      <c r="AY44" s="557" t="str">
        <f>IF(AY43="","",VLOOKUP(AY43,[8]シフト記号表!$C$6:$L$47,10,FALSE))</f>
        <v/>
      </c>
      <c r="AZ44" s="558" t="str">
        <f>IF(AZ43="","",VLOOKUP(AZ43,[8]シフト記号表!$C$6:$L$47,10,FALSE))</f>
        <v/>
      </c>
      <c r="BA44" s="558" t="str">
        <f>IF(BA43="","",VLOOKUP(BA43,[8]シフト記号表!$C$6:$L$47,10,FALSE))</f>
        <v/>
      </c>
      <c r="BB44" s="2046">
        <f>IF($BE$3="４週",SUM(W44:AX44),IF($BE$3="暦月",SUM(W44:BA44),""))</f>
        <v>0</v>
      </c>
      <c r="BC44" s="2047"/>
      <c r="BD44" s="2048">
        <f>IF($BE$3="４週",BB44/4,IF($BE$3="暦月",(BB44/($BE$8/7)),""))</f>
        <v>0</v>
      </c>
      <c r="BE44" s="2047"/>
      <c r="BF44" s="2043"/>
      <c r="BG44" s="2044"/>
      <c r="BH44" s="2044"/>
      <c r="BI44" s="2044"/>
      <c r="BJ44" s="2045"/>
    </row>
    <row r="45" spans="2:62" ht="20.25" customHeight="1" x14ac:dyDescent="0.15">
      <c r="B45" s="2049">
        <f>B43+1</f>
        <v>15</v>
      </c>
      <c r="C45" s="2121"/>
      <c r="D45" s="2122"/>
      <c r="E45" s="761"/>
      <c r="F45" s="762"/>
      <c r="G45" s="761"/>
      <c r="H45" s="762"/>
      <c r="I45" s="2123"/>
      <c r="J45" s="2124"/>
      <c r="K45" s="2125"/>
      <c r="L45" s="2126"/>
      <c r="M45" s="2126"/>
      <c r="N45" s="2122"/>
      <c r="O45" s="2066"/>
      <c r="P45" s="2067"/>
      <c r="Q45" s="2067"/>
      <c r="R45" s="2067"/>
      <c r="S45" s="2068"/>
      <c r="T45" s="776" t="s">
        <v>887</v>
      </c>
      <c r="U45" s="777"/>
      <c r="V45" s="778"/>
      <c r="W45" s="549"/>
      <c r="X45" s="550"/>
      <c r="Y45" s="550"/>
      <c r="Z45" s="550"/>
      <c r="AA45" s="550"/>
      <c r="AB45" s="550"/>
      <c r="AC45" s="551"/>
      <c r="AD45" s="549"/>
      <c r="AE45" s="550"/>
      <c r="AF45" s="550"/>
      <c r="AG45" s="550"/>
      <c r="AH45" s="550"/>
      <c r="AI45" s="550"/>
      <c r="AJ45" s="551"/>
      <c r="AK45" s="549"/>
      <c r="AL45" s="550"/>
      <c r="AM45" s="550"/>
      <c r="AN45" s="550"/>
      <c r="AO45" s="550"/>
      <c r="AP45" s="550"/>
      <c r="AQ45" s="551"/>
      <c r="AR45" s="549"/>
      <c r="AS45" s="550"/>
      <c r="AT45" s="550"/>
      <c r="AU45" s="550"/>
      <c r="AV45" s="550"/>
      <c r="AW45" s="550"/>
      <c r="AX45" s="551"/>
      <c r="AY45" s="549"/>
      <c r="AZ45" s="550"/>
      <c r="BA45" s="772"/>
      <c r="BB45" s="2127"/>
      <c r="BC45" s="2128"/>
      <c r="BD45" s="2116"/>
      <c r="BE45" s="2117"/>
      <c r="BF45" s="2118"/>
      <c r="BG45" s="2119"/>
      <c r="BH45" s="2119"/>
      <c r="BI45" s="2119"/>
      <c r="BJ45" s="2120"/>
    </row>
    <row r="46" spans="2:62" ht="20.25" customHeight="1" x14ac:dyDescent="0.15">
      <c r="B46" s="2050"/>
      <c r="C46" s="2053"/>
      <c r="D46" s="2054"/>
      <c r="E46" s="761"/>
      <c r="F46" s="762">
        <f>C45</f>
        <v>0</v>
      </c>
      <c r="G46" s="761"/>
      <c r="H46" s="762">
        <f>I45</f>
        <v>0</v>
      </c>
      <c r="I46" s="2057"/>
      <c r="J46" s="2058"/>
      <c r="K46" s="2061"/>
      <c r="L46" s="2062"/>
      <c r="M46" s="2062"/>
      <c r="N46" s="2054"/>
      <c r="O46" s="2066"/>
      <c r="P46" s="2067"/>
      <c r="Q46" s="2067"/>
      <c r="R46" s="2067"/>
      <c r="S46" s="2068"/>
      <c r="T46" s="773" t="s">
        <v>888</v>
      </c>
      <c r="U46" s="774"/>
      <c r="V46" s="775"/>
      <c r="W46" s="557" t="str">
        <f>IF(W45="","",VLOOKUP(W45,[8]シフト記号表!$C$6:$L$47,10,FALSE))</f>
        <v/>
      </c>
      <c r="X46" s="558" t="str">
        <f>IF(X45="","",VLOOKUP(X45,[8]シフト記号表!$C$6:$L$47,10,FALSE))</f>
        <v/>
      </c>
      <c r="Y46" s="558" t="str">
        <f>IF(Y45="","",VLOOKUP(Y45,[8]シフト記号表!$C$6:$L$47,10,FALSE))</f>
        <v/>
      </c>
      <c r="Z46" s="558" t="str">
        <f>IF(Z45="","",VLOOKUP(Z45,[8]シフト記号表!$C$6:$L$47,10,FALSE))</f>
        <v/>
      </c>
      <c r="AA46" s="558" t="str">
        <f>IF(AA45="","",VLOOKUP(AA45,[8]シフト記号表!$C$6:$L$47,10,FALSE))</f>
        <v/>
      </c>
      <c r="AB46" s="558" t="str">
        <f>IF(AB45="","",VLOOKUP(AB45,[8]シフト記号表!$C$6:$L$47,10,FALSE))</f>
        <v/>
      </c>
      <c r="AC46" s="559" t="str">
        <f>IF(AC45="","",VLOOKUP(AC45,[8]シフト記号表!$C$6:$L$47,10,FALSE))</f>
        <v/>
      </c>
      <c r="AD46" s="557" t="str">
        <f>IF(AD45="","",VLOOKUP(AD45,[8]シフト記号表!$C$6:$L$47,10,FALSE))</f>
        <v/>
      </c>
      <c r="AE46" s="558" t="str">
        <f>IF(AE45="","",VLOOKUP(AE45,[8]シフト記号表!$C$6:$L$47,10,FALSE))</f>
        <v/>
      </c>
      <c r="AF46" s="558" t="str">
        <f>IF(AF45="","",VLOOKUP(AF45,[8]シフト記号表!$C$6:$L$47,10,FALSE))</f>
        <v/>
      </c>
      <c r="AG46" s="558" t="str">
        <f>IF(AG45="","",VLOOKUP(AG45,[8]シフト記号表!$C$6:$L$47,10,FALSE))</f>
        <v/>
      </c>
      <c r="AH46" s="558" t="str">
        <f>IF(AH45="","",VLOOKUP(AH45,[8]シフト記号表!$C$6:$L$47,10,FALSE))</f>
        <v/>
      </c>
      <c r="AI46" s="558" t="str">
        <f>IF(AI45="","",VLOOKUP(AI45,[8]シフト記号表!$C$6:$L$47,10,FALSE))</f>
        <v/>
      </c>
      <c r="AJ46" s="559" t="str">
        <f>IF(AJ45="","",VLOOKUP(AJ45,[8]シフト記号表!$C$6:$L$47,10,FALSE))</f>
        <v/>
      </c>
      <c r="AK46" s="557" t="str">
        <f>IF(AK45="","",VLOOKUP(AK45,[8]シフト記号表!$C$6:$L$47,10,FALSE))</f>
        <v/>
      </c>
      <c r="AL46" s="558" t="str">
        <f>IF(AL45="","",VLOOKUP(AL45,[8]シフト記号表!$C$6:$L$47,10,FALSE))</f>
        <v/>
      </c>
      <c r="AM46" s="558" t="str">
        <f>IF(AM45="","",VLOOKUP(AM45,[8]シフト記号表!$C$6:$L$47,10,FALSE))</f>
        <v/>
      </c>
      <c r="AN46" s="558" t="str">
        <f>IF(AN45="","",VLOOKUP(AN45,[8]シフト記号表!$C$6:$L$47,10,FALSE))</f>
        <v/>
      </c>
      <c r="AO46" s="558" t="str">
        <f>IF(AO45="","",VLOOKUP(AO45,[8]シフト記号表!$C$6:$L$47,10,FALSE))</f>
        <v/>
      </c>
      <c r="AP46" s="558" t="str">
        <f>IF(AP45="","",VLOOKUP(AP45,[8]シフト記号表!$C$6:$L$47,10,FALSE))</f>
        <v/>
      </c>
      <c r="AQ46" s="559" t="str">
        <f>IF(AQ45="","",VLOOKUP(AQ45,[8]シフト記号表!$C$6:$L$47,10,FALSE))</f>
        <v/>
      </c>
      <c r="AR46" s="557" t="str">
        <f>IF(AR45="","",VLOOKUP(AR45,[8]シフト記号表!$C$6:$L$47,10,FALSE))</f>
        <v/>
      </c>
      <c r="AS46" s="558" t="str">
        <f>IF(AS45="","",VLOOKUP(AS45,[8]シフト記号表!$C$6:$L$47,10,FALSE))</f>
        <v/>
      </c>
      <c r="AT46" s="558" t="str">
        <f>IF(AT45="","",VLOOKUP(AT45,[8]シフト記号表!$C$6:$L$47,10,FALSE))</f>
        <v/>
      </c>
      <c r="AU46" s="558" t="str">
        <f>IF(AU45="","",VLOOKUP(AU45,[8]シフト記号表!$C$6:$L$47,10,FALSE))</f>
        <v/>
      </c>
      <c r="AV46" s="558" t="str">
        <f>IF(AV45="","",VLOOKUP(AV45,[8]シフト記号表!$C$6:$L$47,10,FALSE))</f>
        <v/>
      </c>
      <c r="AW46" s="558" t="str">
        <f>IF(AW45="","",VLOOKUP(AW45,[8]シフト記号表!$C$6:$L$47,10,FALSE))</f>
        <v/>
      </c>
      <c r="AX46" s="559" t="str">
        <f>IF(AX45="","",VLOOKUP(AX45,[8]シフト記号表!$C$6:$L$47,10,FALSE))</f>
        <v/>
      </c>
      <c r="AY46" s="557" t="str">
        <f>IF(AY45="","",VLOOKUP(AY45,[8]シフト記号表!$C$6:$L$47,10,FALSE))</f>
        <v/>
      </c>
      <c r="AZ46" s="558" t="str">
        <f>IF(AZ45="","",VLOOKUP(AZ45,[8]シフト記号表!$C$6:$L$47,10,FALSE))</f>
        <v/>
      </c>
      <c r="BA46" s="558" t="str">
        <f>IF(BA45="","",VLOOKUP(BA45,[8]シフト記号表!$C$6:$L$47,10,FALSE))</f>
        <v/>
      </c>
      <c r="BB46" s="2046">
        <f>IF($BE$3="４週",SUM(W46:AX46),IF($BE$3="暦月",SUM(W46:BA46),""))</f>
        <v>0</v>
      </c>
      <c r="BC46" s="2047"/>
      <c r="BD46" s="2048">
        <f>IF($BE$3="４週",BB46/4,IF($BE$3="暦月",(BB46/($BE$8/7)),""))</f>
        <v>0</v>
      </c>
      <c r="BE46" s="2047"/>
      <c r="BF46" s="2043"/>
      <c r="BG46" s="2044"/>
      <c r="BH46" s="2044"/>
      <c r="BI46" s="2044"/>
      <c r="BJ46" s="2045"/>
    </row>
    <row r="47" spans="2:62" ht="20.25" customHeight="1" x14ac:dyDescent="0.15">
      <c r="B47" s="2049">
        <f>B45+1</f>
        <v>16</v>
      </c>
      <c r="C47" s="2121"/>
      <c r="D47" s="2122"/>
      <c r="E47" s="761"/>
      <c r="F47" s="762"/>
      <c r="G47" s="761"/>
      <c r="H47" s="762"/>
      <c r="I47" s="2123"/>
      <c r="J47" s="2124"/>
      <c r="K47" s="2125"/>
      <c r="L47" s="2126"/>
      <c r="M47" s="2126"/>
      <c r="N47" s="2122"/>
      <c r="O47" s="2066"/>
      <c r="P47" s="2067"/>
      <c r="Q47" s="2067"/>
      <c r="R47" s="2067"/>
      <c r="S47" s="2068"/>
      <c r="T47" s="776" t="s">
        <v>887</v>
      </c>
      <c r="U47" s="777"/>
      <c r="V47" s="778"/>
      <c r="W47" s="549"/>
      <c r="X47" s="550"/>
      <c r="Y47" s="550"/>
      <c r="Z47" s="550"/>
      <c r="AA47" s="550"/>
      <c r="AB47" s="550"/>
      <c r="AC47" s="551"/>
      <c r="AD47" s="549"/>
      <c r="AE47" s="550"/>
      <c r="AF47" s="550"/>
      <c r="AG47" s="550"/>
      <c r="AH47" s="550"/>
      <c r="AI47" s="550"/>
      <c r="AJ47" s="551"/>
      <c r="AK47" s="549"/>
      <c r="AL47" s="550"/>
      <c r="AM47" s="550"/>
      <c r="AN47" s="550"/>
      <c r="AO47" s="550"/>
      <c r="AP47" s="550"/>
      <c r="AQ47" s="551"/>
      <c r="AR47" s="549"/>
      <c r="AS47" s="550"/>
      <c r="AT47" s="550"/>
      <c r="AU47" s="550"/>
      <c r="AV47" s="550"/>
      <c r="AW47" s="550"/>
      <c r="AX47" s="551"/>
      <c r="AY47" s="549"/>
      <c r="AZ47" s="550"/>
      <c r="BA47" s="772"/>
      <c r="BB47" s="2127"/>
      <c r="BC47" s="2128"/>
      <c r="BD47" s="2116"/>
      <c r="BE47" s="2117"/>
      <c r="BF47" s="2118"/>
      <c r="BG47" s="2119"/>
      <c r="BH47" s="2119"/>
      <c r="BI47" s="2119"/>
      <c r="BJ47" s="2120"/>
    </row>
    <row r="48" spans="2:62" ht="20.25" customHeight="1" x14ac:dyDescent="0.15">
      <c r="B48" s="2050"/>
      <c r="C48" s="2053"/>
      <c r="D48" s="2054"/>
      <c r="E48" s="761"/>
      <c r="F48" s="762">
        <f>C47</f>
        <v>0</v>
      </c>
      <c r="G48" s="761"/>
      <c r="H48" s="762">
        <f>I47</f>
        <v>0</v>
      </c>
      <c r="I48" s="2057"/>
      <c r="J48" s="2058"/>
      <c r="K48" s="2061"/>
      <c r="L48" s="2062"/>
      <c r="M48" s="2062"/>
      <c r="N48" s="2054"/>
      <c r="O48" s="2066"/>
      <c r="P48" s="2067"/>
      <c r="Q48" s="2067"/>
      <c r="R48" s="2067"/>
      <c r="S48" s="2068"/>
      <c r="T48" s="773" t="s">
        <v>888</v>
      </c>
      <c r="U48" s="774"/>
      <c r="V48" s="775"/>
      <c r="W48" s="557" t="str">
        <f>IF(W47="","",VLOOKUP(W47,[8]シフト記号表!$C$6:$L$47,10,FALSE))</f>
        <v/>
      </c>
      <c r="X48" s="558" t="str">
        <f>IF(X47="","",VLOOKUP(X47,[8]シフト記号表!$C$6:$L$47,10,FALSE))</f>
        <v/>
      </c>
      <c r="Y48" s="558" t="str">
        <f>IF(Y47="","",VLOOKUP(Y47,[8]シフト記号表!$C$6:$L$47,10,FALSE))</f>
        <v/>
      </c>
      <c r="Z48" s="558" t="str">
        <f>IF(Z47="","",VLOOKUP(Z47,[8]シフト記号表!$C$6:$L$47,10,FALSE))</f>
        <v/>
      </c>
      <c r="AA48" s="558" t="str">
        <f>IF(AA47="","",VLOOKUP(AA47,[8]シフト記号表!$C$6:$L$47,10,FALSE))</f>
        <v/>
      </c>
      <c r="AB48" s="558" t="str">
        <f>IF(AB47="","",VLOOKUP(AB47,[8]シフト記号表!$C$6:$L$47,10,FALSE))</f>
        <v/>
      </c>
      <c r="AC48" s="559" t="str">
        <f>IF(AC47="","",VLOOKUP(AC47,[8]シフト記号表!$C$6:$L$47,10,FALSE))</f>
        <v/>
      </c>
      <c r="AD48" s="557" t="str">
        <f>IF(AD47="","",VLOOKUP(AD47,[8]シフト記号表!$C$6:$L$47,10,FALSE))</f>
        <v/>
      </c>
      <c r="AE48" s="558" t="str">
        <f>IF(AE47="","",VLOOKUP(AE47,[8]シフト記号表!$C$6:$L$47,10,FALSE))</f>
        <v/>
      </c>
      <c r="AF48" s="558" t="str">
        <f>IF(AF47="","",VLOOKUP(AF47,[8]シフト記号表!$C$6:$L$47,10,FALSE))</f>
        <v/>
      </c>
      <c r="AG48" s="558" t="str">
        <f>IF(AG47="","",VLOOKUP(AG47,[8]シフト記号表!$C$6:$L$47,10,FALSE))</f>
        <v/>
      </c>
      <c r="AH48" s="558" t="str">
        <f>IF(AH47="","",VLOOKUP(AH47,[8]シフト記号表!$C$6:$L$47,10,FALSE))</f>
        <v/>
      </c>
      <c r="AI48" s="558" t="str">
        <f>IF(AI47="","",VLOOKUP(AI47,[8]シフト記号表!$C$6:$L$47,10,FALSE))</f>
        <v/>
      </c>
      <c r="AJ48" s="559" t="str">
        <f>IF(AJ47="","",VLOOKUP(AJ47,[8]シフト記号表!$C$6:$L$47,10,FALSE))</f>
        <v/>
      </c>
      <c r="AK48" s="557" t="str">
        <f>IF(AK47="","",VLOOKUP(AK47,[8]シフト記号表!$C$6:$L$47,10,FALSE))</f>
        <v/>
      </c>
      <c r="AL48" s="558" t="str">
        <f>IF(AL47="","",VLOOKUP(AL47,[8]シフト記号表!$C$6:$L$47,10,FALSE))</f>
        <v/>
      </c>
      <c r="AM48" s="558" t="str">
        <f>IF(AM47="","",VLOOKUP(AM47,[8]シフト記号表!$C$6:$L$47,10,FALSE))</f>
        <v/>
      </c>
      <c r="AN48" s="558" t="str">
        <f>IF(AN47="","",VLOOKUP(AN47,[8]シフト記号表!$C$6:$L$47,10,FALSE))</f>
        <v/>
      </c>
      <c r="AO48" s="558" t="str">
        <f>IF(AO47="","",VLOOKUP(AO47,[8]シフト記号表!$C$6:$L$47,10,FALSE))</f>
        <v/>
      </c>
      <c r="AP48" s="558" t="str">
        <f>IF(AP47="","",VLOOKUP(AP47,[8]シフト記号表!$C$6:$L$47,10,FALSE))</f>
        <v/>
      </c>
      <c r="AQ48" s="559" t="str">
        <f>IF(AQ47="","",VLOOKUP(AQ47,[8]シフト記号表!$C$6:$L$47,10,FALSE))</f>
        <v/>
      </c>
      <c r="AR48" s="557" t="str">
        <f>IF(AR47="","",VLOOKUP(AR47,[8]シフト記号表!$C$6:$L$47,10,FALSE))</f>
        <v/>
      </c>
      <c r="AS48" s="558" t="str">
        <f>IF(AS47="","",VLOOKUP(AS47,[8]シフト記号表!$C$6:$L$47,10,FALSE))</f>
        <v/>
      </c>
      <c r="AT48" s="558" t="str">
        <f>IF(AT47="","",VLOOKUP(AT47,[8]シフト記号表!$C$6:$L$47,10,FALSE))</f>
        <v/>
      </c>
      <c r="AU48" s="558" t="str">
        <f>IF(AU47="","",VLOOKUP(AU47,[8]シフト記号表!$C$6:$L$47,10,FALSE))</f>
        <v/>
      </c>
      <c r="AV48" s="558" t="str">
        <f>IF(AV47="","",VLOOKUP(AV47,[8]シフト記号表!$C$6:$L$47,10,FALSE))</f>
        <v/>
      </c>
      <c r="AW48" s="558" t="str">
        <f>IF(AW47="","",VLOOKUP(AW47,[8]シフト記号表!$C$6:$L$47,10,FALSE))</f>
        <v/>
      </c>
      <c r="AX48" s="559" t="str">
        <f>IF(AX47="","",VLOOKUP(AX47,[8]シフト記号表!$C$6:$L$47,10,FALSE))</f>
        <v/>
      </c>
      <c r="AY48" s="557" t="str">
        <f>IF(AY47="","",VLOOKUP(AY47,[8]シフト記号表!$C$6:$L$47,10,FALSE))</f>
        <v/>
      </c>
      <c r="AZ48" s="558" t="str">
        <f>IF(AZ47="","",VLOOKUP(AZ47,[8]シフト記号表!$C$6:$L$47,10,FALSE))</f>
        <v/>
      </c>
      <c r="BA48" s="558" t="str">
        <f>IF(BA47="","",VLOOKUP(BA47,[8]シフト記号表!$C$6:$L$47,10,FALSE))</f>
        <v/>
      </c>
      <c r="BB48" s="2046">
        <f>IF($BE$3="４週",SUM(W48:AX48),IF($BE$3="暦月",SUM(W48:BA48),""))</f>
        <v>0</v>
      </c>
      <c r="BC48" s="2047"/>
      <c r="BD48" s="2048">
        <f>IF($BE$3="４週",BB48/4,IF($BE$3="暦月",(BB48/($BE$8/7)),""))</f>
        <v>0</v>
      </c>
      <c r="BE48" s="2047"/>
      <c r="BF48" s="2043"/>
      <c r="BG48" s="2044"/>
      <c r="BH48" s="2044"/>
      <c r="BI48" s="2044"/>
      <c r="BJ48" s="2045"/>
    </row>
    <row r="49" spans="2:62" ht="20.25" customHeight="1" x14ac:dyDescent="0.15">
      <c r="B49" s="2049">
        <f>B47+1</f>
        <v>17</v>
      </c>
      <c r="C49" s="2121"/>
      <c r="D49" s="2122"/>
      <c r="E49" s="761"/>
      <c r="F49" s="762"/>
      <c r="G49" s="761"/>
      <c r="H49" s="762"/>
      <c r="I49" s="2123"/>
      <c r="J49" s="2124"/>
      <c r="K49" s="2125"/>
      <c r="L49" s="2126"/>
      <c r="M49" s="2126"/>
      <c r="N49" s="2122"/>
      <c r="O49" s="2066"/>
      <c r="P49" s="2067"/>
      <c r="Q49" s="2067"/>
      <c r="R49" s="2067"/>
      <c r="S49" s="2068"/>
      <c r="T49" s="776" t="s">
        <v>887</v>
      </c>
      <c r="U49" s="777"/>
      <c r="V49" s="778"/>
      <c r="W49" s="549"/>
      <c r="X49" s="550"/>
      <c r="Y49" s="550"/>
      <c r="Z49" s="550"/>
      <c r="AA49" s="550"/>
      <c r="AB49" s="550"/>
      <c r="AC49" s="551"/>
      <c r="AD49" s="549"/>
      <c r="AE49" s="550"/>
      <c r="AF49" s="550"/>
      <c r="AG49" s="550"/>
      <c r="AH49" s="550"/>
      <c r="AI49" s="550"/>
      <c r="AJ49" s="551"/>
      <c r="AK49" s="549"/>
      <c r="AL49" s="550"/>
      <c r="AM49" s="550"/>
      <c r="AN49" s="550"/>
      <c r="AO49" s="550"/>
      <c r="AP49" s="550"/>
      <c r="AQ49" s="551"/>
      <c r="AR49" s="549"/>
      <c r="AS49" s="550"/>
      <c r="AT49" s="550"/>
      <c r="AU49" s="550"/>
      <c r="AV49" s="550"/>
      <c r="AW49" s="550"/>
      <c r="AX49" s="551"/>
      <c r="AY49" s="549"/>
      <c r="AZ49" s="550"/>
      <c r="BA49" s="772"/>
      <c r="BB49" s="2127"/>
      <c r="BC49" s="2128"/>
      <c r="BD49" s="2116"/>
      <c r="BE49" s="2117"/>
      <c r="BF49" s="2118"/>
      <c r="BG49" s="2119"/>
      <c r="BH49" s="2119"/>
      <c r="BI49" s="2119"/>
      <c r="BJ49" s="2120"/>
    </row>
    <row r="50" spans="2:62" ht="20.25" customHeight="1" x14ac:dyDescent="0.15">
      <c r="B50" s="2050"/>
      <c r="C50" s="2053"/>
      <c r="D50" s="2054"/>
      <c r="E50" s="761"/>
      <c r="F50" s="762">
        <f>C49</f>
        <v>0</v>
      </c>
      <c r="G50" s="761"/>
      <c r="H50" s="762">
        <f>I49</f>
        <v>0</v>
      </c>
      <c r="I50" s="2057"/>
      <c r="J50" s="2058"/>
      <c r="K50" s="2061"/>
      <c r="L50" s="2062"/>
      <c r="M50" s="2062"/>
      <c r="N50" s="2054"/>
      <c r="O50" s="2066"/>
      <c r="P50" s="2067"/>
      <c r="Q50" s="2067"/>
      <c r="R50" s="2067"/>
      <c r="S50" s="2068"/>
      <c r="T50" s="773" t="s">
        <v>888</v>
      </c>
      <c r="U50" s="774"/>
      <c r="V50" s="775"/>
      <c r="W50" s="557" t="str">
        <f>IF(W49="","",VLOOKUP(W49,[8]シフト記号表!$C$6:$L$47,10,FALSE))</f>
        <v/>
      </c>
      <c r="X50" s="558" t="str">
        <f>IF(X49="","",VLOOKUP(X49,[8]シフト記号表!$C$6:$L$47,10,FALSE))</f>
        <v/>
      </c>
      <c r="Y50" s="558" t="str">
        <f>IF(Y49="","",VLOOKUP(Y49,[8]シフト記号表!$C$6:$L$47,10,FALSE))</f>
        <v/>
      </c>
      <c r="Z50" s="558" t="str">
        <f>IF(Z49="","",VLOOKUP(Z49,[8]シフト記号表!$C$6:$L$47,10,FALSE))</f>
        <v/>
      </c>
      <c r="AA50" s="558" t="str">
        <f>IF(AA49="","",VLOOKUP(AA49,[8]シフト記号表!$C$6:$L$47,10,FALSE))</f>
        <v/>
      </c>
      <c r="AB50" s="558" t="str">
        <f>IF(AB49="","",VLOOKUP(AB49,[8]シフト記号表!$C$6:$L$47,10,FALSE))</f>
        <v/>
      </c>
      <c r="AC50" s="559" t="str">
        <f>IF(AC49="","",VLOOKUP(AC49,[8]シフト記号表!$C$6:$L$47,10,FALSE))</f>
        <v/>
      </c>
      <c r="AD50" s="557" t="str">
        <f>IF(AD49="","",VLOOKUP(AD49,[8]シフト記号表!$C$6:$L$47,10,FALSE))</f>
        <v/>
      </c>
      <c r="AE50" s="558" t="str">
        <f>IF(AE49="","",VLOOKUP(AE49,[8]シフト記号表!$C$6:$L$47,10,FALSE))</f>
        <v/>
      </c>
      <c r="AF50" s="558" t="str">
        <f>IF(AF49="","",VLOOKUP(AF49,[8]シフト記号表!$C$6:$L$47,10,FALSE))</f>
        <v/>
      </c>
      <c r="AG50" s="558" t="str">
        <f>IF(AG49="","",VLOOKUP(AG49,[8]シフト記号表!$C$6:$L$47,10,FALSE))</f>
        <v/>
      </c>
      <c r="AH50" s="558" t="str">
        <f>IF(AH49="","",VLOOKUP(AH49,[8]シフト記号表!$C$6:$L$47,10,FALSE))</f>
        <v/>
      </c>
      <c r="AI50" s="558" t="str">
        <f>IF(AI49="","",VLOOKUP(AI49,[8]シフト記号表!$C$6:$L$47,10,FALSE))</f>
        <v/>
      </c>
      <c r="AJ50" s="559" t="str">
        <f>IF(AJ49="","",VLOOKUP(AJ49,[8]シフト記号表!$C$6:$L$47,10,FALSE))</f>
        <v/>
      </c>
      <c r="AK50" s="557" t="str">
        <f>IF(AK49="","",VLOOKUP(AK49,[8]シフト記号表!$C$6:$L$47,10,FALSE))</f>
        <v/>
      </c>
      <c r="AL50" s="558" t="str">
        <f>IF(AL49="","",VLOOKUP(AL49,[8]シフト記号表!$C$6:$L$47,10,FALSE))</f>
        <v/>
      </c>
      <c r="AM50" s="558" t="str">
        <f>IF(AM49="","",VLOOKUP(AM49,[8]シフト記号表!$C$6:$L$47,10,FALSE))</f>
        <v/>
      </c>
      <c r="AN50" s="558" t="str">
        <f>IF(AN49="","",VLOOKUP(AN49,[8]シフト記号表!$C$6:$L$47,10,FALSE))</f>
        <v/>
      </c>
      <c r="AO50" s="558" t="str">
        <f>IF(AO49="","",VLOOKUP(AO49,[8]シフト記号表!$C$6:$L$47,10,FALSE))</f>
        <v/>
      </c>
      <c r="AP50" s="558" t="str">
        <f>IF(AP49="","",VLOOKUP(AP49,[8]シフト記号表!$C$6:$L$47,10,FALSE))</f>
        <v/>
      </c>
      <c r="AQ50" s="559" t="str">
        <f>IF(AQ49="","",VLOOKUP(AQ49,[8]シフト記号表!$C$6:$L$47,10,FALSE))</f>
        <v/>
      </c>
      <c r="AR50" s="557" t="str">
        <f>IF(AR49="","",VLOOKUP(AR49,[8]シフト記号表!$C$6:$L$47,10,FALSE))</f>
        <v/>
      </c>
      <c r="AS50" s="558" t="str">
        <f>IF(AS49="","",VLOOKUP(AS49,[8]シフト記号表!$C$6:$L$47,10,FALSE))</f>
        <v/>
      </c>
      <c r="AT50" s="558" t="str">
        <f>IF(AT49="","",VLOOKUP(AT49,[8]シフト記号表!$C$6:$L$47,10,FALSE))</f>
        <v/>
      </c>
      <c r="AU50" s="558" t="str">
        <f>IF(AU49="","",VLOOKUP(AU49,[8]シフト記号表!$C$6:$L$47,10,FALSE))</f>
        <v/>
      </c>
      <c r="AV50" s="558" t="str">
        <f>IF(AV49="","",VLOOKUP(AV49,[8]シフト記号表!$C$6:$L$47,10,FALSE))</f>
        <v/>
      </c>
      <c r="AW50" s="558" t="str">
        <f>IF(AW49="","",VLOOKUP(AW49,[8]シフト記号表!$C$6:$L$47,10,FALSE))</f>
        <v/>
      </c>
      <c r="AX50" s="559" t="str">
        <f>IF(AX49="","",VLOOKUP(AX49,[8]シフト記号表!$C$6:$L$47,10,FALSE))</f>
        <v/>
      </c>
      <c r="AY50" s="557" t="str">
        <f>IF(AY49="","",VLOOKUP(AY49,[8]シフト記号表!$C$6:$L$47,10,FALSE))</f>
        <v/>
      </c>
      <c r="AZ50" s="558" t="str">
        <f>IF(AZ49="","",VLOOKUP(AZ49,[8]シフト記号表!$C$6:$L$47,10,FALSE))</f>
        <v/>
      </c>
      <c r="BA50" s="558" t="str">
        <f>IF(BA49="","",VLOOKUP(BA49,[8]シフト記号表!$C$6:$L$47,10,FALSE))</f>
        <v/>
      </c>
      <c r="BB50" s="2046">
        <f>IF($BE$3="４週",SUM(W50:AX50),IF($BE$3="暦月",SUM(W50:BA50),""))</f>
        <v>0</v>
      </c>
      <c r="BC50" s="2047"/>
      <c r="BD50" s="2048">
        <f>IF($BE$3="４週",BB50/4,IF($BE$3="暦月",(BB50/($BE$8/7)),""))</f>
        <v>0</v>
      </c>
      <c r="BE50" s="2047"/>
      <c r="BF50" s="2043"/>
      <c r="BG50" s="2044"/>
      <c r="BH50" s="2044"/>
      <c r="BI50" s="2044"/>
      <c r="BJ50" s="2045"/>
    </row>
    <row r="51" spans="2:62" ht="20.25" customHeight="1" x14ac:dyDescent="0.15">
      <c r="B51" s="2049">
        <f>B49+1</f>
        <v>18</v>
      </c>
      <c r="C51" s="2121"/>
      <c r="D51" s="2122"/>
      <c r="E51" s="761"/>
      <c r="F51" s="762"/>
      <c r="G51" s="761"/>
      <c r="H51" s="762"/>
      <c r="I51" s="2123"/>
      <c r="J51" s="2124"/>
      <c r="K51" s="2125"/>
      <c r="L51" s="2126"/>
      <c r="M51" s="2126"/>
      <c r="N51" s="2122"/>
      <c r="O51" s="2066"/>
      <c r="P51" s="2067"/>
      <c r="Q51" s="2067"/>
      <c r="R51" s="2067"/>
      <c r="S51" s="2068"/>
      <c r="T51" s="776" t="s">
        <v>887</v>
      </c>
      <c r="U51" s="777"/>
      <c r="V51" s="778"/>
      <c r="W51" s="549"/>
      <c r="X51" s="550"/>
      <c r="Y51" s="550"/>
      <c r="Z51" s="550"/>
      <c r="AA51" s="550"/>
      <c r="AB51" s="550"/>
      <c r="AC51" s="551"/>
      <c r="AD51" s="549"/>
      <c r="AE51" s="550"/>
      <c r="AF51" s="550"/>
      <c r="AG51" s="550"/>
      <c r="AH51" s="550"/>
      <c r="AI51" s="550"/>
      <c r="AJ51" s="551"/>
      <c r="AK51" s="549"/>
      <c r="AL51" s="550"/>
      <c r="AM51" s="550"/>
      <c r="AN51" s="550"/>
      <c r="AO51" s="550"/>
      <c r="AP51" s="550"/>
      <c r="AQ51" s="551"/>
      <c r="AR51" s="549"/>
      <c r="AS51" s="550"/>
      <c r="AT51" s="550"/>
      <c r="AU51" s="550"/>
      <c r="AV51" s="550"/>
      <c r="AW51" s="550"/>
      <c r="AX51" s="551"/>
      <c r="AY51" s="549"/>
      <c r="AZ51" s="550"/>
      <c r="BA51" s="772"/>
      <c r="BB51" s="2127"/>
      <c r="BC51" s="2128"/>
      <c r="BD51" s="2116"/>
      <c r="BE51" s="2117"/>
      <c r="BF51" s="2118"/>
      <c r="BG51" s="2119"/>
      <c r="BH51" s="2119"/>
      <c r="BI51" s="2119"/>
      <c r="BJ51" s="2120"/>
    </row>
    <row r="52" spans="2:62" ht="20.25" customHeight="1" x14ac:dyDescent="0.15">
      <c r="B52" s="2050"/>
      <c r="C52" s="2053"/>
      <c r="D52" s="2054"/>
      <c r="E52" s="761"/>
      <c r="F52" s="762">
        <f>C51</f>
        <v>0</v>
      </c>
      <c r="G52" s="761"/>
      <c r="H52" s="762">
        <f>I51</f>
        <v>0</v>
      </c>
      <c r="I52" s="2057"/>
      <c r="J52" s="2058"/>
      <c r="K52" s="2061"/>
      <c r="L52" s="2062"/>
      <c r="M52" s="2062"/>
      <c r="N52" s="2054"/>
      <c r="O52" s="2066"/>
      <c r="P52" s="2067"/>
      <c r="Q52" s="2067"/>
      <c r="R52" s="2067"/>
      <c r="S52" s="2068"/>
      <c r="T52" s="773" t="s">
        <v>888</v>
      </c>
      <c r="U52" s="774"/>
      <c r="V52" s="775"/>
      <c r="W52" s="557" t="str">
        <f>IF(W51="","",VLOOKUP(W51,[8]シフト記号表!$C$6:$L$47,10,FALSE))</f>
        <v/>
      </c>
      <c r="X52" s="558" t="str">
        <f>IF(X51="","",VLOOKUP(X51,[8]シフト記号表!$C$6:$L$47,10,FALSE))</f>
        <v/>
      </c>
      <c r="Y52" s="558" t="str">
        <f>IF(Y51="","",VLOOKUP(Y51,[8]シフト記号表!$C$6:$L$47,10,FALSE))</f>
        <v/>
      </c>
      <c r="Z52" s="558" t="str">
        <f>IF(Z51="","",VLOOKUP(Z51,[8]シフト記号表!$C$6:$L$47,10,FALSE))</f>
        <v/>
      </c>
      <c r="AA52" s="558" t="str">
        <f>IF(AA51="","",VLOOKUP(AA51,[8]シフト記号表!$C$6:$L$47,10,FALSE))</f>
        <v/>
      </c>
      <c r="AB52" s="558" t="str">
        <f>IF(AB51="","",VLOOKUP(AB51,[8]シフト記号表!$C$6:$L$47,10,FALSE))</f>
        <v/>
      </c>
      <c r="AC52" s="559" t="str">
        <f>IF(AC51="","",VLOOKUP(AC51,[8]シフト記号表!$C$6:$L$47,10,FALSE))</f>
        <v/>
      </c>
      <c r="AD52" s="557" t="str">
        <f>IF(AD51="","",VLOOKUP(AD51,[8]シフト記号表!$C$6:$L$47,10,FALSE))</f>
        <v/>
      </c>
      <c r="AE52" s="558" t="str">
        <f>IF(AE51="","",VLOOKUP(AE51,[8]シフト記号表!$C$6:$L$47,10,FALSE))</f>
        <v/>
      </c>
      <c r="AF52" s="558" t="str">
        <f>IF(AF51="","",VLOOKUP(AF51,[8]シフト記号表!$C$6:$L$47,10,FALSE))</f>
        <v/>
      </c>
      <c r="AG52" s="558" t="str">
        <f>IF(AG51="","",VLOOKUP(AG51,[8]シフト記号表!$C$6:$L$47,10,FALSE))</f>
        <v/>
      </c>
      <c r="AH52" s="558" t="str">
        <f>IF(AH51="","",VLOOKUP(AH51,[8]シフト記号表!$C$6:$L$47,10,FALSE))</f>
        <v/>
      </c>
      <c r="AI52" s="558" t="str">
        <f>IF(AI51="","",VLOOKUP(AI51,[8]シフト記号表!$C$6:$L$47,10,FALSE))</f>
        <v/>
      </c>
      <c r="AJ52" s="559" t="str">
        <f>IF(AJ51="","",VLOOKUP(AJ51,[8]シフト記号表!$C$6:$L$47,10,FALSE))</f>
        <v/>
      </c>
      <c r="AK52" s="557" t="str">
        <f>IF(AK51="","",VLOOKUP(AK51,[8]シフト記号表!$C$6:$L$47,10,FALSE))</f>
        <v/>
      </c>
      <c r="AL52" s="558" t="str">
        <f>IF(AL51="","",VLOOKUP(AL51,[8]シフト記号表!$C$6:$L$47,10,FALSE))</f>
        <v/>
      </c>
      <c r="AM52" s="558" t="str">
        <f>IF(AM51="","",VLOOKUP(AM51,[8]シフト記号表!$C$6:$L$47,10,FALSE))</f>
        <v/>
      </c>
      <c r="AN52" s="558" t="str">
        <f>IF(AN51="","",VLOOKUP(AN51,[8]シフト記号表!$C$6:$L$47,10,FALSE))</f>
        <v/>
      </c>
      <c r="AO52" s="558" t="str">
        <f>IF(AO51="","",VLOOKUP(AO51,[8]シフト記号表!$C$6:$L$47,10,FALSE))</f>
        <v/>
      </c>
      <c r="AP52" s="558" t="str">
        <f>IF(AP51="","",VLOOKUP(AP51,[8]シフト記号表!$C$6:$L$47,10,FALSE))</f>
        <v/>
      </c>
      <c r="AQ52" s="559" t="str">
        <f>IF(AQ51="","",VLOOKUP(AQ51,[8]シフト記号表!$C$6:$L$47,10,FALSE))</f>
        <v/>
      </c>
      <c r="AR52" s="557" t="str">
        <f>IF(AR51="","",VLOOKUP(AR51,[8]シフト記号表!$C$6:$L$47,10,FALSE))</f>
        <v/>
      </c>
      <c r="AS52" s="558" t="str">
        <f>IF(AS51="","",VLOOKUP(AS51,[8]シフト記号表!$C$6:$L$47,10,FALSE))</f>
        <v/>
      </c>
      <c r="AT52" s="558" t="str">
        <f>IF(AT51="","",VLOOKUP(AT51,[8]シフト記号表!$C$6:$L$47,10,FALSE))</f>
        <v/>
      </c>
      <c r="AU52" s="558" t="str">
        <f>IF(AU51="","",VLOOKUP(AU51,[8]シフト記号表!$C$6:$L$47,10,FALSE))</f>
        <v/>
      </c>
      <c r="AV52" s="558" t="str">
        <f>IF(AV51="","",VLOOKUP(AV51,[8]シフト記号表!$C$6:$L$47,10,FALSE))</f>
        <v/>
      </c>
      <c r="AW52" s="558" t="str">
        <f>IF(AW51="","",VLOOKUP(AW51,[8]シフト記号表!$C$6:$L$47,10,FALSE))</f>
        <v/>
      </c>
      <c r="AX52" s="559" t="str">
        <f>IF(AX51="","",VLOOKUP(AX51,[8]シフト記号表!$C$6:$L$47,10,FALSE))</f>
        <v/>
      </c>
      <c r="AY52" s="557" t="str">
        <f>IF(AY51="","",VLOOKUP(AY51,[8]シフト記号表!$C$6:$L$47,10,FALSE))</f>
        <v/>
      </c>
      <c r="AZ52" s="558" t="str">
        <f>IF(AZ51="","",VLOOKUP(AZ51,[8]シフト記号表!$C$6:$L$47,10,FALSE))</f>
        <v/>
      </c>
      <c r="BA52" s="558" t="str">
        <f>IF(BA51="","",VLOOKUP(BA51,[8]シフト記号表!$C$6:$L$47,10,FALSE))</f>
        <v/>
      </c>
      <c r="BB52" s="2046">
        <f>IF($BE$3="４週",SUM(W52:AX52),IF($BE$3="暦月",SUM(W52:BA52),""))</f>
        <v>0</v>
      </c>
      <c r="BC52" s="2047"/>
      <c r="BD52" s="2048">
        <f>IF($BE$3="４週",BB52/4,IF($BE$3="暦月",(BB52/($BE$8/7)),""))</f>
        <v>0</v>
      </c>
      <c r="BE52" s="2047"/>
      <c r="BF52" s="2043"/>
      <c r="BG52" s="2044"/>
      <c r="BH52" s="2044"/>
      <c r="BI52" s="2044"/>
      <c r="BJ52" s="2045"/>
    </row>
    <row r="53" spans="2:62" ht="20.25" customHeight="1" x14ac:dyDescent="0.15">
      <c r="B53" s="2049">
        <f>B51+1</f>
        <v>19</v>
      </c>
      <c r="C53" s="2121"/>
      <c r="D53" s="2122"/>
      <c r="E53" s="767"/>
      <c r="F53" s="768"/>
      <c r="G53" s="767"/>
      <c r="H53" s="768"/>
      <c r="I53" s="2123"/>
      <c r="J53" s="2124"/>
      <c r="K53" s="2125"/>
      <c r="L53" s="2126"/>
      <c r="M53" s="2126"/>
      <c r="N53" s="2122"/>
      <c r="O53" s="2066"/>
      <c r="P53" s="2067"/>
      <c r="Q53" s="2067"/>
      <c r="R53" s="2067"/>
      <c r="S53" s="2068"/>
      <c r="T53" s="769" t="s">
        <v>887</v>
      </c>
      <c r="U53" s="770"/>
      <c r="V53" s="771"/>
      <c r="W53" s="549"/>
      <c r="X53" s="550"/>
      <c r="Y53" s="550"/>
      <c r="Z53" s="550"/>
      <c r="AA53" s="550"/>
      <c r="AB53" s="550"/>
      <c r="AC53" s="551"/>
      <c r="AD53" s="549"/>
      <c r="AE53" s="550"/>
      <c r="AF53" s="550"/>
      <c r="AG53" s="550"/>
      <c r="AH53" s="550"/>
      <c r="AI53" s="550"/>
      <c r="AJ53" s="551"/>
      <c r="AK53" s="549"/>
      <c r="AL53" s="550"/>
      <c r="AM53" s="550"/>
      <c r="AN53" s="550"/>
      <c r="AO53" s="550"/>
      <c r="AP53" s="550"/>
      <c r="AQ53" s="551"/>
      <c r="AR53" s="549"/>
      <c r="AS53" s="550"/>
      <c r="AT53" s="550"/>
      <c r="AU53" s="550"/>
      <c r="AV53" s="550"/>
      <c r="AW53" s="550"/>
      <c r="AX53" s="551"/>
      <c r="AY53" s="549"/>
      <c r="AZ53" s="550"/>
      <c r="BA53" s="772"/>
      <c r="BB53" s="2127"/>
      <c r="BC53" s="2128"/>
      <c r="BD53" s="2116"/>
      <c r="BE53" s="2117"/>
      <c r="BF53" s="2118"/>
      <c r="BG53" s="2119"/>
      <c r="BH53" s="2119"/>
      <c r="BI53" s="2119"/>
      <c r="BJ53" s="2120"/>
    </row>
    <row r="54" spans="2:62" ht="20.25" customHeight="1" x14ac:dyDescent="0.15">
      <c r="B54" s="2050"/>
      <c r="C54" s="2053"/>
      <c r="D54" s="2054"/>
      <c r="E54" s="761"/>
      <c r="F54" s="762">
        <f>C53</f>
        <v>0</v>
      </c>
      <c r="G54" s="761"/>
      <c r="H54" s="762">
        <f>I53</f>
        <v>0</v>
      </c>
      <c r="I54" s="2057"/>
      <c r="J54" s="2058"/>
      <c r="K54" s="2061"/>
      <c r="L54" s="2062"/>
      <c r="M54" s="2062"/>
      <c r="N54" s="2054"/>
      <c r="O54" s="2066"/>
      <c r="P54" s="2067"/>
      <c r="Q54" s="2067"/>
      <c r="R54" s="2067"/>
      <c r="S54" s="2068"/>
      <c r="T54" s="773" t="s">
        <v>888</v>
      </c>
      <c r="U54" s="765"/>
      <c r="V54" s="766"/>
      <c r="W54" s="557" t="str">
        <f>IF(W53="","",VLOOKUP(W53,[8]シフト記号表!$C$6:$L$47,10,FALSE))</f>
        <v/>
      </c>
      <c r="X54" s="558" t="str">
        <f>IF(X53="","",VLOOKUP(X53,[8]シフト記号表!$C$6:$L$47,10,FALSE))</f>
        <v/>
      </c>
      <c r="Y54" s="558" t="str">
        <f>IF(Y53="","",VLOOKUP(Y53,[8]シフト記号表!$C$6:$L$47,10,FALSE))</f>
        <v/>
      </c>
      <c r="Z54" s="558" t="str">
        <f>IF(Z53="","",VLOOKUP(Z53,[8]シフト記号表!$C$6:$L$47,10,FALSE))</f>
        <v/>
      </c>
      <c r="AA54" s="558" t="str">
        <f>IF(AA53="","",VLOOKUP(AA53,[8]シフト記号表!$C$6:$L$47,10,FALSE))</f>
        <v/>
      </c>
      <c r="AB54" s="558" t="str">
        <f>IF(AB53="","",VLOOKUP(AB53,[8]シフト記号表!$C$6:$L$47,10,FALSE))</f>
        <v/>
      </c>
      <c r="AC54" s="559" t="str">
        <f>IF(AC53="","",VLOOKUP(AC53,[8]シフト記号表!$C$6:$L$47,10,FALSE))</f>
        <v/>
      </c>
      <c r="AD54" s="557" t="str">
        <f>IF(AD53="","",VLOOKUP(AD53,[8]シフト記号表!$C$6:$L$47,10,FALSE))</f>
        <v/>
      </c>
      <c r="AE54" s="558" t="str">
        <f>IF(AE53="","",VLOOKUP(AE53,[8]シフト記号表!$C$6:$L$47,10,FALSE))</f>
        <v/>
      </c>
      <c r="AF54" s="558" t="str">
        <f>IF(AF53="","",VLOOKUP(AF53,[8]シフト記号表!$C$6:$L$47,10,FALSE))</f>
        <v/>
      </c>
      <c r="AG54" s="558" t="str">
        <f>IF(AG53="","",VLOOKUP(AG53,[8]シフト記号表!$C$6:$L$47,10,FALSE))</f>
        <v/>
      </c>
      <c r="AH54" s="558" t="str">
        <f>IF(AH53="","",VLOOKUP(AH53,[8]シフト記号表!$C$6:$L$47,10,FALSE))</f>
        <v/>
      </c>
      <c r="AI54" s="558" t="str">
        <f>IF(AI53="","",VLOOKUP(AI53,[8]シフト記号表!$C$6:$L$47,10,FALSE))</f>
        <v/>
      </c>
      <c r="AJ54" s="559" t="str">
        <f>IF(AJ53="","",VLOOKUP(AJ53,[8]シフト記号表!$C$6:$L$47,10,FALSE))</f>
        <v/>
      </c>
      <c r="AK54" s="557" t="str">
        <f>IF(AK53="","",VLOOKUP(AK53,[8]シフト記号表!$C$6:$L$47,10,FALSE))</f>
        <v/>
      </c>
      <c r="AL54" s="558" t="str">
        <f>IF(AL53="","",VLOOKUP(AL53,[8]シフト記号表!$C$6:$L$47,10,FALSE))</f>
        <v/>
      </c>
      <c r="AM54" s="558" t="str">
        <f>IF(AM53="","",VLOOKUP(AM53,[8]シフト記号表!$C$6:$L$47,10,FALSE))</f>
        <v/>
      </c>
      <c r="AN54" s="558" t="str">
        <f>IF(AN53="","",VLOOKUP(AN53,[8]シフト記号表!$C$6:$L$47,10,FALSE))</f>
        <v/>
      </c>
      <c r="AO54" s="558" t="str">
        <f>IF(AO53="","",VLOOKUP(AO53,[8]シフト記号表!$C$6:$L$47,10,FALSE))</f>
        <v/>
      </c>
      <c r="AP54" s="558" t="str">
        <f>IF(AP53="","",VLOOKUP(AP53,[8]シフト記号表!$C$6:$L$47,10,FALSE))</f>
        <v/>
      </c>
      <c r="AQ54" s="559" t="str">
        <f>IF(AQ53="","",VLOOKUP(AQ53,[8]シフト記号表!$C$6:$L$47,10,FALSE))</f>
        <v/>
      </c>
      <c r="AR54" s="557" t="str">
        <f>IF(AR53="","",VLOOKUP(AR53,[8]シフト記号表!$C$6:$L$47,10,FALSE))</f>
        <v/>
      </c>
      <c r="AS54" s="558" t="str">
        <f>IF(AS53="","",VLOOKUP(AS53,[8]シフト記号表!$C$6:$L$47,10,FALSE))</f>
        <v/>
      </c>
      <c r="AT54" s="558" t="str">
        <f>IF(AT53="","",VLOOKUP(AT53,[8]シフト記号表!$C$6:$L$47,10,FALSE))</f>
        <v/>
      </c>
      <c r="AU54" s="558" t="str">
        <f>IF(AU53="","",VLOOKUP(AU53,[8]シフト記号表!$C$6:$L$47,10,FALSE))</f>
        <v/>
      </c>
      <c r="AV54" s="558" t="str">
        <f>IF(AV53="","",VLOOKUP(AV53,[8]シフト記号表!$C$6:$L$47,10,FALSE))</f>
        <v/>
      </c>
      <c r="AW54" s="558" t="str">
        <f>IF(AW53="","",VLOOKUP(AW53,[8]シフト記号表!$C$6:$L$47,10,FALSE))</f>
        <v/>
      </c>
      <c r="AX54" s="559" t="str">
        <f>IF(AX53="","",VLOOKUP(AX53,[8]シフト記号表!$C$6:$L$47,10,FALSE))</f>
        <v/>
      </c>
      <c r="AY54" s="557" t="str">
        <f>IF(AY53="","",VLOOKUP(AY53,[8]シフト記号表!$C$6:$L$47,10,FALSE))</f>
        <v/>
      </c>
      <c r="AZ54" s="558" t="str">
        <f>IF(AZ53="","",VLOOKUP(AZ53,[8]シフト記号表!$C$6:$L$47,10,FALSE))</f>
        <v/>
      </c>
      <c r="BA54" s="558" t="str">
        <f>IF(BA53="","",VLOOKUP(BA53,[8]シフト記号表!$C$6:$L$47,10,FALSE))</f>
        <v/>
      </c>
      <c r="BB54" s="2046">
        <f>IF($BE$3="４週",SUM(W54:AX54),IF($BE$3="暦月",SUM(W54:BA54),""))</f>
        <v>0</v>
      </c>
      <c r="BC54" s="2047"/>
      <c r="BD54" s="2048">
        <f>IF($BE$3="４週",BB54/4,IF($BE$3="暦月",(BB54/($BE$8/7)),""))</f>
        <v>0</v>
      </c>
      <c r="BE54" s="2047"/>
      <c r="BF54" s="2043"/>
      <c r="BG54" s="2044"/>
      <c r="BH54" s="2044"/>
      <c r="BI54" s="2044"/>
      <c r="BJ54" s="2045"/>
    </row>
    <row r="55" spans="2:62" ht="20.25" customHeight="1" x14ac:dyDescent="0.15">
      <c r="B55" s="2049">
        <f>B53+1</f>
        <v>20</v>
      </c>
      <c r="C55" s="2121"/>
      <c r="D55" s="2122"/>
      <c r="E55" s="767"/>
      <c r="F55" s="768"/>
      <c r="G55" s="767"/>
      <c r="H55" s="768"/>
      <c r="I55" s="2123"/>
      <c r="J55" s="2124"/>
      <c r="K55" s="2125"/>
      <c r="L55" s="2126"/>
      <c r="M55" s="2126"/>
      <c r="N55" s="2122"/>
      <c r="O55" s="2066"/>
      <c r="P55" s="2067"/>
      <c r="Q55" s="2067"/>
      <c r="R55" s="2067"/>
      <c r="S55" s="2068"/>
      <c r="T55" s="769" t="s">
        <v>887</v>
      </c>
      <c r="U55" s="770"/>
      <c r="V55" s="771"/>
      <c r="W55" s="549"/>
      <c r="X55" s="550"/>
      <c r="Y55" s="550"/>
      <c r="Z55" s="550"/>
      <c r="AA55" s="550"/>
      <c r="AB55" s="550"/>
      <c r="AC55" s="551"/>
      <c r="AD55" s="549"/>
      <c r="AE55" s="550"/>
      <c r="AF55" s="550"/>
      <c r="AG55" s="550"/>
      <c r="AH55" s="550"/>
      <c r="AI55" s="550"/>
      <c r="AJ55" s="551"/>
      <c r="AK55" s="549"/>
      <c r="AL55" s="550"/>
      <c r="AM55" s="550"/>
      <c r="AN55" s="550"/>
      <c r="AO55" s="550"/>
      <c r="AP55" s="550"/>
      <c r="AQ55" s="551"/>
      <c r="AR55" s="549"/>
      <c r="AS55" s="550"/>
      <c r="AT55" s="550"/>
      <c r="AU55" s="550"/>
      <c r="AV55" s="550"/>
      <c r="AW55" s="550"/>
      <c r="AX55" s="551"/>
      <c r="AY55" s="549"/>
      <c r="AZ55" s="550"/>
      <c r="BA55" s="772"/>
      <c r="BB55" s="2127"/>
      <c r="BC55" s="2128"/>
      <c r="BD55" s="2116"/>
      <c r="BE55" s="2117"/>
      <c r="BF55" s="2118"/>
      <c r="BG55" s="2119"/>
      <c r="BH55" s="2119"/>
      <c r="BI55" s="2119"/>
      <c r="BJ55" s="2120"/>
    </row>
    <row r="56" spans="2:62" ht="20.25" customHeight="1" x14ac:dyDescent="0.15">
      <c r="B56" s="2050"/>
      <c r="C56" s="2053"/>
      <c r="D56" s="2054"/>
      <c r="E56" s="761"/>
      <c r="F56" s="762">
        <f>C55</f>
        <v>0</v>
      </c>
      <c r="G56" s="761"/>
      <c r="H56" s="762">
        <f>I55</f>
        <v>0</v>
      </c>
      <c r="I56" s="2057"/>
      <c r="J56" s="2058"/>
      <c r="K56" s="2061"/>
      <c r="L56" s="2062"/>
      <c r="M56" s="2062"/>
      <c r="N56" s="2054"/>
      <c r="O56" s="2066"/>
      <c r="P56" s="2067"/>
      <c r="Q56" s="2067"/>
      <c r="R56" s="2067"/>
      <c r="S56" s="2068"/>
      <c r="T56" s="773" t="s">
        <v>888</v>
      </c>
      <c r="U56" s="774"/>
      <c r="V56" s="775"/>
      <c r="W56" s="557" t="str">
        <f>IF(W55="","",VLOOKUP(W55,[8]シフト記号表!$C$6:$L$47,10,FALSE))</f>
        <v/>
      </c>
      <c r="X56" s="558" t="str">
        <f>IF(X55="","",VLOOKUP(X55,[8]シフト記号表!$C$6:$L$47,10,FALSE))</f>
        <v/>
      </c>
      <c r="Y56" s="558" t="str">
        <f>IF(Y55="","",VLOOKUP(Y55,[8]シフト記号表!$C$6:$L$47,10,FALSE))</f>
        <v/>
      </c>
      <c r="Z56" s="558" t="str">
        <f>IF(Z55="","",VLOOKUP(Z55,[8]シフト記号表!$C$6:$L$47,10,FALSE))</f>
        <v/>
      </c>
      <c r="AA56" s="558" t="str">
        <f>IF(AA55="","",VLOOKUP(AA55,[8]シフト記号表!$C$6:$L$47,10,FALSE))</f>
        <v/>
      </c>
      <c r="AB56" s="558" t="str">
        <f>IF(AB55="","",VLOOKUP(AB55,[8]シフト記号表!$C$6:$L$47,10,FALSE))</f>
        <v/>
      </c>
      <c r="AC56" s="559" t="str">
        <f>IF(AC55="","",VLOOKUP(AC55,[8]シフト記号表!$C$6:$L$47,10,FALSE))</f>
        <v/>
      </c>
      <c r="AD56" s="557" t="str">
        <f>IF(AD55="","",VLOOKUP(AD55,[8]シフト記号表!$C$6:$L$47,10,FALSE))</f>
        <v/>
      </c>
      <c r="AE56" s="558" t="str">
        <f>IF(AE55="","",VLOOKUP(AE55,[8]シフト記号表!$C$6:$L$47,10,FALSE))</f>
        <v/>
      </c>
      <c r="AF56" s="558" t="str">
        <f>IF(AF55="","",VLOOKUP(AF55,[8]シフト記号表!$C$6:$L$47,10,FALSE))</f>
        <v/>
      </c>
      <c r="AG56" s="558" t="str">
        <f>IF(AG55="","",VLOOKUP(AG55,[8]シフト記号表!$C$6:$L$47,10,FALSE))</f>
        <v/>
      </c>
      <c r="AH56" s="558" t="str">
        <f>IF(AH55="","",VLOOKUP(AH55,[8]シフト記号表!$C$6:$L$47,10,FALSE))</f>
        <v/>
      </c>
      <c r="AI56" s="558" t="str">
        <f>IF(AI55="","",VLOOKUP(AI55,[8]シフト記号表!$C$6:$L$47,10,FALSE))</f>
        <v/>
      </c>
      <c r="AJ56" s="559" t="str">
        <f>IF(AJ55="","",VLOOKUP(AJ55,[8]シフト記号表!$C$6:$L$47,10,FALSE))</f>
        <v/>
      </c>
      <c r="AK56" s="557" t="str">
        <f>IF(AK55="","",VLOOKUP(AK55,[8]シフト記号表!$C$6:$L$47,10,FALSE))</f>
        <v/>
      </c>
      <c r="AL56" s="558" t="str">
        <f>IF(AL55="","",VLOOKUP(AL55,[8]シフト記号表!$C$6:$L$47,10,FALSE))</f>
        <v/>
      </c>
      <c r="AM56" s="558" t="str">
        <f>IF(AM55="","",VLOOKUP(AM55,[8]シフト記号表!$C$6:$L$47,10,FALSE))</f>
        <v/>
      </c>
      <c r="AN56" s="558" t="str">
        <f>IF(AN55="","",VLOOKUP(AN55,[8]シフト記号表!$C$6:$L$47,10,FALSE))</f>
        <v/>
      </c>
      <c r="AO56" s="558" t="str">
        <f>IF(AO55="","",VLOOKUP(AO55,[8]シフト記号表!$C$6:$L$47,10,FALSE))</f>
        <v/>
      </c>
      <c r="AP56" s="558" t="str">
        <f>IF(AP55="","",VLOOKUP(AP55,[8]シフト記号表!$C$6:$L$47,10,FALSE))</f>
        <v/>
      </c>
      <c r="AQ56" s="559" t="str">
        <f>IF(AQ55="","",VLOOKUP(AQ55,[8]シフト記号表!$C$6:$L$47,10,FALSE))</f>
        <v/>
      </c>
      <c r="AR56" s="557" t="str">
        <f>IF(AR55="","",VLOOKUP(AR55,[8]シフト記号表!$C$6:$L$47,10,FALSE))</f>
        <v/>
      </c>
      <c r="AS56" s="558" t="str">
        <f>IF(AS55="","",VLOOKUP(AS55,[8]シフト記号表!$C$6:$L$47,10,FALSE))</f>
        <v/>
      </c>
      <c r="AT56" s="558" t="str">
        <f>IF(AT55="","",VLOOKUP(AT55,[8]シフト記号表!$C$6:$L$47,10,FALSE))</f>
        <v/>
      </c>
      <c r="AU56" s="558" t="str">
        <f>IF(AU55="","",VLOOKUP(AU55,[8]シフト記号表!$C$6:$L$47,10,FALSE))</f>
        <v/>
      </c>
      <c r="AV56" s="558" t="str">
        <f>IF(AV55="","",VLOOKUP(AV55,[8]シフト記号表!$C$6:$L$47,10,FALSE))</f>
        <v/>
      </c>
      <c r="AW56" s="558" t="str">
        <f>IF(AW55="","",VLOOKUP(AW55,[8]シフト記号表!$C$6:$L$47,10,FALSE))</f>
        <v/>
      </c>
      <c r="AX56" s="559" t="str">
        <f>IF(AX55="","",VLOOKUP(AX55,[8]シフト記号表!$C$6:$L$47,10,FALSE))</f>
        <v/>
      </c>
      <c r="AY56" s="557" t="str">
        <f>IF(AY55="","",VLOOKUP(AY55,[8]シフト記号表!$C$6:$L$47,10,FALSE))</f>
        <v/>
      </c>
      <c r="AZ56" s="558" t="str">
        <f>IF(AZ55="","",VLOOKUP(AZ55,[8]シフト記号表!$C$6:$L$47,10,FALSE))</f>
        <v/>
      </c>
      <c r="BA56" s="558" t="str">
        <f>IF(BA55="","",VLOOKUP(BA55,[8]シフト記号表!$C$6:$L$47,10,FALSE))</f>
        <v/>
      </c>
      <c r="BB56" s="2046">
        <f>IF($BE$3="４週",SUM(W56:AX56),IF($BE$3="暦月",SUM(W56:BA56),""))</f>
        <v>0</v>
      </c>
      <c r="BC56" s="2047"/>
      <c r="BD56" s="2048">
        <f>IF($BE$3="４週",BB56/4,IF($BE$3="暦月",(BB56/($BE$8/7)),""))</f>
        <v>0</v>
      </c>
      <c r="BE56" s="2047"/>
      <c r="BF56" s="2043"/>
      <c r="BG56" s="2044"/>
      <c r="BH56" s="2044"/>
      <c r="BI56" s="2044"/>
      <c r="BJ56" s="2045"/>
    </row>
    <row r="57" spans="2:62" ht="20.25" customHeight="1" x14ac:dyDescent="0.15">
      <c r="B57" s="2049">
        <f>B55+1</f>
        <v>21</v>
      </c>
      <c r="C57" s="2121"/>
      <c r="D57" s="2122"/>
      <c r="E57" s="761"/>
      <c r="F57" s="762"/>
      <c r="G57" s="761"/>
      <c r="H57" s="762"/>
      <c r="I57" s="2123"/>
      <c r="J57" s="2124"/>
      <c r="K57" s="2125"/>
      <c r="L57" s="2126"/>
      <c r="M57" s="2126"/>
      <c r="N57" s="2122"/>
      <c r="O57" s="2066"/>
      <c r="P57" s="2067"/>
      <c r="Q57" s="2067"/>
      <c r="R57" s="2067"/>
      <c r="S57" s="2068"/>
      <c r="T57" s="776" t="s">
        <v>887</v>
      </c>
      <c r="U57" s="777"/>
      <c r="V57" s="778"/>
      <c r="W57" s="549"/>
      <c r="X57" s="550"/>
      <c r="Y57" s="550"/>
      <c r="Z57" s="550"/>
      <c r="AA57" s="550"/>
      <c r="AB57" s="550"/>
      <c r="AC57" s="551"/>
      <c r="AD57" s="549"/>
      <c r="AE57" s="550"/>
      <c r="AF57" s="550"/>
      <c r="AG57" s="550"/>
      <c r="AH57" s="550"/>
      <c r="AI57" s="550"/>
      <c r="AJ57" s="551"/>
      <c r="AK57" s="549"/>
      <c r="AL57" s="550"/>
      <c r="AM57" s="550"/>
      <c r="AN57" s="550"/>
      <c r="AO57" s="550"/>
      <c r="AP57" s="550"/>
      <c r="AQ57" s="551"/>
      <c r="AR57" s="549"/>
      <c r="AS57" s="550"/>
      <c r="AT57" s="550"/>
      <c r="AU57" s="550"/>
      <c r="AV57" s="550"/>
      <c r="AW57" s="550"/>
      <c r="AX57" s="551"/>
      <c r="AY57" s="549"/>
      <c r="AZ57" s="550"/>
      <c r="BA57" s="772"/>
      <c r="BB57" s="2127"/>
      <c r="BC57" s="2128"/>
      <c r="BD57" s="2116"/>
      <c r="BE57" s="2117"/>
      <c r="BF57" s="2118"/>
      <c r="BG57" s="2119"/>
      <c r="BH57" s="2119"/>
      <c r="BI57" s="2119"/>
      <c r="BJ57" s="2120"/>
    </row>
    <row r="58" spans="2:62" ht="20.25" customHeight="1" x14ac:dyDescent="0.15">
      <c r="B58" s="2050"/>
      <c r="C58" s="2053"/>
      <c r="D58" s="2054"/>
      <c r="E58" s="761"/>
      <c r="F58" s="762">
        <f>C57</f>
        <v>0</v>
      </c>
      <c r="G58" s="761"/>
      <c r="H58" s="762">
        <f>I57</f>
        <v>0</v>
      </c>
      <c r="I58" s="2057"/>
      <c r="J58" s="2058"/>
      <c r="K58" s="2061"/>
      <c r="L58" s="2062"/>
      <c r="M58" s="2062"/>
      <c r="N58" s="2054"/>
      <c r="O58" s="2066"/>
      <c r="P58" s="2067"/>
      <c r="Q58" s="2067"/>
      <c r="R58" s="2067"/>
      <c r="S58" s="2068"/>
      <c r="T58" s="773" t="s">
        <v>888</v>
      </c>
      <c r="U58" s="774"/>
      <c r="V58" s="775"/>
      <c r="W58" s="557" t="str">
        <f>IF(W57="","",VLOOKUP(W57,[8]シフト記号表!$C$6:$L$47,10,FALSE))</f>
        <v/>
      </c>
      <c r="X58" s="558" t="str">
        <f>IF(X57="","",VLOOKUP(X57,[8]シフト記号表!$C$6:$L$47,10,FALSE))</f>
        <v/>
      </c>
      <c r="Y58" s="558" t="str">
        <f>IF(Y57="","",VLOOKUP(Y57,[8]シフト記号表!$C$6:$L$47,10,FALSE))</f>
        <v/>
      </c>
      <c r="Z58" s="558" t="str">
        <f>IF(Z57="","",VLOOKUP(Z57,[8]シフト記号表!$C$6:$L$47,10,FALSE))</f>
        <v/>
      </c>
      <c r="AA58" s="558" t="str">
        <f>IF(AA57="","",VLOOKUP(AA57,[8]シフト記号表!$C$6:$L$47,10,FALSE))</f>
        <v/>
      </c>
      <c r="AB58" s="558" t="str">
        <f>IF(AB57="","",VLOOKUP(AB57,[8]シフト記号表!$C$6:$L$47,10,FALSE))</f>
        <v/>
      </c>
      <c r="AC58" s="559" t="str">
        <f>IF(AC57="","",VLOOKUP(AC57,[8]シフト記号表!$C$6:$L$47,10,FALSE))</f>
        <v/>
      </c>
      <c r="AD58" s="557" t="str">
        <f>IF(AD57="","",VLOOKUP(AD57,[8]シフト記号表!$C$6:$L$47,10,FALSE))</f>
        <v/>
      </c>
      <c r="AE58" s="558" t="str">
        <f>IF(AE57="","",VLOOKUP(AE57,[8]シフト記号表!$C$6:$L$47,10,FALSE))</f>
        <v/>
      </c>
      <c r="AF58" s="558" t="str">
        <f>IF(AF57="","",VLOOKUP(AF57,[8]シフト記号表!$C$6:$L$47,10,FALSE))</f>
        <v/>
      </c>
      <c r="AG58" s="558" t="str">
        <f>IF(AG57="","",VLOOKUP(AG57,[8]シフト記号表!$C$6:$L$47,10,FALSE))</f>
        <v/>
      </c>
      <c r="AH58" s="558" t="str">
        <f>IF(AH57="","",VLOOKUP(AH57,[8]シフト記号表!$C$6:$L$47,10,FALSE))</f>
        <v/>
      </c>
      <c r="AI58" s="558" t="str">
        <f>IF(AI57="","",VLOOKUP(AI57,[8]シフト記号表!$C$6:$L$47,10,FALSE))</f>
        <v/>
      </c>
      <c r="AJ58" s="559" t="str">
        <f>IF(AJ57="","",VLOOKUP(AJ57,[8]シフト記号表!$C$6:$L$47,10,FALSE))</f>
        <v/>
      </c>
      <c r="AK58" s="557" t="str">
        <f>IF(AK57="","",VLOOKUP(AK57,[8]シフト記号表!$C$6:$L$47,10,FALSE))</f>
        <v/>
      </c>
      <c r="AL58" s="558" t="str">
        <f>IF(AL57="","",VLOOKUP(AL57,[8]シフト記号表!$C$6:$L$47,10,FALSE))</f>
        <v/>
      </c>
      <c r="AM58" s="558" t="str">
        <f>IF(AM57="","",VLOOKUP(AM57,[8]シフト記号表!$C$6:$L$47,10,FALSE))</f>
        <v/>
      </c>
      <c r="AN58" s="558" t="str">
        <f>IF(AN57="","",VLOOKUP(AN57,[8]シフト記号表!$C$6:$L$47,10,FALSE))</f>
        <v/>
      </c>
      <c r="AO58" s="558" t="str">
        <f>IF(AO57="","",VLOOKUP(AO57,[8]シフト記号表!$C$6:$L$47,10,FALSE))</f>
        <v/>
      </c>
      <c r="AP58" s="558" t="str">
        <f>IF(AP57="","",VLOOKUP(AP57,[8]シフト記号表!$C$6:$L$47,10,FALSE))</f>
        <v/>
      </c>
      <c r="AQ58" s="559" t="str">
        <f>IF(AQ57="","",VLOOKUP(AQ57,[8]シフト記号表!$C$6:$L$47,10,FALSE))</f>
        <v/>
      </c>
      <c r="AR58" s="557" t="str">
        <f>IF(AR57="","",VLOOKUP(AR57,[8]シフト記号表!$C$6:$L$47,10,FALSE))</f>
        <v/>
      </c>
      <c r="AS58" s="558" t="str">
        <f>IF(AS57="","",VLOOKUP(AS57,[8]シフト記号表!$C$6:$L$47,10,FALSE))</f>
        <v/>
      </c>
      <c r="AT58" s="558" t="str">
        <f>IF(AT57="","",VLOOKUP(AT57,[8]シフト記号表!$C$6:$L$47,10,FALSE))</f>
        <v/>
      </c>
      <c r="AU58" s="558" t="str">
        <f>IF(AU57="","",VLOOKUP(AU57,[8]シフト記号表!$C$6:$L$47,10,FALSE))</f>
        <v/>
      </c>
      <c r="AV58" s="558" t="str">
        <f>IF(AV57="","",VLOOKUP(AV57,[8]シフト記号表!$C$6:$L$47,10,FALSE))</f>
        <v/>
      </c>
      <c r="AW58" s="558" t="str">
        <f>IF(AW57="","",VLOOKUP(AW57,[8]シフト記号表!$C$6:$L$47,10,FALSE))</f>
        <v/>
      </c>
      <c r="AX58" s="559" t="str">
        <f>IF(AX57="","",VLOOKUP(AX57,[8]シフト記号表!$C$6:$L$47,10,FALSE))</f>
        <v/>
      </c>
      <c r="AY58" s="557" t="str">
        <f>IF(AY57="","",VLOOKUP(AY57,[8]シフト記号表!$C$6:$L$47,10,FALSE))</f>
        <v/>
      </c>
      <c r="AZ58" s="558" t="str">
        <f>IF(AZ57="","",VLOOKUP(AZ57,[8]シフト記号表!$C$6:$L$47,10,FALSE))</f>
        <v/>
      </c>
      <c r="BA58" s="558" t="str">
        <f>IF(BA57="","",VLOOKUP(BA57,[8]シフト記号表!$C$6:$L$47,10,FALSE))</f>
        <v/>
      </c>
      <c r="BB58" s="2046">
        <f>IF($BE$3="４週",SUM(W58:AX58),IF($BE$3="暦月",SUM(W58:BA58),""))</f>
        <v>0</v>
      </c>
      <c r="BC58" s="2047"/>
      <c r="BD58" s="2048">
        <f>IF($BE$3="４週",BB58/4,IF($BE$3="暦月",(BB58/($BE$8/7)),""))</f>
        <v>0</v>
      </c>
      <c r="BE58" s="2047"/>
      <c r="BF58" s="2043"/>
      <c r="BG58" s="2044"/>
      <c r="BH58" s="2044"/>
      <c r="BI58" s="2044"/>
      <c r="BJ58" s="2045"/>
    </row>
    <row r="59" spans="2:62" ht="20.25" customHeight="1" x14ac:dyDescent="0.15">
      <c r="B59" s="2049">
        <f>B57+1</f>
        <v>22</v>
      </c>
      <c r="C59" s="2121"/>
      <c r="D59" s="2122"/>
      <c r="E59" s="761"/>
      <c r="F59" s="762"/>
      <c r="G59" s="761"/>
      <c r="H59" s="762"/>
      <c r="I59" s="2123"/>
      <c r="J59" s="2124"/>
      <c r="K59" s="2125"/>
      <c r="L59" s="2126"/>
      <c r="M59" s="2126"/>
      <c r="N59" s="2122"/>
      <c r="O59" s="2066"/>
      <c r="P59" s="2067"/>
      <c r="Q59" s="2067"/>
      <c r="R59" s="2067"/>
      <c r="S59" s="2068"/>
      <c r="T59" s="776" t="s">
        <v>887</v>
      </c>
      <c r="U59" s="777"/>
      <c r="V59" s="778"/>
      <c r="W59" s="549"/>
      <c r="X59" s="550"/>
      <c r="Y59" s="550"/>
      <c r="Z59" s="550"/>
      <c r="AA59" s="550"/>
      <c r="AB59" s="550"/>
      <c r="AC59" s="551"/>
      <c r="AD59" s="549"/>
      <c r="AE59" s="550"/>
      <c r="AF59" s="550"/>
      <c r="AG59" s="550"/>
      <c r="AH59" s="550"/>
      <c r="AI59" s="550"/>
      <c r="AJ59" s="551"/>
      <c r="AK59" s="549"/>
      <c r="AL59" s="550"/>
      <c r="AM59" s="550"/>
      <c r="AN59" s="550"/>
      <c r="AO59" s="550"/>
      <c r="AP59" s="550"/>
      <c r="AQ59" s="551"/>
      <c r="AR59" s="549"/>
      <c r="AS59" s="550"/>
      <c r="AT59" s="550"/>
      <c r="AU59" s="550"/>
      <c r="AV59" s="550"/>
      <c r="AW59" s="550"/>
      <c r="AX59" s="551"/>
      <c r="AY59" s="549"/>
      <c r="AZ59" s="550"/>
      <c r="BA59" s="772"/>
      <c r="BB59" s="2127"/>
      <c r="BC59" s="2128"/>
      <c r="BD59" s="2116"/>
      <c r="BE59" s="2117"/>
      <c r="BF59" s="2118"/>
      <c r="BG59" s="2119"/>
      <c r="BH59" s="2119"/>
      <c r="BI59" s="2119"/>
      <c r="BJ59" s="2120"/>
    </row>
    <row r="60" spans="2:62" ht="20.25" customHeight="1" x14ac:dyDescent="0.15">
      <c r="B60" s="2050"/>
      <c r="C60" s="2053"/>
      <c r="D60" s="2054"/>
      <c r="E60" s="761"/>
      <c r="F60" s="762">
        <f>C59</f>
        <v>0</v>
      </c>
      <c r="G60" s="761"/>
      <c r="H60" s="762">
        <f>I59</f>
        <v>0</v>
      </c>
      <c r="I60" s="2057"/>
      <c r="J60" s="2058"/>
      <c r="K60" s="2061"/>
      <c r="L60" s="2062"/>
      <c r="M60" s="2062"/>
      <c r="N60" s="2054"/>
      <c r="O60" s="2066"/>
      <c r="P60" s="2067"/>
      <c r="Q60" s="2067"/>
      <c r="R60" s="2067"/>
      <c r="S60" s="2068"/>
      <c r="T60" s="773" t="s">
        <v>888</v>
      </c>
      <c r="U60" s="774"/>
      <c r="V60" s="775"/>
      <c r="W60" s="557" t="str">
        <f>IF(W59="","",VLOOKUP(W59,[8]シフト記号表!$C$6:$L$47,10,FALSE))</f>
        <v/>
      </c>
      <c r="X60" s="558" t="str">
        <f>IF(X59="","",VLOOKUP(X59,[8]シフト記号表!$C$6:$L$47,10,FALSE))</f>
        <v/>
      </c>
      <c r="Y60" s="558" t="str">
        <f>IF(Y59="","",VLOOKUP(Y59,[8]シフト記号表!$C$6:$L$47,10,FALSE))</f>
        <v/>
      </c>
      <c r="Z60" s="558" t="str">
        <f>IF(Z59="","",VLOOKUP(Z59,[8]シフト記号表!$C$6:$L$47,10,FALSE))</f>
        <v/>
      </c>
      <c r="AA60" s="558" t="str">
        <f>IF(AA59="","",VLOOKUP(AA59,[8]シフト記号表!$C$6:$L$47,10,FALSE))</f>
        <v/>
      </c>
      <c r="AB60" s="558" t="str">
        <f>IF(AB59="","",VLOOKUP(AB59,[8]シフト記号表!$C$6:$L$47,10,FALSE))</f>
        <v/>
      </c>
      <c r="AC60" s="559" t="str">
        <f>IF(AC59="","",VLOOKUP(AC59,[8]シフト記号表!$C$6:$L$47,10,FALSE))</f>
        <v/>
      </c>
      <c r="AD60" s="557" t="str">
        <f>IF(AD59="","",VLOOKUP(AD59,[8]シフト記号表!$C$6:$L$47,10,FALSE))</f>
        <v/>
      </c>
      <c r="AE60" s="558" t="str">
        <f>IF(AE59="","",VLOOKUP(AE59,[8]シフト記号表!$C$6:$L$47,10,FALSE))</f>
        <v/>
      </c>
      <c r="AF60" s="558" t="str">
        <f>IF(AF59="","",VLOOKUP(AF59,[8]シフト記号表!$C$6:$L$47,10,FALSE))</f>
        <v/>
      </c>
      <c r="AG60" s="558" t="str">
        <f>IF(AG59="","",VLOOKUP(AG59,[8]シフト記号表!$C$6:$L$47,10,FALSE))</f>
        <v/>
      </c>
      <c r="AH60" s="558" t="str">
        <f>IF(AH59="","",VLOOKUP(AH59,[8]シフト記号表!$C$6:$L$47,10,FALSE))</f>
        <v/>
      </c>
      <c r="AI60" s="558" t="str">
        <f>IF(AI59="","",VLOOKUP(AI59,[8]シフト記号表!$C$6:$L$47,10,FALSE))</f>
        <v/>
      </c>
      <c r="AJ60" s="559" t="str">
        <f>IF(AJ59="","",VLOOKUP(AJ59,[8]シフト記号表!$C$6:$L$47,10,FALSE))</f>
        <v/>
      </c>
      <c r="AK60" s="557" t="str">
        <f>IF(AK59="","",VLOOKUP(AK59,[8]シフト記号表!$C$6:$L$47,10,FALSE))</f>
        <v/>
      </c>
      <c r="AL60" s="558" t="str">
        <f>IF(AL59="","",VLOOKUP(AL59,[8]シフト記号表!$C$6:$L$47,10,FALSE))</f>
        <v/>
      </c>
      <c r="AM60" s="558" t="str">
        <f>IF(AM59="","",VLOOKUP(AM59,[8]シフト記号表!$C$6:$L$47,10,FALSE))</f>
        <v/>
      </c>
      <c r="AN60" s="558" t="str">
        <f>IF(AN59="","",VLOOKUP(AN59,[8]シフト記号表!$C$6:$L$47,10,FALSE))</f>
        <v/>
      </c>
      <c r="AO60" s="558" t="str">
        <f>IF(AO59="","",VLOOKUP(AO59,[8]シフト記号表!$C$6:$L$47,10,FALSE))</f>
        <v/>
      </c>
      <c r="AP60" s="558" t="str">
        <f>IF(AP59="","",VLOOKUP(AP59,[8]シフト記号表!$C$6:$L$47,10,FALSE))</f>
        <v/>
      </c>
      <c r="AQ60" s="559" t="str">
        <f>IF(AQ59="","",VLOOKUP(AQ59,[8]シフト記号表!$C$6:$L$47,10,FALSE))</f>
        <v/>
      </c>
      <c r="AR60" s="557" t="str">
        <f>IF(AR59="","",VLOOKUP(AR59,[8]シフト記号表!$C$6:$L$47,10,FALSE))</f>
        <v/>
      </c>
      <c r="AS60" s="558" t="str">
        <f>IF(AS59="","",VLOOKUP(AS59,[8]シフト記号表!$C$6:$L$47,10,FALSE))</f>
        <v/>
      </c>
      <c r="AT60" s="558" t="str">
        <f>IF(AT59="","",VLOOKUP(AT59,[8]シフト記号表!$C$6:$L$47,10,FALSE))</f>
        <v/>
      </c>
      <c r="AU60" s="558" t="str">
        <f>IF(AU59="","",VLOOKUP(AU59,[8]シフト記号表!$C$6:$L$47,10,FALSE))</f>
        <v/>
      </c>
      <c r="AV60" s="558" t="str">
        <f>IF(AV59="","",VLOOKUP(AV59,[8]シフト記号表!$C$6:$L$47,10,FALSE))</f>
        <v/>
      </c>
      <c r="AW60" s="558" t="str">
        <f>IF(AW59="","",VLOOKUP(AW59,[8]シフト記号表!$C$6:$L$47,10,FALSE))</f>
        <v/>
      </c>
      <c r="AX60" s="559" t="str">
        <f>IF(AX59="","",VLOOKUP(AX59,[8]シフト記号表!$C$6:$L$47,10,FALSE))</f>
        <v/>
      </c>
      <c r="AY60" s="557" t="str">
        <f>IF(AY59="","",VLOOKUP(AY59,[8]シフト記号表!$C$6:$L$47,10,FALSE))</f>
        <v/>
      </c>
      <c r="AZ60" s="558" t="str">
        <f>IF(AZ59="","",VLOOKUP(AZ59,[8]シフト記号表!$C$6:$L$47,10,FALSE))</f>
        <v/>
      </c>
      <c r="BA60" s="558" t="str">
        <f>IF(BA59="","",VLOOKUP(BA59,[8]シフト記号表!$C$6:$L$47,10,FALSE))</f>
        <v/>
      </c>
      <c r="BB60" s="2046">
        <f>IF($BE$3="４週",SUM(W60:AX60),IF($BE$3="暦月",SUM(W60:BA60),""))</f>
        <v>0</v>
      </c>
      <c r="BC60" s="2047"/>
      <c r="BD60" s="2048">
        <f>IF($BE$3="４週",BB60/4,IF($BE$3="暦月",(BB60/($BE$8/7)),""))</f>
        <v>0</v>
      </c>
      <c r="BE60" s="2047"/>
      <c r="BF60" s="2043"/>
      <c r="BG60" s="2044"/>
      <c r="BH60" s="2044"/>
      <c r="BI60" s="2044"/>
      <c r="BJ60" s="2045"/>
    </row>
    <row r="61" spans="2:62" ht="20.25" customHeight="1" x14ac:dyDescent="0.15">
      <c r="B61" s="2049">
        <f>B59+1</f>
        <v>23</v>
      </c>
      <c r="C61" s="2121"/>
      <c r="D61" s="2122"/>
      <c r="E61" s="761"/>
      <c r="F61" s="762"/>
      <c r="G61" s="761"/>
      <c r="H61" s="762"/>
      <c r="I61" s="2123"/>
      <c r="J61" s="2124"/>
      <c r="K61" s="2125"/>
      <c r="L61" s="2126"/>
      <c r="M61" s="2126"/>
      <c r="N61" s="2122"/>
      <c r="O61" s="2066"/>
      <c r="P61" s="2067"/>
      <c r="Q61" s="2067"/>
      <c r="R61" s="2067"/>
      <c r="S61" s="2068"/>
      <c r="T61" s="776" t="s">
        <v>887</v>
      </c>
      <c r="U61" s="777"/>
      <c r="V61" s="778"/>
      <c r="W61" s="549"/>
      <c r="X61" s="550"/>
      <c r="Y61" s="550"/>
      <c r="Z61" s="550"/>
      <c r="AA61" s="550"/>
      <c r="AB61" s="550"/>
      <c r="AC61" s="551"/>
      <c r="AD61" s="549"/>
      <c r="AE61" s="550"/>
      <c r="AF61" s="550"/>
      <c r="AG61" s="550"/>
      <c r="AH61" s="550"/>
      <c r="AI61" s="550"/>
      <c r="AJ61" s="551"/>
      <c r="AK61" s="549"/>
      <c r="AL61" s="550"/>
      <c r="AM61" s="550"/>
      <c r="AN61" s="550"/>
      <c r="AO61" s="550"/>
      <c r="AP61" s="550"/>
      <c r="AQ61" s="551"/>
      <c r="AR61" s="549"/>
      <c r="AS61" s="550"/>
      <c r="AT61" s="550"/>
      <c r="AU61" s="550"/>
      <c r="AV61" s="550"/>
      <c r="AW61" s="550"/>
      <c r="AX61" s="551"/>
      <c r="AY61" s="549"/>
      <c r="AZ61" s="550"/>
      <c r="BA61" s="772"/>
      <c r="BB61" s="2127"/>
      <c r="BC61" s="2128"/>
      <c r="BD61" s="2116"/>
      <c r="BE61" s="2117"/>
      <c r="BF61" s="2118"/>
      <c r="BG61" s="2119"/>
      <c r="BH61" s="2119"/>
      <c r="BI61" s="2119"/>
      <c r="BJ61" s="2120"/>
    </row>
    <row r="62" spans="2:62" ht="20.25" customHeight="1" x14ac:dyDescent="0.15">
      <c r="B62" s="2050"/>
      <c r="C62" s="2053"/>
      <c r="D62" s="2054"/>
      <c r="E62" s="761"/>
      <c r="F62" s="762">
        <f>C61</f>
        <v>0</v>
      </c>
      <c r="G62" s="761"/>
      <c r="H62" s="762">
        <f>I61</f>
        <v>0</v>
      </c>
      <c r="I62" s="2057"/>
      <c r="J62" s="2058"/>
      <c r="K62" s="2061"/>
      <c r="L62" s="2062"/>
      <c r="M62" s="2062"/>
      <c r="N62" s="2054"/>
      <c r="O62" s="2066"/>
      <c r="P62" s="2067"/>
      <c r="Q62" s="2067"/>
      <c r="R62" s="2067"/>
      <c r="S62" s="2068"/>
      <c r="T62" s="773" t="s">
        <v>888</v>
      </c>
      <c r="U62" s="774"/>
      <c r="V62" s="775"/>
      <c r="W62" s="557" t="str">
        <f>IF(W61="","",VLOOKUP(W61,[8]シフト記号表!$C$6:$L$47,10,FALSE))</f>
        <v/>
      </c>
      <c r="X62" s="558" t="str">
        <f>IF(X61="","",VLOOKUP(X61,[8]シフト記号表!$C$6:$L$47,10,FALSE))</f>
        <v/>
      </c>
      <c r="Y62" s="558" t="str">
        <f>IF(Y61="","",VLOOKUP(Y61,[8]シフト記号表!$C$6:$L$47,10,FALSE))</f>
        <v/>
      </c>
      <c r="Z62" s="558" t="str">
        <f>IF(Z61="","",VLOOKUP(Z61,[8]シフト記号表!$C$6:$L$47,10,FALSE))</f>
        <v/>
      </c>
      <c r="AA62" s="558" t="str">
        <f>IF(AA61="","",VLOOKUP(AA61,[8]シフト記号表!$C$6:$L$47,10,FALSE))</f>
        <v/>
      </c>
      <c r="AB62" s="558" t="str">
        <f>IF(AB61="","",VLOOKUP(AB61,[8]シフト記号表!$C$6:$L$47,10,FALSE))</f>
        <v/>
      </c>
      <c r="AC62" s="559" t="str">
        <f>IF(AC61="","",VLOOKUP(AC61,[8]シフト記号表!$C$6:$L$47,10,FALSE))</f>
        <v/>
      </c>
      <c r="AD62" s="557" t="str">
        <f>IF(AD61="","",VLOOKUP(AD61,[8]シフト記号表!$C$6:$L$47,10,FALSE))</f>
        <v/>
      </c>
      <c r="AE62" s="558" t="str">
        <f>IF(AE61="","",VLOOKUP(AE61,[8]シフト記号表!$C$6:$L$47,10,FALSE))</f>
        <v/>
      </c>
      <c r="AF62" s="558" t="str">
        <f>IF(AF61="","",VLOOKUP(AF61,[8]シフト記号表!$C$6:$L$47,10,FALSE))</f>
        <v/>
      </c>
      <c r="AG62" s="558" t="str">
        <f>IF(AG61="","",VLOOKUP(AG61,[8]シフト記号表!$C$6:$L$47,10,FALSE))</f>
        <v/>
      </c>
      <c r="AH62" s="558" t="str">
        <f>IF(AH61="","",VLOOKUP(AH61,[8]シフト記号表!$C$6:$L$47,10,FALSE))</f>
        <v/>
      </c>
      <c r="AI62" s="558" t="str">
        <f>IF(AI61="","",VLOOKUP(AI61,[8]シフト記号表!$C$6:$L$47,10,FALSE))</f>
        <v/>
      </c>
      <c r="AJ62" s="559" t="str">
        <f>IF(AJ61="","",VLOOKUP(AJ61,[8]シフト記号表!$C$6:$L$47,10,FALSE))</f>
        <v/>
      </c>
      <c r="AK62" s="557" t="str">
        <f>IF(AK61="","",VLOOKUP(AK61,[8]シフト記号表!$C$6:$L$47,10,FALSE))</f>
        <v/>
      </c>
      <c r="AL62" s="558" t="str">
        <f>IF(AL61="","",VLOOKUP(AL61,[8]シフト記号表!$C$6:$L$47,10,FALSE))</f>
        <v/>
      </c>
      <c r="AM62" s="558" t="str">
        <f>IF(AM61="","",VLOOKUP(AM61,[8]シフト記号表!$C$6:$L$47,10,FALSE))</f>
        <v/>
      </c>
      <c r="AN62" s="558" t="str">
        <f>IF(AN61="","",VLOOKUP(AN61,[8]シフト記号表!$C$6:$L$47,10,FALSE))</f>
        <v/>
      </c>
      <c r="AO62" s="558" t="str">
        <f>IF(AO61="","",VLOOKUP(AO61,[8]シフト記号表!$C$6:$L$47,10,FALSE))</f>
        <v/>
      </c>
      <c r="AP62" s="558" t="str">
        <f>IF(AP61="","",VLOOKUP(AP61,[8]シフト記号表!$C$6:$L$47,10,FALSE))</f>
        <v/>
      </c>
      <c r="AQ62" s="559" t="str">
        <f>IF(AQ61="","",VLOOKUP(AQ61,[8]シフト記号表!$C$6:$L$47,10,FALSE))</f>
        <v/>
      </c>
      <c r="AR62" s="557" t="str">
        <f>IF(AR61="","",VLOOKUP(AR61,[8]シフト記号表!$C$6:$L$47,10,FALSE))</f>
        <v/>
      </c>
      <c r="AS62" s="558" t="str">
        <f>IF(AS61="","",VLOOKUP(AS61,[8]シフト記号表!$C$6:$L$47,10,FALSE))</f>
        <v/>
      </c>
      <c r="AT62" s="558" t="str">
        <f>IF(AT61="","",VLOOKUP(AT61,[8]シフト記号表!$C$6:$L$47,10,FALSE))</f>
        <v/>
      </c>
      <c r="AU62" s="558" t="str">
        <f>IF(AU61="","",VLOOKUP(AU61,[8]シフト記号表!$C$6:$L$47,10,FALSE))</f>
        <v/>
      </c>
      <c r="AV62" s="558" t="str">
        <f>IF(AV61="","",VLOOKUP(AV61,[8]シフト記号表!$C$6:$L$47,10,FALSE))</f>
        <v/>
      </c>
      <c r="AW62" s="558" t="str">
        <f>IF(AW61="","",VLOOKUP(AW61,[8]シフト記号表!$C$6:$L$47,10,FALSE))</f>
        <v/>
      </c>
      <c r="AX62" s="559" t="str">
        <f>IF(AX61="","",VLOOKUP(AX61,[8]シフト記号表!$C$6:$L$47,10,FALSE))</f>
        <v/>
      </c>
      <c r="AY62" s="557" t="str">
        <f>IF(AY61="","",VLOOKUP(AY61,[8]シフト記号表!$C$6:$L$47,10,FALSE))</f>
        <v/>
      </c>
      <c r="AZ62" s="558" t="str">
        <f>IF(AZ61="","",VLOOKUP(AZ61,[8]シフト記号表!$C$6:$L$47,10,FALSE))</f>
        <v/>
      </c>
      <c r="BA62" s="558" t="str">
        <f>IF(BA61="","",VLOOKUP(BA61,[8]シフト記号表!$C$6:$L$47,10,FALSE))</f>
        <v/>
      </c>
      <c r="BB62" s="2046">
        <f>IF($BE$3="４週",SUM(W62:AX62),IF($BE$3="暦月",SUM(W62:BA62),""))</f>
        <v>0</v>
      </c>
      <c r="BC62" s="2047"/>
      <c r="BD62" s="2048">
        <f>IF($BE$3="４週",BB62/4,IF($BE$3="暦月",(BB62/($BE$8/7)),""))</f>
        <v>0</v>
      </c>
      <c r="BE62" s="2047"/>
      <c r="BF62" s="2043"/>
      <c r="BG62" s="2044"/>
      <c r="BH62" s="2044"/>
      <c r="BI62" s="2044"/>
      <c r="BJ62" s="2045"/>
    </row>
    <row r="63" spans="2:62" ht="20.25" customHeight="1" x14ac:dyDescent="0.15">
      <c r="B63" s="2049">
        <f>B61+1</f>
        <v>24</v>
      </c>
      <c r="C63" s="2121"/>
      <c r="D63" s="2122"/>
      <c r="E63" s="761"/>
      <c r="F63" s="762"/>
      <c r="G63" s="761"/>
      <c r="H63" s="762"/>
      <c r="I63" s="2123"/>
      <c r="J63" s="2124"/>
      <c r="K63" s="2125"/>
      <c r="L63" s="2126"/>
      <c r="M63" s="2126"/>
      <c r="N63" s="2122"/>
      <c r="O63" s="2066"/>
      <c r="P63" s="2067"/>
      <c r="Q63" s="2067"/>
      <c r="R63" s="2067"/>
      <c r="S63" s="2068"/>
      <c r="T63" s="776" t="s">
        <v>887</v>
      </c>
      <c r="U63" s="777"/>
      <c r="V63" s="778"/>
      <c r="W63" s="549"/>
      <c r="X63" s="550"/>
      <c r="Y63" s="550"/>
      <c r="Z63" s="550"/>
      <c r="AA63" s="550"/>
      <c r="AB63" s="550"/>
      <c r="AC63" s="551"/>
      <c r="AD63" s="549"/>
      <c r="AE63" s="550"/>
      <c r="AF63" s="550"/>
      <c r="AG63" s="550"/>
      <c r="AH63" s="550"/>
      <c r="AI63" s="550"/>
      <c r="AJ63" s="551"/>
      <c r="AK63" s="549"/>
      <c r="AL63" s="550"/>
      <c r="AM63" s="550"/>
      <c r="AN63" s="550"/>
      <c r="AO63" s="550"/>
      <c r="AP63" s="550"/>
      <c r="AQ63" s="551"/>
      <c r="AR63" s="549"/>
      <c r="AS63" s="550"/>
      <c r="AT63" s="550"/>
      <c r="AU63" s="550"/>
      <c r="AV63" s="550"/>
      <c r="AW63" s="550"/>
      <c r="AX63" s="551"/>
      <c r="AY63" s="549"/>
      <c r="AZ63" s="550"/>
      <c r="BA63" s="772"/>
      <c r="BB63" s="2127"/>
      <c r="BC63" s="2128"/>
      <c r="BD63" s="2116"/>
      <c r="BE63" s="2117"/>
      <c r="BF63" s="2118"/>
      <c r="BG63" s="2119"/>
      <c r="BH63" s="2119"/>
      <c r="BI63" s="2119"/>
      <c r="BJ63" s="2120"/>
    </row>
    <row r="64" spans="2:62" ht="20.25" customHeight="1" x14ac:dyDescent="0.15">
      <c r="B64" s="2050"/>
      <c r="C64" s="2053"/>
      <c r="D64" s="2054"/>
      <c r="E64" s="761"/>
      <c r="F64" s="762">
        <f>C63</f>
        <v>0</v>
      </c>
      <c r="G64" s="761"/>
      <c r="H64" s="762">
        <f>I63</f>
        <v>0</v>
      </c>
      <c r="I64" s="2057"/>
      <c r="J64" s="2058"/>
      <c r="K64" s="2061"/>
      <c r="L64" s="2062"/>
      <c r="M64" s="2062"/>
      <c r="N64" s="2054"/>
      <c r="O64" s="2066"/>
      <c r="P64" s="2067"/>
      <c r="Q64" s="2067"/>
      <c r="R64" s="2067"/>
      <c r="S64" s="2068"/>
      <c r="T64" s="773" t="s">
        <v>888</v>
      </c>
      <c r="U64" s="774"/>
      <c r="V64" s="775"/>
      <c r="W64" s="557" t="str">
        <f>IF(W63="","",VLOOKUP(W63,[8]シフト記号表!$C$6:$L$47,10,FALSE))</f>
        <v/>
      </c>
      <c r="X64" s="558" t="str">
        <f>IF(X63="","",VLOOKUP(X63,[8]シフト記号表!$C$6:$L$47,10,FALSE))</f>
        <v/>
      </c>
      <c r="Y64" s="558" t="str">
        <f>IF(Y63="","",VLOOKUP(Y63,[8]シフト記号表!$C$6:$L$47,10,FALSE))</f>
        <v/>
      </c>
      <c r="Z64" s="558" t="str">
        <f>IF(Z63="","",VLOOKUP(Z63,[8]シフト記号表!$C$6:$L$47,10,FALSE))</f>
        <v/>
      </c>
      <c r="AA64" s="558" t="str">
        <f>IF(AA63="","",VLOOKUP(AA63,[8]シフト記号表!$C$6:$L$47,10,FALSE))</f>
        <v/>
      </c>
      <c r="AB64" s="558" t="str">
        <f>IF(AB63="","",VLOOKUP(AB63,[8]シフト記号表!$C$6:$L$47,10,FALSE))</f>
        <v/>
      </c>
      <c r="AC64" s="559" t="str">
        <f>IF(AC63="","",VLOOKUP(AC63,[8]シフト記号表!$C$6:$L$47,10,FALSE))</f>
        <v/>
      </c>
      <c r="AD64" s="557" t="str">
        <f>IF(AD63="","",VLOOKUP(AD63,[8]シフト記号表!$C$6:$L$47,10,FALSE))</f>
        <v/>
      </c>
      <c r="AE64" s="558" t="str">
        <f>IF(AE63="","",VLOOKUP(AE63,[8]シフト記号表!$C$6:$L$47,10,FALSE))</f>
        <v/>
      </c>
      <c r="AF64" s="558" t="str">
        <f>IF(AF63="","",VLOOKUP(AF63,[8]シフト記号表!$C$6:$L$47,10,FALSE))</f>
        <v/>
      </c>
      <c r="AG64" s="558" t="str">
        <f>IF(AG63="","",VLOOKUP(AG63,[8]シフト記号表!$C$6:$L$47,10,FALSE))</f>
        <v/>
      </c>
      <c r="AH64" s="558" t="str">
        <f>IF(AH63="","",VLOOKUP(AH63,[8]シフト記号表!$C$6:$L$47,10,FALSE))</f>
        <v/>
      </c>
      <c r="AI64" s="558" t="str">
        <f>IF(AI63="","",VLOOKUP(AI63,[8]シフト記号表!$C$6:$L$47,10,FALSE))</f>
        <v/>
      </c>
      <c r="AJ64" s="559" t="str">
        <f>IF(AJ63="","",VLOOKUP(AJ63,[8]シフト記号表!$C$6:$L$47,10,FALSE))</f>
        <v/>
      </c>
      <c r="AK64" s="557" t="str">
        <f>IF(AK63="","",VLOOKUP(AK63,[8]シフト記号表!$C$6:$L$47,10,FALSE))</f>
        <v/>
      </c>
      <c r="AL64" s="558" t="str">
        <f>IF(AL63="","",VLOOKUP(AL63,[8]シフト記号表!$C$6:$L$47,10,FALSE))</f>
        <v/>
      </c>
      <c r="AM64" s="558" t="str">
        <f>IF(AM63="","",VLOOKUP(AM63,[8]シフト記号表!$C$6:$L$47,10,FALSE))</f>
        <v/>
      </c>
      <c r="AN64" s="558" t="str">
        <f>IF(AN63="","",VLOOKUP(AN63,[8]シフト記号表!$C$6:$L$47,10,FALSE))</f>
        <v/>
      </c>
      <c r="AO64" s="558" t="str">
        <f>IF(AO63="","",VLOOKUP(AO63,[8]シフト記号表!$C$6:$L$47,10,FALSE))</f>
        <v/>
      </c>
      <c r="AP64" s="558" t="str">
        <f>IF(AP63="","",VLOOKUP(AP63,[8]シフト記号表!$C$6:$L$47,10,FALSE))</f>
        <v/>
      </c>
      <c r="AQ64" s="559" t="str">
        <f>IF(AQ63="","",VLOOKUP(AQ63,[8]シフト記号表!$C$6:$L$47,10,FALSE))</f>
        <v/>
      </c>
      <c r="AR64" s="557" t="str">
        <f>IF(AR63="","",VLOOKUP(AR63,[8]シフト記号表!$C$6:$L$47,10,FALSE))</f>
        <v/>
      </c>
      <c r="AS64" s="558" t="str">
        <f>IF(AS63="","",VLOOKUP(AS63,[8]シフト記号表!$C$6:$L$47,10,FALSE))</f>
        <v/>
      </c>
      <c r="AT64" s="558" t="str">
        <f>IF(AT63="","",VLOOKUP(AT63,[8]シフト記号表!$C$6:$L$47,10,FALSE))</f>
        <v/>
      </c>
      <c r="AU64" s="558" t="str">
        <f>IF(AU63="","",VLOOKUP(AU63,[8]シフト記号表!$C$6:$L$47,10,FALSE))</f>
        <v/>
      </c>
      <c r="AV64" s="558" t="str">
        <f>IF(AV63="","",VLOOKUP(AV63,[8]シフト記号表!$C$6:$L$47,10,FALSE))</f>
        <v/>
      </c>
      <c r="AW64" s="558" t="str">
        <f>IF(AW63="","",VLOOKUP(AW63,[8]シフト記号表!$C$6:$L$47,10,FALSE))</f>
        <v/>
      </c>
      <c r="AX64" s="559" t="str">
        <f>IF(AX63="","",VLOOKUP(AX63,[8]シフト記号表!$C$6:$L$47,10,FALSE))</f>
        <v/>
      </c>
      <c r="AY64" s="557" t="str">
        <f>IF(AY63="","",VLOOKUP(AY63,[8]シフト記号表!$C$6:$L$47,10,FALSE))</f>
        <v/>
      </c>
      <c r="AZ64" s="558" t="str">
        <f>IF(AZ63="","",VLOOKUP(AZ63,[8]シフト記号表!$C$6:$L$47,10,FALSE))</f>
        <v/>
      </c>
      <c r="BA64" s="558" t="str">
        <f>IF(BA63="","",VLOOKUP(BA63,[8]シフト記号表!$C$6:$L$47,10,FALSE))</f>
        <v/>
      </c>
      <c r="BB64" s="2046">
        <f>IF($BE$3="４週",SUM(W64:AX64),IF($BE$3="暦月",SUM(W64:BA64),""))</f>
        <v>0</v>
      </c>
      <c r="BC64" s="2047"/>
      <c r="BD64" s="2048">
        <f>IF($BE$3="４週",BB64/4,IF($BE$3="暦月",(BB64/($BE$8/7)),""))</f>
        <v>0</v>
      </c>
      <c r="BE64" s="2047"/>
      <c r="BF64" s="2043"/>
      <c r="BG64" s="2044"/>
      <c r="BH64" s="2044"/>
      <c r="BI64" s="2044"/>
      <c r="BJ64" s="2045"/>
    </row>
    <row r="65" spans="2:62" ht="20.25" customHeight="1" x14ac:dyDescent="0.15">
      <c r="B65" s="2049">
        <f>B63+1</f>
        <v>25</v>
      </c>
      <c r="C65" s="2121"/>
      <c r="D65" s="2122"/>
      <c r="E65" s="761"/>
      <c r="F65" s="762"/>
      <c r="G65" s="761"/>
      <c r="H65" s="762"/>
      <c r="I65" s="2123"/>
      <c r="J65" s="2124"/>
      <c r="K65" s="2125"/>
      <c r="L65" s="2126"/>
      <c r="M65" s="2126"/>
      <c r="N65" s="2122"/>
      <c r="O65" s="2066"/>
      <c r="P65" s="2067"/>
      <c r="Q65" s="2067"/>
      <c r="R65" s="2067"/>
      <c r="S65" s="2068"/>
      <c r="T65" s="776" t="s">
        <v>887</v>
      </c>
      <c r="U65" s="777"/>
      <c r="V65" s="778"/>
      <c r="W65" s="549"/>
      <c r="X65" s="550"/>
      <c r="Y65" s="550"/>
      <c r="Z65" s="550"/>
      <c r="AA65" s="550"/>
      <c r="AB65" s="550"/>
      <c r="AC65" s="551"/>
      <c r="AD65" s="549"/>
      <c r="AE65" s="550"/>
      <c r="AF65" s="550"/>
      <c r="AG65" s="550"/>
      <c r="AH65" s="550"/>
      <c r="AI65" s="550"/>
      <c r="AJ65" s="551"/>
      <c r="AK65" s="549"/>
      <c r="AL65" s="550"/>
      <c r="AM65" s="550"/>
      <c r="AN65" s="550"/>
      <c r="AO65" s="550"/>
      <c r="AP65" s="550"/>
      <c r="AQ65" s="551"/>
      <c r="AR65" s="549"/>
      <c r="AS65" s="550"/>
      <c r="AT65" s="550"/>
      <c r="AU65" s="550"/>
      <c r="AV65" s="550"/>
      <c r="AW65" s="550"/>
      <c r="AX65" s="551"/>
      <c r="AY65" s="549"/>
      <c r="AZ65" s="550"/>
      <c r="BA65" s="772"/>
      <c r="BB65" s="2127"/>
      <c r="BC65" s="2128"/>
      <c r="BD65" s="2116"/>
      <c r="BE65" s="2117"/>
      <c r="BF65" s="2118"/>
      <c r="BG65" s="2119"/>
      <c r="BH65" s="2119"/>
      <c r="BI65" s="2119"/>
      <c r="BJ65" s="2120"/>
    </row>
    <row r="66" spans="2:62" ht="20.25" customHeight="1" x14ac:dyDescent="0.15">
      <c r="B66" s="2050"/>
      <c r="C66" s="2053"/>
      <c r="D66" s="2054"/>
      <c r="E66" s="761"/>
      <c r="F66" s="762">
        <f>C65</f>
        <v>0</v>
      </c>
      <c r="G66" s="761"/>
      <c r="H66" s="762">
        <f>I65</f>
        <v>0</v>
      </c>
      <c r="I66" s="2057"/>
      <c r="J66" s="2058"/>
      <c r="K66" s="2061"/>
      <c r="L66" s="2062"/>
      <c r="M66" s="2062"/>
      <c r="N66" s="2054"/>
      <c r="O66" s="2066"/>
      <c r="P66" s="2067"/>
      <c r="Q66" s="2067"/>
      <c r="R66" s="2067"/>
      <c r="S66" s="2068"/>
      <c r="T66" s="773" t="s">
        <v>888</v>
      </c>
      <c r="U66" s="774"/>
      <c r="V66" s="775"/>
      <c r="W66" s="557" t="str">
        <f>IF(W65="","",VLOOKUP(W65,[8]シフト記号表!$C$6:$L$47,10,FALSE))</f>
        <v/>
      </c>
      <c r="X66" s="558" t="str">
        <f>IF(X65="","",VLOOKUP(X65,[8]シフト記号表!$C$6:$L$47,10,FALSE))</f>
        <v/>
      </c>
      <c r="Y66" s="558" t="str">
        <f>IF(Y65="","",VLOOKUP(Y65,[8]シフト記号表!$C$6:$L$47,10,FALSE))</f>
        <v/>
      </c>
      <c r="Z66" s="558" t="str">
        <f>IF(Z65="","",VLOOKUP(Z65,[8]シフト記号表!$C$6:$L$47,10,FALSE))</f>
        <v/>
      </c>
      <c r="AA66" s="558" t="str">
        <f>IF(AA65="","",VLOOKUP(AA65,[8]シフト記号表!$C$6:$L$47,10,FALSE))</f>
        <v/>
      </c>
      <c r="AB66" s="558" t="str">
        <f>IF(AB65="","",VLOOKUP(AB65,[8]シフト記号表!$C$6:$L$47,10,FALSE))</f>
        <v/>
      </c>
      <c r="AC66" s="559" t="str">
        <f>IF(AC65="","",VLOOKUP(AC65,[8]シフト記号表!$C$6:$L$47,10,FALSE))</f>
        <v/>
      </c>
      <c r="AD66" s="557" t="str">
        <f>IF(AD65="","",VLOOKUP(AD65,[8]シフト記号表!$C$6:$L$47,10,FALSE))</f>
        <v/>
      </c>
      <c r="AE66" s="558" t="str">
        <f>IF(AE65="","",VLOOKUP(AE65,[8]シフト記号表!$C$6:$L$47,10,FALSE))</f>
        <v/>
      </c>
      <c r="AF66" s="558" t="str">
        <f>IF(AF65="","",VLOOKUP(AF65,[8]シフト記号表!$C$6:$L$47,10,FALSE))</f>
        <v/>
      </c>
      <c r="AG66" s="558" t="str">
        <f>IF(AG65="","",VLOOKUP(AG65,[8]シフト記号表!$C$6:$L$47,10,FALSE))</f>
        <v/>
      </c>
      <c r="AH66" s="558" t="str">
        <f>IF(AH65="","",VLOOKUP(AH65,[8]シフト記号表!$C$6:$L$47,10,FALSE))</f>
        <v/>
      </c>
      <c r="AI66" s="558" t="str">
        <f>IF(AI65="","",VLOOKUP(AI65,[8]シフト記号表!$C$6:$L$47,10,FALSE))</f>
        <v/>
      </c>
      <c r="AJ66" s="559" t="str">
        <f>IF(AJ65="","",VLOOKUP(AJ65,[8]シフト記号表!$C$6:$L$47,10,FALSE))</f>
        <v/>
      </c>
      <c r="AK66" s="557" t="str">
        <f>IF(AK65="","",VLOOKUP(AK65,[8]シフト記号表!$C$6:$L$47,10,FALSE))</f>
        <v/>
      </c>
      <c r="AL66" s="558" t="str">
        <f>IF(AL65="","",VLOOKUP(AL65,[8]シフト記号表!$C$6:$L$47,10,FALSE))</f>
        <v/>
      </c>
      <c r="AM66" s="558" t="str">
        <f>IF(AM65="","",VLOOKUP(AM65,[8]シフト記号表!$C$6:$L$47,10,FALSE))</f>
        <v/>
      </c>
      <c r="AN66" s="558" t="str">
        <f>IF(AN65="","",VLOOKUP(AN65,[8]シフト記号表!$C$6:$L$47,10,FALSE))</f>
        <v/>
      </c>
      <c r="AO66" s="558" t="str">
        <f>IF(AO65="","",VLOOKUP(AO65,[8]シフト記号表!$C$6:$L$47,10,FALSE))</f>
        <v/>
      </c>
      <c r="AP66" s="558" t="str">
        <f>IF(AP65="","",VLOOKUP(AP65,[8]シフト記号表!$C$6:$L$47,10,FALSE))</f>
        <v/>
      </c>
      <c r="AQ66" s="559" t="str">
        <f>IF(AQ65="","",VLOOKUP(AQ65,[8]シフト記号表!$C$6:$L$47,10,FALSE))</f>
        <v/>
      </c>
      <c r="AR66" s="557" t="str">
        <f>IF(AR65="","",VLOOKUP(AR65,[8]シフト記号表!$C$6:$L$47,10,FALSE))</f>
        <v/>
      </c>
      <c r="AS66" s="558" t="str">
        <f>IF(AS65="","",VLOOKUP(AS65,[8]シフト記号表!$C$6:$L$47,10,FALSE))</f>
        <v/>
      </c>
      <c r="AT66" s="558" t="str">
        <f>IF(AT65="","",VLOOKUP(AT65,[8]シフト記号表!$C$6:$L$47,10,FALSE))</f>
        <v/>
      </c>
      <c r="AU66" s="558" t="str">
        <f>IF(AU65="","",VLOOKUP(AU65,[8]シフト記号表!$C$6:$L$47,10,FALSE))</f>
        <v/>
      </c>
      <c r="AV66" s="558" t="str">
        <f>IF(AV65="","",VLOOKUP(AV65,[8]シフト記号表!$C$6:$L$47,10,FALSE))</f>
        <v/>
      </c>
      <c r="AW66" s="558" t="str">
        <f>IF(AW65="","",VLOOKUP(AW65,[8]シフト記号表!$C$6:$L$47,10,FALSE))</f>
        <v/>
      </c>
      <c r="AX66" s="559" t="str">
        <f>IF(AX65="","",VLOOKUP(AX65,[8]シフト記号表!$C$6:$L$47,10,FALSE))</f>
        <v/>
      </c>
      <c r="AY66" s="557" t="str">
        <f>IF(AY65="","",VLOOKUP(AY65,[8]シフト記号表!$C$6:$L$47,10,FALSE))</f>
        <v/>
      </c>
      <c r="AZ66" s="558" t="str">
        <f>IF(AZ65="","",VLOOKUP(AZ65,[8]シフト記号表!$C$6:$L$47,10,FALSE))</f>
        <v/>
      </c>
      <c r="BA66" s="558" t="str">
        <f>IF(BA65="","",VLOOKUP(BA65,[8]シフト記号表!$C$6:$L$47,10,FALSE))</f>
        <v/>
      </c>
      <c r="BB66" s="2046">
        <f>IF($BE$3="４週",SUM(W66:AX66),IF($BE$3="暦月",SUM(W66:BA66),""))</f>
        <v>0</v>
      </c>
      <c r="BC66" s="2047"/>
      <c r="BD66" s="2048">
        <f>IF($BE$3="４週",BB66/4,IF($BE$3="暦月",(BB66/($BE$8/7)),""))</f>
        <v>0</v>
      </c>
      <c r="BE66" s="2047"/>
      <c r="BF66" s="2043"/>
      <c r="BG66" s="2044"/>
      <c r="BH66" s="2044"/>
      <c r="BI66" s="2044"/>
      <c r="BJ66" s="2045"/>
    </row>
    <row r="67" spans="2:62" ht="20.25" customHeight="1" x14ac:dyDescent="0.15">
      <c r="B67" s="2049">
        <f>B65+1</f>
        <v>26</v>
      </c>
      <c r="C67" s="2121"/>
      <c r="D67" s="2122"/>
      <c r="E67" s="761"/>
      <c r="F67" s="762"/>
      <c r="G67" s="761"/>
      <c r="H67" s="762"/>
      <c r="I67" s="2123"/>
      <c r="J67" s="2124"/>
      <c r="K67" s="2125"/>
      <c r="L67" s="2126"/>
      <c r="M67" s="2126"/>
      <c r="N67" s="2122"/>
      <c r="O67" s="2066"/>
      <c r="P67" s="2067"/>
      <c r="Q67" s="2067"/>
      <c r="R67" s="2067"/>
      <c r="S67" s="2068"/>
      <c r="T67" s="776" t="s">
        <v>887</v>
      </c>
      <c r="U67" s="777"/>
      <c r="V67" s="778"/>
      <c r="W67" s="549"/>
      <c r="X67" s="550"/>
      <c r="Y67" s="550"/>
      <c r="Z67" s="550"/>
      <c r="AA67" s="550"/>
      <c r="AB67" s="550"/>
      <c r="AC67" s="551"/>
      <c r="AD67" s="549"/>
      <c r="AE67" s="550"/>
      <c r="AF67" s="550"/>
      <c r="AG67" s="550"/>
      <c r="AH67" s="550"/>
      <c r="AI67" s="550"/>
      <c r="AJ67" s="551"/>
      <c r="AK67" s="549"/>
      <c r="AL67" s="550"/>
      <c r="AM67" s="550"/>
      <c r="AN67" s="550"/>
      <c r="AO67" s="550"/>
      <c r="AP67" s="550"/>
      <c r="AQ67" s="551"/>
      <c r="AR67" s="549"/>
      <c r="AS67" s="550"/>
      <c r="AT67" s="550"/>
      <c r="AU67" s="550"/>
      <c r="AV67" s="550"/>
      <c r="AW67" s="550"/>
      <c r="AX67" s="551"/>
      <c r="AY67" s="549"/>
      <c r="AZ67" s="550"/>
      <c r="BA67" s="772"/>
      <c r="BB67" s="2127"/>
      <c r="BC67" s="2128"/>
      <c r="BD67" s="2116"/>
      <c r="BE67" s="2117"/>
      <c r="BF67" s="2118"/>
      <c r="BG67" s="2119"/>
      <c r="BH67" s="2119"/>
      <c r="BI67" s="2119"/>
      <c r="BJ67" s="2120"/>
    </row>
    <row r="68" spans="2:62" ht="20.25" customHeight="1" x14ac:dyDescent="0.15">
      <c r="B68" s="2050"/>
      <c r="C68" s="2053"/>
      <c r="D68" s="2054"/>
      <c r="E68" s="761"/>
      <c r="F68" s="762">
        <f>C67</f>
        <v>0</v>
      </c>
      <c r="G68" s="761"/>
      <c r="H68" s="762">
        <f>I67</f>
        <v>0</v>
      </c>
      <c r="I68" s="2057"/>
      <c r="J68" s="2058"/>
      <c r="K68" s="2061"/>
      <c r="L68" s="2062"/>
      <c r="M68" s="2062"/>
      <c r="N68" s="2054"/>
      <c r="O68" s="2066"/>
      <c r="P68" s="2067"/>
      <c r="Q68" s="2067"/>
      <c r="R68" s="2067"/>
      <c r="S68" s="2068"/>
      <c r="T68" s="773" t="s">
        <v>888</v>
      </c>
      <c r="U68" s="774"/>
      <c r="V68" s="775"/>
      <c r="W68" s="557" t="str">
        <f>IF(W67="","",VLOOKUP(W67,[8]シフト記号表!$C$6:$L$47,10,FALSE))</f>
        <v/>
      </c>
      <c r="X68" s="558" t="str">
        <f>IF(X67="","",VLOOKUP(X67,[8]シフト記号表!$C$6:$L$47,10,FALSE))</f>
        <v/>
      </c>
      <c r="Y68" s="558" t="str">
        <f>IF(Y67="","",VLOOKUP(Y67,[8]シフト記号表!$C$6:$L$47,10,FALSE))</f>
        <v/>
      </c>
      <c r="Z68" s="558" t="str">
        <f>IF(Z67="","",VLOOKUP(Z67,[8]シフト記号表!$C$6:$L$47,10,FALSE))</f>
        <v/>
      </c>
      <c r="AA68" s="558" t="str">
        <f>IF(AA67="","",VLOOKUP(AA67,[8]シフト記号表!$C$6:$L$47,10,FALSE))</f>
        <v/>
      </c>
      <c r="AB68" s="558" t="str">
        <f>IF(AB67="","",VLOOKUP(AB67,[8]シフト記号表!$C$6:$L$47,10,FALSE))</f>
        <v/>
      </c>
      <c r="AC68" s="559" t="str">
        <f>IF(AC67="","",VLOOKUP(AC67,[8]シフト記号表!$C$6:$L$47,10,FALSE))</f>
        <v/>
      </c>
      <c r="AD68" s="557" t="str">
        <f>IF(AD67="","",VLOOKUP(AD67,[8]シフト記号表!$C$6:$L$47,10,FALSE))</f>
        <v/>
      </c>
      <c r="AE68" s="558" t="str">
        <f>IF(AE67="","",VLOOKUP(AE67,[8]シフト記号表!$C$6:$L$47,10,FALSE))</f>
        <v/>
      </c>
      <c r="AF68" s="558" t="str">
        <f>IF(AF67="","",VLOOKUP(AF67,[8]シフト記号表!$C$6:$L$47,10,FALSE))</f>
        <v/>
      </c>
      <c r="AG68" s="558" t="str">
        <f>IF(AG67="","",VLOOKUP(AG67,[8]シフト記号表!$C$6:$L$47,10,FALSE))</f>
        <v/>
      </c>
      <c r="AH68" s="558" t="str">
        <f>IF(AH67="","",VLOOKUP(AH67,[8]シフト記号表!$C$6:$L$47,10,FALSE))</f>
        <v/>
      </c>
      <c r="AI68" s="558" t="str">
        <f>IF(AI67="","",VLOOKUP(AI67,[8]シフト記号表!$C$6:$L$47,10,FALSE))</f>
        <v/>
      </c>
      <c r="AJ68" s="559" t="str">
        <f>IF(AJ67="","",VLOOKUP(AJ67,[8]シフト記号表!$C$6:$L$47,10,FALSE))</f>
        <v/>
      </c>
      <c r="AK68" s="557" t="str">
        <f>IF(AK67="","",VLOOKUP(AK67,[8]シフト記号表!$C$6:$L$47,10,FALSE))</f>
        <v/>
      </c>
      <c r="AL68" s="558" t="str">
        <f>IF(AL67="","",VLOOKUP(AL67,[8]シフト記号表!$C$6:$L$47,10,FALSE))</f>
        <v/>
      </c>
      <c r="AM68" s="558" t="str">
        <f>IF(AM67="","",VLOOKUP(AM67,[8]シフト記号表!$C$6:$L$47,10,FALSE))</f>
        <v/>
      </c>
      <c r="AN68" s="558" t="str">
        <f>IF(AN67="","",VLOOKUP(AN67,[8]シフト記号表!$C$6:$L$47,10,FALSE))</f>
        <v/>
      </c>
      <c r="AO68" s="558" t="str">
        <f>IF(AO67="","",VLOOKUP(AO67,[8]シフト記号表!$C$6:$L$47,10,FALSE))</f>
        <v/>
      </c>
      <c r="AP68" s="558" t="str">
        <f>IF(AP67="","",VLOOKUP(AP67,[8]シフト記号表!$C$6:$L$47,10,FALSE))</f>
        <v/>
      </c>
      <c r="AQ68" s="559" t="str">
        <f>IF(AQ67="","",VLOOKUP(AQ67,[8]シフト記号表!$C$6:$L$47,10,FALSE))</f>
        <v/>
      </c>
      <c r="AR68" s="557" t="str">
        <f>IF(AR67="","",VLOOKUP(AR67,[8]シフト記号表!$C$6:$L$47,10,FALSE))</f>
        <v/>
      </c>
      <c r="AS68" s="558" t="str">
        <f>IF(AS67="","",VLOOKUP(AS67,[8]シフト記号表!$C$6:$L$47,10,FALSE))</f>
        <v/>
      </c>
      <c r="AT68" s="558" t="str">
        <f>IF(AT67="","",VLOOKUP(AT67,[8]シフト記号表!$C$6:$L$47,10,FALSE))</f>
        <v/>
      </c>
      <c r="AU68" s="558" t="str">
        <f>IF(AU67="","",VLOOKUP(AU67,[8]シフト記号表!$C$6:$L$47,10,FALSE))</f>
        <v/>
      </c>
      <c r="AV68" s="558" t="str">
        <f>IF(AV67="","",VLOOKUP(AV67,[8]シフト記号表!$C$6:$L$47,10,FALSE))</f>
        <v/>
      </c>
      <c r="AW68" s="558" t="str">
        <f>IF(AW67="","",VLOOKUP(AW67,[8]シフト記号表!$C$6:$L$47,10,FALSE))</f>
        <v/>
      </c>
      <c r="AX68" s="559" t="str">
        <f>IF(AX67="","",VLOOKUP(AX67,[8]シフト記号表!$C$6:$L$47,10,FALSE))</f>
        <v/>
      </c>
      <c r="AY68" s="557" t="str">
        <f>IF(AY67="","",VLOOKUP(AY67,[8]シフト記号表!$C$6:$L$47,10,FALSE))</f>
        <v/>
      </c>
      <c r="AZ68" s="558" t="str">
        <f>IF(AZ67="","",VLOOKUP(AZ67,[8]シフト記号表!$C$6:$L$47,10,FALSE))</f>
        <v/>
      </c>
      <c r="BA68" s="558" t="str">
        <f>IF(BA67="","",VLOOKUP(BA67,[8]シフト記号表!$C$6:$L$47,10,FALSE))</f>
        <v/>
      </c>
      <c r="BB68" s="2046">
        <f>IF($BE$3="４週",SUM(W68:AX68),IF($BE$3="暦月",SUM(W68:BA68),""))</f>
        <v>0</v>
      </c>
      <c r="BC68" s="2047"/>
      <c r="BD68" s="2048">
        <f>IF($BE$3="４週",BB68/4,IF($BE$3="暦月",(BB68/($BE$8/7)),""))</f>
        <v>0</v>
      </c>
      <c r="BE68" s="2047"/>
      <c r="BF68" s="2043"/>
      <c r="BG68" s="2044"/>
      <c r="BH68" s="2044"/>
      <c r="BI68" s="2044"/>
      <c r="BJ68" s="2045"/>
    </row>
    <row r="69" spans="2:62" ht="20.25" customHeight="1" x14ac:dyDescent="0.15">
      <c r="B69" s="2049">
        <f>B67+1</f>
        <v>27</v>
      </c>
      <c r="C69" s="2121"/>
      <c r="D69" s="2122"/>
      <c r="E69" s="761"/>
      <c r="F69" s="762"/>
      <c r="G69" s="761"/>
      <c r="H69" s="762"/>
      <c r="I69" s="2123"/>
      <c r="J69" s="2124"/>
      <c r="K69" s="2125"/>
      <c r="L69" s="2126"/>
      <c r="M69" s="2126"/>
      <c r="N69" s="2122"/>
      <c r="O69" s="2066"/>
      <c r="P69" s="2067"/>
      <c r="Q69" s="2067"/>
      <c r="R69" s="2067"/>
      <c r="S69" s="2068"/>
      <c r="T69" s="776" t="s">
        <v>887</v>
      </c>
      <c r="U69" s="777"/>
      <c r="V69" s="778"/>
      <c r="W69" s="549"/>
      <c r="X69" s="550"/>
      <c r="Y69" s="550"/>
      <c r="Z69" s="550"/>
      <c r="AA69" s="550"/>
      <c r="AB69" s="550"/>
      <c r="AC69" s="551"/>
      <c r="AD69" s="549"/>
      <c r="AE69" s="550"/>
      <c r="AF69" s="550"/>
      <c r="AG69" s="550"/>
      <c r="AH69" s="550"/>
      <c r="AI69" s="550"/>
      <c r="AJ69" s="551"/>
      <c r="AK69" s="549"/>
      <c r="AL69" s="550"/>
      <c r="AM69" s="550"/>
      <c r="AN69" s="550"/>
      <c r="AO69" s="550"/>
      <c r="AP69" s="550"/>
      <c r="AQ69" s="551"/>
      <c r="AR69" s="549"/>
      <c r="AS69" s="550"/>
      <c r="AT69" s="550"/>
      <c r="AU69" s="550"/>
      <c r="AV69" s="550"/>
      <c r="AW69" s="550"/>
      <c r="AX69" s="551"/>
      <c r="AY69" s="549"/>
      <c r="AZ69" s="550"/>
      <c r="BA69" s="772"/>
      <c r="BB69" s="2127"/>
      <c r="BC69" s="2128"/>
      <c r="BD69" s="2116"/>
      <c r="BE69" s="2117"/>
      <c r="BF69" s="2118"/>
      <c r="BG69" s="2119"/>
      <c r="BH69" s="2119"/>
      <c r="BI69" s="2119"/>
      <c r="BJ69" s="2120"/>
    </row>
    <row r="70" spans="2:62" ht="20.25" customHeight="1" x14ac:dyDescent="0.15">
      <c r="B70" s="2050"/>
      <c r="C70" s="2053"/>
      <c r="D70" s="2054"/>
      <c r="E70" s="761"/>
      <c r="F70" s="762">
        <f>C69</f>
        <v>0</v>
      </c>
      <c r="G70" s="761"/>
      <c r="H70" s="762">
        <f>I69</f>
        <v>0</v>
      </c>
      <c r="I70" s="2057"/>
      <c r="J70" s="2058"/>
      <c r="K70" s="2061"/>
      <c r="L70" s="2062"/>
      <c r="M70" s="2062"/>
      <c r="N70" s="2054"/>
      <c r="O70" s="2066"/>
      <c r="P70" s="2067"/>
      <c r="Q70" s="2067"/>
      <c r="R70" s="2067"/>
      <c r="S70" s="2068"/>
      <c r="T70" s="773" t="s">
        <v>888</v>
      </c>
      <c r="U70" s="774"/>
      <c r="V70" s="775"/>
      <c r="W70" s="557" t="str">
        <f>IF(W69="","",VLOOKUP(W69,[8]シフト記号表!$C$6:$L$47,10,FALSE))</f>
        <v/>
      </c>
      <c r="X70" s="558" t="str">
        <f>IF(X69="","",VLOOKUP(X69,[8]シフト記号表!$C$6:$L$47,10,FALSE))</f>
        <v/>
      </c>
      <c r="Y70" s="558" t="str">
        <f>IF(Y69="","",VLOOKUP(Y69,[8]シフト記号表!$C$6:$L$47,10,FALSE))</f>
        <v/>
      </c>
      <c r="Z70" s="558" t="str">
        <f>IF(Z69="","",VLOOKUP(Z69,[8]シフト記号表!$C$6:$L$47,10,FALSE))</f>
        <v/>
      </c>
      <c r="AA70" s="558" t="str">
        <f>IF(AA69="","",VLOOKUP(AA69,[8]シフト記号表!$C$6:$L$47,10,FALSE))</f>
        <v/>
      </c>
      <c r="AB70" s="558" t="str">
        <f>IF(AB69="","",VLOOKUP(AB69,[8]シフト記号表!$C$6:$L$47,10,FALSE))</f>
        <v/>
      </c>
      <c r="AC70" s="559" t="str">
        <f>IF(AC69="","",VLOOKUP(AC69,[8]シフト記号表!$C$6:$L$47,10,FALSE))</f>
        <v/>
      </c>
      <c r="AD70" s="557" t="str">
        <f>IF(AD69="","",VLOOKUP(AD69,[8]シフト記号表!$C$6:$L$47,10,FALSE))</f>
        <v/>
      </c>
      <c r="AE70" s="558" t="str">
        <f>IF(AE69="","",VLOOKUP(AE69,[8]シフト記号表!$C$6:$L$47,10,FALSE))</f>
        <v/>
      </c>
      <c r="AF70" s="558" t="str">
        <f>IF(AF69="","",VLOOKUP(AF69,[8]シフト記号表!$C$6:$L$47,10,FALSE))</f>
        <v/>
      </c>
      <c r="AG70" s="558" t="str">
        <f>IF(AG69="","",VLOOKUP(AG69,[8]シフト記号表!$C$6:$L$47,10,FALSE))</f>
        <v/>
      </c>
      <c r="AH70" s="558" t="str">
        <f>IF(AH69="","",VLOOKUP(AH69,[8]シフト記号表!$C$6:$L$47,10,FALSE))</f>
        <v/>
      </c>
      <c r="AI70" s="558" t="str">
        <f>IF(AI69="","",VLOOKUP(AI69,[8]シフト記号表!$C$6:$L$47,10,FALSE))</f>
        <v/>
      </c>
      <c r="AJ70" s="559" t="str">
        <f>IF(AJ69="","",VLOOKUP(AJ69,[8]シフト記号表!$C$6:$L$47,10,FALSE))</f>
        <v/>
      </c>
      <c r="AK70" s="557" t="str">
        <f>IF(AK69="","",VLOOKUP(AK69,[8]シフト記号表!$C$6:$L$47,10,FALSE))</f>
        <v/>
      </c>
      <c r="AL70" s="558" t="str">
        <f>IF(AL69="","",VLOOKUP(AL69,[8]シフト記号表!$C$6:$L$47,10,FALSE))</f>
        <v/>
      </c>
      <c r="AM70" s="558" t="str">
        <f>IF(AM69="","",VLOOKUP(AM69,[8]シフト記号表!$C$6:$L$47,10,FALSE))</f>
        <v/>
      </c>
      <c r="AN70" s="558" t="str">
        <f>IF(AN69="","",VLOOKUP(AN69,[8]シフト記号表!$C$6:$L$47,10,FALSE))</f>
        <v/>
      </c>
      <c r="AO70" s="558" t="str">
        <f>IF(AO69="","",VLOOKUP(AO69,[8]シフト記号表!$C$6:$L$47,10,FALSE))</f>
        <v/>
      </c>
      <c r="AP70" s="558" t="str">
        <f>IF(AP69="","",VLOOKUP(AP69,[8]シフト記号表!$C$6:$L$47,10,FALSE))</f>
        <v/>
      </c>
      <c r="AQ70" s="559" t="str">
        <f>IF(AQ69="","",VLOOKUP(AQ69,[8]シフト記号表!$C$6:$L$47,10,FALSE))</f>
        <v/>
      </c>
      <c r="AR70" s="557" t="str">
        <f>IF(AR69="","",VLOOKUP(AR69,[8]シフト記号表!$C$6:$L$47,10,FALSE))</f>
        <v/>
      </c>
      <c r="AS70" s="558" t="str">
        <f>IF(AS69="","",VLOOKUP(AS69,[8]シフト記号表!$C$6:$L$47,10,FALSE))</f>
        <v/>
      </c>
      <c r="AT70" s="558" t="str">
        <f>IF(AT69="","",VLOOKUP(AT69,[8]シフト記号表!$C$6:$L$47,10,FALSE))</f>
        <v/>
      </c>
      <c r="AU70" s="558" t="str">
        <f>IF(AU69="","",VLOOKUP(AU69,[8]シフト記号表!$C$6:$L$47,10,FALSE))</f>
        <v/>
      </c>
      <c r="AV70" s="558" t="str">
        <f>IF(AV69="","",VLOOKUP(AV69,[8]シフト記号表!$C$6:$L$47,10,FALSE))</f>
        <v/>
      </c>
      <c r="AW70" s="558" t="str">
        <f>IF(AW69="","",VLOOKUP(AW69,[8]シフト記号表!$C$6:$L$47,10,FALSE))</f>
        <v/>
      </c>
      <c r="AX70" s="559" t="str">
        <f>IF(AX69="","",VLOOKUP(AX69,[8]シフト記号表!$C$6:$L$47,10,FALSE))</f>
        <v/>
      </c>
      <c r="AY70" s="557" t="str">
        <f>IF(AY69="","",VLOOKUP(AY69,[8]シフト記号表!$C$6:$L$47,10,FALSE))</f>
        <v/>
      </c>
      <c r="AZ70" s="558" t="str">
        <f>IF(AZ69="","",VLOOKUP(AZ69,[8]シフト記号表!$C$6:$L$47,10,FALSE))</f>
        <v/>
      </c>
      <c r="BA70" s="558" t="str">
        <f>IF(BA69="","",VLOOKUP(BA69,[8]シフト記号表!$C$6:$L$47,10,FALSE))</f>
        <v/>
      </c>
      <c r="BB70" s="2046">
        <f>IF($BE$3="４週",SUM(W70:AX70),IF($BE$3="暦月",SUM(W70:BA70),""))</f>
        <v>0</v>
      </c>
      <c r="BC70" s="2047"/>
      <c r="BD70" s="2048">
        <f>IF($BE$3="４週",BB70/4,IF($BE$3="暦月",(BB70/($BE$8/7)),""))</f>
        <v>0</v>
      </c>
      <c r="BE70" s="2047"/>
      <c r="BF70" s="2043"/>
      <c r="BG70" s="2044"/>
      <c r="BH70" s="2044"/>
      <c r="BI70" s="2044"/>
      <c r="BJ70" s="2045"/>
    </row>
    <row r="71" spans="2:62" ht="20.25" customHeight="1" x14ac:dyDescent="0.15">
      <c r="B71" s="2049">
        <f>B69+1</f>
        <v>28</v>
      </c>
      <c r="C71" s="2121"/>
      <c r="D71" s="2122"/>
      <c r="E71" s="761"/>
      <c r="F71" s="762"/>
      <c r="G71" s="761"/>
      <c r="H71" s="762"/>
      <c r="I71" s="2123"/>
      <c r="J71" s="2124"/>
      <c r="K71" s="2125"/>
      <c r="L71" s="2126"/>
      <c r="M71" s="2126"/>
      <c r="N71" s="2122"/>
      <c r="O71" s="2066"/>
      <c r="P71" s="2067"/>
      <c r="Q71" s="2067"/>
      <c r="R71" s="2067"/>
      <c r="S71" s="2068"/>
      <c r="T71" s="776" t="s">
        <v>887</v>
      </c>
      <c r="U71" s="777"/>
      <c r="V71" s="778"/>
      <c r="W71" s="549"/>
      <c r="X71" s="550"/>
      <c r="Y71" s="550"/>
      <c r="Z71" s="550"/>
      <c r="AA71" s="550"/>
      <c r="AB71" s="550"/>
      <c r="AC71" s="551"/>
      <c r="AD71" s="549"/>
      <c r="AE71" s="550"/>
      <c r="AF71" s="550"/>
      <c r="AG71" s="550"/>
      <c r="AH71" s="550"/>
      <c r="AI71" s="550"/>
      <c r="AJ71" s="551"/>
      <c r="AK71" s="549"/>
      <c r="AL71" s="550"/>
      <c r="AM71" s="550"/>
      <c r="AN71" s="550"/>
      <c r="AO71" s="550"/>
      <c r="AP71" s="550"/>
      <c r="AQ71" s="551"/>
      <c r="AR71" s="549"/>
      <c r="AS71" s="550"/>
      <c r="AT71" s="550"/>
      <c r="AU71" s="550"/>
      <c r="AV71" s="550"/>
      <c r="AW71" s="550"/>
      <c r="AX71" s="551"/>
      <c r="AY71" s="549"/>
      <c r="AZ71" s="550"/>
      <c r="BA71" s="772"/>
      <c r="BB71" s="2127"/>
      <c r="BC71" s="2128"/>
      <c r="BD71" s="2116"/>
      <c r="BE71" s="2117"/>
      <c r="BF71" s="2118"/>
      <c r="BG71" s="2119"/>
      <c r="BH71" s="2119"/>
      <c r="BI71" s="2119"/>
      <c r="BJ71" s="2120"/>
    </row>
    <row r="72" spans="2:62" ht="20.25" customHeight="1" x14ac:dyDescent="0.15">
      <c r="B72" s="2050"/>
      <c r="C72" s="2053"/>
      <c r="D72" s="2054"/>
      <c r="E72" s="761"/>
      <c r="F72" s="762">
        <f>C71</f>
        <v>0</v>
      </c>
      <c r="G72" s="761"/>
      <c r="H72" s="762">
        <f>I71</f>
        <v>0</v>
      </c>
      <c r="I72" s="2057"/>
      <c r="J72" s="2058"/>
      <c r="K72" s="2061"/>
      <c r="L72" s="2062"/>
      <c r="M72" s="2062"/>
      <c r="N72" s="2054"/>
      <c r="O72" s="2066"/>
      <c r="P72" s="2067"/>
      <c r="Q72" s="2067"/>
      <c r="R72" s="2067"/>
      <c r="S72" s="2068"/>
      <c r="T72" s="773" t="s">
        <v>888</v>
      </c>
      <c r="U72" s="774"/>
      <c r="V72" s="775"/>
      <c r="W72" s="557" t="str">
        <f>IF(W71="","",VLOOKUP(W71,[8]シフト記号表!$C$6:$L$47,10,FALSE))</f>
        <v/>
      </c>
      <c r="X72" s="558" t="str">
        <f>IF(X71="","",VLOOKUP(X71,[8]シフト記号表!$C$6:$L$47,10,FALSE))</f>
        <v/>
      </c>
      <c r="Y72" s="558" t="str">
        <f>IF(Y71="","",VLOOKUP(Y71,[8]シフト記号表!$C$6:$L$47,10,FALSE))</f>
        <v/>
      </c>
      <c r="Z72" s="558" t="str">
        <f>IF(Z71="","",VLOOKUP(Z71,[8]シフト記号表!$C$6:$L$47,10,FALSE))</f>
        <v/>
      </c>
      <c r="AA72" s="558" t="str">
        <f>IF(AA71="","",VLOOKUP(AA71,[8]シフト記号表!$C$6:$L$47,10,FALSE))</f>
        <v/>
      </c>
      <c r="AB72" s="558" t="str">
        <f>IF(AB71="","",VLOOKUP(AB71,[8]シフト記号表!$C$6:$L$47,10,FALSE))</f>
        <v/>
      </c>
      <c r="AC72" s="559" t="str">
        <f>IF(AC71="","",VLOOKUP(AC71,[8]シフト記号表!$C$6:$L$47,10,FALSE))</f>
        <v/>
      </c>
      <c r="AD72" s="557" t="str">
        <f>IF(AD71="","",VLOOKUP(AD71,[8]シフト記号表!$C$6:$L$47,10,FALSE))</f>
        <v/>
      </c>
      <c r="AE72" s="558" t="str">
        <f>IF(AE71="","",VLOOKUP(AE71,[8]シフト記号表!$C$6:$L$47,10,FALSE))</f>
        <v/>
      </c>
      <c r="AF72" s="558" t="str">
        <f>IF(AF71="","",VLOOKUP(AF71,[8]シフト記号表!$C$6:$L$47,10,FALSE))</f>
        <v/>
      </c>
      <c r="AG72" s="558" t="str">
        <f>IF(AG71="","",VLOOKUP(AG71,[8]シフト記号表!$C$6:$L$47,10,FALSE))</f>
        <v/>
      </c>
      <c r="AH72" s="558" t="str">
        <f>IF(AH71="","",VLOOKUP(AH71,[8]シフト記号表!$C$6:$L$47,10,FALSE))</f>
        <v/>
      </c>
      <c r="AI72" s="558" t="str">
        <f>IF(AI71="","",VLOOKUP(AI71,[8]シフト記号表!$C$6:$L$47,10,FALSE))</f>
        <v/>
      </c>
      <c r="AJ72" s="559" t="str">
        <f>IF(AJ71="","",VLOOKUP(AJ71,[8]シフト記号表!$C$6:$L$47,10,FALSE))</f>
        <v/>
      </c>
      <c r="AK72" s="557" t="str">
        <f>IF(AK71="","",VLOOKUP(AK71,[8]シフト記号表!$C$6:$L$47,10,FALSE))</f>
        <v/>
      </c>
      <c r="AL72" s="558" t="str">
        <f>IF(AL71="","",VLOOKUP(AL71,[8]シフト記号表!$C$6:$L$47,10,FALSE))</f>
        <v/>
      </c>
      <c r="AM72" s="558" t="str">
        <f>IF(AM71="","",VLOOKUP(AM71,[8]シフト記号表!$C$6:$L$47,10,FALSE))</f>
        <v/>
      </c>
      <c r="AN72" s="558" t="str">
        <f>IF(AN71="","",VLOOKUP(AN71,[8]シフト記号表!$C$6:$L$47,10,FALSE))</f>
        <v/>
      </c>
      <c r="AO72" s="558" t="str">
        <f>IF(AO71="","",VLOOKUP(AO71,[8]シフト記号表!$C$6:$L$47,10,FALSE))</f>
        <v/>
      </c>
      <c r="AP72" s="558" t="str">
        <f>IF(AP71="","",VLOOKUP(AP71,[8]シフト記号表!$C$6:$L$47,10,FALSE))</f>
        <v/>
      </c>
      <c r="AQ72" s="559" t="str">
        <f>IF(AQ71="","",VLOOKUP(AQ71,[8]シフト記号表!$C$6:$L$47,10,FALSE))</f>
        <v/>
      </c>
      <c r="AR72" s="557" t="str">
        <f>IF(AR71="","",VLOOKUP(AR71,[8]シフト記号表!$C$6:$L$47,10,FALSE))</f>
        <v/>
      </c>
      <c r="AS72" s="558" t="str">
        <f>IF(AS71="","",VLOOKUP(AS71,[8]シフト記号表!$C$6:$L$47,10,FALSE))</f>
        <v/>
      </c>
      <c r="AT72" s="558" t="str">
        <f>IF(AT71="","",VLOOKUP(AT71,[8]シフト記号表!$C$6:$L$47,10,FALSE))</f>
        <v/>
      </c>
      <c r="AU72" s="558" t="str">
        <f>IF(AU71="","",VLOOKUP(AU71,[8]シフト記号表!$C$6:$L$47,10,FALSE))</f>
        <v/>
      </c>
      <c r="AV72" s="558" t="str">
        <f>IF(AV71="","",VLOOKUP(AV71,[8]シフト記号表!$C$6:$L$47,10,FALSE))</f>
        <v/>
      </c>
      <c r="AW72" s="558" t="str">
        <f>IF(AW71="","",VLOOKUP(AW71,[8]シフト記号表!$C$6:$L$47,10,FALSE))</f>
        <v/>
      </c>
      <c r="AX72" s="559" t="str">
        <f>IF(AX71="","",VLOOKUP(AX71,[8]シフト記号表!$C$6:$L$47,10,FALSE))</f>
        <v/>
      </c>
      <c r="AY72" s="557" t="str">
        <f>IF(AY71="","",VLOOKUP(AY71,[8]シフト記号表!$C$6:$L$47,10,FALSE))</f>
        <v/>
      </c>
      <c r="AZ72" s="558" t="str">
        <f>IF(AZ71="","",VLOOKUP(AZ71,[8]シフト記号表!$C$6:$L$47,10,FALSE))</f>
        <v/>
      </c>
      <c r="BA72" s="558" t="str">
        <f>IF(BA71="","",VLOOKUP(BA71,[8]シフト記号表!$C$6:$L$47,10,FALSE))</f>
        <v/>
      </c>
      <c r="BB72" s="2046">
        <f>IF($BE$3="４週",SUM(W72:AX72),IF($BE$3="暦月",SUM(W72:BA72),""))</f>
        <v>0</v>
      </c>
      <c r="BC72" s="2047"/>
      <c r="BD72" s="2048">
        <f>IF($BE$3="４週",BB72/4,IF($BE$3="暦月",(BB72/($BE$8/7)),""))</f>
        <v>0</v>
      </c>
      <c r="BE72" s="2047"/>
      <c r="BF72" s="2043"/>
      <c r="BG72" s="2044"/>
      <c r="BH72" s="2044"/>
      <c r="BI72" s="2044"/>
      <c r="BJ72" s="2045"/>
    </row>
    <row r="73" spans="2:62" ht="20.25" customHeight="1" x14ac:dyDescent="0.15">
      <c r="B73" s="2049">
        <f>B71+1</f>
        <v>29</v>
      </c>
      <c r="C73" s="2121"/>
      <c r="D73" s="2122"/>
      <c r="E73" s="761"/>
      <c r="F73" s="762"/>
      <c r="G73" s="761"/>
      <c r="H73" s="762"/>
      <c r="I73" s="2123"/>
      <c r="J73" s="2124"/>
      <c r="K73" s="2125"/>
      <c r="L73" s="2126"/>
      <c r="M73" s="2126"/>
      <c r="N73" s="2122"/>
      <c r="O73" s="2066"/>
      <c r="P73" s="2067"/>
      <c r="Q73" s="2067"/>
      <c r="R73" s="2067"/>
      <c r="S73" s="2068"/>
      <c r="T73" s="776" t="s">
        <v>887</v>
      </c>
      <c r="U73" s="777"/>
      <c r="V73" s="778"/>
      <c r="W73" s="549"/>
      <c r="X73" s="550"/>
      <c r="Y73" s="550"/>
      <c r="Z73" s="550"/>
      <c r="AA73" s="550"/>
      <c r="AB73" s="550"/>
      <c r="AC73" s="551"/>
      <c r="AD73" s="549"/>
      <c r="AE73" s="550"/>
      <c r="AF73" s="550"/>
      <c r="AG73" s="550"/>
      <c r="AH73" s="550"/>
      <c r="AI73" s="550"/>
      <c r="AJ73" s="551"/>
      <c r="AK73" s="549"/>
      <c r="AL73" s="550"/>
      <c r="AM73" s="550"/>
      <c r="AN73" s="550"/>
      <c r="AO73" s="550"/>
      <c r="AP73" s="550"/>
      <c r="AQ73" s="551"/>
      <c r="AR73" s="549"/>
      <c r="AS73" s="550"/>
      <c r="AT73" s="550"/>
      <c r="AU73" s="550"/>
      <c r="AV73" s="550"/>
      <c r="AW73" s="550"/>
      <c r="AX73" s="551"/>
      <c r="AY73" s="549"/>
      <c r="AZ73" s="550"/>
      <c r="BA73" s="772"/>
      <c r="BB73" s="2127"/>
      <c r="BC73" s="2128"/>
      <c r="BD73" s="2116"/>
      <c r="BE73" s="2117"/>
      <c r="BF73" s="2118"/>
      <c r="BG73" s="2119"/>
      <c r="BH73" s="2119"/>
      <c r="BI73" s="2119"/>
      <c r="BJ73" s="2120"/>
    </row>
    <row r="74" spans="2:62" ht="20.25" customHeight="1" x14ac:dyDescent="0.15">
      <c r="B74" s="2050"/>
      <c r="C74" s="2135"/>
      <c r="D74" s="2136"/>
      <c r="E74" s="779"/>
      <c r="F74" s="780">
        <f>C73</f>
        <v>0</v>
      </c>
      <c r="G74" s="779"/>
      <c r="H74" s="780">
        <f>I73</f>
        <v>0</v>
      </c>
      <c r="I74" s="2137"/>
      <c r="J74" s="2138"/>
      <c r="K74" s="2139"/>
      <c r="L74" s="2140"/>
      <c r="M74" s="2140"/>
      <c r="N74" s="2136"/>
      <c r="O74" s="2066"/>
      <c r="P74" s="2067"/>
      <c r="Q74" s="2067"/>
      <c r="R74" s="2067"/>
      <c r="S74" s="2068"/>
      <c r="T74" s="773" t="s">
        <v>888</v>
      </c>
      <c r="U74" s="774"/>
      <c r="V74" s="775"/>
      <c r="W74" s="557" t="str">
        <f>IF(W73="","",VLOOKUP(W73,[8]シフト記号表!$C$6:$L$47,10,FALSE))</f>
        <v/>
      </c>
      <c r="X74" s="558" t="str">
        <f>IF(X73="","",VLOOKUP(X73,[8]シフト記号表!$C$6:$L$47,10,FALSE))</f>
        <v/>
      </c>
      <c r="Y74" s="558" t="str">
        <f>IF(Y73="","",VLOOKUP(Y73,[8]シフト記号表!$C$6:$L$47,10,FALSE))</f>
        <v/>
      </c>
      <c r="Z74" s="558" t="str">
        <f>IF(Z73="","",VLOOKUP(Z73,[8]シフト記号表!$C$6:$L$47,10,FALSE))</f>
        <v/>
      </c>
      <c r="AA74" s="558" t="str">
        <f>IF(AA73="","",VLOOKUP(AA73,[8]シフト記号表!$C$6:$L$47,10,FALSE))</f>
        <v/>
      </c>
      <c r="AB74" s="558" t="str">
        <f>IF(AB73="","",VLOOKUP(AB73,[8]シフト記号表!$C$6:$L$47,10,FALSE))</f>
        <v/>
      </c>
      <c r="AC74" s="559" t="str">
        <f>IF(AC73="","",VLOOKUP(AC73,[8]シフト記号表!$C$6:$L$47,10,FALSE))</f>
        <v/>
      </c>
      <c r="AD74" s="557" t="str">
        <f>IF(AD73="","",VLOOKUP(AD73,[8]シフト記号表!$C$6:$L$47,10,FALSE))</f>
        <v/>
      </c>
      <c r="AE74" s="558" t="str">
        <f>IF(AE73="","",VLOOKUP(AE73,[8]シフト記号表!$C$6:$L$47,10,FALSE))</f>
        <v/>
      </c>
      <c r="AF74" s="558" t="str">
        <f>IF(AF73="","",VLOOKUP(AF73,[8]シフト記号表!$C$6:$L$47,10,FALSE))</f>
        <v/>
      </c>
      <c r="AG74" s="558" t="str">
        <f>IF(AG73="","",VLOOKUP(AG73,[8]シフト記号表!$C$6:$L$47,10,FALSE))</f>
        <v/>
      </c>
      <c r="AH74" s="558" t="str">
        <f>IF(AH73="","",VLOOKUP(AH73,[8]シフト記号表!$C$6:$L$47,10,FALSE))</f>
        <v/>
      </c>
      <c r="AI74" s="558" t="str">
        <f>IF(AI73="","",VLOOKUP(AI73,[8]シフト記号表!$C$6:$L$47,10,FALSE))</f>
        <v/>
      </c>
      <c r="AJ74" s="559" t="str">
        <f>IF(AJ73="","",VLOOKUP(AJ73,[8]シフト記号表!$C$6:$L$47,10,FALSE))</f>
        <v/>
      </c>
      <c r="AK74" s="557" t="str">
        <f>IF(AK73="","",VLOOKUP(AK73,[8]シフト記号表!$C$6:$L$47,10,FALSE))</f>
        <v/>
      </c>
      <c r="AL74" s="558" t="str">
        <f>IF(AL73="","",VLOOKUP(AL73,[8]シフト記号表!$C$6:$L$47,10,FALSE))</f>
        <v/>
      </c>
      <c r="AM74" s="558" t="str">
        <f>IF(AM73="","",VLOOKUP(AM73,[8]シフト記号表!$C$6:$L$47,10,FALSE))</f>
        <v/>
      </c>
      <c r="AN74" s="558" t="str">
        <f>IF(AN73="","",VLOOKUP(AN73,[8]シフト記号表!$C$6:$L$47,10,FALSE))</f>
        <v/>
      </c>
      <c r="AO74" s="558" t="str">
        <f>IF(AO73="","",VLOOKUP(AO73,[8]シフト記号表!$C$6:$L$47,10,FALSE))</f>
        <v/>
      </c>
      <c r="AP74" s="558" t="str">
        <f>IF(AP73="","",VLOOKUP(AP73,[8]シフト記号表!$C$6:$L$47,10,FALSE))</f>
        <v/>
      </c>
      <c r="AQ74" s="559" t="str">
        <f>IF(AQ73="","",VLOOKUP(AQ73,[8]シフト記号表!$C$6:$L$47,10,FALSE))</f>
        <v/>
      </c>
      <c r="AR74" s="557" t="str">
        <f>IF(AR73="","",VLOOKUP(AR73,[8]シフト記号表!$C$6:$L$47,10,FALSE))</f>
        <v/>
      </c>
      <c r="AS74" s="558" t="str">
        <f>IF(AS73="","",VLOOKUP(AS73,[8]シフト記号表!$C$6:$L$47,10,FALSE))</f>
        <v/>
      </c>
      <c r="AT74" s="558" t="str">
        <f>IF(AT73="","",VLOOKUP(AT73,[8]シフト記号表!$C$6:$L$47,10,FALSE))</f>
        <v/>
      </c>
      <c r="AU74" s="558" t="str">
        <f>IF(AU73="","",VLOOKUP(AU73,[8]シフト記号表!$C$6:$L$47,10,FALSE))</f>
        <v/>
      </c>
      <c r="AV74" s="558" t="str">
        <f>IF(AV73="","",VLOOKUP(AV73,[8]シフト記号表!$C$6:$L$47,10,FALSE))</f>
        <v/>
      </c>
      <c r="AW74" s="558" t="str">
        <f>IF(AW73="","",VLOOKUP(AW73,[8]シフト記号表!$C$6:$L$47,10,FALSE))</f>
        <v/>
      </c>
      <c r="AX74" s="559" t="str">
        <f>IF(AX73="","",VLOOKUP(AX73,[8]シフト記号表!$C$6:$L$47,10,FALSE))</f>
        <v/>
      </c>
      <c r="AY74" s="557" t="str">
        <f>IF(AY73="","",VLOOKUP(AY73,[8]シフト記号表!$C$6:$L$47,10,FALSE))</f>
        <v/>
      </c>
      <c r="AZ74" s="558" t="str">
        <f>IF(AZ73="","",VLOOKUP(AZ73,[8]シフト記号表!$C$6:$L$47,10,FALSE))</f>
        <v/>
      </c>
      <c r="BA74" s="558" t="str">
        <f>IF(BA73="","",VLOOKUP(BA73,[8]シフト記号表!$C$6:$L$47,10,FALSE))</f>
        <v/>
      </c>
      <c r="BB74" s="2132">
        <f>IF($BE$3="４週",SUM(W74:AX74),IF($BE$3="暦月",SUM(W74:BA74),""))</f>
        <v>0</v>
      </c>
      <c r="BC74" s="2133"/>
      <c r="BD74" s="2134">
        <f>IF($BE$3="４週",BB74/4,IF($BE$3="暦月",(BB74/($BE$8/7)),""))</f>
        <v>0</v>
      </c>
      <c r="BE74" s="2133"/>
      <c r="BF74" s="2129"/>
      <c r="BG74" s="2130"/>
      <c r="BH74" s="2130"/>
      <c r="BI74" s="2130"/>
      <c r="BJ74" s="2131"/>
    </row>
    <row r="75" spans="2:62" ht="20.25" customHeight="1" x14ac:dyDescent="0.15">
      <c r="B75" s="2049">
        <f>B73+1</f>
        <v>30</v>
      </c>
      <c r="C75" s="2121"/>
      <c r="D75" s="2122"/>
      <c r="E75" s="761"/>
      <c r="F75" s="762"/>
      <c r="G75" s="761"/>
      <c r="H75" s="762"/>
      <c r="I75" s="2123"/>
      <c r="J75" s="2124"/>
      <c r="K75" s="2125"/>
      <c r="L75" s="2126"/>
      <c r="M75" s="2126"/>
      <c r="N75" s="2122"/>
      <c r="O75" s="2066"/>
      <c r="P75" s="2067"/>
      <c r="Q75" s="2067"/>
      <c r="R75" s="2067"/>
      <c r="S75" s="2068"/>
      <c r="T75" s="776" t="s">
        <v>887</v>
      </c>
      <c r="U75" s="777"/>
      <c r="V75" s="778"/>
      <c r="W75" s="549"/>
      <c r="X75" s="550"/>
      <c r="Y75" s="550"/>
      <c r="Z75" s="550"/>
      <c r="AA75" s="550"/>
      <c r="AB75" s="550"/>
      <c r="AC75" s="551"/>
      <c r="AD75" s="549"/>
      <c r="AE75" s="550"/>
      <c r="AF75" s="550"/>
      <c r="AG75" s="550"/>
      <c r="AH75" s="550"/>
      <c r="AI75" s="550"/>
      <c r="AJ75" s="551"/>
      <c r="AK75" s="549"/>
      <c r="AL75" s="550"/>
      <c r="AM75" s="550"/>
      <c r="AN75" s="550"/>
      <c r="AO75" s="550"/>
      <c r="AP75" s="550"/>
      <c r="AQ75" s="551"/>
      <c r="AR75" s="549"/>
      <c r="AS75" s="550"/>
      <c r="AT75" s="550"/>
      <c r="AU75" s="550"/>
      <c r="AV75" s="550"/>
      <c r="AW75" s="550"/>
      <c r="AX75" s="551"/>
      <c r="AY75" s="549"/>
      <c r="AZ75" s="550"/>
      <c r="BA75" s="772"/>
      <c r="BB75" s="2127"/>
      <c r="BC75" s="2128"/>
      <c r="BD75" s="2116"/>
      <c r="BE75" s="2117"/>
      <c r="BF75" s="2118"/>
      <c r="BG75" s="2119"/>
      <c r="BH75" s="2119"/>
      <c r="BI75" s="2119"/>
      <c r="BJ75" s="2120"/>
    </row>
    <row r="76" spans="2:62" ht="20.25" customHeight="1" x14ac:dyDescent="0.15">
      <c r="B76" s="2050"/>
      <c r="C76" s="2135"/>
      <c r="D76" s="2136"/>
      <c r="E76" s="779"/>
      <c r="F76" s="780">
        <f>C75</f>
        <v>0</v>
      </c>
      <c r="G76" s="779"/>
      <c r="H76" s="780">
        <f>I75</f>
        <v>0</v>
      </c>
      <c r="I76" s="2137"/>
      <c r="J76" s="2138"/>
      <c r="K76" s="2139"/>
      <c r="L76" s="2140"/>
      <c r="M76" s="2140"/>
      <c r="N76" s="2136"/>
      <c r="O76" s="2066"/>
      <c r="P76" s="2067"/>
      <c r="Q76" s="2067"/>
      <c r="R76" s="2067"/>
      <c r="S76" s="2068"/>
      <c r="T76" s="773" t="s">
        <v>888</v>
      </c>
      <c r="U76" s="774"/>
      <c r="V76" s="775"/>
      <c r="W76" s="557" t="str">
        <f>IF(W75="","",VLOOKUP(W75,[8]シフト記号表!$C$6:$L$47,10,FALSE))</f>
        <v/>
      </c>
      <c r="X76" s="558" t="str">
        <f>IF(X75="","",VLOOKUP(X75,[8]シフト記号表!$C$6:$L$47,10,FALSE))</f>
        <v/>
      </c>
      <c r="Y76" s="558" t="str">
        <f>IF(Y75="","",VLOOKUP(Y75,[8]シフト記号表!$C$6:$L$47,10,FALSE))</f>
        <v/>
      </c>
      <c r="Z76" s="558" t="str">
        <f>IF(Z75="","",VLOOKUP(Z75,[8]シフト記号表!$C$6:$L$47,10,FALSE))</f>
        <v/>
      </c>
      <c r="AA76" s="558" t="str">
        <f>IF(AA75="","",VLOOKUP(AA75,[8]シフト記号表!$C$6:$L$47,10,FALSE))</f>
        <v/>
      </c>
      <c r="AB76" s="558" t="str">
        <f>IF(AB75="","",VLOOKUP(AB75,[8]シフト記号表!$C$6:$L$47,10,FALSE))</f>
        <v/>
      </c>
      <c r="AC76" s="559" t="str">
        <f>IF(AC75="","",VLOOKUP(AC75,[8]シフト記号表!$C$6:$L$47,10,FALSE))</f>
        <v/>
      </c>
      <c r="AD76" s="557" t="str">
        <f>IF(AD75="","",VLOOKUP(AD75,[8]シフト記号表!$C$6:$L$47,10,FALSE))</f>
        <v/>
      </c>
      <c r="AE76" s="558" t="str">
        <f>IF(AE75="","",VLOOKUP(AE75,[8]シフト記号表!$C$6:$L$47,10,FALSE))</f>
        <v/>
      </c>
      <c r="AF76" s="558" t="str">
        <f>IF(AF75="","",VLOOKUP(AF75,[8]シフト記号表!$C$6:$L$47,10,FALSE))</f>
        <v/>
      </c>
      <c r="AG76" s="558" t="str">
        <f>IF(AG75="","",VLOOKUP(AG75,[8]シフト記号表!$C$6:$L$47,10,FALSE))</f>
        <v/>
      </c>
      <c r="AH76" s="558" t="str">
        <f>IF(AH75="","",VLOOKUP(AH75,[8]シフト記号表!$C$6:$L$47,10,FALSE))</f>
        <v/>
      </c>
      <c r="AI76" s="558" t="str">
        <f>IF(AI75="","",VLOOKUP(AI75,[8]シフト記号表!$C$6:$L$47,10,FALSE))</f>
        <v/>
      </c>
      <c r="AJ76" s="559" t="str">
        <f>IF(AJ75="","",VLOOKUP(AJ75,[8]シフト記号表!$C$6:$L$47,10,FALSE))</f>
        <v/>
      </c>
      <c r="AK76" s="557" t="str">
        <f>IF(AK75="","",VLOOKUP(AK75,[8]シフト記号表!$C$6:$L$47,10,FALSE))</f>
        <v/>
      </c>
      <c r="AL76" s="558" t="str">
        <f>IF(AL75="","",VLOOKUP(AL75,[8]シフト記号表!$C$6:$L$47,10,FALSE))</f>
        <v/>
      </c>
      <c r="AM76" s="558" t="str">
        <f>IF(AM75="","",VLOOKUP(AM75,[8]シフト記号表!$C$6:$L$47,10,FALSE))</f>
        <v/>
      </c>
      <c r="AN76" s="558" t="str">
        <f>IF(AN75="","",VLOOKUP(AN75,[8]シフト記号表!$C$6:$L$47,10,FALSE))</f>
        <v/>
      </c>
      <c r="AO76" s="558" t="str">
        <f>IF(AO75="","",VLOOKUP(AO75,[8]シフト記号表!$C$6:$L$47,10,FALSE))</f>
        <v/>
      </c>
      <c r="AP76" s="558" t="str">
        <f>IF(AP75="","",VLOOKUP(AP75,[8]シフト記号表!$C$6:$L$47,10,FALSE))</f>
        <v/>
      </c>
      <c r="AQ76" s="559" t="str">
        <f>IF(AQ75="","",VLOOKUP(AQ75,[8]シフト記号表!$C$6:$L$47,10,FALSE))</f>
        <v/>
      </c>
      <c r="AR76" s="557" t="str">
        <f>IF(AR75="","",VLOOKUP(AR75,[8]シフト記号表!$C$6:$L$47,10,FALSE))</f>
        <v/>
      </c>
      <c r="AS76" s="558" t="str">
        <f>IF(AS75="","",VLOOKUP(AS75,[8]シフト記号表!$C$6:$L$47,10,FALSE))</f>
        <v/>
      </c>
      <c r="AT76" s="558" t="str">
        <f>IF(AT75="","",VLOOKUP(AT75,[8]シフト記号表!$C$6:$L$47,10,FALSE))</f>
        <v/>
      </c>
      <c r="AU76" s="558" t="str">
        <f>IF(AU75="","",VLOOKUP(AU75,[8]シフト記号表!$C$6:$L$47,10,FALSE))</f>
        <v/>
      </c>
      <c r="AV76" s="558" t="str">
        <f>IF(AV75="","",VLOOKUP(AV75,[8]シフト記号表!$C$6:$L$47,10,FALSE))</f>
        <v/>
      </c>
      <c r="AW76" s="558" t="str">
        <f>IF(AW75="","",VLOOKUP(AW75,[8]シフト記号表!$C$6:$L$47,10,FALSE))</f>
        <v/>
      </c>
      <c r="AX76" s="559" t="str">
        <f>IF(AX75="","",VLOOKUP(AX75,[8]シフト記号表!$C$6:$L$47,10,FALSE))</f>
        <v/>
      </c>
      <c r="AY76" s="557" t="str">
        <f>IF(AY75="","",VLOOKUP(AY75,[8]シフト記号表!$C$6:$L$47,10,FALSE))</f>
        <v/>
      </c>
      <c r="AZ76" s="558" t="str">
        <f>IF(AZ75="","",VLOOKUP(AZ75,[8]シフト記号表!$C$6:$L$47,10,FALSE))</f>
        <v/>
      </c>
      <c r="BA76" s="558" t="str">
        <f>IF(BA75="","",VLOOKUP(BA75,[8]シフト記号表!$C$6:$L$47,10,FALSE))</f>
        <v/>
      </c>
      <c r="BB76" s="2132">
        <f>IF($BE$3="４週",SUM(W76:AX76),IF($BE$3="暦月",SUM(W76:BA76),""))</f>
        <v>0</v>
      </c>
      <c r="BC76" s="2133"/>
      <c r="BD76" s="2134">
        <f>IF($BE$3="４週",BB76/4,IF($BE$3="暦月",(BB76/($BE$8/7)),""))</f>
        <v>0</v>
      </c>
      <c r="BE76" s="2133"/>
      <c r="BF76" s="2129"/>
      <c r="BG76" s="2130"/>
      <c r="BH76" s="2130"/>
      <c r="BI76" s="2130"/>
      <c r="BJ76" s="2131"/>
    </row>
    <row r="77" spans="2:62" ht="20.25" customHeight="1" x14ac:dyDescent="0.15">
      <c r="B77" s="2049">
        <f>B75+1</f>
        <v>31</v>
      </c>
      <c r="C77" s="2121"/>
      <c r="D77" s="2122"/>
      <c r="E77" s="761"/>
      <c r="F77" s="762"/>
      <c r="G77" s="761"/>
      <c r="H77" s="762"/>
      <c r="I77" s="2123"/>
      <c r="J77" s="2124"/>
      <c r="K77" s="2125"/>
      <c r="L77" s="2126"/>
      <c r="M77" s="2126"/>
      <c r="N77" s="2122"/>
      <c r="O77" s="2066"/>
      <c r="P77" s="2067"/>
      <c r="Q77" s="2067"/>
      <c r="R77" s="2067"/>
      <c r="S77" s="2068"/>
      <c r="T77" s="776" t="s">
        <v>887</v>
      </c>
      <c r="U77" s="777"/>
      <c r="V77" s="778"/>
      <c r="W77" s="549"/>
      <c r="X77" s="550"/>
      <c r="Y77" s="550"/>
      <c r="Z77" s="550"/>
      <c r="AA77" s="550"/>
      <c r="AB77" s="550"/>
      <c r="AC77" s="551"/>
      <c r="AD77" s="549"/>
      <c r="AE77" s="550"/>
      <c r="AF77" s="550"/>
      <c r="AG77" s="550"/>
      <c r="AH77" s="550"/>
      <c r="AI77" s="550"/>
      <c r="AJ77" s="551"/>
      <c r="AK77" s="549"/>
      <c r="AL77" s="550"/>
      <c r="AM77" s="550"/>
      <c r="AN77" s="550"/>
      <c r="AO77" s="550"/>
      <c r="AP77" s="550"/>
      <c r="AQ77" s="551"/>
      <c r="AR77" s="549"/>
      <c r="AS77" s="550"/>
      <c r="AT77" s="550"/>
      <c r="AU77" s="550"/>
      <c r="AV77" s="550"/>
      <c r="AW77" s="550"/>
      <c r="AX77" s="551"/>
      <c r="AY77" s="549"/>
      <c r="AZ77" s="550"/>
      <c r="BA77" s="772"/>
      <c r="BB77" s="2127"/>
      <c r="BC77" s="2128"/>
      <c r="BD77" s="2116"/>
      <c r="BE77" s="2117"/>
      <c r="BF77" s="2118"/>
      <c r="BG77" s="2119"/>
      <c r="BH77" s="2119"/>
      <c r="BI77" s="2119"/>
      <c r="BJ77" s="2120"/>
    </row>
    <row r="78" spans="2:62" ht="20.25" customHeight="1" x14ac:dyDescent="0.15">
      <c r="B78" s="2050"/>
      <c r="C78" s="2135"/>
      <c r="D78" s="2136"/>
      <c r="E78" s="779"/>
      <c r="F78" s="780">
        <f>C77</f>
        <v>0</v>
      </c>
      <c r="G78" s="779"/>
      <c r="H78" s="780">
        <f>I77</f>
        <v>0</v>
      </c>
      <c r="I78" s="2137"/>
      <c r="J78" s="2138"/>
      <c r="K78" s="2139"/>
      <c r="L78" s="2140"/>
      <c r="M78" s="2140"/>
      <c r="N78" s="2136"/>
      <c r="O78" s="2066"/>
      <c r="P78" s="2067"/>
      <c r="Q78" s="2067"/>
      <c r="R78" s="2067"/>
      <c r="S78" s="2068"/>
      <c r="T78" s="773" t="s">
        <v>888</v>
      </c>
      <c r="U78" s="774"/>
      <c r="V78" s="775"/>
      <c r="W78" s="557" t="str">
        <f>IF(W77="","",VLOOKUP(W77,[8]シフト記号表!$C$6:$L$47,10,FALSE))</f>
        <v/>
      </c>
      <c r="X78" s="558" t="str">
        <f>IF(X77="","",VLOOKUP(X77,[8]シフト記号表!$C$6:$L$47,10,FALSE))</f>
        <v/>
      </c>
      <c r="Y78" s="558" t="str">
        <f>IF(Y77="","",VLOOKUP(Y77,[8]シフト記号表!$C$6:$L$47,10,FALSE))</f>
        <v/>
      </c>
      <c r="Z78" s="558" t="str">
        <f>IF(Z77="","",VLOOKUP(Z77,[8]シフト記号表!$C$6:$L$47,10,FALSE))</f>
        <v/>
      </c>
      <c r="AA78" s="558" t="str">
        <f>IF(AA77="","",VLOOKUP(AA77,[8]シフト記号表!$C$6:$L$47,10,FALSE))</f>
        <v/>
      </c>
      <c r="AB78" s="558" t="str">
        <f>IF(AB77="","",VLOOKUP(AB77,[8]シフト記号表!$C$6:$L$47,10,FALSE))</f>
        <v/>
      </c>
      <c r="AC78" s="559" t="str">
        <f>IF(AC77="","",VLOOKUP(AC77,[8]シフト記号表!$C$6:$L$47,10,FALSE))</f>
        <v/>
      </c>
      <c r="AD78" s="557" t="str">
        <f>IF(AD77="","",VLOOKUP(AD77,[8]シフト記号表!$C$6:$L$47,10,FALSE))</f>
        <v/>
      </c>
      <c r="AE78" s="558" t="str">
        <f>IF(AE77="","",VLOOKUP(AE77,[8]シフト記号表!$C$6:$L$47,10,FALSE))</f>
        <v/>
      </c>
      <c r="AF78" s="558" t="str">
        <f>IF(AF77="","",VLOOKUP(AF77,[8]シフト記号表!$C$6:$L$47,10,FALSE))</f>
        <v/>
      </c>
      <c r="AG78" s="558" t="str">
        <f>IF(AG77="","",VLOOKUP(AG77,[8]シフト記号表!$C$6:$L$47,10,FALSE))</f>
        <v/>
      </c>
      <c r="AH78" s="558" t="str">
        <f>IF(AH77="","",VLOOKUP(AH77,[8]シフト記号表!$C$6:$L$47,10,FALSE))</f>
        <v/>
      </c>
      <c r="AI78" s="558" t="str">
        <f>IF(AI77="","",VLOOKUP(AI77,[8]シフト記号表!$C$6:$L$47,10,FALSE))</f>
        <v/>
      </c>
      <c r="AJ78" s="559" t="str">
        <f>IF(AJ77="","",VLOOKUP(AJ77,[8]シフト記号表!$C$6:$L$47,10,FALSE))</f>
        <v/>
      </c>
      <c r="AK78" s="557" t="str">
        <f>IF(AK77="","",VLOOKUP(AK77,[8]シフト記号表!$C$6:$L$47,10,FALSE))</f>
        <v/>
      </c>
      <c r="AL78" s="558" t="str">
        <f>IF(AL77="","",VLOOKUP(AL77,[8]シフト記号表!$C$6:$L$47,10,FALSE))</f>
        <v/>
      </c>
      <c r="AM78" s="558" t="str">
        <f>IF(AM77="","",VLOOKUP(AM77,[8]シフト記号表!$C$6:$L$47,10,FALSE))</f>
        <v/>
      </c>
      <c r="AN78" s="558" t="str">
        <f>IF(AN77="","",VLOOKUP(AN77,[8]シフト記号表!$C$6:$L$47,10,FALSE))</f>
        <v/>
      </c>
      <c r="AO78" s="558" t="str">
        <f>IF(AO77="","",VLOOKUP(AO77,[8]シフト記号表!$C$6:$L$47,10,FALSE))</f>
        <v/>
      </c>
      <c r="AP78" s="558" t="str">
        <f>IF(AP77="","",VLOOKUP(AP77,[8]シフト記号表!$C$6:$L$47,10,FALSE))</f>
        <v/>
      </c>
      <c r="AQ78" s="559" t="str">
        <f>IF(AQ77="","",VLOOKUP(AQ77,[8]シフト記号表!$C$6:$L$47,10,FALSE))</f>
        <v/>
      </c>
      <c r="AR78" s="557" t="str">
        <f>IF(AR77="","",VLOOKUP(AR77,[8]シフト記号表!$C$6:$L$47,10,FALSE))</f>
        <v/>
      </c>
      <c r="AS78" s="558" t="str">
        <f>IF(AS77="","",VLOOKUP(AS77,[8]シフト記号表!$C$6:$L$47,10,FALSE))</f>
        <v/>
      </c>
      <c r="AT78" s="558" t="str">
        <f>IF(AT77="","",VLOOKUP(AT77,[8]シフト記号表!$C$6:$L$47,10,FALSE))</f>
        <v/>
      </c>
      <c r="AU78" s="558" t="str">
        <f>IF(AU77="","",VLOOKUP(AU77,[8]シフト記号表!$C$6:$L$47,10,FALSE))</f>
        <v/>
      </c>
      <c r="AV78" s="558" t="str">
        <f>IF(AV77="","",VLOOKUP(AV77,[8]シフト記号表!$C$6:$L$47,10,FALSE))</f>
        <v/>
      </c>
      <c r="AW78" s="558" t="str">
        <f>IF(AW77="","",VLOOKUP(AW77,[8]シフト記号表!$C$6:$L$47,10,FALSE))</f>
        <v/>
      </c>
      <c r="AX78" s="559" t="str">
        <f>IF(AX77="","",VLOOKUP(AX77,[8]シフト記号表!$C$6:$L$47,10,FALSE))</f>
        <v/>
      </c>
      <c r="AY78" s="557" t="str">
        <f>IF(AY77="","",VLOOKUP(AY77,[8]シフト記号表!$C$6:$L$47,10,FALSE))</f>
        <v/>
      </c>
      <c r="AZ78" s="558" t="str">
        <f>IF(AZ77="","",VLOOKUP(AZ77,[8]シフト記号表!$C$6:$L$47,10,FALSE))</f>
        <v/>
      </c>
      <c r="BA78" s="558" t="str">
        <f>IF(BA77="","",VLOOKUP(BA77,[8]シフト記号表!$C$6:$L$47,10,FALSE))</f>
        <v/>
      </c>
      <c r="BB78" s="2132">
        <f>IF($BE$3="４週",SUM(W78:AX78),IF($BE$3="暦月",SUM(W78:BA78),""))</f>
        <v>0</v>
      </c>
      <c r="BC78" s="2133"/>
      <c r="BD78" s="2134">
        <f>IF($BE$3="４週",BB78/4,IF($BE$3="暦月",(BB78/($BE$8/7)),""))</f>
        <v>0</v>
      </c>
      <c r="BE78" s="2133"/>
      <c r="BF78" s="2129"/>
      <c r="BG78" s="2130"/>
      <c r="BH78" s="2130"/>
      <c r="BI78" s="2130"/>
      <c r="BJ78" s="2131"/>
    </row>
    <row r="79" spans="2:62" ht="20.25" customHeight="1" x14ac:dyDescent="0.15">
      <c r="B79" s="2049">
        <f>B77+1</f>
        <v>32</v>
      </c>
      <c r="C79" s="2121"/>
      <c r="D79" s="2122"/>
      <c r="E79" s="761"/>
      <c r="F79" s="762"/>
      <c r="G79" s="761"/>
      <c r="H79" s="762"/>
      <c r="I79" s="2123"/>
      <c r="J79" s="2124"/>
      <c r="K79" s="2125"/>
      <c r="L79" s="2126"/>
      <c r="M79" s="2126"/>
      <c r="N79" s="2122"/>
      <c r="O79" s="2066"/>
      <c r="P79" s="2067"/>
      <c r="Q79" s="2067"/>
      <c r="R79" s="2067"/>
      <c r="S79" s="2068"/>
      <c r="T79" s="776" t="s">
        <v>887</v>
      </c>
      <c r="U79" s="777"/>
      <c r="V79" s="778"/>
      <c r="W79" s="549"/>
      <c r="X79" s="550"/>
      <c r="Y79" s="550"/>
      <c r="Z79" s="550"/>
      <c r="AA79" s="550"/>
      <c r="AB79" s="550"/>
      <c r="AC79" s="551"/>
      <c r="AD79" s="549"/>
      <c r="AE79" s="550"/>
      <c r="AF79" s="550"/>
      <c r="AG79" s="550"/>
      <c r="AH79" s="550"/>
      <c r="AI79" s="550"/>
      <c r="AJ79" s="551"/>
      <c r="AK79" s="549"/>
      <c r="AL79" s="550"/>
      <c r="AM79" s="550"/>
      <c r="AN79" s="550"/>
      <c r="AO79" s="550"/>
      <c r="AP79" s="550"/>
      <c r="AQ79" s="551"/>
      <c r="AR79" s="549"/>
      <c r="AS79" s="550"/>
      <c r="AT79" s="550"/>
      <c r="AU79" s="550"/>
      <c r="AV79" s="550"/>
      <c r="AW79" s="550"/>
      <c r="AX79" s="551"/>
      <c r="AY79" s="549"/>
      <c r="AZ79" s="550"/>
      <c r="BA79" s="772"/>
      <c r="BB79" s="2127"/>
      <c r="BC79" s="2128"/>
      <c r="BD79" s="2116"/>
      <c r="BE79" s="2117"/>
      <c r="BF79" s="2118"/>
      <c r="BG79" s="2119"/>
      <c r="BH79" s="2119"/>
      <c r="BI79" s="2119"/>
      <c r="BJ79" s="2120"/>
    </row>
    <row r="80" spans="2:62" ht="20.25" customHeight="1" x14ac:dyDescent="0.15">
      <c r="B80" s="2050"/>
      <c r="C80" s="2135"/>
      <c r="D80" s="2136"/>
      <c r="E80" s="779"/>
      <c r="F80" s="780">
        <f>C79</f>
        <v>0</v>
      </c>
      <c r="G80" s="779"/>
      <c r="H80" s="780">
        <f>I79</f>
        <v>0</v>
      </c>
      <c r="I80" s="2137"/>
      <c r="J80" s="2138"/>
      <c r="K80" s="2139"/>
      <c r="L80" s="2140"/>
      <c r="M80" s="2140"/>
      <c r="N80" s="2136"/>
      <c r="O80" s="2066"/>
      <c r="P80" s="2067"/>
      <c r="Q80" s="2067"/>
      <c r="R80" s="2067"/>
      <c r="S80" s="2068"/>
      <c r="T80" s="773" t="s">
        <v>888</v>
      </c>
      <c r="U80" s="774"/>
      <c r="V80" s="775"/>
      <c r="W80" s="557" t="str">
        <f>IF(W79="","",VLOOKUP(W79,[8]シフト記号表!$C$6:$L$47,10,FALSE))</f>
        <v/>
      </c>
      <c r="X80" s="558" t="str">
        <f>IF(X79="","",VLOOKUP(X79,[8]シフト記号表!$C$6:$L$47,10,FALSE))</f>
        <v/>
      </c>
      <c r="Y80" s="558" t="str">
        <f>IF(Y79="","",VLOOKUP(Y79,[8]シフト記号表!$C$6:$L$47,10,FALSE))</f>
        <v/>
      </c>
      <c r="Z80" s="558" t="str">
        <f>IF(Z79="","",VLOOKUP(Z79,[8]シフト記号表!$C$6:$L$47,10,FALSE))</f>
        <v/>
      </c>
      <c r="AA80" s="558" t="str">
        <f>IF(AA79="","",VLOOKUP(AA79,[8]シフト記号表!$C$6:$L$47,10,FALSE))</f>
        <v/>
      </c>
      <c r="AB80" s="558" t="str">
        <f>IF(AB79="","",VLOOKUP(AB79,[8]シフト記号表!$C$6:$L$47,10,FALSE))</f>
        <v/>
      </c>
      <c r="AC80" s="559" t="str">
        <f>IF(AC79="","",VLOOKUP(AC79,[8]シフト記号表!$C$6:$L$47,10,FALSE))</f>
        <v/>
      </c>
      <c r="AD80" s="557" t="str">
        <f>IF(AD79="","",VLOOKUP(AD79,[8]シフト記号表!$C$6:$L$47,10,FALSE))</f>
        <v/>
      </c>
      <c r="AE80" s="558" t="str">
        <f>IF(AE79="","",VLOOKUP(AE79,[8]シフト記号表!$C$6:$L$47,10,FALSE))</f>
        <v/>
      </c>
      <c r="AF80" s="558" t="str">
        <f>IF(AF79="","",VLOOKUP(AF79,[8]シフト記号表!$C$6:$L$47,10,FALSE))</f>
        <v/>
      </c>
      <c r="AG80" s="558" t="str">
        <f>IF(AG79="","",VLOOKUP(AG79,[8]シフト記号表!$C$6:$L$47,10,FALSE))</f>
        <v/>
      </c>
      <c r="AH80" s="558" t="str">
        <f>IF(AH79="","",VLOOKUP(AH79,[8]シフト記号表!$C$6:$L$47,10,FALSE))</f>
        <v/>
      </c>
      <c r="AI80" s="558" t="str">
        <f>IF(AI79="","",VLOOKUP(AI79,[8]シフト記号表!$C$6:$L$47,10,FALSE))</f>
        <v/>
      </c>
      <c r="AJ80" s="559" t="str">
        <f>IF(AJ79="","",VLOOKUP(AJ79,[8]シフト記号表!$C$6:$L$47,10,FALSE))</f>
        <v/>
      </c>
      <c r="AK80" s="557" t="str">
        <f>IF(AK79="","",VLOOKUP(AK79,[8]シフト記号表!$C$6:$L$47,10,FALSE))</f>
        <v/>
      </c>
      <c r="AL80" s="558" t="str">
        <f>IF(AL79="","",VLOOKUP(AL79,[8]シフト記号表!$C$6:$L$47,10,FALSE))</f>
        <v/>
      </c>
      <c r="AM80" s="558" t="str">
        <f>IF(AM79="","",VLOOKUP(AM79,[8]シフト記号表!$C$6:$L$47,10,FALSE))</f>
        <v/>
      </c>
      <c r="AN80" s="558" t="str">
        <f>IF(AN79="","",VLOOKUP(AN79,[8]シフト記号表!$C$6:$L$47,10,FALSE))</f>
        <v/>
      </c>
      <c r="AO80" s="558" t="str">
        <f>IF(AO79="","",VLOOKUP(AO79,[8]シフト記号表!$C$6:$L$47,10,FALSE))</f>
        <v/>
      </c>
      <c r="AP80" s="558" t="str">
        <f>IF(AP79="","",VLOOKUP(AP79,[8]シフト記号表!$C$6:$L$47,10,FALSE))</f>
        <v/>
      </c>
      <c r="AQ80" s="559" t="str">
        <f>IF(AQ79="","",VLOOKUP(AQ79,[8]シフト記号表!$C$6:$L$47,10,FALSE))</f>
        <v/>
      </c>
      <c r="AR80" s="557" t="str">
        <f>IF(AR79="","",VLOOKUP(AR79,[8]シフト記号表!$C$6:$L$47,10,FALSE))</f>
        <v/>
      </c>
      <c r="AS80" s="558" t="str">
        <f>IF(AS79="","",VLOOKUP(AS79,[8]シフト記号表!$C$6:$L$47,10,FALSE))</f>
        <v/>
      </c>
      <c r="AT80" s="558" t="str">
        <f>IF(AT79="","",VLOOKUP(AT79,[8]シフト記号表!$C$6:$L$47,10,FALSE))</f>
        <v/>
      </c>
      <c r="AU80" s="558" t="str">
        <f>IF(AU79="","",VLOOKUP(AU79,[8]シフト記号表!$C$6:$L$47,10,FALSE))</f>
        <v/>
      </c>
      <c r="AV80" s="558" t="str">
        <f>IF(AV79="","",VLOOKUP(AV79,[8]シフト記号表!$C$6:$L$47,10,FALSE))</f>
        <v/>
      </c>
      <c r="AW80" s="558" t="str">
        <f>IF(AW79="","",VLOOKUP(AW79,[8]シフト記号表!$C$6:$L$47,10,FALSE))</f>
        <v/>
      </c>
      <c r="AX80" s="559" t="str">
        <f>IF(AX79="","",VLOOKUP(AX79,[8]シフト記号表!$C$6:$L$47,10,FALSE))</f>
        <v/>
      </c>
      <c r="AY80" s="557" t="str">
        <f>IF(AY79="","",VLOOKUP(AY79,[8]シフト記号表!$C$6:$L$47,10,FALSE))</f>
        <v/>
      </c>
      <c r="AZ80" s="558" t="str">
        <f>IF(AZ79="","",VLOOKUP(AZ79,[8]シフト記号表!$C$6:$L$47,10,FALSE))</f>
        <v/>
      </c>
      <c r="BA80" s="558" t="str">
        <f>IF(BA79="","",VLOOKUP(BA79,[8]シフト記号表!$C$6:$L$47,10,FALSE))</f>
        <v/>
      </c>
      <c r="BB80" s="2132">
        <f>IF($BE$3="４週",SUM(W80:AX80),IF($BE$3="暦月",SUM(W80:BA80),""))</f>
        <v>0</v>
      </c>
      <c r="BC80" s="2133"/>
      <c r="BD80" s="2134">
        <f>IF($BE$3="４週",BB80/4,IF($BE$3="暦月",(BB80/($BE$8/7)),""))</f>
        <v>0</v>
      </c>
      <c r="BE80" s="2133"/>
      <c r="BF80" s="2129"/>
      <c r="BG80" s="2130"/>
      <c r="BH80" s="2130"/>
      <c r="BI80" s="2130"/>
      <c r="BJ80" s="2131"/>
    </row>
    <row r="81" spans="2:62" ht="20.25" customHeight="1" x14ac:dyDescent="0.15">
      <c r="B81" s="2049">
        <f>B79+1</f>
        <v>33</v>
      </c>
      <c r="C81" s="2121"/>
      <c r="D81" s="2122"/>
      <c r="E81" s="761"/>
      <c r="F81" s="762"/>
      <c r="G81" s="761"/>
      <c r="H81" s="762"/>
      <c r="I81" s="2123"/>
      <c r="J81" s="2124"/>
      <c r="K81" s="2125"/>
      <c r="L81" s="2126"/>
      <c r="M81" s="2126"/>
      <c r="N81" s="2122"/>
      <c r="O81" s="2066"/>
      <c r="P81" s="2067"/>
      <c r="Q81" s="2067"/>
      <c r="R81" s="2067"/>
      <c r="S81" s="2068"/>
      <c r="T81" s="776" t="s">
        <v>887</v>
      </c>
      <c r="U81" s="777"/>
      <c r="V81" s="778"/>
      <c r="W81" s="549"/>
      <c r="X81" s="550"/>
      <c r="Y81" s="550"/>
      <c r="Z81" s="550"/>
      <c r="AA81" s="550"/>
      <c r="AB81" s="550"/>
      <c r="AC81" s="551"/>
      <c r="AD81" s="549"/>
      <c r="AE81" s="550"/>
      <c r="AF81" s="550"/>
      <c r="AG81" s="550"/>
      <c r="AH81" s="550"/>
      <c r="AI81" s="550"/>
      <c r="AJ81" s="551"/>
      <c r="AK81" s="549"/>
      <c r="AL81" s="550"/>
      <c r="AM81" s="550"/>
      <c r="AN81" s="550"/>
      <c r="AO81" s="550"/>
      <c r="AP81" s="550"/>
      <c r="AQ81" s="551"/>
      <c r="AR81" s="549"/>
      <c r="AS81" s="550"/>
      <c r="AT81" s="550"/>
      <c r="AU81" s="550"/>
      <c r="AV81" s="550"/>
      <c r="AW81" s="550"/>
      <c r="AX81" s="551"/>
      <c r="AY81" s="549"/>
      <c r="AZ81" s="550"/>
      <c r="BA81" s="772"/>
      <c r="BB81" s="2127"/>
      <c r="BC81" s="2128"/>
      <c r="BD81" s="2116"/>
      <c r="BE81" s="2117"/>
      <c r="BF81" s="2118"/>
      <c r="BG81" s="2119"/>
      <c r="BH81" s="2119"/>
      <c r="BI81" s="2119"/>
      <c r="BJ81" s="2120"/>
    </row>
    <row r="82" spans="2:62" ht="20.25" customHeight="1" x14ac:dyDescent="0.15">
      <c r="B82" s="2050"/>
      <c r="C82" s="2135"/>
      <c r="D82" s="2136"/>
      <c r="E82" s="779"/>
      <c r="F82" s="780">
        <f>C81</f>
        <v>0</v>
      </c>
      <c r="G82" s="779"/>
      <c r="H82" s="780">
        <f>I81</f>
        <v>0</v>
      </c>
      <c r="I82" s="2137"/>
      <c r="J82" s="2138"/>
      <c r="K82" s="2139"/>
      <c r="L82" s="2140"/>
      <c r="M82" s="2140"/>
      <c r="N82" s="2136"/>
      <c r="O82" s="2066"/>
      <c r="P82" s="2067"/>
      <c r="Q82" s="2067"/>
      <c r="R82" s="2067"/>
      <c r="S82" s="2068"/>
      <c r="T82" s="773" t="s">
        <v>888</v>
      </c>
      <c r="U82" s="774"/>
      <c r="V82" s="775"/>
      <c r="W82" s="557" t="str">
        <f>IF(W81="","",VLOOKUP(W81,[8]シフト記号表!$C$6:$L$47,10,FALSE))</f>
        <v/>
      </c>
      <c r="X82" s="558" t="str">
        <f>IF(X81="","",VLOOKUP(X81,[8]シフト記号表!$C$6:$L$47,10,FALSE))</f>
        <v/>
      </c>
      <c r="Y82" s="558" t="str">
        <f>IF(Y81="","",VLOOKUP(Y81,[8]シフト記号表!$C$6:$L$47,10,FALSE))</f>
        <v/>
      </c>
      <c r="Z82" s="558" t="str">
        <f>IF(Z81="","",VLOOKUP(Z81,[8]シフト記号表!$C$6:$L$47,10,FALSE))</f>
        <v/>
      </c>
      <c r="AA82" s="558" t="str">
        <f>IF(AA81="","",VLOOKUP(AA81,[8]シフト記号表!$C$6:$L$47,10,FALSE))</f>
        <v/>
      </c>
      <c r="AB82" s="558" t="str">
        <f>IF(AB81="","",VLOOKUP(AB81,[8]シフト記号表!$C$6:$L$47,10,FALSE))</f>
        <v/>
      </c>
      <c r="AC82" s="559" t="str">
        <f>IF(AC81="","",VLOOKUP(AC81,[8]シフト記号表!$C$6:$L$47,10,FALSE))</f>
        <v/>
      </c>
      <c r="AD82" s="557" t="str">
        <f>IF(AD81="","",VLOOKUP(AD81,[8]シフト記号表!$C$6:$L$47,10,FALSE))</f>
        <v/>
      </c>
      <c r="AE82" s="558" t="str">
        <f>IF(AE81="","",VLOOKUP(AE81,[8]シフト記号表!$C$6:$L$47,10,FALSE))</f>
        <v/>
      </c>
      <c r="AF82" s="558" t="str">
        <f>IF(AF81="","",VLOOKUP(AF81,[8]シフト記号表!$C$6:$L$47,10,FALSE))</f>
        <v/>
      </c>
      <c r="AG82" s="558" t="str">
        <f>IF(AG81="","",VLOOKUP(AG81,[8]シフト記号表!$C$6:$L$47,10,FALSE))</f>
        <v/>
      </c>
      <c r="AH82" s="558" t="str">
        <f>IF(AH81="","",VLOOKUP(AH81,[8]シフト記号表!$C$6:$L$47,10,FALSE))</f>
        <v/>
      </c>
      <c r="AI82" s="558" t="str">
        <f>IF(AI81="","",VLOOKUP(AI81,[8]シフト記号表!$C$6:$L$47,10,FALSE))</f>
        <v/>
      </c>
      <c r="AJ82" s="559" t="str">
        <f>IF(AJ81="","",VLOOKUP(AJ81,[8]シフト記号表!$C$6:$L$47,10,FALSE))</f>
        <v/>
      </c>
      <c r="AK82" s="557" t="str">
        <f>IF(AK81="","",VLOOKUP(AK81,[8]シフト記号表!$C$6:$L$47,10,FALSE))</f>
        <v/>
      </c>
      <c r="AL82" s="558" t="str">
        <f>IF(AL81="","",VLOOKUP(AL81,[8]シフト記号表!$C$6:$L$47,10,FALSE))</f>
        <v/>
      </c>
      <c r="AM82" s="558" t="str">
        <f>IF(AM81="","",VLOOKUP(AM81,[8]シフト記号表!$C$6:$L$47,10,FALSE))</f>
        <v/>
      </c>
      <c r="AN82" s="558" t="str">
        <f>IF(AN81="","",VLOOKUP(AN81,[8]シフト記号表!$C$6:$L$47,10,FALSE))</f>
        <v/>
      </c>
      <c r="AO82" s="558" t="str">
        <f>IF(AO81="","",VLOOKUP(AO81,[8]シフト記号表!$C$6:$L$47,10,FALSE))</f>
        <v/>
      </c>
      <c r="AP82" s="558" t="str">
        <f>IF(AP81="","",VLOOKUP(AP81,[8]シフト記号表!$C$6:$L$47,10,FALSE))</f>
        <v/>
      </c>
      <c r="AQ82" s="559" t="str">
        <f>IF(AQ81="","",VLOOKUP(AQ81,[8]シフト記号表!$C$6:$L$47,10,FALSE))</f>
        <v/>
      </c>
      <c r="AR82" s="557" t="str">
        <f>IF(AR81="","",VLOOKUP(AR81,[8]シフト記号表!$C$6:$L$47,10,FALSE))</f>
        <v/>
      </c>
      <c r="AS82" s="558" t="str">
        <f>IF(AS81="","",VLOOKUP(AS81,[8]シフト記号表!$C$6:$L$47,10,FALSE))</f>
        <v/>
      </c>
      <c r="AT82" s="558" t="str">
        <f>IF(AT81="","",VLOOKUP(AT81,[8]シフト記号表!$C$6:$L$47,10,FALSE))</f>
        <v/>
      </c>
      <c r="AU82" s="558" t="str">
        <f>IF(AU81="","",VLOOKUP(AU81,[8]シフト記号表!$C$6:$L$47,10,FALSE))</f>
        <v/>
      </c>
      <c r="AV82" s="558" t="str">
        <f>IF(AV81="","",VLOOKUP(AV81,[8]シフト記号表!$C$6:$L$47,10,FALSE))</f>
        <v/>
      </c>
      <c r="AW82" s="558" t="str">
        <f>IF(AW81="","",VLOOKUP(AW81,[8]シフト記号表!$C$6:$L$47,10,FALSE))</f>
        <v/>
      </c>
      <c r="AX82" s="559" t="str">
        <f>IF(AX81="","",VLOOKUP(AX81,[8]シフト記号表!$C$6:$L$47,10,FALSE))</f>
        <v/>
      </c>
      <c r="AY82" s="557" t="str">
        <f>IF(AY81="","",VLOOKUP(AY81,[8]シフト記号表!$C$6:$L$47,10,FALSE))</f>
        <v/>
      </c>
      <c r="AZ82" s="558" t="str">
        <f>IF(AZ81="","",VLOOKUP(AZ81,[8]シフト記号表!$C$6:$L$47,10,FALSE))</f>
        <v/>
      </c>
      <c r="BA82" s="558" t="str">
        <f>IF(BA81="","",VLOOKUP(BA81,[8]シフト記号表!$C$6:$L$47,10,FALSE))</f>
        <v/>
      </c>
      <c r="BB82" s="2132">
        <f>IF($BE$3="４週",SUM(W82:AX82),IF($BE$3="暦月",SUM(W82:BA82),""))</f>
        <v>0</v>
      </c>
      <c r="BC82" s="2133"/>
      <c r="BD82" s="2134">
        <f>IF($BE$3="４週",BB82/4,IF($BE$3="暦月",(BB82/($BE$8/7)),""))</f>
        <v>0</v>
      </c>
      <c r="BE82" s="2133"/>
      <c r="BF82" s="2129"/>
      <c r="BG82" s="2130"/>
      <c r="BH82" s="2130"/>
      <c r="BI82" s="2130"/>
      <c r="BJ82" s="2131"/>
    </row>
    <row r="83" spans="2:62" ht="20.25" customHeight="1" x14ac:dyDescent="0.15">
      <c r="B83" s="2049">
        <f>B81+1</f>
        <v>34</v>
      </c>
      <c r="C83" s="2121"/>
      <c r="D83" s="2122"/>
      <c r="E83" s="761"/>
      <c r="F83" s="762"/>
      <c r="G83" s="761"/>
      <c r="H83" s="762"/>
      <c r="I83" s="2123"/>
      <c r="J83" s="2124"/>
      <c r="K83" s="2125"/>
      <c r="L83" s="2126"/>
      <c r="M83" s="2126"/>
      <c r="N83" s="2122"/>
      <c r="O83" s="2066"/>
      <c r="P83" s="2067"/>
      <c r="Q83" s="2067"/>
      <c r="R83" s="2067"/>
      <c r="S83" s="2068"/>
      <c r="T83" s="776" t="s">
        <v>887</v>
      </c>
      <c r="U83" s="777"/>
      <c r="V83" s="778"/>
      <c r="W83" s="549"/>
      <c r="X83" s="550"/>
      <c r="Y83" s="550"/>
      <c r="Z83" s="550"/>
      <c r="AA83" s="550"/>
      <c r="AB83" s="550"/>
      <c r="AC83" s="551"/>
      <c r="AD83" s="549"/>
      <c r="AE83" s="550"/>
      <c r="AF83" s="550"/>
      <c r="AG83" s="550"/>
      <c r="AH83" s="550"/>
      <c r="AI83" s="550"/>
      <c r="AJ83" s="551"/>
      <c r="AK83" s="549"/>
      <c r="AL83" s="550"/>
      <c r="AM83" s="550"/>
      <c r="AN83" s="550"/>
      <c r="AO83" s="550"/>
      <c r="AP83" s="550"/>
      <c r="AQ83" s="551"/>
      <c r="AR83" s="549"/>
      <c r="AS83" s="550"/>
      <c r="AT83" s="550"/>
      <c r="AU83" s="550"/>
      <c r="AV83" s="550"/>
      <c r="AW83" s="550"/>
      <c r="AX83" s="551"/>
      <c r="AY83" s="549"/>
      <c r="AZ83" s="550"/>
      <c r="BA83" s="772"/>
      <c r="BB83" s="2127"/>
      <c r="BC83" s="2128"/>
      <c r="BD83" s="2116"/>
      <c r="BE83" s="2117"/>
      <c r="BF83" s="2118"/>
      <c r="BG83" s="2119"/>
      <c r="BH83" s="2119"/>
      <c r="BI83" s="2119"/>
      <c r="BJ83" s="2120"/>
    </row>
    <row r="84" spans="2:62" ht="20.25" customHeight="1" x14ac:dyDescent="0.15">
      <c r="B84" s="2050"/>
      <c r="C84" s="2135"/>
      <c r="D84" s="2136"/>
      <c r="E84" s="779"/>
      <c r="F84" s="780">
        <f>C83</f>
        <v>0</v>
      </c>
      <c r="G84" s="779"/>
      <c r="H84" s="780">
        <f>I83</f>
        <v>0</v>
      </c>
      <c r="I84" s="2137"/>
      <c r="J84" s="2138"/>
      <c r="K84" s="2139"/>
      <c r="L84" s="2140"/>
      <c r="M84" s="2140"/>
      <c r="N84" s="2136"/>
      <c r="O84" s="2066"/>
      <c r="P84" s="2067"/>
      <c r="Q84" s="2067"/>
      <c r="R84" s="2067"/>
      <c r="S84" s="2068"/>
      <c r="T84" s="773" t="s">
        <v>888</v>
      </c>
      <c r="U84" s="774"/>
      <c r="V84" s="775"/>
      <c r="W84" s="557" t="str">
        <f>IF(W83="","",VLOOKUP(W83,[8]シフト記号表!$C$6:$L$47,10,FALSE))</f>
        <v/>
      </c>
      <c r="X84" s="558" t="str">
        <f>IF(X83="","",VLOOKUP(X83,[8]シフト記号表!$C$6:$L$47,10,FALSE))</f>
        <v/>
      </c>
      <c r="Y84" s="558" t="str">
        <f>IF(Y83="","",VLOOKUP(Y83,[8]シフト記号表!$C$6:$L$47,10,FALSE))</f>
        <v/>
      </c>
      <c r="Z84" s="558" t="str">
        <f>IF(Z83="","",VLOOKUP(Z83,[8]シフト記号表!$C$6:$L$47,10,FALSE))</f>
        <v/>
      </c>
      <c r="AA84" s="558" t="str">
        <f>IF(AA83="","",VLOOKUP(AA83,[8]シフト記号表!$C$6:$L$47,10,FALSE))</f>
        <v/>
      </c>
      <c r="AB84" s="558" t="str">
        <f>IF(AB83="","",VLOOKUP(AB83,[8]シフト記号表!$C$6:$L$47,10,FALSE))</f>
        <v/>
      </c>
      <c r="AC84" s="559" t="str">
        <f>IF(AC83="","",VLOOKUP(AC83,[8]シフト記号表!$C$6:$L$47,10,FALSE))</f>
        <v/>
      </c>
      <c r="AD84" s="557" t="str">
        <f>IF(AD83="","",VLOOKUP(AD83,[8]シフト記号表!$C$6:$L$47,10,FALSE))</f>
        <v/>
      </c>
      <c r="AE84" s="558" t="str">
        <f>IF(AE83="","",VLOOKUP(AE83,[8]シフト記号表!$C$6:$L$47,10,FALSE))</f>
        <v/>
      </c>
      <c r="AF84" s="558" t="str">
        <f>IF(AF83="","",VLOOKUP(AF83,[8]シフト記号表!$C$6:$L$47,10,FALSE))</f>
        <v/>
      </c>
      <c r="AG84" s="558" t="str">
        <f>IF(AG83="","",VLOOKUP(AG83,[8]シフト記号表!$C$6:$L$47,10,FALSE))</f>
        <v/>
      </c>
      <c r="AH84" s="558" t="str">
        <f>IF(AH83="","",VLOOKUP(AH83,[8]シフト記号表!$C$6:$L$47,10,FALSE))</f>
        <v/>
      </c>
      <c r="AI84" s="558" t="str">
        <f>IF(AI83="","",VLOOKUP(AI83,[8]シフト記号表!$C$6:$L$47,10,FALSE))</f>
        <v/>
      </c>
      <c r="AJ84" s="559" t="str">
        <f>IF(AJ83="","",VLOOKUP(AJ83,[8]シフト記号表!$C$6:$L$47,10,FALSE))</f>
        <v/>
      </c>
      <c r="AK84" s="557" t="str">
        <f>IF(AK83="","",VLOOKUP(AK83,[8]シフト記号表!$C$6:$L$47,10,FALSE))</f>
        <v/>
      </c>
      <c r="AL84" s="558" t="str">
        <f>IF(AL83="","",VLOOKUP(AL83,[8]シフト記号表!$C$6:$L$47,10,FALSE))</f>
        <v/>
      </c>
      <c r="AM84" s="558" t="str">
        <f>IF(AM83="","",VLOOKUP(AM83,[8]シフト記号表!$C$6:$L$47,10,FALSE))</f>
        <v/>
      </c>
      <c r="AN84" s="558" t="str">
        <f>IF(AN83="","",VLOOKUP(AN83,[8]シフト記号表!$C$6:$L$47,10,FALSE))</f>
        <v/>
      </c>
      <c r="AO84" s="558" t="str">
        <f>IF(AO83="","",VLOOKUP(AO83,[8]シフト記号表!$C$6:$L$47,10,FALSE))</f>
        <v/>
      </c>
      <c r="AP84" s="558" t="str">
        <f>IF(AP83="","",VLOOKUP(AP83,[8]シフト記号表!$C$6:$L$47,10,FALSE))</f>
        <v/>
      </c>
      <c r="AQ84" s="559" t="str">
        <f>IF(AQ83="","",VLOOKUP(AQ83,[8]シフト記号表!$C$6:$L$47,10,FALSE))</f>
        <v/>
      </c>
      <c r="AR84" s="557" t="str">
        <f>IF(AR83="","",VLOOKUP(AR83,[8]シフト記号表!$C$6:$L$47,10,FALSE))</f>
        <v/>
      </c>
      <c r="AS84" s="558" t="str">
        <f>IF(AS83="","",VLOOKUP(AS83,[8]シフト記号表!$C$6:$L$47,10,FALSE))</f>
        <v/>
      </c>
      <c r="AT84" s="558" t="str">
        <f>IF(AT83="","",VLOOKUP(AT83,[8]シフト記号表!$C$6:$L$47,10,FALSE))</f>
        <v/>
      </c>
      <c r="AU84" s="558" t="str">
        <f>IF(AU83="","",VLOOKUP(AU83,[8]シフト記号表!$C$6:$L$47,10,FALSE))</f>
        <v/>
      </c>
      <c r="AV84" s="558" t="str">
        <f>IF(AV83="","",VLOOKUP(AV83,[8]シフト記号表!$C$6:$L$47,10,FALSE))</f>
        <v/>
      </c>
      <c r="AW84" s="558" t="str">
        <f>IF(AW83="","",VLOOKUP(AW83,[8]シフト記号表!$C$6:$L$47,10,FALSE))</f>
        <v/>
      </c>
      <c r="AX84" s="559" t="str">
        <f>IF(AX83="","",VLOOKUP(AX83,[8]シフト記号表!$C$6:$L$47,10,FALSE))</f>
        <v/>
      </c>
      <c r="AY84" s="557" t="str">
        <f>IF(AY83="","",VLOOKUP(AY83,[8]シフト記号表!$C$6:$L$47,10,FALSE))</f>
        <v/>
      </c>
      <c r="AZ84" s="558" t="str">
        <f>IF(AZ83="","",VLOOKUP(AZ83,[8]シフト記号表!$C$6:$L$47,10,FALSE))</f>
        <v/>
      </c>
      <c r="BA84" s="558" t="str">
        <f>IF(BA83="","",VLOOKUP(BA83,[8]シフト記号表!$C$6:$L$47,10,FALSE))</f>
        <v/>
      </c>
      <c r="BB84" s="2132">
        <f>IF($BE$3="４週",SUM(W84:AX84),IF($BE$3="暦月",SUM(W84:BA84),""))</f>
        <v>0</v>
      </c>
      <c r="BC84" s="2133"/>
      <c r="BD84" s="2134">
        <f>IF($BE$3="４週",BB84/4,IF($BE$3="暦月",(BB84/($BE$8/7)),""))</f>
        <v>0</v>
      </c>
      <c r="BE84" s="2133"/>
      <c r="BF84" s="2129"/>
      <c r="BG84" s="2130"/>
      <c r="BH84" s="2130"/>
      <c r="BI84" s="2130"/>
      <c r="BJ84" s="2131"/>
    </row>
    <row r="85" spans="2:62" ht="20.25" customHeight="1" x14ac:dyDescent="0.15">
      <c r="B85" s="2049">
        <f>B83+1</f>
        <v>35</v>
      </c>
      <c r="C85" s="2121"/>
      <c r="D85" s="2122"/>
      <c r="E85" s="761"/>
      <c r="F85" s="762"/>
      <c r="G85" s="761"/>
      <c r="H85" s="762"/>
      <c r="I85" s="2123"/>
      <c r="J85" s="2124"/>
      <c r="K85" s="2125"/>
      <c r="L85" s="2126"/>
      <c r="M85" s="2126"/>
      <c r="N85" s="2122"/>
      <c r="O85" s="2066"/>
      <c r="P85" s="2067"/>
      <c r="Q85" s="2067"/>
      <c r="R85" s="2067"/>
      <c r="S85" s="2068"/>
      <c r="T85" s="776" t="s">
        <v>887</v>
      </c>
      <c r="U85" s="777"/>
      <c r="V85" s="778"/>
      <c r="W85" s="549"/>
      <c r="X85" s="550"/>
      <c r="Y85" s="550"/>
      <c r="Z85" s="550"/>
      <c r="AA85" s="550"/>
      <c r="AB85" s="550"/>
      <c r="AC85" s="551"/>
      <c r="AD85" s="549"/>
      <c r="AE85" s="550"/>
      <c r="AF85" s="550"/>
      <c r="AG85" s="550"/>
      <c r="AH85" s="550"/>
      <c r="AI85" s="550"/>
      <c r="AJ85" s="551"/>
      <c r="AK85" s="549"/>
      <c r="AL85" s="550"/>
      <c r="AM85" s="550"/>
      <c r="AN85" s="550"/>
      <c r="AO85" s="550"/>
      <c r="AP85" s="550"/>
      <c r="AQ85" s="551"/>
      <c r="AR85" s="549"/>
      <c r="AS85" s="550"/>
      <c r="AT85" s="550"/>
      <c r="AU85" s="550"/>
      <c r="AV85" s="550"/>
      <c r="AW85" s="550"/>
      <c r="AX85" s="551"/>
      <c r="AY85" s="549"/>
      <c r="AZ85" s="550"/>
      <c r="BA85" s="772"/>
      <c r="BB85" s="2127"/>
      <c r="BC85" s="2128"/>
      <c r="BD85" s="2116"/>
      <c r="BE85" s="2117"/>
      <c r="BF85" s="2118"/>
      <c r="BG85" s="2119"/>
      <c r="BH85" s="2119"/>
      <c r="BI85" s="2119"/>
      <c r="BJ85" s="2120"/>
    </row>
    <row r="86" spans="2:62" ht="20.25" customHeight="1" x14ac:dyDescent="0.15">
      <c r="B86" s="2050"/>
      <c r="C86" s="2135"/>
      <c r="D86" s="2136"/>
      <c r="E86" s="779"/>
      <c r="F86" s="780">
        <f>C85</f>
        <v>0</v>
      </c>
      <c r="G86" s="779"/>
      <c r="H86" s="780">
        <f>I85</f>
        <v>0</v>
      </c>
      <c r="I86" s="2137"/>
      <c r="J86" s="2138"/>
      <c r="K86" s="2139"/>
      <c r="L86" s="2140"/>
      <c r="M86" s="2140"/>
      <c r="N86" s="2136"/>
      <c r="O86" s="2066"/>
      <c r="P86" s="2067"/>
      <c r="Q86" s="2067"/>
      <c r="R86" s="2067"/>
      <c r="S86" s="2068"/>
      <c r="T86" s="773" t="s">
        <v>888</v>
      </c>
      <c r="U86" s="774"/>
      <c r="V86" s="775"/>
      <c r="W86" s="557" t="str">
        <f>IF(W85="","",VLOOKUP(W85,[8]シフト記号表!$C$6:$L$47,10,FALSE))</f>
        <v/>
      </c>
      <c r="X86" s="558" t="str">
        <f>IF(X85="","",VLOOKUP(X85,[8]シフト記号表!$C$6:$L$47,10,FALSE))</f>
        <v/>
      </c>
      <c r="Y86" s="558" t="str">
        <f>IF(Y85="","",VLOOKUP(Y85,[8]シフト記号表!$C$6:$L$47,10,FALSE))</f>
        <v/>
      </c>
      <c r="Z86" s="558" t="str">
        <f>IF(Z85="","",VLOOKUP(Z85,[8]シフト記号表!$C$6:$L$47,10,FALSE))</f>
        <v/>
      </c>
      <c r="AA86" s="558" t="str">
        <f>IF(AA85="","",VLOOKUP(AA85,[8]シフト記号表!$C$6:$L$47,10,FALSE))</f>
        <v/>
      </c>
      <c r="AB86" s="558" t="str">
        <f>IF(AB85="","",VLOOKUP(AB85,[8]シフト記号表!$C$6:$L$47,10,FALSE))</f>
        <v/>
      </c>
      <c r="AC86" s="559" t="str">
        <f>IF(AC85="","",VLOOKUP(AC85,[8]シフト記号表!$C$6:$L$47,10,FALSE))</f>
        <v/>
      </c>
      <c r="AD86" s="557" t="str">
        <f>IF(AD85="","",VLOOKUP(AD85,[8]シフト記号表!$C$6:$L$47,10,FALSE))</f>
        <v/>
      </c>
      <c r="AE86" s="558" t="str">
        <f>IF(AE85="","",VLOOKUP(AE85,[8]シフト記号表!$C$6:$L$47,10,FALSE))</f>
        <v/>
      </c>
      <c r="AF86" s="558" t="str">
        <f>IF(AF85="","",VLOOKUP(AF85,[8]シフト記号表!$C$6:$L$47,10,FALSE))</f>
        <v/>
      </c>
      <c r="AG86" s="558" t="str">
        <f>IF(AG85="","",VLOOKUP(AG85,[8]シフト記号表!$C$6:$L$47,10,FALSE))</f>
        <v/>
      </c>
      <c r="AH86" s="558" t="str">
        <f>IF(AH85="","",VLOOKUP(AH85,[8]シフト記号表!$C$6:$L$47,10,FALSE))</f>
        <v/>
      </c>
      <c r="AI86" s="558" t="str">
        <f>IF(AI85="","",VLOOKUP(AI85,[8]シフト記号表!$C$6:$L$47,10,FALSE))</f>
        <v/>
      </c>
      <c r="AJ86" s="559" t="str">
        <f>IF(AJ85="","",VLOOKUP(AJ85,[8]シフト記号表!$C$6:$L$47,10,FALSE))</f>
        <v/>
      </c>
      <c r="AK86" s="557" t="str">
        <f>IF(AK85="","",VLOOKUP(AK85,[8]シフト記号表!$C$6:$L$47,10,FALSE))</f>
        <v/>
      </c>
      <c r="AL86" s="558" t="str">
        <f>IF(AL85="","",VLOOKUP(AL85,[8]シフト記号表!$C$6:$L$47,10,FALSE))</f>
        <v/>
      </c>
      <c r="AM86" s="558" t="str">
        <f>IF(AM85="","",VLOOKUP(AM85,[8]シフト記号表!$C$6:$L$47,10,FALSE))</f>
        <v/>
      </c>
      <c r="AN86" s="558" t="str">
        <f>IF(AN85="","",VLOOKUP(AN85,[8]シフト記号表!$C$6:$L$47,10,FALSE))</f>
        <v/>
      </c>
      <c r="AO86" s="558" t="str">
        <f>IF(AO85="","",VLOOKUP(AO85,[8]シフト記号表!$C$6:$L$47,10,FALSE))</f>
        <v/>
      </c>
      <c r="AP86" s="558" t="str">
        <f>IF(AP85="","",VLOOKUP(AP85,[8]シフト記号表!$C$6:$L$47,10,FALSE))</f>
        <v/>
      </c>
      <c r="AQ86" s="559" t="str">
        <f>IF(AQ85="","",VLOOKUP(AQ85,[8]シフト記号表!$C$6:$L$47,10,FALSE))</f>
        <v/>
      </c>
      <c r="AR86" s="557" t="str">
        <f>IF(AR85="","",VLOOKUP(AR85,[8]シフト記号表!$C$6:$L$47,10,FALSE))</f>
        <v/>
      </c>
      <c r="AS86" s="558" t="str">
        <f>IF(AS85="","",VLOOKUP(AS85,[8]シフト記号表!$C$6:$L$47,10,FALSE))</f>
        <v/>
      </c>
      <c r="AT86" s="558" t="str">
        <f>IF(AT85="","",VLOOKUP(AT85,[8]シフト記号表!$C$6:$L$47,10,FALSE))</f>
        <v/>
      </c>
      <c r="AU86" s="558" t="str">
        <f>IF(AU85="","",VLOOKUP(AU85,[8]シフト記号表!$C$6:$L$47,10,FALSE))</f>
        <v/>
      </c>
      <c r="AV86" s="558" t="str">
        <f>IF(AV85="","",VLOOKUP(AV85,[8]シフト記号表!$C$6:$L$47,10,FALSE))</f>
        <v/>
      </c>
      <c r="AW86" s="558" t="str">
        <f>IF(AW85="","",VLOOKUP(AW85,[8]シフト記号表!$C$6:$L$47,10,FALSE))</f>
        <v/>
      </c>
      <c r="AX86" s="559" t="str">
        <f>IF(AX85="","",VLOOKUP(AX85,[8]シフト記号表!$C$6:$L$47,10,FALSE))</f>
        <v/>
      </c>
      <c r="AY86" s="557" t="str">
        <f>IF(AY85="","",VLOOKUP(AY85,[8]シフト記号表!$C$6:$L$47,10,FALSE))</f>
        <v/>
      </c>
      <c r="AZ86" s="558" t="str">
        <f>IF(AZ85="","",VLOOKUP(AZ85,[8]シフト記号表!$C$6:$L$47,10,FALSE))</f>
        <v/>
      </c>
      <c r="BA86" s="558" t="str">
        <f>IF(BA85="","",VLOOKUP(BA85,[8]シフト記号表!$C$6:$L$47,10,FALSE))</f>
        <v/>
      </c>
      <c r="BB86" s="2132">
        <f>IF($BE$3="４週",SUM(W86:AX86),IF($BE$3="暦月",SUM(W86:BA86),""))</f>
        <v>0</v>
      </c>
      <c r="BC86" s="2133"/>
      <c r="BD86" s="2134">
        <f>IF($BE$3="４週",BB86/4,IF($BE$3="暦月",(BB86/($BE$8/7)),""))</f>
        <v>0</v>
      </c>
      <c r="BE86" s="2133"/>
      <c r="BF86" s="2129"/>
      <c r="BG86" s="2130"/>
      <c r="BH86" s="2130"/>
      <c r="BI86" s="2130"/>
      <c r="BJ86" s="2131"/>
    </row>
    <row r="87" spans="2:62" ht="20.25" customHeight="1" x14ac:dyDescent="0.15">
      <c r="B87" s="2049">
        <f>B85+1</f>
        <v>36</v>
      </c>
      <c r="C87" s="2121"/>
      <c r="D87" s="2122"/>
      <c r="E87" s="761"/>
      <c r="F87" s="762"/>
      <c r="G87" s="761"/>
      <c r="H87" s="762"/>
      <c r="I87" s="2123"/>
      <c r="J87" s="2124"/>
      <c r="K87" s="2125"/>
      <c r="L87" s="2126"/>
      <c r="M87" s="2126"/>
      <c r="N87" s="2122"/>
      <c r="O87" s="2066"/>
      <c r="P87" s="2067"/>
      <c r="Q87" s="2067"/>
      <c r="R87" s="2067"/>
      <c r="S87" s="2068"/>
      <c r="T87" s="776" t="s">
        <v>887</v>
      </c>
      <c r="U87" s="777"/>
      <c r="V87" s="778"/>
      <c r="W87" s="549"/>
      <c r="X87" s="550"/>
      <c r="Y87" s="550"/>
      <c r="Z87" s="550"/>
      <c r="AA87" s="550"/>
      <c r="AB87" s="550"/>
      <c r="AC87" s="551"/>
      <c r="AD87" s="549"/>
      <c r="AE87" s="550"/>
      <c r="AF87" s="550"/>
      <c r="AG87" s="550"/>
      <c r="AH87" s="550"/>
      <c r="AI87" s="550"/>
      <c r="AJ87" s="551"/>
      <c r="AK87" s="549"/>
      <c r="AL87" s="550"/>
      <c r="AM87" s="550"/>
      <c r="AN87" s="550"/>
      <c r="AO87" s="550"/>
      <c r="AP87" s="550"/>
      <c r="AQ87" s="551"/>
      <c r="AR87" s="549"/>
      <c r="AS87" s="550"/>
      <c r="AT87" s="550"/>
      <c r="AU87" s="550"/>
      <c r="AV87" s="550"/>
      <c r="AW87" s="550"/>
      <c r="AX87" s="551"/>
      <c r="AY87" s="549"/>
      <c r="AZ87" s="550"/>
      <c r="BA87" s="772"/>
      <c r="BB87" s="2127"/>
      <c r="BC87" s="2128"/>
      <c r="BD87" s="2116"/>
      <c r="BE87" s="2117"/>
      <c r="BF87" s="2118"/>
      <c r="BG87" s="2119"/>
      <c r="BH87" s="2119"/>
      <c r="BI87" s="2119"/>
      <c r="BJ87" s="2120"/>
    </row>
    <row r="88" spans="2:62" ht="20.25" customHeight="1" x14ac:dyDescent="0.15">
      <c r="B88" s="2050"/>
      <c r="C88" s="2135"/>
      <c r="D88" s="2136"/>
      <c r="E88" s="779"/>
      <c r="F88" s="780">
        <f>C87</f>
        <v>0</v>
      </c>
      <c r="G88" s="779"/>
      <c r="H88" s="780">
        <f>I87</f>
        <v>0</v>
      </c>
      <c r="I88" s="2137"/>
      <c r="J88" s="2138"/>
      <c r="K88" s="2139"/>
      <c r="L88" s="2140"/>
      <c r="M88" s="2140"/>
      <c r="N88" s="2136"/>
      <c r="O88" s="2066"/>
      <c r="P88" s="2067"/>
      <c r="Q88" s="2067"/>
      <c r="R88" s="2067"/>
      <c r="S88" s="2068"/>
      <c r="T88" s="773" t="s">
        <v>888</v>
      </c>
      <c r="U88" s="774"/>
      <c r="V88" s="775"/>
      <c r="W88" s="557" t="str">
        <f>IF(W87="","",VLOOKUP(W87,[8]シフト記号表!$C$6:$L$47,10,FALSE))</f>
        <v/>
      </c>
      <c r="X88" s="558" t="str">
        <f>IF(X87="","",VLOOKUP(X87,[8]シフト記号表!$C$6:$L$47,10,FALSE))</f>
        <v/>
      </c>
      <c r="Y88" s="558" t="str">
        <f>IF(Y87="","",VLOOKUP(Y87,[8]シフト記号表!$C$6:$L$47,10,FALSE))</f>
        <v/>
      </c>
      <c r="Z88" s="558" t="str">
        <f>IF(Z87="","",VLOOKUP(Z87,[8]シフト記号表!$C$6:$L$47,10,FALSE))</f>
        <v/>
      </c>
      <c r="AA88" s="558" t="str">
        <f>IF(AA87="","",VLOOKUP(AA87,[8]シフト記号表!$C$6:$L$47,10,FALSE))</f>
        <v/>
      </c>
      <c r="AB88" s="558" t="str">
        <f>IF(AB87="","",VLOOKUP(AB87,[8]シフト記号表!$C$6:$L$47,10,FALSE))</f>
        <v/>
      </c>
      <c r="AC88" s="559" t="str">
        <f>IF(AC87="","",VLOOKUP(AC87,[8]シフト記号表!$C$6:$L$47,10,FALSE))</f>
        <v/>
      </c>
      <c r="AD88" s="557" t="str">
        <f>IF(AD87="","",VLOOKUP(AD87,[8]シフト記号表!$C$6:$L$47,10,FALSE))</f>
        <v/>
      </c>
      <c r="AE88" s="558" t="str">
        <f>IF(AE87="","",VLOOKUP(AE87,[8]シフト記号表!$C$6:$L$47,10,FALSE))</f>
        <v/>
      </c>
      <c r="AF88" s="558" t="str">
        <f>IF(AF87="","",VLOOKUP(AF87,[8]シフト記号表!$C$6:$L$47,10,FALSE))</f>
        <v/>
      </c>
      <c r="AG88" s="558" t="str">
        <f>IF(AG87="","",VLOOKUP(AG87,[8]シフト記号表!$C$6:$L$47,10,FALSE))</f>
        <v/>
      </c>
      <c r="AH88" s="558" t="str">
        <f>IF(AH87="","",VLOOKUP(AH87,[8]シフト記号表!$C$6:$L$47,10,FALSE))</f>
        <v/>
      </c>
      <c r="AI88" s="558" t="str">
        <f>IF(AI87="","",VLOOKUP(AI87,[8]シフト記号表!$C$6:$L$47,10,FALSE))</f>
        <v/>
      </c>
      <c r="AJ88" s="559" t="str">
        <f>IF(AJ87="","",VLOOKUP(AJ87,[8]シフト記号表!$C$6:$L$47,10,FALSE))</f>
        <v/>
      </c>
      <c r="AK88" s="557" t="str">
        <f>IF(AK87="","",VLOOKUP(AK87,[8]シフト記号表!$C$6:$L$47,10,FALSE))</f>
        <v/>
      </c>
      <c r="AL88" s="558" t="str">
        <f>IF(AL87="","",VLOOKUP(AL87,[8]シフト記号表!$C$6:$L$47,10,FALSE))</f>
        <v/>
      </c>
      <c r="AM88" s="558" t="str">
        <f>IF(AM87="","",VLOOKUP(AM87,[8]シフト記号表!$C$6:$L$47,10,FALSE))</f>
        <v/>
      </c>
      <c r="AN88" s="558" t="str">
        <f>IF(AN87="","",VLOOKUP(AN87,[8]シフト記号表!$C$6:$L$47,10,FALSE))</f>
        <v/>
      </c>
      <c r="AO88" s="558" t="str">
        <f>IF(AO87="","",VLOOKUP(AO87,[8]シフト記号表!$C$6:$L$47,10,FALSE))</f>
        <v/>
      </c>
      <c r="AP88" s="558" t="str">
        <f>IF(AP87="","",VLOOKUP(AP87,[8]シフト記号表!$C$6:$L$47,10,FALSE))</f>
        <v/>
      </c>
      <c r="AQ88" s="559" t="str">
        <f>IF(AQ87="","",VLOOKUP(AQ87,[8]シフト記号表!$C$6:$L$47,10,FALSE))</f>
        <v/>
      </c>
      <c r="AR88" s="557" t="str">
        <f>IF(AR87="","",VLOOKUP(AR87,[8]シフト記号表!$C$6:$L$47,10,FALSE))</f>
        <v/>
      </c>
      <c r="AS88" s="558" t="str">
        <f>IF(AS87="","",VLOOKUP(AS87,[8]シフト記号表!$C$6:$L$47,10,FALSE))</f>
        <v/>
      </c>
      <c r="AT88" s="558" t="str">
        <f>IF(AT87="","",VLOOKUP(AT87,[8]シフト記号表!$C$6:$L$47,10,FALSE))</f>
        <v/>
      </c>
      <c r="AU88" s="558" t="str">
        <f>IF(AU87="","",VLOOKUP(AU87,[8]シフト記号表!$C$6:$L$47,10,FALSE))</f>
        <v/>
      </c>
      <c r="AV88" s="558" t="str">
        <f>IF(AV87="","",VLOOKUP(AV87,[8]シフト記号表!$C$6:$L$47,10,FALSE))</f>
        <v/>
      </c>
      <c r="AW88" s="558" t="str">
        <f>IF(AW87="","",VLOOKUP(AW87,[8]シフト記号表!$C$6:$L$47,10,FALSE))</f>
        <v/>
      </c>
      <c r="AX88" s="559" t="str">
        <f>IF(AX87="","",VLOOKUP(AX87,[8]シフト記号表!$C$6:$L$47,10,FALSE))</f>
        <v/>
      </c>
      <c r="AY88" s="557" t="str">
        <f>IF(AY87="","",VLOOKUP(AY87,[8]シフト記号表!$C$6:$L$47,10,FALSE))</f>
        <v/>
      </c>
      <c r="AZ88" s="558" t="str">
        <f>IF(AZ87="","",VLOOKUP(AZ87,[8]シフト記号表!$C$6:$L$47,10,FALSE))</f>
        <v/>
      </c>
      <c r="BA88" s="558" t="str">
        <f>IF(BA87="","",VLOOKUP(BA87,[8]シフト記号表!$C$6:$L$47,10,FALSE))</f>
        <v/>
      </c>
      <c r="BB88" s="2132">
        <f>IF($BE$3="４週",SUM(W88:AX88),IF($BE$3="暦月",SUM(W88:BA88),""))</f>
        <v>0</v>
      </c>
      <c r="BC88" s="2133"/>
      <c r="BD88" s="2134">
        <f>IF($BE$3="４週",BB88/4,IF($BE$3="暦月",(BB88/($BE$8/7)),""))</f>
        <v>0</v>
      </c>
      <c r="BE88" s="2133"/>
      <c r="BF88" s="2129"/>
      <c r="BG88" s="2130"/>
      <c r="BH88" s="2130"/>
      <c r="BI88" s="2130"/>
      <c r="BJ88" s="2131"/>
    </row>
    <row r="89" spans="2:62" ht="20.25" customHeight="1" x14ac:dyDescent="0.15">
      <c r="B89" s="2049">
        <f>B87+1</f>
        <v>37</v>
      </c>
      <c r="C89" s="2121"/>
      <c r="D89" s="2122"/>
      <c r="E89" s="761"/>
      <c r="F89" s="762"/>
      <c r="G89" s="761"/>
      <c r="H89" s="762"/>
      <c r="I89" s="2123"/>
      <c r="J89" s="2124"/>
      <c r="K89" s="2125"/>
      <c r="L89" s="2126"/>
      <c r="M89" s="2126"/>
      <c r="N89" s="2122"/>
      <c r="O89" s="2066"/>
      <c r="P89" s="2067"/>
      <c r="Q89" s="2067"/>
      <c r="R89" s="2067"/>
      <c r="S89" s="2068"/>
      <c r="T89" s="776" t="s">
        <v>887</v>
      </c>
      <c r="U89" s="777"/>
      <c r="V89" s="778"/>
      <c r="W89" s="549"/>
      <c r="X89" s="550"/>
      <c r="Y89" s="550"/>
      <c r="Z89" s="550"/>
      <c r="AA89" s="550"/>
      <c r="AB89" s="550"/>
      <c r="AC89" s="551"/>
      <c r="AD89" s="549"/>
      <c r="AE89" s="550"/>
      <c r="AF89" s="550"/>
      <c r="AG89" s="550"/>
      <c r="AH89" s="550"/>
      <c r="AI89" s="550"/>
      <c r="AJ89" s="551"/>
      <c r="AK89" s="549"/>
      <c r="AL89" s="550"/>
      <c r="AM89" s="550"/>
      <c r="AN89" s="550"/>
      <c r="AO89" s="550"/>
      <c r="AP89" s="550"/>
      <c r="AQ89" s="551"/>
      <c r="AR89" s="549"/>
      <c r="AS89" s="550"/>
      <c r="AT89" s="550"/>
      <c r="AU89" s="550"/>
      <c r="AV89" s="550"/>
      <c r="AW89" s="550"/>
      <c r="AX89" s="551"/>
      <c r="AY89" s="549"/>
      <c r="AZ89" s="550"/>
      <c r="BA89" s="772"/>
      <c r="BB89" s="2127"/>
      <c r="BC89" s="2128"/>
      <c r="BD89" s="2116"/>
      <c r="BE89" s="2117"/>
      <c r="BF89" s="2118"/>
      <c r="BG89" s="2119"/>
      <c r="BH89" s="2119"/>
      <c r="BI89" s="2119"/>
      <c r="BJ89" s="2120"/>
    </row>
    <row r="90" spans="2:62" ht="20.25" customHeight="1" x14ac:dyDescent="0.15">
      <c r="B90" s="2050"/>
      <c r="C90" s="2135"/>
      <c r="D90" s="2136"/>
      <c r="E90" s="779"/>
      <c r="F90" s="780">
        <f>C89</f>
        <v>0</v>
      </c>
      <c r="G90" s="779"/>
      <c r="H90" s="780">
        <f>I89</f>
        <v>0</v>
      </c>
      <c r="I90" s="2137"/>
      <c r="J90" s="2138"/>
      <c r="K90" s="2139"/>
      <c r="L90" s="2140"/>
      <c r="M90" s="2140"/>
      <c r="N90" s="2136"/>
      <c r="O90" s="2066"/>
      <c r="P90" s="2067"/>
      <c r="Q90" s="2067"/>
      <c r="R90" s="2067"/>
      <c r="S90" s="2068"/>
      <c r="T90" s="773" t="s">
        <v>888</v>
      </c>
      <c r="U90" s="774"/>
      <c r="V90" s="775"/>
      <c r="W90" s="557" t="str">
        <f>IF(W89="","",VLOOKUP(W89,[8]シフト記号表!$C$6:$L$47,10,FALSE))</f>
        <v/>
      </c>
      <c r="X90" s="558" t="str">
        <f>IF(X89="","",VLOOKUP(X89,[8]シフト記号表!$C$6:$L$47,10,FALSE))</f>
        <v/>
      </c>
      <c r="Y90" s="558" t="str">
        <f>IF(Y89="","",VLOOKUP(Y89,[8]シフト記号表!$C$6:$L$47,10,FALSE))</f>
        <v/>
      </c>
      <c r="Z90" s="558" t="str">
        <f>IF(Z89="","",VLOOKUP(Z89,[8]シフト記号表!$C$6:$L$47,10,FALSE))</f>
        <v/>
      </c>
      <c r="AA90" s="558" t="str">
        <f>IF(AA89="","",VLOOKUP(AA89,[8]シフト記号表!$C$6:$L$47,10,FALSE))</f>
        <v/>
      </c>
      <c r="AB90" s="558" t="str">
        <f>IF(AB89="","",VLOOKUP(AB89,[8]シフト記号表!$C$6:$L$47,10,FALSE))</f>
        <v/>
      </c>
      <c r="AC90" s="559" t="str">
        <f>IF(AC89="","",VLOOKUP(AC89,[8]シフト記号表!$C$6:$L$47,10,FALSE))</f>
        <v/>
      </c>
      <c r="AD90" s="557" t="str">
        <f>IF(AD89="","",VLOOKUP(AD89,[8]シフト記号表!$C$6:$L$47,10,FALSE))</f>
        <v/>
      </c>
      <c r="AE90" s="558" t="str">
        <f>IF(AE89="","",VLOOKUP(AE89,[8]シフト記号表!$C$6:$L$47,10,FALSE))</f>
        <v/>
      </c>
      <c r="AF90" s="558" t="str">
        <f>IF(AF89="","",VLOOKUP(AF89,[8]シフト記号表!$C$6:$L$47,10,FALSE))</f>
        <v/>
      </c>
      <c r="AG90" s="558" t="str">
        <f>IF(AG89="","",VLOOKUP(AG89,[8]シフト記号表!$C$6:$L$47,10,FALSE))</f>
        <v/>
      </c>
      <c r="AH90" s="558" t="str">
        <f>IF(AH89="","",VLOOKUP(AH89,[8]シフト記号表!$C$6:$L$47,10,FALSE))</f>
        <v/>
      </c>
      <c r="AI90" s="558" t="str">
        <f>IF(AI89="","",VLOOKUP(AI89,[8]シフト記号表!$C$6:$L$47,10,FALSE))</f>
        <v/>
      </c>
      <c r="AJ90" s="559" t="str">
        <f>IF(AJ89="","",VLOOKUP(AJ89,[8]シフト記号表!$C$6:$L$47,10,FALSE))</f>
        <v/>
      </c>
      <c r="AK90" s="557" t="str">
        <f>IF(AK89="","",VLOOKUP(AK89,[8]シフト記号表!$C$6:$L$47,10,FALSE))</f>
        <v/>
      </c>
      <c r="AL90" s="558" t="str">
        <f>IF(AL89="","",VLOOKUP(AL89,[8]シフト記号表!$C$6:$L$47,10,FALSE))</f>
        <v/>
      </c>
      <c r="AM90" s="558" t="str">
        <f>IF(AM89="","",VLOOKUP(AM89,[8]シフト記号表!$C$6:$L$47,10,FALSE))</f>
        <v/>
      </c>
      <c r="AN90" s="558" t="str">
        <f>IF(AN89="","",VLOOKUP(AN89,[8]シフト記号表!$C$6:$L$47,10,FALSE))</f>
        <v/>
      </c>
      <c r="AO90" s="558" t="str">
        <f>IF(AO89="","",VLOOKUP(AO89,[8]シフト記号表!$C$6:$L$47,10,FALSE))</f>
        <v/>
      </c>
      <c r="AP90" s="558" t="str">
        <f>IF(AP89="","",VLOOKUP(AP89,[8]シフト記号表!$C$6:$L$47,10,FALSE))</f>
        <v/>
      </c>
      <c r="AQ90" s="559" t="str">
        <f>IF(AQ89="","",VLOOKUP(AQ89,[8]シフト記号表!$C$6:$L$47,10,FALSE))</f>
        <v/>
      </c>
      <c r="AR90" s="557" t="str">
        <f>IF(AR89="","",VLOOKUP(AR89,[8]シフト記号表!$C$6:$L$47,10,FALSE))</f>
        <v/>
      </c>
      <c r="AS90" s="558" t="str">
        <f>IF(AS89="","",VLOOKUP(AS89,[8]シフト記号表!$C$6:$L$47,10,FALSE))</f>
        <v/>
      </c>
      <c r="AT90" s="558" t="str">
        <f>IF(AT89="","",VLOOKUP(AT89,[8]シフト記号表!$C$6:$L$47,10,FALSE))</f>
        <v/>
      </c>
      <c r="AU90" s="558" t="str">
        <f>IF(AU89="","",VLOOKUP(AU89,[8]シフト記号表!$C$6:$L$47,10,FALSE))</f>
        <v/>
      </c>
      <c r="AV90" s="558" t="str">
        <f>IF(AV89="","",VLOOKUP(AV89,[8]シフト記号表!$C$6:$L$47,10,FALSE))</f>
        <v/>
      </c>
      <c r="AW90" s="558" t="str">
        <f>IF(AW89="","",VLOOKUP(AW89,[8]シフト記号表!$C$6:$L$47,10,FALSE))</f>
        <v/>
      </c>
      <c r="AX90" s="559" t="str">
        <f>IF(AX89="","",VLOOKUP(AX89,[8]シフト記号表!$C$6:$L$47,10,FALSE))</f>
        <v/>
      </c>
      <c r="AY90" s="557" t="str">
        <f>IF(AY89="","",VLOOKUP(AY89,[8]シフト記号表!$C$6:$L$47,10,FALSE))</f>
        <v/>
      </c>
      <c r="AZ90" s="558" t="str">
        <f>IF(AZ89="","",VLOOKUP(AZ89,[8]シフト記号表!$C$6:$L$47,10,FALSE))</f>
        <v/>
      </c>
      <c r="BA90" s="558" t="str">
        <f>IF(BA89="","",VLOOKUP(BA89,[8]シフト記号表!$C$6:$L$47,10,FALSE))</f>
        <v/>
      </c>
      <c r="BB90" s="2132">
        <f>IF($BE$3="４週",SUM(W90:AX90),IF($BE$3="暦月",SUM(W90:BA90),""))</f>
        <v>0</v>
      </c>
      <c r="BC90" s="2133"/>
      <c r="BD90" s="2134">
        <f>IF($BE$3="４週",BB90/4,IF($BE$3="暦月",(BB90/($BE$8/7)),""))</f>
        <v>0</v>
      </c>
      <c r="BE90" s="2133"/>
      <c r="BF90" s="2129"/>
      <c r="BG90" s="2130"/>
      <c r="BH90" s="2130"/>
      <c r="BI90" s="2130"/>
      <c r="BJ90" s="2131"/>
    </row>
    <row r="91" spans="2:62" ht="20.25" customHeight="1" x14ac:dyDescent="0.15">
      <c r="B91" s="2049">
        <f>B89+1</f>
        <v>38</v>
      </c>
      <c r="C91" s="2121"/>
      <c r="D91" s="2122"/>
      <c r="E91" s="761"/>
      <c r="F91" s="762"/>
      <c r="G91" s="761"/>
      <c r="H91" s="762"/>
      <c r="I91" s="2123"/>
      <c r="J91" s="2124"/>
      <c r="K91" s="2125"/>
      <c r="L91" s="2126"/>
      <c r="M91" s="2126"/>
      <c r="N91" s="2122"/>
      <c r="O91" s="2066"/>
      <c r="P91" s="2067"/>
      <c r="Q91" s="2067"/>
      <c r="R91" s="2067"/>
      <c r="S91" s="2068"/>
      <c r="T91" s="776" t="s">
        <v>887</v>
      </c>
      <c r="U91" s="777"/>
      <c r="V91" s="778"/>
      <c r="W91" s="549"/>
      <c r="X91" s="550"/>
      <c r="Y91" s="550"/>
      <c r="Z91" s="550"/>
      <c r="AA91" s="550"/>
      <c r="AB91" s="550"/>
      <c r="AC91" s="551"/>
      <c r="AD91" s="549"/>
      <c r="AE91" s="550"/>
      <c r="AF91" s="550"/>
      <c r="AG91" s="550"/>
      <c r="AH91" s="550"/>
      <c r="AI91" s="550"/>
      <c r="AJ91" s="551"/>
      <c r="AK91" s="549"/>
      <c r="AL91" s="550"/>
      <c r="AM91" s="550"/>
      <c r="AN91" s="550"/>
      <c r="AO91" s="550"/>
      <c r="AP91" s="550"/>
      <c r="AQ91" s="551"/>
      <c r="AR91" s="549"/>
      <c r="AS91" s="550"/>
      <c r="AT91" s="550"/>
      <c r="AU91" s="550"/>
      <c r="AV91" s="550"/>
      <c r="AW91" s="550"/>
      <c r="AX91" s="551"/>
      <c r="AY91" s="549"/>
      <c r="AZ91" s="550"/>
      <c r="BA91" s="772"/>
      <c r="BB91" s="2127"/>
      <c r="BC91" s="2128"/>
      <c r="BD91" s="2116"/>
      <c r="BE91" s="2117"/>
      <c r="BF91" s="2118"/>
      <c r="BG91" s="2119"/>
      <c r="BH91" s="2119"/>
      <c r="BI91" s="2119"/>
      <c r="BJ91" s="2120"/>
    </row>
    <row r="92" spans="2:62" ht="20.25" customHeight="1" x14ac:dyDescent="0.15">
      <c r="B92" s="2050"/>
      <c r="C92" s="2135"/>
      <c r="D92" s="2136"/>
      <c r="E92" s="779"/>
      <c r="F92" s="780">
        <f>C91</f>
        <v>0</v>
      </c>
      <c r="G92" s="779"/>
      <c r="H92" s="780">
        <f>I91</f>
        <v>0</v>
      </c>
      <c r="I92" s="2137"/>
      <c r="J92" s="2138"/>
      <c r="K92" s="2139"/>
      <c r="L92" s="2140"/>
      <c r="M92" s="2140"/>
      <c r="N92" s="2136"/>
      <c r="O92" s="2066"/>
      <c r="P92" s="2067"/>
      <c r="Q92" s="2067"/>
      <c r="R92" s="2067"/>
      <c r="S92" s="2068"/>
      <c r="T92" s="773" t="s">
        <v>888</v>
      </c>
      <c r="U92" s="774"/>
      <c r="V92" s="775"/>
      <c r="W92" s="557" t="str">
        <f>IF(W91="","",VLOOKUP(W91,[8]シフト記号表!$C$6:$L$47,10,FALSE))</f>
        <v/>
      </c>
      <c r="X92" s="558" t="str">
        <f>IF(X91="","",VLOOKUP(X91,[8]シフト記号表!$C$6:$L$47,10,FALSE))</f>
        <v/>
      </c>
      <c r="Y92" s="558" t="str">
        <f>IF(Y91="","",VLOOKUP(Y91,[8]シフト記号表!$C$6:$L$47,10,FALSE))</f>
        <v/>
      </c>
      <c r="Z92" s="558" t="str">
        <f>IF(Z91="","",VLOOKUP(Z91,[8]シフト記号表!$C$6:$L$47,10,FALSE))</f>
        <v/>
      </c>
      <c r="AA92" s="558" t="str">
        <f>IF(AA91="","",VLOOKUP(AA91,[8]シフト記号表!$C$6:$L$47,10,FALSE))</f>
        <v/>
      </c>
      <c r="AB92" s="558" t="str">
        <f>IF(AB91="","",VLOOKUP(AB91,[8]シフト記号表!$C$6:$L$47,10,FALSE))</f>
        <v/>
      </c>
      <c r="AC92" s="559" t="str">
        <f>IF(AC91="","",VLOOKUP(AC91,[8]シフト記号表!$C$6:$L$47,10,FALSE))</f>
        <v/>
      </c>
      <c r="AD92" s="557" t="str">
        <f>IF(AD91="","",VLOOKUP(AD91,[8]シフト記号表!$C$6:$L$47,10,FALSE))</f>
        <v/>
      </c>
      <c r="AE92" s="558" t="str">
        <f>IF(AE91="","",VLOOKUP(AE91,[8]シフト記号表!$C$6:$L$47,10,FALSE))</f>
        <v/>
      </c>
      <c r="AF92" s="558" t="str">
        <f>IF(AF91="","",VLOOKUP(AF91,[8]シフト記号表!$C$6:$L$47,10,FALSE))</f>
        <v/>
      </c>
      <c r="AG92" s="558" t="str">
        <f>IF(AG91="","",VLOOKUP(AG91,[8]シフト記号表!$C$6:$L$47,10,FALSE))</f>
        <v/>
      </c>
      <c r="AH92" s="558" t="str">
        <f>IF(AH91="","",VLOOKUP(AH91,[8]シフト記号表!$C$6:$L$47,10,FALSE))</f>
        <v/>
      </c>
      <c r="AI92" s="558" t="str">
        <f>IF(AI91="","",VLOOKUP(AI91,[8]シフト記号表!$C$6:$L$47,10,FALSE))</f>
        <v/>
      </c>
      <c r="AJ92" s="559" t="str">
        <f>IF(AJ91="","",VLOOKUP(AJ91,[8]シフト記号表!$C$6:$L$47,10,FALSE))</f>
        <v/>
      </c>
      <c r="AK92" s="557" t="str">
        <f>IF(AK91="","",VLOOKUP(AK91,[8]シフト記号表!$C$6:$L$47,10,FALSE))</f>
        <v/>
      </c>
      <c r="AL92" s="558" t="str">
        <f>IF(AL91="","",VLOOKUP(AL91,[8]シフト記号表!$C$6:$L$47,10,FALSE))</f>
        <v/>
      </c>
      <c r="AM92" s="558" t="str">
        <f>IF(AM91="","",VLOOKUP(AM91,[8]シフト記号表!$C$6:$L$47,10,FALSE))</f>
        <v/>
      </c>
      <c r="AN92" s="558" t="str">
        <f>IF(AN91="","",VLOOKUP(AN91,[8]シフト記号表!$C$6:$L$47,10,FALSE))</f>
        <v/>
      </c>
      <c r="AO92" s="558" t="str">
        <f>IF(AO91="","",VLOOKUP(AO91,[8]シフト記号表!$C$6:$L$47,10,FALSE))</f>
        <v/>
      </c>
      <c r="AP92" s="558" t="str">
        <f>IF(AP91="","",VLOOKUP(AP91,[8]シフト記号表!$C$6:$L$47,10,FALSE))</f>
        <v/>
      </c>
      <c r="AQ92" s="559" t="str">
        <f>IF(AQ91="","",VLOOKUP(AQ91,[8]シフト記号表!$C$6:$L$47,10,FALSE))</f>
        <v/>
      </c>
      <c r="AR92" s="557" t="str">
        <f>IF(AR91="","",VLOOKUP(AR91,[8]シフト記号表!$C$6:$L$47,10,FALSE))</f>
        <v/>
      </c>
      <c r="AS92" s="558" t="str">
        <f>IF(AS91="","",VLOOKUP(AS91,[8]シフト記号表!$C$6:$L$47,10,FALSE))</f>
        <v/>
      </c>
      <c r="AT92" s="558" t="str">
        <f>IF(AT91="","",VLOOKUP(AT91,[8]シフト記号表!$C$6:$L$47,10,FALSE))</f>
        <v/>
      </c>
      <c r="AU92" s="558" t="str">
        <f>IF(AU91="","",VLOOKUP(AU91,[8]シフト記号表!$C$6:$L$47,10,FALSE))</f>
        <v/>
      </c>
      <c r="AV92" s="558" t="str">
        <f>IF(AV91="","",VLOOKUP(AV91,[8]シフト記号表!$C$6:$L$47,10,FALSE))</f>
        <v/>
      </c>
      <c r="AW92" s="558" t="str">
        <f>IF(AW91="","",VLOOKUP(AW91,[8]シフト記号表!$C$6:$L$47,10,FALSE))</f>
        <v/>
      </c>
      <c r="AX92" s="559" t="str">
        <f>IF(AX91="","",VLOOKUP(AX91,[8]シフト記号表!$C$6:$L$47,10,FALSE))</f>
        <v/>
      </c>
      <c r="AY92" s="557" t="str">
        <f>IF(AY91="","",VLOOKUP(AY91,[8]シフト記号表!$C$6:$L$47,10,FALSE))</f>
        <v/>
      </c>
      <c r="AZ92" s="558" t="str">
        <f>IF(AZ91="","",VLOOKUP(AZ91,[8]シフト記号表!$C$6:$L$47,10,FALSE))</f>
        <v/>
      </c>
      <c r="BA92" s="558" t="str">
        <f>IF(BA91="","",VLOOKUP(BA91,[8]シフト記号表!$C$6:$L$47,10,FALSE))</f>
        <v/>
      </c>
      <c r="BB92" s="2132">
        <f>IF($BE$3="４週",SUM(W92:AX92),IF($BE$3="暦月",SUM(W92:BA92),""))</f>
        <v>0</v>
      </c>
      <c r="BC92" s="2133"/>
      <c r="BD92" s="2134">
        <f>IF($BE$3="４週",BB92/4,IF($BE$3="暦月",(BB92/($BE$8/7)),""))</f>
        <v>0</v>
      </c>
      <c r="BE92" s="2133"/>
      <c r="BF92" s="2129"/>
      <c r="BG92" s="2130"/>
      <c r="BH92" s="2130"/>
      <c r="BI92" s="2130"/>
      <c r="BJ92" s="2131"/>
    </row>
    <row r="93" spans="2:62" ht="20.25" customHeight="1" x14ac:dyDescent="0.15">
      <c r="B93" s="2049">
        <f>B91+1</f>
        <v>39</v>
      </c>
      <c r="C93" s="2121"/>
      <c r="D93" s="2122"/>
      <c r="E93" s="761"/>
      <c r="F93" s="762"/>
      <c r="G93" s="761"/>
      <c r="H93" s="762"/>
      <c r="I93" s="2123"/>
      <c r="J93" s="2124"/>
      <c r="K93" s="2125"/>
      <c r="L93" s="2126"/>
      <c r="M93" s="2126"/>
      <c r="N93" s="2122"/>
      <c r="O93" s="2066"/>
      <c r="P93" s="2067"/>
      <c r="Q93" s="2067"/>
      <c r="R93" s="2067"/>
      <c r="S93" s="2068"/>
      <c r="T93" s="776" t="s">
        <v>887</v>
      </c>
      <c r="U93" s="777"/>
      <c r="V93" s="778"/>
      <c r="W93" s="549"/>
      <c r="X93" s="550"/>
      <c r="Y93" s="550"/>
      <c r="Z93" s="550"/>
      <c r="AA93" s="550"/>
      <c r="AB93" s="550"/>
      <c r="AC93" s="551"/>
      <c r="AD93" s="549"/>
      <c r="AE93" s="550"/>
      <c r="AF93" s="550"/>
      <c r="AG93" s="550"/>
      <c r="AH93" s="550"/>
      <c r="AI93" s="550"/>
      <c r="AJ93" s="551"/>
      <c r="AK93" s="549"/>
      <c r="AL93" s="550"/>
      <c r="AM93" s="550"/>
      <c r="AN93" s="550"/>
      <c r="AO93" s="550"/>
      <c r="AP93" s="550"/>
      <c r="AQ93" s="551"/>
      <c r="AR93" s="549"/>
      <c r="AS93" s="550"/>
      <c r="AT93" s="550"/>
      <c r="AU93" s="550"/>
      <c r="AV93" s="550"/>
      <c r="AW93" s="550"/>
      <c r="AX93" s="551"/>
      <c r="AY93" s="549"/>
      <c r="AZ93" s="550"/>
      <c r="BA93" s="772"/>
      <c r="BB93" s="2127"/>
      <c r="BC93" s="2128"/>
      <c r="BD93" s="2116"/>
      <c r="BE93" s="2117"/>
      <c r="BF93" s="2118"/>
      <c r="BG93" s="2119"/>
      <c r="BH93" s="2119"/>
      <c r="BI93" s="2119"/>
      <c r="BJ93" s="2120"/>
    </row>
    <row r="94" spans="2:62" ht="20.25" customHeight="1" x14ac:dyDescent="0.15">
      <c r="B94" s="2050"/>
      <c r="C94" s="2135"/>
      <c r="D94" s="2136"/>
      <c r="E94" s="779"/>
      <c r="F94" s="780">
        <f>C93</f>
        <v>0</v>
      </c>
      <c r="G94" s="779"/>
      <c r="H94" s="780">
        <f>I93</f>
        <v>0</v>
      </c>
      <c r="I94" s="2137"/>
      <c r="J94" s="2138"/>
      <c r="K94" s="2139"/>
      <c r="L94" s="2140"/>
      <c r="M94" s="2140"/>
      <c r="N94" s="2136"/>
      <c r="O94" s="2066"/>
      <c r="P94" s="2067"/>
      <c r="Q94" s="2067"/>
      <c r="R94" s="2067"/>
      <c r="S94" s="2068"/>
      <c r="T94" s="773" t="s">
        <v>888</v>
      </c>
      <c r="U94" s="774"/>
      <c r="V94" s="775"/>
      <c r="W94" s="557" t="str">
        <f>IF(W93="","",VLOOKUP(W93,[8]シフト記号表!$C$6:$L$47,10,FALSE))</f>
        <v/>
      </c>
      <c r="X94" s="558" t="str">
        <f>IF(X93="","",VLOOKUP(X93,[8]シフト記号表!$C$6:$L$47,10,FALSE))</f>
        <v/>
      </c>
      <c r="Y94" s="558" t="str">
        <f>IF(Y93="","",VLOOKUP(Y93,[8]シフト記号表!$C$6:$L$47,10,FALSE))</f>
        <v/>
      </c>
      <c r="Z94" s="558" t="str">
        <f>IF(Z93="","",VLOOKUP(Z93,[8]シフト記号表!$C$6:$L$47,10,FALSE))</f>
        <v/>
      </c>
      <c r="AA94" s="558" t="str">
        <f>IF(AA93="","",VLOOKUP(AA93,[8]シフト記号表!$C$6:$L$47,10,FALSE))</f>
        <v/>
      </c>
      <c r="AB94" s="558" t="str">
        <f>IF(AB93="","",VLOOKUP(AB93,[8]シフト記号表!$C$6:$L$47,10,FALSE))</f>
        <v/>
      </c>
      <c r="AC94" s="559" t="str">
        <f>IF(AC93="","",VLOOKUP(AC93,[8]シフト記号表!$C$6:$L$47,10,FALSE))</f>
        <v/>
      </c>
      <c r="AD94" s="557" t="str">
        <f>IF(AD93="","",VLOOKUP(AD93,[8]シフト記号表!$C$6:$L$47,10,FALSE))</f>
        <v/>
      </c>
      <c r="AE94" s="558" t="str">
        <f>IF(AE93="","",VLOOKUP(AE93,[8]シフト記号表!$C$6:$L$47,10,FALSE))</f>
        <v/>
      </c>
      <c r="AF94" s="558" t="str">
        <f>IF(AF93="","",VLOOKUP(AF93,[8]シフト記号表!$C$6:$L$47,10,FALSE))</f>
        <v/>
      </c>
      <c r="AG94" s="558" t="str">
        <f>IF(AG93="","",VLOOKUP(AG93,[8]シフト記号表!$C$6:$L$47,10,FALSE))</f>
        <v/>
      </c>
      <c r="AH94" s="558" t="str">
        <f>IF(AH93="","",VLOOKUP(AH93,[8]シフト記号表!$C$6:$L$47,10,FALSE))</f>
        <v/>
      </c>
      <c r="AI94" s="558" t="str">
        <f>IF(AI93="","",VLOOKUP(AI93,[8]シフト記号表!$C$6:$L$47,10,FALSE))</f>
        <v/>
      </c>
      <c r="AJ94" s="559" t="str">
        <f>IF(AJ93="","",VLOOKUP(AJ93,[8]シフト記号表!$C$6:$L$47,10,FALSE))</f>
        <v/>
      </c>
      <c r="AK94" s="557" t="str">
        <f>IF(AK93="","",VLOOKUP(AK93,[8]シフト記号表!$C$6:$L$47,10,FALSE))</f>
        <v/>
      </c>
      <c r="AL94" s="558" t="str">
        <f>IF(AL93="","",VLOOKUP(AL93,[8]シフト記号表!$C$6:$L$47,10,FALSE))</f>
        <v/>
      </c>
      <c r="AM94" s="558" t="str">
        <f>IF(AM93="","",VLOOKUP(AM93,[8]シフト記号表!$C$6:$L$47,10,FALSE))</f>
        <v/>
      </c>
      <c r="AN94" s="558" t="str">
        <f>IF(AN93="","",VLOOKUP(AN93,[8]シフト記号表!$C$6:$L$47,10,FALSE))</f>
        <v/>
      </c>
      <c r="AO94" s="558" t="str">
        <f>IF(AO93="","",VLOOKUP(AO93,[8]シフト記号表!$C$6:$L$47,10,FALSE))</f>
        <v/>
      </c>
      <c r="AP94" s="558" t="str">
        <f>IF(AP93="","",VLOOKUP(AP93,[8]シフト記号表!$C$6:$L$47,10,FALSE))</f>
        <v/>
      </c>
      <c r="AQ94" s="559" t="str">
        <f>IF(AQ93="","",VLOOKUP(AQ93,[8]シフト記号表!$C$6:$L$47,10,FALSE))</f>
        <v/>
      </c>
      <c r="AR94" s="557" t="str">
        <f>IF(AR93="","",VLOOKUP(AR93,[8]シフト記号表!$C$6:$L$47,10,FALSE))</f>
        <v/>
      </c>
      <c r="AS94" s="558" t="str">
        <f>IF(AS93="","",VLOOKUP(AS93,[8]シフト記号表!$C$6:$L$47,10,FALSE))</f>
        <v/>
      </c>
      <c r="AT94" s="558" t="str">
        <f>IF(AT93="","",VLOOKUP(AT93,[8]シフト記号表!$C$6:$L$47,10,FALSE))</f>
        <v/>
      </c>
      <c r="AU94" s="558" t="str">
        <f>IF(AU93="","",VLOOKUP(AU93,[8]シフト記号表!$C$6:$L$47,10,FALSE))</f>
        <v/>
      </c>
      <c r="AV94" s="558" t="str">
        <f>IF(AV93="","",VLOOKUP(AV93,[8]シフト記号表!$C$6:$L$47,10,FALSE))</f>
        <v/>
      </c>
      <c r="AW94" s="558" t="str">
        <f>IF(AW93="","",VLOOKUP(AW93,[8]シフト記号表!$C$6:$L$47,10,FALSE))</f>
        <v/>
      </c>
      <c r="AX94" s="559" t="str">
        <f>IF(AX93="","",VLOOKUP(AX93,[8]シフト記号表!$C$6:$L$47,10,FALSE))</f>
        <v/>
      </c>
      <c r="AY94" s="557" t="str">
        <f>IF(AY93="","",VLOOKUP(AY93,[8]シフト記号表!$C$6:$L$47,10,FALSE))</f>
        <v/>
      </c>
      <c r="AZ94" s="558" t="str">
        <f>IF(AZ93="","",VLOOKUP(AZ93,[8]シフト記号表!$C$6:$L$47,10,FALSE))</f>
        <v/>
      </c>
      <c r="BA94" s="558" t="str">
        <f>IF(BA93="","",VLOOKUP(BA93,[8]シフト記号表!$C$6:$L$47,10,FALSE))</f>
        <v/>
      </c>
      <c r="BB94" s="2132">
        <f>IF($BE$3="４週",SUM(W94:AX94),IF($BE$3="暦月",SUM(W94:BA94),""))</f>
        <v>0</v>
      </c>
      <c r="BC94" s="2133"/>
      <c r="BD94" s="2134">
        <f>IF($BE$3="４週",BB94/4,IF($BE$3="暦月",(BB94/($BE$8/7)),""))</f>
        <v>0</v>
      </c>
      <c r="BE94" s="2133"/>
      <c r="BF94" s="2129"/>
      <c r="BG94" s="2130"/>
      <c r="BH94" s="2130"/>
      <c r="BI94" s="2130"/>
      <c r="BJ94" s="2131"/>
    </row>
    <row r="95" spans="2:62" ht="20.25" customHeight="1" x14ac:dyDescent="0.15">
      <c r="B95" s="2049">
        <f>B93+1</f>
        <v>40</v>
      </c>
      <c r="C95" s="2121"/>
      <c r="D95" s="2122"/>
      <c r="E95" s="761"/>
      <c r="F95" s="762"/>
      <c r="G95" s="761"/>
      <c r="H95" s="762"/>
      <c r="I95" s="2123"/>
      <c r="J95" s="2124"/>
      <c r="K95" s="2125"/>
      <c r="L95" s="2126"/>
      <c r="M95" s="2126"/>
      <c r="N95" s="2122"/>
      <c r="O95" s="2066"/>
      <c r="P95" s="2067"/>
      <c r="Q95" s="2067"/>
      <c r="R95" s="2067"/>
      <c r="S95" s="2068"/>
      <c r="T95" s="776" t="s">
        <v>887</v>
      </c>
      <c r="U95" s="777"/>
      <c r="V95" s="778"/>
      <c r="W95" s="549"/>
      <c r="X95" s="550"/>
      <c r="Y95" s="550"/>
      <c r="Z95" s="550"/>
      <c r="AA95" s="550"/>
      <c r="AB95" s="550"/>
      <c r="AC95" s="551"/>
      <c r="AD95" s="549"/>
      <c r="AE95" s="550"/>
      <c r="AF95" s="550"/>
      <c r="AG95" s="550"/>
      <c r="AH95" s="550"/>
      <c r="AI95" s="550"/>
      <c r="AJ95" s="551"/>
      <c r="AK95" s="549"/>
      <c r="AL95" s="550"/>
      <c r="AM95" s="550"/>
      <c r="AN95" s="550"/>
      <c r="AO95" s="550"/>
      <c r="AP95" s="550"/>
      <c r="AQ95" s="551"/>
      <c r="AR95" s="549"/>
      <c r="AS95" s="550"/>
      <c r="AT95" s="550"/>
      <c r="AU95" s="550"/>
      <c r="AV95" s="550"/>
      <c r="AW95" s="550"/>
      <c r="AX95" s="551"/>
      <c r="AY95" s="549"/>
      <c r="AZ95" s="550"/>
      <c r="BA95" s="772"/>
      <c r="BB95" s="2127"/>
      <c r="BC95" s="2128"/>
      <c r="BD95" s="2116"/>
      <c r="BE95" s="2117"/>
      <c r="BF95" s="2118"/>
      <c r="BG95" s="2119"/>
      <c r="BH95" s="2119"/>
      <c r="BI95" s="2119"/>
      <c r="BJ95" s="2120"/>
    </row>
    <row r="96" spans="2:62" ht="20.25" customHeight="1" x14ac:dyDescent="0.15">
      <c r="B96" s="2050"/>
      <c r="C96" s="2135"/>
      <c r="D96" s="2136"/>
      <c r="E96" s="779"/>
      <c r="F96" s="780">
        <f>C95</f>
        <v>0</v>
      </c>
      <c r="G96" s="779"/>
      <c r="H96" s="780">
        <f>I95</f>
        <v>0</v>
      </c>
      <c r="I96" s="2137"/>
      <c r="J96" s="2138"/>
      <c r="K96" s="2139"/>
      <c r="L96" s="2140"/>
      <c r="M96" s="2140"/>
      <c r="N96" s="2136"/>
      <c r="O96" s="2066"/>
      <c r="P96" s="2067"/>
      <c r="Q96" s="2067"/>
      <c r="R96" s="2067"/>
      <c r="S96" s="2068"/>
      <c r="T96" s="773" t="s">
        <v>888</v>
      </c>
      <c r="U96" s="774"/>
      <c r="V96" s="775"/>
      <c r="W96" s="557" t="str">
        <f>IF(W95="","",VLOOKUP(W95,[8]シフト記号表!$C$6:$L$47,10,FALSE))</f>
        <v/>
      </c>
      <c r="X96" s="558" t="str">
        <f>IF(X95="","",VLOOKUP(X95,[8]シフト記号表!$C$6:$L$47,10,FALSE))</f>
        <v/>
      </c>
      <c r="Y96" s="558" t="str">
        <f>IF(Y95="","",VLOOKUP(Y95,[8]シフト記号表!$C$6:$L$47,10,FALSE))</f>
        <v/>
      </c>
      <c r="Z96" s="558" t="str">
        <f>IF(Z95="","",VLOOKUP(Z95,[8]シフト記号表!$C$6:$L$47,10,FALSE))</f>
        <v/>
      </c>
      <c r="AA96" s="558" t="str">
        <f>IF(AA95="","",VLOOKUP(AA95,[8]シフト記号表!$C$6:$L$47,10,FALSE))</f>
        <v/>
      </c>
      <c r="AB96" s="558" t="str">
        <f>IF(AB95="","",VLOOKUP(AB95,[8]シフト記号表!$C$6:$L$47,10,FALSE))</f>
        <v/>
      </c>
      <c r="AC96" s="559" t="str">
        <f>IF(AC95="","",VLOOKUP(AC95,[8]シフト記号表!$C$6:$L$47,10,FALSE))</f>
        <v/>
      </c>
      <c r="AD96" s="557" t="str">
        <f>IF(AD95="","",VLOOKUP(AD95,[8]シフト記号表!$C$6:$L$47,10,FALSE))</f>
        <v/>
      </c>
      <c r="AE96" s="558" t="str">
        <f>IF(AE95="","",VLOOKUP(AE95,[8]シフト記号表!$C$6:$L$47,10,FALSE))</f>
        <v/>
      </c>
      <c r="AF96" s="558" t="str">
        <f>IF(AF95="","",VLOOKUP(AF95,[8]シフト記号表!$C$6:$L$47,10,FALSE))</f>
        <v/>
      </c>
      <c r="AG96" s="558" t="str">
        <f>IF(AG95="","",VLOOKUP(AG95,[8]シフト記号表!$C$6:$L$47,10,FALSE))</f>
        <v/>
      </c>
      <c r="AH96" s="558" t="str">
        <f>IF(AH95="","",VLOOKUP(AH95,[8]シフト記号表!$C$6:$L$47,10,FALSE))</f>
        <v/>
      </c>
      <c r="AI96" s="558" t="str">
        <f>IF(AI95="","",VLOOKUP(AI95,[8]シフト記号表!$C$6:$L$47,10,FALSE))</f>
        <v/>
      </c>
      <c r="AJ96" s="559" t="str">
        <f>IF(AJ95="","",VLOOKUP(AJ95,[8]シフト記号表!$C$6:$L$47,10,FALSE))</f>
        <v/>
      </c>
      <c r="AK96" s="557" t="str">
        <f>IF(AK95="","",VLOOKUP(AK95,[8]シフト記号表!$C$6:$L$47,10,FALSE))</f>
        <v/>
      </c>
      <c r="AL96" s="558" t="str">
        <f>IF(AL95="","",VLOOKUP(AL95,[8]シフト記号表!$C$6:$L$47,10,FALSE))</f>
        <v/>
      </c>
      <c r="AM96" s="558" t="str">
        <f>IF(AM95="","",VLOOKUP(AM95,[8]シフト記号表!$C$6:$L$47,10,FALSE))</f>
        <v/>
      </c>
      <c r="AN96" s="558" t="str">
        <f>IF(AN95="","",VLOOKUP(AN95,[8]シフト記号表!$C$6:$L$47,10,FALSE))</f>
        <v/>
      </c>
      <c r="AO96" s="558" t="str">
        <f>IF(AO95="","",VLOOKUP(AO95,[8]シフト記号表!$C$6:$L$47,10,FALSE))</f>
        <v/>
      </c>
      <c r="AP96" s="558" t="str">
        <f>IF(AP95="","",VLOOKUP(AP95,[8]シフト記号表!$C$6:$L$47,10,FALSE))</f>
        <v/>
      </c>
      <c r="AQ96" s="559" t="str">
        <f>IF(AQ95="","",VLOOKUP(AQ95,[8]シフト記号表!$C$6:$L$47,10,FALSE))</f>
        <v/>
      </c>
      <c r="AR96" s="557" t="str">
        <f>IF(AR95="","",VLOOKUP(AR95,[8]シフト記号表!$C$6:$L$47,10,FALSE))</f>
        <v/>
      </c>
      <c r="AS96" s="558" t="str">
        <f>IF(AS95="","",VLOOKUP(AS95,[8]シフト記号表!$C$6:$L$47,10,FALSE))</f>
        <v/>
      </c>
      <c r="AT96" s="558" t="str">
        <f>IF(AT95="","",VLOOKUP(AT95,[8]シフト記号表!$C$6:$L$47,10,FALSE))</f>
        <v/>
      </c>
      <c r="AU96" s="558" t="str">
        <f>IF(AU95="","",VLOOKUP(AU95,[8]シフト記号表!$C$6:$L$47,10,FALSE))</f>
        <v/>
      </c>
      <c r="AV96" s="558" t="str">
        <f>IF(AV95="","",VLOOKUP(AV95,[8]シフト記号表!$C$6:$L$47,10,FALSE))</f>
        <v/>
      </c>
      <c r="AW96" s="558" t="str">
        <f>IF(AW95="","",VLOOKUP(AW95,[8]シフト記号表!$C$6:$L$47,10,FALSE))</f>
        <v/>
      </c>
      <c r="AX96" s="559" t="str">
        <f>IF(AX95="","",VLOOKUP(AX95,[8]シフト記号表!$C$6:$L$47,10,FALSE))</f>
        <v/>
      </c>
      <c r="AY96" s="557" t="str">
        <f>IF(AY95="","",VLOOKUP(AY95,[8]シフト記号表!$C$6:$L$47,10,FALSE))</f>
        <v/>
      </c>
      <c r="AZ96" s="558" t="str">
        <f>IF(AZ95="","",VLOOKUP(AZ95,[8]シフト記号表!$C$6:$L$47,10,FALSE))</f>
        <v/>
      </c>
      <c r="BA96" s="558" t="str">
        <f>IF(BA95="","",VLOOKUP(BA95,[8]シフト記号表!$C$6:$L$47,10,FALSE))</f>
        <v/>
      </c>
      <c r="BB96" s="2132">
        <f>IF($BE$3="４週",SUM(W96:AX96),IF($BE$3="暦月",SUM(W96:BA96),""))</f>
        <v>0</v>
      </c>
      <c r="BC96" s="2133"/>
      <c r="BD96" s="2134">
        <f>IF($BE$3="４週",BB96/4,IF($BE$3="暦月",(BB96/($BE$8/7)),""))</f>
        <v>0</v>
      </c>
      <c r="BE96" s="2133"/>
      <c r="BF96" s="2129"/>
      <c r="BG96" s="2130"/>
      <c r="BH96" s="2130"/>
      <c r="BI96" s="2130"/>
      <c r="BJ96" s="2131"/>
    </row>
    <row r="97" spans="2:62" ht="20.25" customHeight="1" x14ac:dyDescent="0.15">
      <c r="B97" s="2049">
        <f>B95+1</f>
        <v>41</v>
      </c>
      <c r="C97" s="2121"/>
      <c r="D97" s="2122"/>
      <c r="E97" s="761"/>
      <c r="F97" s="762"/>
      <c r="G97" s="761"/>
      <c r="H97" s="762"/>
      <c r="I97" s="2123"/>
      <c r="J97" s="2124"/>
      <c r="K97" s="2125"/>
      <c r="L97" s="2126"/>
      <c r="M97" s="2126"/>
      <c r="N97" s="2122"/>
      <c r="O97" s="2066"/>
      <c r="P97" s="2067"/>
      <c r="Q97" s="2067"/>
      <c r="R97" s="2067"/>
      <c r="S97" s="2068"/>
      <c r="T97" s="776" t="s">
        <v>887</v>
      </c>
      <c r="U97" s="777"/>
      <c r="V97" s="778"/>
      <c r="W97" s="549"/>
      <c r="X97" s="550"/>
      <c r="Y97" s="550"/>
      <c r="Z97" s="550"/>
      <c r="AA97" s="550"/>
      <c r="AB97" s="550"/>
      <c r="AC97" s="551"/>
      <c r="AD97" s="549"/>
      <c r="AE97" s="550"/>
      <c r="AF97" s="550"/>
      <c r="AG97" s="550"/>
      <c r="AH97" s="550"/>
      <c r="AI97" s="550"/>
      <c r="AJ97" s="551"/>
      <c r="AK97" s="549"/>
      <c r="AL97" s="550"/>
      <c r="AM97" s="550"/>
      <c r="AN97" s="550"/>
      <c r="AO97" s="550"/>
      <c r="AP97" s="550"/>
      <c r="AQ97" s="551"/>
      <c r="AR97" s="549"/>
      <c r="AS97" s="550"/>
      <c r="AT97" s="550"/>
      <c r="AU97" s="550"/>
      <c r="AV97" s="550"/>
      <c r="AW97" s="550"/>
      <c r="AX97" s="551"/>
      <c r="AY97" s="549"/>
      <c r="AZ97" s="550"/>
      <c r="BA97" s="772"/>
      <c r="BB97" s="2127"/>
      <c r="BC97" s="2128"/>
      <c r="BD97" s="2116"/>
      <c r="BE97" s="2117"/>
      <c r="BF97" s="2118"/>
      <c r="BG97" s="2119"/>
      <c r="BH97" s="2119"/>
      <c r="BI97" s="2119"/>
      <c r="BJ97" s="2120"/>
    </row>
    <row r="98" spans="2:62" ht="20.25" customHeight="1" x14ac:dyDescent="0.15">
      <c r="B98" s="2050"/>
      <c r="C98" s="2135"/>
      <c r="D98" s="2136"/>
      <c r="E98" s="779"/>
      <c r="F98" s="780">
        <f>C97</f>
        <v>0</v>
      </c>
      <c r="G98" s="779"/>
      <c r="H98" s="780">
        <f>I97</f>
        <v>0</v>
      </c>
      <c r="I98" s="2137"/>
      <c r="J98" s="2138"/>
      <c r="K98" s="2139"/>
      <c r="L98" s="2140"/>
      <c r="M98" s="2140"/>
      <c r="N98" s="2136"/>
      <c r="O98" s="2066"/>
      <c r="P98" s="2067"/>
      <c r="Q98" s="2067"/>
      <c r="R98" s="2067"/>
      <c r="S98" s="2068"/>
      <c r="T98" s="773" t="s">
        <v>888</v>
      </c>
      <c r="U98" s="774"/>
      <c r="V98" s="775"/>
      <c r="W98" s="557" t="str">
        <f>IF(W97="","",VLOOKUP(W97,[8]シフト記号表!$C$6:$L$47,10,FALSE))</f>
        <v/>
      </c>
      <c r="X98" s="558" t="str">
        <f>IF(X97="","",VLOOKUP(X97,[8]シフト記号表!$C$6:$L$47,10,FALSE))</f>
        <v/>
      </c>
      <c r="Y98" s="558" t="str">
        <f>IF(Y97="","",VLOOKUP(Y97,[8]シフト記号表!$C$6:$L$47,10,FALSE))</f>
        <v/>
      </c>
      <c r="Z98" s="558" t="str">
        <f>IF(Z97="","",VLOOKUP(Z97,[8]シフト記号表!$C$6:$L$47,10,FALSE))</f>
        <v/>
      </c>
      <c r="AA98" s="558" t="str">
        <f>IF(AA97="","",VLOOKUP(AA97,[8]シフト記号表!$C$6:$L$47,10,FALSE))</f>
        <v/>
      </c>
      <c r="AB98" s="558" t="str">
        <f>IF(AB97="","",VLOOKUP(AB97,[8]シフト記号表!$C$6:$L$47,10,FALSE))</f>
        <v/>
      </c>
      <c r="AC98" s="559" t="str">
        <f>IF(AC97="","",VLOOKUP(AC97,[8]シフト記号表!$C$6:$L$47,10,FALSE))</f>
        <v/>
      </c>
      <c r="AD98" s="557" t="str">
        <f>IF(AD97="","",VLOOKUP(AD97,[8]シフト記号表!$C$6:$L$47,10,FALSE))</f>
        <v/>
      </c>
      <c r="AE98" s="558" t="str">
        <f>IF(AE97="","",VLOOKUP(AE97,[8]シフト記号表!$C$6:$L$47,10,FALSE))</f>
        <v/>
      </c>
      <c r="AF98" s="558" t="str">
        <f>IF(AF97="","",VLOOKUP(AF97,[8]シフト記号表!$C$6:$L$47,10,FALSE))</f>
        <v/>
      </c>
      <c r="AG98" s="558" t="str">
        <f>IF(AG97="","",VLOOKUP(AG97,[8]シフト記号表!$C$6:$L$47,10,FALSE))</f>
        <v/>
      </c>
      <c r="AH98" s="558" t="str">
        <f>IF(AH97="","",VLOOKUP(AH97,[8]シフト記号表!$C$6:$L$47,10,FALSE))</f>
        <v/>
      </c>
      <c r="AI98" s="558" t="str">
        <f>IF(AI97="","",VLOOKUP(AI97,[8]シフト記号表!$C$6:$L$47,10,FALSE))</f>
        <v/>
      </c>
      <c r="AJ98" s="559" t="str">
        <f>IF(AJ97="","",VLOOKUP(AJ97,[8]シフト記号表!$C$6:$L$47,10,FALSE))</f>
        <v/>
      </c>
      <c r="AK98" s="557" t="str">
        <f>IF(AK97="","",VLOOKUP(AK97,[8]シフト記号表!$C$6:$L$47,10,FALSE))</f>
        <v/>
      </c>
      <c r="AL98" s="558" t="str">
        <f>IF(AL97="","",VLOOKUP(AL97,[8]シフト記号表!$C$6:$L$47,10,FALSE))</f>
        <v/>
      </c>
      <c r="AM98" s="558" t="str">
        <f>IF(AM97="","",VLOOKUP(AM97,[8]シフト記号表!$C$6:$L$47,10,FALSE))</f>
        <v/>
      </c>
      <c r="AN98" s="558" t="str">
        <f>IF(AN97="","",VLOOKUP(AN97,[8]シフト記号表!$C$6:$L$47,10,FALSE))</f>
        <v/>
      </c>
      <c r="AO98" s="558" t="str">
        <f>IF(AO97="","",VLOOKUP(AO97,[8]シフト記号表!$C$6:$L$47,10,FALSE))</f>
        <v/>
      </c>
      <c r="AP98" s="558" t="str">
        <f>IF(AP97="","",VLOOKUP(AP97,[8]シフト記号表!$C$6:$L$47,10,FALSE))</f>
        <v/>
      </c>
      <c r="AQ98" s="559" t="str">
        <f>IF(AQ97="","",VLOOKUP(AQ97,[8]シフト記号表!$C$6:$L$47,10,FALSE))</f>
        <v/>
      </c>
      <c r="AR98" s="557" t="str">
        <f>IF(AR97="","",VLOOKUP(AR97,[8]シフト記号表!$C$6:$L$47,10,FALSE))</f>
        <v/>
      </c>
      <c r="AS98" s="558" t="str">
        <f>IF(AS97="","",VLOOKUP(AS97,[8]シフト記号表!$C$6:$L$47,10,FALSE))</f>
        <v/>
      </c>
      <c r="AT98" s="558" t="str">
        <f>IF(AT97="","",VLOOKUP(AT97,[8]シフト記号表!$C$6:$L$47,10,FALSE))</f>
        <v/>
      </c>
      <c r="AU98" s="558" t="str">
        <f>IF(AU97="","",VLOOKUP(AU97,[8]シフト記号表!$C$6:$L$47,10,FALSE))</f>
        <v/>
      </c>
      <c r="AV98" s="558" t="str">
        <f>IF(AV97="","",VLOOKUP(AV97,[8]シフト記号表!$C$6:$L$47,10,FALSE))</f>
        <v/>
      </c>
      <c r="AW98" s="558" t="str">
        <f>IF(AW97="","",VLOOKUP(AW97,[8]シフト記号表!$C$6:$L$47,10,FALSE))</f>
        <v/>
      </c>
      <c r="AX98" s="559" t="str">
        <f>IF(AX97="","",VLOOKUP(AX97,[8]シフト記号表!$C$6:$L$47,10,FALSE))</f>
        <v/>
      </c>
      <c r="AY98" s="557" t="str">
        <f>IF(AY97="","",VLOOKUP(AY97,[8]シフト記号表!$C$6:$L$47,10,FALSE))</f>
        <v/>
      </c>
      <c r="AZ98" s="558" t="str">
        <f>IF(AZ97="","",VLOOKUP(AZ97,[8]シフト記号表!$C$6:$L$47,10,FALSE))</f>
        <v/>
      </c>
      <c r="BA98" s="558" t="str">
        <f>IF(BA97="","",VLOOKUP(BA97,[8]シフト記号表!$C$6:$L$47,10,FALSE))</f>
        <v/>
      </c>
      <c r="BB98" s="2132">
        <f>IF($BE$3="４週",SUM(W98:AX98),IF($BE$3="暦月",SUM(W98:BA98),""))</f>
        <v>0</v>
      </c>
      <c r="BC98" s="2133"/>
      <c r="BD98" s="2134">
        <f>IF($BE$3="４週",BB98/4,IF($BE$3="暦月",(BB98/($BE$8/7)),""))</f>
        <v>0</v>
      </c>
      <c r="BE98" s="2133"/>
      <c r="BF98" s="2129"/>
      <c r="BG98" s="2130"/>
      <c r="BH98" s="2130"/>
      <c r="BI98" s="2130"/>
      <c r="BJ98" s="2131"/>
    </row>
    <row r="99" spans="2:62" ht="20.25" customHeight="1" x14ac:dyDescent="0.15">
      <c r="B99" s="2049">
        <f>B97+1</f>
        <v>42</v>
      </c>
      <c r="C99" s="2121"/>
      <c r="D99" s="2122"/>
      <c r="E99" s="761"/>
      <c r="F99" s="762"/>
      <c r="G99" s="761"/>
      <c r="H99" s="762"/>
      <c r="I99" s="2123"/>
      <c r="J99" s="2124"/>
      <c r="K99" s="2125"/>
      <c r="L99" s="2126"/>
      <c r="M99" s="2126"/>
      <c r="N99" s="2122"/>
      <c r="O99" s="2066"/>
      <c r="P99" s="2067"/>
      <c r="Q99" s="2067"/>
      <c r="R99" s="2067"/>
      <c r="S99" s="2068"/>
      <c r="T99" s="776" t="s">
        <v>887</v>
      </c>
      <c r="U99" s="777"/>
      <c r="V99" s="778"/>
      <c r="W99" s="549"/>
      <c r="X99" s="550"/>
      <c r="Y99" s="550"/>
      <c r="Z99" s="550"/>
      <c r="AA99" s="550"/>
      <c r="AB99" s="550"/>
      <c r="AC99" s="551"/>
      <c r="AD99" s="549"/>
      <c r="AE99" s="550"/>
      <c r="AF99" s="550"/>
      <c r="AG99" s="550"/>
      <c r="AH99" s="550"/>
      <c r="AI99" s="550"/>
      <c r="AJ99" s="551"/>
      <c r="AK99" s="549"/>
      <c r="AL99" s="550"/>
      <c r="AM99" s="550"/>
      <c r="AN99" s="550"/>
      <c r="AO99" s="550"/>
      <c r="AP99" s="550"/>
      <c r="AQ99" s="551"/>
      <c r="AR99" s="549"/>
      <c r="AS99" s="550"/>
      <c r="AT99" s="550"/>
      <c r="AU99" s="550"/>
      <c r="AV99" s="550"/>
      <c r="AW99" s="550"/>
      <c r="AX99" s="551"/>
      <c r="AY99" s="549"/>
      <c r="AZ99" s="550"/>
      <c r="BA99" s="772"/>
      <c r="BB99" s="2127"/>
      <c r="BC99" s="2128"/>
      <c r="BD99" s="2116"/>
      <c r="BE99" s="2117"/>
      <c r="BF99" s="2118"/>
      <c r="BG99" s="2119"/>
      <c r="BH99" s="2119"/>
      <c r="BI99" s="2119"/>
      <c r="BJ99" s="2120"/>
    </row>
    <row r="100" spans="2:62" ht="20.25" customHeight="1" x14ac:dyDescent="0.15">
      <c r="B100" s="2050"/>
      <c r="C100" s="2135"/>
      <c r="D100" s="2136"/>
      <c r="E100" s="779"/>
      <c r="F100" s="780">
        <f>C99</f>
        <v>0</v>
      </c>
      <c r="G100" s="779"/>
      <c r="H100" s="780">
        <f>I99</f>
        <v>0</v>
      </c>
      <c r="I100" s="2137"/>
      <c r="J100" s="2138"/>
      <c r="K100" s="2139"/>
      <c r="L100" s="2140"/>
      <c r="M100" s="2140"/>
      <c r="N100" s="2136"/>
      <c r="O100" s="2066"/>
      <c r="P100" s="2067"/>
      <c r="Q100" s="2067"/>
      <c r="R100" s="2067"/>
      <c r="S100" s="2068"/>
      <c r="T100" s="773" t="s">
        <v>888</v>
      </c>
      <c r="U100" s="774"/>
      <c r="V100" s="775"/>
      <c r="W100" s="557" t="str">
        <f>IF(W99="","",VLOOKUP(W99,[8]シフト記号表!$C$6:$L$47,10,FALSE))</f>
        <v/>
      </c>
      <c r="X100" s="558" t="str">
        <f>IF(X99="","",VLOOKUP(X99,[8]シフト記号表!$C$6:$L$47,10,FALSE))</f>
        <v/>
      </c>
      <c r="Y100" s="558" t="str">
        <f>IF(Y99="","",VLOOKUP(Y99,[8]シフト記号表!$C$6:$L$47,10,FALSE))</f>
        <v/>
      </c>
      <c r="Z100" s="558" t="str">
        <f>IF(Z99="","",VLOOKUP(Z99,[8]シフト記号表!$C$6:$L$47,10,FALSE))</f>
        <v/>
      </c>
      <c r="AA100" s="558" t="str">
        <f>IF(AA99="","",VLOOKUP(AA99,[8]シフト記号表!$C$6:$L$47,10,FALSE))</f>
        <v/>
      </c>
      <c r="AB100" s="558" t="str">
        <f>IF(AB99="","",VLOOKUP(AB99,[8]シフト記号表!$C$6:$L$47,10,FALSE))</f>
        <v/>
      </c>
      <c r="AC100" s="559" t="str">
        <f>IF(AC99="","",VLOOKUP(AC99,[8]シフト記号表!$C$6:$L$47,10,FALSE))</f>
        <v/>
      </c>
      <c r="AD100" s="557" t="str">
        <f>IF(AD99="","",VLOOKUP(AD99,[8]シフト記号表!$C$6:$L$47,10,FALSE))</f>
        <v/>
      </c>
      <c r="AE100" s="558" t="str">
        <f>IF(AE99="","",VLOOKUP(AE99,[8]シフト記号表!$C$6:$L$47,10,FALSE))</f>
        <v/>
      </c>
      <c r="AF100" s="558" t="str">
        <f>IF(AF99="","",VLOOKUP(AF99,[8]シフト記号表!$C$6:$L$47,10,FALSE))</f>
        <v/>
      </c>
      <c r="AG100" s="558" t="str">
        <f>IF(AG99="","",VLOOKUP(AG99,[8]シフト記号表!$C$6:$L$47,10,FALSE))</f>
        <v/>
      </c>
      <c r="AH100" s="558" t="str">
        <f>IF(AH99="","",VLOOKUP(AH99,[8]シフト記号表!$C$6:$L$47,10,FALSE))</f>
        <v/>
      </c>
      <c r="AI100" s="558" t="str">
        <f>IF(AI99="","",VLOOKUP(AI99,[8]シフト記号表!$C$6:$L$47,10,FALSE))</f>
        <v/>
      </c>
      <c r="AJ100" s="559" t="str">
        <f>IF(AJ99="","",VLOOKUP(AJ99,[8]シフト記号表!$C$6:$L$47,10,FALSE))</f>
        <v/>
      </c>
      <c r="AK100" s="557" t="str">
        <f>IF(AK99="","",VLOOKUP(AK99,[8]シフト記号表!$C$6:$L$47,10,FALSE))</f>
        <v/>
      </c>
      <c r="AL100" s="558" t="str">
        <f>IF(AL99="","",VLOOKUP(AL99,[8]シフト記号表!$C$6:$L$47,10,FALSE))</f>
        <v/>
      </c>
      <c r="AM100" s="558" t="str">
        <f>IF(AM99="","",VLOOKUP(AM99,[8]シフト記号表!$C$6:$L$47,10,FALSE))</f>
        <v/>
      </c>
      <c r="AN100" s="558" t="str">
        <f>IF(AN99="","",VLOOKUP(AN99,[8]シフト記号表!$C$6:$L$47,10,FALSE))</f>
        <v/>
      </c>
      <c r="AO100" s="558" t="str">
        <f>IF(AO99="","",VLOOKUP(AO99,[8]シフト記号表!$C$6:$L$47,10,FALSE))</f>
        <v/>
      </c>
      <c r="AP100" s="558" t="str">
        <f>IF(AP99="","",VLOOKUP(AP99,[8]シフト記号表!$C$6:$L$47,10,FALSE))</f>
        <v/>
      </c>
      <c r="AQ100" s="559" t="str">
        <f>IF(AQ99="","",VLOOKUP(AQ99,[8]シフト記号表!$C$6:$L$47,10,FALSE))</f>
        <v/>
      </c>
      <c r="AR100" s="557" t="str">
        <f>IF(AR99="","",VLOOKUP(AR99,[8]シフト記号表!$C$6:$L$47,10,FALSE))</f>
        <v/>
      </c>
      <c r="AS100" s="558" t="str">
        <f>IF(AS99="","",VLOOKUP(AS99,[8]シフト記号表!$C$6:$L$47,10,FALSE))</f>
        <v/>
      </c>
      <c r="AT100" s="558" t="str">
        <f>IF(AT99="","",VLOOKUP(AT99,[8]シフト記号表!$C$6:$L$47,10,FALSE))</f>
        <v/>
      </c>
      <c r="AU100" s="558" t="str">
        <f>IF(AU99="","",VLOOKUP(AU99,[8]シフト記号表!$C$6:$L$47,10,FALSE))</f>
        <v/>
      </c>
      <c r="AV100" s="558" t="str">
        <f>IF(AV99="","",VLOOKUP(AV99,[8]シフト記号表!$C$6:$L$47,10,FALSE))</f>
        <v/>
      </c>
      <c r="AW100" s="558" t="str">
        <f>IF(AW99="","",VLOOKUP(AW99,[8]シフト記号表!$C$6:$L$47,10,FALSE))</f>
        <v/>
      </c>
      <c r="AX100" s="559" t="str">
        <f>IF(AX99="","",VLOOKUP(AX99,[8]シフト記号表!$C$6:$L$47,10,FALSE))</f>
        <v/>
      </c>
      <c r="AY100" s="557" t="str">
        <f>IF(AY99="","",VLOOKUP(AY99,[8]シフト記号表!$C$6:$L$47,10,FALSE))</f>
        <v/>
      </c>
      <c r="AZ100" s="558" t="str">
        <f>IF(AZ99="","",VLOOKUP(AZ99,[8]シフト記号表!$C$6:$L$47,10,FALSE))</f>
        <v/>
      </c>
      <c r="BA100" s="558" t="str">
        <f>IF(BA99="","",VLOOKUP(BA99,[8]シフト記号表!$C$6:$L$47,10,FALSE))</f>
        <v/>
      </c>
      <c r="BB100" s="2132">
        <f>IF($BE$3="４週",SUM(W100:AX100),IF($BE$3="暦月",SUM(W100:BA100),""))</f>
        <v>0</v>
      </c>
      <c r="BC100" s="2133"/>
      <c r="BD100" s="2134">
        <f>IF($BE$3="４週",BB100/4,IF($BE$3="暦月",(BB100/($BE$8/7)),""))</f>
        <v>0</v>
      </c>
      <c r="BE100" s="2133"/>
      <c r="BF100" s="2129"/>
      <c r="BG100" s="2130"/>
      <c r="BH100" s="2130"/>
      <c r="BI100" s="2130"/>
      <c r="BJ100" s="2131"/>
    </row>
    <row r="101" spans="2:62" ht="20.25" customHeight="1" x14ac:dyDescent="0.15">
      <c r="B101" s="2049">
        <f>B99+1</f>
        <v>43</v>
      </c>
      <c r="C101" s="2121"/>
      <c r="D101" s="2122"/>
      <c r="E101" s="761"/>
      <c r="F101" s="762"/>
      <c r="G101" s="761"/>
      <c r="H101" s="762"/>
      <c r="I101" s="2123"/>
      <c r="J101" s="2124"/>
      <c r="K101" s="2125"/>
      <c r="L101" s="2126"/>
      <c r="M101" s="2126"/>
      <c r="N101" s="2122"/>
      <c r="O101" s="2066"/>
      <c r="P101" s="2067"/>
      <c r="Q101" s="2067"/>
      <c r="R101" s="2067"/>
      <c r="S101" s="2068"/>
      <c r="T101" s="776" t="s">
        <v>887</v>
      </c>
      <c r="U101" s="777"/>
      <c r="V101" s="778"/>
      <c r="W101" s="549"/>
      <c r="X101" s="550"/>
      <c r="Y101" s="550"/>
      <c r="Z101" s="550"/>
      <c r="AA101" s="550"/>
      <c r="AB101" s="550"/>
      <c r="AC101" s="551"/>
      <c r="AD101" s="549"/>
      <c r="AE101" s="550"/>
      <c r="AF101" s="550"/>
      <c r="AG101" s="550"/>
      <c r="AH101" s="550"/>
      <c r="AI101" s="550"/>
      <c r="AJ101" s="551"/>
      <c r="AK101" s="549"/>
      <c r="AL101" s="550"/>
      <c r="AM101" s="550"/>
      <c r="AN101" s="550"/>
      <c r="AO101" s="550"/>
      <c r="AP101" s="550"/>
      <c r="AQ101" s="551"/>
      <c r="AR101" s="549"/>
      <c r="AS101" s="550"/>
      <c r="AT101" s="550"/>
      <c r="AU101" s="550"/>
      <c r="AV101" s="550"/>
      <c r="AW101" s="550"/>
      <c r="AX101" s="551"/>
      <c r="AY101" s="549"/>
      <c r="AZ101" s="550"/>
      <c r="BA101" s="772"/>
      <c r="BB101" s="2127"/>
      <c r="BC101" s="2128"/>
      <c r="BD101" s="2116"/>
      <c r="BE101" s="2117"/>
      <c r="BF101" s="2118"/>
      <c r="BG101" s="2119"/>
      <c r="BH101" s="2119"/>
      <c r="BI101" s="2119"/>
      <c r="BJ101" s="2120"/>
    </row>
    <row r="102" spans="2:62" ht="20.25" customHeight="1" x14ac:dyDescent="0.15">
      <c r="B102" s="2050"/>
      <c r="C102" s="2135"/>
      <c r="D102" s="2136"/>
      <c r="E102" s="779"/>
      <c r="F102" s="780">
        <f>C101</f>
        <v>0</v>
      </c>
      <c r="G102" s="779"/>
      <c r="H102" s="780">
        <f>I101</f>
        <v>0</v>
      </c>
      <c r="I102" s="2137"/>
      <c r="J102" s="2138"/>
      <c r="K102" s="2139"/>
      <c r="L102" s="2140"/>
      <c r="M102" s="2140"/>
      <c r="N102" s="2136"/>
      <c r="O102" s="2066"/>
      <c r="P102" s="2067"/>
      <c r="Q102" s="2067"/>
      <c r="R102" s="2067"/>
      <c r="S102" s="2068"/>
      <c r="T102" s="773" t="s">
        <v>888</v>
      </c>
      <c r="U102" s="774"/>
      <c r="V102" s="775"/>
      <c r="W102" s="557" t="str">
        <f>IF(W101="","",VLOOKUP(W101,[8]シフト記号表!$C$6:$L$47,10,FALSE))</f>
        <v/>
      </c>
      <c r="X102" s="558" t="str">
        <f>IF(X101="","",VLOOKUP(X101,[8]シフト記号表!$C$6:$L$47,10,FALSE))</f>
        <v/>
      </c>
      <c r="Y102" s="558" t="str">
        <f>IF(Y101="","",VLOOKUP(Y101,[8]シフト記号表!$C$6:$L$47,10,FALSE))</f>
        <v/>
      </c>
      <c r="Z102" s="558" t="str">
        <f>IF(Z101="","",VLOOKUP(Z101,[8]シフト記号表!$C$6:$L$47,10,FALSE))</f>
        <v/>
      </c>
      <c r="AA102" s="558" t="str">
        <f>IF(AA101="","",VLOOKUP(AA101,[8]シフト記号表!$C$6:$L$47,10,FALSE))</f>
        <v/>
      </c>
      <c r="AB102" s="558" t="str">
        <f>IF(AB101="","",VLOOKUP(AB101,[8]シフト記号表!$C$6:$L$47,10,FALSE))</f>
        <v/>
      </c>
      <c r="AC102" s="559" t="str">
        <f>IF(AC101="","",VLOOKUP(AC101,[8]シフト記号表!$C$6:$L$47,10,FALSE))</f>
        <v/>
      </c>
      <c r="AD102" s="557" t="str">
        <f>IF(AD101="","",VLOOKUP(AD101,[8]シフト記号表!$C$6:$L$47,10,FALSE))</f>
        <v/>
      </c>
      <c r="AE102" s="558" t="str">
        <f>IF(AE101="","",VLOOKUP(AE101,[8]シフト記号表!$C$6:$L$47,10,FALSE))</f>
        <v/>
      </c>
      <c r="AF102" s="558" t="str">
        <f>IF(AF101="","",VLOOKUP(AF101,[8]シフト記号表!$C$6:$L$47,10,FALSE))</f>
        <v/>
      </c>
      <c r="AG102" s="558" t="str">
        <f>IF(AG101="","",VLOOKUP(AG101,[8]シフト記号表!$C$6:$L$47,10,FALSE))</f>
        <v/>
      </c>
      <c r="AH102" s="558" t="str">
        <f>IF(AH101="","",VLOOKUP(AH101,[8]シフト記号表!$C$6:$L$47,10,FALSE))</f>
        <v/>
      </c>
      <c r="AI102" s="558" t="str">
        <f>IF(AI101="","",VLOOKUP(AI101,[8]シフト記号表!$C$6:$L$47,10,FALSE))</f>
        <v/>
      </c>
      <c r="AJ102" s="559" t="str">
        <f>IF(AJ101="","",VLOOKUP(AJ101,[8]シフト記号表!$C$6:$L$47,10,FALSE))</f>
        <v/>
      </c>
      <c r="AK102" s="557" t="str">
        <f>IF(AK101="","",VLOOKUP(AK101,[8]シフト記号表!$C$6:$L$47,10,FALSE))</f>
        <v/>
      </c>
      <c r="AL102" s="558" t="str">
        <f>IF(AL101="","",VLOOKUP(AL101,[8]シフト記号表!$C$6:$L$47,10,FALSE))</f>
        <v/>
      </c>
      <c r="AM102" s="558" t="str">
        <f>IF(AM101="","",VLOOKUP(AM101,[8]シフト記号表!$C$6:$L$47,10,FALSE))</f>
        <v/>
      </c>
      <c r="AN102" s="558" t="str">
        <f>IF(AN101="","",VLOOKUP(AN101,[8]シフト記号表!$C$6:$L$47,10,FALSE))</f>
        <v/>
      </c>
      <c r="AO102" s="558" t="str">
        <f>IF(AO101="","",VLOOKUP(AO101,[8]シフト記号表!$C$6:$L$47,10,FALSE))</f>
        <v/>
      </c>
      <c r="AP102" s="558" t="str">
        <f>IF(AP101="","",VLOOKUP(AP101,[8]シフト記号表!$C$6:$L$47,10,FALSE))</f>
        <v/>
      </c>
      <c r="AQ102" s="559" t="str">
        <f>IF(AQ101="","",VLOOKUP(AQ101,[8]シフト記号表!$C$6:$L$47,10,FALSE))</f>
        <v/>
      </c>
      <c r="AR102" s="557" t="str">
        <f>IF(AR101="","",VLOOKUP(AR101,[8]シフト記号表!$C$6:$L$47,10,FALSE))</f>
        <v/>
      </c>
      <c r="AS102" s="558" t="str">
        <f>IF(AS101="","",VLOOKUP(AS101,[8]シフト記号表!$C$6:$L$47,10,FALSE))</f>
        <v/>
      </c>
      <c r="AT102" s="558" t="str">
        <f>IF(AT101="","",VLOOKUP(AT101,[8]シフト記号表!$C$6:$L$47,10,FALSE))</f>
        <v/>
      </c>
      <c r="AU102" s="558" t="str">
        <f>IF(AU101="","",VLOOKUP(AU101,[8]シフト記号表!$C$6:$L$47,10,FALSE))</f>
        <v/>
      </c>
      <c r="AV102" s="558" t="str">
        <f>IF(AV101="","",VLOOKUP(AV101,[8]シフト記号表!$C$6:$L$47,10,FALSE))</f>
        <v/>
      </c>
      <c r="AW102" s="558" t="str">
        <f>IF(AW101="","",VLOOKUP(AW101,[8]シフト記号表!$C$6:$L$47,10,FALSE))</f>
        <v/>
      </c>
      <c r="AX102" s="559" t="str">
        <f>IF(AX101="","",VLOOKUP(AX101,[8]シフト記号表!$C$6:$L$47,10,FALSE))</f>
        <v/>
      </c>
      <c r="AY102" s="557" t="str">
        <f>IF(AY101="","",VLOOKUP(AY101,[8]シフト記号表!$C$6:$L$47,10,FALSE))</f>
        <v/>
      </c>
      <c r="AZ102" s="558" t="str">
        <f>IF(AZ101="","",VLOOKUP(AZ101,[8]シフト記号表!$C$6:$L$47,10,FALSE))</f>
        <v/>
      </c>
      <c r="BA102" s="558" t="str">
        <f>IF(BA101="","",VLOOKUP(BA101,[8]シフト記号表!$C$6:$L$47,10,FALSE))</f>
        <v/>
      </c>
      <c r="BB102" s="2132">
        <f>IF($BE$3="４週",SUM(W102:AX102),IF($BE$3="暦月",SUM(W102:BA102),""))</f>
        <v>0</v>
      </c>
      <c r="BC102" s="2133"/>
      <c r="BD102" s="2134">
        <f>IF($BE$3="４週",BB102/4,IF($BE$3="暦月",(BB102/($BE$8/7)),""))</f>
        <v>0</v>
      </c>
      <c r="BE102" s="2133"/>
      <c r="BF102" s="2129"/>
      <c r="BG102" s="2130"/>
      <c r="BH102" s="2130"/>
      <c r="BI102" s="2130"/>
      <c r="BJ102" s="2131"/>
    </row>
    <row r="103" spans="2:62" ht="20.25" customHeight="1" x14ac:dyDescent="0.15">
      <c r="B103" s="2049">
        <f>B101+1</f>
        <v>44</v>
      </c>
      <c r="C103" s="2121"/>
      <c r="D103" s="2122"/>
      <c r="E103" s="761"/>
      <c r="F103" s="762"/>
      <c r="G103" s="761"/>
      <c r="H103" s="762"/>
      <c r="I103" s="2123"/>
      <c r="J103" s="2124"/>
      <c r="K103" s="2125"/>
      <c r="L103" s="2126"/>
      <c r="M103" s="2126"/>
      <c r="N103" s="2122"/>
      <c r="O103" s="2066"/>
      <c r="P103" s="2067"/>
      <c r="Q103" s="2067"/>
      <c r="R103" s="2067"/>
      <c r="S103" s="2068"/>
      <c r="T103" s="776" t="s">
        <v>887</v>
      </c>
      <c r="U103" s="777"/>
      <c r="V103" s="778"/>
      <c r="W103" s="549"/>
      <c r="X103" s="550"/>
      <c r="Y103" s="550"/>
      <c r="Z103" s="550"/>
      <c r="AA103" s="550"/>
      <c r="AB103" s="550"/>
      <c r="AC103" s="551"/>
      <c r="AD103" s="549"/>
      <c r="AE103" s="550"/>
      <c r="AF103" s="550"/>
      <c r="AG103" s="550"/>
      <c r="AH103" s="550"/>
      <c r="AI103" s="550"/>
      <c r="AJ103" s="551"/>
      <c r="AK103" s="549"/>
      <c r="AL103" s="550"/>
      <c r="AM103" s="550"/>
      <c r="AN103" s="550"/>
      <c r="AO103" s="550"/>
      <c r="AP103" s="550"/>
      <c r="AQ103" s="551"/>
      <c r="AR103" s="549"/>
      <c r="AS103" s="550"/>
      <c r="AT103" s="550"/>
      <c r="AU103" s="550"/>
      <c r="AV103" s="550"/>
      <c r="AW103" s="550"/>
      <c r="AX103" s="551"/>
      <c r="AY103" s="549"/>
      <c r="AZ103" s="550"/>
      <c r="BA103" s="772"/>
      <c r="BB103" s="2127"/>
      <c r="BC103" s="2128"/>
      <c r="BD103" s="2116"/>
      <c r="BE103" s="2117"/>
      <c r="BF103" s="2118"/>
      <c r="BG103" s="2119"/>
      <c r="BH103" s="2119"/>
      <c r="BI103" s="2119"/>
      <c r="BJ103" s="2120"/>
    </row>
    <row r="104" spans="2:62" ht="20.25" customHeight="1" x14ac:dyDescent="0.15">
      <c r="B104" s="2050"/>
      <c r="C104" s="2135"/>
      <c r="D104" s="2136"/>
      <c r="E104" s="779"/>
      <c r="F104" s="780">
        <f>C103</f>
        <v>0</v>
      </c>
      <c r="G104" s="779"/>
      <c r="H104" s="780">
        <f>I103</f>
        <v>0</v>
      </c>
      <c r="I104" s="2137"/>
      <c r="J104" s="2138"/>
      <c r="K104" s="2139"/>
      <c r="L104" s="2140"/>
      <c r="M104" s="2140"/>
      <c r="N104" s="2136"/>
      <c r="O104" s="2066"/>
      <c r="P104" s="2067"/>
      <c r="Q104" s="2067"/>
      <c r="R104" s="2067"/>
      <c r="S104" s="2068"/>
      <c r="T104" s="773" t="s">
        <v>888</v>
      </c>
      <c r="U104" s="774"/>
      <c r="V104" s="775"/>
      <c r="W104" s="557" t="str">
        <f>IF(W103="","",VLOOKUP(W103,[8]シフト記号表!$C$6:$L$47,10,FALSE))</f>
        <v/>
      </c>
      <c r="X104" s="558" t="str">
        <f>IF(X103="","",VLOOKUP(X103,[8]シフト記号表!$C$6:$L$47,10,FALSE))</f>
        <v/>
      </c>
      <c r="Y104" s="558" t="str">
        <f>IF(Y103="","",VLOOKUP(Y103,[8]シフト記号表!$C$6:$L$47,10,FALSE))</f>
        <v/>
      </c>
      <c r="Z104" s="558" t="str">
        <f>IF(Z103="","",VLOOKUP(Z103,[8]シフト記号表!$C$6:$L$47,10,FALSE))</f>
        <v/>
      </c>
      <c r="AA104" s="558" t="str">
        <f>IF(AA103="","",VLOOKUP(AA103,[8]シフト記号表!$C$6:$L$47,10,FALSE))</f>
        <v/>
      </c>
      <c r="AB104" s="558" t="str">
        <f>IF(AB103="","",VLOOKUP(AB103,[8]シフト記号表!$C$6:$L$47,10,FALSE))</f>
        <v/>
      </c>
      <c r="AC104" s="559" t="str">
        <f>IF(AC103="","",VLOOKUP(AC103,[8]シフト記号表!$C$6:$L$47,10,FALSE))</f>
        <v/>
      </c>
      <c r="AD104" s="557" t="str">
        <f>IF(AD103="","",VLOOKUP(AD103,[8]シフト記号表!$C$6:$L$47,10,FALSE))</f>
        <v/>
      </c>
      <c r="AE104" s="558" t="str">
        <f>IF(AE103="","",VLOOKUP(AE103,[8]シフト記号表!$C$6:$L$47,10,FALSE))</f>
        <v/>
      </c>
      <c r="AF104" s="558" t="str">
        <f>IF(AF103="","",VLOOKUP(AF103,[8]シフト記号表!$C$6:$L$47,10,FALSE))</f>
        <v/>
      </c>
      <c r="AG104" s="558" t="str">
        <f>IF(AG103="","",VLOOKUP(AG103,[8]シフト記号表!$C$6:$L$47,10,FALSE))</f>
        <v/>
      </c>
      <c r="AH104" s="558" t="str">
        <f>IF(AH103="","",VLOOKUP(AH103,[8]シフト記号表!$C$6:$L$47,10,FALSE))</f>
        <v/>
      </c>
      <c r="AI104" s="558" t="str">
        <f>IF(AI103="","",VLOOKUP(AI103,[8]シフト記号表!$C$6:$L$47,10,FALSE))</f>
        <v/>
      </c>
      <c r="AJ104" s="559" t="str">
        <f>IF(AJ103="","",VLOOKUP(AJ103,[8]シフト記号表!$C$6:$L$47,10,FALSE))</f>
        <v/>
      </c>
      <c r="AK104" s="557" t="str">
        <f>IF(AK103="","",VLOOKUP(AK103,[8]シフト記号表!$C$6:$L$47,10,FALSE))</f>
        <v/>
      </c>
      <c r="AL104" s="558" t="str">
        <f>IF(AL103="","",VLOOKUP(AL103,[8]シフト記号表!$C$6:$L$47,10,FALSE))</f>
        <v/>
      </c>
      <c r="AM104" s="558" t="str">
        <f>IF(AM103="","",VLOOKUP(AM103,[8]シフト記号表!$C$6:$L$47,10,FALSE))</f>
        <v/>
      </c>
      <c r="AN104" s="558" t="str">
        <f>IF(AN103="","",VLOOKUP(AN103,[8]シフト記号表!$C$6:$L$47,10,FALSE))</f>
        <v/>
      </c>
      <c r="AO104" s="558" t="str">
        <f>IF(AO103="","",VLOOKUP(AO103,[8]シフト記号表!$C$6:$L$47,10,FALSE))</f>
        <v/>
      </c>
      <c r="AP104" s="558" t="str">
        <f>IF(AP103="","",VLOOKUP(AP103,[8]シフト記号表!$C$6:$L$47,10,FALSE))</f>
        <v/>
      </c>
      <c r="AQ104" s="559" t="str">
        <f>IF(AQ103="","",VLOOKUP(AQ103,[8]シフト記号表!$C$6:$L$47,10,FALSE))</f>
        <v/>
      </c>
      <c r="AR104" s="557" t="str">
        <f>IF(AR103="","",VLOOKUP(AR103,[8]シフト記号表!$C$6:$L$47,10,FALSE))</f>
        <v/>
      </c>
      <c r="AS104" s="558" t="str">
        <f>IF(AS103="","",VLOOKUP(AS103,[8]シフト記号表!$C$6:$L$47,10,FALSE))</f>
        <v/>
      </c>
      <c r="AT104" s="558" t="str">
        <f>IF(AT103="","",VLOOKUP(AT103,[8]シフト記号表!$C$6:$L$47,10,FALSE))</f>
        <v/>
      </c>
      <c r="AU104" s="558" t="str">
        <f>IF(AU103="","",VLOOKUP(AU103,[8]シフト記号表!$C$6:$L$47,10,FALSE))</f>
        <v/>
      </c>
      <c r="AV104" s="558" t="str">
        <f>IF(AV103="","",VLOOKUP(AV103,[8]シフト記号表!$C$6:$L$47,10,FALSE))</f>
        <v/>
      </c>
      <c r="AW104" s="558" t="str">
        <f>IF(AW103="","",VLOOKUP(AW103,[8]シフト記号表!$C$6:$L$47,10,FALSE))</f>
        <v/>
      </c>
      <c r="AX104" s="559" t="str">
        <f>IF(AX103="","",VLOOKUP(AX103,[8]シフト記号表!$C$6:$L$47,10,FALSE))</f>
        <v/>
      </c>
      <c r="AY104" s="557" t="str">
        <f>IF(AY103="","",VLOOKUP(AY103,[8]シフト記号表!$C$6:$L$47,10,FALSE))</f>
        <v/>
      </c>
      <c r="AZ104" s="558" t="str">
        <f>IF(AZ103="","",VLOOKUP(AZ103,[8]シフト記号表!$C$6:$L$47,10,FALSE))</f>
        <v/>
      </c>
      <c r="BA104" s="558" t="str">
        <f>IF(BA103="","",VLOOKUP(BA103,[8]シフト記号表!$C$6:$L$47,10,FALSE))</f>
        <v/>
      </c>
      <c r="BB104" s="2132">
        <f>IF($BE$3="４週",SUM(W104:AX104),IF($BE$3="暦月",SUM(W104:BA104),""))</f>
        <v>0</v>
      </c>
      <c r="BC104" s="2133"/>
      <c r="BD104" s="2134">
        <f>IF($BE$3="４週",BB104/4,IF($BE$3="暦月",(BB104/($BE$8/7)),""))</f>
        <v>0</v>
      </c>
      <c r="BE104" s="2133"/>
      <c r="BF104" s="2129"/>
      <c r="BG104" s="2130"/>
      <c r="BH104" s="2130"/>
      <c r="BI104" s="2130"/>
      <c r="BJ104" s="2131"/>
    </row>
    <row r="105" spans="2:62" ht="20.25" customHeight="1" x14ac:dyDescent="0.15">
      <c r="B105" s="2049">
        <f>B103+1</f>
        <v>45</v>
      </c>
      <c r="C105" s="2121"/>
      <c r="D105" s="2122"/>
      <c r="E105" s="761"/>
      <c r="F105" s="762"/>
      <c r="G105" s="761"/>
      <c r="H105" s="762"/>
      <c r="I105" s="2123"/>
      <c r="J105" s="2124"/>
      <c r="K105" s="2125"/>
      <c r="L105" s="2126"/>
      <c r="M105" s="2126"/>
      <c r="N105" s="2122"/>
      <c r="O105" s="2066"/>
      <c r="P105" s="2067"/>
      <c r="Q105" s="2067"/>
      <c r="R105" s="2067"/>
      <c r="S105" s="2068"/>
      <c r="T105" s="776" t="s">
        <v>887</v>
      </c>
      <c r="U105" s="777"/>
      <c r="V105" s="778"/>
      <c r="W105" s="549"/>
      <c r="X105" s="550"/>
      <c r="Y105" s="550"/>
      <c r="Z105" s="550"/>
      <c r="AA105" s="550"/>
      <c r="AB105" s="550"/>
      <c r="AC105" s="551"/>
      <c r="AD105" s="549"/>
      <c r="AE105" s="550"/>
      <c r="AF105" s="550"/>
      <c r="AG105" s="550"/>
      <c r="AH105" s="550"/>
      <c r="AI105" s="550"/>
      <c r="AJ105" s="551"/>
      <c r="AK105" s="549"/>
      <c r="AL105" s="550"/>
      <c r="AM105" s="550"/>
      <c r="AN105" s="550"/>
      <c r="AO105" s="550"/>
      <c r="AP105" s="550"/>
      <c r="AQ105" s="551"/>
      <c r="AR105" s="549"/>
      <c r="AS105" s="550"/>
      <c r="AT105" s="550"/>
      <c r="AU105" s="550"/>
      <c r="AV105" s="550"/>
      <c r="AW105" s="550"/>
      <c r="AX105" s="551"/>
      <c r="AY105" s="549"/>
      <c r="AZ105" s="550"/>
      <c r="BA105" s="772"/>
      <c r="BB105" s="2127"/>
      <c r="BC105" s="2128"/>
      <c r="BD105" s="2116"/>
      <c r="BE105" s="2117"/>
      <c r="BF105" s="2118"/>
      <c r="BG105" s="2119"/>
      <c r="BH105" s="2119"/>
      <c r="BI105" s="2119"/>
      <c r="BJ105" s="2120"/>
    </row>
    <row r="106" spans="2:62" ht="20.25" customHeight="1" x14ac:dyDescent="0.15">
      <c r="B106" s="2050"/>
      <c r="C106" s="2135"/>
      <c r="D106" s="2136"/>
      <c r="E106" s="779"/>
      <c r="F106" s="780">
        <f>C105</f>
        <v>0</v>
      </c>
      <c r="G106" s="779"/>
      <c r="H106" s="780">
        <f>I105</f>
        <v>0</v>
      </c>
      <c r="I106" s="2137"/>
      <c r="J106" s="2138"/>
      <c r="K106" s="2139"/>
      <c r="L106" s="2140"/>
      <c r="M106" s="2140"/>
      <c r="N106" s="2136"/>
      <c r="O106" s="2066"/>
      <c r="P106" s="2067"/>
      <c r="Q106" s="2067"/>
      <c r="R106" s="2067"/>
      <c r="S106" s="2068"/>
      <c r="T106" s="773" t="s">
        <v>888</v>
      </c>
      <c r="U106" s="774"/>
      <c r="V106" s="775"/>
      <c r="W106" s="557" t="str">
        <f>IF(W105="","",VLOOKUP(W105,[8]シフト記号表!$C$6:$L$47,10,FALSE))</f>
        <v/>
      </c>
      <c r="X106" s="558" t="str">
        <f>IF(X105="","",VLOOKUP(X105,[8]シフト記号表!$C$6:$L$47,10,FALSE))</f>
        <v/>
      </c>
      <c r="Y106" s="558" t="str">
        <f>IF(Y105="","",VLOOKUP(Y105,[8]シフト記号表!$C$6:$L$47,10,FALSE))</f>
        <v/>
      </c>
      <c r="Z106" s="558" t="str">
        <f>IF(Z105="","",VLOOKUP(Z105,[8]シフト記号表!$C$6:$L$47,10,FALSE))</f>
        <v/>
      </c>
      <c r="AA106" s="558" t="str">
        <f>IF(AA105="","",VLOOKUP(AA105,[8]シフト記号表!$C$6:$L$47,10,FALSE))</f>
        <v/>
      </c>
      <c r="AB106" s="558" t="str">
        <f>IF(AB105="","",VLOOKUP(AB105,[8]シフト記号表!$C$6:$L$47,10,FALSE))</f>
        <v/>
      </c>
      <c r="AC106" s="559" t="str">
        <f>IF(AC105="","",VLOOKUP(AC105,[8]シフト記号表!$C$6:$L$47,10,FALSE))</f>
        <v/>
      </c>
      <c r="AD106" s="557" t="str">
        <f>IF(AD105="","",VLOOKUP(AD105,[8]シフト記号表!$C$6:$L$47,10,FALSE))</f>
        <v/>
      </c>
      <c r="AE106" s="558" t="str">
        <f>IF(AE105="","",VLOOKUP(AE105,[8]シフト記号表!$C$6:$L$47,10,FALSE))</f>
        <v/>
      </c>
      <c r="AF106" s="558" t="str">
        <f>IF(AF105="","",VLOOKUP(AF105,[8]シフト記号表!$C$6:$L$47,10,FALSE))</f>
        <v/>
      </c>
      <c r="AG106" s="558" t="str">
        <f>IF(AG105="","",VLOOKUP(AG105,[8]シフト記号表!$C$6:$L$47,10,FALSE))</f>
        <v/>
      </c>
      <c r="AH106" s="558" t="str">
        <f>IF(AH105="","",VLOOKUP(AH105,[8]シフト記号表!$C$6:$L$47,10,FALSE))</f>
        <v/>
      </c>
      <c r="AI106" s="558" t="str">
        <f>IF(AI105="","",VLOOKUP(AI105,[8]シフト記号表!$C$6:$L$47,10,FALSE))</f>
        <v/>
      </c>
      <c r="AJ106" s="559" t="str">
        <f>IF(AJ105="","",VLOOKUP(AJ105,[8]シフト記号表!$C$6:$L$47,10,FALSE))</f>
        <v/>
      </c>
      <c r="AK106" s="557" t="str">
        <f>IF(AK105="","",VLOOKUP(AK105,[8]シフト記号表!$C$6:$L$47,10,FALSE))</f>
        <v/>
      </c>
      <c r="AL106" s="558" t="str">
        <f>IF(AL105="","",VLOOKUP(AL105,[8]シフト記号表!$C$6:$L$47,10,FALSE))</f>
        <v/>
      </c>
      <c r="AM106" s="558" t="str">
        <f>IF(AM105="","",VLOOKUP(AM105,[8]シフト記号表!$C$6:$L$47,10,FALSE))</f>
        <v/>
      </c>
      <c r="AN106" s="558" t="str">
        <f>IF(AN105="","",VLOOKUP(AN105,[8]シフト記号表!$C$6:$L$47,10,FALSE))</f>
        <v/>
      </c>
      <c r="AO106" s="558" t="str">
        <f>IF(AO105="","",VLOOKUP(AO105,[8]シフト記号表!$C$6:$L$47,10,FALSE))</f>
        <v/>
      </c>
      <c r="AP106" s="558" t="str">
        <f>IF(AP105="","",VLOOKUP(AP105,[8]シフト記号表!$C$6:$L$47,10,FALSE))</f>
        <v/>
      </c>
      <c r="AQ106" s="559" t="str">
        <f>IF(AQ105="","",VLOOKUP(AQ105,[8]シフト記号表!$C$6:$L$47,10,FALSE))</f>
        <v/>
      </c>
      <c r="AR106" s="557" t="str">
        <f>IF(AR105="","",VLOOKUP(AR105,[8]シフト記号表!$C$6:$L$47,10,FALSE))</f>
        <v/>
      </c>
      <c r="AS106" s="558" t="str">
        <f>IF(AS105="","",VLOOKUP(AS105,[8]シフト記号表!$C$6:$L$47,10,FALSE))</f>
        <v/>
      </c>
      <c r="AT106" s="558" t="str">
        <f>IF(AT105="","",VLOOKUP(AT105,[8]シフト記号表!$C$6:$L$47,10,FALSE))</f>
        <v/>
      </c>
      <c r="AU106" s="558" t="str">
        <f>IF(AU105="","",VLOOKUP(AU105,[8]シフト記号表!$C$6:$L$47,10,FALSE))</f>
        <v/>
      </c>
      <c r="AV106" s="558" t="str">
        <f>IF(AV105="","",VLOOKUP(AV105,[8]シフト記号表!$C$6:$L$47,10,FALSE))</f>
        <v/>
      </c>
      <c r="AW106" s="558" t="str">
        <f>IF(AW105="","",VLOOKUP(AW105,[8]シフト記号表!$C$6:$L$47,10,FALSE))</f>
        <v/>
      </c>
      <c r="AX106" s="559" t="str">
        <f>IF(AX105="","",VLOOKUP(AX105,[8]シフト記号表!$C$6:$L$47,10,FALSE))</f>
        <v/>
      </c>
      <c r="AY106" s="557" t="str">
        <f>IF(AY105="","",VLOOKUP(AY105,[8]シフト記号表!$C$6:$L$47,10,FALSE))</f>
        <v/>
      </c>
      <c r="AZ106" s="558" t="str">
        <f>IF(AZ105="","",VLOOKUP(AZ105,[8]シフト記号表!$C$6:$L$47,10,FALSE))</f>
        <v/>
      </c>
      <c r="BA106" s="558" t="str">
        <f>IF(BA105="","",VLOOKUP(BA105,[8]シフト記号表!$C$6:$L$47,10,FALSE))</f>
        <v/>
      </c>
      <c r="BB106" s="2132">
        <f>IF($BE$3="４週",SUM(W106:AX106),IF($BE$3="暦月",SUM(W106:BA106),""))</f>
        <v>0</v>
      </c>
      <c r="BC106" s="2133"/>
      <c r="BD106" s="2134">
        <f>IF($BE$3="４週",BB106/4,IF($BE$3="暦月",(BB106/($BE$8/7)),""))</f>
        <v>0</v>
      </c>
      <c r="BE106" s="2133"/>
      <c r="BF106" s="2129"/>
      <c r="BG106" s="2130"/>
      <c r="BH106" s="2130"/>
      <c r="BI106" s="2130"/>
      <c r="BJ106" s="2131"/>
    </row>
    <row r="107" spans="2:62" ht="20.25" customHeight="1" x14ac:dyDescent="0.15">
      <c r="B107" s="2049">
        <f>B105+1</f>
        <v>46</v>
      </c>
      <c r="C107" s="2121"/>
      <c r="D107" s="2122"/>
      <c r="E107" s="761"/>
      <c r="F107" s="762"/>
      <c r="G107" s="761"/>
      <c r="H107" s="762"/>
      <c r="I107" s="2123"/>
      <c r="J107" s="2124"/>
      <c r="K107" s="2125"/>
      <c r="L107" s="2126"/>
      <c r="M107" s="2126"/>
      <c r="N107" s="2122"/>
      <c r="O107" s="2066"/>
      <c r="P107" s="2067"/>
      <c r="Q107" s="2067"/>
      <c r="R107" s="2067"/>
      <c r="S107" s="2068"/>
      <c r="T107" s="776" t="s">
        <v>887</v>
      </c>
      <c r="U107" s="777"/>
      <c r="V107" s="778"/>
      <c r="W107" s="549"/>
      <c r="X107" s="550"/>
      <c r="Y107" s="550"/>
      <c r="Z107" s="550"/>
      <c r="AA107" s="550"/>
      <c r="AB107" s="550"/>
      <c r="AC107" s="551"/>
      <c r="AD107" s="549"/>
      <c r="AE107" s="550"/>
      <c r="AF107" s="550"/>
      <c r="AG107" s="550"/>
      <c r="AH107" s="550"/>
      <c r="AI107" s="550"/>
      <c r="AJ107" s="551"/>
      <c r="AK107" s="549"/>
      <c r="AL107" s="550"/>
      <c r="AM107" s="550"/>
      <c r="AN107" s="550"/>
      <c r="AO107" s="550"/>
      <c r="AP107" s="550"/>
      <c r="AQ107" s="551"/>
      <c r="AR107" s="549"/>
      <c r="AS107" s="550"/>
      <c r="AT107" s="550"/>
      <c r="AU107" s="550"/>
      <c r="AV107" s="550"/>
      <c r="AW107" s="550"/>
      <c r="AX107" s="551"/>
      <c r="AY107" s="549"/>
      <c r="AZ107" s="550"/>
      <c r="BA107" s="772"/>
      <c r="BB107" s="2127"/>
      <c r="BC107" s="2128"/>
      <c r="BD107" s="2116"/>
      <c r="BE107" s="2117"/>
      <c r="BF107" s="2118"/>
      <c r="BG107" s="2119"/>
      <c r="BH107" s="2119"/>
      <c r="BI107" s="2119"/>
      <c r="BJ107" s="2120"/>
    </row>
    <row r="108" spans="2:62" ht="20.25" customHeight="1" x14ac:dyDescent="0.15">
      <c r="B108" s="2050"/>
      <c r="C108" s="2135"/>
      <c r="D108" s="2136"/>
      <c r="E108" s="779"/>
      <c r="F108" s="780">
        <f>C107</f>
        <v>0</v>
      </c>
      <c r="G108" s="779"/>
      <c r="H108" s="780">
        <f>I107</f>
        <v>0</v>
      </c>
      <c r="I108" s="2137"/>
      <c r="J108" s="2138"/>
      <c r="K108" s="2139"/>
      <c r="L108" s="2140"/>
      <c r="M108" s="2140"/>
      <c r="N108" s="2136"/>
      <c r="O108" s="2066"/>
      <c r="P108" s="2067"/>
      <c r="Q108" s="2067"/>
      <c r="R108" s="2067"/>
      <c r="S108" s="2068"/>
      <c r="T108" s="773" t="s">
        <v>888</v>
      </c>
      <c r="U108" s="774"/>
      <c r="V108" s="775"/>
      <c r="W108" s="557" t="str">
        <f>IF(W107="","",VLOOKUP(W107,[8]シフト記号表!$C$6:$L$47,10,FALSE))</f>
        <v/>
      </c>
      <c r="X108" s="558" t="str">
        <f>IF(X107="","",VLOOKUP(X107,[8]シフト記号表!$C$6:$L$47,10,FALSE))</f>
        <v/>
      </c>
      <c r="Y108" s="558" t="str">
        <f>IF(Y107="","",VLOOKUP(Y107,[8]シフト記号表!$C$6:$L$47,10,FALSE))</f>
        <v/>
      </c>
      <c r="Z108" s="558" t="str">
        <f>IF(Z107="","",VLOOKUP(Z107,[8]シフト記号表!$C$6:$L$47,10,FALSE))</f>
        <v/>
      </c>
      <c r="AA108" s="558" t="str">
        <f>IF(AA107="","",VLOOKUP(AA107,[8]シフト記号表!$C$6:$L$47,10,FALSE))</f>
        <v/>
      </c>
      <c r="AB108" s="558" t="str">
        <f>IF(AB107="","",VLOOKUP(AB107,[8]シフト記号表!$C$6:$L$47,10,FALSE))</f>
        <v/>
      </c>
      <c r="AC108" s="559" t="str">
        <f>IF(AC107="","",VLOOKUP(AC107,[8]シフト記号表!$C$6:$L$47,10,FALSE))</f>
        <v/>
      </c>
      <c r="AD108" s="557" t="str">
        <f>IF(AD107="","",VLOOKUP(AD107,[8]シフト記号表!$C$6:$L$47,10,FALSE))</f>
        <v/>
      </c>
      <c r="AE108" s="558" t="str">
        <f>IF(AE107="","",VLOOKUP(AE107,[8]シフト記号表!$C$6:$L$47,10,FALSE))</f>
        <v/>
      </c>
      <c r="AF108" s="558" t="str">
        <f>IF(AF107="","",VLOOKUP(AF107,[8]シフト記号表!$C$6:$L$47,10,FALSE))</f>
        <v/>
      </c>
      <c r="AG108" s="558" t="str">
        <f>IF(AG107="","",VLOOKUP(AG107,[8]シフト記号表!$C$6:$L$47,10,FALSE))</f>
        <v/>
      </c>
      <c r="AH108" s="558" t="str">
        <f>IF(AH107="","",VLOOKUP(AH107,[8]シフト記号表!$C$6:$L$47,10,FALSE))</f>
        <v/>
      </c>
      <c r="AI108" s="558" t="str">
        <f>IF(AI107="","",VLOOKUP(AI107,[8]シフト記号表!$C$6:$L$47,10,FALSE))</f>
        <v/>
      </c>
      <c r="AJ108" s="559" t="str">
        <f>IF(AJ107="","",VLOOKUP(AJ107,[8]シフト記号表!$C$6:$L$47,10,FALSE))</f>
        <v/>
      </c>
      <c r="AK108" s="557" t="str">
        <f>IF(AK107="","",VLOOKUP(AK107,[8]シフト記号表!$C$6:$L$47,10,FALSE))</f>
        <v/>
      </c>
      <c r="AL108" s="558" t="str">
        <f>IF(AL107="","",VLOOKUP(AL107,[8]シフト記号表!$C$6:$L$47,10,FALSE))</f>
        <v/>
      </c>
      <c r="AM108" s="558" t="str">
        <f>IF(AM107="","",VLOOKUP(AM107,[8]シフト記号表!$C$6:$L$47,10,FALSE))</f>
        <v/>
      </c>
      <c r="AN108" s="558" t="str">
        <f>IF(AN107="","",VLOOKUP(AN107,[8]シフト記号表!$C$6:$L$47,10,FALSE))</f>
        <v/>
      </c>
      <c r="AO108" s="558" t="str">
        <f>IF(AO107="","",VLOOKUP(AO107,[8]シフト記号表!$C$6:$L$47,10,FALSE))</f>
        <v/>
      </c>
      <c r="AP108" s="558" t="str">
        <f>IF(AP107="","",VLOOKUP(AP107,[8]シフト記号表!$C$6:$L$47,10,FALSE))</f>
        <v/>
      </c>
      <c r="AQ108" s="559" t="str">
        <f>IF(AQ107="","",VLOOKUP(AQ107,[8]シフト記号表!$C$6:$L$47,10,FALSE))</f>
        <v/>
      </c>
      <c r="AR108" s="557" t="str">
        <f>IF(AR107="","",VLOOKUP(AR107,[8]シフト記号表!$C$6:$L$47,10,FALSE))</f>
        <v/>
      </c>
      <c r="AS108" s="558" t="str">
        <f>IF(AS107="","",VLOOKUP(AS107,[8]シフト記号表!$C$6:$L$47,10,FALSE))</f>
        <v/>
      </c>
      <c r="AT108" s="558" t="str">
        <f>IF(AT107="","",VLOOKUP(AT107,[8]シフト記号表!$C$6:$L$47,10,FALSE))</f>
        <v/>
      </c>
      <c r="AU108" s="558" t="str">
        <f>IF(AU107="","",VLOOKUP(AU107,[8]シフト記号表!$C$6:$L$47,10,FALSE))</f>
        <v/>
      </c>
      <c r="AV108" s="558" t="str">
        <f>IF(AV107="","",VLOOKUP(AV107,[8]シフト記号表!$C$6:$L$47,10,FALSE))</f>
        <v/>
      </c>
      <c r="AW108" s="558" t="str">
        <f>IF(AW107="","",VLOOKUP(AW107,[8]シフト記号表!$C$6:$L$47,10,FALSE))</f>
        <v/>
      </c>
      <c r="AX108" s="559" t="str">
        <f>IF(AX107="","",VLOOKUP(AX107,[8]シフト記号表!$C$6:$L$47,10,FALSE))</f>
        <v/>
      </c>
      <c r="AY108" s="557" t="str">
        <f>IF(AY107="","",VLOOKUP(AY107,[8]シフト記号表!$C$6:$L$47,10,FALSE))</f>
        <v/>
      </c>
      <c r="AZ108" s="558" t="str">
        <f>IF(AZ107="","",VLOOKUP(AZ107,[8]シフト記号表!$C$6:$L$47,10,FALSE))</f>
        <v/>
      </c>
      <c r="BA108" s="558" t="str">
        <f>IF(BA107="","",VLOOKUP(BA107,[8]シフト記号表!$C$6:$L$47,10,FALSE))</f>
        <v/>
      </c>
      <c r="BB108" s="2132">
        <f>IF($BE$3="４週",SUM(W108:AX108),IF($BE$3="暦月",SUM(W108:BA108),""))</f>
        <v>0</v>
      </c>
      <c r="BC108" s="2133"/>
      <c r="BD108" s="2134">
        <f>IF($BE$3="４週",BB108/4,IF($BE$3="暦月",(BB108/($BE$8/7)),""))</f>
        <v>0</v>
      </c>
      <c r="BE108" s="2133"/>
      <c r="BF108" s="2129"/>
      <c r="BG108" s="2130"/>
      <c r="BH108" s="2130"/>
      <c r="BI108" s="2130"/>
      <c r="BJ108" s="2131"/>
    </row>
    <row r="109" spans="2:62" ht="20.25" customHeight="1" x14ac:dyDescent="0.15">
      <c r="B109" s="2049">
        <f>B107+1</f>
        <v>47</v>
      </c>
      <c r="C109" s="2121"/>
      <c r="D109" s="2122"/>
      <c r="E109" s="761"/>
      <c r="F109" s="762"/>
      <c r="G109" s="761"/>
      <c r="H109" s="762"/>
      <c r="I109" s="2123"/>
      <c r="J109" s="2124"/>
      <c r="K109" s="2125"/>
      <c r="L109" s="2126"/>
      <c r="M109" s="2126"/>
      <c r="N109" s="2122"/>
      <c r="O109" s="2066"/>
      <c r="P109" s="2067"/>
      <c r="Q109" s="2067"/>
      <c r="R109" s="2067"/>
      <c r="S109" s="2068"/>
      <c r="T109" s="776" t="s">
        <v>887</v>
      </c>
      <c r="U109" s="777"/>
      <c r="V109" s="778"/>
      <c r="W109" s="549"/>
      <c r="X109" s="550"/>
      <c r="Y109" s="550"/>
      <c r="Z109" s="550"/>
      <c r="AA109" s="550"/>
      <c r="AB109" s="550"/>
      <c r="AC109" s="551"/>
      <c r="AD109" s="549"/>
      <c r="AE109" s="550"/>
      <c r="AF109" s="550"/>
      <c r="AG109" s="550"/>
      <c r="AH109" s="550"/>
      <c r="AI109" s="550"/>
      <c r="AJ109" s="551"/>
      <c r="AK109" s="549"/>
      <c r="AL109" s="550"/>
      <c r="AM109" s="550"/>
      <c r="AN109" s="550"/>
      <c r="AO109" s="550"/>
      <c r="AP109" s="550"/>
      <c r="AQ109" s="551"/>
      <c r="AR109" s="549"/>
      <c r="AS109" s="550"/>
      <c r="AT109" s="550"/>
      <c r="AU109" s="550"/>
      <c r="AV109" s="550"/>
      <c r="AW109" s="550"/>
      <c r="AX109" s="551"/>
      <c r="AY109" s="549"/>
      <c r="AZ109" s="550"/>
      <c r="BA109" s="772"/>
      <c r="BB109" s="2127"/>
      <c r="BC109" s="2128"/>
      <c r="BD109" s="2116"/>
      <c r="BE109" s="2117"/>
      <c r="BF109" s="2118"/>
      <c r="BG109" s="2119"/>
      <c r="BH109" s="2119"/>
      <c r="BI109" s="2119"/>
      <c r="BJ109" s="2120"/>
    </row>
    <row r="110" spans="2:62" ht="20.25" customHeight="1" x14ac:dyDescent="0.15">
      <c r="B110" s="2050"/>
      <c r="C110" s="2135"/>
      <c r="D110" s="2136"/>
      <c r="E110" s="779"/>
      <c r="F110" s="780">
        <f>C109</f>
        <v>0</v>
      </c>
      <c r="G110" s="779"/>
      <c r="H110" s="780">
        <f>I109</f>
        <v>0</v>
      </c>
      <c r="I110" s="2137"/>
      <c r="J110" s="2138"/>
      <c r="K110" s="2139"/>
      <c r="L110" s="2140"/>
      <c r="M110" s="2140"/>
      <c r="N110" s="2136"/>
      <c r="O110" s="2066"/>
      <c r="P110" s="2067"/>
      <c r="Q110" s="2067"/>
      <c r="R110" s="2067"/>
      <c r="S110" s="2068"/>
      <c r="T110" s="773" t="s">
        <v>888</v>
      </c>
      <c r="U110" s="774"/>
      <c r="V110" s="775"/>
      <c r="W110" s="557" t="str">
        <f>IF(W109="","",VLOOKUP(W109,[8]シフト記号表!$C$6:$L$47,10,FALSE))</f>
        <v/>
      </c>
      <c r="X110" s="558" t="str">
        <f>IF(X109="","",VLOOKUP(X109,[8]シフト記号表!$C$6:$L$47,10,FALSE))</f>
        <v/>
      </c>
      <c r="Y110" s="558" t="str">
        <f>IF(Y109="","",VLOOKUP(Y109,[8]シフト記号表!$C$6:$L$47,10,FALSE))</f>
        <v/>
      </c>
      <c r="Z110" s="558" t="str">
        <f>IF(Z109="","",VLOOKUP(Z109,[8]シフト記号表!$C$6:$L$47,10,FALSE))</f>
        <v/>
      </c>
      <c r="AA110" s="558" t="str">
        <f>IF(AA109="","",VLOOKUP(AA109,[8]シフト記号表!$C$6:$L$47,10,FALSE))</f>
        <v/>
      </c>
      <c r="AB110" s="558" t="str">
        <f>IF(AB109="","",VLOOKUP(AB109,[8]シフト記号表!$C$6:$L$47,10,FALSE))</f>
        <v/>
      </c>
      <c r="AC110" s="559" t="str">
        <f>IF(AC109="","",VLOOKUP(AC109,[8]シフト記号表!$C$6:$L$47,10,FALSE))</f>
        <v/>
      </c>
      <c r="AD110" s="557" t="str">
        <f>IF(AD109="","",VLOOKUP(AD109,[8]シフト記号表!$C$6:$L$47,10,FALSE))</f>
        <v/>
      </c>
      <c r="AE110" s="558" t="str">
        <f>IF(AE109="","",VLOOKUP(AE109,[8]シフト記号表!$C$6:$L$47,10,FALSE))</f>
        <v/>
      </c>
      <c r="AF110" s="558" t="str">
        <f>IF(AF109="","",VLOOKUP(AF109,[8]シフト記号表!$C$6:$L$47,10,FALSE))</f>
        <v/>
      </c>
      <c r="AG110" s="558" t="str">
        <f>IF(AG109="","",VLOOKUP(AG109,[8]シフト記号表!$C$6:$L$47,10,FALSE))</f>
        <v/>
      </c>
      <c r="AH110" s="558" t="str">
        <f>IF(AH109="","",VLOOKUP(AH109,[8]シフト記号表!$C$6:$L$47,10,FALSE))</f>
        <v/>
      </c>
      <c r="AI110" s="558" t="str">
        <f>IF(AI109="","",VLOOKUP(AI109,[8]シフト記号表!$C$6:$L$47,10,FALSE))</f>
        <v/>
      </c>
      <c r="AJ110" s="559" t="str">
        <f>IF(AJ109="","",VLOOKUP(AJ109,[8]シフト記号表!$C$6:$L$47,10,FALSE))</f>
        <v/>
      </c>
      <c r="AK110" s="557" t="str">
        <f>IF(AK109="","",VLOOKUP(AK109,[8]シフト記号表!$C$6:$L$47,10,FALSE))</f>
        <v/>
      </c>
      <c r="AL110" s="558" t="str">
        <f>IF(AL109="","",VLOOKUP(AL109,[8]シフト記号表!$C$6:$L$47,10,FALSE))</f>
        <v/>
      </c>
      <c r="AM110" s="558" t="str">
        <f>IF(AM109="","",VLOOKUP(AM109,[8]シフト記号表!$C$6:$L$47,10,FALSE))</f>
        <v/>
      </c>
      <c r="AN110" s="558" t="str">
        <f>IF(AN109="","",VLOOKUP(AN109,[8]シフト記号表!$C$6:$L$47,10,FALSE))</f>
        <v/>
      </c>
      <c r="AO110" s="558" t="str">
        <f>IF(AO109="","",VLOOKUP(AO109,[8]シフト記号表!$C$6:$L$47,10,FALSE))</f>
        <v/>
      </c>
      <c r="AP110" s="558" t="str">
        <f>IF(AP109="","",VLOOKUP(AP109,[8]シフト記号表!$C$6:$L$47,10,FALSE))</f>
        <v/>
      </c>
      <c r="AQ110" s="559" t="str">
        <f>IF(AQ109="","",VLOOKUP(AQ109,[8]シフト記号表!$C$6:$L$47,10,FALSE))</f>
        <v/>
      </c>
      <c r="AR110" s="557" t="str">
        <f>IF(AR109="","",VLOOKUP(AR109,[8]シフト記号表!$C$6:$L$47,10,FALSE))</f>
        <v/>
      </c>
      <c r="AS110" s="558" t="str">
        <f>IF(AS109="","",VLOOKUP(AS109,[8]シフト記号表!$C$6:$L$47,10,FALSE))</f>
        <v/>
      </c>
      <c r="AT110" s="558" t="str">
        <f>IF(AT109="","",VLOOKUP(AT109,[8]シフト記号表!$C$6:$L$47,10,FALSE))</f>
        <v/>
      </c>
      <c r="AU110" s="558" t="str">
        <f>IF(AU109="","",VLOOKUP(AU109,[8]シフト記号表!$C$6:$L$47,10,FALSE))</f>
        <v/>
      </c>
      <c r="AV110" s="558" t="str">
        <f>IF(AV109="","",VLOOKUP(AV109,[8]シフト記号表!$C$6:$L$47,10,FALSE))</f>
        <v/>
      </c>
      <c r="AW110" s="558" t="str">
        <f>IF(AW109="","",VLOOKUP(AW109,[8]シフト記号表!$C$6:$L$47,10,FALSE))</f>
        <v/>
      </c>
      <c r="AX110" s="559" t="str">
        <f>IF(AX109="","",VLOOKUP(AX109,[8]シフト記号表!$C$6:$L$47,10,FALSE))</f>
        <v/>
      </c>
      <c r="AY110" s="557" t="str">
        <f>IF(AY109="","",VLOOKUP(AY109,[8]シフト記号表!$C$6:$L$47,10,FALSE))</f>
        <v/>
      </c>
      <c r="AZ110" s="558" t="str">
        <f>IF(AZ109="","",VLOOKUP(AZ109,[8]シフト記号表!$C$6:$L$47,10,FALSE))</f>
        <v/>
      </c>
      <c r="BA110" s="558" t="str">
        <f>IF(BA109="","",VLOOKUP(BA109,[8]シフト記号表!$C$6:$L$47,10,FALSE))</f>
        <v/>
      </c>
      <c r="BB110" s="2132">
        <f>IF($BE$3="４週",SUM(W110:AX110),IF($BE$3="暦月",SUM(W110:BA110),""))</f>
        <v>0</v>
      </c>
      <c r="BC110" s="2133"/>
      <c r="BD110" s="2134">
        <f>IF($BE$3="４週",BB110/4,IF($BE$3="暦月",(BB110/($BE$8/7)),""))</f>
        <v>0</v>
      </c>
      <c r="BE110" s="2133"/>
      <c r="BF110" s="2129"/>
      <c r="BG110" s="2130"/>
      <c r="BH110" s="2130"/>
      <c r="BI110" s="2130"/>
      <c r="BJ110" s="2131"/>
    </row>
    <row r="111" spans="2:62" ht="20.25" customHeight="1" x14ac:dyDescent="0.15">
      <c r="B111" s="2049">
        <f>B109+1</f>
        <v>48</v>
      </c>
      <c r="C111" s="2121"/>
      <c r="D111" s="2122"/>
      <c r="E111" s="761"/>
      <c r="F111" s="762"/>
      <c r="G111" s="761"/>
      <c r="H111" s="762"/>
      <c r="I111" s="2123"/>
      <c r="J111" s="2124"/>
      <c r="K111" s="2125"/>
      <c r="L111" s="2126"/>
      <c r="M111" s="2126"/>
      <c r="N111" s="2122"/>
      <c r="O111" s="2066"/>
      <c r="P111" s="2067"/>
      <c r="Q111" s="2067"/>
      <c r="R111" s="2067"/>
      <c r="S111" s="2068"/>
      <c r="T111" s="776" t="s">
        <v>887</v>
      </c>
      <c r="U111" s="777"/>
      <c r="V111" s="778"/>
      <c r="W111" s="549"/>
      <c r="X111" s="550"/>
      <c r="Y111" s="550"/>
      <c r="Z111" s="550"/>
      <c r="AA111" s="550"/>
      <c r="AB111" s="550"/>
      <c r="AC111" s="551"/>
      <c r="AD111" s="549"/>
      <c r="AE111" s="550"/>
      <c r="AF111" s="550"/>
      <c r="AG111" s="550"/>
      <c r="AH111" s="550"/>
      <c r="AI111" s="550"/>
      <c r="AJ111" s="551"/>
      <c r="AK111" s="549"/>
      <c r="AL111" s="550"/>
      <c r="AM111" s="550"/>
      <c r="AN111" s="550"/>
      <c r="AO111" s="550"/>
      <c r="AP111" s="550"/>
      <c r="AQ111" s="551"/>
      <c r="AR111" s="549"/>
      <c r="AS111" s="550"/>
      <c r="AT111" s="550"/>
      <c r="AU111" s="550"/>
      <c r="AV111" s="550"/>
      <c r="AW111" s="550"/>
      <c r="AX111" s="551"/>
      <c r="AY111" s="549"/>
      <c r="AZ111" s="550"/>
      <c r="BA111" s="772"/>
      <c r="BB111" s="2127"/>
      <c r="BC111" s="2128"/>
      <c r="BD111" s="2116"/>
      <c r="BE111" s="2117"/>
      <c r="BF111" s="2118"/>
      <c r="BG111" s="2119"/>
      <c r="BH111" s="2119"/>
      <c r="BI111" s="2119"/>
      <c r="BJ111" s="2120"/>
    </row>
    <row r="112" spans="2:62" ht="20.25" customHeight="1" x14ac:dyDescent="0.15">
      <c r="B112" s="2050"/>
      <c r="C112" s="2135"/>
      <c r="D112" s="2136"/>
      <c r="E112" s="779"/>
      <c r="F112" s="780">
        <f>C111</f>
        <v>0</v>
      </c>
      <c r="G112" s="779"/>
      <c r="H112" s="780">
        <f>I111</f>
        <v>0</v>
      </c>
      <c r="I112" s="2137"/>
      <c r="J112" s="2138"/>
      <c r="K112" s="2139"/>
      <c r="L112" s="2140"/>
      <c r="M112" s="2140"/>
      <c r="N112" s="2136"/>
      <c r="O112" s="2066"/>
      <c r="P112" s="2067"/>
      <c r="Q112" s="2067"/>
      <c r="R112" s="2067"/>
      <c r="S112" s="2068"/>
      <c r="T112" s="773" t="s">
        <v>888</v>
      </c>
      <c r="U112" s="774"/>
      <c r="V112" s="775"/>
      <c r="W112" s="557" t="str">
        <f>IF(W111="","",VLOOKUP(W111,[8]シフト記号表!$C$6:$L$47,10,FALSE))</f>
        <v/>
      </c>
      <c r="X112" s="558" t="str">
        <f>IF(X111="","",VLOOKUP(X111,[8]シフト記号表!$C$6:$L$47,10,FALSE))</f>
        <v/>
      </c>
      <c r="Y112" s="558" t="str">
        <f>IF(Y111="","",VLOOKUP(Y111,[8]シフト記号表!$C$6:$L$47,10,FALSE))</f>
        <v/>
      </c>
      <c r="Z112" s="558" t="str">
        <f>IF(Z111="","",VLOOKUP(Z111,[8]シフト記号表!$C$6:$L$47,10,FALSE))</f>
        <v/>
      </c>
      <c r="AA112" s="558" t="str">
        <f>IF(AA111="","",VLOOKUP(AA111,[8]シフト記号表!$C$6:$L$47,10,FALSE))</f>
        <v/>
      </c>
      <c r="AB112" s="558" t="str">
        <f>IF(AB111="","",VLOOKUP(AB111,[8]シフト記号表!$C$6:$L$47,10,FALSE))</f>
        <v/>
      </c>
      <c r="AC112" s="559" t="str">
        <f>IF(AC111="","",VLOOKUP(AC111,[8]シフト記号表!$C$6:$L$47,10,FALSE))</f>
        <v/>
      </c>
      <c r="AD112" s="557" t="str">
        <f>IF(AD111="","",VLOOKUP(AD111,[8]シフト記号表!$C$6:$L$47,10,FALSE))</f>
        <v/>
      </c>
      <c r="AE112" s="558" t="str">
        <f>IF(AE111="","",VLOOKUP(AE111,[8]シフト記号表!$C$6:$L$47,10,FALSE))</f>
        <v/>
      </c>
      <c r="AF112" s="558" t="str">
        <f>IF(AF111="","",VLOOKUP(AF111,[8]シフト記号表!$C$6:$L$47,10,FALSE))</f>
        <v/>
      </c>
      <c r="AG112" s="558" t="str">
        <f>IF(AG111="","",VLOOKUP(AG111,[8]シフト記号表!$C$6:$L$47,10,FALSE))</f>
        <v/>
      </c>
      <c r="AH112" s="558" t="str">
        <f>IF(AH111="","",VLOOKUP(AH111,[8]シフト記号表!$C$6:$L$47,10,FALSE))</f>
        <v/>
      </c>
      <c r="AI112" s="558" t="str">
        <f>IF(AI111="","",VLOOKUP(AI111,[8]シフト記号表!$C$6:$L$47,10,FALSE))</f>
        <v/>
      </c>
      <c r="AJ112" s="559" t="str">
        <f>IF(AJ111="","",VLOOKUP(AJ111,[8]シフト記号表!$C$6:$L$47,10,FALSE))</f>
        <v/>
      </c>
      <c r="AK112" s="557" t="str">
        <f>IF(AK111="","",VLOOKUP(AK111,[8]シフト記号表!$C$6:$L$47,10,FALSE))</f>
        <v/>
      </c>
      <c r="AL112" s="558" t="str">
        <f>IF(AL111="","",VLOOKUP(AL111,[8]シフト記号表!$C$6:$L$47,10,FALSE))</f>
        <v/>
      </c>
      <c r="AM112" s="558" t="str">
        <f>IF(AM111="","",VLOOKUP(AM111,[8]シフト記号表!$C$6:$L$47,10,FALSE))</f>
        <v/>
      </c>
      <c r="AN112" s="558" t="str">
        <f>IF(AN111="","",VLOOKUP(AN111,[8]シフト記号表!$C$6:$L$47,10,FALSE))</f>
        <v/>
      </c>
      <c r="AO112" s="558" t="str">
        <f>IF(AO111="","",VLOOKUP(AO111,[8]シフト記号表!$C$6:$L$47,10,FALSE))</f>
        <v/>
      </c>
      <c r="AP112" s="558" t="str">
        <f>IF(AP111="","",VLOOKUP(AP111,[8]シフト記号表!$C$6:$L$47,10,FALSE))</f>
        <v/>
      </c>
      <c r="AQ112" s="559" t="str">
        <f>IF(AQ111="","",VLOOKUP(AQ111,[8]シフト記号表!$C$6:$L$47,10,FALSE))</f>
        <v/>
      </c>
      <c r="AR112" s="557" t="str">
        <f>IF(AR111="","",VLOOKUP(AR111,[8]シフト記号表!$C$6:$L$47,10,FALSE))</f>
        <v/>
      </c>
      <c r="AS112" s="558" t="str">
        <f>IF(AS111="","",VLOOKUP(AS111,[8]シフト記号表!$C$6:$L$47,10,FALSE))</f>
        <v/>
      </c>
      <c r="AT112" s="558" t="str">
        <f>IF(AT111="","",VLOOKUP(AT111,[8]シフト記号表!$C$6:$L$47,10,FALSE))</f>
        <v/>
      </c>
      <c r="AU112" s="558" t="str">
        <f>IF(AU111="","",VLOOKUP(AU111,[8]シフト記号表!$C$6:$L$47,10,FALSE))</f>
        <v/>
      </c>
      <c r="AV112" s="558" t="str">
        <f>IF(AV111="","",VLOOKUP(AV111,[8]シフト記号表!$C$6:$L$47,10,FALSE))</f>
        <v/>
      </c>
      <c r="AW112" s="558" t="str">
        <f>IF(AW111="","",VLOOKUP(AW111,[8]シフト記号表!$C$6:$L$47,10,FALSE))</f>
        <v/>
      </c>
      <c r="AX112" s="559" t="str">
        <f>IF(AX111="","",VLOOKUP(AX111,[8]シフト記号表!$C$6:$L$47,10,FALSE))</f>
        <v/>
      </c>
      <c r="AY112" s="557" t="str">
        <f>IF(AY111="","",VLOOKUP(AY111,[8]シフト記号表!$C$6:$L$47,10,FALSE))</f>
        <v/>
      </c>
      <c r="AZ112" s="558" t="str">
        <f>IF(AZ111="","",VLOOKUP(AZ111,[8]シフト記号表!$C$6:$L$47,10,FALSE))</f>
        <v/>
      </c>
      <c r="BA112" s="558" t="str">
        <f>IF(BA111="","",VLOOKUP(BA111,[8]シフト記号表!$C$6:$L$47,10,FALSE))</f>
        <v/>
      </c>
      <c r="BB112" s="2132">
        <f>IF($BE$3="４週",SUM(W112:AX112),IF($BE$3="暦月",SUM(W112:BA112),""))</f>
        <v>0</v>
      </c>
      <c r="BC112" s="2133"/>
      <c r="BD112" s="2134">
        <f>IF($BE$3="４週",BB112/4,IF($BE$3="暦月",(BB112/($BE$8/7)),""))</f>
        <v>0</v>
      </c>
      <c r="BE112" s="2133"/>
      <c r="BF112" s="2129"/>
      <c r="BG112" s="2130"/>
      <c r="BH112" s="2130"/>
      <c r="BI112" s="2130"/>
      <c r="BJ112" s="2131"/>
    </row>
    <row r="113" spans="2:62" ht="20.25" customHeight="1" x14ac:dyDescent="0.15">
      <c r="B113" s="2049">
        <f>B111+1</f>
        <v>49</v>
      </c>
      <c r="C113" s="2121"/>
      <c r="D113" s="2122"/>
      <c r="E113" s="761"/>
      <c r="F113" s="762"/>
      <c r="G113" s="761"/>
      <c r="H113" s="762"/>
      <c r="I113" s="2123"/>
      <c r="J113" s="2124"/>
      <c r="K113" s="2125"/>
      <c r="L113" s="2126"/>
      <c r="M113" s="2126"/>
      <c r="N113" s="2122"/>
      <c r="O113" s="2066"/>
      <c r="P113" s="2067"/>
      <c r="Q113" s="2067"/>
      <c r="R113" s="2067"/>
      <c r="S113" s="2068"/>
      <c r="T113" s="776" t="s">
        <v>887</v>
      </c>
      <c r="U113" s="777"/>
      <c r="V113" s="778"/>
      <c r="W113" s="549"/>
      <c r="X113" s="550"/>
      <c r="Y113" s="550"/>
      <c r="Z113" s="550"/>
      <c r="AA113" s="550"/>
      <c r="AB113" s="550"/>
      <c r="AC113" s="551"/>
      <c r="AD113" s="549"/>
      <c r="AE113" s="550"/>
      <c r="AF113" s="550"/>
      <c r="AG113" s="550"/>
      <c r="AH113" s="550"/>
      <c r="AI113" s="550"/>
      <c r="AJ113" s="551"/>
      <c r="AK113" s="549"/>
      <c r="AL113" s="550"/>
      <c r="AM113" s="550"/>
      <c r="AN113" s="550"/>
      <c r="AO113" s="550"/>
      <c r="AP113" s="550"/>
      <c r="AQ113" s="551"/>
      <c r="AR113" s="549"/>
      <c r="AS113" s="550"/>
      <c r="AT113" s="550"/>
      <c r="AU113" s="550"/>
      <c r="AV113" s="550"/>
      <c r="AW113" s="550"/>
      <c r="AX113" s="551"/>
      <c r="AY113" s="549"/>
      <c r="AZ113" s="550"/>
      <c r="BA113" s="772"/>
      <c r="BB113" s="2127"/>
      <c r="BC113" s="2128"/>
      <c r="BD113" s="2116"/>
      <c r="BE113" s="2117"/>
      <c r="BF113" s="2118"/>
      <c r="BG113" s="2119"/>
      <c r="BH113" s="2119"/>
      <c r="BI113" s="2119"/>
      <c r="BJ113" s="2120"/>
    </row>
    <row r="114" spans="2:62" ht="20.25" customHeight="1" x14ac:dyDescent="0.15">
      <c r="B114" s="2050"/>
      <c r="C114" s="2135"/>
      <c r="D114" s="2136"/>
      <c r="E114" s="779"/>
      <c r="F114" s="780">
        <f>C113</f>
        <v>0</v>
      </c>
      <c r="G114" s="779"/>
      <c r="H114" s="780">
        <f>I113</f>
        <v>0</v>
      </c>
      <c r="I114" s="2137"/>
      <c r="J114" s="2138"/>
      <c r="K114" s="2139"/>
      <c r="L114" s="2140"/>
      <c r="M114" s="2140"/>
      <c r="N114" s="2136"/>
      <c r="O114" s="2066"/>
      <c r="P114" s="2067"/>
      <c r="Q114" s="2067"/>
      <c r="R114" s="2067"/>
      <c r="S114" s="2068"/>
      <c r="T114" s="773" t="s">
        <v>888</v>
      </c>
      <c r="U114" s="774"/>
      <c r="V114" s="775"/>
      <c r="W114" s="557" t="str">
        <f>IF(W113="","",VLOOKUP(W113,[8]シフト記号表!$C$6:$L$47,10,FALSE))</f>
        <v/>
      </c>
      <c r="X114" s="558" t="str">
        <f>IF(X113="","",VLOOKUP(X113,[8]シフト記号表!$C$6:$L$47,10,FALSE))</f>
        <v/>
      </c>
      <c r="Y114" s="558" t="str">
        <f>IF(Y113="","",VLOOKUP(Y113,[8]シフト記号表!$C$6:$L$47,10,FALSE))</f>
        <v/>
      </c>
      <c r="Z114" s="558" t="str">
        <f>IF(Z113="","",VLOOKUP(Z113,[8]シフト記号表!$C$6:$L$47,10,FALSE))</f>
        <v/>
      </c>
      <c r="AA114" s="558" t="str">
        <f>IF(AA113="","",VLOOKUP(AA113,[8]シフト記号表!$C$6:$L$47,10,FALSE))</f>
        <v/>
      </c>
      <c r="AB114" s="558" t="str">
        <f>IF(AB113="","",VLOOKUP(AB113,[8]シフト記号表!$C$6:$L$47,10,FALSE))</f>
        <v/>
      </c>
      <c r="AC114" s="559" t="str">
        <f>IF(AC113="","",VLOOKUP(AC113,[8]シフト記号表!$C$6:$L$47,10,FALSE))</f>
        <v/>
      </c>
      <c r="AD114" s="557" t="str">
        <f>IF(AD113="","",VLOOKUP(AD113,[8]シフト記号表!$C$6:$L$47,10,FALSE))</f>
        <v/>
      </c>
      <c r="AE114" s="558" t="str">
        <f>IF(AE113="","",VLOOKUP(AE113,[8]シフト記号表!$C$6:$L$47,10,FALSE))</f>
        <v/>
      </c>
      <c r="AF114" s="558" t="str">
        <f>IF(AF113="","",VLOOKUP(AF113,[8]シフト記号表!$C$6:$L$47,10,FALSE))</f>
        <v/>
      </c>
      <c r="AG114" s="558" t="str">
        <f>IF(AG113="","",VLOOKUP(AG113,[8]シフト記号表!$C$6:$L$47,10,FALSE))</f>
        <v/>
      </c>
      <c r="AH114" s="558" t="str">
        <f>IF(AH113="","",VLOOKUP(AH113,[8]シフト記号表!$C$6:$L$47,10,FALSE))</f>
        <v/>
      </c>
      <c r="AI114" s="558" t="str">
        <f>IF(AI113="","",VLOOKUP(AI113,[8]シフト記号表!$C$6:$L$47,10,FALSE))</f>
        <v/>
      </c>
      <c r="AJ114" s="559" t="str">
        <f>IF(AJ113="","",VLOOKUP(AJ113,[8]シフト記号表!$C$6:$L$47,10,FALSE))</f>
        <v/>
      </c>
      <c r="AK114" s="557" t="str">
        <f>IF(AK113="","",VLOOKUP(AK113,[8]シフト記号表!$C$6:$L$47,10,FALSE))</f>
        <v/>
      </c>
      <c r="AL114" s="558" t="str">
        <f>IF(AL113="","",VLOOKUP(AL113,[8]シフト記号表!$C$6:$L$47,10,FALSE))</f>
        <v/>
      </c>
      <c r="AM114" s="558" t="str">
        <f>IF(AM113="","",VLOOKUP(AM113,[8]シフト記号表!$C$6:$L$47,10,FALSE))</f>
        <v/>
      </c>
      <c r="AN114" s="558" t="str">
        <f>IF(AN113="","",VLOOKUP(AN113,[8]シフト記号表!$C$6:$L$47,10,FALSE))</f>
        <v/>
      </c>
      <c r="AO114" s="558" t="str">
        <f>IF(AO113="","",VLOOKUP(AO113,[8]シフト記号表!$C$6:$L$47,10,FALSE))</f>
        <v/>
      </c>
      <c r="AP114" s="558" t="str">
        <f>IF(AP113="","",VLOOKUP(AP113,[8]シフト記号表!$C$6:$L$47,10,FALSE))</f>
        <v/>
      </c>
      <c r="AQ114" s="559" t="str">
        <f>IF(AQ113="","",VLOOKUP(AQ113,[8]シフト記号表!$C$6:$L$47,10,FALSE))</f>
        <v/>
      </c>
      <c r="AR114" s="557" t="str">
        <f>IF(AR113="","",VLOOKUP(AR113,[8]シフト記号表!$C$6:$L$47,10,FALSE))</f>
        <v/>
      </c>
      <c r="AS114" s="558" t="str">
        <f>IF(AS113="","",VLOOKUP(AS113,[8]シフト記号表!$C$6:$L$47,10,FALSE))</f>
        <v/>
      </c>
      <c r="AT114" s="558" t="str">
        <f>IF(AT113="","",VLOOKUP(AT113,[8]シフト記号表!$C$6:$L$47,10,FALSE))</f>
        <v/>
      </c>
      <c r="AU114" s="558" t="str">
        <f>IF(AU113="","",VLOOKUP(AU113,[8]シフト記号表!$C$6:$L$47,10,FALSE))</f>
        <v/>
      </c>
      <c r="AV114" s="558" t="str">
        <f>IF(AV113="","",VLOOKUP(AV113,[8]シフト記号表!$C$6:$L$47,10,FALSE))</f>
        <v/>
      </c>
      <c r="AW114" s="558" t="str">
        <f>IF(AW113="","",VLOOKUP(AW113,[8]シフト記号表!$C$6:$L$47,10,FALSE))</f>
        <v/>
      </c>
      <c r="AX114" s="559" t="str">
        <f>IF(AX113="","",VLOOKUP(AX113,[8]シフト記号表!$C$6:$L$47,10,FALSE))</f>
        <v/>
      </c>
      <c r="AY114" s="557" t="str">
        <f>IF(AY113="","",VLOOKUP(AY113,[8]シフト記号表!$C$6:$L$47,10,FALSE))</f>
        <v/>
      </c>
      <c r="AZ114" s="558" t="str">
        <f>IF(AZ113="","",VLOOKUP(AZ113,[8]シフト記号表!$C$6:$L$47,10,FALSE))</f>
        <v/>
      </c>
      <c r="BA114" s="558" t="str">
        <f>IF(BA113="","",VLOOKUP(BA113,[8]シフト記号表!$C$6:$L$47,10,FALSE))</f>
        <v/>
      </c>
      <c r="BB114" s="2132">
        <f>IF($BE$3="４週",SUM(W114:AX114),IF($BE$3="暦月",SUM(W114:BA114),""))</f>
        <v>0</v>
      </c>
      <c r="BC114" s="2133"/>
      <c r="BD114" s="2134">
        <f>IF($BE$3="４週",BB114/4,IF($BE$3="暦月",(BB114/($BE$8/7)),""))</f>
        <v>0</v>
      </c>
      <c r="BE114" s="2133"/>
      <c r="BF114" s="2129"/>
      <c r="BG114" s="2130"/>
      <c r="BH114" s="2130"/>
      <c r="BI114" s="2130"/>
      <c r="BJ114" s="2131"/>
    </row>
    <row r="115" spans="2:62" ht="20.25" customHeight="1" x14ac:dyDescent="0.15">
      <c r="B115" s="2049">
        <f>B113+1</f>
        <v>50</v>
      </c>
      <c r="C115" s="2121"/>
      <c r="D115" s="2122"/>
      <c r="E115" s="761"/>
      <c r="F115" s="762"/>
      <c r="G115" s="761"/>
      <c r="H115" s="762"/>
      <c r="I115" s="2123"/>
      <c r="J115" s="2124"/>
      <c r="K115" s="2125"/>
      <c r="L115" s="2126"/>
      <c r="M115" s="2126"/>
      <c r="N115" s="2122"/>
      <c r="O115" s="2066"/>
      <c r="P115" s="2067"/>
      <c r="Q115" s="2067"/>
      <c r="R115" s="2067"/>
      <c r="S115" s="2068"/>
      <c r="T115" s="776" t="s">
        <v>887</v>
      </c>
      <c r="U115" s="777"/>
      <c r="V115" s="778"/>
      <c r="W115" s="549"/>
      <c r="X115" s="550"/>
      <c r="Y115" s="550"/>
      <c r="Z115" s="550"/>
      <c r="AA115" s="550"/>
      <c r="AB115" s="550"/>
      <c r="AC115" s="551"/>
      <c r="AD115" s="549"/>
      <c r="AE115" s="550"/>
      <c r="AF115" s="550"/>
      <c r="AG115" s="550"/>
      <c r="AH115" s="550"/>
      <c r="AI115" s="550"/>
      <c r="AJ115" s="551"/>
      <c r="AK115" s="549"/>
      <c r="AL115" s="550"/>
      <c r="AM115" s="550"/>
      <c r="AN115" s="550"/>
      <c r="AO115" s="550"/>
      <c r="AP115" s="550"/>
      <c r="AQ115" s="551"/>
      <c r="AR115" s="549"/>
      <c r="AS115" s="550"/>
      <c r="AT115" s="550"/>
      <c r="AU115" s="550"/>
      <c r="AV115" s="550"/>
      <c r="AW115" s="550"/>
      <c r="AX115" s="551"/>
      <c r="AY115" s="549"/>
      <c r="AZ115" s="550"/>
      <c r="BA115" s="772"/>
      <c r="BB115" s="2127"/>
      <c r="BC115" s="2128"/>
      <c r="BD115" s="2116"/>
      <c r="BE115" s="2117"/>
      <c r="BF115" s="2118"/>
      <c r="BG115" s="2119"/>
      <c r="BH115" s="2119"/>
      <c r="BI115" s="2119"/>
      <c r="BJ115" s="2120"/>
    </row>
    <row r="116" spans="2:62" ht="20.25" customHeight="1" x14ac:dyDescent="0.15">
      <c r="B116" s="2050"/>
      <c r="C116" s="2135"/>
      <c r="D116" s="2136"/>
      <c r="E116" s="779"/>
      <c r="F116" s="780">
        <f>C115</f>
        <v>0</v>
      </c>
      <c r="G116" s="779"/>
      <c r="H116" s="780">
        <f>I115</f>
        <v>0</v>
      </c>
      <c r="I116" s="2137"/>
      <c r="J116" s="2138"/>
      <c r="K116" s="2139"/>
      <c r="L116" s="2140"/>
      <c r="M116" s="2140"/>
      <c r="N116" s="2136"/>
      <c r="O116" s="2066"/>
      <c r="P116" s="2067"/>
      <c r="Q116" s="2067"/>
      <c r="R116" s="2067"/>
      <c r="S116" s="2068"/>
      <c r="T116" s="773" t="s">
        <v>888</v>
      </c>
      <c r="U116" s="774"/>
      <c r="V116" s="775"/>
      <c r="W116" s="557" t="str">
        <f>IF(W115="","",VLOOKUP(W115,[8]シフト記号表!$C$6:$L$47,10,FALSE))</f>
        <v/>
      </c>
      <c r="X116" s="558" t="str">
        <f>IF(X115="","",VLOOKUP(X115,[8]シフト記号表!$C$6:$L$47,10,FALSE))</f>
        <v/>
      </c>
      <c r="Y116" s="558" t="str">
        <f>IF(Y115="","",VLOOKUP(Y115,[8]シフト記号表!$C$6:$L$47,10,FALSE))</f>
        <v/>
      </c>
      <c r="Z116" s="558" t="str">
        <f>IF(Z115="","",VLOOKUP(Z115,[8]シフト記号表!$C$6:$L$47,10,FALSE))</f>
        <v/>
      </c>
      <c r="AA116" s="558" t="str">
        <f>IF(AA115="","",VLOOKUP(AA115,[8]シフト記号表!$C$6:$L$47,10,FALSE))</f>
        <v/>
      </c>
      <c r="AB116" s="558" t="str">
        <f>IF(AB115="","",VLOOKUP(AB115,[8]シフト記号表!$C$6:$L$47,10,FALSE))</f>
        <v/>
      </c>
      <c r="AC116" s="559" t="str">
        <f>IF(AC115="","",VLOOKUP(AC115,[8]シフト記号表!$C$6:$L$47,10,FALSE))</f>
        <v/>
      </c>
      <c r="AD116" s="557" t="str">
        <f>IF(AD115="","",VLOOKUP(AD115,[8]シフト記号表!$C$6:$L$47,10,FALSE))</f>
        <v/>
      </c>
      <c r="AE116" s="558" t="str">
        <f>IF(AE115="","",VLOOKUP(AE115,[8]シフト記号表!$C$6:$L$47,10,FALSE))</f>
        <v/>
      </c>
      <c r="AF116" s="558" t="str">
        <f>IF(AF115="","",VLOOKUP(AF115,[8]シフト記号表!$C$6:$L$47,10,FALSE))</f>
        <v/>
      </c>
      <c r="AG116" s="558" t="str">
        <f>IF(AG115="","",VLOOKUP(AG115,[8]シフト記号表!$C$6:$L$47,10,FALSE))</f>
        <v/>
      </c>
      <c r="AH116" s="558" t="str">
        <f>IF(AH115="","",VLOOKUP(AH115,[8]シフト記号表!$C$6:$L$47,10,FALSE))</f>
        <v/>
      </c>
      <c r="AI116" s="558" t="str">
        <f>IF(AI115="","",VLOOKUP(AI115,[8]シフト記号表!$C$6:$L$47,10,FALSE))</f>
        <v/>
      </c>
      <c r="AJ116" s="559" t="str">
        <f>IF(AJ115="","",VLOOKUP(AJ115,[8]シフト記号表!$C$6:$L$47,10,FALSE))</f>
        <v/>
      </c>
      <c r="AK116" s="557" t="str">
        <f>IF(AK115="","",VLOOKUP(AK115,[8]シフト記号表!$C$6:$L$47,10,FALSE))</f>
        <v/>
      </c>
      <c r="AL116" s="558" t="str">
        <f>IF(AL115="","",VLOOKUP(AL115,[8]シフト記号表!$C$6:$L$47,10,FALSE))</f>
        <v/>
      </c>
      <c r="AM116" s="558" t="str">
        <f>IF(AM115="","",VLOOKUP(AM115,[8]シフト記号表!$C$6:$L$47,10,FALSE))</f>
        <v/>
      </c>
      <c r="AN116" s="558" t="str">
        <f>IF(AN115="","",VLOOKUP(AN115,[8]シフト記号表!$C$6:$L$47,10,FALSE))</f>
        <v/>
      </c>
      <c r="AO116" s="558" t="str">
        <f>IF(AO115="","",VLOOKUP(AO115,[8]シフト記号表!$C$6:$L$47,10,FALSE))</f>
        <v/>
      </c>
      <c r="AP116" s="558" t="str">
        <f>IF(AP115="","",VLOOKUP(AP115,[8]シフト記号表!$C$6:$L$47,10,FALSE))</f>
        <v/>
      </c>
      <c r="AQ116" s="559" t="str">
        <f>IF(AQ115="","",VLOOKUP(AQ115,[8]シフト記号表!$C$6:$L$47,10,FALSE))</f>
        <v/>
      </c>
      <c r="AR116" s="557" t="str">
        <f>IF(AR115="","",VLOOKUP(AR115,[8]シフト記号表!$C$6:$L$47,10,FALSE))</f>
        <v/>
      </c>
      <c r="AS116" s="558" t="str">
        <f>IF(AS115="","",VLOOKUP(AS115,[8]シフト記号表!$C$6:$L$47,10,FALSE))</f>
        <v/>
      </c>
      <c r="AT116" s="558" t="str">
        <f>IF(AT115="","",VLOOKUP(AT115,[8]シフト記号表!$C$6:$L$47,10,FALSE))</f>
        <v/>
      </c>
      <c r="AU116" s="558" t="str">
        <f>IF(AU115="","",VLOOKUP(AU115,[8]シフト記号表!$C$6:$L$47,10,FALSE))</f>
        <v/>
      </c>
      <c r="AV116" s="558" t="str">
        <f>IF(AV115="","",VLOOKUP(AV115,[8]シフト記号表!$C$6:$L$47,10,FALSE))</f>
        <v/>
      </c>
      <c r="AW116" s="558" t="str">
        <f>IF(AW115="","",VLOOKUP(AW115,[8]シフト記号表!$C$6:$L$47,10,FALSE))</f>
        <v/>
      </c>
      <c r="AX116" s="559" t="str">
        <f>IF(AX115="","",VLOOKUP(AX115,[8]シフト記号表!$C$6:$L$47,10,FALSE))</f>
        <v/>
      </c>
      <c r="AY116" s="557" t="str">
        <f>IF(AY115="","",VLOOKUP(AY115,[8]シフト記号表!$C$6:$L$47,10,FALSE))</f>
        <v/>
      </c>
      <c r="AZ116" s="558" t="str">
        <f>IF(AZ115="","",VLOOKUP(AZ115,[8]シフト記号表!$C$6:$L$47,10,FALSE))</f>
        <v/>
      </c>
      <c r="BA116" s="558" t="str">
        <f>IF(BA115="","",VLOOKUP(BA115,[8]シフト記号表!$C$6:$L$47,10,FALSE))</f>
        <v/>
      </c>
      <c r="BB116" s="2132">
        <f>IF($BE$3="４週",SUM(W116:AX116),IF($BE$3="暦月",SUM(W116:BA116),""))</f>
        <v>0</v>
      </c>
      <c r="BC116" s="2133"/>
      <c r="BD116" s="2134">
        <f>IF($BE$3="４週",BB116/4,IF($BE$3="暦月",(BB116/($BE$8/7)),""))</f>
        <v>0</v>
      </c>
      <c r="BE116" s="2133"/>
      <c r="BF116" s="2129"/>
      <c r="BG116" s="2130"/>
      <c r="BH116" s="2130"/>
      <c r="BI116" s="2130"/>
      <c r="BJ116" s="2131"/>
    </row>
    <row r="117" spans="2:62" ht="20.25" customHeight="1" x14ac:dyDescent="0.15">
      <c r="B117" s="2049">
        <f>B115+1</f>
        <v>51</v>
      </c>
      <c r="C117" s="2121"/>
      <c r="D117" s="2122"/>
      <c r="E117" s="761"/>
      <c r="F117" s="762"/>
      <c r="G117" s="761"/>
      <c r="H117" s="762"/>
      <c r="I117" s="2123"/>
      <c r="J117" s="2124"/>
      <c r="K117" s="2125"/>
      <c r="L117" s="2126"/>
      <c r="M117" s="2126"/>
      <c r="N117" s="2122"/>
      <c r="O117" s="2066"/>
      <c r="P117" s="2067"/>
      <c r="Q117" s="2067"/>
      <c r="R117" s="2067"/>
      <c r="S117" s="2068"/>
      <c r="T117" s="776" t="s">
        <v>887</v>
      </c>
      <c r="U117" s="777"/>
      <c r="V117" s="778"/>
      <c r="W117" s="549"/>
      <c r="X117" s="550"/>
      <c r="Y117" s="550"/>
      <c r="Z117" s="550"/>
      <c r="AA117" s="550"/>
      <c r="AB117" s="550"/>
      <c r="AC117" s="551"/>
      <c r="AD117" s="549"/>
      <c r="AE117" s="550"/>
      <c r="AF117" s="550"/>
      <c r="AG117" s="550"/>
      <c r="AH117" s="550"/>
      <c r="AI117" s="550"/>
      <c r="AJ117" s="551"/>
      <c r="AK117" s="549"/>
      <c r="AL117" s="550"/>
      <c r="AM117" s="550"/>
      <c r="AN117" s="550"/>
      <c r="AO117" s="550"/>
      <c r="AP117" s="550"/>
      <c r="AQ117" s="551"/>
      <c r="AR117" s="549"/>
      <c r="AS117" s="550"/>
      <c r="AT117" s="550"/>
      <c r="AU117" s="550"/>
      <c r="AV117" s="550"/>
      <c r="AW117" s="550"/>
      <c r="AX117" s="551"/>
      <c r="AY117" s="549"/>
      <c r="AZ117" s="550"/>
      <c r="BA117" s="772"/>
      <c r="BB117" s="2127"/>
      <c r="BC117" s="2128"/>
      <c r="BD117" s="2116"/>
      <c r="BE117" s="2117"/>
      <c r="BF117" s="2118"/>
      <c r="BG117" s="2119"/>
      <c r="BH117" s="2119"/>
      <c r="BI117" s="2119"/>
      <c r="BJ117" s="2120"/>
    </row>
    <row r="118" spans="2:62" ht="20.25" customHeight="1" x14ac:dyDescent="0.15">
      <c r="B118" s="2050"/>
      <c r="C118" s="2135"/>
      <c r="D118" s="2136"/>
      <c r="E118" s="779"/>
      <c r="F118" s="780">
        <f>C117</f>
        <v>0</v>
      </c>
      <c r="G118" s="779"/>
      <c r="H118" s="780">
        <f>I117</f>
        <v>0</v>
      </c>
      <c r="I118" s="2137"/>
      <c r="J118" s="2138"/>
      <c r="K118" s="2139"/>
      <c r="L118" s="2140"/>
      <c r="M118" s="2140"/>
      <c r="N118" s="2136"/>
      <c r="O118" s="2066"/>
      <c r="P118" s="2067"/>
      <c r="Q118" s="2067"/>
      <c r="R118" s="2067"/>
      <c r="S118" s="2068"/>
      <c r="T118" s="773" t="s">
        <v>888</v>
      </c>
      <c r="U118" s="774"/>
      <c r="V118" s="775"/>
      <c r="W118" s="557" t="str">
        <f>IF(W117="","",VLOOKUP(W117,[8]シフト記号表!$C$6:$L$47,10,FALSE))</f>
        <v/>
      </c>
      <c r="X118" s="558" t="str">
        <f>IF(X117="","",VLOOKUP(X117,[8]シフト記号表!$C$6:$L$47,10,FALSE))</f>
        <v/>
      </c>
      <c r="Y118" s="558" t="str">
        <f>IF(Y117="","",VLOOKUP(Y117,[8]シフト記号表!$C$6:$L$47,10,FALSE))</f>
        <v/>
      </c>
      <c r="Z118" s="558" t="str">
        <f>IF(Z117="","",VLOOKUP(Z117,[8]シフト記号表!$C$6:$L$47,10,FALSE))</f>
        <v/>
      </c>
      <c r="AA118" s="558" t="str">
        <f>IF(AA117="","",VLOOKUP(AA117,[8]シフト記号表!$C$6:$L$47,10,FALSE))</f>
        <v/>
      </c>
      <c r="AB118" s="558" t="str">
        <f>IF(AB117="","",VLOOKUP(AB117,[8]シフト記号表!$C$6:$L$47,10,FALSE))</f>
        <v/>
      </c>
      <c r="AC118" s="559" t="str">
        <f>IF(AC117="","",VLOOKUP(AC117,[8]シフト記号表!$C$6:$L$47,10,FALSE))</f>
        <v/>
      </c>
      <c r="AD118" s="557" t="str">
        <f>IF(AD117="","",VLOOKUP(AD117,[8]シフト記号表!$C$6:$L$47,10,FALSE))</f>
        <v/>
      </c>
      <c r="AE118" s="558" t="str">
        <f>IF(AE117="","",VLOOKUP(AE117,[8]シフト記号表!$C$6:$L$47,10,FALSE))</f>
        <v/>
      </c>
      <c r="AF118" s="558" t="str">
        <f>IF(AF117="","",VLOOKUP(AF117,[8]シフト記号表!$C$6:$L$47,10,FALSE))</f>
        <v/>
      </c>
      <c r="AG118" s="558" t="str">
        <f>IF(AG117="","",VLOOKUP(AG117,[8]シフト記号表!$C$6:$L$47,10,FALSE))</f>
        <v/>
      </c>
      <c r="AH118" s="558" t="str">
        <f>IF(AH117="","",VLOOKUP(AH117,[8]シフト記号表!$C$6:$L$47,10,FALSE))</f>
        <v/>
      </c>
      <c r="AI118" s="558" t="str">
        <f>IF(AI117="","",VLOOKUP(AI117,[8]シフト記号表!$C$6:$L$47,10,FALSE))</f>
        <v/>
      </c>
      <c r="AJ118" s="559" t="str">
        <f>IF(AJ117="","",VLOOKUP(AJ117,[8]シフト記号表!$C$6:$L$47,10,FALSE))</f>
        <v/>
      </c>
      <c r="AK118" s="557" t="str">
        <f>IF(AK117="","",VLOOKUP(AK117,[8]シフト記号表!$C$6:$L$47,10,FALSE))</f>
        <v/>
      </c>
      <c r="AL118" s="558" t="str">
        <f>IF(AL117="","",VLOOKUP(AL117,[8]シフト記号表!$C$6:$L$47,10,FALSE))</f>
        <v/>
      </c>
      <c r="AM118" s="558" t="str">
        <f>IF(AM117="","",VLOOKUP(AM117,[8]シフト記号表!$C$6:$L$47,10,FALSE))</f>
        <v/>
      </c>
      <c r="AN118" s="558" t="str">
        <f>IF(AN117="","",VLOOKUP(AN117,[8]シフト記号表!$C$6:$L$47,10,FALSE))</f>
        <v/>
      </c>
      <c r="AO118" s="558" t="str">
        <f>IF(AO117="","",VLOOKUP(AO117,[8]シフト記号表!$C$6:$L$47,10,FALSE))</f>
        <v/>
      </c>
      <c r="AP118" s="558" t="str">
        <f>IF(AP117="","",VLOOKUP(AP117,[8]シフト記号表!$C$6:$L$47,10,FALSE))</f>
        <v/>
      </c>
      <c r="AQ118" s="559" t="str">
        <f>IF(AQ117="","",VLOOKUP(AQ117,[8]シフト記号表!$C$6:$L$47,10,FALSE))</f>
        <v/>
      </c>
      <c r="AR118" s="557" t="str">
        <f>IF(AR117="","",VLOOKUP(AR117,[8]シフト記号表!$C$6:$L$47,10,FALSE))</f>
        <v/>
      </c>
      <c r="AS118" s="558" t="str">
        <f>IF(AS117="","",VLOOKUP(AS117,[8]シフト記号表!$C$6:$L$47,10,FALSE))</f>
        <v/>
      </c>
      <c r="AT118" s="558" t="str">
        <f>IF(AT117="","",VLOOKUP(AT117,[8]シフト記号表!$C$6:$L$47,10,FALSE))</f>
        <v/>
      </c>
      <c r="AU118" s="558" t="str">
        <f>IF(AU117="","",VLOOKUP(AU117,[8]シフト記号表!$C$6:$L$47,10,FALSE))</f>
        <v/>
      </c>
      <c r="AV118" s="558" t="str">
        <f>IF(AV117="","",VLOOKUP(AV117,[8]シフト記号表!$C$6:$L$47,10,FALSE))</f>
        <v/>
      </c>
      <c r="AW118" s="558" t="str">
        <f>IF(AW117="","",VLOOKUP(AW117,[8]シフト記号表!$C$6:$L$47,10,FALSE))</f>
        <v/>
      </c>
      <c r="AX118" s="559" t="str">
        <f>IF(AX117="","",VLOOKUP(AX117,[8]シフト記号表!$C$6:$L$47,10,FALSE))</f>
        <v/>
      </c>
      <c r="AY118" s="557" t="str">
        <f>IF(AY117="","",VLOOKUP(AY117,[8]シフト記号表!$C$6:$L$47,10,FALSE))</f>
        <v/>
      </c>
      <c r="AZ118" s="558" t="str">
        <f>IF(AZ117="","",VLOOKUP(AZ117,[8]シフト記号表!$C$6:$L$47,10,FALSE))</f>
        <v/>
      </c>
      <c r="BA118" s="558" t="str">
        <f>IF(BA117="","",VLOOKUP(BA117,[8]シフト記号表!$C$6:$L$47,10,FALSE))</f>
        <v/>
      </c>
      <c r="BB118" s="2132">
        <f>IF($BE$3="４週",SUM(W118:AX118),IF($BE$3="暦月",SUM(W118:BA118),""))</f>
        <v>0</v>
      </c>
      <c r="BC118" s="2133"/>
      <c r="BD118" s="2134">
        <f>IF($BE$3="４週",BB118/4,IF($BE$3="暦月",(BB118/($BE$8/7)),""))</f>
        <v>0</v>
      </c>
      <c r="BE118" s="2133"/>
      <c r="BF118" s="2129"/>
      <c r="BG118" s="2130"/>
      <c r="BH118" s="2130"/>
      <c r="BI118" s="2130"/>
      <c r="BJ118" s="2131"/>
    </row>
    <row r="119" spans="2:62" ht="20.25" customHeight="1" x14ac:dyDescent="0.15">
      <c r="B119" s="2049">
        <f>B117+1</f>
        <v>52</v>
      </c>
      <c r="C119" s="2121"/>
      <c r="D119" s="2122"/>
      <c r="E119" s="761"/>
      <c r="F119" s="762"/>
      <c r="G119" s="761"/>
      <c r="H119" s="762"/>
      <c r="I119" s="2123"/>
      <c r="J119" s="2124"/>
      <c r="K119" s="2125"/>
      <c r="L119" s="2126"/>
      <c r="M119" s="2126"/>
      <c r="N119" s="2122"/>
      <c r="O119" s="2066"/>
      <c r="P119" s="2067"/>
      <c r="Q119" s="2067"/>
      <c r="R119" s="2067"/>
      <c r="S119" s="2068"/>
      <c r="T119" s="776" t="s">
        <v>887</v>
      </c>
      <c r="U119" s="777"/>
      <c r="V119" s="778"/>
      <c r="W119" s="549"/>
      <c r="X119" s="550"/>
      <c r="Y119" s="550"/>
      <c r="Z119" s="550"/>
      <c r="AA119" s="550"/>
      <c r="AB119" s="550"/>
      <c r="AC119" s="551"/>
      <c r="AD119" s="549"/>
      <c r="AE119" s="550"/>
      <c r="AF119" s="550"/>
      <c r="AG119" s="550"/>
      <c r="AH119" s="550"/>
      <c r="AI119" s="550"/>
      <c r="AJ119" s="551"/>
      <c r="AK119" s="549"/>
      <c r="AL119" s="550"/>
      <c r="AM119" s="550"/>
      <c r="AN119" s="550"/>
      <c r="AO119" s="550"/>
      <c r="AP119" s="550"/>
      <c r="AQ119" s="551"/>
      <c r="AR119" s="549"/>
      <c r="AS119" s="550"/>
      <c r="AT119" s="550"/>
      <c r="AU119" s="550"/>
      <c r="AV119" s="550"/>
      <c r="AW119" s="550"/>
      <c r="AX119" s="551"/>
      <c r="AY119" s="549"/>
      <c r="AZ119" s="550"/>
      <c r="BA119" s="772"/>
      <c r="BB119" s="2127"/>
      <c r="BC119" s="2128"/>
      <c r="BD119" s="2116"/>
      <c r="BE119" s="2117"/>
      <c r="BF119" s="2118"/>
      <c r="BG119" s="2119"/>
      <c r="BH119" s="2119"/>
      <c r="BI119" s="2119"/>
      <c r="BJ119" s="2120"/>
    </row>
    <row r="120" spans="2:62" ht="20.25" customHeight="1" x14ac:dyDescent="0.15">
      <c r="B120" s="2050"/>
      <c r="C120" s="2135"/>
      <c r="D120" s="2136"/>
      <c r="E120" s="779"/>
      <c r="F120" s="780">
        <f>C119</f>
        <v>0</v>
      </c>
      <c r="G120" s="779"/>
      <c r="H120" s="780">
        <f>I119</f>
        <v>0</v>
      </c>
      <c r="I120" s="2137"/>
      <c r="J120" s="2138"/>
      <c r="K120" s="2139"/>
      <c r="L120" s="2140"/>
      <c r="M120" s="2140"/>
      <c r="N120" s="2136"/>
      <c r="O120" s="2066"/>
      <c r="P120" s="2067"/>
      <c r="Q120" s="2067"/>
      <c r="R120" s="2067"/>
      <c r="S120" s="2068"/>
      <c r="T120" s="773" t="s">
        <v>888</v>
      </c>
      <c r="U120" s="774"/>
      <c r="V120" s="775"/>
      <c r="W120" s="557" t="str">
        <f>IF(W119="","",VLOOKUP(W119,[8]シフト記号表!$C$6:$L$47,10,FALSE))</f>
        <v/>
      </c>
      <c r="X120" s="558" t="str">
        <f>IF(X119="","",VLOOKUP(X119,[8]シフト記号表!$C$6:$L$47,10,FALSE))</f>
        <v/>
      </c>
      <c r="Y120" s="558" t="str">
        <f>IF(Y119="","",VLOOKUP(Y119,[8]シフト記号表!$C$6:$L$47,10,FALSE))</f>
        <v/>
      </c>
      <c r="Z120" s="558" t="str">
        <f>IF(Z119="","",VLOOKUP(Z119,[8]シフト記号表!$C$6:$L$47,10,FALSE))</f>
        <v/>
      </c>
      <c r="AA120" s="558" t="str">
        <f>IF(AA119="","",VLOOKUP(AA119,[8]シフト記号表!$C$6:$L$47,10,FALSE))</f>
        <v/>
      </c>
      <c r="AB120" s="558" t="str">
        <f>IF(AB119="","",VLOOKUP(AB119,[8]シフト記号表!$C$6:$L$47,10,FALSE))</f>
        <v/>
      </c>
      <c r="AC120" s="559" t="str">
        <f>IF(AC119="","",VLOOKUP(AC119,[8]シフト記号表!$C$6:$L$47,10,FALSE))</f>
        <v/>
      </c>
      <c r="AD120" s="557" t="str">
        <f>IF(AD119="","",VLOOKUP(AD119,[8]シフト記号表!$C$6:$L$47,10,FALSE))</f>
        <v/>
      </c>
      <c r="AE120" s="558" t="str">
        <f>IF(AE119="","",VLOOKUP(AE119,[8]シフト記号表!$C$6:$L$47,10,FALSE))</f>
        <v/>
      </c>
      <c r="AF120" s="558" t="str">
        <f>IF(AF119="","",VLOOKUP(AF119,[8]シフト記号表!$C$6:$L$47,10,FALSE))</f>
        <v/>
      </c>
      <c r="AG120" s="558" t="str">
        <f>IF(AG119="","",VLOOKUP(AG119,[8]シフト記号表!$C$6:$L$47,10,FALSE))</f>
        <v/>
      </c>
      <c r="AH120" s="558" t="str">
        <f>IF(AH119="","",VLOOKUP(AH119,[8]シフト記号表!$C$6:$L$47,10,FALSE))</f>
        <v/>
      </c>
      <c r="AI120" s="558" t="str">
        <f>IF(AI119="","",VLOOKUP(AI119,[8]シフト記号表!$C$6:$L$47,10,FALSE))</f>
        <v/>
      </c>
      <c r="AJ120" s="559" t="str">
        <f>IF(AJ119="","",VLOOKUP(AJ119,[8]シフト記号表!$C$6:$L$47,10,FALSE))</f>
        <v/>
      </c>
      <c r="AK120" s="557" t="str">
        <f>IF(AK119="","",VLOOKUP(AK119,[8]シフト記号表!$C$6:$L$47,10,FALSE))</f>
        <v/>
      </c>
      <c r="AL120" s="558" t="str">
        <f>IF(AL119="","",VLOOKUP(AL119,[8]シフト記号表!$C$6:$L$47,10,FALSE))</f>
        <v/>
      </c>
      <c r="AM120" s="558" t="str">
        <f>IF(AM119="","",VLOOKUP(AM119,[8]シフト記号表!$C$6:$L$47,10,FALSE))</f>
        <v/>
      </c>
      <c r="AN120" s="558" t="str">
        <f>IF(AN119="","",VLOOKUP(AN119,[8]シフト記号表!$C$6:$L$47,10,FALSE))</f>
        <v/>
      </c>
      <c r="AO120" s="558" t="str">
        <f>IF(AO119="","",VLOOKUP(AO119,[8]シフト記号表!$C$6:$L$47,10,FALSE))</f>
        <v/>
      </c>
      <c r="AP120" s="558" t="str">
        <f>IF(AP119="","",VLOOKUP(AP119,[8]シフト記号表!$C$6:$L$47,10,FALSE))</f>
        <v/>
      </c>
      <c r="AQ120" s="559" t="str">
        <f>IF(AQ119="","",VLOOKUP(AQ119,[8]シフト記号表!$C$6:$L$47,10,FALSE))</f>
        <v/>
      </c>
      <c r="AR120" s="557" t="str">
        <f>IF(AR119="","",VLOOKUP(AR119,[8]シフト記号表!$C$6:$L$47,10,FALSE))</f>
        <v/>
      </c>
      <c r="AS120" s="558" t="str">
        <f>IF(AS119="","",VLOOKUP(AS119,[8]シフト記号表!$C$6:$L$47,10,FALSE))</f>
        <v/>
      </c>
      <c r="AT120" s="558" t="str">
        <f>IF(AT119="","",VLOOKUP(AT119,[8]シフト記号表!$C$6:$L$47,10,FALSE))</f>
        <v/>
      </c>
      <c r="AU120" s="558" t="str">
        <f>IF(AU119="","",VLOOKUP(AU119,[8]シフト記号表!$C$6:$L$47,10,FALSE))</f>
        <v/>
      </c>
      <c r="AV120" s="558" t="str">
        <f>IF(AV119="","",VLOOKUP(AV119,[8]シフト記号表!$C$6:$L$47,10,FALSE))</f>
        <v/>
      </c>
      <c r="AW120" s="558" t="str">
        <f>IF(AW119="","",VLOOKUP(AW119,[8]シフト記号表!$C$6:$L$47,10,FALSE))</f>
        <v/>
      </c>
      <c r="AX120" s="559" t="str">
        <f>IF(AX119="","",VLOOKUP(AX119,[8]シフト記号表!$C$6:$L$47,10,FALSE))</f>
        <v/>
      </c>
      <c r="AY120" s="557" t="str">
        <f>IF(AY119="","",VLOOKUP(AY119,[8]シフト記号表!$C$6:$L$47,10,FALSE))</f>
        <v/>
      </c>
      <c r="AZ120" s="558" t="str">
        <f>IF(AZ119="","",VLOOKUP(AZ119,[8]シフト記号表!$C$6:$L$47,10,FALSE))</f>
        <v/>
      </c>
      <c r="BA120" s="558" t="str">
        <f>IF(BA119="","",VLOOKUP(BA119,[8]シフト記号表!$C$6:$L$47,10,FALSE))</f>
        <v/>
      </c>
      <c r="BB120" s="2132">
        <f>IF($BE$3="４週",SUM(W120:AX120),IF($BE$3="暦月",SUM(W120:BA120),""))</f>
        <v>0</v>
      </c>
      <c r="BC120" s="2133"/>
      <c r="BD120" s="2134">
        <f>IF($BE$3="４週",BB120/4,IF($BE$3="暦月",(BB120/($BE$8/7)),""))</f>
        <v>0</v>
      </c>
      <c r="BE120" s="2133"/>
      <c r="BF120" s="2129"/>
      <c r="BG120" s="2130"/>
      <c r="BH120" s="2130"/>
      <c r="BI120" s="2130"/>
      <c r="BJ120" s="2131"/>
    </row>
    <row r="121" spans="2:62" ht="20.25" customHeight="1" x14ac:dyDescent="0.15">
      <c r="B121" s="2049">
        <f>B119+1</f>
        <v>53</v>
      </c>
      <c r="C121" s="2121"/>
      <c r="D121" s="2122"/>
      <c r="E121" s="761"/>
      <c r="F121" s="762"/>
      <c r="G121" s="761"/>
      <c r="H121" s="762"/>
      <c r="I121" s="2123"/>
      <c r="J121" s="2124"/>
      <c r="K121" s="2125"/>
      <c r="L121" s="2126"/>
      <c r="M121" s="2126"/>
      <c r="N121" s="2122"/>
      <c r="O121" s="2066"/>
      <c r="P121" s="2067"/>
      <c r="Q121" s="2067"/>
      <c r="R121" s="2067"/>
      <c r="S121" s="2068"/>
      <c r="T121" s="776" t="s">
        <v>887</v>
      </c>
      <c r="U121" s="777"/>
      <c r="V121" s="778"/>
      <c r="W121" s="549"/>
      <c r="X121" s="550"/>
      <c r="Y121" s="550"/>
      <c r="Z121" s="550"/>
      <c r="AA121" s="550"/>
      <c r="AB121" s="550"/>
      <c r="AC121" s="551"/>
      <c r="AD121" s="549"/>
      <c r="AE121" s="550"/>
      <c r="AF121" s="550"/>
      <c r="AG121" s="550"/>
      <c r="AH121" s="550"/>
      <c r="AI121" s="550"/>
      <c r="AJ121" s="551"/>
      <c r="AK121" s="549"/>
      <c r="AL121" s="550"/>
      <c r="AM121" s="550"/>
      <c r="AN121" s="550"/>
      <c r="AO121" s="550"/>
      <c r="AP121" s="550"/>
      <c r="AQ121" s="551"/>
      <c r="AR121" s="549"/>
      <c r="AS121" s="550"/>
      <c r="AT121" s="550"/>
      <c r="AU121" s="550"/>
      <c r="AV121" s="550"/>
      <c r="AW121" s="550"/>
      <c r="AX121" s="551"/>
      <c r="AY121" s="549"/>
      <c r="AZ121" s="550"/>
      <c r="BA121" s="772"/>
      <c r="BB121" s="2127"/>
      <c r="BC121" s="2128"/>
      <c r="BD121" s="2116"/>
      <c r="BE121" s="2117"/>
      <c r="BF121" s="2118"/>
      <c r="BG121" s="2119"/>
      <c r="BH121" s="2119"/>
      <c r="BI121" s="2119"/>
      <c r="BJ121" s="2120"/>
    </row>
    <row r="122" spans="2:62" ht="20.25" customHeight="1" x14ac:dyDescent="0.15">
      <c r="B122" s="2050"/>
      <c r="C122" s="2135"/>
      <c r="D122" s="2136"/>
      <c r="E122" s="779"/>
      <c r="F122" s="780">
        <f>C121</f>
        <v>0</v>
      </c>
      <c r="G122" s="779"/>
      <c r="H122" s="780">
        <f>I121</f>
        <v>0</v>
      </c>
      <c r="I122" s="2137"/>
      <c r="J122" s="2138"/>
      <c r="K122" s="2139"/>
      <c r="L122" s="2140"/>
      <c r="M122" s="2140"/>
      <c r="N122" s="2136"/>
      <c r="O122" s="2066"/>
      <c r="P122" s="2067"/>
      <c r="Q122" s="2067"/>
      <c r="R122" s="2067"/>
      <c r="S122" s="2068"/>
      <c r="T122" s="773" t="s">
        <v>888</v>
      </c>
      <c r="U122" s="774"/>
      <c r="V122" s="775"/>
      <c r="W122" s="557" t="str">
        <f>IF(W121="","",VLOOKUP(W121,[8]シフト記号表!$C$6:$L$47,10,FALSE))</f>
        <v/>
      </c>
      <c r="X122" s="558" t="str">
        <f>IF(X121="","",VLOOKUP(X121,[8]シフト記号表!$C$6:$L$47,10,FALSE))</f>
        <v/>
      </c>
      <c r="Y122" s="558" t="str">
        <f>IF(Y121="","",VLOOKUP(Y121,[8]シフト記号表!$C$6:$L$47,10,FALSE))</f>
        <v/>
      </c>
      <c r="Z122" s="558" t="str">
        <f>IF(Z121="","",VLOOKUP(Z121,[8]シフト記号表!$C$6:$L$47,10,FALSE))</f>
        <v/>
      </c>
      <c r="AA122" s="558" t="str">
        <f>IF(AA121="","",VLOOKUP(AA121,[8]シフト記号表!$C$6:$L$47,10,FALSE))</f>
        <v/>
      </c>
      <c r="AB122" s="558" t="str">
        <f>IF(AB121="","",VLOOKUP(AB121,[8]シフト記号表!$C$6:$L$47,10,FALSE))</f>
        <v/>
      </c>
      <c r="AC122" s="559" t="str">
        <f>IF(AC121="","",VLOOKUP(AC121,[8]シフト記号表!$C$6:$L$47,10,FALSE))</f>
        <v/>
      </c>
      <c r="AD122" s="557" t="str">
        <f>IF(AD121="","",VLOOKUP(AD121,[8]シフト記号表!$C$6:$L$47,10,FALSE))</f>
        <v/>
      </c>
      <c r="AE122" s="558" t="str">
        <f>IF(AE121="","",VLOOKUP(AE121,[8]シフト記号表!$C$6:$L$47,10,FALSE))</f>
        <v/>
      </c>
      <c r="AF122" s="558" t="str">
        <f>IF(AF121="","",VLOOKUP(AF121,[8]シフト記号表!$C$6:$L$47,10,FALSE))</f>
        <v/>
      </c>
      <c r="AG122" s="558" t="str">
        <f>IF(AG121="","",VLOOKUP(AG121,[8]シフト記号表!$C$6:$L$47,10,FALSE))</f>
        <v/>
      </c>
      <c r="AH122" s="558" t="str">
        <f>IF(AH121="","",VLOOKUP(AH121,[8]シフト記号表!$C$6:$L$47,10,FALSE))</f>
        <v/>
      </c>
      <c r="AI122" s="558" t="str">
        <f>IF(AI121="","",VLOOKUP(AI121,[8]シフト記号表!$C$6:$L$47,10,FALSE))</f>
        <v/>
      </c>
      <c r="AJ122" s="559" t="str">
        <f>IF(AJ121="","",VLOOKUP(AJ121,[8]シフト記号表!$C$6:$L$47,10,FALSE))</f>
        <v/>
      </c>
      <c r="AK122" s="557" t="str">
        <f>IF(AK121="","",VLOOKUP(AK121,[8]シフト記号表!$C$6:$L$47,10,FALSE))</f>
        <v/>
      </c>
      <c r="AL122" s="558" t="str">
        <f>IF(AL121="","",VLOOKUP(AL121,[8]シフト記号表!$C$6:$L$47,10,FALSE))</f>
        <v/>
      </c>
      <c r="AM122" s="558" t="str">
        <f>IF(AM121="","",VLOOKUP(AM121,[8]シフト記号表!$C$6:$L$47,10,FALSE))</f>
        <v/>
      </c>
      <c r="AN122" s="558" t="str">
        <f>IF(AN121="","",VLOOKUP(AN121,[8]シフト記号表!$C$6:$L$47,10,FALSE))</f>
        <v/>
      </c>
      <c r="AO122" s="558" t="str">
        <f>IF(AO121="","",VLOOKUP(AO121,[8]シフト記号表!$C$6:$L$47,10,FALSE))</f>
        <v/>
      </c>
      <c r="AP122" s="558" t="str">
        <f>IF(AP121="","",VLOOKUP(AP121,[8]シフト記号表!$C$6:$L$47,10,FALSE))</f>
        <v/>
      </c>
      <c r="AQ122" s="559" t="str">
        <f>IF(AQ121="","",VLOOKUP(AQ121,[8]シフト記号表!$C$6:$L$47,10,FALSE))</f>
        <v/>
      </c>
      <c r="AR122" s="557" t="str">
        <f>IF(AR121="","",VLOOKUP(AR121,[8]シフト記号表!$C$6:$L$47,10,FALSE))</f>
        <v/>
      </c>
      <c r="AS122" s="558" t="str">
        <f>IF(AS121="","",VLOOKUP(AS121,[8]シフト記号表!$C$6:$L$47,10,FALSE))</f>
        <v/>
      </c>
      <c r="AT122" s="558" t="str">
        <f>IF(AT121="","",VLOOKUP(AT121,[8]シフト記号表!$C$6:$L$47,10,FALSE))</f>
        <v/>
      </c>
      <c r="AU122" s="558" t="str">
        <f>IF(AU121="","",VLOOKUP(AU121,[8]シフト記号表!$C$6:$L$47,10,FALSE))</f>
        <v/>
      </c>
      <c r="AV122" s="558" t="str">
        <f>IF(AV121="","",VLOOKUP(AV121,[8]シフト記号表!$C$6:$L$47,10,FALSE))</f>
        <v/>
      </c>
      <c r="AW122" s="558" t="str">
        <f>IF(AW121="","",VLOOKUP(AW121,[8]シフト記号表!$C$6:$L$47,10,FALSE))</f>
        <v/>
      </c>
      <c r="AX122" s="559" t="str">
        <f>IF(AX121="","",VLOOKUP(AX121,[8]シフト記号表!$C$6:$L$47,10,FALSE))</f>
        <v/>
      </c>
      <c r="AY122" s="557" t="str">
        <f>IF(AY121="","",VLOOKUP(AY121,[8]シフト記号表!$C$6:$L$47,10,FALSE))</f>
        <v/>
      </c>
      <c r="AZ122" s="558" t="str">
        <f>IF(AZ121="","",VLOOKUP(AZ121,[8]シフト記号表!$C$6:$L$47,10,FALSE))</f>
        <v/>
      </c>
      <c r="BA122" s="558" t="str">
        <f>IF(BA121="","",VLOOKUP(BA121,[8]シフト記号表!$C$6:$L$47,10,FALSE))</f>
        <v/>
      </c>
      <c r="BB122" s="2132">
        <f>IF($BE$3="４週",SUM(W122:AX122),IF($BE$3="暦月",SUM(W122:BA122),""))</f>
        <v>0</v>
      </c>
      <c r="BC122" s="2133"/>
      <c r="BD122" s="2134">
        <f>IF($BE$3="４週",BB122/4,IF($BE$3="暦月",(BB122/($BE$8/7)),""))</f>
        <v>0</v>
      </c>
      <c r="BE122" s="2133"/>
      <c r="BF122" s="2129"/>
      <c r="BG122" s="2130"/>
      <c r="BH122" s="2130"/>
      <c r="BI122" s="2130"/>
      <c r="BJ122" s="2131"/>
    </row>
    <row r="123" spans="2:62" ht="20.25" customHeight="1" x14ac:dyDescent="0.15">
      <c r="B123" s="2049">
        <f>B121+1</f>
        <v>54</v>
      </c>
      <c r="C123" s="2121"/>
      <c r="D123" s="2122"/>
      <c r="E123" s="761"/>
      <c r="F123" s="762"/>
      <c r="G123" s="761"/>
      <c r="H123" s="762"/>
      <c r="I123" s="2123"/>
      <c r="J123" s="2124"/>
      <c r="K123" s="2125"/>
      <c r="L123" s="2126"/>
      <c r="M123" s="2126"/>
      <c r="N123" s="2122"/>
      <c r="O123" s="2066"/>
      <c r="P123" s="2067"/>
      <c r="Q123" s="2067"/>
      <c r="R123" s="2067"/>
      <c r="S123" s="2068"/>
      <c r="T123" s="776" t="s">
        <v>887</v>
      </c>
      <c r="U123" s="777"/>
      <c r="V123" s="778"/>
      <c r="W123" s="549"/>
      <c r="X123" s="550"/>
      <c r="Y123" s="550"/>
      <c r="Z123" s="550"/>
      <c r="AA123" s="550"/>
      <c r="AB123" s="550"/>
      <c r="AC123" s="551"/>
      <c r="AD123" s="549"/>
      <c r="AE123" s="550"/>
      <c r="AF123" s="550"/>
      <c r="AG123" s="550"/>
      <c r="AH123" s="550"/>
      <c r="AI123" s="550"/>
      <c r="AJ123" s="551"/>
      <c r="AK123" s="549"/>
      <c r="AL123" s="550"/>
      <c r="AM123" s="550"/>
      <c r="AN123" s="550"/>
      <c r="AO123" s="550"/>
      <c r="AP123" s="550"/>
      <c r="AQ123" s="551"/>
      <c r="AR123" s="549"/>
      <c r="AS123" s="550"/>
      <c r="AT123" s="550"/>
      <c r="AU123" s="550"/>
      <c r="AV123" s="550"/>
      <c r="AW123" s="550"/>
      <c r="AX123" s="551"/>
      <c r="AY123" s="549"/>
      <c r="AZ123" s="550"/>
      <c r="BA123" s="772"/>
      <c r="BB123" s="2127"/>
      <c r="BC123" s="2128"/>
      <c r="BD123" s="2116"/>
      <c r="BE123" s="2117"/>
      <c r="BF123" s="2118"/>
      <c r="BG123" s="2119"/>
      <c r="BH123" s="2119"/>
      <c r="BI123" s="2119"/>
      <c r="BJ123" s="2120"/>
    </row>
    <row r="124" spans="2:62" ht="20.25" customHeight="1" x14ac:dyDescent="0.15">
      <c r="B124" s="2050"/>
      <c r="C124" s="2135"/>
      <c r="D124" s="2136"/>
      <c r="E124" s="779"/>
      <c r="F124" s="780">
        <f>C123</f>
        <v>0</v>
      </c>
      <c r="G124" s="779"/>
      <c r="H124" s="780">
        <f>I123</f>
        <v>0</v>
      </c>
      <c r="I124" s="2137"/>
      <c r="J124" s="2138"/>
      <c r="K124" s="2139"/>
      <c r="L124" s="2140"/>
      <c r="M124" s="2140"/>
      <c r="N124" s="2136"/>
      <c r="O124" s="2066"/>
      <c r="P124" s="2067"/>
      <c r="Q124" s="2067"/>
      <c r="R124" s="2067"/>
      <c r="S124" s="2068"/>
      <c r="T124" s="773" t="s">
        <v>888</v>
      </c>
      <c r="U124" s="774"/>
      <c r="V124" s="775"/>
      <c r="W124" s="557" t="str">
        <f>IF(W123="","",VLOOKUP(W123,[8]シフト記号表!$C$6:$L$47,10,FALSE))</f>
        <v/>
      </c>
      <c r="X124" s="558" t="str">
        <f>IF(X123="","",VLOOKUP(X123,[8]シフト記号表!$C$6:$L$47,10,FALSE))</f>
        <v/>
      </c>
      <c r="Y124" s="558" t="str">
        <f>IF(Y123="","",VLOOKUP(Y123,[8]シフト記号表!$C$6:$L$47,10,FALSE))</f>
        <v/>
      </c>
      <c r="Z124" s="558" t="str">
        <f>IF(Z123="","",VLOOKUP(Z123,[8]シフト記号表!$C$6:$L$47,10,FALSE))</f>
        <v/>
      </c>
      <c r="AA124" s="558" t="str">
        <f>IF(AA123="","",VLOOKUP(AA123,[8]シフト記号表!$C$6:$L$47,10,FALSE))</f>
        <v/>
      </c>
      <c r="AB124" s="558" t="str">
        <f>IF(AB123="","",VLOOKUP(AB123,[8]シフト記号表!$C$6:$L$47,10,FALSE))</f>
        <v/>
      </c>
      <c r="AC124" s="559" t="str">
        <f>IF(AC123="","",VLOOKUP(AC123,[8]シフト記号表!$C$6:$L$47,10,FALSE))</f>
        <v/>
      </c>
      <c r="AD124" s="557" t="str">
        <f>IF(AD123="","",VLOOKUP(AD123,[8]シフト記号表!$C$6:$L$47,10,FALSE))</f>
        <v/>
      </c>
      <c r="AE124" s="558" t="str">
        <f>IF(AE123="","",VLOOKUP(AE123,[8]シフト記号表!$C$6:$L$47,10,FALSE))</f>
        <v/>
      </c>
      <c r="AF124" s="558" t="str">
        <f>IF(AF123="","",VLOOKUP(AF123,[8]シフト記号表!$C$6:$L$47,10,FALSE))</f>
        <v/>
      </c>
      <c r="AG124" s="558" t="str">
        <f>IF(AG123="","",VLOOKUP(AG123,[8]シフト記号表!$C$6:$L$47,10,FALSE))</f>
        <v/>
      </c>
      <c r="AH124" s="558" t="str">
        <f>IF(AH123="","",VLOOKUP(AH123,[8]シフト記号表!$C$6:$L$47,10,FALSE))</f>
        <v/>
      </c>
      <c r="AI124" s="558" t="str">
        <f>IF(AI123="","",VLOOKUP(AI123,[8]シフト記号表!$C$6:$L$47,10,FALSE))</f>
        <v/>
      </c>
      <c r="AJ124" s="559" t="str">
        <f>IF(AJ123="","",VLOOKUP(AJ123,[8]シフト記号表!$C$6:$L$47,10,FALSE))</f>
        <v/>
      </c>
      <c r="AK124" s="557" t="str">
        <f>IF(AK123="","",VLOOKUP(AK123,[8]シフト記号表!$C$6:$L$47,10,FALSE))</f>
        <v/>
      </c>
      <c r="AL124" s="558" t="str">
        <f>IF(AL123="","",VLOOKUP(AL123,[8]シフト記号表!$C$6:$L$47,10,FALSE))</f>
        <v/>
      </c>
      <c r="AM124" s="558" t="str">
        <f>IF(AM123="","",VLOOKUP(AM123,[8]シフト記号表!$C$6:$L$47,10,FALSE))</f>
        <v/>
      </c>
      <c r="AN124" s="558" t="str">
        <f>IF(AN123="","",VLOOKUP(AN123,[8]シフト記号表!$C$6:$L$47,10,FALSE))</f>
        <v/>
      </c>
      <c r="AO124" s="558" t="str">
        <f>IF(AO123="","",VLOOKUP(AO123,[8]シフト記号表!$C$6:$L$47,10,FALSE))</f>
        <v/>
      </c>
      <c r="AP124" s="558" t="str">
        <f>IF(AP123="","",VLOOKUP(AP123,[8]シフト記号表!$C$6:$L$47,10,FALSE))</f>
        <v/>
      </c>
      <c r="AQ124" s="559" t="str">
        <f>IF(AQ123="","",VLOOKUP(AQ123,[8]シフト記号表!$C$6:$L$47,10,FALSE))</f>
        <v/>
      </c>
      <c r="AR124" s="557" t="str">
        <f>IF(AR123="","",VLOOKUP(AR123,[8]シフト記号表!$C$6:$L$47,10,FALSE))</f>
        <v/>
      </c>
      <c r="AS124" s="558" t="str">
        <f>IF(AS123="","",VLOOKUP(AS123,[8]シフト記号表!$C$6:$L$47,10,FALSE))</f>
        <v/>
      </c>
      <c r="AT124" s="558" t="str">
        <f>IF(AT123="","",VLOOKUP(AT123,[8]シフト記号表!$C$6:$L$47,10,FALSE))</f>
        <v/>
      </c>
      <c r="AU124" s="558" t="str">
        <f>IF(AU123="","",VLOOKUP(AU123,[8]シフト記号表!$C$6:$L$47,10,FALSE))</f>
        <v/>
      </c>
      <c r="AV124" s="558" t="str">
        <f>IF(AV123="","",VLOOKUP(AV123,[8]シフト記号表!$C$6:$L$47,10,FALSE))</f>
        <v/>
      </c>
      <c r="AW124" s="558" t="str">
        <f>IF(AW123="","",VLOOKUP(AW123,[8]シフト記号表!$C$6:$L$47,10,FALSE))</f>
        <v/>
      </c>
      <c r="AX124" s="559" t="str">
        <f>IF(AX123="","",VLOOKUP(AX123,[8]シフト記号表!$C$6:$L$47,10,FALSE))</f>
        <v/>
      </c>
      <c r="AY124" s="557" t="str">
        <f>IF(AY123="","",VLOOKUP(AY123,[8]シフト記号表!$C$6:$L$47,10,FALSE))</f>
        <v/>
      </c>
      <c r="AZ124" s="558" t="str">
        <f>IF(AZ123="","",VLOOKUP(AZ123,[8]シフト記号表!$C$6:$L$47,10,FALSE))</f>
        <v/>
      </c>
      <c r="BA124" s="558" t="str">
        <f>IF(BA123="","",VLOOKUP(BA123,[8]シフト記号表!$C$6:$L$47,10,FALSE))</f>
        <v/>
      </c>
      <c r="BB124" s="2132">
        <f>IF($BE$3="４週",SUM(W124:AX124),IF($BE$3="暦月",SUM(W124:BA124),""))</f>
        <v>0</v>
      </c>
      <c r="BC124" s="2133"/>
      <c r="BD124" s="2134">
        <f>IF($BE$3="４週",BB124/4,IF($BE$3="暦月",(BB124/($BE$8/7)),""))</f>
        <v>0</v>
      </c>
      <c r="BE124" s="2133"/>
      <c r="BF124" s="2129"/>
      <c r="BG124" s="2130"/>
      <c r="BH124" s="2130"/>
      <c r="BI124" s="2130"/>
      <c r="BJ124" s="2131"/>
    </row>
    <row r="125" spans="2:62" ht="20.25" customHeight="1" x14ac:dyDescent="0.15">
      <c r="B125" s="2049">
        <f>B123+1</f>
        <v>55</v>
      </c>
      <c r="C125" s="2121"/>
      <c r="D125" s="2122"/>
      <c r="E125" s="761"/>
      <c r="F125" s="762"/>
      <c r="G125" s="761"/>
      <c r="H125" s="762"/>
      <c r="I125" s="2123"/>
      <c r="J125" s="2124"/>
      <c r="K125" s="2125"/>
      <c r="L125" s="2126"/>
      <c r="M125" s="2126"/>
      <c r="N125" s="2122"/>
      <c r="O125" s="2066"/>
      <c r="P125" s="2067"/>
      <c r="Q125" s="2067"/>
      <c r="R125" s="2067"/>
      <c r="S125" s="2068"/>
      <c r="T125" s="776" t="s">
        <v>887</v>
      </c>
      <c r="U125" s="777"/>
      <c r="V125" s="778"/>
      <c r="W125" s="549"/>
      <c r="X125" s="550"/>
      <c r="Y125" s="550"/>
      <c r="Z125" s="550"/>
      <c r="AA125" s="550"/>
      <c r="AB125" s="550"/>
      <c r="AC125" s="551"/>
      <c r="AD125" s="549"/>
      <c r="AE125" s="550"/>
      <c r="AF125" s="550"/>
      <c r="AG125" s="550"/>
      <c r="AH125" s="550"/>
      <c r="AI125" s="550"/>
      <c r="AJ125" s="551"/>
      <c r="AK125" s="549"/>
      <c r="AL125" s="550"/>
      <c r="AM125" s="550"/>
      <c r="AN125" s="550"/>
      <c r="AO125" s="550"/>
      <c r="AP125" s="550"/>
      <c r="AQ125" s="551"/>
      <c r="AR125" s="549"/>
      <c r="AS125" s="550"/>
      <c r="AT125" s="550"/>
      <c r="AU125" s="550"/>
      <c r="AV125" s="550"/>
      <c r="AW125" s="550"/>
      <c r="AX125" s="551"/>
      <c r="AY125" s="549"/>
      <c r="AZ125" s="550"/>
      <c r="BA125" s="772"/>
      <c r="BB125" s="2127"/>
      <c r="BC125" s="2128"/>
      <c r="BD125" s="2116"/>
      <c r="BE125" s="2117"/>
      <c r="BF125" s="2118"/>
      <c r="BG125" s="2119"/>
      <c r="BH125" s="2119"/>
      <c r="BI125" s="2119"/>
      <c r="BJ125" s="2120"/>
    </row>
    <row r="126" spans="2:62" ht="20.25" customHeight="1" x14ac:dyDescent="0.15">
      <c r="B126" s="2050"/>
      <c r="C126" s="2135"/>
      <c r="D126" s="2136"/>
      <c r="E126" s="779"/>
      <c r="F126" s="780">
        <f>C125</f>
        <v>0</v>
      </c>
      <c r="G126" s="779"/>
      <c r="H126" s="780">
        <f>I125</f>
        <v>0</v>
      </c>
      <c r="I126" s="2137"/>
      <c r="J126" s="2138"/>
      <c r="K126" s="2139"/>
      <c r="L126" s="2140"/>
      <c r="M126" s="2140"/>
      <c r="N126" s="2136"/>
      <c r="O126" s="2066"/>
      <c r="P126" s="2067"/>
      <c r="Q126" s="2067"/>
      <c r="R126" s="2067"/>
      <c r="S126" s="2068"/>
      <c r="T126" s="773" t="s">
        <v>888</v>
      </c>
      <c r="U126" s="774"/>
      <c r="V126" s="775"/>
      <c r="W126" s="557" t="str">
        <f>IF(W125="","",VLOOKUP(W125,[8]シフト記号表!$C$6:$L$47,10,FALSE))</f>
        <v/>
      </c>
      <c r="X126" s="558" t="str">
        <f>IF(X125="","",VLOOKUP(X125,[8]シフト記号表!$C$6:$L$47,10,FALSE))</f>
        <v/>
      </c>
      <c r="Y126" s="558" t="str">
        <f>IF(Y125="","",VLOOKUP(Y125,[8]シフト記号表!$C$6:$L$47,10,FALSE))</f>
        <v/>
      </c>
      <c r="Z126" s="558" t="str">
        <f>IF(Z125="","",VLOOKUP(Z125,[8]シフト記号表!$C$6:$L$47,10,FALSE))</f>
        <v/>
      </c>
      <c r="AA126" s="558" t="str">
        <f>IF(AA125="","",VLOOKUP(AA125,[8]シフト記号表!$C$6:$L$47,10,FALSE))</f>
        <v/>
      </c>
      <c r="AB126" s="558" t="str">
        <f>IF(AB125="","",VLOOKUP(AB125,[8]シフト記号表!$C$6:$L$47,10,FALSE))</f>
        <v/>
      </c>
      <c r="AC126" s="559" t="str">
        <f>IF(AC125="","",VLOOKUP(AC125,[8]シフト記号表!$C$6:$L$47,10,FALSE))</f>
        <v/>
      </c>
      <c r="AD126" s="557" t="str">
        <f>IF(AD125="","",VLOOKUP(AD125,[8]シフト記号表!$C$6:$L$47,10,FALSE))</f>
        <v/>
      </c>
      <c r="AE126" s="558" t="str">
        <f>IF(AE125="","",VLOOKUP(AE125,[8]シフト記号表!$C$6:$L$47,10,FALSE))</f>
        <v/>
      </c>
      <c r="AF126" s="558" t="str">
        <f>IF(AF125="","",VLOOKUP(AF125,[8]シフト記号表!$C$6:$L$47,10,FALSE))</f>
        <v/>
      </c>
      <c r="AG126" s="558" t="str">
        <f>IF(AG125="","",VLOOKUP(AG125,[8]シフト記号表!$C$6:$L$47,10,FALSE))</f>
        <v/>
      </c>
      <c r="AH126" s="558" t="str">
        <f>IF(AH125="","",VLOOKUP(AH125,[8]シフト記号表!$C$6:$L$47,10,FALSE))</f>
        <v/>
      </c>
      <c r="AI126" s="558" t="str">
        <f>IF(AI125="","",VLOOKUP(AI125,[8]シフト記号表!$C$6:$L$47,10,FALSE))</f>
        <v/>
      </c>
      <c r="AJ126" s="559" t="str">
        <f>IF(AJ125="","",VLOOKUP(AJ125,[8]シフト記号表!$C$6:$L$47,10,FALSE))</f>
        <v/>
      </c>
      <c r="AK126" s="557" t="str">
        <f>IF(AK125="","",VLOOKUP(AK125,[8]シフト記号表!$C$6:$L$47,10,FALSE))</f>
        <v/>
      </c>
      <c r="AL126" s="558" t="str">
        <f>IF(AL125="","",VLOOKUP(AL125,[8]シフト記号表!$C$6:$L$47,10,FALSE))</f>
        <v/>
      </c>
      <c r="AM126" s="558" t="str">
        <f>IF(AM125="","",VLOOKUP(AM125,[8]シフト記号表!$C$6:$L$47,10,FALSE))</f>
        <v/>
      </c>
      <c r="AN126" s="558" t="str">
        <f>IF(AN125="","",VLOOKUP(AN125,[8]シフト記号表!$C$6:$L$47,10,FALSE))</f>
        <v/>
      </c>
      <c r="AO126" s="558" t="str">
        <f>IF(AO125="","",VLOOKUP(AO125,[8]シフト記号表!$C$6:$L$47,10,FALSE))</f>
        <v/>
      </c>
      <c r="AP126" s="558" t="str">
        <f>IF(AP125="","",VLOOKUP(AP125,[8]シフト記号表!$C$6:$L$47,10,FALSE))</f>
        <v/>
      </c>
      <c r="AQ126" s="559" t="str">
        <f>IF(AQ125="","",VLOOKUP(AQ125,[8]シフト記号表!$C$6:$L$47,10,FALSE))</f>
        <v/>
      </c>
      <c r="AR126" s="557" t="str">
        <f>IF(AR125="","",VLOOKUP(AR125,[8]シフト記号表!$C$6:$L$47,10,FALSE))</f>
        <v/>
      </c>
      <c r="AS126" s="558" t="str">
        <f>IF(AS125="","",VLOOKUP(AS125,[8]シフト記号表!$C$6:$L$47,10,FALSE))</f>
        <v/>
      </c>
      <c r="AT126" s="558" t="str">
        <f>IF(AT125="","",VLOOKUP(AT125,[8]シフト記号表!$C$6:$L$47,10,FALSE))</f>
        <v/>
      </c>
      <c r="AU126" s="558" t="str">
        <f>IF(AU125="","",VLOOKUP(AU125,[8]シフト記号表!$C$6:$L$47,10,FALSE))</f>
        <v/>
      </c>
      <c r="AV126" s="558" t="str">
        <f>IF(AV125="","",VLOOKUP(AV125,[8]シフト記号表!$C$6:$L$47,10,FALSE))</f>
        <v/>
      </c>
      <c r="AW126" s="558" t="str">
        <f>IF(AW125="","",VLOOKUP(AW125,[8]シフト記号表!$C$6:$L$47,10,FALSE))</f>
        <v/>
      </c>
      <c r="AX126" s="559" t="str">
        <f>IF(AX125="","",VLOOKUP(AX125,[8]シフト記号表!$C$6:$L$47,10,FALSE))</f>
        <v/>
      </c>
      <c r="AY126" s="557" t="str">
        <f>IF(AY125="","",VLOOKUP(AY125,[8]シフト記号表!$C$6:$L$47,10,FALSE))</f>
        <v/>
      </c>
      <c r="AZ126" s="558" t="str">
        <f>IF(AZ125="","",VLOOKUP(AZ125,[8]シフト記号表!$C$6:$L$47,10,FALSE))</f>
        <v/>
      </c>
      <c r="BA126" s="558" t="str">
        <f>IF(BA125="","",VLOOKUP(BA125,[8]シフト記号表!$C$6:$L$47,10,FALSE))</f>
        <v/>
      </c>
      <c r="BB126" s="2132">
        <f>IF($BE$3="４週",SUM(W126:AX126),IF($BE$3="暦月",SUM(W126:BA126),""))</f>
        <v>0</v>
      </c>
      <c r="BC126" s="2133"/>
      <c r="BD126" s="2134">
        <f>IF($BE$3="４週",BB126/4,IF($BE$3="暦月",(BB126/($BE$8/7)),""))</f>
        <v>0</v>
      </c>
      <c r="BE126" s="2133"/>
      <c r="BF126" s="2129"/>
      <c r="BG126" s="2130"/>
      <c r="BH126" s="2130"/>
      <c r="BI126" s="2130"/>
      <c r="BJ126" s="2131"/>
    </row>
    <row r="127" spans="2:62" ht="20.25" customHeight="1" x14ac:dyDescent="0.15">
      <c r="B127" s="2049">
        <f>B125+1</f>
        <v>56</v>
      </c>
      <c r="C127" s="2121"/>
      <c r="D127" s="2122"/>
      <c r="E127" s="761"/>
      <c r="F127" s="762"/>
      <c r="G127" s="761"/>
      <c r="H127" s="762"/>
      <c r="I127" s="2123"/>
      <c r="J127" s="2124"/>
      <c r="K127" s="2125"/>
      <c r="L127" s="2126"/>
      <c r="M127" s="2126"/>
      <c r="N127" s="2122"/>
      <c r="O127" s="2066"/>
      <c r="P127" s="2067"/>
      <c r="Q127" s="2067"/>
      <c r="R127" s="2067"/>
      <c r="S127" s="2068"/>
      <c r="T127" s="776" t="s">
        <v>887</v>
      </c>
      <c r="U127" s="777"/>
      <c r="V127" s="778"/>
      <c r="W127" s="549"/>
      <c r="X127" s="550"/>
      <c r="Y127" s="550"/>
      <c r="Z127" s="550"/>
      <c r="AA127" s="550"/>
      <c r="AB127" s="550"/>
      <c r="AC127" s="551"/>
      <c r="AD127" s="549"/>
      <c r="AE127" s="550"/>
      <c r="AF127" s="550"/>
      <c r="AG127" s="550"/>
      <c r="AH127" s="550"/>
      <c r="AI127" s="550"/>
      <c r="AJ127" s="551"/>
      <c r="AK127" s="549"/>
      <c r="AL127" s="550"/>
      <c r="AM127" s="550"/>
      <c r="AN127" s="550"/>
      <c r="AO127" s="550"/>
      <c r="AP127" s="550"/>
      <c r="AQ127" s="551"/>
      <c r="AR127" s="549"/>
      <c r="AS127" s="550"/>
      <c r="AT127" s="550"/>
      <c r="AU127" s="550"/>
      <c r="AV127" s="550"/>
      <c r="AW127" s="550"/>
      <c r="AX127" s="551"/>
      <c r="AY127" s="549"/>
      <c r="AZ127" s="550"/>
      <c r="BA127" s="772"/>
      <c r="BB127" s="2127"/>
      <c r="BC127" s="2128"/>
      <c r="BD127" s="2116"/>
      <c r="BE127" s="2117"/>
      <c r="BF127" s="2118"/>
      <c r="BG127" s="2119"/>
      <c r="BH127" s="2119"/>
      <c r="BI127" s="2119"/>
      <c r="BJ127" s="2120"/>
    </row>
    <row r="128" spans="2:62" ht="20.25" customHeight="1" x14ac:dyDescent="0.15">
      <c r="B128" s="2050"/>
      <c r="C128" s="2135"/>
      <c r="D128" s="2136"/>
      <c r="E128" s="779"/>
      <c r="F128" s="780">
        <f>C127</f>
        <v>0</v>
      </c>
      <c r="G128" s="779"/>
      <c r="H128" s="780">
        <f>I127</f>
        <v>0</v>
      </c>
      <c r="I128" s="2137"/>
      <c r="J128" s="2138"/>
      <c r="K128" s="2139"/>
      <c r="L128" s="2140"/>
      <c r="M128" s="2140"/>
      <c r="N128" s="2136"/>
      <c r="O128" s="2066"/>
      <c r="P128" s="2067"/>
      <c r="Q128" s="2067"/>
      <c r="R128" s="2067"/>
      <c r="S128" s="2068"/>
      <c r="T128" s="773" t="s">
        <v>888</v>
      </c>
      <c r="U128" s="774"/>
      <c r="V128" s="775"/>
      <c r="W128" s="557" t="str">
        <f>IF(W127="","",VLOOKUP(W127,[8]シフト記号表!$C$6:$L$47,10,FALSE))</f>
        <v/>
      </c>
      <c r="X128" s="558" t="str">
        <f>IF(X127="","",VLOOKUP(X127,[8]シフト記号表!$C$6:$L$47,10,FALSE))</f>
        <v/>
      </c>
      <c r="Y128" s="558" t="str">
        <f>IF(Y127="","",VLOOKUP(Y127,[8]シフト記号表!$C$6:$L$47,10,FALSE))</f>
        <v/>
      </c>
      <c r="Z128" s="558" t="str">
        <f>IF(Z127="","",VLOOKUP(Z127,[8]シフト記号表!$C$6:$L$47,10,FALSE))</f>
        <v/>
      </c>
      <c r="AA128" s="558" t="str">
        <f>IF(AA127="","",VLOOKUP(AA127,[8]シフト記号表!$C$6:$L$47,10,FALSE))</f>
        <v/>
      </c>
      <c r="AB128" s="558" t="str">
        <f>IF(AB127="","",VLOOKUP(AB127,[8]シフト記号表!$C$6:$L$47,10,FALSE))</f>
        <v/>
      </c>
      <c r="AC128" s="559" t="str">
        <f>IF(AC127="","",VLOOKUP(AC127,[8]シフト記号表!$C$6:$L$47,10,FALSE))</f>
        <v/>
      </c>
      <c r="AD128" s="557" t="str">
        <f>IF(AD127="","",VLOOKUP(AD127,[8]シフト記号表!$C$6:$L$47,10,FALSE))</f>
        <v/>
      </c>
      <c r="AE128" s="558" t="str">
        <f>IF(AE127="","",VLOOKUP(AE127,[8]シフト記号表!$C$6:$L$47,10,FALSE))</f>
        <v/>
      </c>
      <c r="AF128" s="558" t="str">
        <f>IF(AF127="","",VLOOKUP(AF127,[8]シフト記号表!$C$6:$L$47,10,FALSE))</f>
        <v/>
      </c>
      <c r="AG128" s="558" t="str">
        <f>IF(AG127="","",VLOOKUP(AG127,[8]シフト記号表!$C$6:$L$47,10,FALSE))</f>
        <v/>
      </c>
      <c r="AH128" s="558" t="str">
        <f>IF(AH127="","",VLOOKUP(AH127,[8]シフト記号表!$C$6:$L$47,10,FALSE))</f>
        <v/>
      </c>
      <c r="AI128" s="558" t="str">
        <f>IF(AI127="","",VLOOKUP(AI127,[8]シフト記号表!$C$6:$L$47,10,FALSE))</f>
        <v/>
      </c>
      <c r="AJ128" s="559" t="str">
        <f>IF(AJ127="","",VLOOKUP(AJ127,[8]シフト記号表!$C$6:$L$47,10,FALSE))</f>
        <v/>
      </c>
      <c r="AK128" s="557" t="str">
        <f>IF(AK127="","",VLOOKUP(AK127,[8]シフト記号表!$C$6:$L$47,10,FALSE))</f>
        <v/>
      </c>
      <c r="AL128" s="558" t="str">
        <f>IF(AL127="","",VLOOKUP(AL127,[8]シフト記号表!$C$6:$L$47,10,FALSE))</f>
        <v/>
      </c>
      <c r="AM128" s="558" t="str">
        <f>IF(AM127="","",VLOOKUP(AM127,[8]シフト記号表!$C$6:$L$47,10,FALSE))</f>
        <v/>
      </c>
      <c r="AN128" s="558" t="str">
        <f>IF(AN127="","",VLOOKUP(AN127,[8]シフト記号表!$C$6:$L$47,10,FALSE))</f>
        <v/>
      </c>
      <c r="AO128" s="558" t="str">
        <f>IF(AO127="","",VLOOKUP(AO127,[8]シフト記号表!$C$6:$L$47,10,FALSE))</f>
        <v/>
      </c>
      <c r="AP128" s="558" t="str">
        <f>IF(AP127="","",VLOOKUP(AP127,[8]シフト記号表!$C$6:$L$47,10,FALSE))</f>
        <v/>
      </c>
      <c r="AQ128" s="559" t="str">
        <f>IF(AQ127="","",VLOOKUP(AQ127,[8]シフト記号表!$C$6:$L$47,10,FALSE))</f>
        <v/>
      </c>
      <c r="AR128" s="557" t="str">
        <f>IF(AR127="","",VLOOKUP(AR127,[8]シフト記号表!$C$6:$L$47,10,FALSE))</f>
        <v/>
      </c>
      <c r="AS128" s="558" t="str">
        <f>IF(AS127="","",VLOOKUP(AS127,[8]シフト記号表!$C$6:$L$47,10,FALSE))</f>
        <v/>
      </c>
      <c r="AT128" s="558" t="str">
        <f>IF(AT127="","",VLOOKUP(AT127,[8]シフト記号表!$C$6:$L$47,10,FALSE))</f>
        <v/>
      </c>
      <c r="AU128" s="558" t="str">
        <f>IF(AU127="","",VLOOKUP(AU127,[8]シフト記号表!$C$6:$L$47,10,FALSE))</f>
        <v/>
      </c>
      <c r="AV128" s="558" t="str">
        <f>IF(AV127="","",VLOOKUP(AV127,[8]シフト記号表!$C$6:$L$47,10,FALSE))</f>
        <v/>
      </c>
      <c r="AW128" s="558" t="str">
        <f>IF(AW127="","",VLOOKUP(AW127,[8]シフト記号表!$C$6:$L$47,10,FALSE))</f>
        <v/>
      </c>
      <c r="AX128" s="559" t="str">
        <f>IF(AX127="","",VLOOKUP(AX127,[8]シフト記号表!$C$6:$L$47,10,FALSE))</f>
        <v/>
      </c>
      <c r="AY128" s="557" t="str">
        <f>IF(AY127="","",VLOOKUP(AY127,[8]シフト記号表!$C$6:$L$47,10,FALSE))</f>
        <v/>
      </c>
      <c r="AZ128" s="558" t="str">
        <f>IF(AZ127="","",VLOOKUP(AZ127,[8]シフト記号表!$C$6:$L$47,10,FALSE))</f>
        <v/>
      </c>
      <c r="BA128" s="558" t="str">
        <f>IF(BA127="","",VLOOKUP(BA127,[8]シフト記号表!$C$6:$L$47,10,FALSE))</f>
        <v/>
      </c>
      <c r="BB128" s="2132">
        <f>IF($BE$3="４週",SUM(W128:AX128),IF($BE$3="暦月",SUM(W128:BA128),""))</f>
        <v>0</v>
      </c>
      <c r="BC128" s="2133"/>
      <c r="BD128" s="2134">
        <f>IF($BE$3="４週",BB128/4,IF($BE$3="暦月",(BB128/($BE$8/7)),""))</f>
        <v>0</v>
      </c>
      <c r="BE128" s="2133"/>
      <c r="BF128" s="2129"/>
      <c r="BG128" s="2130"/>
      <c r="BH128" s="2130"/>
      <c r="BI128" s="2130"/>
      <c r="BJ128" s="2131"/>
    </row>
    <row r="129" spans="2:62" ht="20.25" customHeight="1" x14ac:dyDescent="0.15">
      <c r="B129" s="2049">
        <f>B127+1</f>
        <v>57</v>
      </c>
      <c r="C129" s="2121"/>
      <c r="D129" s="2122"/>
      <c r="E129" s="761"/>
      <c r="F129" s="762"/>
      <c r="G129" s="761"/>
      <c r="H129" s="762"/>
      <c r="I129" s="2123"/>
      <c r="J129" s="2124"/>
      <c r="K129" s="2125"/>
      <c r="L129" s="2126"/>
      <c r="M129" s="2126"/>
      <c r="N129" s="2122"/>
      <c r="O129" s="2066"/>
      <c r="P129" s="2067"/>
      <c r="Q129" s="2067"/>
      <c r="R129" s="2067"/>
      <c r="S129" s="2068"/>
      <c r="T129" s="776" t="s">
        <v>887</v>
      </c>
      <c r="U129" s="777"/>
      <c r="V129" s="778"/>
      <c r="W129" s="549"/>
      <c r="X129" s="550"/>
      <c r="Y129" s="550"/>
      <c r="Z129" s="550"/>
      <c r="AA129" s="550"/>
      <c r="AB129" s="550"/>
      <c r="AC129" s="551"/>
      <c r="AD129" s="549"/>
      <c r="AE129" s="550"/>
      <c r="AF129" s="550"/>
      <c r="AG129" s="550"/>
      <c r="AH129" s="550"/>
      <c r="AI129" s="550"/>
      <c r="AJ129" s="551"/>
      <c r="AK129" s="549"/>
      <c r="AL129" s="550"/>
      <c r="AM129" s="550"/>
      <c r="AN129" s="550"/>
      <c r="AO129" s="550"/>
      <c r="AP129" s="550"/>
      <c r="AQ129" s="551"/>
      <c r="AR129" s="549"/>
      <c r="AS129" s="550"/>
      <c r="AT129" s="550"/>
      <c r="AU129" s="550"/>
      <c r="AV129" s="550"/>
      <c r="AW129" s="550"/>
      <c r="AX129" s="551"/>
      <c r="AY129" s="549"/>
      <c r="AZ129" s="550"/>
      <c r="BA129" s="772"/>
      <c r="BB129" s="2127"/>
      <c r="BC129" s="2128"/>
      <c r="BD129" s="2116"/>
      <c r="BE129" s="2117"/>
      <c r="BF129" s="2118"/>
      <c r="BG129" s="2119"/>
      <c r="BH129" s="2119"/>
      <c r="BI129" s="2119"/>
      <c r="BJ129" s="2120"/>
    </row>
    <row r="130" spans="2:62" ht="20.25" customHeight="1" x14ac:dyDescent="0.15">
      <c r="B130" s="2050"/>
      <c r="C130" s="2135"/>
      <c r="D130" s="2136"/>
      <c r="E130" s="779"/>
      <c r="F130" s="780">
        <f>C129</f>
        <v>0</v>
      </c>
      <c r="G130" s="779"/>
      <c r="H130" s="780">
        <f>I129</f>
        <v>0</v>
      </c>
      <c r="I130" s="2137"/>
      <c r="J130" s="2138"/>
      <c r="K130" s="2139"/>
      <c r="L130" s="2140"/>
      <c r="M130" s="2140"/>
      <c r="N130" s="2136"/>
      <c r="O130" s="2066"/>
      <c r="P130" s="2067"/>
      <c r="Q130" s="2067"/>
      <c r="R130" s="2067"/>
      <c r="S130" s="2068"/>
      <c r="T130" s="773" t="s">
        <v>888</v>
      </c>
      <c r="U130" s="774"/>
      <c r="V130" s="775"/>
      <c r="W130" s="557" t="str">
        <f>IF(W129="","",VLOOKUP(W129,[8]シフト記号表!$C$6:$L$47,10,FALSE))</f>
        <v/>
      </c>
      <c r="X130" s="558" t="str">
        <f>IF(X129="","",VLOOKUP(X129,[8]シフト記号表!$C$6:$L$47,10,FALSE))</f>
        <v/>
      </c>
      <c r="Y130" s="558" t="str">
        <f>IF(Y129="","",VLOOKUP(Y129,[8]シフト記号表!$C$6:$L$47,10,FALSE))</f>
        <v/>
      </c>
      <c r="Z130" s="558" t="str">
        <f>IF(Z129="","",VLOOKUP(Z129,[8]シフト記号表!$C$6:$L$47,10,FALSE))</f>
        <v/>
      </c>
      <c r="AA130" s="558" t="str">
        <f>IF(AA129="","",VLOOKUP(AA129,[8]シフト記号表!$C$6:$L$47,10,FALSE))</f>
        <v/>
      </c>
      <c r="AB130" s="558" t="str">
        <f>IF(AB129="","",VLOOKUP(AB129,[8]シフト記号表!$C$6:$L$47,10,FALSE))</f>
        <v/>
      </c>
      <c r="AC130" s="559" t="str">
        <f>IF(AC129="","",VLOOKUP(AC129,[8]シフト記号表!$C$6:$L$47,10,FALSE))</f>
        <v/>
      </c>
      <c r="AD130" s="557" t="str">
        <f>IF(AD129="","",VLOOKUP(AD129,[8]シフト記号表!$C$6:$L$47,10,FALSE))</f>
        <v/>
      </c>
      <c r="AE130" s="558" t="str">
        <f>IF(AE129="","",VLOOKUP(AE129,[8]シフト記号表!$C$6:$L$47,10,FALSE))</f>
        <v/>
      </c>
      <c r="AF130" s="558" t="str">
        <f>IF(AF129="","",VLOOKUP(AF129,[8]シフト記号表!$C$6:$L$47,10,FALSE))</f>
        <v/>
      </c>
      <c r="AG130" s="558" t="str">
        <f>IF(AG129="","",VLOOKUP(AG129,[8]シフト記号表!$C$6:$L$47,10,FALSE))</f>
        <v/>
      </c>
      <c r="AH130" s="558" t="str">
        <f>IF(AH129="","",VLOOKUP(AH129,[8]シフト記号表!$C$6:$L$47,10,FALSE))</f>
        <v/>
      </c>
      <c r="AI130" s="558" t="str">
        <f>IF(AI129="","",VLOOKUP(AI129,[8]シフト記号表!$C$6:$L$47,10,FALSE))</f>
        <v/>
      </c>
      <c r="AJ130" s="559" t="str">
        <f>IF(AJ129="","",VLOOKUP(AJ129,[8]シフト記号表!$C$6:$L$47,10,FALSE))</f>
        <v/>
      </c>
      <c r="AK130" s="557" t="str">
        <f>IF(AK129="","",VLOOKUP(AK129,[8]シフト記号表!$C$6:$L$47,10,FALSE))</f>
        <v/>
      </c>
      <c r="AL130" s="558" t="str">
        <f>IF(AL129="","",VLOOKUP(AL129,[8]シフト記号表!$C$6:$L$47,10,FALSE))</f>
        <v/>
      </c>
      <c r="AM130" s="558" t="str">
        <f>IF(AM129="","",VLOOKUP(AM129,[8]シフト記号表!$C$6:$L$47,10,FALSE))</f>
        <v/>
      </c>
      <c r="AN130" s="558" t="str">
        <f>IF(AN129="","",VLOOKUP(AN129,[8]シフト記号表!$C$6:$L$47,10,FALSE))</f>
        <v/>
      </c>
      <c r="AO130" s="558" t="str">
        <f>IF(AO129="","",VLOOKUP(AO129,[8]シフト記号表!$C$6:$L$47,10,FALSE))</f>
        <v/>
      </c>
      <c r="AP130" s="558" t="str">
        <f>IF(AP129="","",VLOOKUP(AP129,[8]シフト記号表!$C$6:$L$47,10,FALSE))</f>
        <v/>
      </c>
      <c r="AQ130" s="559" t="str">
        <f>IF(AQ129="","",VLOOKUP(AQ129,[8]シフト記号表!$C$6:$L$47,10,FALSE))</f>
        <v/>
      </c>
      <c r="AR130" s="557" t="str">
        <f>IF(AR129="","",VLOOKUP(AR129,[8]シフト記号表!$C$6:$L$47,10,FALSE))</f>
        <v/>
      </c>
      <c r="AS130" s="558" t="str">
        <f>IF(AS129="","",VLOOKUP(AS129,[8]シフト記号表!$C$6:$L$47,10,FALSE))</f>
        <v/>
      </c>
      <c r="AT130" s="558" t="str">
        <f>IF(AT129="","",VLOOKUP(AT129,[8]シフト記号表!$C$6:$L$47,10,FALSE))</f>
        <v/>
      </c>
      <c r="AU130" s="558" t="str">
        <f>IF(AU129="","",VLOOKUP(AU129,[8]シフト記号表!$C$6:$L$47,10,FALSE))</f>
        <v/>
      </c>
      <c r="AV130" s="558" t="str">
        <f>IF(AV129="","",VLOOKUP(AV129,[8]シフト記号表!$C$6:$L$47,10,FALSE))</f>
        <v/>
      </c>
      <c r="AW130" s="558" t="str">
        <f>IF(AW129="","",VLOOKUP(AW129,[8]シフト記号表!$C$6:$L$47,10,FALSE))</f>
        <v/>
      </c>
      <c r="AX130" s="559" t="str">
        <f>IF(AX129="","",VLOOKUP(AX129,[8]シフト記号表!$C$6:$L$47,10,FALSE))</f>
        <v/>
      </c>
      <c r="AY130" s="557" t="str">
        <f>IF(AY129="","",VLOOKUP(AY129,[8]シフト記号表!$C$6:$L$47,10,FALSE))</f>
        <v/>
      </c>
      <c r="AZ130" s="558" t="str">
        <f>IF(AZ129="","",VLOOKUP(AZ129,[8]シフト記号表!$C$6:$L$47,10,FALSE))</f>
        <v/>
      </c>
      <c r="BA130" s="558" t="str">
        <f>IF(BA129="","",VLOOKUP(BA129,[8]シフト記号表!$C$6:$L$47,10,FALSE))</f>
        <v/>
      </c>
      <c r="BB130" s="2132">
        <f>IF($BE$3="４週",SUM(W130:AX130),IF($BE$3="暦月",SUM(W130:BA130),""))</f>
        <v>0</v>
      </c>
      <c r="BC130" s="2133"/>
      <c r="BD130" s="2134">
        <f>IF($BE$3="４週",BB130/4,IF($BE$3="暦月",(BB130/($BE$8/7)),""))</f>
        <v>0</v>
      </c>
      <c r="BE130" s="2133"/>
      <c r="BF130" s="2129"/>
      <c r="BG130" s="2130"/>
      <c r="BH130" s="2130"/>
      <c r="BI130" s="2130"/>
      <c r="BJ130" s="2131"/>
    </row>
    <row r="131" spans="2:62" ht="20.25" customHeight="1" x14ac:dyDescent="0.15">
      <c r="B131" s="2049">
        <f>B129+1</f>
        <v>58</v>
      </c>
      <c r="C131" s="2121"/>
      <c r="D131" s="2122"/>
      <c r="E131" s="761"/>
      <c r="F131" s="762"/>
      <c r="G131" s="761"/>
      <c r="H131" s="762"/>
      <c r="I131" s="2123"/>
      <c r="J131" s="2124"/>
      <c r="K131" s="2125"/>
      <c r="L131" s="2126"/>
      <c r="M131" s="2126"/>
      <c r="N131" s="2122"/>
      <c r="O131" s="2066"/>
      <c r="P131" s="2067"/>
      <c r="Q131" s="2067"/>
      <c r="R131" s="2067"/>
      <c r="S131" s="2068"/>
      <c r="T131" s="776" t="s">
        <v>887</v>
      </c>
      <c r="U131" s="777"/>
      <c r="V131" s="778"/>
      <c r="W131" s="549"/>
      <c r="X131" s="550"/>
      <c r="Y131" s="550"/>
      <c r="Z131" s="550"/>
      <c r="AA131" s="550"/>
      <c r="AB131" s="550"/>
      <c r="AC131" s="551"/>
      <c r="AD131" s="549"/>
      <c r="AE131" s="550"/>
      <c r="AF131" s="550"/>
      <c r="AG131" s="550"/>
      <c r="AH131" s="550"/>
      <c r="AI131" s="550"/>
      <c r="AJ131" s="551"/>
      <c r="AK131" s="549"/>
      <c r="AL131" s="550"/>
      <c r="AM131" s="550"/>
      <c r="AN131" s="550"/>
      <c r="AO131" s="550"/>
      <c r="AP131" s="550"/>
      <c r="AQ131" s="551"/>
      <c r="AR131" s="549"/>
      <c r="AS131" s="550"/>
      <c r="AT131" s="550"/>
      <c r="AU131" s="550"/>
      <c r="AV131" s="550"/>
      <c r="AW131" s="550"/>
      <c r="AX131" s="551"/>
      <c r="AY131" s="549"/>
      <c r="AZ131" s="550"/>
      <c r="BA131" s="772"/>
      <c r="BB131" s="2127"/>
      <c r="BC131" s="2128"/>
      <c r="BD131" s="2116"/>
      <c r="BE131" s="2117"/>
      <c r="BF131" s="2118"/>
      <c r="BG131" s="2119"/>
      <c r="BH131" s="2119"/>
      <c r="BI131" s="2119"/>
      <c r="BJ131" s="2120"/>
    </row>
    <row r="132" spans="2:62" ht="20.25" customHeight="1" x14ac:dyDescent="0.15">
      <c r="B132" s="2050"/>
      <c r="C132" s="2135"/>
      <c r="D132" s="2136"/>
      <c r="E132" s="779"/>
      <c r="F132" s="780">
        <f>C131</f>
        <v>0</v>
      </c>
      <c r="G132" s="779"/>
      <c r="H132" s="780">
        <f>I131</f>
        <v>0</v>
      </c>
      <c r="I132" s="2137"/>
      <c r="J132" s="2138"/>
      <c r="K132" s="2139"/>
      <c r="L132" s="2140"/>
      <c r="M132" s="2140"/>
      <c r="N132" s="2136"/>
      <c r="O132" s="2066"/>
      <c r="P132" s="2067"/>
      <c r="Q132" s="2067"/>
      <c r="R132" s="2067"/>
      <c r="S132" s="2068"/>
      <c r="T132" s="773" t="s">
        <v>888</v>
      </c>
      <c r="U132" s="774"/>
      <c r="V132" s="775"/>
      <c r="W132" s="557" t="str">
        <f>IF(W131="","",VLOOKUP(W131,[8]シフト記号表!$C$6:$L$47,10,FALSE))</f>
        <v/>
      </c>
      <c r="X132" s="558" t="str">
        <f>IF(X131="","",VLOOKUP(X131,[8]シフト記号表!$C$6:$L$47,10,FALSE))</f>
        <v/>
      </c>
      <c r="Y132" s="558" t="str">
        <f>IF(Y131="","",VLOOKUP(Y131,[8]シフト記号表!$C$6:$L$47,10,FALSE))</f>
        <v/>
      </c>
      <c r="Z132" s="558" t="str">
        <f>IF(Z131="","",VLOOKUP(Z131,[8]シフト記号表!$C$6:$L$47,10,FALSE))</f>
        <v/>
      </c>
      <c r="AA132" s="558" t="str">
        <f>IF(AA131="","",VLOOKUP(AA131,[8]シフト記号表!$C$6:$L$47,10,FALSE))</f>
        <v/>
      </c>
      <c r="AB132" s="558" t="str">
        <f>IF(AB131="","",VLOOKUP(AB131,[8]シフト記号表!$C$6:$L$47,10,FALSE))</f>
        <v/>
      </c>
      <c r="AC132" s="559" t="str">
        <f>IF(AC131="","",VLOOKUP(AC131,[8]シフト記号表!$C$6:$L$47,10,FALSE))</f>
        <v/>
      </c>
      <c r="AD132" s="557" t="str">
        <f>IF(AD131="","",VLOOKUP(AD131,[8]シフト記号表!$C$6:$L$47,10,FALSE))</f>
        <v/>
      </c>
      <c r="AE132" s="558" t="str">
        <f>IF(AE131="","",VLOOKUP(AE131,[8]シフト記号表!$C$6:$L$47,10,FALSE))</f>
        <v/>
      </c>
      <c r="AF132" s="558" t="str">
        <f>IF(AF131="","",VLOOKUP(AF131,[8]シフト記号表!$C$6:$L$47,10,FALSE))</f>
        <v/>
      </c>
      <c r="AG132" s="558" t="str">
        <f>IF(AG131="","",VLOOKUP(AG131,[8]シフト記号表!$C$6:$L$47,10,FALSE))</f>
        <v/>
      </c>
      <c r="AH132" s="558" t="str">
        <f>IF(AH131="","",VLOOKUP(AH131,[8]シフト記号表!$C$6:$L$47,10,FALSE))</f>
        <v/>
      </c>
      <c r="AI132" s="558" t="str">
        <f>IF(AI131="","",VLOOKUP(AI131,[8]シフト記号表!$C$6:$L$47,10,FALSE))</f>
        <v/>
      </c>
      <c r="AJ132" s="559" t="str">
        <f>IF(AJ131="","",VLOOKUP(AJ131,[8]シフト記号表!$C$6:$L$47,10,FALSE))</f>
        <v/>
      </c>
      <c r="AK132" s="557" t="str">
        <f>IF(AK131="","",VLOOKUP(AK131,[8]シフト記号表!$C$6:$L$47,10,FALSE))</f>
        <v/>
      </c>
      <c r="AL132" s="558" t="str">
        <f>IF(AL131="","",VLOOKUP(AL131,[8]シフト記号表!$C$6:$L$47,10,FALSE))</f>
        <v/>
      </c>
      <c r="AM132" s="558" t="str">
        <f>IF(AM131="","",VLOOKUP(AM131,[8]シフト記号表!$C$6:$L$47,10,FALSE))</f>
        <v/>
      </c>
      <c r="AN132" s="558" t="str">
        <f>IF(AN131="","",VLOOKUP(AN131,[8]シフト記号表!$C$6:$L$47,10,FALSE))</f>
        <v/>
      </c>
      <c r="AO132" s="558" t="str">
        <f>IF(AO131="","",VLOOKUP(AO131,[8]シフト記号表!$C$6:$L$47,10,FALSE))</f>
        <v/>
      </c>
      <c r="AP132" s="558" t="str">
        <f>IF(AP131="","",VLOOKUP(AP131,[8]シフト記号表!$C$6:$L$47,10,FALSE))</f>
        <v/>
      </c>
      <c r="AQ132" s="559" t="str">
        <f>IF(AQ131="","",VLOOKUP(AQ131,[8]シフト記号表!$C$6:$L$47,10,FALSE))</f>
        <v/>
      </c>
      <c r="AR132" s="557" t="str">
        <f>IF(AR131="","",VLOOKUP(AR131,[8]シフト記号表!$C$6:$L$47,10,FALSE))</f>
        <v/>
      </c>
      <c r="AS132" s="558" t="str">
        <f>IF(AS131="","",VLOOKUP(AS131,[8]シフト記号表!$C$6:$L$47,10,FALSE))</f>
        <v/>
      </c>
      <c r="AT132" s="558" t="str">
        <f>IF(AT131="","",VLOOKUP(AT131,[8]シフト記号表!$C$6:$L$47,10,FALSE))</f>
        <v/>
      </c>
      <c r="AU132" s="558" t="str">
        <f>IF(AU131="","",VLOOKUP(AU131,[8]シフト記号表!$C$6:$L$47,10,FALSE))</f>
        <v/>
      </c>
      <c r="AV132" s="558" t="str">
        <f>IF(AV131="","",VLOOKUP(AV131,[8]シフト記号表!$C$6:$L$47,10,FALSE))</f>
        <v/>
      </c>
      <c r="AW132" s="558" t="str">
        <f>IF(AW131="","",VLOOKUP(AW131,[8]シフト記号表!$C$6:$L$47,10,FALSE))</f>
        <v/>
      </c>
      <c r="AX132" s="559" t="str">
        <f>IF(AX131="","",VLOOKUP(AX131,[8]シフト記号表!$C$6:$L$47,10,FALSE))</f>
        <v/>
      </c>
      <c r="AY132" s="557" t="str">
        <f>IF(AY131="","",VLOOKUP(AY131,[8]シフト記号表!$C$6:$L$47,10,FALSE))</f>
        <v/>
      </c>
      <c r="AZ132" s="558" t="str">
        <f>IF(AZ131="","",VLOOKUP(AZ131,[8]シフト記号表!$C$6:$L$47,10,FALSE))</f>
        <v/>
      </c>
      <c r="BA132" s="558" t="str">
        <f>IF(BA131="","",VLOOKUP(BA131,[8]シフト記号表!$C$6:$L$47,10,FALSE))</f>
        <v/>
      </c>
      <c r="BB132" s="2132">
        <f>IF($BE$3="４週",SUM(W132:AX132),IF($BE$3="暦月",SUM(W132:BA132),""))</f>
        <v>0</v>
      </c>
      <c r="BC132" s="2133"/>
      <c r="BD132" s="2134">
        <f>IF($BE$3="４週",BB132/4,IF($BE$3="暦月",(BB132/($BE$8/7)),""))</f>
        <v>0</v>
      </c>
      <c r="BE132" s="2133"/>
      <c r="BF132" s="2129"/>
      <c r="BG132" s="2130"/>
      <c r="BH132" s="2130"/>
      <c r="BI132" s="2130"/>
      <c r="BJ132" s="2131"/>
    </row>
    <row r="133" spans="2:62" ht="20.25" customHeight="1" x14ac:dyDescent="0.15">
      <c r="B133" s="2049">
        <f>B131+1</f>
        <v>59</v>
      </c>
      <c r="C133" s="2121"/>
      <c r="D133" s="2122"/>
      <c r="E133" s="761"/>
      <c r="F133" s="762"/>
      <c r="G133" s="761"/>
      <c r="H133" s="762"/>
      <c r="I133" s="2123"/>
      <c r="J133" s="2124"/>
      <c r="K133" s="2125"/>
      <c r="L133" s="2126"/>
      <c r="M133" s="2126"/>
      <c r="N133" s="2122"/>
      <c r="O133" s="2066"/>
      <c r="P133" s="2067"/>
      <c r="Q133" s="2067"/>
      <c r="R133" s="2067"/>
      <c r="S133" s="2068"/>
      <c r="T133" s="776" t="s">
        <v>887</v>
      </c>
      <c r="U133" s="777"/>
      <c r="V133" s="778"/>
      <c r="W133" s="549"/>
      <c r="X133" s="550"/>
      <c r="Y133" s="550"/>
      <c r="Z133" s="550"/>
      <c r="AA133" s="550"/>
      <c r="AB133" s="550"/>
      <c r="AC133" s="551"/>
      <c r="AD133" s="549"/>
      <c r="AE133" s="550"/>
      <c r="AF133" s="550"/>
      <c r="AG133" s="550"/>
      <c r="AH133" s="550"/>
      <c r="AI133" s="550"/>
      <c r="AJ133" s="551"/>
      <c r="AK133" s="549"/>
      <c r="AL133" s="550"/>
      <c r="AM133" s="550"/>
      <c r="AN133" s="550"/>
      <c r="AO133" s="550"/>
      <c r="AP133" s="550"/>
      <c r="AQ133" s="551"/>
      <c r="AR133" s="549"/>
      <c r="AS133" s="550"/>
      <c r="AT133" s="550"/>
      <c r="AU133" s="550"/>
      <c r="AV133" s="550"/>
      <c r="AW133" s="550"/>
      <c r="AX133" s="551"/>
      <c r="AY133" s="549"/>
      <c r="AZ133" s="550"/>
      <c r="BA133" s="772"/>
      <c r="BB133" s="2127"/>
      <c r="BC133" s="2128"/>
      <c r="BD133" s="2116"/>
      <c r="BE133" s="2117"/>
      <c r="BF133" s="2118"/>
      <c r="BG133" s="2119"/>
      <c r="BH133" s="2119"/>
      <c r="BI133" s="2119"/>
      <c r="BJ133" s="2120"/>
    </row>
    <row r="134" spans="2:62" ht="20.25" customHeight="1" x14ac:dyDescent="0.15">
      <c r="B134" s="2050"/>
      <c r="C134" s="2135"/>
      <c r="D134" s="2136"/>
      <c r="E134" s="779"/>
      <c r="F134" s="780">
        <f>C133</f>
        <v>0</v>
      </c>
      <c r="G134" s="779"/>
      <c r="H134" s="780">
        <f>I133</f>
        <v>0</v>
      </c>
      <c r="I134" s="2137"/>
      <c r="J134" s="2138"/>
      <c r="K134" s="2139"/>
      <c r="L134" s="2140"/>
      <c r="M134" s="2140"/>
      <c r="N134" s="2136"/>
      <c r="O134" s="2066"/>
      <c r="P134" s="2067"/>
      <c r="Q134" s="2067"/>
      <c r="R134" s="2067"/>
      <c r="S134" s="2068"/>
      <c r="T134" s="773" t="s">
        <v>888</v>
      </c>
      <c r="U134" s="774"/>
      <c r="V134" s="775"/>
      <c r="W134" s="557" t="str">
        <f>IF(W133="","",VLOOKUP(W133,[8]シフト記号表!$C$6:$L$47,10,FALSE))</f>
        <v/>
      </c>
      <c r="X134" s="558" t="str">
        <f>IF(X133="","",VLOOKUP(X133,[8]シフト記号表!$C$6:$L$47,10,FALSE))</f>
        <v/>
      </c>
      <c r="Y134" s="558" t="str">
        <f>IF(Y133="","",VLOOKUP(Y133,[8]シフト記号表!$C$6:$L$47,10,FALSE))</f>
        <v/>
      </c>
      <c r="Z134" s="558" t="str">
        <f>IF(Z133="","",VLOOKUP(Z133,[8]シフト記号表!$C$6:$L$47,10,FALSE))</f>
        <v/>
      </c>
      <c r="AA134" s="558" t="str">
        <f>IF(AA133="","",VLOOKUP(AA133,[8]シフト記号表!$C$6:$L$47,10,FALSE))</f>
        <v/>
      </c>
      <c r="AB134" s="558" t="str">
        <f>IF(AB133="","",VLOOKUP(AB133,[8]シフト記号表!$C$6:$L$47,10,FALSE))</f>
        <v/>
      </c>
      <c r="AC134" s="559" t="str">
        <f>IF(AC133="","",VLOOKUP(AC133,[8]シフト記号表!$C$6:$L$47,10,FALSE))</f>
        <v/>
      </c>
      <c r="AD134" s="557" t="str">
        <f>IF(AD133="","",VLOOKUP(AD133,[8]シフト記号表!$C$6:$L$47,10,FALSE))</f>
        <v/>
      </c>
      <c r="AE134" s="558" t="str">
        <f>IF(AE133="","",VLOOKUP(AE133,[8]シフト記号表!$C$6:$L$47,10,FALSE))</f>
        <v/>
      </c>
      <c r="AF134" s="558" t="str">
        <f>IF(AF133="","",VLOOKUP(AF133,[8]シフト記号表!$C$6:$L$47,10,FALSE))</f>
        <v/>
      </c>
      <c r="AG134" s="558" t="str">
        <f>IF(AG133="","",VLOOKUP(AG133,[8]シフト記号表!$C$6:$L$47,10,FALSE))</f>
        <v/>
      </c>
      <c r="AH134" s="558" t="str">
        <f>IF(AH133="","",VLOOKUP(AH133,[8]シフト記号表!$C$6:$L$47,10,FALSE))</f>
        <v/>
      </c>
      <c r="AI134" s="558" t="str">
        <f>IF(AI133="","",VLOOKUP(AI133,[8]シフト記号表!$C$6:$L$47,10,FALSE))</f>
        <v/>
      </c>
      <c r="AJ134" s="559" t="str">
        <f>IF(AJ133="","",VLOOKUP(AJ133,[8]シフト記号表!$C$6:$L$47,10,FALSE))</f>
        <v/>
      </c>
      <c r="AK134" s="557" t="str">
        <f>IF(AK133="","",VLOOKUP(AK133,[8]シフト記号表!$C$6:$L$47,10,FALSE))</f>
        <v/>
      </c>
      <c r="AL134" s="558" t="str">
        <f>IF(AL133="","",VLOOKUP(AL133,[8]シフト記号表!$C$6:$L$47,10,FALSE))</f>
        <v/>
      </c>
      <c r="AM134" s="558" t="str">
        <f>IF(AM133="","",VLOOKUP(AM133,[8]シフト記号表!$C$6:$L$47,10,FALSE))</f>
        <v/>
      </c>
      <c r="AN134" s="558" t="str">
        <f>IF(AN133="","",VLOOKUP(AN133,[8]シフト記号表!$C$6:$L$47,10,FALSE))</f>
        <v/>
      </c>
      <c r="AO134" s="558" t="str">
        <f>IF(AO133="","",VLOOKUP(AO133,[8]シフト記号表!$C$6:$L$47,10,FALSE))</f>
        <v/>
      </c>
      <c r="AP134" s="558" t="str">
        <f>IF(AP133="","",VLOOKUP(AP133,[8]シフト記号表!$C$6:$L$47,10,FALSE))</f>
        <v/>
      </c>
      <c r="AQ134" s="559" t="str">
        <f>IF(AQ133="","",VLOOKUP(AQ133,[8]シフト記号表!$C$6:$L$47,10,FALSE))</f>
        <v/>
      </c>
      <c r="AR134" s="557" t="str">
        <f>IF(AR133="","",VLOOKUP(AR133,[8]シフト記号表!$C$6:$L$47,10,FALSE))</f>
        <v/>
      </c>
      <c r="AS134" s="558" t="str">
        <f>IF(AS133="","",VLOOKUP(AS133,[8]シフト記号表!$C$6:$L$47,10,FALSE))</f>
        <v/>
      </c>
      <c r="AT134" s="558" t="str">
        <f>IF(AT133="","",VLOOKUP(AT133,[8]シフト記号表!$C$6:$L$47,10,FALSE))</f>
        <v/>
      </c>
      <c r="AU134" s="558" t="str">
        <f>IF(AU133="","",VLOOKUP(AU133,[8]シフト記号表!$C$6:$L$47,10,FALSE))</f>
        <v/>
      </c>
      <c r="AV134" s="558" t="str">
        <f>IF(AV133="","",VLOOKUP(AV133,[8]シフト記号表!$C$6:$L$47,10,FALSE))</f>
        <v/>
      </c>
      <c r="AW134" s="558" t="str">
        <f>IF(AW133="","",VLOOKUP(AW133,[8]シフト記号表!$C$6:$L$47,10,FALSE))</f>
        <v/>
      </c>
      <c r="AX134" s="559" t="str">
        <f>IF(AX133="","",VLOOKUP(AX133,[8]シフト記号表!$C$6:$L$47,10,FALSE))</f>
        <v/>
      </c>
      <c r="AY134" s="557" t="str">
        <f>IF(AY133="","",VLOOKUP(AY133,[8]シフト記号表!$C$6:$L$47,10,FALSE))</f>
        <v/>
      </c>
      <c r="AZ134" s="558" t="str">
        <f>IF(AZ133="","",VLOOKUP(AZ133,[8]シフト記号表!$C$6:$L$47,10,FALSE))</f>
        <v/>
      </c>
      <c r="BA134" s="558" t="str">
        <f>IF(BA133="","",VLOOKUP(BA133,[8]シフト記号表!$C$6:$L$47,10,FALSE))</f>
        <v/>
      </c>
      <c r="BB134" s="2132">
        <f>IF($BE$3="４週",SUM(W134:AX134),IF($BE$3="暦月",SUM(W134:BA134),""))</f>
        <v>0</v>
      </c>
      <c r="BC134" s="2133"/>
      <c r="BD134" s="2134">
        <f>IF($BE$3="４週",BB134/4,IF($BE$3="暦月",(BB134/($BE$8/7)),""))</f>
        <v>0</v>
      </c>
      <c r="BE134" s="2133"/>
      <c r="BF134" s="2129"/>
      <c r="BG134" s="2130"/>
      <c r="BH134" s="2130"/>
      <c r="BI134" s="2130"/>
      <c r="BJ134" s="2131"/>
    </row>
    <row r="135" spans="2:62" ht="20.25" customHeight="1" x14ac:dyDescent="0.15">
      <c r="B135" s="2049">
        <f>B133+1</f>
        <v>60</v>
      </c>
      <c r="C135" s="2121"/>
      <c r="D135" s="2122"/>
      <c r="E135" s="761"/>
      <c r="F135" s="762"/>
      <c r="G135" s="761"/>
      <c r="H135" s="762"/>
      <c r="I135" s="2123"/>
      <c r="J135" s="2124"/>
      <c r="K135" s="2125"/>
      <c r="L135" s="2126"/>
      <c r="M135" s="2126"/>
      <c r="N135" s="2122"/>
      <c r="O135" s="2066"/>
      <c r="P135" s="2067"/>
      <c r="Q135" s="2067"/>
      <c r="R135" s="2067"/>
      <c r="S135" s="2068"/>
      <c r="T135" s="776" t="s">
        <v>887</v>
      </c>
      <c r="U135" s="777"/>
      <c r="V135" s="778"/>
      <c r="W135" s="549"/>
      <c r="X135" s="550"/>
      <c r="Y135" s="550"/>
      <c r="Z135" s="550"/>
      <c r="AA135" s="550"/>
      <c r="AB135" s="550"/>
      <c r="AC135" s="551"/>
      <c r="AD135" s="549"/>
      <c r="AE135" s="550"/>
      <c r="AF135" s="550"/>
      <c r="AG135" s="550"/>
      <c r="AH135" s="550"/>
      <c r="AI135" s="550"/>
      <c r="AJ135" s="551"/>
      <c r="AK135" s="549"/>
      <c r="AL135" s="550"/>
      <c r="AM135" s="550"/>
      <c r="AN135" s="550"/>
      <c r="AO135" s="550"/>
      <c r="AP135" s="550"/>
      <c r="AQ135" s="551"/>
      <c r="AR135" s="549"/>
      <c r="AS135" s="550"/>
      <c r="AT135" s="550"/>
      <c r="AU135" s="550"/>
      <c r="AV135" s="550"/>
      <c r="AW135" s="550"/>
      <c r="AX135" s="551"/>
      <c r="AY135" s="549"/>
      <c r="AZ135" s="550"/>
      <c r="BA135" s="772"/>
      <c r="BB135" s="2127"/>
      <c r="BC135" s="2128"/>
      <c r="BD135" s="2116"/>
      <c r="BE135" s="2117"/>
      <c r="BF135" s="2118"/>
      <c r="BG135" s="2119"/>
      <c r="BH135" s="2119"/>
      <c r="BI135" s="2119"/>
      <c r="BJ135" s="2120"/>
    </row>
    <row r="136" spans="2:62" ht="20.25" customHeight="1" x14ac:dyDescent="0.15">
      <c r="B136" s="2050"/>
      <c r="C136" s="2135"/>
      <c r="D136" s="2136"/>
      <c r="E136" s="779"/>
      <c r="F136" s="780">
        <f>C135</f>
        <v>0</v>
      </c>
      <c r="G136" s="779"/>
      <c r="H136" s="780">
        <f>I135</f>
        <v>0</v>
      </c>
      <c r="I136" s="2137"/>
      <c r="J136" s="2138"/>
      <c r="K136" s="2139"/>
      <c r="L136" s="2140"/>
      <c r="M136" s="2140"/>
      <c r="N136" s="2136"/>
      <c r="O136" s="2066"/>
      <c r="P136" s="2067"/>
      <c r="Q136" s="2067"/>
      <c r="R136" s="2067"/>
      <c r="S136" s="2068"/>
      <c r="T136" s="773" t="s">
        <v>888</v>
      </c>
      <c r="U136" s="774"/>
      <c r="V136" s="775"/>
      <c r="W136" s="557" t="str">
        <f>IF(W135="","",VLOOKUP(W135,[8]シフト記号表!$C$6:$L$47,10,FALSE))</f>
        <v/>
      </c>
      <c r="X136" s="558" t="str">
        <f>IF(X135="","",VLOOKUP(X135,[8]シフト記号表!$C$6:$L$47,10,FALSE))</f>
        <v/>
      </c>
      <c r="Y136" s="558" t="str">
        <f>IF(Y135="","",VLOOKUP(Y135,[8]シフト記号表!$C$6:$L$47,10,FALSE))</f>
        <v/>
      </c>
      <c r="Z136" s="558" t="str">
        <f>IF(Z135="","",VLOOKUP(Z135,[8]シフト記号表!$C$6:$L$47,10,FALSE))</f>
        <v/>
      </c>
      <c r="AA136" s="558" t="str">
        <f>IF(AA135="","",VLOOKUP(AA135,[8]シフト記号表!$C$6:$L$47,10,FALSE))</f>
        <v/>
      </c>
      <c r="AB136" s="558" t="str">
        <f>IF(AB135="","",VLOOKUP(AB135,[8]シフト記号表!$C$6:$L$47,10,FALSE))</f>
        <v/>
      </c>
      <c r="AC136" s="559" t="str">
        <f>IF(AC135="","",VLOOKUP(AC135,[8]シフト記号表!$C$6:$L$47,10,FALSE))</f>
        <v/>
      </c>
      <c r="AD136" s="557" t="str">
        <f>IF(AD135="","",VLOOKUP(AD135,[8]シフト記号表!$C$6:$L$47,10,FALSE))</f>
        <v/>
      </c>
      <c r="AE136" s="558" t="str">
        <f>IF(AE135="","",VLOOKUP(AE135,[8]シフト記号表!$C$6:$L$47,10,FALSE))</f>
        <v/>
      </c>
      <c r="AF136" s="558" t="str">
        <f>IF(AF135="","",VLOOKUP(AF135,[8]シフト記号表!$C$6:$L$47,10,FALSE))</f>
        <v/>
      </c>
      <c r="AG136" s="558" t="str">
        <f>IF(AG135="","",VLOOKUP(AG135,[8]シフト記号表!$C$6:$L$47,10,FALSE))</f>
        <v/>
      </c>
      <c r="AH136" s="558" t="str">
        <f>IF(AH135="","",VLOOKUP(AH135,[8]シフト記号表!$C$6:$L$47,10,FALSE))</f>
        <v/>
      </c>
      <c r="AI136" s="558" t="str">
        <f>IF(AI135="","",VLOOKUP(AI135,[8]シフト記号表!$C$6:$L$47,10,FALSE))</f>
        <v/>
      </c>
      <c r="AJ136" s="559" t="str">
        <f>IF(AJ135="","",VLOOKUP(AJ135,[8]シフト記号表!$C$6:$L$47,10,FALSE))</f>
        <v/>
      </c>
      <c r="AK136" s="557" t="str">
        <f>IF(AK135="","",VLOOKUP(AK135,[8]シフト記号表!$C$6:$L$47,10,FALSE))</f>
        <v/>
      </c>
      <c r="AL136" s="558" t="str">
        <f>IF(AL135="","",VLOOKUP(AL135,[8]シフト記号表!$C$6:$L$47,10,FALSE))</f>
        <v/>
      </c>
      <c r="AM136" s="558" t="str">
        <f>IF(AM135="","",VLOOKUP(AM135,[8]シフト記号表!$C$6:$L$47,10,FALSE))</f>
        <v/>
      </c>
      <c r="AN136" s="558" t="str">
        <f>IF(AN135="","",VLOOKUP(AN135,[8]シフト記号表!$C$6:$L$47,10,FALSE))</f>
        <v/>
      </c>
      <c r="AO136" s="558" t="str">
        <f>IF(AO135="","",VLOOKUP(AO135,[8]シフト記号表!$C$6:$L$47,10,FALSE))</f>
        <v/>
      </c>
      <c r="AP136" s="558" t="str">
        <f>IF(AP135="","",VLOOKUP(AP135,[8]シフト記号表!$C$6:$L$47,10,FALSE))</f>
        <v/>
      </c>
      <c r="AQ136" s="559" t="str">
        <f>IF(AQ135="","",VLOOKUP(AQ135,[8]シフト記号表!$C$6:$L$47,10,FALSE))</f>
        <v/>
      </c>
      <c r="AR136" s="557" t="str">
        <f>IF(AR135="","",VLOOKUP(AR135,[8]シフト記号表!$C$6:$L$47,10,FALSE))</f>
        <v/>
      </c>
      <c r="AS136" s="558" t="str">
        <f>IF(AS135="","",VLOOKUP(AS135,[8]シフト記号表!$C$6:$L$47,10,FALSE))</f>
        <v/>
      </c>
      <c r="AT136" s="558" t="str">
        <f>IF(AT135="","",VLOOKUP(AT135,[8]シフト記号表!$C$6:$L$47,10,FALSE))</f>
        <v/>
      </c>
      <c r="AU136" s="558" t="str">
        <f>IF(AU135="","",VLOOKUP(AU135,[8]シフト記号表!$C$6:$L$47,10,FALSE))</f>
        <v/>
      </c>
      <c r="AV136" s="558" t="str">
        <f>IF(AV135="","",VLOOKUP(AV135,[8]シフト記号表!$C$6:$L$47,10,FALSE))</f>
        <v/>
      </c>
      <c r="AW136" s="558" t="str">
        <f>IF(AW135="","",VLOOKUP(AW135,[8]シフト記号表!$C$6:$L$47,10,FALSE))</f>
        <v/>
      </c>
      <c r="AX136" s="559" t="str">
        <f>IF(AX135="","",VLOOKUP(AX135,[8]シフト記号表!$C$6:$L$47,10,FALSE))</f>
        <v/>
      </c>
      <c r="AY136" s="557" t="str">
        <f>IF(AY135="","",VLOOKUP(AY135,[8]シフト記号表!$C$6:$L$47,10,FALSE))</f>
        <v/>
      </c>
      <c r="AZ136" s="558" t="str">
        <f>IF(AZ135="","",VLOOKUP(AZ135,[8]シフト記号表!$C$6:$L$47,10,FALSE))</f>
        <v/>
      </c>
      <c r="BA136" s="558" t="str">
        <f>IF(BA135="","",VLOOKUP(BA135,[8]シフト記号表!$C$6:$L$47,10,FALSE))</f>
        <v/>
      </c>
      <c r="BB136" s="2132">
        <f>IF($BE$3="４週",SUM(W136:AX136),IF($BE$3="暦月",SUM(W136:BA136),""))</f>
        <v>0</v>
      </c>
      <c r="BC136" s="2133"/>
      <c r="BD136" s="2134">
        <f>IF($BE$3="４週",BB136/4,IF($BE$3="暦月",(BB136/($BE$8/7)),""))</f>
        <v>0</v>
      </c>
      <c r="BE136" s="2133"/>
      <c r="BF136" s="2129"/>
      <c r="BG136" s="2130"/>
      <c r="BH136" s="2130"/>
      <c r="BI136" s="2130"/>
      <c r="BJ136" s="2131"/>
    </row>
    <row r="137" spans="2:62" ht="20.25" customHeight="1" x14ac:dyDescent="0.15">
      <c r="B137" s="2049">
        <f>B135+1</f>
        <v>61</v>
      </c>
      <c r="C137" s="2121"/>
      <c r="D137" s="2122"/>
      <c r="E137" s="761"/>
      <c r="F137" s="762"/>
      <c r="G137" s="761"/>
      <c r="H137" s="762"/>
      <c r="I137" s="2123"/>
      <c r="J137" s="2124"/>
      <c r="K137" s="2125"/>
      <c r="L137" s="2126"/>
      <c r="M137" s="2126"/>
      <c r="N137" s="2122"/>
      <c r="O137" s="2066"/>
      <c r="P137" s="2067"/>
      <c r="Q137" s="2067"/>
      <c r="R137" s="2067"/>
      <c r="S137" s="2068"/>
      <c r="T137" s="776" t="s">
        <v>887</v>
      </c>
      <c r="U137" s="777"/>
      <c r="V137" s="778"/>
      <c r="W137" s="549"/>
      <c r="X137" s="550"/>
      <c r="Y137" s="550"/>
      <c r="Z137" s="550"/>
      <c r="AA137" s="550"/>
      <c r="AB137" s="550"/>
      <c r="AC137" s="551"/>
      <c r="AD137" s="549"/>
      <c r="AE137" s="550"/>
      <c r="AF137" s="550"/>
      <c r="AG137" s="550"/>
      <c r="AH137" s="550"/>
      <c r="AI137" s="550"/>
      <c r="AJ137" s="551"/>
      <c r="AK137" s="549"/>
      <c r="AL137" s="550"/>
      <c r="AM137" s="550"/>
      <c r="AN137" s="550"/>
      <c r="AO137" s="550"/>
      <c r="AP137" s="550"/>
      <c r="AQ137" s="551"/>
      <c r="AR137" s="549"/>
      <c r="AS137" s="550"/>
      <c r="AT137" s="550"/>
      <c r="AU137" s="550"/>
      <c r="AV137" s="550"/>
      <c r="AW137" s="550"/>
      <c r="AX137" s="551"/>
      <c r="AY137" s="549"/>
      <c r="AZ137" s="550"/>
      <c r="BA137" s="772"/>
      <c r="BB137" s="2127"/>
      <c r="BC137" s="2128"/>
      <c r="BD137" s="2116"/>
      <c r="BE137" s="2117"/>
      <c r="BF137" s="2118"/>
      <c r="BG137" s="2119"/>
      <c r="BH137" s="2119"/>
      <c r="BI137" s="2119"/>
      <c r="BJ137" s="2120"/>
    </row>
    <row r="138" spans="2:62" ht="20.25" customHeight="1" x14ac:dyDescent="0.15">
      <c r="B138" s="2050"/>
      <c r="C138" s="2135"/>
      <c r="D138" s="2136"/>
      <c r="E138" s="779"/>
      <c r="F138" s="780">
        <f>C137</f>
        <v>0</v>
      </c>
      <c r="G138" s="779"/>
      <c r="H138" s="780">
        <f>I137</f>
        <v>0</v>
      </c>
      <c r="I138" s="2137"/>
      <c r="J138" s="2138"/>
      <c r="K138" s="2139"/>
      <c r="L138" s="2140"/>
      <c r="M138" s="2140"/>
      <c r="N138" s="2136"/>
      <c r="O138" s="2066"/>
      <c r="P138" s="2067"/>
      <c r="Q138" s="2067"/>
      <c r="R138" s="2067"/>
      <c r="S138" s="2068"/>
      <c r="T138" s="773" t="s">
        <v>888</v>
      </c>
      <c r="U138" s="774"/>
      <c r="V138" s="775"/>
      <c r="W138" s="557" t="str">
        <f>IF(W137="","",VLOOKUP(W137,[8]シフト記号表!$C$6:$L$47,10,FALSE))</f>
        <v/>
      </c>
      <c r="X138" s="558" t="str">
        <f>IF(X137="","",VLOOKUP(X137,[8]シフト記号表!$C$6:$L$47,10,FALSE))</f>
        <v/>
      </c>
      <c r="Y138" s="558" t="str">
        <f>IF(Y137="","",VLOOKUP(Y137,[8]シフト記号表!$C$6:$L$47,10,FALSE))</f>
        <v/>
      </c>
      <c r="Z138" s="558" t="str">
        <f>IF(Z137="","",VLOOKUP(Z137,[8]シフト記号表!$C$6:$L$47,10,FALSE))</f>
        <v/>
      </c>
      <c r="AA138" s="558" t="str">
        <f>IF(AA137="","",VLOOKUP(AA137,[8]シフト記号表!$C$6:$L$47,10,FALSE))</f>
        <v/>
      </c>
      <c r="AB138" s="558" t="str">
        <f>IF(AB137="","",VLOOKUP(AB137,[8]シフト記号表!$C$6:$L$47,10,FALSE))</f>
        <v/>
      </c>
      <c r="AC138" s="559" t="str">
        <f>IF(AC137="","",VLOOKUP(AC137,[8]シフト記号表!$C$6:$L$47,10,FALSE))</f>
        <v/>
      </c>
      <c r="AD138" s="557" t="str">
        <f>IF(AD137="","",VLOOKUP(AD137,[8]シフト記号表!$C$6:$L$47,10,FALSE))</f>
        <v/>
      </c>
      <c r="AE138" s="558" t="str">
        <f>IF(AE137="","",VLOOKUP(AE137,[8]シフト記号表!$C$6:$L$47,10,FALSE))</f>
        <v/>
      </c>
      <c r="AF138" s="558" t="str">
        <f>IF(AF137="","",VLOOKUP(AF137,[8]シフト記号表!$C$6:$L$47,10,FALSE))</f>
        <v/>
      </c>
      <c r="AG138" s="558" t="str">
        <f>IF(AG137="","",VLOOKUP(AG137,[8]シフト記号表!$C$6:$L$47,10,FALSE))</f>
        <v/>
      </c>
      <c r="AH138" s="558" t="str">
        <f>IF(AH137="","",VLOOKUP(AH137,[8]シフト記号表!$C$6:$L$47,10,FALSE))</f>
        <v/>
      </c>
      <c r="AI138" s="558" t="str">
        <f>IF(AI137="","",VLOOKUP(AI137,[8]シフト記号表!$C$6:$L$47,10,FALSE))</f>
        <v/>
      </c>
      <c r="AJ138" s="559" t="str">
        <f>IF(AJ137="","",VLOOKUP(AJ137,[8]シフト記号表!$C$6:$L$47,10,FALSE))</f>
        <v/>
      </c>
      <c r="AK138" s="557" t="str">
        <f>IF(AK137="","",VLOOKUP(AK137,[8]シフト記号表!$C$6:$L$47,10,FALSE))</f>
        <v/>
      </c>
      <c r="AL138" s="558" t="str">
        <f>IF(AL137="","",VLOOKUP(AL137,[8]シフト記号表!$C$6:$L$47,10,FALSE))</f>
        <v/>
      </c>
      <c r="AM138" s="558" t="str">
        <f>IF(AM137="","",VLOOKUP(AM137,[8]シフト記号表!$C$6:$L$47,10,FALSE))</f>
        <v/>
      </c>
      <c r="AN138" s="558" t="str">
        <f>IF(AN137="","",VLOOKUP(AN137,[8]シフト記号表!$C$6:$L$47,10,FALSE))</f>
        <v/>
      </c>
      <c r="AO138" s="558" t="str">
        <f>IF(AO137="","",VLOOKUP(AO137,[8]シフト記号表!$C$6:$L$47,10,FALSE))</f>
        <v/>
      </c>
      <c r="AP138" s="558" t="str">
        <f>IF(AP137="","",VLOOKUP(AP137,[8]シフト記号表!$C$6:$L$47,10,FALSE))</f>
        <v/>
      </c>
      <c r="AQ138" s="559" t="str">
        <f>IF(AQ137="","",VLOOKUP(AQ137,[8]シフト記号表!$C$6:$L$47,10,FALSE))</f>
        <v/>
      </c>
      <c r="AR138" s="557" t="str">
        <f>IF(AR137="","",VLOOKUP(AR137,[8]シフト記号表!$C$6:$L$47,10,FALSE))</f>
        <v/>
      </c>
      <c r="AS138" s="558" t="str">
        <f>IF(AS137="","",VLOOKUP(AS137,[8]シフト記号表!$C$6:$L$47,10,FALSE))</f>
        <v/>
      </c>
      <c r="AT138" s="558" t="str">
        <f>IF(AT137="","",VLOOKUP(AT137,[8]シフト記号表!$C$6:$L$47,10,FALSE))</f>
        <v/>
      </c>
      <c r="AU138" s="558" t="str">
        <f>IF(AU137="","",VLOOKUP(AU137,[8]シフト記号表!$C$6:$L$47,10,FALSE))</f>
        <v/>
      </c>
      <c r="AV138" s="558" t="str">
        <f>IF(AV137="","",VLOOKUP(AV137,[8]シフト記号表!$C$6:$L$47,10,FALSE))</f>
        <v/>
      </c>
      <c r="AW138" s="558" t="str">
        <f>IF(AW137="","",VLOOKUP(AW137,[8]シフト記号表!$C$6:$L$47,10,FALSE))</f>
        <v/>
      </c>
      <c r="AX138" s="559" t="str">
        <f>IF(AX137="","",VLOOKUP(AX137,[8]シフト記号表!$C$6:$L$47,10,FALSE))</f>
        <v/>
      </c>
      <c r="AY138" s="557" t="str">
        <f>IF(AY137="","",VLOOKUP(AY137,[8]シフト記号表!$C$6:$L$47,10,FALSE))</f>
        <v/>
      </c>
      <c r="AZ138" s="558" t="str">
        <f>IF(AZ137="","",VLOOKUP(AZ137,[8]シフト記号表!$C$6:$L$47,10,FALSE))</f>
        <v/>
      </c>
      <c r="BA138" s="558" t="str">
        <f>IF(BA137="","",VLOOKUP(BA137,[8]シフト記号表!$C$6:$L$47,10,FALSE))</f>
        <v/>
      </c>
      <c r="BB138" s="2132">
        <f>IF($BE$3="４週",SUM(W138:AX138),IF($BE$3="暦月",SUM(W138:BA138),""))</f>
        <v>0</v>
      </c>
      <c r="BC138" s="2133"/>
      <c r="BD138" s="2134">
        <f>IF($BE$3="４週",BB138/4,IF($BE$3="暦月",(BB138/($BE$8/7)),""))</f>
        <v>0</v>
      </c>
      <c r="BE138" s="2133"/>
      <c r="BF138" s="2129"/>
      <c r="BG138" s="2130"/>
      <c r="BH138" s="2130"/>
      <c r="BI138" s="2130"/>
      <c r="BJ138" s="2131"/>
    </row>
    <row r="139" spans="2:62" ht="20.25" customHeight="1" x14ac:dyDescent="0.15">
      <c r="B139" s="2049">
        <f>B137+1</f>
        <v>62</v>
      </c>
      <c r="C139" s="2121"/>
      <c r="D139" s="2122"/>
      <c r="E139" s="761"/>
      <c r="F139" s="762"/>
      <c r="G139" s="761"/>
      <c r="H139" s="762"/>
      <c r="I139" s="2123"/>
      <c r="J139" s="2124"/>
      <c r="K139" s="2125"/>
      <c r="L139" s="2126"/>
      <c r="M139" s="2126"/>
      <c r="N139" s="2122"/>
      <c r="O139" s="2066"/>
      <c r="P139" s="2067"/>
      <c r="Q139" s="2067"/>
      <c r="R139" s="2067"/>
      <c r="S139" s="2068"/>
      <c r="T139" s="776" t="s">
        <v>887</v>
      </c>
      <c r="U139" s="777"/>
      <c r="V139" s="778"/>
      <c r="W139" s="549"/>
      <c r="X139" s="550"/>
      <c r="Y139" s="550"/>
      <c r="Z139" s="550"/>
      <c r="AA139" s="550"/>
      <c r="AB139" s="550"/>
      <c r="AC139" s="551"/>
      <c r="AD139" s="549"/>
      <c r="AE139" s="550"/>
      <c r="AF139" s="550"/>
      <c r="AG139" s="550"/>
      <c r="AH139" s="550"/>
      <c r="AI139" s="550"/>
      <c r="AJ139" s="551"/>
      <c r="AK139" s="549"/>
      <c r="AL139" s="550"/>
      <c r="AM139" s="550"/>
      <c r="AN139" s="550"/>
      <c r="AO139" s="550"/>
      <c r="AP139" s="550"/>
      <c r="AQ139" s="551"/>
      <c r="AR139" s="549"/>
      <c r="AS139" s="550"/>
      <c r="AT139" s="550"/>
      <c r="AU139" s="550"/>
      <c r="AV139" s="550"/>
      <c r="AW139" s="550"/>
      <c r="AX139" s="551"/>
      <c r="AY139" s="549"/>
      <c r="AZ139" s="550"/>
      <c r="BA139" s="772"/>
      <c r="BB139" s="2127"/>
      <c r="BC139" s="2128"/>
      <c r="BD139" s="2116"/>
      <c r="BE139" s="2117"/>
      <c r="BF139" s="2118"/>
      <c r="BG139" s="2119"/>
      <c r="BH139" s="2119"/>
      <c r="BI139" s="2119"/>
      <c r="BJ139" s="2120"/>
    </row>
    <row r="140" spans="2:62" ht="20.25" customHeight="1" x14ac:dyDescent="0.15">
      <c r="B140" s="2050"/>
      <c r="C140" s="2135"/>
      <c r="D140" s="2136"/>
      <c r="E140" s="779"/>
      <c r="F140" s="780">
        <f>C139</f>
        <v>0</v>
      </c>
      <c r="G140" s="779"/>
      <c r="H140" s="780">
        <f>I139</f>
        <v>0</v>
      </c>
      <c r="I140" s="2137"/>
      <c r="J140" s="2138"/>
      <c r="K140" s="2139"/>
      <c r="L140" s="2140"/>
      <c r="M140" s="2140"/>
      <c r="N140" s="2136"/>
      <c r="O140" s="2066"/>
      <c r="P140" s="2067"/>
      <c r="Q140" s="2067"/>
      <c r="R140" s="2067"/>
      <c r="S140" s="2068"/>
      <c r="T140" s="773" t="s">
        <v>888</v>
      </c>
      <c r="U140" s="774"/>
      <c r="V140" s="775"/>
      <c r="W140" s="557" t="str">
        <f>IF(W139="","",VLOOKUP(W139,[8]シフト記号表!$C$6:$L$47,10,FALSE))</f>
        <v/>
      </c>
      <c r="X140" s="558" t="str">
        <f>IF(X139="","",VLOOKUP(X139,[8]シフト記号表!$C$6:$L$47,10,FALSE))</f>
        <v/>
      </c>
      <c r="Y140" s="558" t="str">
        <f>IF(Y139="","",VLOOKUP(Y139,[8]シフト記号表!$C$6:$L$47,10,FALSE))</f>
        <v/>
      </c>
      <c r="Z140" s="558" t="str">
        <f>IF(Z139="","",VLOOKUP(Z139,[8]シフト記号表!$C$6:$L$47,10,FALSE))</f>
        <v/>
      </c>
      <c r="AA140" s="558" t="str">
        <f>IF(AA139="","",VLOOKUP(AA139,[8]シフト記号表!$C$6:$L$47,10,FALSE))</f>
        <v/>
      </c>
      <c r="AB140" s="558" t="str">
        <f>IF(AB139="","",VLOOKUP(AB139,[8]シフト記号表!$C$6:$L$47,10,FALSE))</f>
        <v/>
      </c>
      <c r="AC140" s="559" t="str">
        <f>IF(AC139="","",VLOOKUP(AC139,[8]シフト記号表!$C$6:$L$47,10,FALSE))</f>
        <v/>
      </c>
      <c r="AD140" s="557" t="str">
        <f>IF(AD139="","",VLOOKUP(AD139,[8]シフト記号表!$C$6:$L$47,10,FALSE))</f>
        <v/>
      </c>
      <c r="AE140" s="558" t="str">
        <f>IF(AE139="","",VLOOKUP(AE139,[8]シフト記号表!$C$6:$L$47,10,FALSE))</f>
        <v/>
      </c>
      <c r="AF140" s="558" t="str">
        <f>IF(AF139="","",VLOOKUP(AF139,[8]シフト記号表!$C$6:$L$47,10,FALSE))</f>
        <v/>
      </c>
      <c r="AG140" s="558" t="str">
        <f>IF(AG139="","",VLOOKUP(AG139,[8]シフト記号表!$C$6:$L$47,10,FALSE))</f>
        <v/>
      </c>
      <c r="AH140" s="558" t="str">
        <f>IF(AH139="","",VLOOKUP(AH139,[8]シフト記号表!$C$6:$L$47,10,FALSE))</f>
        <v/>
      </c>
      <c r="AI140" s="558" t="str">
        <f>IF(AI139="","",VLOOKUP(AI139,[8]シフト記号表!$C$6:$L$47,10,FALSE))</f>
        <v/>
      </c>
      <c r="AJ140" s="559" t="str">
        <f>IF(AJ139="","",VLOOKUP(AJ139,[8]シフト記号表!$C$6:$L$47,10,FALSE))</f>
        <v/>
      </c>
      <c r="AK140" s="557" t="str">
        <f>IF(AK139="","",VLOOKUP(AK139,[8]シフト記号表!$C$6:$L$47,10,FALSE))</f>
        <v/>
      </c>
      <c r="AL140" s="558" t="str">
        <f>IF(AL139="","",VLOOKUP(AL139,[8]シフト記号表!$C$6:$L$47,10,FALSE))</f>
        <v/>
      </c>
      <c r="AM140" s="558" t="str">
        <f>IF(AM139="","",VLOOKUP(AM139,[8]シフト記号表!$C$6:$L$47,10,FALSE))</f>
        <v/>
      </c>
      <c r="AN140" s="558" t="str">
        <f>IF(AN139="","",VLOOKUP(AN139,[8]シフト記号表!$C$6:$L$47,10,FALSE))</f>
        <v/>
      </c>
      <c r="AO140" s="558" t="str">
        <f>IF(AO139="","",VLOOKUP(AO139,[8]シフト記号表!$C$6:$L$47,10,FALSE))</f>
        <v/>
      </c>
      <c r="AP140" s="558" t="str">
        <f>IF(AP139="","",VLOOKUP(AP139,[8]シフト記号表!$C$6:$L$47,10,FALSE))</f>
        <v/>
      </c>
      <c r="AQ140" s="559" t="str">
        <f>IF(AQ139="","",VLOOKUP(AQ139,[8]シフト記号表!$C$6:$L$47,10,FALSE))</f>
        <v/>
      </c>
      <c r="AR140" s="557" t="str">
        <f>IF(AR139="","",VLOOKUP(AR139,[8]シフト記号表!$C$6:$L$47,10,FALSE))</f>
        <v/>
      </c>
      <c r="AS140" s="558" t="str">
        <f>IF(AS139="","",VLOOKUP(AS139,[8]シフト記号表!$C$6:$L$47,10,FALSE))</f>
        <v/>
      </c>
      <c r="AT140" s="558" t="str">
        <f>IF(AT139="","",VLOOKUP(AT139,[8]シフト記号表!$C$6:$L$47,10,FALSE))</f>
        <v/>
      </c>
      <c r="AU140" s="558" t="str">
        <f>IF(AU139="","",VLOOKUP(AU139,[8]シフト記号表!$C$6:$L$47,10,FALSE))</f>
        <v/>
      </c>
      <c r="AV140" s="558" t="str">
        <f>IF(AV139="","",VLOOKUP(AV139,[8]シフト記号表!$C$6:$L$47,10,FALSE))</f>
        <v/>
      </c>
      <c r="AW140" s="558" t="str">
        <f>IF(AW139="","",VLOOKUP(AW139,[8]シフト記号表!$C$6:$L$47,10,FALSE))</f>
        <v/>
      </c>
      <c r="AX140" s="559" t="str">
        <f>IF(AX139="","",VLOOKUP(AX139,[8]シフト記号表!$C$6:$L$47,10,FALSE))</f>
        <v/>
      </c>
      <c r="AY140" s="557" t="str">
        <f>IF(AY139="","",VLOOKUP(AY139,[8]シフト記号表!$C$6:$L$47,10,FALSE))</f>
        <v/>
      </c>
      <c r="AZ140" s="558" t="str">
        <f>IF(AZ139="","",VLOOKUP(AZ139,[8]シフト記号表!$C$6:$L$47,10,FALSE))</f>
        <v/>
      </c>
      <c r="BA140" s="558" t="str">
        <f>IF(BA139="","",VLOOKUP(BA139,[8]シフト記号表!$C$6:$L$47,10,FALSE))</f>
        <v/>
      </c>
      <c r="BB140" s="2132">
        <f>IF($BE$3="４週",SUM(W140:AX140),IF($BE$3="暦月",SUM(W140:BA140),""))</f>
        <v>0</v>
      </c>
      <c r="BC140" s="2133"/>
      <c r="BD140" s="2134">
        <f>IF($BE$3="４週",BB140/4,IF($BE$3="暦月",(BB140/($BE$8/7)),""))</f>
        <v>0</v>
      </c>
      <c r="BE140" s="2133"/>
      <c r="BF140" s="2129"/>
      <c r="BG140" s="2130"/>
      <c r="BH140" s="2130"/>
      <c r="BI140" s="2130"/>
      <c r="BJ140" s="2131"/>
    </row>
    <row r="141" spans="2:62" ht="20.25" customHeight="1" x14ac:dyDescent="0.15">
      <c r="B141" s="2049">
        <f>B139+1</f>
        <v>63</v>
      </c>
      <c r="C141" s="2121"/>
      <c r="D141" s="2122"/>
      <c r="E141" s="761"/>
      <c r="F141" s="762"/>
      <c r="G141" s="761"/>
      <c r="H141" s="762"/>
      <c r="I141" s="2123"/>
      <c r="J141" s="2124"/>
      <c r="K141" s="2125"/>
      <c r="L141" s="2126"/>
      <c r="M141" s="2126"/>
      <c r="N141" s="2122"/>
      <c r="O141" s="2066"/>
      <c r="P141" s="2067"/>
      <c r="Q141" s="2067"/>
      <c r="R141" s="2067"/>
      <c r="S141" s="2068"/>
      <c r="T141" s="776" t="s">
        <v>887</v>
      </c>
      <c r="U141" s="777"/>
      <c r="V141" s="778"/>
      <c r="W141" s="549"/>
      <c r="X141" s="550"/>
      <c r="Y141" s="550"/>
      <c r="Z141" s="550"/>
      <c r="AA141" s="550"/>
      <c r="AB141" s="550"/>
      <c r="AC141" s="551"/>
      <c r="AD141" s="549"/>
      <c r="AE141" s="550"/>
      <c r="AF141" s="550"/>
      <c r="AG141" s="550"/>
      <c r="AH141" s="550"/>
      <c r="AI141" s="550"/>
      <c r="AJ141" s="551"/>
      <c r="AK141" s="549"/>
      <c r="AL141" s="550"/>
      <c r="AM141" s="550"/>
      <c r="AN141" s="550"/>
      <c r="AO141" s="550"/>
      <c r="AP141" s="550"/>
      <c r="AQ141" s="551"/>
      <c r="AR141" s="549"/>
      <c r="AS141" s="550"/>
      <c r="AT141" s="550"/>
      <c r="AU141" s="550"/>
      <c r="AV141" s="550"/>
      <c r="AW141" s="550"/>
      <c r="AX141" s="551"/>
      <c r="AY141" s="549"/>
      <c r="AZ141" s="550"/>
      <c r="BA141" s="772"/>
      <c r="BB141" s="2127"/>
      <c r="BC141" s="2128"/>
      <c r="BD141" s="2116"/>
      <c r="BE141" s="2117"/>
      <c r="BF141" s="2118"/>
      <c r="BG141" s="2119"/>
      <c r="BH141" s="2119"/>
      <c r="BI141" s="2119"/>
      <c r="BJ141" s="2120"/>
    </row>
    <row r="142" spans="2:62" ht="20.25" customHeight="1" x14ac:dyDescent="0.15">
      <c r="B142" s="2050"/>
      <c r="C142" s="2135"/>
      <c r="D142" s="2136"/>
      <c r="E142" s="779"/>
      <c r="F142" s="780">
        <f>C141</f>
        <v>0</v>
      </c>
      <c r="G142" s="779"/>
      <c r="H142" s="780">
        <f>I141</f>
        <v>0</v>
      </c>
      <c r="I142" s="2137"/>
      <c r="J142" s="2138"/>
      <c r="K142" s="2139"/>
      <c r="L142" s="2140"/>
      <c r="M142" s="2140"/>
      <c r="N142" s="2136"/>
      <c r="O142" s="2066"/>
      <c r="P142" s="2067"/>
      <c r="Q142" s="2067"/>
      <c r="R142" s="2067"/>
      <c r="S142" s="2068"/>
      <c r="T142" s="773" t="s">
        <v>888</v>
      </c>
      <c r="U142" s="774"/>
      <c r="V142" s="775"/>
      <c r="W142" s="557" t="str">
        <f>IF(W141="","",VLOOKUP(W141,[8]シフト記号表!$C$6:$L$47,10,FALSE))</f>
        <v/>
      </c>
      <c r="X142" s="558" t="str">
        <f>IF(X141="","",VLOOKUP(X141,[8]シフト記号表!$C$6:$L$47,10,FALSE))</f>
        <v/>
      </c>
      <c r="Y142" s="558" t="str">
        <f>IF(Y141="","",VLOOKUP(Y141,[8]シフト記号表!$C$6:$L$47,10,FALSE))</f>
        <v/>
      </c>
      <c r="Z142" s="558" t="str">
        <f>IF(Z141="","",VLOOKUP(Z141,[8]シフト記号表!$C$6:$L$47,10,FALSE))</f>
        <v/>
      </c>
      <c r="AA142" s="558" t="str">
        <f>IF(AA141="","",VLOOKUP(AA141,[8]シフト記号表!$C$6:$L$47,10,FALSE))</f>
        <v/>
      </c>
      <c r="AB142" s="558" t="str">
        <f>IF(AB141="","",VLOOKUP(AB141,[8]シフト記号表!$C$6:$L$47,10,FALSE))</f>
        <v/>
      </c>
      <c r="AC142" s="559" t="str">
        <f>IF(AC141="","",VLOOKUP(AC141,[8]シフト記号表!$C$6:$L$47,10,FALSE))</f>
        <v/>
      </c>
      <c r="AD142" s="557" t="str">
        <f>IF(AD141="","",VLOOKUP(AD141,[8]シフト記号表!$C$6:$L$47,10,FALSE))</f>
        <v/>
      </c>
      <c r="AE142" s="558" t="str">
        <f>IF(AE141="","",VLOOKUP(AE141,[8]シフト記号表!$C$6:$L$47,10,FALSE))</f>
        <v/>
      </c>
      <c r="AF142" s="558" t="str">
        <f>IF(AF141="","",VLOOKUP(AF141,[8]シフト記号表!$C$6:$L$47,10,FALSE))</f>
        <v/>
      </c>
      <c r="AG142" s="558" t="str">
        <f>IF(AG141="","",VLOOKUP(AG141,[8]シフト記号表!$C$6:$L$47,10,FALSE))</f>
        <v/>
      </c>
      <c r="AH142" s="558" t="str">
        <f>IF(AH141="","",VLOOKUP(AH141,[8]シフト記号表!$C$6:$L$47,10,FALSE))</f>
        <v/>
      </c>
      <c r="AI142" s="558" t="str">
        <f>IF(AI141="","",VLOOKUP(AI141,[8]シフト記号表!$C$6:$L$47,10,FALSE))</f>
        <v/>
      </c>
      <c r="AJ142" s="559" t="str">
        <f>IF(AJ141="","",VLOOKUP(AJ141,[8]シフト記号表!$C$6:$L$47,10,FALSE))</f>
        <v/>
      </c>
      <c r="AK142" s="557" t="str">
        <f>IF(AK141="","",VLOOKUP(AK141,[8]シフト記号表!$C$6:$L$47,10,FALSE))</f>
        <v/>
      </c>
      <c r="AL142" s="558" t="str">
        <f>IF(AL141="","",VLOOKUP(AL141,[8]シフト記号表!$C$6:$L$47,10,FALSE))</f>
        <v/>
      </c>
      <c r="AM142" s="558" t="str">
        <f>IF(AM141="","",VLOOKUP(AM141,[8]シフト記号表!$C$6:$L$47,10,FALSE))</f>
        <v/>
      </c>
      <c r="AN142" s="558" t="str">
        <f>IF(AN141="","",VLOOKUP(AN141,[8]シフト記号表!$C$6:$L$47,10,FALSE))</f>
        <v/>
      </c>
      <c r="AO142" s="558" t="str">
        <f>IF(AO141="","",VLOOKUP(AO141,[8]シフト記号表!$C$6:$L$47,10,FALSE))</f>
        <v/>
      </c>
      <c r="AP142" s="558" t="str">
        <f>IF(AP141="","",VLOOKUP(AP141,[8]シフト記号表!$C$6:$L$47,10,FALSE))</f>
        <v/>
      </c>
      <c r="AQ142" s="559" t="str">
        <f>IF(AQ141="","",VLOOKUP(AQ141,[8]シフト記号表!$C$6:$L$47,10,FALSE))</f>
        <v/>
      </c>
      <c r="AR142" s="557" t="str">
        <f>IF(AR141="","",VLOOKUP(AR141,[8]シフト記号表!$C$6:$L$47,10,FALSE))</f>
        <v/>
      </c>
      <c r="AS142" s="558" t="str">
        <f>IF(AS141="","",VLOOKUP(AS141,[8]シフト記号表!$C$6:$L$47,10,FALSE))</f>
        <v/>
      </c>
      <c r="AT142" s="558" t="str">
        <f>IF(AT141="","",VLOOKUP(AT141,[8]シフト記号表!$C$6:$L$47,10,FALSE))</f>
        <v/>
      </c>
      <c r="AU142" s="558" t="str">
        <f>IF(AU141="","",VLOOKUP(AU141,[8]シフト記号表!$C$6:$L$47,10,FALSE))</f>
        <v/>
      </c>
      <c r="AV142" s="558" t="str">
        <f>IF(AV141="","",VLOOKUP(AV141,[8]シフト記号表!$C$6:$L$47,10,FALSE))</f>
        <v/>
      </c>
      <c r="AW142" s="558" t="str">
        <f>IF(AW141="","",VLOOKUP(AW141,[8]シフト記号表!$C$6:$L$47,10,FALSE))</f>
        <v/>
      </c>
      <c r="AX142" s="559" t="str">
        <f>IF(AX141="","",VLOOKUP(AX141,[8]シフト記号表!$C$6:$L$47,10,FALSE))</f>
        <v/>
      </c>
      <c r="AY142" s="557" t="str">
        <f>IF(AY141="","",VLOOKUP(AY141,[8]シフト記号表!$C$6:$L$47,10,FALSE))</f>
        <v/>
      </c>
      <c r="AZ142" s="558" t="str">
        <f>IF(AZ141="","",VLOOKUP(AZ141,[8]シフト記号表!$C$6:$L$47,10,FALSE))</f>
        <v/>
      </c>
      <c r="BA142" s="558" t="str">
        <f>IF(BA141="","",VLOOKUP(BA141,[8]シフト記号表!$C$6:$L$47,10,FALSE))</f>
        <v/>
      </c>
      <c r="BB142" s="2132">
        <f>IF($BE$3="４週",SUM(W142:AX142),IF($BE$3="暦月",SUM(W142:BA142),""))</f>
        <v>0</v>
      </c>
      <c r="BC142" s="2133"/>
      <c r="BD142" s="2134">
        <f>IF($BE$3="４週",BB142/4,IF($BE$3="暦月",(BB142/($BE$8/7)),""))</f>
        <v>0</v>
      </c>
      <c r="BE142" s="2133"/>
      <c r="BF142" s="2129"/>
      <c r="BG142" s="2130"/>
      <c r="BH142" s="2130"/>
      <c r="BI142" s="2130"/>
      <c r="BJ142" s="2131"/>
    </row>
    <row r="143" spans="2:62" ht="20.25" customHeight="1" x14ac:dyDescent="0.15">
      <c r="B143" s="2049">
        <f>B141+1</f>
        <v>64</v>
      </c>
      <c r="C143" s="2121"/>
      <c r="D143" s="2122"/>
      <c r="E143" s="761"/>
      <c r="F143" s="762"/>
      <c r="G143" s="761"/>
      <c r="H143" s="762"/>
      <c r="I143" s="2123"/>
      <c r="J143" s="2124"/>
      <c r="K143" s="2125"/>
      <c r="L143" s="2126"/>
      <c r="M143" s="2126"/>
      <c r="N143" s="2122"/>
      <c r="O143" s="2066"/>
      <c r="P143" s="2067"/>
      <c r="Q143" s="2067"/>
      <c r="R143" s="2067"/>
      <c r="S143" s="2068"/>
      <c r="T143" s="776" t="s">
        <v>887</v>
      </c>
      <c r="U143" s="777"/>
      <c r="V143" s="778"/>
      <c r="W143" s="549"/>
      <c r="X143" s="550"/>
      <c r="Y143" s="550"/>
      <c r="Z143" s="550"/>
      <c r="AA143" s="550"/>
      <c r="AB143" s="550"/>
      <c r="AC143" s="551"/>
      <c r="AD143" s="549"/>
      <c r="AE143" s="550"/>
      <c r="AF143" s="550"/>
      <c r="AG143" s="550"/>
      <c r="AH143" s="550"/>
      <c r="AI143" s="550"/>
      <c r="AJ143" s="551"/>
      <c r="AK143" s="549"/>
      <c r="AL143" s="550"/>
      <c r="AM143" s="550"/>
      <c r="AN143" s="550"/>
      <c r="AO143" s="550"/>
      <c r="AP143" s="550"/>
      <c r="AQ143" s="551"/>
      <c r="AR143" s="549"/>
      <c r="AS143" s="550"/>
      <c r="AT143" s="550"/>
      <c r="AU143" s="550"/>
      <c r="AV143" s="550"/>
      <c r="AW143" s="550"/>
      <c r="AX143" s="551"/>
      <c r="AY143" s="549"/>
      <c r="AZ143" s="550"/>
      <c r="BA143" s="772"/>
      <c r="BB143" s="2127"/>
      <c r="BC143" s="2128"/>
      <c r="BD143" s="2116"/>
      <c r="BE143" s="2117"/>
      <c r="BF143" s="2118"/>
      <c r="BG143" s="2119"/>
      <c r="BH143" s="2119"/>
      <c r="BI143" s="2119"/>
      <c r="BJ143" s="2120"/>
    </row>
    <row r="144" spans="2:62" ht="20.25" customHeight="1" x14ac:dyDescent="0.15">
      <c r="B144" s="2050"/>
      <c r="C144" s="2135"/>
      <c r="D144" s="2136"/>
      <c r="E144" s="779"/>
      <c r="F144" s="780">
        <f>C143</f>
        <v>0</v>
      </c>
      <c r="G144" s="779"/>
      <c r="H144" s="780">
        <f>I143</f>
        <v>0</v>
      </c>
      <c r="I144" s="2137"/>
      <c r="J144" s="2138"/>
      <c r="K144" s="2139"/>
      <c r="L144" s="2140"/>
      <c r="M144" s="2140"/>
      <c r="N144" s="2136"/>
      <c r="O144" s="2066"/>
      <c r="P144" s="2067"/>
      <c r="Q144" s="2067"/>
      <c r="R144" s="2067"/>
      <c r="S144" s="2068"/>
      <c r="T144" s="773" t="s">
        <v>888</v>
      </c>
      <c r="U144" s="774"/>
      <c r="V144" s="775"/>
      <c r="W144" s="557" t="str">
        <f>IF(W143="","",VLOOKUP(W143,[8]シフト記号表!$C$6:$L$47,10,FALSE))</f>
        <v/>
      </c>
      <c r="X144" s="558" t="str">
        <f>IF(X143="","",VLOOKUP(X143,[8]シフト記号表!$C$6:$L$47,10,FALSE))</f>
        <v/>
      </c>
      <c r="Y144" s="558" t="str">
        <f>IF(Y143="","",VLOOKUP(Y143,[8]シフト記号表!$C$6:$L$47,10,FALSE))</f>
        <v/>
      </c>
      <c r="Z144" s="558" t="str">
        <f>IF(Z143="","",VLOOKUP(Z143,[8]シフト記号表!$C$6:$L$47,10,FALSE))</f>
        <v/>
      </c>
      <c r="AA144" s="558" t="str">
        <f>IF(AA143="","",VLOOKUP(AA143,[8]シフト記号表!$C$6:$L$47,10,FALSE))</f>
        <v/>
      </c>
      <c r="AB144" s="558" t="str">
        <f>IF(AB143="","",VLOOKUP(AB143,[8]シフト記号表!$C$6:$L$47,10,FALSE))</f>
        <v/>
      </c>
      <c r="AC144" s="559" t="str">
        <f>IF(AC143="","",VLOOKUP(AC143,[8]シフト記号表!$C$6:$L$47,10,FALSE))</f>
        <v/>
      </c>
      <c r="AD144" s="557" t="str">
        <f>IF(AD143="","",VLOOKUP(AD143,[8]シフト記号表!$C$6:$L$47,10,FALSE))</f>
        <v/>
      </c>
      <c r="AE144" s="558" t="str">
        <f>IF(AE143="","",VLOOKUP(AE143,[8]シフト記号表!$C$6:$L$47,10,FALSE))</f>
        <v/>
      </c>
      <c r="AF144" s="558" t="str">
        <f>IF(AF143="","",VLOOKUP(AF143,[8]シフト記号表!$C$6:$L$47,10,FALSE))</f>
        <v/>
      </c>
      <c r="AG144" s="558" t="str">
        <f>IF(AG143="","",VLOOKUP(AG143,[8]シフト記号表!$C$6:$L$47,10,FALSE))</f>
        <v/>
      </c>
      <c r="AH144" s="558" t="str">
        <f>IF(AH143="","",VLOOKUP(AH143,[8]シフト記号表!$C$6:$L$47,10,FALSE))</f>
        <v/>
      </c>
      <c r="AI144" s="558" t="str">
        <f>IF(AI143="","",VLOOKUP(AI143,[8]シフト記号表!$C$6:$L$47,10,FALSE))</f>
        <v/>
      </c>
      <c r="AJ144" s="559" t="str">
        <f>IF(AJ143="","",VLOOKUP(AJ143,[8]シフト記号表!$C$6:$L$47,10,FALSE))</f>
        <v/>
      </c>
      <c r="AK144" s="557" t="str">
        <f>IF(AK143="","",VLOOKUP(AK143,[8]シフト記号表!$C$6:$L$47,10,FALSE))</f>
        <v/>
      </c>
      <c r="AL144" s="558" t="str">
        <f>IF(AL143="","",VLOOKUP(AL143,[8]シフト記号表!$C$6:$L$47,10,FALSE))</f>
        <v/>
      </c>
      <c r="AM144" s="558" t="str">
        <f>IF(AM143="","",VLOOKUP(AM143,[8]シフト記号表!$C$6:$L$47,10,FALSE))</f>
        <v/>
      </c>
      <c r="AN144" s="558" t="str">
        <f>IF(AN143="","",VLOOKUP(AN143,[8]シフト記号表!$C$6:$L$47,10,FALSE))</f>
        <v/>
      </c>
      <c r="AO144" s="558" t="str">
        <f>IF(AO143="","",VLOOKUP(AO143,[8]シフト記号表!$C$6:$L$47,10,FALSE))</f>
        <v/>
      </c>
      <c r="AP144" s="558" t="str">
        <f>IF(AP143="","",VLOOKUP(AP143,[8]シフト記号表!$C$6:$L$47,10,FALSE))</f>
        <v/>
      </c>
      <c r="AQ144" s="559" t="str">
        <f>IF(AQ143="","",VLOOKUP(AQ143,[8]シフト記号表!$C$6:$L$47,10,FALSE))</f>
        <v/>
      </c>
      <c r="AR144" s="557" t="str">
        <f>IF(AR143="","",VLOOKUP(AR143,[8]シフト記号表!$C$6:$L$47,10,FALSE))</f>
        <v/>
      </c>
      <c r="AS144" s="558" t="str">
        <f>IF(AS143="","",VLOOKUP(AS143,[8]シフト記号表!$C$6:$L$47,10,FALSE))</f>
        <v/>
      </c>
      <c r="AT144" s="558" t="str">
        <f>IF(AT143="","",VLOOKUP(AT143,[8]シフト記号表!$C$6:$L$47,10,FALSE))</f>
        <v/>
      </c>
      <c r="AU144" s="558" t="str">
        <f>IF(AU143="","",VLOOKUP(AU143,[8]シフト記号表!$C$6:$L$47,10,FALSE))</f>
        <v/>
      </c>
      <c r="AV144" s="558" t="str">
        <f>IF(AV143="","",VLOOKUP(AV143,[8]シフト記号表!$C$6:$L$47,10,FALSE))</f>
        <v/>
      </c>
      <c r="AW144" s="558" t="str">
        <f>IF(AW143="","",VLOOKUP(AW143,[8]シフト記号表!$C$6:$L$47,10,FALSE))</f>
        <v/>
      </c>
      <c r="AX144" s="559" t="str">
        <f>IF(AX143="","",VLOOKUP(AX143,[8]シフト記号表!$C$6:$L$47,10,FALSE))</f>
        <v/>
      </c>
      <c r="AY144" s="557" t="str">
        <f>IF(AY143="","",VLOOKUP(AY143,[8]シフト記号表!$C$6:$L$47,10,FALSE))</f>
        <v/>
      </c>
      <c r="AZ144" s="558" t="str">
        <f>IF(AZ143="","",VLOOKUP(AZ143,[8]シフト記号表!$C$6:$L$47,10,FALSE))</f>
        <v/>
      </c>
      <c r="BA144" s="558" t="str">
        <f>IF(BA143="","",VLOOKUP(BA143,[8]シフト記号表!$C$6:$L$47,10,FALSE))</f>
        <v/>
      </c>
      <c r="BB144" s="2132">
        <f>IF($BE$3="４週",SUM(W144:AX144),IF($BE$3="暦月",SUM(W144:BA144),""))</f>
        <v>0</v>
      </c>
      <c r="BC144" s="2133"/>
      <c r="BD144" s="2134">
        <f>IF($BE$3="４週",BB144/4,IF($BE$3="暦月",(BB144/($BE$8/7)),""))</f>
        <v>0</v>
      </c>
      <c r="BE144" s="2133"/>
      <c r="BF144" s="2129"/>
      <c r="BG144" s="2130"/>
      <c r="BH144" s="2130"/>
      <c r="BI144" s="2130"/>
      <c r="BJ144" s="2131"/>
    </row>
    <row r="145" spans="2:62" ht="20.25" customHeight="1" x14ac:dyDescent="0.15">
      <c r="B145" s="2049">
        <f>B143+1</f>
        <v>65</v>
      </c>
      <c r="C145" s="2121"/>
      <c r="D145" s="2122"/>
      <c r="E145" s="761"/>
      <c r="F145" s="762"/>
      <c r="G145" s="761"/>
      <c r="H145" s="762"/>
      <c r="I145" s="2123"/>
      <c r="J145" s="2124"/>
      <c r="K145" s="2125"/>
      <c r="L145" s="2126"/>
      <c r="M145" s="2126"/>
      <c r="N145" s="2122"/>
      <c r="O145" s="2066"/>
      <c r="P145" s="2067"/>
      <c r="Q145" s="2067"/>
      <c r="R145" s="2067"/>
      <c r="S145" s="2068"/>
      <c r="T145" s="776" t="s">
        <v>887</v>
      </c>
      <c r="U145" s="777"/>
      <c r="V145" s="778"/>
      <c r="W145" s="549"/>
      <c r="X145" s="550"/>
      <c r="Y145" s="550"/>
      <c r="Z145" s="550"/>
      <c r="AA145" s="550"/>
      <c r="AB145" s="550"/>
      <c r="AC145" s="551"/>
      <c r="AD145" s="549"/>
      <c r="AE145" s="550"/>
      <c r="AF145" s="550"/>
      <c r="AG145" s="550"/>
      <c r="AH145" s="550"/>
      <c r="AI145" s="550"/>
      <c r="AJ145" s="551"/>
      <c r="AK145" s="549"/>
      <c r="AL145" s="550"/>
      <c r="AM145" s="550"/>
      <c r="AN145" s="550"/>
      <c r="AO145" s="550"/>
      <c r="AP145" s="550"/>
      <c r="AQ145" s="551"/>
      <c r="AR145" s="549"/>
      <c r="AS145" s="550"/>
      <c r="AT145" s="550"/>
      <c r="AU145" s="550"/>
      <c r="AV145" s="550"/>
      <c r="AW145" s="550"/>
      <c r="AX145" s="551"/>
      <c r="AY145" s="549"/>
      <c r="AZ145" s="550"/>
      <c r="BA145" s="772"/>
      <c r="BB145" s="2127"/>
      <c r="BC145" s="2128"/>
      <c r="BD145" s="2116"/>
      <c r="BE145" s="2117"/>
      <c r="BF145" s="2118"/>
      <c r="BG145" s="2119"/>
      <c r="BH145" s="2119"/>
      <c r="BI145" s="2119"/>
      <c r="BJ145" s="2120"/>
    </row>
    <row r="146" spans="2:62" ht="20.25" customHeight="1" x14ac:dyDescent="0.15">
      <c r="B146" s="2050"/>
      <c r="C146" s="2135"/>
      <c r="D146" s="2136"/>
      <c r="E146" s="779"/>
      <c r="F146" s="780">
        <f>C145</f>
        <v>0</v>
      </c>
      <c r="G146" s="779"/>
      <c r="H146" s="780">
        <f>I145</f>
        <v>0</v>
      </c>
      <c r="I146" s="2137"/>
      <c r="J146" s="2138"/>
      <c r="K146" s="2139"/>
      <c r="L146" s="2140"/>
      <c r="M146" s="2140"/>
      <c r="N146" s="2136"/>
      <c r="O146" s="2066"/>
      <c r="P146" s="2067"/>
      <c r="Q146" s="2067"/>
      <c r="R146" s="2067"/>
      <c r="S146" s="2068"/>
      <c r="T146" s="773" t="s">
        <v>888</v>
      </c>
      <c r="U146" s="774"/>
      <c r="V146" s="775"/>
      <c r="W146" s="557" t="str">
        <f>IF(W145="","",VLOOKUP(W145,[8]シフト記号表!$C$6:$L$47,10,FALSE))</f>
        <v/>
      </c>
      <c r="X146" s="558" t="str">
        <f>IF(X145="","",VLOOKUP(X145,[8]シフト記号表!$C$6:$L$47,10,FALSE))</f>
        <v/>
      </c>
      <c r="Y146" s="558" t="str">
        <f>IF(Y145="","",VLOOKUP(Y145,[8]シフト記号表!$C$6:$L$47,10,FALSE))</f>
        <v/>
      </c>
      <c r="Z146" s="558" t="str">
        <f>IF(Z145="","",VLOOKUP(Z145,[8]シフト記号表!$C$6:$L$47,10,FALSE))</f>
        <v/>
      </c>
      <c r="AA146" s="558" t="str">
        <f>IF(AA145="","",VLOOKUP(AA145,[8]シフト記号表!$C$6:$L$47,10,FALSE))</f>
        <v/>
      </c>
      <c r="AB146" s="558" t="str">
        <f>IF(AB145="","",VLOOKUP(AB145,[8]シフト記号表!$C$6:$L$47,10,FALSE))</f>
        <v/>
      </c>
      <c r="AC146" s="559" t="str">
        <f>IF(AC145="","",VLOOKUP(AC145,[8]シフト記号表!$C$6:$L$47,10,FALSE))</f>
        <v/>
      </c>
      <c r="AD146" s="557" t="str">
        <f>IF(AD145="","",VLOOKUP(AD145,[8]シフト記号表!$C$6:$L$47,10,FALSE))</f>
        <v/>
      </c>
      <c r="AE146" s="558" t="str">
        <f>IF(AE145="","",VLOOKUP(AE145,[8]シフト記号表!$C$6:$L$47,10,FALSE))</f>
        <v/>
      </c>
      <c r="AF146" s="558" t="str">
        <f>IF(AF145="","",VLOOKUP(AF145,[8]シフト記号表!$C$6:$L$47,10,FALSE))</f>
        <v/>
      </c>
      <c r="AG146" s="558" t="str">
        <f>IF(AG145="","",VLOOKUP(AG145,[8]シフト記号表!$C$6:$L$47,10,FALSE))</f>
        <v/>
      </c>
      <c r="AH146" s="558" t="str">
        <f>IF(AH145="","",VLOOKUP(AH145,[8]シフト記号表!$C$6:$L$47,10,FALSE))</f>
        <v/>
      </c>
      <c r="AI146" s="558" t="str">
        <f>IF(AI145="","",VLOOKUP(AI145,[8]シフト記号表!$C$6:$L$47,10,FALSE))</f>
        <v/>
      </c>
      <c r="AJ146" s="559" t="str">
        <f>IF(AJ145="","",VLOOKUP(AJ145,[8]シフト記号表!$C$6:$L$47,10,FALSE))</f>
        <v/>
      </c>
      <c r="AK146" s="557" t="str">
        <f>IF(AK145="","",VLOOKUP(AK145,[8]シフト記号表!$C$6:$L$47,10,FALSE))</f>
        <v/>
      </c>
      <c r="AL146" s="558" t="str">
        <f>IF(AL145="","",VLOOKUP(AL145,[8]シフト記号表!$C$6:$L$47,10,FALSE))</f>
        <v/>
      </c>
      <c r="AM146" s="558" t="str">
        <f>IF(AM145="","",VLOOKUP(AM145,[8]シフト記号表!$C$6:$L$47,10,FALSE))</f>
        <v/>
      </c>
      <c r="AN146" s="558" t="str">
        <f>IF(AN145="","",VLOOKUP(AN145,[8]シフト記号表!$C$6:$L$47,10,FALSE))</f>
        <v/>
      </c>
      <c r="AO146" s="558" t="str">
        <f>IF(AO145="","",VLOOKUP(AO145,[8]シフト記号表!$C$6:$L$47,10,FALSE))</f>
        <v/>
      </c>
      <c r="AP146" s="558" t="str">
        <f>IF(AP145="","",VLOOKUP(AP145,[8]シフト記号表!$C$6:$L$47,10,FALSE))</f>
        <v/>
      </c>
      <c r="AQ146" s="559" t="str">
        <f>IF(AQ145="","",VLOOKUP(AQ145,[8]シフト記号表!$C$6:$L$47,10,FALSE))</f>
        <v/>
      </c>
      <c r="AR146" s="557" t="str">
        <f>IF(AR145="","",VLOOKUP(AR145,[8]シフト記号表!$C$6:$L$47,10,FALSE))</f>
        <v/>
      </c>
      <c r="AS146" s="558" t="str">
        <f>IF(AS145="","",VLOOKUP(AS145,[8]シフト記号表!$C$6:$L$47,10,FALSE))</f>
        <v/>
      </c>
      <c r="AT146" s="558" t="str">
        <f>IF(AT145="","",VLOOKUP(AT145,[8]シフト記号表!$C$6:$L$47,10,FALSE))</f>
        <v/>
      </c>
      <c r="AU146" s="558" t="str">
        <f>IF(AU145="","",VLOOKUP(AU145,[8]シフト記号表!$C$6:$L$47,10,FALSE))</f>
        <v/>
      </c>
      <c r="AV146" s="558" t="str">
        <f>IF(AV145="","",VLOOKUP(AV145,[8]シフト記号表!$C$6:$L$47,10,FALSE))</f>
        <v/>
      </c>
      <c r="AW146" s="558" t="str">
        <f>IF(AW145="","",VLOOKUP(AW145,[8]シフト記号表!$C$6:$L$47,10,FALSE))</f>
        <v/>
      </c>
      <c r="AX146" s="559" t="str">
        <f>IF(AX145="","",VLOOKUP(AX145,[8]シフト記号表!$C$6:$L$47,10,FALSE))</f>
        <v/>
      </c>
      <c r="AY146" s="557" t="str">
        <f>IF(AY145="","",VLOOKUP(AY145,[8]シフト記号表!$C$6:$L$47,10,FALSE))</f>
        <v/>
      </c>
      <c r="AZ146" s="558" t="str">
        <f>IF(AZ145="","",VLOOKUP(AZ145,[8]シフト記号表!$C$6:$L$47,10,FALSE))</f>
        <v/>
      </c>
      <c r="BA146" s="558" t="str">
        <f>IF(BA145="","",VLOOKUP(BA145,[8]シフト記号表!$C$6:$L$47,10,FALSE))</f>
        <v/>
      </c>
      <c r="BB146" s="2132">
        <f>IF($BE$3="４週",SUM(W146:AX146),IF($BE$3="暦月",SUM(W146:BA146),""))</f>
        <v>0</v>
      </c>
      <c r="BC146" s="2133"/>
      <c r="BD146" s="2134">
        <f>IF($BE$3="４週",BB146/4,IF($BE$3="暦月",(BB146/($BE$8/7)),""))</f>
        <v>0</v>
      </c>
      <c r="BE146" s="2133"/>
      <c r="BF146" s="2129"/>
      <c r="BG146" s="2130"/>
      <c r="BH146" s="2130"/>
      <c r="BI146" s="2130"/>
      <c r="BJ146" s="2131"/>
    </row>
    <row r="147" spans="2:62" ht="20.25" customHeight="1" x14ac:dyDescent="0.15">
      <c r="B147" s="2049">
        <f>B145+1</f>
        <v>66</v>
      </c>
      <c r="C147" s="2121"/>
      <c r="D147" s="2122"/>
      <c r="E147" s="761"/>
      <c r="F147" s="762"/>
      <c r="G147" s="761"/>
      <c r="H147" s="762"/>
      <c r="I147" s="2123"/>
      <c r="J147" s="2124"/>
      <c r="K147" s="2125"/>
      <c r="L147" s="2126"/>
      <c r="M147" s="2126"/>
      <c r="N147" s="2122"/>
      <c r="O147" s="2066"/>
      <c r="P147" s="2067"/>
      <c r="Q147" s="2067"/>
      <c r="R147" s="2067"/>
      <c r="S147" s="2068"/>
      <c r="T147" s="776" t="s">
        <v>887</v>
      </c>
      <c r="U147" s="777"/>
      <c r="V147" s="778"/>
      <c r="W147" s="549"/>
      <c r="X147" s="550"/>
      <c r="Y147" s="550"/>
      <c r="Z147" s="550"/>
      <c r="AA147" s="550"/>
      <c r="AB147" s="550"/>
      <c r="AC147" s="551"/>
      <c r="AD147" s="549"/>
      <c r="AE147" s="550"/>
      <c r="AF147" s="550"/>
      <c r="AG147" s="550"/>
      <c r="AH147" s="550"/>
      <c r="AI147" s="550"/>
      <c r="AJ147" s="551"/>
      <c r="AK147" s="549"/>
      <c r="AL147" s="550"/>
      <c r="AM147" s="550"/>
      <c r="AN147" s="550"/>
      <c r="AO147" s="550"/>
      <c r="AP147" s="550"/>
      <c r="AQ147" s="551"/>
      <c r="AR147" s="549"/>
      <c r="AS147" s="550"/>
      <c r="AT147" s="550"/>
      <c r="AU147" s="550"/>
      <c r="AV147" s="550"/>
      <c r="AW147" s="550"/>
      <c r="AX147" s="551"/>
      <c r="AY147" s="549"/>
      <c r="AZ147" s="550"/>
      <c r="BA147" s="772"/>
      <c r="BB147" s="2127"/>
      <c r="BC147" s="2128"/>
      <c r="BD147" s="2116"/>
      <c r="BE147" s="2117"/>
      <c r="BF147" s="2118"/>
      <c r="BG147" s="2119"/>
      <c r="BH147" s="2119"/>
      <c r="BI147" s="2119"/>
      <c r="BJ147" s="2120"/>
    </row>
    <row r="148" spans="2:62" ht="20.25" customHeight="1" x14ac:dyDescent="0.15">
      <c r="B148" s="2050"/>
      <c r="C148" s="2135"/>
      <c r="D148" s="2136"/>
      <c r="E148" s="779"/>
      <c r="F148" s="780">
        <f>C147</f>
        <v>0</v>
      </c>
      <c r="G148" s="779"/>
      <c r="H148" s="780">
        <f>I147</f>
        <v>0</v>
      </c>
      <c r="I148" s="2137"/>
      <c r="J148" s="2138"/>
      <c r="K148" s="2139"/>
      <c r="L148" s="2140"/>
      <c r="M148" s="2140"/>
      <c r="N148" s="2136"/>
      <c r="O148" s="2066"/>
      <c r="P148" s="2067"/>
      <c r="Q148" s="2067"/>
      <c r="R148" s="2067"/>
      <c r="S148" s="2068"/>
      <c r="T148" s="773" t="s">
        <v>888</v>
      </c>
      <c r="U148" s="774"/>
      <c r="V148" s="775"/>
      <c r="W148" s="557" t="str">
        <f>IF(W147="","",VLOOKUP(W147,[8]シフト記号表!$C$6:$L$47,10,FALSE))</f>
        <v/>
      </c>
      <c r="X148" s="558" t="str">
        <f>IF(X147="","",VLOOKUP(X147,[8]シフト記号表!$C$6:$L$47,10,FALSE))</f>
        <v/>
      </c>
      <c r="Y148" s="558" t="str">
        <f>IF(Y147="","",VLOOKUP(Y147,[8]シフト記号表!$C$6:$L$47,10,FALSE))</f>
        <v/>
      </c>
      <c r="Z148" s="558" t="str">
        <f>IF(Z147="","",VLOOKUP(Z147,[8]シフト記号表!$C$6:$L$47,10,FALSE))</f>
        <v/>
      </c>
      <c r="AA148" s="558" t="str">
        <f>IF(AA147="","",VLOOKUP(AA147,[8]シフト記号表!$C$6:$L$47,10,FALSE))</f>
        <v/>
      </c>
      <c r="AB148" s="558" t="str">
        <f>IF(AB147="","",VLOOKUP(AB147,[8]シフト記号表!$C$6:$L$47,10,FALSE))</f>
        <v/>
      </c>
      <c r="AC148" s="559" t="str">
        <f>IF(AC147="","",VLOOKUP(AC147,[8]シフト記号表!$C$6:$L$47,10,FALSE))</f>
        <v/>
      </c>
      <c r="AD148" s="557" t="str">
        <f>IF(AD147="","",VLOOKUP(AD147,[8]シフト記号表!$C$6:$L$47,10,FALSE))</f>
        <v/>
      </c>
      <c r="AE148" s="558" t="str">
        <f>IF(AE147="","",VLOOKUP(AE147,[8]シフト記号表!$C$6:$L$47,10,FALSE))</f>
        <v/>
      </c>
      <c r="AF148" s="558" t="str">
        <f>IF(AF147="","",VLOOKUP(AF147,[8]シフト記号表!$C$6:$L$47,10,FALSE))</f>
        <v/>
      </c>
      <c r="AG148" s="558" t="str">
        <f>IF(AG147="","",VLOOKUP(AG147,[8]シフト記号表!$C$6:$L$47,10,FALSE))</f>
        <v/>
      </c>
      <c r="AH148" s="558" t="str">
        <f>IF(AH147="","",VLOOKUP(AH147,[8]シフト記号表!$C$6:$L$47,10,FALSE))</f>
        <v/>
      </c>
      <c r="AI148" s="558" t="str">
        <f>IF(AI147="","",VLOOKUP(AI147,[8]シフト記号表!$C$6:$L$47,10,FALSE))</f>
        <v/>
      </c>
      <c r="AJ148" s="559" t="str">
        <f>IF(AJ147="","",VLOOKUP(AJ147,[8]シフト記号表!$C$6:$L$47,10,FALSE))</f>
        <v/>
      </c>
      <c r="AK148" s="557" t="str">
        <f>IF(AK147="","",VLOOKUP(AK147,[8]シフト記号表!$C$6:$L$47,10,FALSE))</f>
        <v/>
      </c>
      <c r="AL148" s="558" t="str">
        <f>IF(AL147="","",VLOOKUP(AL147,[8]シフト記号表!$C$6:$L$47,10,FALSE))</f>
        <v/>
      </c>
      <c r="AM148" s="558" t="str">
        <f>IF(AM147="","",VLOOKUP(AM147,[8]シフト記号表!$C$6:$L$47,10,FALSE))</f>
        <v/>
      </c>
      <c r="AN148" s="558" t="str">
        <f>IF(AN147="","",VLOOKUP(AN147,[8]シフト記号表!$C$6:$L$47,10,FALSE))</f>
        <v/>
      </c>
      <c r="AO148" s="558" t="str">
        <f>IF(AO147="","",VLOOKUP(AO147,[8]シフト記号表!$C$6:$L$47,10,FALSE))</f>
        <v/>
      </c>
      <c r="AP148" s="558" t="str">
        <f>IF(AP147="","",VLOOKUP(AP147,[8]シフト記号表!$C$6:$L$47,10,FALSE))</f>
        <v/>
      </c>
      <c r="AQ148" s="559" t="str">
        <f>IF(AQ147="","",VLOOKUP(AQ147,[8]シフト記号表!$C$6:$L$47,10,FALSE))</f>
        <v/>
      </c>
      <c r="AR148" s="557" t="str">
        <f>IF(AR147="","",VLOOKUP(AR147,[8]シフト記号表!$C$6:$L$47,10,FALSE))</f>
        <v/>
      </c>
      <c r="AS148" s="558" t="str">
        <f>IF(AS147="","",VLOOKUP(AS147,[8]シフト記号表!$C$6:$L$47,10,FALSE))</f>
        <v/>
      </c>
      <c r="AT148" s="558" t="str">
        <f>IF(AT147="","",VLOOKUP(AT147,[8]シフト記号表!$C$6:$L$47,10,FALSE))</f>
        <v/>
      </c>
      <c r="AU148" s="558" t="str">
        <f>IF(AU147="","",VLOOKUP(AU147,[8]シフト記号表!$C$6:$L$47,10,FALSE))</f>
        <v/>
      </c>
      <c r="AV148" s="558" t="str">
        <f>IF(AV147="","",VLOOKUP(AV147,[8]シフト記号表!$C$6:$L$47,10,FALSE))</f>
        <v/>
      </c>
      <c r="AW148" s="558" t="str">
        <f>IF(AW147="","",VLOOKUP(AW147,[8]シフト記号表!$C$6:$L$47,10,FALSE))</f>
        <v/>
      </c>
      <c r="AX148" s="559" t="str">
        <f>IF(AX147="","",VLOOKUP(AX147,[8]シフト記号表!$C$6:$L$47,10,FALSE))</f>
        <v/>
      </c>
      <c r="AY148" s="557" t="str">
        <f>IF(AY147="","",VLOOKUP(AY147,[8]シフト記号表!$C$6:$L$47,10,FALSE))</f>
        <v/>
      </c>
      <c r="AZ148" s="558" t="str">
        <f>IF(AZ147="","",VLOOKUP(AZ147,[8]シフト記号表!$C$6:$L$47,10,FALSE))</f>
        <v/>
      </c>
      <c r="BA148" s="558" t="str">
        <f>IF(BA147="","",VLOOKUP(BA147,[8]シフト記号表!$C$6:$L$47,10,FALSE))</f>
        <v/>
      </c>
      <c r="BB148" s="2132">
        <f>IF($BE$3="４週",SUM(W148:AX148),IF($BE$3="暦月",SUM(W148:BA148),""))</f>
        <v>0</v>
      </c>
      <c r="BC148" s="2133"/>
      <c r="BD148" s="2134">
        <f>IF($BE$3="４週",BB148/4,IF($BE$3="暦月",(BB148/($BE$8/7)),""))</f>
        <v>0</v>
      </c>
      <c r="BE148" s="2133"/>
      <c r="BF148" s="2129"/>
      <c r="BG148" s="2130"/>
      <c r="BH148" s="2130"/>
      <c r="BI148" s="2130"/>
      <c r="BJ148" s="2131"/>
    </row>
    <row r="149" spans="2:62" ht="20.25" customHeight="1" x14ac:dyDescent="0.15">
      <c r="B149" s="2049">
        <f>B147+1</f>
        <v>67</v>
      </c>
      <c r="C149" s="2121"/>
      <c r="D149" s="2122"/>
      <c r="E149" s="761"/>
      <c r="F149" s="762"/>
      <c r="G149" s="761"/>
      <c r="H149" s="762"/>
      <c r="I149" s="2123"/>
      <c r="J149" s="2124"/>
      <c r="K149" s="2125"/>
      <c r="L149" s="2126"/>
      <c r="M149" s="2126"/>
      <c r="N149" s="2122"/>
      <c r="O149" s="2066"/>
      <c r="P149" s="2067"/>
      <c r="Q149" s="2067"/>
      <c r="R149" s="2067"/>
      <c r="S149" s="2068"/>
      <c r="T149" s="776" t="s">
        <v>887</v>
      </c>
      <c r="U149" s="777"/>
      <c r="V149" s="778"/>
      <c r="W149" s="549"/>
      <c r="X149" s="550"/>
      <c r="Y149" s="550"/>
      <c r="Z149" s="550"/>
      <c r="AA149" s="550"/>
      <c r="AB149" s="550"/>
      <c r="AC149" s="551"/>
      <c r="AD149" s="549"/>
      <c r="AE149" s="550"/>
      <c r="AF149" s="550"/>
      <c r="AG149" s="550"/>
      <c r="AH149" s="550"/>
      <c r="AI149" s="550"/>
      <c r="AJ149" s="551"/>
      <c r="AK149" s="549"/>
      <c r="AL149" s="550"/>
      <c r="AM149" s="550"/>
      <c r="AN149" s="550"/>
      <c r="AO149" s="550"/>
      <c r="AP149" s="550"/>
      <c r="AQ149" s="551"/>
      <c r="AR149" s="549"/>
      <c r="AS149" s="550"/>
      <c r="AT149" s="550"/>
      <c r="AU149" s="550"/>
      <c r="AV149" s="550"/>
      <c r="AW149" s="550"/>
      <c r="AX149" s="551"/>
      <c r="AY149" s="549"/>
      <c r="AZ149" s="550"/>
      <c r="BA149" s="772"/>
      <c r="BB149" s="2127"/>
      <c r="BC149" s="2128"/>
      <c r="BD149" s="2116"/>
      <c r="BE149" s="2117"/>
      <c r="BF149" s="2118"/>
      <c r="BG149" s="2119"/>
      <c r="BH149" s="2119"/>
      <c r="BI149" s="2119"/>
      <c r="BJ149" s="2120"/>
    </row>
    <row r="150" spans="2:62" ht="20.25" customHeight="1" x14ac:dyDescent="0.15">
      <c r="B150" s="2050"/>
      <c r="C150" s="2135"/>
      <c r="D150" s="2136"/>
      <c r="E150" s="779"/>
      <c r="F150" s="780">
        <f>C149</f>
        <v>0</v>
      </c>
      <c r="G150" s="779"/>
      <c r="H150" s="780">
        <f>I149</f>
        <v>0</v>
      </c>
      <c r="I150" s="2137"/>
      <c r="J150" s="2138"/>
      <c r="K150" s="2139"/>
      <c r="L150" s="2140"/>
      <c r="M150" s="2140"/>
      <c r="N150" s="2136"/>
      <c r="O150" s="2066"/>
      <c r="P150" s="2067"/>
      <c r="Q150" s="2067"/>
      <c r="R150" s="2067"/>
      <c r="S150" s="2068"/>
      <c r="T150" s="773" t="s">
        <v>888</v>
      </c>
      <c r="U150" s="774"/>
      <c r="V150" s="775"/>
      <c r="W150" s="557" t="str">
        <f>IF(W149="","",VLOOKUP(W149,[8]シフト記号表!$C$6:$L$47,10,FALSE))</f>
        <v/>
      </c>
      <c r="X150" s="558" t="str">
        <f>IF(X149="","",VLOOKUP(X149,[8]シフト記号表!$C$6:$L$47,10,FALSE))</f>
        <v/>
      </c>
      <c r="Y150" s="558" t="str">
        <f>IF(Y149="","",VLOOKUP(Y149,[8]シフト記号表!$C$6:$L$47,10,FALSE))</f>
        <v/>
      </c>
      <c r="Z150" s="558" t="str">
        <f>IF(Z149="","",VLOOKUP(Z149,[8]シフト記号表!$C$6:$L$47,10,FALSE))</f>
        <v/>
      </c>
      <c r="AA150" s="558" t="str">
        <f>IF(AA149="","",VLOOKUP(AA149,[8]シフト記号表!$C$6:$L$47,10,FALSE))</f>
        <v/>
      </c>
      <c r="AB150" s="558" t="str">
        <f>IF(AB149="","",VLOOKUP(AB149,[8]シフト記号表!$C$6:$L$47,10,FALSE))</f>
        <v/>
      </c>
      <c r="AC150" s="559" t="str">
        <f>IF(AC149="","",VLOOKUP(AC149,[8]シフト記号表!$C$6:$L$47,10,FALSE))</f>
        <v/>
      </c>
      <c r="AD150" s="557" t="str">
        <f>IF(AD149="","",VLOOKUP(AD149,[8]シフト記号表!$C$6:$L$47,10,FALSE))</f>
        <v/>
      </c>
      <c r="AE150" s="558" t="str">
        <f>IF(AE149="","",VLOOKUP(AE149,[8]シフト記号表!$C$6:$L$47,10,FALSE))</f>
        <v/>
      </c>
      <c r="AF150" s="558" t="str">
        <f>IF(AF149="","",VLOOKUP(AF149,[8]シフト記号表!$C$6:$L$47,10,FALSE))</f>
        <v/>
      </c>
      <c r="AG150" s="558" t="str">
        <f>IF(AG149="","",VLOOKUP(AG149,[8]シフト記号表!$C$6:$L$47,10,FALSE))</f>
        <v/>
      </c>
      <c r="AH150" s="558" t="str">
        <f>IF(AH149="","",VLOOKUP(AH149,[8]シフト記号表!$C$6:$L$47,10,FALSE))</f>
        <v/>
      </c>
      <c r="AI150" s="558" t="str">
        <f>IF(AI149="","",VLOOKUP(AI149,[8]シフト記号表!$C$6:$L$47,10,FALSE))</f>
        <v/>
      </c>
      <c r="AJ150" s="559" t="str">
        <f>IF(AJ149="","",VLOOKUP(AJ149,[8]シフト記号表!$C$6:$L$47,10,FALSE))</f>
        <v/>
      </c>
      <c r="AK150" s="557" t="str">
        <f>IF(AK149="","",VLOOKUP(AK149,[8]シフト記号表!$C$6:$L$47,10,FALSE))</f>
        <v/>
      </c>
      <c r="AL150" s="558" t="str">
        <f>IF(AL149="","",VLOOKUP(AL149,[8]シフト記号表!$C$6:$L$47,10,FALSE))</f>
        <v/>
      </c>
      <c r="AM150" s="558" t="str">
        <f>IF(AM149="","",VLOOKUP(AM149,[8]シフト記号表!$C$6:$L$47,10,FALSE))</f>
        <v/>
      </c>
      <c r="AN150" s="558" t="str">
        <f>IF(AN149="","",VLOOKUP(AN149,[8]シフト記号表!$C$6:$L$47,10,FALSE))</f>
        <v/>
      </c>
      <c r="AO150" s="558" t="str">
        <f>IF(AO149="","",VLOOKUP(AO149,[8]シフト記号表!$C$6:$L$47,10,FALSE))</f>
        <v/>
      </c>
      <c r="AP150" s="558" t="str">
        <f>IF(AP149="","",VLOOKUP(AP149,[8]シフト記号表!$C$6:$L$47,10,FALSE))</f>
        <v/>
      </c>
      <c r="AQ150" s="559" t="str">
        <f>IF(AQ149="","",VLOOKUP(AQ149,[8]シフト記号表!$C$6:$L$47,10,FALSE))</f>
        <v/>
      </c>
      <c r="AR150" s="557" t="str">
        <f>IF(AR149="","",VLOOKUP(AR149,[8]シフト記号表!$C$6:$L$47,10,FALSE))</f>
        <v/>
      </c>
      <c r="AS150" s="558" t="str">
        <f>IF(AS149="","",VLOOKUP(AS149,[8]シフト記号表!$C$6:$L$47,10,FALSE))</f>
        <v/>
      </c>
      <c r="AT150" s="558" t="str">
        <f>IF(AT149="","",VLOOKUP(AT149,[8]シフト記号表!$C$6:$L$47,10,FALSE))</f>
        <v/>
      </c>
      <c r="AU150" s="558" t="str">
        <f>IF(AU149="","",VLOOKUP(AU149,[8]シフト記号表!$C$6:$L$47,10,FALSE))</f>
        <v/>
      </c>
      <c r="AV150" s="558" t="str">
        <f>IF(AV149="","",VLOOKUP(AV149,[8]シフト記号表!$C$6:$L$47,10,FALSE))</f>
        <v/>
      </c>
      <c r="AW150" s="558" t="str">
        <f>IF(AW149="","",VLOOKUP(AW149,[8]シフト記号表!$C$6:$L$47,10,FALSE))</f>
        <v/>
      </c>
      <c r="AX150" s="559" t="str">
        <f>IF(AX149="","",VLOOKUP(AX149,[8]シフト記号表!$C$6:$L$47,10,FALSE))</f>
        <v/>
      </c>
      <c r="AY150" s="557" t="str">
        <f>IF(AY149="","",VLOOKUP(AY149,[8]シフト記号表!$C$6:$L$47,10,FALSE))</f>
        <v/>
      </c>
      <c r="AZ150" s="558" t="str">
        <f>IF(AZ149="","",VLOOKUP(AZ149,[8]シフト記号表!$C$6:$L$47,10,FALSE))</f>
        <v/>
      </c>
      <c r="BA150" s="558" t="str">
        <f>IF(BA149="","",VLOOKUP(BA149,[8]シフト記号表!$C$6:$L$47,10,FALSE))</f>
        <v/>
      </c>
      <c r="BB150" s="2132">
        <f>IF($BE$3="４週",SUM(W150:AX150),IF($BE$3="暦月",SUM(W150:BA150),""))</f>
        <v>0</v>
      </c>
      <c r="BC150" s="2133"/>
      <c r="BD150" s="2134">
        <f>IF($BE$3="４週",BB150/4,IF($BE$3="暦月",(BB150/($BE$8/7)),""))</f>
        <v>0</v>
      </c>
      <c r="BE150" s="2133"/>
      <c r="BF150" s="2129"/>
      <c r="BG150" s="2130"/>
      <c r="BH150" s="2130"/>
      <c r="BI150" s="2130"/>
      <c r="BJ150" s="2131"/>
    </row>
    <row r="151" spans="2:62" ht="20.25" customHeight="1" x14ac:dyDescent="0.15">
      <c r="B151" s="2049">
        <f>B149+1</f>
        <v>68</v>
      </c>
      <c r="C151" s="2121"/>
      <c r="D151" s="2122"/>
      <c r="E151" s="761"/>
      <c r="F151" s="762"/>
      <c r="G151" s="761"/>
      <c r="H151" s="762"/>
      <c r="I151" s="2123"/>
      <c r="J151" s="2124"/>
      <c r="K151" s="2125"/>
      <c r="L151" s="2126"/>
      <c r="M151" s="2126"/>
      <c r="N151" s="2122"/>
      <c r="O151" s="2066"/>
      <c r="P151" s="2067"/>
      <c r="Q151" s="2067"/>
      <c r="R151" s="2067"/>
      <c r="S151" s="2068"/>
      <c r="T151" s="776" t="s">
        <v>887</v>
      </c>
      <c r="U151" s="777"/>
      <c r="V151" s="778"/>
      <c r="W151" s="549"/>
      <c r="X151" s="550"/>
      <c r="Y151" s="550"/>
      <c r="Z151" s="550"/>
      <c r="AA151" s="550"/>
      <c r="AB151" s="550"/>
      <c r="AC151" s="551"/>
      <c r="AD151" s="549"/>
      <c r="AE151" s="550"/>
      <c r="AF151" s="550"/>
      <c r="AG151" s="550"/>
      <c r="AH151" s="550"/>
      <c r="AI151" s="550"/>
      <c r="AJ151" s="551"/>
      <c r="AK151" s="549"/>
      <c r="AL151" s="550"/>
      <c r="AM151" s="550"/>
      <c r="AN151" s="550"/>
      <c r="AO151" s="550"/>
      <c r="AP151" s="550"/>
      <c r="AQ151" s="551"/>
      <c r="AR151" s="549"/>
      <c r="AS151" s="550"/>
      <c r="AT151" s="550"/>
      <c r="AU151" s="550"/>
      <c r="AV151" s="550"/>
      <c r="AW151" s="550"/>
      <c r="AX151" s="551"/>
      <c r="AY151" s="549"/>
      <c r="AZ151" s="550"/>
      <c r="BA151" s="772"/>
      <c r="BB151" s="2127"/>
      <c r="BC151" s="2128"/>
      <c r="BD151" s="2116"/>
      <c r="BE151" s="2117"/>
      <c r="BF151" s="2118"/>
      <c r="BG151" s="2119"/>
      <c r="BH151" s="2119"/>
      <c r="BI151" s="2119"/>
      <c r="BJ151" s="2120"/>
    </row>
    <row r="152" spans="2:62" ht="20.25" customHeight="1" x14ac:dyDescent="0.15">
      <c r="B152" s="2050"/>
      <c r="C152" s="2135"/>
      <c r="D152" s="2136"/>
      <c r="E152" s="779"/>
      <c r="F152" s="780">
        <f>C151</f>
        <v>0</v>
      </c>
      <c r="G152" s="779"/>
      <c r="H152" s="780">
        <f>I151</f>
        <v>0</v>
      </c>
      <c r="I152" s="2137"/>
      <c r="J152" s="2138"/>
      <c r="K152" s="2139"/>
      <c r="L152" s="2140"/>
      <c r="M152" s="2140"/>
      <c r="N152" s="2136"/>
      <c r="O152" s="2066"/>
      <c r="P152" s="2067"/>
      <c r="Q152" s="2067"/>
      <c r="R152" s="2067"/>
      <c r="S152" s="2068"/>
      <c r="T152" s="773" t="s">
        <v>888</v>
      </c>
      <c r="U152" s="774"/>
      <c r="V152" s="775"/>
      <c r="W152" s="557" t="str">
        <f>IF(W151="","",VLOOKUP(W151,[8]シフト記号表!$C$6:$L$47,10,FALSE))</f>
        <v/>
      </c>
      <c r="X152" s="558" t="str">
        <f>IF(X151="","",VLOOKUP(X151,[8]シフト記号表!$C$6:$L$47,10,FALSE))</f>
        <v/>
      </c>
      <c r="Y152" s="558" t="str">
        <f>IF(Y151="","",VLOOKUP(Y151,[8]シフト記号表!$C$6:$L$47,10,FALSE))</f>
        <v/>
      </c>
      <c r="Z152" s="558" t="str">
        <f>IF(Z151="","",VLOOKUP(Z151,[8]シフト記号表!$C$6:$L$47,10,FALSE))</f>
        <v/>
      </c>
      <c r="AA152" s="558" t="str">
        <f>IF(AA151="","",VLOOKUP(AA151,[8]シフト記号表!$C$6:$L$47,10,FALSE))</f>
        <v/>
      </c>
      <c r="AB152" s="558" t="str">
        <f>IF(AB151="","",VLOOKUP(AB151,[8]シフト記号表!$C$6:$L$47,10,FALSE))</f>
        <v/>
      </c>
      <c r="AC152" s="559" t="str">
        <f>IF(AC151="","",VLOOKUP(AC151,[8]シフト記号表!$C$6:$L$47,10,FALSE))</f>
        <v/>
      </c>
      <c r="AD152" s="557" t="str">
        <f>IF(AD151="","",VLOOKUP(AD151,[8]シフト記号表!$C$6:$L$47,10,FALSE))</f>
        <v/>
      </c>
      <c r="AE152" s="558" t="str">
        <f>IF(AE151="","",VLOOKUP(AE151,[8]シフト記号表!$C$6:$L$47,10,FALSE))</f>
        <v/>
      </c>
      <c r="AF152" s="558" t="str">
        <f>IF(AF151="","",VLOOKUP(AF151,[8]シフト記号表!$C$6:$L$47,10,FALSE))</f>
        <v/>
      </c>
      <c r="AG152" s="558" t="str">
        <f>IF(AG151="","",VLOOKUP(AG151,[8]シフト記号表!$C$6:$L$47,10,FALSE))</f>
        <v/>
      </c>
      <c r="AH152" s="558" t="str">
        <f>IF(AH151="","",VLOOKUP(AH151,[8]シフト記号表!$C$6:$L$47,10,FALSE))</f>
        <v/>
      </c>
      <c r="AI152" s="558" t="str">
        <f>IF(AI151="","",VLOOKUP(AI151,[8]シフト記号表!$C$6:$L$47,10,FALSE))</f>
        <v/>
      </c>
      <c r="AJ152" s="559" t="str">
        <f>IF(AJ151="","",VLOOKUP(AJ151,[8]シフト記号表!$C$6:$L$47,10,FALSE))</f>
        <v/>
      </c>
      <c r="AK152" s="557" t="str">
        <f>IF(AK151="","",VLOOKUP(AK151,[8]シフト記号表!$C$6:$L$47,10,FALSE))</f>
        <v/>
      </c>
      <c r="AL152" s="558" t="str">
        <f>IF(AL151="","",VLOOKUP(AL151,[8]シフト記号表!$C$6:$L$47,10,FALSE))</f>
        <v/>
      </c>
      <c r="AM152" s="558" t="str">
        <f>IF(AM151="","",VLOOKUP(AM151,[8]シフト記号表!$C$6:$L$47,10,FALSE))</f>
        <v/>
      </c>
      <c r="AN152" s="558" t="str">
        <f>IF(AN151="","",VLOOKUP(AN151,[8]シフト記号表!$C$6:$L$47,10,FALSE))</f>
        <v/>
      </c>
      <c r="AO152" s="558" t="str">
        <f>IF(AO151="","",VLOOKUP(AO151,[8]シフト記号表!$C$6:$L$47,10,FALSE))</f>
        <v/>
      </c>
      <c r="AP152" s="558" t="str">
        <f>IF(AP151="","",VLOOKUP(AP151,[8]シフト記号表!$C$6:$L$47,10,FALSE))</f>
        <v/>
      </c>
      <c r="AQ152" s="559" t="str">
        <f>IF(AQ151="","",VLOOKUP(AQ151,[8]シフト記号表!$C$6:$L$47,10,FALSE))</f>
        <v/>
      </c>
      <c r="AR152" s="557" t="str">
        <f>IF(AR151="","",VLOOKUP(AR151,[8]シフト記号表!$C$6:$L$47,10,FALSE))</f>
        <v/>
      </c>
      <c r="AS152" s="558" t="str">
        <f>IF(AS151="","",VLOOKUP(AS151,[8]シフト記号表!$C$6:$L$47,10,FALSE))</f>
        <v/>
      </c>
      <c r="AT152" s="558" t="str">
        <f>IF(AT151="","",VLOOKUP(AT151,[8]シフト記号表!$C$6:$L$47,10,FALSE))</f>
        <v/>
      </c>
      <c r="AU152" s="558" t="str">
        <f>IF(AU151="","",VLOOKUP(AU151,[8]シフト記号表!$C$6:$L$47,10,FALSE))</f>
        <v/>
      </c>
      <c r="AV152" s="558" t="str">
        <f>IF(AV151="","",VLOOKUP(AV151,[8]シフト記号表!$C$6:$L$47,10,FALSE))</f>
        <v/>
      </c>
      <c r="AW152" s="558" t="str">
        <f>IF(AW151="","",VLOOKUP(AW151,[8]シフト記号表!$C$6:$L$47,10,FALSE))</f>
        <v/>
      </c>
      <c r="AX152" s="559" t="str">
        <f>IF(AX151="","",VLOOKUP(AX151,[8]シフト記号表!$C$6:$L$47,10,FALSE))</f>
        <v/>
      </c>
      <c r="AY152" s="557" t="str">
        <f>IF(AY151="","",VLOOKUP(AY151,[8]シフト記号表!$C$6:$L$47,10,FALSE))</f>
        <v/>
      </c>
      <c r="AZ152" s="558" t="str">
        <f>IF(AZ151="","",VLOOKUP(AZ151,[8]シフト記号表!$C$6:$L$47,10,FALSE))</f>
        <v/>
      </c>
      <c r="BA152" s="558" t="str">
        <f>IF(BA151="","",VLOOKUP(BA151,[8]シフト記号表!$C$6:$L$47,10,FALSE))</f>
        <v/>
      </c>
      <c r="BB152" s="2132">
        <f>IF($BE$3="４週",SUM(W152:AX152),IF($BE$3="暦月",SUM(W152:BA152),""))</f>
        <v>0</v>
      </c>
      <c r="BC152" s="2133"/>
      <c r="BD152" s="2134">
        <f>IF($BE$3="４週",BB152/4,IF($BE$3="暦月",(BB152/($BE$8/7)),""))</f>
        <v>0</v>
      </c>
      <c r="BE152" s="2133"/>
      <c r="BF152" s="2129"/>
      <c r="BG152" s="2130"/>
      <c r="BH152" s="2130"/>
      <c r="BI152" s="2130"/>
      <c r="BJ152" s="2131"/>
    </row>
    <row r="153" spans="2:62" ht="20.25" customHeight="1" x14ac:dyDescent="0.15">
      <c r="B153" s="2049">
        <f>B151+1</f>
        <v>69</v>
      </c>
      <c r="C153" s="2121"/>
      <c r="D153" s="2122"/>
      <c r="E153" s="761"/>
      <c r="F153" s="762"/>
      <c r="G153" s="761"/>
      <c r="H153" s="762"/>
      <c r="I153" s="2123"/>
      <c r="J153" s="2124"/>
      <c r="K153" s="2125"/>
      <c r="L153" s="2126"/>
      <c r="M153" s="2126"/>
      <c r="N153" s="2122"/>
      <c r="O153" s="2066"/>
      <c r="P153" s="2067"/>
      <c r="Q153" s="2067"/>
      <c r="R153" s="2067"/>
      <c r="S153" s="2068"/>
      <c r="T153" s="776" t="s">
        <v>887</v>
      </c>
      <c r="U153" s="777"/>
      <c r="V153" s="778"/>
      <c r="W153" s="549"/>
      <c r="X153" s="550"/>
      <c r="Y153" s="550"/>
      <c r="Z153" s="550"/>
      <c r="AA153" s="550"/>
      <c r="AB153" s="550"/>
      <c r="AC153" s="551"/>
      <c r="AD153" s="549"/>
      <c r="AE153" s="550"/>
      <c r="AF153" s="550"/>
      <c r="AG153" s="550"/>
      <c r="AH153" s="550"/>
      <c r="AI153" s="550"/>
      <c r="AJ153" s="551"/>
      <c r="AK153" s="549"/>
      <c r="AL153" s="550"/>
      <c r="AM153" s="550"/>
      <c r="AN153" s="550"/>
      <c r="AO153" s="550"/>
      <c r="AP153" s="550"/>
      <c r="AQ153" s="551"/>
      <c r="AR153" s="549"/>
      <c r="AS153" s="550"/>
      <c r="AT153" s="550"/>
      <c r="AU153" s="550"/>
      <c r="AV153" s="550"/>
      <c r="AW153" s="550"/>
      <c r="AX153" s="551"/>
      <c r="AY153" s="549"/>
      <c r="AZ153" s="550"/>
      <c r="BA153" s="772"/>
      <c r="BB153" s="2127"/>
      <c r="BC153" s="2128"/>
      <c r="BD153" s="2116"/>
      <c r="BE153" s="2117"/>
      <c r="BF153" s="2118"/>
      <c r="BG153" s="2119"/>
      <c r="BH153" s="2119"/>
      <c r="BI153" s="2119"/>
      <c r="BJ153" s="2120"/>
    </row>
    <row r="154" spans="2:62" ht="20.25" customHeight="1" x14ac:dyDescent="0.15">
      <c r="B154" s="2050"/>
      <c r="C154" s="2135"/>
      <c r="D154" s="2136"/>
      <c r="E154" s="779"/>
      <c r="F154" s="780">
        <f>C153</f>
        <v>0</v>
      </c>
      <c r="G154" s="779"/>
      <c r="H154" s="780">
        <f>I153</f>
        <v>0</v>
      </c>
      <c r="I154" s="2137"/>
      <c r="J154" s="2138"/>
      <c r="K154" s="2139"/>
      <c r="L154" s="2140"/>
      <c r="M154" s="2140"/>
      <c r="N154" s="2136"/>
      <c r="O154" s="2066"/>
      <c r="P154" s="2067"/>
      <c r="Q154" s="2067"/>
      <c r="R154" s="2067"/>
      <c r="S154" s="2068"/>
      <c r="T154" s="773" t="s">
        <v>888</v>
      </c>
      <c r="U154" s="774"/>
      <c r="V154" s="775"/>
      <c r="W154" s="557" t="str">
        <f>IF(W153="","",VLOOKUP(W153,[8]シフト記号表!$C$6:$L$47,10,FALSE))</f>
        <v/>
      </c>
      <c r="X154" s="558" t="str">
        <f>IF(X153="","",VLOOKUP(X153,[8]シフト記号表!$C$6:$L$47,10,FALSE))</f>
        <v/>
      </c>
      <c r="Y154" s="558" t="str">
        <f>IF(Y153="","",VLOOKUP(Y153,[8]シフト記号表!$C$6:$L$47,10,FALSE))</f>
        <v/>
      </c>
      <c r="Z154" s="558" t="str">
        <f>IF(Z153="","",VLOOKUP(Z153,[8]シフト記号表!$C$6:$L$47,10,FALSE))</f>
        <v/>
      </c>
      <c r="AA154" s="558" t="str">
        <f>IF(AA153="","",VLOOKUP(AA153,[8]シフト記号表!$C$6:$L$47,10,FALSE))</f>
        <v/>
      </c>
      <c r="AB154" s="558" t="str">
        <f>IF(AB153="","",VLOOKUP(AB153,[8]シフト記号表!$C$6:$L$47,10,FALSE))</f>
        <v/>
      </c>
      <c r="AC154" s="559" t="str">
        <f>IF(AC153="","",VLOOKUP(AC153,[8]シフト記号表!$C$6:$L$47,10,FALSE))</f>
        <v/>
      </c>
      <c r="AD154" s="557" t="str">
        <f>IF(AD153="","",VLOOKUP(AD153,[8]シフト記号表!$C$6:$L$47,10,FALSE))</f>
        <v/>
      </c>
      <c r="AE154" s="558" t="str">
        <f>IF(AE153="","",VLOOKUP(AE153,[8]シフト記号表!$C$6:$L$47,10,FALSE))</f>
        <v/>
      </c>
      <c r="AF154" s="558" t="str">
        <f>IF(AF153="","",VLOOKUP(AF153,[8]シフト記号表!$C$6:$L$47,10,FALSE))</f>
        <v/>
      </c>
      <c r="AG154" s="558" t="str">
        <f>IF(AG153="","",VLOOKUP(AG153,[8]シフト記号表!$C$6:$L$47,10,FALSE))</f>
        <v/>
      </c>
      <c r="AH154" s="558" t="str">
        <f>IF(AH153="","",VLOOKUP(AH153,[8]シフト記号表!$C$6:$L$47,10,FALSE))</f>
        <v/>
      </c>
      <c r="AI154" s="558" t="str">
        <f>IF(AI153="","",VLOOKUP(AI153,[8]シフト記号表!$C$6:$L$47,10,FALSE))</f>
        <v/>
      </c>
      <c r="AJ154" s="559" t="str">
        <f>IF(AJ153="","",VLOOKUP(AJ153,[8]シフト記号表!$C$6:$L$47,10,FALSE))</f>
        <v/>
      </c>
      <c r="AK154" s="557" t="str">
        <f>IF(AK153="","",VLOOKUP(AK153,[8]シフト記号表!$C$6:$L$47,10,FALSE))</f>
        <v/>
      </c>
      <c r="AL154" s="558" t="str">
        <f>IF(AL153="","",VLOOKUP(AL153,[8]シフト記号表!$C$6:$L$47,10,FALSE))</f>
        <v/>
      </c>
      <c r="AM154" s="558" t="str">
        <f>IF(AM153="","",VLOOKUP(AM153,[8]シフト記号表!$C$6:$L$47,10,FALSE))</f>
        <v/>
      </c>
      <c r="AN154" s="558" t="str">
        <f>IF(AN153="","",VLOOKUP(AN153,[8]シフト記号表!$C$6:$L$47,10,FALSE))</f>
        <v/>
      </c>
      <c r="AO154" s="558" t="str">
        <f>IF(AO153="","",VLOOKUP(AO153,[8]シフト記号表!$C$6:$L$47,10,FALSE))</f>
        <v/>
      </c>
      <c r="AP154" s="558" t="str">
        <f>IF(AP153="","",VLOOKUP(AP153,[8]シフト記号表!$C$6:$L$47,10,FALSE))</f>
        <v/>
      </c>
      <c r="AQ154" s="559" t="str">
        <f>IF(AQ153="","",VLOOKUP(AQ153,[8]シフト記号表!$C$6:$L$47,10,FALSE))</f>
        <v/>
      </c>
      <c r="AR154" s="557" t="str">
        <f>IF(AR153="","",VLOOKUP(AR153,[8]シフト記号表!$C$6:$L$47,10,FALSE))</f>
        <v/>
      </c>
      <c r="AS154" s="558" t="str">
        <f>IF(AS153="","",VLOOKUP(AS153,[8]シフト記号表!$C$6:$L$47,10,FALSE))</f>
        <v/>
      </c>
      <c r="AT154" s="558" t="str">
        <f>IF(AT153="","",VLOOKUP(AT153,[8]シフト記号表!$C$6:$L$47,10,FALSE))</f>
        <v/>
      </c>
      <c r="AU154" s="558" t="str">
        <f>IF(AU153="","",VLOOKUP(AU153,[8]シフト記号表!$C$6:$L$47,10,FALSE))</f>
        <v/>
      </c>
      <c r="AV154" s="558" t="str">
        <f>IF(AV153="","",VLOOKUP(AV153,[8]シフト記号表!$C$6:$L$47,10,FALSE))</f>
        <v/>
      </c>
      <c r="AW154" s="558" t="str">
        <f>IF(AW153="","",VLOOKUP(AW153,[8]シフト記号表!$C$6:$L$47,10,FALSE))</f>
        <v/>
      </c>
      <c r="AX154" s="559" t="str">
        <f>IF(AX153="","",VLOOKUP(AX153,[8]シフト記号表!$C$6:$L$47,10,FALSE))</f>
        <v/>
      </c>
      <c r="AY154" s="557" t="str">
        <f>IF(AY153="","",VLOOKUP(AY153,[8]シフト記号表!$C$6:$L$47,10,FALSE))</f>
        <v/>
      </c>
      <c r="AZ154" s="558" t="str">
        <f>IF(AZ153="","",VLOOKUP(AZ153,[8]シフト記号表!$C$6:$L$47,10,FALSE))</f>
        <v/>
      </c>
      <c r="BA154" s="558" t="str">
        <f>IF(BA153="","",VLOOKUP(BA153,[8]シフト記号表!$C$6:$L$47,10,FALSE))</f>
        <v/>
      </c>
      <c r="BB154" s="2132">
        <f>IF($BE$3="４週",SUM(W154:AX154),IF($BE$3="暦月",SUM(W154:BA154),""))</f>
        <v>0</v>
      </c>
      <c r="BC154" s="2133"/>
      <c r="BD154" s="2134">
        <f>IF($BE$3="４週",BB154/4,IF($BE$3="暦月",(BB154/($BE$8/7)),""))</f>
        <v>0</v>
      </c>
      <c r="BE154" s="2133"/>
      <c r="BF154" s="2129"/>
      <c r="BG154" s="2130"/>
      <c r="BH154" s="2130"/>
      <c r="BI154" s="2130"/>
      <c r="BJ154" s="2131"/>
    </row>
    <row r="155" spans="2:62" ht="20.25" customHeight="1" x14ac:dyDescent="0.15">
      <c r="B155" s="2049">
        <f>B153+1</f>
        <v>70</v>
      </c>
      <c r="C155" s="2121"/>
      <c r="D155" s="2122"/>
      <c r="E155" s="761"/>
      <c r="F155" s="762"/>
      <c r="G155" s="761"/>
      <c r="H155" s="762"/>
      <c r="I155" s="2123"/>
      <c r="J155" s="2124"/>
      <c r="K155" s="2125"/>
      <c r="L155" s="2126"/>
      <c r="M155" s="2126"/>
      <c r="N155" s="2122"/>
      <c r="O155" s="2066"/>
      <c r="P155" s="2067"/>
      <c r="Q155" s="2067"/>
      <c r="R155" s="2067"/>
      <c r="S155" s="2068"/>
      <c r="T155" s="776" t="s">
        <v>887</v>
      </c>
      <c r="U155" s="777"/>
      <c r="V155" s="778"/>
      <c r="W155" s="549"/>
      <c r="X155" s="550"/>
      <c r="Y155" s="550"/>
      <c r="Z155" s="550"/>
      <c r="AA155" s="550"/>
      <c r="AB155" s="550"/>
      <c r="AC155" s="551"/>
      <c r="AD155" s="549"/>
      <c r="AE155" s="550"/>
      <c r="AF155" s="550"/>
      <c r="AG155" s="550"/>
      <c r="AH155" s="550"/>
      <c r="AI155" s="550"/>
      <c r="AJ155" s="551"/>
      <c r="AK155" s="549"/>
      <c r="AL155" s="550"/>
      <c r="AM155" s="550"/>
      <c r="AN155" s="550"/>
      <c r="AO155" s="550"/>
      <c r="AP155" s="550"/>
      <c r="AQ155" s="551"/>
      <c r="AR155" s="549"/>
      <c r="AS155" s="550"/>
      <c r="AT155" s="550"/>
      <c r="AU155" s="550"/>
      <c r="AV155" s="550"/>
      <c r="AW155" s="550"/>
      <c r="AX155" s="551"/>
      <c r="AY155" s="549"/>
      <c r="AZ155" s="550"/>
      <c r="BA155" s="772"/>
      <c r="BB155" s="2127"/>
      <c r="BC155" s="2128"/>
      <c r="BD155" s="2116"/>
      <c r="BE155" s="2117"/>
      <c r="BF155" s="2118"/>
      <c r="BG155" s="2119"/>
      <c r="BH155" s="2119"/>
      <c r="BI155" s="2119"/>
      <c r="BJ155" s="2120"/>
    </row>
    <row r="156" spans="2:62" ht="20.25" customHeight="1" x14ac:dyDescent="0.15">
      <c r="B156" s="2050"/>
      <c r="C156" s="2135"/>
      <c r="D156" s="2136"/>
      <c r="E156" s="779"/>
      <c r="F156" s="780">
        <f>C155</f>
        <v>0</v>
      </c>
      <c r="G156" s="779"/>
      <c r="H156" s="780">
        <f>I155</f>
        <v>0</v>
      </c>
      <c r="I156" s="2137"/>
      <c r="J156" s="2138"/>
      <c r="K156" s="2139"/>
      <c r="L156" s="2140"/>
      <c r="M156" s="2140"/>
      <c r="N156" s="2136"/>
      <c r="O156" s="2066"/>
      <c r="P156" s="2067"/>
      <c r="Q156" s="2067"/>
      <c r="R156" s="2067"/>
      <c r="S156" s="2068"/>
      <c r="T156" s="773" t="s">
        <v>888</v>
      </c>
      <c r="U156" s="774"/>
      <c r="V156" s="775"/>
      <c r="W156" s="557" t="str">
        <f>IF(W155="","",VLOOKUP(W155,[8]シフト記号表!$C$6:$L$47,10,FALSE))</f>
        <v/>
      </c>
      <c r="X156" s="558" t="str">
        <f>IF(X155="","",VLOOKUP(X155,[8]シフト記号表!$C$6:$L$47,10,FALSE))</f>
        <v/>
      </c>
      <c r="Y156" s="558" t="str">
        <f>IF(Y155="","",VLOOKUP(Y155,[8]シフト記号表!$C$6:$L$47,10,FALSE))</f>
        <v/>
      </c>
      <c r="Z156" s="558" t="str">
        <f>IF(Z155="","",VLOOKUP(Z155,[8]シフト記号表!$C$6:$L$47,10,FALSE))</f>
        <v/>
      </c>
      <c r="AA156" s="558" t="str">
        <f>IF(AA155="","",VLOOKUP(AA155,[8]シフト記号表!$C$6:$L$47,10,FALSE))</f>
        <v/>
      </c>
      <c r="AB156" s="558" t="str">
        <f>IF(AB155="","",VLOOKUP(AB155,[8]シフト記号表!$C$6:$L$47,10,FALSE))</f>
        <v/>
      </c>
      <c r="AC156" s="559" t="str">
        <f>IF(AC155="","",VLOOKUP(AC155,[8]シフト記号表!$C$6:$L$47,10,FALSE))</f>
        <v/>
      </c>
      <c r="AD156" s="557" t="str">
        <f>IF(AD155="","",VLOOKUP(AD155,[8]シフト記号表!$C$6:$L$47,10,FALSE))</f>
        <v/>
      </c>
      <c r="AE156" s="558" t="str">
        <f>IF(AE155="","",VLOOKUP(AE155,[8]シフト記号表!$C$6:$L$47,10,FALSE))</f>
        <v/>
      </c>
      <c r="AF156" s="558" t="str">
        <f>IF(AF155="","",VLOOKUP(AF155,[8]シフト記号表!$C$6:$L$47,10,FALSE))</f>
        <v/>
      </c>
      <c r="AG156" s="558" t="str">
        <f>IF(AG155="","",VLOOKUP(AG155,[8]シフト記号表!$C$6:$L$47,10,FALSE))</f>
        <v/>
      </c>
      <c r="AH156" s="558" t="str">
        <f>IF(AH155="","",VLOOKUP(AH155,[8]シフト記号表!$C$6:$L$47,10,FALSE))</f>
        <v/>
      </c>
      <c r="AI156" s="558" t="str">
        <f>IF(AI155="","",VLOOKUP(AI155,[8]シフト記号表!$C$6:$L$47,10,FALSE))</f>
        <v/>
      </c>
      <c r="AJ156" s="559" t="str">
        <f>IF(AJ155="","",VLOOKUP(AJ155,[8]シフト記号表!$C$6:$L$47,10,FALSE))</f>
        <v/>
      </c>
      <c r="AK156" s="557" t="str">
        <f>IF(AK155="","",VLOOKUP(AK155,[8]シフト記号表!$C$6:$L$47,10,FALSE))</f>
        <v/>
      </c>
      <c r="AL156" s="558" t="str">
        <f>IF(AL155="","",VLOOKUP(AL155,[8]シフト記号表!$C$6:$L$47,10,FALSE))</f>
        <v/>
      </c>
      <c r="AM156" s="558" t="str">
        <f>IF(AM155="","",VLOOKUP(AM155,[8]シフト記号表!$C$6:$L$47,10,FALSE))</f>
        <v/>
      </c>
      <c r="AN156" s="558" t="str">
        <f>IF(AN155="","",VLOOKUP(AN155,[8]シフト記号表!$C$6:$L$47,10,FALSE))</f>
        <v/>
      </c>
      <c r="AO156" s="558" t="str">
        <f>IF(AO155="","",VLOOKUP(AO155,[8]シフト記号表!$C$6:$L$47,10,FALSE))</f>
        <v/>
      </c>
      <c r="AP156" s="558" t="str">
        <f>IF(AP155="","",VLOOKUP(AP155,[8]シフト記号表!$C$6:$L$47,10,FALSE))</f>
        <v/>
      </c>
      <c r="AQ156" s="559" t="str">
        <f>IF(AQ155="","",VLOOKUP(AQ155,[8]シフト記号表!$C$6:$L$47,10,FALSE))</f>
        <v/>
      </c>
      <c r="AR156" s="557" t="str">
        <f>IF(AR155="","",VLOOKUP(AR155,[8]シフト記号表!$C$6:$L$47,10,FALSE))</f>
        <v/>
      </c>
      <c r="AS156" s="558" t="str">
        <f>IF(AS155="","",VLOOKUP(AS155,[8]シフト記号表!$C$6:$L$47,10,FALSE))</f>
        <v/>
      </c>
      <c r="AT156" s="558" t="str">
        <f>IF(AT155="","",VLOOKUP(AT155,[8]シフト記号表!$C$6:$L$47,10,FALSE))</f>
        <v/>
      </c>
      <c r="AU156" s="558" t="str">
        <f>IF(AU155="","",VLOOKUP(AU155,[8]シフト記号表!$C$6:$L$47,10,FALSE))</f>
        <v/>
      </c>
      <c r="AV156" s="558" t="str">
        <f>IF(AV155="","",VLOOKUP(AV155,[8]シフト記号表!$C$6:$L$47,10,FALSE))</f>
        <v/>
      </c>
      <c r="AW156" s="558" t="str">
        <f>IF(AW155="","",VLOOKUP(AW155,[8]シフト記号表!$C$6:$L$47,10,FALSE))</f>
        <v/>
      </c>
      <c r="AX156" s="559" t="str">
        <f>IF(AX155="","",VLOOKUP(AX155,[8]シフト記号表!$C$6:$L$47,10,FALSE))</f>
        <v/>
      </c>
      <c r="AY156" s="557" t="str">
        <f>IF(AY155="","",VLOOKUP(AY155,[8]シフト記号表!$C$6:$L$47,10,FALSE))</f>
        <v/>
      </c>
      <c r="AZ156" s="558" t="str">
        <f>IF(AZ155="","",VLOOKUP(AZ155,[8]シフト記号表!$C$6:$L$47,10,FALSE))</f>
        <v/>
      </c>
      <c r="BA156" s="558" t="str">
        <f>IF(BA155="","",VLOOKUP(BA155,[8]シフト記号表!$C$6:$L$47,10,FALSE))</f>
        <v/>
      </c>
      <c r="BB156" s="2132">
        <f>IF($BE$3="４週",SUM(W156:AX156),IF($BE$3="暦月",SUM(W156:BA156),""))</f>
        <v>0</v>
      </c>
      <c r="BC156" s="2133"/>
      <c r="BD156" s="2134">
        <f>IF($BE$3="４週",BB156/4,IF($BE$3="暦月",(BB156/($BE$8/7)),""))</f>
        <v>0</v>
      </c>
      <c r="BE156" s="2133"/>
      <c r="BF156" s="2129"/>
      <c r="BG156" s="2130"/>
      <c r="BH156" s="2130"/>
      <c r="BI156" s="2130"/>
      <c r="BJ156" s="2131"/>
    </row>
    <row r="157" spans="2:62" ht="20.25" customHeight="1" x14ac:dyDescent="0.15">
      <c r="B157" s="2049">
        <f>B155+1</f>
        <v>71</v>
      </c>
      <c r="C157" s="2121"/>
      <c r="D157" s="2122"/>
      <c r="E157" s="761"/>
      <c r="F157" s="762"/>
      <c r="G157" s="761"/>
      <c r="H157" s="762"/>
      <c r="I157" s="2123"/>
      <c r="J157" s="2124"/>
      <c r="K157" s="2125"/>
      <c r="L157" s="2126"/>
      <c r="M157" s="2126"/>
      <c r="N157" s="2122"/>
      <c r="O157" s="2066"/>
      <c r="P157" s="2067"/>
      <c r="Q157" s="2067"/>
      <c r="R157" s="2067"/>
      <c r="S157" s="2068"/>
      <c r="T157" s="776" t="s">
        <v>887</v>
      </c>
      <c r="U157" s="777"/>
      <c r="V157" s="778"/>
      <c r="W157" s="549"/>
      <c r="X157" s="550"/>
      <c r="Y157" s="550"/>
      <c r="Z157" s="550"/>
      <c r="AA157" s="550"/>
      <c r="AB157" s="550"/>
      <c r="AC157" s="551"/>
      <c r="AD157" s="549"/>
      <c r="AE157" s="550"/>
      <c r="AF157" s="550"/>
      <c r="AG157" s="550"/>
      <c r="AH157" s="550"/>
      <c r="AI157" s="550"/>
      <c r="AJ157" s="551"/>
      <c r="AK157" s="549"/>
      <c r="AL157" s="550"/>
      <c r="AM157" s="550"/>
      <c r="AN157" s="550"/>
      <c r="AO157" s="550"/>
      <c r="AP157" s="550"/>
      <c r="AQ157" s="551"/>
      <c r="AR157" s="549"/>
      <c r="AS157" s="550"/>
      <c r="AT157" s="550"/>
      <c r="AU157" s="550"/>
      <c r="AV157" s="550"/>
      <c r="AW157" s="550"/>
      <c r="AX157" s="551"/>
      <c r="AY157" s="549"/>
      <c r="AZ157" s="550"/>
      <c r="BA157" s="772"/>
      <c r="BB157" s="2127"/>
      <c r="BC157" s="2128"/>
      <c r="BD157" s="2116"/>
      <c r="BE157" s="2117"/>
      <c r="BF157" s="2118"/>
      <c r="BG157" s="2119"/>
      <c r="BH157" s="2119"/>
      <c r="BI157" s="2119"/>
      <c r="BJ157" s="2120"/>
    </row>
    <row r="158" spans="2:62" ht="20.25" customHeight="1" x14ac:dyDescent="0.15">
      <c r="B158" s="2050"/>
      <c r="C158" s="2135"/>
      <c r="D158" s="2136"/>
      <c r="E158" s="779"/>
      <c r="F158" s="780">
        <f>C157</f>
        <v>0</v>
      </c>
      <c r="G158" s="779"/>
      <c r="H158" s="780">
        <f>I157</f>
        <v>0</v>
      </c>
      <c r="I158" s="2137"/>
      <c r="J158" s="2138"/>
      <c r="K158" s="2139"/>
      <c r="L158" s="2140"/>
      <c r="M158" s="2140"/>
      <c r="N158" s="2136"/>
      <c r="O158" s="2066"/>
      <c r="P158" s="2067"/>
      <c r="Q158" s="2067"/>
      <c r="R158" s="2067"/>
      <c r="S158" s="2068"/>
      <c r="T158" s="773" t="s">
        <v>888</v>
      </c>
      <c r="U158" s="774"/>
      <c r="V158" s="775"/>
      <c r="W158" s="557" t="str">
        <f>IF(W157="","",VLOOKUP(W157,[8]シフト記号表!$C$6:$L$47,10,FALSE))</f>
        <v/>
      </c>
      <c r="X158" s="558" t="str">
        <f>IF(X157="","",VLOOKUP(X157,[8]シフト記号表!$C$6:$L$47,10,FALSE))</f>
        <v/>
      </c>
      <c r="Y158" s="558" t="str">
        <f>IF(Y157="","",VLOOKUP(Y157,[8]シフト記号表!$C$6:$L$47,10,FALSE))</f>
        <v/>
      </c>
      <c r="Z158" s="558" t="str">
        <f>IF(Z157="","",VLOOKUP(Z157,[8]シフト記号表!$C$6:$L$47,10,FALSE))</f>
        <v/>
      </c>
      <c r="AA158" s="558" t="str">
        <f>IF(AA157="","",VLOOKUP(AA157,[8]シフト記号表!$C$6:$L$47,10,FALSE))</f>
        <v/>
      </c>
      <c r="AB158" s="558" t="str">
        <f>IF(AB157="","",VLOOKUP(AB157,[8]シフト記号表!$C$6:$L$47,10,FALSE))</f>
        <v/>
      </c>
      <c r="AC158" s="559" t="str">
        <f>IF(AC157="","",VLOOKUP(AC157,[8]シフト記号表!$C$6:$L$47,10,FALSE))</f>
        <v/>
      </c>
      <c r="AD158" s="557" t="str">
        <f>IF(AD157="","",VLOOKUP(AD157,[8]シフト記号表!$C$6:$L$47,10,FALSE))</f>
        <v/>
      </c>
      <c r="AE158" s="558" t="str">
        <f>IF(AE157="","",VLOOKUP(AE157,[8]シフト記号表!$C$6:$L$47,10,FALSE))</f>
        <v/>
      </c>
      <c r="AF158" s="558" t="str">
        <f>IF(AF157="","",VLOOKUP(AF157,[8]シフト記号表!$C$6:$L$47,10,FALSE))</f>
        <v/>
      </c>
      <c r="AG158" s="558" t="str">
        <f>IF(AG157="","",VLOOKUP(AG157,[8]シフト記号表!$C$6:$L$47,10,FALSE))</f>
        <v/>
      </c>
      <c r="AH158" s="558" t="str">
        <f>IF(AH157="","",VLOOKUP(AH157,[8]シフト記号表!$C$6:$L$47,10,FALSE))</f>
        <v/>
      </c>
      <c r="AI158" s="558" t="str">
        <f>IF(AI157="","",VLOOKUP(AI157,[8]シフト記号表!$C$6:$L$47,10,FALSE))</f>
        <v/>
      </c>
      <c r="AJ158" s="559" t="str">
        <f>IF(AJ157="","",VLOOKUP(AJ157,[8]シフト記号表!$C$6:$L$47,10,FALSE))</f>
        <v/>
      </c>
      <c r="AK158" s="557" t="str">
        <f>IF(AK157="","",VLOOKUP(AK157,[8]シフト記号表!$C$6:$L$47,10,FALSE))</f>
        <v/>
      </c>
      <c r="AL158" s="558" t="str">
        <f>IF(AL157="","",VLOOKUP(AL157,[8]シフト記号表!$C$6:$L$47,10,FALSE))</f>
        <v/>
      </c>
      <c r="AM158" s="558" t="str">
        <f>IF(AM157="","",VLOOKUP(AM157,[8]シフト記号表!$C$6:$L$47,10,FALSE))</f>
        <v/>
      </c>
      <c r="AN158" s="558" t="str">
        <f>IF(AN157="","",VLOOKUP(AN157,[8]シフト記号表!$C$6:$L$47,10,FALSE))</f>
        <v/>
      </c>
      <c r="AO158" s="558" t="str">
        <f>IF(AO157="","",VLOOKUP(AO157,[8]シフト記号表!$C$6:$L$47,10,FALSE))</f>
        <v/>
      </c>
      <c r="AP158" s="558" t="str">
        <f>IF(AP157="","",VLOOKUP(AP157,[8]シフト記号表!$C$6:$L$47,10,FALSE))</f>
        <v/>
      </c>
      <c r="AQ158" s="559" t="str">
        <f>IF(AQ157="","",VLOOKUP(AQ157,[8]シフト記号表!$C$6:$L$47,10,FALSE))</f>
        <v/>
      </c>
      <c r="AR158" s="557" t="str">
        <f>IF(AR157="","",VLOOKUP(AR157,[8]シフト記号表!$C$6:$L$47,10,FALSE))</f>
        <v/>
      </c>
      <c r="AS158" s="558" t="str">
        <f>IF(AS157="","",VLOOKUP(AS157,[8]シフト記号表!$C$6:$L$47,10,FALSE))</f>
        <v/>
      </c>
      <c r="AT158" s="558" t="str">
        <f>IF(AT157="","",VLOOKUP(AT157,[8]シフト記号表!$C$6:$L$47,10,FALSE))</f>
        <v/>
      </c>
      <c r="AU158" s="558" t="str">
        <f>IF(AU157="","",VLOOKUP(AU157,[8]シフト記号表!$C$6:$L$47,10,FALSE))</f>
        <v/>
      </c>
      <c r="AV158" s="558" t="str">
        <f>IF(AV157="","",VLOOKUP(AV157,[8]シフト記号表!$C$6:$L$47,10,FALSE))</f>
        <v/>
      </c>
      <c r="AW158" s="558" t="str">
        <f>IF(AW157="","",VLOOKUP(AW157,[8]シフト記号表!$C$6:$L$47,10,FALSE))</f>
        <v/>
      </c>
      <c r="AX158" s="559" t="str">
        <f>IF(AX157="","",VLOOKUP(AX157,[8]シフト記号表!$C$6:$L$47,10,FALSE))</f>
        <v/>
      </c>
      <c r="AY158" s="557" t="str">
        <f>IF(AY157="","",VLOOKUP(AY157,[8]シフト記号表!$C$6:$L$47,10,FALSE))</f>
        <v/>
      </c>
      <c r="AZ158" s="558" t="str">
        <f>IF(AZ157="","",VLOOKUP(AZ157,[8]シフト記号表!$C$6:$L$47,10,FALSE))</f>
        <v/>
      </c>
      <c r="BA158" s="558" t="str">
        <f>IF(BA157="","",VLOOKUP(BA157,[8]シフト記号表!$C$6:$L$47,10,FALSE))</f>
        <v/>
      </c>
      <c r="BB158" s="2132">
        <f>IF($BE$3="４週",SUM(W158:AX158),IF($BE$3="暦月",SUM(W158:BA158),""))</f>
        <v>0</v>
      </c>
      <c r="BC158" s="2133"/>
      <c r="BD158" s="2134">
        <f>IF($BE$3="４週",BB158/4,IF($BE$3="暦月",(BB158/($BE$8/7)),""))</f>
        <v>0</v>
      </c>
      <c r="BE158" s="2133"/>
      <c r="BF158" s="2129"/>
      <c r="BG158" s="2130"/>
      <c r="BH158" s="2130"/>
      <c r="BI158" s="2130"/>
      <c r="BJ158" s="2131"/>
    </row>
    <row r="159" spans="2:62" ht="20.25" customHeight="1" x14ac:dyDescent="0.15">
      <c r="B159" s="2049">
        <f>B157+1</f>
        <v>72</v>
      </c>
      <c r="C159" s="2121"/>
      <c r="D159" s="2122"/>
      <c r="E159" s="761"/>
      <c r="F159" s="762"/>
      <c r="G159" s="761"/>
      <c r="H159" s="762"/>
      <c r="I159" s="2123"/>
      <c r="J159" s="2124"/>
      <c r="K159" s="2125"/>
      <c r="L159" s="2126"/>
      <c r="M159" s="2126"/>
      <c r="N159" s="2122"/>
      <c r="O159" s="2066"/>
      <c r="P159" s="2067"/>
      <c r="Q159" s="2067"/>
      <c r="R159" s="2067"/>
      <c r="S159" s="2068"/>
      <c r="T159" s="776" t="s">
        <v>887</v>
      </c>
      <c r="U159" s="777"/>
      <c r="V159" s="778"/>
      <c r="W159" s="549"/>
      <c r="X159" s="550"/>
      <c r="Y159" s="550"/>
      <c r="Z159" s="550"/>
      <c r="AA159" s="550"/>
      <c r="AB159" s="550"/>
      <c r="AC159" s="551"/>
      <c r="AD159" s="549"/>
      <c r="AE159" s="550"/>
      <c r="AF159" s="550"/>
      <c r="AG159" s="550"/>
      <c r="AH159" s="550"/>
      <c r="AI159" s="550"/>
      <c r="AJ159" s="551"/>
      <c r="AK159" s="549"/>
      <c r="AL159" s="550"/>
      <c r="AM159" s="550"/>
      <c r="AN159" s="550"/>
      <c r="AO159" s="550"/>
      <c r="AP159" s="550"/>
      <c r="AQ159" s="551"/>
      <c r="AR159" s="549"/>
      <c r="AS159" s="550"/>
      <c r="AT159" s="550"/>
      <c r="AU159" s="550"/>
      <c r="AV159" s="550"/>
      <c r="AW159" s="550"/>
      <c r="AX159" s="551"/>
      <c r="AY159" s="549"/>
      <c r="AZ159" s="550"/>
      <c r="BA159" s="772"/>
      <c r="BB159" s="2127"/>
      <c r="BC159" s="2128"/>
      <c r="BD159" s="2116"/>
      <c r="BE159" s="2117"/>
      <c r="BF159" s="2118"/>
      <c r="BG159" s="2119"/>
      <c r="BH159" s="2119"/>
      <c r="BI159" s="2119"/>
      <c r="BJ159" s="2120"/>
    </row>
    <row r="160" spans="2:62" ht="20.25" customHeight="1" x14ac:dyDescent="0.15">
      <c r="B160" s="2050"/>
      <c r="C160" s="2135"/>
      <c r="D160" s="2136"/>
      <c r="E160" s="779"/>
      <c r="F160" s="780">
        <f>C159</f>
        <v>0</v>
      </c>
      <c r="G160" s="779"/>
      <c r="H160" s="780">
        <f>I159</f>
        <v>0</v>
      </c>
      <c r="I160" s="2137"/>
      <c r="J160" s="2138"/>
      <c r="K160" s="2139"/>
      <c r="L160" s="2140"/>
      <c r="M160" s="2140"/>
      <c r="N160" s="2136"/>
      <c r="O160" s="2066"/>
      <c r="P160" s="2067"/>
      <c r="Q160" s="2067"/>
      <c r="R160" s="2067"/>
      <c r="S160" s="2068"/>
      <c r="T160" s="773" t="s">
        <v>888</v>
      </c>
      <c r="U160" s="774"/>
      <c r="V160" s="775"/>
      <c r="W160" s="557" t="str">
        <f>IF(W159="","",VLOOKUP(W159,[8]シフト記号表!$C$6:$L$47,10,FALSE))</f>
        <v/>
      </c>
      <c r="X160" s="558" t="str">
        <f>IF(X159="","",VLOOKUP(X159,[8]シフト記号表!$C$6:$L$47,10,FALSE))</f>
        <v/>
      </c>
      <c r="Y160" s="558" t="str">
        <f>IF(Y159="","",VLOOKUP(Y159,[8]シフト記号表!$C$6:$L$47,10,FALSE))</f>
        <v/>
      </c>
      <c r="Z160" s="558" t="str">
        <f>IF(Z159="","",VLOOKUP(Z159,[8]シフト記号表!$C$6:$L$47,10,FALSE))</f>
        <v/>
      </c>
      <c r="AA160" s="558" t="str">
        <f>IF(AA159="","",VLOOKUP(AA159,[8]シフト記号表!$C$6:$L$47,10,FALSE))</f>
        <v/>
      </c>
      <c r="AB160" s="558" t="str">
        <f>IF(AB159="","",VLOOKUP(AB159,[8]シフト記号表!$C$6:$L$47,10,FALSE))</f>
        <v/>
      </c>
      <c r="AC160" s="559" t="str">
        <f>IF(AC159="","",VLOOKUP(AC159,[8]シフト記号表!$C$6:$L$47,10,FALSE))</f>
        <v/>
      </c>
      <c r="AD160" s="557" t="str">
        <f>IF(AD159="","",VLOOKUP(AD159,[8]シフト記号表!$C$6:$L$47,10,FALSE))</f>
        <v/>
      </c>
      <c r="AE160" s="558" t="str">
        <f>IF(AE159="","",VLOOKUP(AE159,[8]シフト記号表!$C$6:$L$47,10,FALSE))</f>
        <v/>
      </c>
      <c r="AF160" s="558" t="str">
        <f>IF(AF159="","",VLOOKUP(AF159,[8]シフト記号表!$C$6:$L$47,10,FALSE))</f>
        <v/>
      </c>
      <c r="AG160" s="558" t="str">
        <f>IF(AG159="","",VLOOKUP(AG159,[8]シフト記号表!$C$6:$L$47,10,FALSE))</f>
        <v/>
      </c>
      <c r="AH160" s="558" t="str">
        <f>IF(AH159="","",VLOOKUP(AH159,[8]シフト記号表!$C$6:$L$47,10,FALSE))</f>
        <v/>
      </c>
      <c r="AI160" s="558" t="str">
        <f>IF(AI159="","",VLOOKUP(AI159,[8]シフト記号表!$C$6:$L$47,10,FALSE))</f>
        <v/>
      </c>
      <c r="AJ160" s="559" t="str">
        <f>IF(AJ159="","",VLOOKUP(AJ159,[8]シフト記号表!$C$6:$L$47,10,FALSE))</f>
        <v/>
      </c>
      <c r="AK160" s="557" t="str">
        <f>IF(AK159="","",VLOOKUP(AK159,[8]シフト記号表!$C$6:$L$47,10,FALSE))</f>
        <v/>
      </c>
      <c r="AL160" s="558" t="str">
        <f>IF(AL159="","",VLOOKUP(AL159,[8]シフト記号表!$C$6:$L$47,10,FALSE))</f>
        <v/>
      </c>
      <c r="AM160" s="558" t="str">
        <f>IF(AM159="","",VLOOKUP(AM159,[8]シフト記号表!$C$6:$L$47,10,FALSE))</f>
        <v/>
      </c>
      <c r="AN160" s="558" t="str">
        <f>IF(AN159="","",VLOOKUP(AN159,[8]シフト記号表!$C$6:$L$47,10,FALSE))</f>
        <v/>
      </c>
      <c r="AO160" s="558" t="str">
        <f>IF(AO159="","",VLOOKUP(AO159,[8]シフト記号表!$C$6:$L$47,10,FALSE))</f>
        <v/>
      </c>
      <c r="AP160" s="558" t="str">
        <f>IF(AP159="","",VLOOKUP(AP159,[8]シフト記号表!$C$6:$L$47,10,FALSE))</f>
        <v/>
      </c>
      <c r="AQ160" s="559" t="str">
        <f>IF(AQ159="","",VLOOKUP(AQ159,[8]シフト記号表!$C$6:$L$47,10,FALSE))</f>
        <v/>
      </c>
      <c r="AR160" s="557" t="str">
        <f>IF(AR159="","",VLOOKUP(AR159,[8]シフト記号表!$C$6:$L$47,10,FALSE))</f>
        <v/>
      </c>
      <c r="AS160" s="558" t="str">
        <f>IF(AS159="","",VLOOKUP(AS159,[8]シフト記号表!$C$6:$L$47,10,FALSE))</f>
        <v/>
      </c>
      <c r="AT160" s="558" t="str">
        <f>IF(AT159="","",VLOOKUP(AT159,[8]シフト記号表!$C$6:$L$47,10,FALSE))</f>
        <v/>
      </c>
      <c r="AU160" s="558" t="str">
        <f>IF(AU159="","",VLOOKUP(AU159,[8]シフト記号表!$C$6:$L$47,10,FALSE))</f>
        <v/>
      </c>
      <c r="AV160" s="558" t="str">
        <f>IF(AV159="","",VLOOKUP(AV159,[8]シフト記号表!$C$6:$L$47,10,FALSE))</f>
        <v/>
      </c>
      <c r="AW160" s="558" t="str">
        <f>IF(AW159="","",VLOOKUP(AW159,[8]シフト記号表!$C$6:$L$47,10,FALSE))</f>
        <v/>
      </c>
      <c r="AX160" s="559" t="str">
        <f>IF(AX159="","",VLOOKUP(AX159,[8]シフト記号表!$C$6:$L$47,10,FALSE))</f>
        <v/>
      </c>
      <c r="AY160" s="557" t="str">
        <f>IF(AY159="","",VLOOKUP(AY159,[8]シフト記号表!$C$6:$L$47,10,FALSE))</f>
        <v/>
      </c>
      <c r="AZ160" s="558" t="str">
        <f>IF(AZ159="","",VLOOKUP(AZ159,[8]シフト記号表!$C$6:$L$47,10,FALSE))</f>
        <v/>
      </c>
      <c r="BA160" s="558" t="str">
        <f>IF(BA159="","",VLOOKUP(BA159,[8]シフト記号表!$C$6:$L$47,10,FALSE))</f>
        <v/>
      </c>
      <c r="BB160" s="2132">
        <f>IF($BE$3="４週",SUM(W160:AX160),IF($BE$3="暦月",SUM(W160:BA160),""))</f>
        <v>0</v>
      </c>
      <c r="BC160" s="2133"/>
      <c r="BD160" s="2134">
        <f>IF($BE$3="４週",BB160/4,IF($BE$3="暦月",(BB160/($BE$8/7)),""))</f>
        <v>0</v>
      </c>
      <c r="BE160" s="2133"/>
      <c r="BF160" s="2129"/>
      <c r="BG160" s="2130"/>
      <c r="BH160" s="2130"/>
      <c r="BI160" s="2130"/>
      <c r="BJ160" s="2131"/>
    </row>
    <row r="161" spans="2:62" ht="20.25" customHeight="1" x14ac:dyDescent="0.15">
      <c r="B161" s="2049">
        <f>B159+1</f>
        <v>73</v>
      </c>
      <c r="C161" s="2121"/>
      <c r="D161" s="2122"/>
      <c r="E161" s="761"/>
      <c r="F161" s="762"/>
      <c r="G161" s="761"/>
      <c r="H161" s="762"/>
      <c r="I161" s="2123"/>
      <c r="J161" s="2124"/>
      <c r="K161" s="2125"/>
      <c r="L161" s="2126"/>
      <c r="M161" s="2126"/>
      <c r="N161" s="2122"/>
      <c r="O161" s="2066"/>
      <c r="P161" s="2067"/>
      <c r="Q161" s="2067"/>
      <c r="R161" s="2067"/>
      <c r="S161" s="2068"/>
      <c r="T161" s="776" t="s">
        <v>887</v>
      </c>
      <c r="U161" s="777"/>
      <c r="V161" s="778"/>
      <c r="W161" s="549"/>
      <c r="X161" s="550"/>
      <c r="Y161" s="550"/>
      <c r="Z161" s="550"/>
      <c r="AA161" s="550"/>
      <c r="AB161" s="550"/>
      <c r="AC161" s="551"/>
      <c r="AD161" s="549"/>
      <c r="AE161" s="550"/>
      <c r="AF161" s="550"/>
      <c r="AG161" s="550"/>
      <c r="AH161" s="550"/>
      <c r="AI161" s="550"/>
      <c r="AJ161" s="551"/>
      <c r="AK161" s="549"/>
      <c r="AL161" s="550"/>
      <c r="AM161" s="550"/>
      <c r="AN161" s="550"/>
      <c r="AO161" s="550"/>
      <c r="AP161" s="550"/>
      <c r="AQ161" s="551"/>
      <c r="AR161" s="549"/>
      <c r="AS161" s="550"/>
      <c r="AT161" s="550"/>
      <c r="AU161" s="550"/>
      <c r="AV161" s="550"/>
      <c r="AW161" s="550"/>
      <c r="AX161" s="551"/>
      <c r="AY161" s="549"/>
      <c r="AZ161" s="550"/>
      <c r="BA161" s="772"/>
      <c r="BB161" s="2127"/>
      <c r="BC161" s="2128"/>
      <c r="BD161" s="2116"/>
      <c r="BE161" s="2117"/>
      <c r="BF161" s="2118"/>
      <c r="BG161" s="2119"/>
      <c r="BH161" s="2119"/>
      <c r="BI161" s="2119"/>
      <c r="BJ161" s="2120"/>
    </row>
    <row r="162" spans="2:62" ht="20.25" customHeight="1" x14ac:dyDescent="0.15">
      <c r="B162" s="2050"/>
      <c r="C162" s="2135"/>
      <c r="D162" s="2136"/>
      <c r="E162" s="779"/>
      <c r="F162" s="780">
        <f>C161</f>
        <v>0</v>
      </c>
      <c r="G162" s="779"/>
      <c r="H162" s="780">
        <f>I161</f>
        <v>0</v>
      </c>
      <c r="I162" s="2137"/>
      <c r="J162" s="2138"/>
      <c r="K162" s="2139"/>
      <c r="L162" s="2140"/>
      <c r="M162" s="2140"/>
      <c r="N162" s="2136"/>
      <c r="O162" s="2066"/>
      <c r="P162" s="2067"/>
      <c r="Q162" s="2067"/>
      <c r="R162" s="2067"/>
      <c r="S162" s="2068"/>
      <c r="T162" s="773" t="s">
        <v>888</v>
      </c>
      <c r="U162" s="774"/>
      <c r="V162" s="775"/>
      <c r="W162" s="557" t="str">
        <f>IF(W161="","",VLOOKUP(W161,[8]シフト記号表!$C$6:$L$47,10,FALSE))</f>
        <v/>
      </c>
      <c r="X162" s="558" t="str">
        <f>IF(X161="","",VLOOKUP(X161,[8]シフト記号表!$C$6:$L$47,10,FALSE))</f>
        <v/>
      </c>
      <c r="Y162" s="558" t="str">
        <f>IF(Y161="","",VLOOKUP(Y161,[8]シフト記号表!$C$6:$L$47,10,FALSE))</f>
        <v/>
      </c>
      <c r="Z162" s="558" t="str">
        <f>IF(Z161="","",VLOOKUP(Z161,[8]シフト記号表!$C$6:$L$47,10,FALSE))</f>
        <v/>
      </c>
      <c r="AA162" s="558" t="str">
        <f>IF(AA161="","",VLOOKUP(AA161,[8]シフト記号表!$C$6:$L$47,10,FALSE))</f>
        <v/>
      </c>
      <c r="AB162" s="558" t="str">
        <f>IF(AB161="","",VLOOKUP(AB161,[8]シフト記号表!$C$6:$L$47,10,FALSE))</f>
        <v/>
      </c>
      <c r="AC162" s="559" t="str">
        <f>IF(AC161="","",VLOOKUP(AC161,[8]シフト記号表!$C$6:$L$47,10,FALSE))</f>
        <v/>
      </c>
      <c r="AD162" s="557" t="str">
        <f>IF(AD161="","",VLOOKUP(AD161,[8]シフト記号表!$C$6:$L$47,10,FALSE))</f>
        <v/>
      </c>
      <c r="AE162" s="558" t="str">
        <f>IF(AE161="","",VLOOKUP(AE161,[8]シフト記号表!$C$6:$L$47,10,FALSE))</f>
        <v/>
      </c>
      <c r="AF162" s="558" t="str">
        <f>IF(AF161="","",VLOOKUP(AF161,[8]シフト記号表!$C$6:$L$47,10,FALSE))</f>
        <v/>
      </c>
      <c r="AG162" s="558" t="str">
        <f>IF(AG161="","",VLOOKUP(AG161,[8]シフト記号表!$C$6:$L$47,10,FALSE))</f>
        <v/>
      </c>
      <c r="AH162" s="558" t="str">
        <f>IF(AH161="","",VLOOKUP(AH161,[8]シフト記号表!$C$6:$L$47,10,FALSE))</f>
        <v/>
      </c>
      <c r="AI162" s="558" t="str">
        <f>IF(AI161="","",VLOOKUP(AI161,[8]シフト記号表!$C$6:$L$47,10,FALSE))</f>
        <v/>
      </c>
      <c r="AJ162" s="559" t="str">
        <f>IF(AJ161="","",VLOOKUP(AJ161,[8]シフト記号表!$C$6:$L$47,10,FALSE))</f>
        <v/>
      </c>
      <c r="AK162" s="557" t="str">
        <f>IF(AK161="","",VLOOKUP(AK161,[8]シフト記号表!$C$6:$L$47,10,FALSE))</f>
        <v/>
      </c>
      <c r="AL162" s="558" t="str">
        <f>IF(AL161="","",VLOOKUP(AL161,[8]シフト記号表!$C$6:$L$47,10,FALSE))</f>
        <v/>
      </c>
      <c r="AM162" s="558" t="str">
        <f>IF(AM161="","",VLOOKUP(AM161,[8]シフト記号表!$C$6:$L$47,10,FALSE))</f>
        <v/>
      </c>
      <c r="AN162" s="558" t="str">
        <f>IF(AN161="","",VLOOKUP(AN161,[8]シフト記号表!$C$6:$L$47,10,FALSE))</f>
        <v/>
      </c>
      <c r="AO162" s="558" t="str">
        <f>IF(AO161="","",VLOOKUP(AO161,[8]シフト記号表!$C$6:$L$47,10,FALSE))</f>
        <v/>
      </c>
      <c r="AP162" s="558" t="str">
        <f>IF(AP161="","",VLOOKUP(AP161,[8]シフト記号表!$C$6:$L$47,10,FALSE))</f>
        <v/>
      </c>
      <c r="AQ162" s="559" t="str">
        <f>IF(AQ161="","",VLOOKUP(AQ161,[8]シフト記号表!$C$6:$L$47,10,FALSE))</f>
        <v/>
      </c>
      <c r="AR162" s="557" t="str">
        <f>IF(AR161="","",VLOOKUP(AR161,[8]シフト記号表!$C$6:$L$47,10,FALSE))</f>
        <v/>
      </c>
      <c r="AS162" s="558" t="str">
        <f>IF(AS161="","",VLOOKUP(AS161,[8]シフト記号表!$C$6:$L$47,10,FALSE))</f>
        <v/>
      </c>
      <c r="AT162" s="558" t="str">
        <f>IF(AT161="","",VLOOKUP(AT161,[8]シフト記号表!$C$6:$L$47,10,FALSE))</f>
        <v/>
      </c>
      <c r="AU162" s="558" t="str">
        <f>IF(AU161="","",VLOOKUP(AU161,[8]シフト記号表!$C$6:$L$47,10,FALSE))</f>
        <v/>
      </c>
      <c r="AV162" s="558" t="str">
        <f>IF(AV161="","",VLOOKUP(AV161,[8]シフト記号表!$C$6:$L$47,10,FALSE))</f>
        <v/>
      </c>
      <c r="AW162" s="558" t="str">
        <f>IF(AW161="","",VLOOKUP(AW161,[8]シフト記号表!$C$6:$L$47,10,FALSE))</f>
        <v/>
      </c>
      <c r="AX162" s="559" t="str">
        <f>IF(AX161="","",VLOOKUP(AX161,[8]シフト記号表!$C$6:$L$47,10,FALSE))</f>
        <v/>
      </c>
      <c r="AY162" s="557" t="str">
        <f>IF(AY161="","",VLOOKUP(AY161,[8]シフト記号表!$C$6:$L$47,10,FALSE))</f>
        <v/>
      </c>
      <c r="AZ162" s="558" t="str">
        <f>IF(AZ161="","",VLOOKUP(AZ161,[8]シフト記号表!$C$6:$L$47,10,FALSE))</f>
        <v/>
      </c>
      <c r="BA162" s="558" t="str">
        <f>IF(BA161="","",VLOOKUP(BA161,[8]シフト記号表!$C$6:$L$47,10,FALSE))</f>
        <v/>
      </c>
      <c r="BB162" s="2132">
        <f>IF($BE$3="４週",SUM(W162:AX162),IF($BE$3="暦月",SUM(W162:BA162),""))</f>
        <v>0</v>
      </c>
      <c r="BC162" s="2133"/>
      <c r="BD162" s="2134">
        <f>IF($BE$3="４週",BB162/4,IF($BE$3="暦月",(BB162/($BE$8/7)),""))</f>
        <v>0</v>
      </c>
      <c r="BE162" s="2133"/>
      <c r="BF162" s="2129"/>
      <c r="BG162" s="2130"/>
      <c r="BH162" s="2130"/>
      <c r="BI162" s="2130"/>
      <c r="BJ162" s="2131"/>
    </row>
    <row r="163" spans="2:62" ht="20.25" customHeight="1" x14ac:dyDescent="0.15">
      <c r="B163" s="2049">
        <f>B161+1</f>
        <v>74</v>
      </c>
      <c r="C163" s="2121"/>
      <c r="D163" s="2122"/>
      <c r="E163" s="761"/>
      <c r="F163" s="762"/>
      <c r="G163" s="761"/>
      <c r="H163" s="762"/>
      <c r="I163" s="2123"/>
      <c r="J163" s="2124"/>
      <c r="K163" s="2125"/>
      <c r="L163" s="2126"/>
      <c r="M163" s="2126"/>
      <c r="N163" s="2122"/>
      <c r="O163" s="2066"/>
      <c r="P163" s="2067"/>
      <c r="Q163" s="2067"/>
      <c r="R163" s="2067"/>
      <c r="S163" s="2068"/>
      <c r="T163" s="776" t="s">
        <v>887</v>
      </c>
      <c r="U163" s="777"/>
      <c r="V163" s="778"/>
      <c r="W163" s="549"/>
      <c r="X163" s="550"/>
      <c r="Y163" s="550"/>
      <c r="Z163" s="550"/>
      <c r="AA163" s="550"/>
      <c r="AB163" s="550"/>
      <c r="AC163" s="551"/>
      <c r="AD163" s="549"/>
      <c r="AE163" s="550"/>
      <c r="AF163" s="550"/>
      <c r="AG163" s="550"/>
      <c r="AH163" s="550"/>
      <c r="AI163" s="550"/>
      <c r="AJ163" s="551"/>
      <c r="AK163" s="549"/>
      <c r="AL163" s="550"/>
      <c r="AM163" s="550"/>
      <c r="AN163" s="550"/>
      <c r="AO163" s="550"/>
      <c r="AP163" s="550"/>
      <c r="AQ163" s="551"/>
      <c r="AR163" s="549"/>
      <c r="AS163" s="550"/>
      <c r="AT163" s="550"/>
      <c r="AU163" s="550"/>
      <c r="AV163" s="550"/>
      <c r="AW163" s="550"/>
      <c r="AX163" s="551"/>
      <c r="AY163" s="549"/>
      <c r="AZ163" s="550"/>
      <c r="BA163" s="772"/>
      <c r="BB163" s="2127"/>
      <c r="BC163" s="2128"/>
      <c r="BD163" s="2116"/>
      <c r="BE163" s="2117"/>
      <c r="BF163" s="2118"/>
      <c r="BG163" s="2119"/>
      <c r="BH163" s="2119"/>
      <c r="BI163" s="2119"/>
      <c r="BJ163" s="2120"/>
    </row>
    <row r="164" spans="2:62" ht="20.25" customHeight="1" x14ac:dyDescent="0.15">
      <c r="B164" s="2050"/>
      <c r="C164" s="2135"/>
      <c r="D164" s="2136"/>
      <c r="E164" s="779"/>
      <c r="F164" s="780">
        <f>C163</f>
        <v>0</v>
      </c>
      <c r="G164" s="779"/>
      <c r="H164" s="780">
        <f>I163</f>
        <v>0</v>
      </c>
      <c r="I164" s="2137"/>
      <c r="J164" s="2138"/>
      <c r="K164" s="2139"/>
      <c r="L164" s="2140"/>
      <c r="M164" s="2140"/>
      <c r="N164" s="2136"/>
      <c r="O164" s="2066"/>
      <c r="P164" s="2067"/>
      <c r="Q164" s="2067"/>
      <c r="R164" s="2067"/>
      <c r="S164" s="2068"/>
      <c r="T164" s="773" t="s">
        <v>888</v>
      </c>
      <c r="U164" s="774"/>
      <c r="V164" s="775"/>
      <c r="W164" s="557" t="str">
        <f>IF(W163="","",VLOOKUP(W163,[8]シフト記号表!$C$6:$L$47,10,FALSE))</f>
        <v/>
      </c>
      <c r="X164" s="558" t="str">
        <f>IF(X163="","",VLOOKUP(X163,[8]シフト記号表!$C$6:$L$47,10,FALSE))</f>
        <v/>
      </c>
      <c r="Y164" s="558" t="str">
        <f>IF(Y163="","",VLOOKUP(Y163,[8]シフト記号表!$C$6:$L$47,10,FALSE))</f>
        <v/>
      </c>
      <c r="Z164" s="558" t="str">
        <f>IF(Z163="","",VLOOKUP(Z163,[8]シフト記号表!$C$6:$L$47,10,FALSE))</f>
        <v/>
      </c>
      <c r="AA164" s="558" t="str">
        <f>IF(AA163="","",VLOOKUP(AA163,[8]シフト記号表!$C$6:$L$47,10,FALSE))</f>
        <v/>
      </c>
      <c r="AB164" s="558" t="str">
        <f>IF(AB163="","",VLOOKUP(AB163,[8]シフト記号表!$C$6:$L$47,10,FALSE))</f>
        <v/>
      </c>
      <c r="AC164" s="559" t="str">
        <f>IF(AC163="","",VLOOKUP(AC163,[8]シフト記号表!$C$6:$L$47,10,FALSE))</f>
        <v/>
      </c>
      <c r="AD164" s="557" t="str">
        <f>IF(AD163="","",VLOOKUP(AD163,[8]シフト記号表!$C$6:$L$47,10,FALSE))</f>
        <v/>
      </c>
      <c r="AE164" s="558" t="str">
        <f>IF(AE163="","",VLOOKUP(AE163,[8]シフト記号表!$C$6:$L$47,10,FALSE))</f>
        <v/>
      </c>
      <c r="AF164" s="558" t="str">
        <f>IF(AF163="","",VLOOKUP(AF163,[8]シフト記号表!$C$6:$L$47,10,FALSE))</f>
        <v/>
      </c>
      <c r="AG164" s="558" t="str">
        <f>IF(AG163="","",VLOOKUP(AG163,[8]シフト記号表!$C$6:$L$47,10,FALSE))</f>
        <v/>
      </c>
      <c r="AH164" s="558" t="str">
        <f>IF(AH163="","",VLOOKUP(AH163,[8]シフト記号表!$C$6:$L$47,10,FALSE))</f>
        <v/>
      </c>
      <c r="AI164" s="558" t="str">
        <f>IF(AI163="","",VLOOKUP(AI163,[8]シフト記号表!$C$6:$L$47,10,FALSE))</f>
        <v/>
      </c>
      <c r="AJ164" s="559" t="str">
        <f>IF(AJ163="","",VLOOKUP(AJ163,[8]シフト記号表!$C$6:$L$47,10,FALSE))</f>
        <v/>
      </c>
      <c r="AK164" s="557" t="str">
        <f>IF(AK163="","",VLOOKUP(AK163,[8]シフト記号表!$C$6:$L$47,10,FALSE))</f>
        <v/>
      </c>
      <c r="AL164" s="558" t="str">
        <f>IF(AL163="","",VLOOKUP(AL163,[8]シフト記号表!$C$6:$L$47,10,FALSE))</f>
        <v/>
      </c>
      <c r="AM164" s="558" t="str">
        <f>IF(AM163="","",VLOOKUP(AM163,[8]シフト記号表!$C$6:$L$47,10,FALSE))</f>
        <v/>
      </c>
      <c r="AN164" s="558" t="str">
        <f>IF(AN163="","",VLOOKUP(AN163,[8]シフト記号表!$C$6:$L$47,10,FALSE))</f>
        <v/>
      </c>
      <c r="AO164" s="558" t="str">
        <f>IF(AO163="","",VLOOKUP(AO163,[8]シフト記号表!$C$6:$L$47,10,FALSE))</f>
        <v/>
      </c>
      <c r="AP164" s="558" t="str">
        <f>IF(AP163="","",VLOOKUP(AP163,[8]シフト記号表!$C$6:$L$47,10,FALSE))</f>
        <v/>
      </c>
      <c r="AQ164" s="559" t="str">
        <f>IF(AQ163="","",VLOOKUP(AQ163,[8]シフト記号表!$C$6:$L$47,10,FALSE))</f>
        <v/>
      </c>
      <c r="AR164" s="557" t="str">
        <f>IF(AR163="","",VLOOKUP(AR163,[8]シフト記号表!$C$6:$L$47,10,FALSE))</f>
        <v/>
      </c>
      <c r="AS164" s="558" t="str">
        <f>IF(AS163="","",VLOOKUP(AS163,[8]シフト記号表!$C$6:$L$47,10,FALSE))</f>
        <v/>
      </c>
      <c r="AT164" s="558" t="str">
        <f>IF(AT163="","",VLOOKUP(AT163,[8]シフト記号表!$C$6:$L$47,10,FALSE))</f>
        <v/>
      </c>
      <c r="AU164" s="558" t="str">
        <f>IF(AU163="","",VLOOKUP(AU163,[8]シフト記号表!$C$6:$L$47,10,FALSE))</f>
        <v/>
      </c>
      <c r="AV164" s="558" t="str">
        <f>IF(AV163="","",VLOOKUP(AV163,[8]シフト記号表!$C$6:$L$47,10,FALSE))</f>
        <v/>
      </c>
      <c r="AW164" s="558" t="str">
        <f>IF(AW163="","",VLOOKUP(AW163,[8]シフト記号表!$C$6:$L$47,10,FALSE))</f>
        <v/>
      </c>
      <c r="AX164" s="559" t="str">
        <f>IF(AX163="","",VLOOKUP(AX163,[8]シフト記号表!$C$6:$L$47,10,FALSE))</f>
        <v/>
      </c>
      <c r="AY164" s="557" t="str">
        <f>IF(AY163="","",VLOOKUP(AY163,[8]シフト記号表!$C$6:$L$47,10,FALSE))</f>
        <v/>
      </c>
      <c r="AZ164" s="558" t="str">
        <f>IF(AZ163="","",VLOOKUP(AZ163,[8]シフト記号表!$C$6:$L$47,10,FALSE))</f>
        <v/>
      </c>
      <c r="BA164" s="558" t="str">
        <f>IF(BA163="","",VLOOKUP(BA163,[8]シフト記号表!$C$6:$L$47,10,FALSE))</f>
        <v/>
      </c>
      <c r="BB164" s="2132">
        <f>IF($BE$3="４週",SUM(W164:AX164),IF($BE$3="暦月",SUM(W164:BA164),""))</f>
        <v>0</v>
      </c>
      <c r="BC164" s="2133"/>
      <c r="BD164" s="2134">
        <f>IF($BE$3="４週",BB164/4,IF($BE$3="暦月",(BB164/($BE$8/7)),""))</f>
        <v>0</v>
      </c>
      <c r="BE164" s="2133"/>
      <c r="BF164" s="2129"/>
      <c r="BG164" s="2130"/>
      <c r="BH164" s="2130"/>
      <c r="BI164" s="2130"/>
      <c r="BJ164" s="2131"/>
    </row>
    <row r="165" spans="2:62" ht="20.25" customHeight="1" x14ac:dyDescent="0.15">
      <c r="B165" s="2049">
        <f>B163+1</f>
        <v>75</v>
      </c>
      <c r="C165" s="2121"/>
      <c r="D165" s="2122"/>
      <c r="E165" s="761"/>
      <c r="F165" s="762"/>
      <c r="G165" s="761"/>
      <c r="H165" s="762"/>
      <c r="I165" s="2123"/>
      <c r="J165" s="2124"/>
      <c r="K165" s="2125"/>
      <c r="L165" s="2126"/>
      <c r="M165" s="2126"/>
      <c r="N165" s="2122"/>
      <c r="O165" s="2066"/>
      <c r="P165" s="2067"/>
      <c r="Q165" s="2067"/>
      <c r="R165" s="2067"/>
      <c r="S165" s="2068"/>
      <c r="T165" s="776" t="s">
        <v>887</v>
      </c>
      <c r="U165" s="777"/>
      <c r="V165" s="778"/>
      <c r="W165" s="549"/>
      <c r="X165" s="550"/>
      <c r="Y165" s="550"/>
      <c r="Z165" s="550"/>
      <c r="AA165" s="550"/>
      <c r="AB165" s="550"/>
      <c r="AC165" s="551"/>
      <c r="AD165" s="549"/>
      <c r="AE165" s="550"/>
      <c r="AF165" s="550"/>
      <c r="AG165" s="550"/>
      <c r="AH165" s="550"/>
      <c r="AI165" s="550"/>
      <c r="AJ165" s="551"/>
      <c r="AK165" s="549"/>
      <c r="AL165" s="550"/>
      <c r="AM165" s="550"/>
      <c r="AN165" s="550"/>
      <c r="AO165" s="550"/>
      <c r="AP165" s="550"/>
      <c r="AQ165" s="551"/>
      <c r="AR165" s="549"/>
      <c r="AS165" s="550"/>
      <c r="AT165" s="550"/>
      <c r="AU165" s="550"/>
      <c r="AV165" s="550"/>
      <c r="AW165" s="550"/>
      <c r="AX165" s="551"/>
      <c r="AY165" s="549"/>
      <c r="AZ165" s="550"/>
      <c r="BA165" s="772"/>
      <c r="BB165" s="2127"/>
      <c r="BC165" s="2128"/>
      <c r="BD165" s="2116"/>
      <c r="BE165" s="2117"/>
      <c r="BF165" s="2118"/>
      <c r="BG165" s="2119"/>
      <c r="BH165" s="2119"/>
      <c r="BI165" s="2119"/>
      <c r="BJ165" s="2120"/>
    </row>
    <row r="166" spans="2:62" ht="20.25" customHeight="1" x14ac:dyDescent="0.15">
      <c r="B166" s="2050"/>
      <c r="C166" s="2135"/>
      <c r="D166" s="2136"/>
      <c r="E166" s="779"/>
      <c r="F166" s="780">
        <f>C165</f>
        <v>0</v>
      </c>
      <c r="G166" s="779"/>
      <c r="H166" s="780">
        <f>I165</f>
        <v>0</v>
      </c>
      <c r="I166" s="2137"/>
      <c r="J166" s="2138"/>
      <c r="K166" s="2139"/>
      <c r="L166" s="2140"/>
      <c r="M166" s="2140"/>
      <c r="N166" s="2136"/>
      <c r="O166" s="2066"/>
      <c r="P166" s="2067"/>
      <c r="Q166" s="2067"/>
      <c r="R166" s="2067"/>
      <c r="S166" s="2068"/>
      <c r="T166" s="773" t="s">
        <v>888</v>
      </c>
      <c r="U166" s="774"/>
      <c r="V166" s="775"/>
      <c r="W166" s="557" t="str">
        <f>IF(W165="","",VLOOKUP(W165,[8]シフト記号表!$C$6:$L$47,10,FALSE))</f>
        <v/>
      </c>
      <c r="X166" s="558" t="str">
        <f>IF(X165="","",VLOOKUP(X165,[8]シフト記号表!$C$6:$L$47,10,FALSE))</f>
        <v/>
      </c>
      <c r="Y166" s="558" t="str">
        <f>IF(Y165="","",VLOOKUP(Y165,[8]シフト記号表!$C$6:$L$47,10,FALSE))</f>
        <v/>
      </c>
      <c r="Z166" s="558" t="str">
        <f>IF(Z165="","",VLOOKUP(Z165,[8]シフト記号表!$C$6:$L$47,10,FALSE))</f>
        <v/>
      </c>
      <c r="AA166" s="558" t="str">
        <f>IF(AA165="","",VLOOKUP(AA165,[8]シフト記号表!$C$6:$L$47,10,FALSE))</f>
        <v/>
      </c>
      <c r="AB166" s="558" t="str">
        <f>IF(AB165="","",VLOOKUP(AB165,[8]シフト記号表!$C$6:$L$47,10,FALSE))</f>
        <v/>
      </c>
      <c r="AC166" s="559" t="str">
        <f>IF(AC165="","",VLOOKUP(AC165,[8]シフト記号表!$C$6:$L$47,10,FALSE))</f>
        <v/>
      </c>
      <c r="AD166" s="557" t="str">
        <f>IF(AD165="","",VLOOKUP(AD165,[8]シフト記号表!$C$6:$L$47,10,FALSE))</f>
        <v/>
      </c>
      <c r="AE166" s="558" t="str">
        <f>IF(AE165="","",VLOOKUP(AE165,[8]シフト記号表!$C$6:$L$47,10,FALSE))</f>
        <v/>
      </c>
      <c r="AF166" s="558" t="str">
        <f>IF(AF165="","",VLOOKUP(AF165,[8]シフト記号表!$C$6:$L$47,10,FALSE))</f>
        <v/>
      </c>
      <c r="AG166" s="558" t="str">
        <f>IF(AG165="","",VLOOKUP(AG165,[8]シフト記号表!$C$6:$L$47,10,FALSE))</f>
        <v/>
      </c>
      <c r="AH166" s="558" t="str">
        <f>IF(AH165="","",VLOOKUP(AH165,[8]シフト記号表!$C$6:$L$47,10,FALSE))</f>
        <v/>
      </c>
      <c r="AI166" s="558" t="str">
        <f>IF(AI165="","",VLOOKUP(AI165,[8]シフト記号表!$C$6:$L$47,10,FALSE))</f>
        <v/>
      </c>
      <c r="AJ166" s="559" t="str">
        <f>IF(AJ165="","",VLOOKUP(AJ165,[8]シフト記号表!$C$6:$L$47,10,FALSE))</f>
        <v/>
      </c>
      <c r="AK166" s="557" t="str">
        <f>IF(AK165="","",VLOOKUP(AK165,[8]シフト記号表!$C$6:$L$47,10,FALSE))</f>
        <v/>
      </c>
      <c r="AL166" s="558" t="str">
        <f>IF(AL165="","",VLOOKUP(AL165,[8]シフト記号表!$C$6:$L$47,10,FALSE))</f>
        <v/>
      </c>
      <c r="AM166" s="558" t="str">
        <f>IF(AM165="","",VLOOKUP(AM165,[8]シフト記号表!$C$6:$L$47,10,FALSE))</f>
        <v/>
      </c>
      <c r="AN166" s="558" t="str">
        <f>IF(AN165="","",VLOOKUP(AN165,[8]シフト記号表!$C$6:$L$47,10,FALSE))</f>
        <v/>
      </c>
      <c r="AO166" s="558" t="str">
        <f>IF(AO165="","",VLOOKUP(AO165,[8]シフト記号表!$C$6:$L$47,10,FALSE))</f>
        <v/>
      </c>
      <c r="AP166" s="558" t="str">
        <f>IF(AP165="","",VLOOKUP(AP165,[8]シフト記号表!$C$6:$L$47,10,FALSE))</f>
        <v/>
      </c>
      <c r="AQ166" s="559" t="str">
        <f>IF(AQ165="","",VLOOKUP(AQ165,[8]シフト記号表!$C$6:$L$47,10,FALSE))</f>
        <v/>
      </c>
      <c r="AR166" s="557" t="str">
        <f>IF(AR165="","",VLOOKUP(AR165,[8]シフト記号表!$C$6:$L$47,10,FALSE))</f>
        <v/>
      </c>
      <c r="AS166" s="558" t="str">
        <f>IF(AS165="","",VLOOKUP(AS165,[8]シフト記号表!$C$6:$L$47,10,FALSE))</f>
        <v/>
      </c>
      <c r="AT166" s="558" t="str">
        <f>IF(AT165="","",VLOOKUP(AT165,[8]シフト記号表!$C$6:$L$47,10,FALSE))</f>
        <v/>
      </c>
      <c r="AU166" s="558" t="str">
        <f>IF(AU165="","",VLOOKUP(AU165,[8]シフト記号表!$C$6:$L$47,10,FALSE))</f>
        <v/>
      </c>
      <c r="AV166" s="558" t="str">
        <f>IF(AV165="","",VLOOKUP(AV165,[8]シフト記号表!$C$6:$L$47,10,FALSE))</f>
        <v/>
      </c>
      <c r="AW166" s="558" t="str">
        <f>IF(AW165="","",VLOOKUP(AW165,[8]シフト記号表!$C$6:$L$47,10,FALSE))</f>
        <v/>
      </c>
      <c r="AX166" s="559" t="str">
        <f>IF(AX165="","",VLOOKUP(AX165,[8]シフト記号表!$C$6:$L$47,10,FALSE))</f>
        <v/>
      </c>
      <c r="AY166" s="557" t="str">
        <f>IF(AY165="","",VLOOKUP(AY165,[8]シフト記号表!$C$6:$L$47,10,FALSE))</f>
        <v/>
      </c>
      <c r="AZ166" s="558" t="str">
        <f>IF(AZ165="","",VLOOKUP(AZ165,[8]シフト記号表!$C$6:$L$47,10,FALSE))</f>
        <v/>
      </c>
      <c r="BA166" s="558" t="str">
        <f>IF(BA165="","",VLOOKUP(BA165,[8]シフト記号表!$C$6:$L$47,10,FALSE))</f>
        <v/>
      </c>
      <c r="BB166" s="2132">
        <f>IF($BE$3="４週",SUM(W166:AX166),IF($BE$3="暦月",SUM(W166:BA166),""))</f>
        <v>0</v>
      </c>
      <c r="BC166" s="2133"/>
      <c r="BD166" s="2134">
        <f>IF($BE$3="４週",BB166/4,IF($BE$3="暦月",(BB166/($BE$8/7)),""))</f>
        <v>0</v>
      </c>
      <c r="BE166" s="2133"/>
      <c r="BF166" s="2129"/>
      <c r="BG166" s="2130"/>
      <c r="BH166" s="2130"/>
      <c r="BI166" s="2130"/>
      <c r="BJ166" s="2131"/>
    </row>
    <row r="167" spans="2:62" ht="20.25" customHeight="1" x14ac:dyDescent="0.15">
      <c r="B167" s="2049">
        <f>B165+1</f>
        <v>76</v>
      </c>
      <c r="C167" s="2121"/>
      <c r="D167" s="2122"/>
      <c r="E167" s="761"/>
      <c r="F167" s="762"/>
      <c r="G167" s="761"/>
      <c r="H167" s="762"/>
      <c r="I167" s="2123"/>
      <c r="J167" s="2124"/>
      <c r="K167" s="2125"/>
      <c r="L167" s="2126"/>
      <c r="M167" s="2126"/>
      <c r="N167" s="2122"/>
      <c r="O167" s="2066"/>
      <c r="P167" s="2067"/>
      <c r="Q167" s="2067"/>
      <c r="R167" s="2067"/>
      <c r="S167" s="2068"/>
      <c r="T167" s="776" t="s">
        <v>887</v>
      </c>
      <c r="U167" s="777"/>
      <c r="V167" s="778"/>
      <c r="W167" s="549"/>
      <c r="X167" s="550"/>
      <c r="Y167" s="550"/>
      <c r="Z167" s="550"/>
      <c r="AA167" s="550"/>
      <c r="AB167" s="550"/>
      <c r="AC167" s="551"/>
      <c r="AD167" s="549"/>
      <c r="AE167" s="550"/>
      <c r="AF167" s="550"/>
      <c r="AG167" s="550"/>
      <c r="AH167" s="550"/>
      <c r="AI167" s="550"/>
      <c r="AJ167" s="551"/>
      <c r="AK167" s="549"/>
      <c r="AL167" s="550"/>
      <c r="AM167" s="550"/>
      <c r="AN167" s="550"/>
      <c r="AO167" s="550"/>
      <c r="AP167" s="550"/>
      <c r="AQ167" s="551"/>
      <c r="AR167" s="549"/>
      <c r="AS167" s="550"/>
      <c r="AT167" s="550"/>
      <c r="AU167" s="550"/>
      <c r="AV167" s="550"/>
      <c r="AW167" s="550"/>
      <c r="AX167" s="551"/>
      <c r="AY167" s="549"/>
      <c r="AZ167" s="550"/>
      <c r="BA167" s="772"/>
      <c r="BB167" s="2127"/>
      <c r="BC167" s="2128"/>
      <c r="BD167" s="2116"/>
      <c r="BE167" s="2117"/>
      <c r="BF167" s="2118"/>
      <c r="BG167" s="2119"/>
      <c r="BH167" s="2119"/>
      <c r="BI167" s="2119"/>
      <c r="BJ167" s="2120"/>
    </row>
    <row r="168" spans="2:62" ht="20.25" customHeight="1" x14ac:dyDescent="0.15">
      <c r="B168" s="2050"/>
      <c r="C168" s="2135"/>
      <c r="D168" s="2136"/>
      <c r="E168" s="779"/>
      <c r="F168" s="780">
        <f>C167</f>
        <v>0</v>
      </c>
      <c r="G168" s="779"/>
      <c r="H168" s="780">
        <f>I167</f>
        <v>0</v>
      </c>
      <c r="I168" s="2137"/>
      <c r="J168" s="2138"/>
      <c r="K168" s="2139"/>
      <c r="L168" s="2140"/>
      <c r="M168" s="2140"/>
      <c r="N168" s="2136"/>
      <c r="O168" s="2066"/>
      <c r="P168" s="2067"/>
      <c r="Q168" s="2067"/>
      <c r="R168" s="2067"/>
      <c r="S168" s="2068"/>
      <c r="T168" s="773" t="s">
        <v>888</v>
      </c>
      <c r="U168" s="774"/>
      <c r="V168" s="775"/>
      <c r="W168" s="557" t="str">
        <f>IF(W167="","",VLOOKUP(W167,[8]シフト記号表!$C$6:$L$47,10,FALSE))</f>
        <v/>
      </c>
      <c r="X168" s="558" t="str">
        <f>IF(X167="","",VLOOKUP(X167,[8]シフト記号表!$C$6:$L$47,10,FALSE))</f>
        <v/>
      </c>
      <c r="Y168" s="558" t="str">
        <f>IF(Y167="","",VLOOKUP(Y167,[8]シフト記号表!$C$6:$L$47,10,FALSE))</f>
        <v/>
      </c>
      <c r="Z168" s="558" t="str">
        <f>IF(Z167="","",VLOOKUP(Z167,[8]シフト記号表!$C$6:$L$47,10,FALSE))</f>
        <v/>
      </c>
      <c r="AA168" s="558" t="str">
        <f>IF(AA167="","",VLOOKUP(AA167,[8]シフト記号表!$C$6:$L$47,10,FALSE))</f>
        <v/>
      </c>
      <c r="AB168" s="558" t="str">
        <f>IF(AB167="","",VLOOKUP(AB167,[8]シフト記号表!$C$6:$L$47,10,FALSE))</f>
        <v/>
      </c>
      <c r="AC168" s="559" t="str">
        <f>IF(AC167="","",VLOOKUP(AC167,[8]シフト記号表!$C$6:$L$47,10,FALSE))</f>
        <v/>
      </c>
      <c r="AD168" s="557" t="str">
        <f>IF(AD167="","",VLOOKUP(AD167,[8]シフト記号表!$C$6:$L$47,10,FALSE))</f>
        <v/>
      </c>
      <c r="AE168" s="558" t="str">
        <f>IF(AE167="","",VLOOKUP(AE167,[8]シフト記号表!$C$6:$L$47,10,FALSE))</f>
        <v/>
      </c>
      <c r="AF168" s="558" t="str">
        <f>IF(AF167="","",VLOOKUP(AF167,[8]シフト記号表!$C$6:$L$47,10,FALSE))</f>
        <v/>
      </c>
      <c r="AG168" s="558" t="str">
        <f>IF(AG167="","",VLOOKUP(AG167,[8]シフト記号表!$C$6:$L$47,10,FALSE))</f>
        <v/>
      </c>
      <c r="AH168" s="558" t="str">
        <f>IF(AH167="","",VLOOKUP(AH167,[8]シフト記号表!$C$6:$L$47,10,FALSE))</f>
        <v/>
      </c>
      <c r="AI168" s="558" t="str">
        <f>IF(AI167="","",VLOOKUP(AI167,[8]シフト記号表!$C$6:$L$47,10,FALSE))</f>
        <v/>
      </c>
      <c r="AJ168" s="559" t="str">
        <f>IF(AJ167="","",VLOOKUP(AJ167,[8]シフト記号表!$C$6:$L$47,10,FALSE))</f>
        <v/>
      </c>
      <c r="AK168" s="557" t="str">
        <f>IF(AK167="","",VLOOKUP(AK167,[8]シフト記号表!$C$6:$L$47,10,FALSE))</f>
        <v/>
      </c>
      <c r="AL168" s="558" t="str">
        <f>IF(AL167="","",VLOOKUP(AL167,[8]シフト記号表!$C$6:$L$47,10,FALSE))</f>
        <v/>
      </c>
      <c r="AM168" s="558" t="str">
        <f>IF(AM167="","",VLOOKUP(AM167,[8]シフト記号表!$C$6:$L$47,10,FALSE))</f>
        <v/>
      </c>
      <c r="AN168" s="558" t="str">
        <f>IF(AN167="","",VLOOKUP(AN167,[8]シフト記号表!$C$6:$L$47,10,FALSE))</f>
        <v/>
      </c>
      <c r="AO168" s="558" t="str">
        <f>IF(AO167="","",VLOOKUP(AO167,[8]シフト記号表!$C$6:$L$47,10,FALSE))</f>
        <v/>
      </c>
      <c r="AP168" s="558" t="str">
        <f>IF(AP167="","",VLOOKUP(AP167,[8]シフト記号表!$C$6:$L$47,10,FALSE))</f>
        <v/>
      </c>
      <c r="AQ168" s="559" t="str">
        <f>IF(AQ167="","",VLOOKUP(AQ167,[8]シフト記号表!$C$6:$L$47,10,FALSE))</f>
        <v/>
      </c>
      <c r="AR168" s="557" t="str">
        <f>IF(AR167="","",VLOOKUP(AR167,[8]シフト記号表!$C$6:$L$47,10,FALSE))</f>
        <v/>
      </c>
      <c r="AS168" s="558" t="str">
        <f>IF(AS167="","",VLOOKUP(AS167,[8]シフト記号表!$C$6:$L$47,10,FALSE))</f>
        <v/>
      </c>
      <c r="AT168" s="558" t="str">
        <f>IF(AT167="","",VLOOKUP(AT167,[8]シフト記号表!$C$6:$L$47,10,FALSE))</f>
        <v/>
      </c>
      <c r="AU168" s="558" t="str">
        <f>IF(AU167="","",VLOOKUP(AU167,[8]シフト記号表!$C$6:$L$47,10,FALSE))</f>
        <v/>
      </c>
      <c r="AV168" s="558" t="str">
        <f>IF(AV167="","",VLOOKUP(AV167,[8]シフト記号表!$C$6:$L$47,10,FALSE))</f>
        <v/>
      </c>
      <c r="AW168" s="558" t="str">
        <f>IF(AW167="","",VLOOKUP(AW167,[8]シフト記号表!$C$6:$L$47,10,FALSE))</f>
        <v/>
      </c>
      <c r="AX168" s="559" t="str">
        <f>IF(AX167="","",VLOOKUP(AX167,[8]シフト記号表!$C$6:$L$47,10,FALSE))</f>
        <v/>
      </c>
      <c r="AY168" s="557" t="str">
        <f>IF(AY167="","",VLOOKUP(AY167,[8]シフト記号表!$C$6:$L$47,10,FALSE))</f>
        <v/>
      </c>
      <c r="AZ168" s="558" t="str">
        <f>IF(AZ167="","",VLOOKUP(AZ167,[8]シフト記号表!$C$6:$L$47,10,FALSE))</f>
        <v/>
      </c>
      <c r="BA168" s="558" t="str">
        <f>IF(BA167="","",VLOOKUP(BA167,[8]シフト記号表!$C$6:$L$47,10,FALSE))</f>
        <v/>
      </c>
      <c r="BB168" s="2132">
        <f>IF($BE$3="４週",SUM(W168:AX168),IF($BE$3="暦月",SUM(W168:BA168),""))</f>
        <v>0</v>
      </c>
      <c r="BC168" s="2133"/>
      <c r="BD168" s="2134">
        <f>IF($BE$3="４週",BB168/4,IF($BE$3="暦月",(BB168/($BE$8/7)),""))</f>
        <v>0</v>
      </c>
      <c r="BE168" s="2133"/>
      <c r="BF168" s="2129"/>
      <c r="BG168" s="2130"/>
      <c r="BH168" s="2130"/>
      <c r="BI168" s="2130"/>
      <c r="BJ168" s="2131"/>
    </row>
    <row r="169" spans="2:62" ht="20.25" customHeight="1" x14ac:dyDescent="0.15">
      <c r="B169" s="2049">
        <f>B167+1</f>
        <v>77</v>
      </c>
      <c r="C169" s="2121"/>
      <c r="D169" s="2122"/>
      <c r="E169" s="761"/>
      <c r="F169" s="762"/>
      <c r="G169" s="761"/>
      <c r="H169" s="762"/>
      <c r="I169" s="2123"/>
      <c r="J169" s="2124"/>
      <c r="K169" s="2125"/>
      <c r="L169" s="2126"/>
      <c r="M169" s="2126"/>
      <c r="N169" s="2122"/>
      <c r="O169" s="2066"/>
      <c r="P169" s="2067"/>
      <c r="Q169" s="2067"/>
      <c r="R169" s="2067"/>
      <c r="S169" s="2068"/>
      <c r="T169" s="776" t="s">
        <v>887</v>
      </c>
      <c r="U169" s="777"/>
      <c r="V169" s="778"/>
      <c r="W169" s="549"/>
      <c r="X169" s="550"/>
      <c r="Y169" s="550"/>
      <c r="Z169" s="550"/>
      <c r="AA169" s="550"/>
      <c r="AB169" s="550"/>
      <c r="AC169" s="551"/>
      <c r="AD169" s="549"/>
      <c r="AE169" s="550"/>
      <c r="AF169" s="550"/>
      <c r="AG169" s="550"/>
      <c r="AH169" s="550"/>
      <c r="AI169" s="550"/>
      <c r="AJ169" s="551"/>
      <c r="AK169" s="549"/>
      <c r="AL169" s="550"/>
      <c r="AM169" s="550"/>
      <c r="AN169" s="550"/>
      <c r="AO169" s="550"/>
      <c r="AP169" s="550"/>
      <c r="AQ169" s="551"/>
      <c r="AR169" s="549"/>
      <c r="AS169" s="550"/>
      <c r="AT169" s="550"/>
      <c r="AU169" s="550"/>
      <c r="AV169" s="550"/>
      <c r="AW169" s="550"/>
      <c r="AX169" s="551"/>
      <c r="AY169" s="549"/>
      <c r="AZ169" s="550"/>
      <c r="BA169" s="772"/>
      <c r="BB169" s="2127"/>
      <c r="BC169" s="2128"/>
      <c r="BD169" s="2116"/>
      <c r="BE169" s="2117"/>
      <c r="BF169" s="2118"/>
      <c r="BG169" s="2119"/>
      <c r="BH169" s="2119"/>
      <c r="BI169" s="2119"/>
      <c r="BJ169" s="2120"/>
    </row>
    <row r="170" spans="2:62" ht="20.25" customHeight="1" x14ac:dyDescent="0.15">
      <c r="B170" s="2050"/>
      <c r="C170" s="2135"/>
      <c r="D170" s="2136"/>
      <c r="E170" s="779"/>
      <c r="F170" s="780">
        <f>C169</f>
        <v>0</v>
      </c>
      <c r="G170" s="779"/>
      <c r="H170" s="780">
        <f>I169</f>
        <v>0</v>
      </c>
      <c r="I170" s="2137"/>
      <c r="J170" s="2138"/>
      <c r="K170" s="2139"/>
      <c r="L170" s="2140"/>
      <c r="M170" s="2140"/>
      <c r="N170" s="2136"/>
      <c r="O170" s="2066"/>
      <c r="P170" s="2067"/>
      <c r="Q170" s="2067"/>
      <c r="R170" s="2067"/>
      <c r="S170" s="2068"/>
      <c r="T170" s="773" t="s">
        <v>888</v>
      </c>
      <c r="U170" s="774"/>
      <c r="V170" s="775"/>
      <c r="W170" s="557" t="str">
        <f>IF(W169="","",VLOOKUP(W169,[8]シフト記号表!$C$6:$L$47,10,FALSE))</f>
        <v/>
      </c>
      <c r="X170" s="558" t="str">
        <f>IF(X169="","",VLOOKUP(X169,[8]シフト記号表!$C$6:$L$47,10,FALSE))</f>
        <v/>
      </c>
      <c r="Y170" s="558" t="str">
        <f>IF(Y169="","",VLOOKUP(Y169,[8]シフト記号表!$C$6:$L$47,10,FALSE))</f>
        <v/>
      </c>
      <c r="Z170" s="558" t="str">
        <f>IF(Z169="","",VLOOKUP(Z169,[8]シフト記号表!$C$6:$L$47,10,FALSE))</f>
        <v/>
      </c>
      <c r="AA170" s="558" t="str">
        <f>IF(AA169="","",VLOOKUP(AA169,[8]シフト記号表!$C$6:$L$47,10,FALSE))</f>
        <v/>
      </c>
      <c r="AB170" s="558" t="str">
        <f>IF(AB169="","",VLOOKUP(AB169,[8]シフト記号表!$C$6:$L$47,10,FALSE))</f>
        <v/>
      </c>
      <c r="AC170" s="559" t="str">
        <f>IF(AC169="","",VLOOKUP(AC169,[8]シフト記号表!$C$6:$L$47,10,FALSE))</f>
        <v/>
      </c>
      <c r="AD170" s="557" t="str">
        <f>IF(AD169="","",VLOOKUP(AD169,[8]シフト記号表!$C$6:$L$47,10,FALSE))</f>
        <v/>
      </c>
      <c r="AE170" s="558" t="str">
        <f>IF(AE169="","",VLOOKUP(AE169,[8]シフト記号表!$C$6:$L$47,10,FALSE))</f>
        <v/>
      </c>
      <c r="AF170" s="558" t="str">
        <f>IF(AF169="","",VLOOKUP(AF169,[8]シフト記号表!$C$6:$L$47,10,FALSE))</f>
        <v/>
      </c>
      <c r="AG170" s="558" t="str">
        <f>IF(AG169="","",VLOOKUP(AG169,[8]シフト記号表!$C$6:$L$47,10,FALSE))</f>
        <v/>
      </c>
      <c r="AH170" s="558" t="str">
        <f>IF(AH169="","",VLOOKUP(AH169,[8]シフト記号表!$C$6:$L$47,10,FALSE))</f>
        <v/>
      </c>
      <c r="AI170" s="558" t="str">
        <f>IF(AI169="","",VLOOKUP(AI169,[8]シフト記号表!$C$6:$L$47,10,FALSE))</f>
        <v/>
      </c>
      <c r="AJ170" s="559" t="str">
        <f>IF(AJ169="","",VLOOKUP(AJ169,[8]シフト記号表!$C$6:$L$47,10,FALSE))</f>
        <v/>
      </c>
      <c r="AK170" s="557" t="str">
        <f>IF(AK169="","",VLOOKUP(AK169,[8]シフト記号表!$C$6:$L$47,10,FALSE))</f>
        <v/>
      </c>
      <c r="AL170" s="558" t="str">
        <f>IF(AL169="","",VLOOKUP(AL169,[8]シフト記号表!$C$6:$L$47,10,FALSE))</f>
        <v/>
      </c>
      <c r="AM170" s="558" t="str">
        <f>IF(AM169="","",VLOOKUP(AM169,[8]シフト記号表!$C$6:$L$47,10,FALSE))</f>
        <v/>
      </c>
      <c r="AN170" s="558" t="str">
        <f>IF(AN169="","",VLOOKUP(AN169,[8]シフト記号表!$C$6:$L$47,10,FALSE))</f>
        <v/>
      </c>
      <c r="AO170" s="558" t="str">
        <f>IF(AO169="","",VLOOKUP(AO169,[8]シフト記号表!$C$6:$L$47,10,FALSE))</f>
        <v/>
      </c>
      <c r="AP170" s="558" t="str">
        <f>IF(AP169="","",VLOOKUP(AP169,[8]シフト記号表!$C$6:$L$47,10,FALSE))</f>
        <v/>
      </c>
      <c r="AQ170" s="559" t="str">
        <f>IF(AQ169="","",VLOOKUP(AQ169,[8]シフト記号表!$C$6:$L$47,10,FALSE))</f>
        <v/>
      </c>
      <c r="AR170" s="557" t="str">
        <f>IF(AR169="","",VLOOKUP(AR169,[8]シフト記号表!$C$6:$L$47,10,FALSE))</f>
        <v/>
      </c>
      <c r="AS170" s="558" t="str">
        <f>IF(AS169="","",VLOOKUP(AS169,[8]シフト記号表!$C$6:$L$47,10,FALSE))</f>
        <v/>
      </c>
      <c r="AT170" s="558" t="str">
        <f>IF(AT169="","",VLOOKUP(AT169,[8]シフト記号表!$C$6:$L$47,10,FALSE))</f>
        <v/>
      </c>
      <c r="AU170" s="558" t="str">
        <f>IF(AU169="","",VLOOKUP(AU169,[8]シフト記号表!$C$6:$L$47,10,FALSE))</f>
        <v/>
      </c>
      <c r="AV170" s="558" t="str">
        <f>IF(AV169="","",VLOOKUP(AV169,[8]シフト記号表!$C$6:$L$47,10,FALSE))</f>
        <v/>
      </c>
      <c r="AW170" s="558" t="str">
        <f>IF(AW169="","",VLOOKUP(AW169,[8]シフト記号表!$C$6:$L$47,10,FALSE))</f>
        <v/>
      </c>
      <c r="AX170" s="559" t="str">
        <f>IF(AX169="","",VLOOKUP(AX169,[8]シフト記号表!$C$6:$L$47,10,FALSE))</f>
        <v/>
      </c>
      <c r="AY170" s="557" t="str">
        <f>IF(AY169="","",VLOOKUP(AY169,[8]シフト記号表!$C$6:$L$47,10,FALSE))</f>
        <v/>
      </c>
      <c r="AZ170" s="558" t="str">
        <f>IF(AZ169="","",VLOOKUP(AZ169,[8]シフト記号表!$C$6:$L$47,10,FALSE))</f>
        <v/>
      </c>
      <c r="BA170" s="558" t="str">
        <f>IF(BA169="","",VLOOKUP(BA169,[8]シフト記号表!$C$6:$L$47,10,FALSE))</f>
        <v/>
      </c>
      <c r="BB170" s="2132">
        <f>IF($BE$3="４週",SUM(W170:AX170),IF($BE$3="暦月",SUM(W170:BA170),""))</f>
        <v>0</v>
      </c>
      <c r="BC170" s="2133"/>
      <c r="BD170" s="2134">
        <f>IF($BE$3="４週",BB170/4,IF($BE$3="暦月",(BB170/($BE$8/7)),""))</f>
        <v>0</v>
      </c>
      <c r="BE170" s="2133"/>
      <c r="BF170" s="2129"/>
      <c r="BG170" s="2130"/>
      <c r="BH170" s="2130"/>
      <c r="BI170" s="2130"/>
      <c r="BJ170" s="2131"/>
    </row>
    <row r="171" spans="2:62" ht="20.25" customHeight="1" x14ac:dyDescent="0.15">
      <c r="B171" s="2049">
        <f>B169+1</f>
        <v>78</v>
      </c>
      <c r="C171" s="2121"/>
      <c r="D171" s="2122"/>
      <c r="E171" s="761"/>
      <c r="F171" s="762"/>
      <c r="G171" s="761"/>
      <c r="H171" s="762"/>
      <c r="I171" s="2123"/>
      <c r="J171" s="2124"/>
      <c r="K171" s="2125"/>
      <c r="L171" s="2126"/>
      <c r="M171" s="2126"/>
      <c r="N171" s="2122"/>
      <c r="O171" s="2066"/>
      <c r="P171" s="2067"/>
      <c r="Q171" s="2067"/>
      <c r="R171" s="2067"/>
      <c r="S171" s="2068"/>
      <c r="T171" s="776" t="s">
        <v>887</v>
      </c>
      <c r="U171" s="777"/>
      <c r="V171" s="778"/>
      <c r="W171" s="549"/>
      <c r="X171" s="550"/>
      <c r="Y171" s="550"/>
      <c r="Z171" s="550"/>
      <c r="AA171" s="550"/>
      <c r="AB171" s="550"/>
      <c r="AC171" s="551"/>
      <c r="AD171" s="549"/>
      <c r="AE171" s="550"/>
      <c r="AF171" s="550"/>
      <c r="AG171" s="550"/>
      <c r="AH171" s="550"/>
      <c r="AI171" s="550"/>
      <c r="AJ171" s="551"/>
      <c r="AK171" s="549"/>
      <c r="AL171" s="550"/>
      <c r="AM171" s="550"/>
      <c r="AN171" s="550"/>
      <c r="AO171" s="550"/>
      <c r="AP171" s="550"/>
      <c r="AQ171" s="551"/>
      <c r="AR171" s="549"/>
      <c r="AS171" s="550"/>
      <c r="AT171" s="550"/>
      <c r="AU171" s="550"/>
      <c r="AV171" s="550"/>
      <c r="AW171" s="550"/>
      <c r="AX171" s="551"/>
      <c r="AY171" s="549"/>
      <c r="AZ171" s="550"/>
      <c r="BA171" s="772"/>
      <c r="BB171" s="2127"/>
      <c r="BC171" s="2128"/>
      <c r="BD171" s="2116"/>
      <c r="BE171" s="2117"/>
      <c r="BF171" s="2118"/>
      <c r="BG171" s="2119"/>
      <c r="BH171" s="2119"/>
      <c r="BI171" s="2119"/>
      <c r="BJ171" s="2120"/>
    </row>
    <row r="172" spans="2:62" ht="20.25" customHeight="1" x14ac:dyDescent="0.15">
      <c r="B172" s="2050"/>
      <c r="C172" s="2135"/>
      <c r="D172" s="2136"/>
      <c r="E172" s="779"/>
      <c r="F172" s="780">
        <f>C171</f>
        <v>0</v>
      </c>
      <c r="G172" s="779"/>
      <c r="H172" s="780">
        <f>I171</f>
        <v>0</v>
      </c>
      <c r="I172" s="2137"/>
      <c r="J172" s="2138"/>
      <c r="K172" s="2139"/>
      <c r="L172" s="2140"/>
      <c r="M172" s="2140"/>
      <c r="N172" s="2136"/>
      <c r="O172" s="2066"/>
      <c r="P172" s="2067"/>
      <c r="Q172" s="2067"/>
      <c r="R172" s="2067"/>
      <c r="S172" s="2068"/>
      <c r="T172" s="773" t="s">
        <v>888</v>
      </c>
      <c r="U172" s="774"/>
      <c r="V172" s="775"/>
      <c r="W172" s="557" t="str">
        <f>IF(W171="","",VLOOKUP(W171,[8]シフト記号表!$C$6:$L$47,10,FALSE))</f>
        <v/>
      </c>
      <c r="X172" s="558" t="str">
        <f>IF(X171="","",VLOOKUP(X171,[8]シフト記号表!$C$6:$L$47,10,FALSE))</f>
        <v/>
      </c>
      <c r="Y172" s="558" t="str">
        <f>IF(Y171="","",VLOOKUP(Y171,[8]シフト記号表!$C$6:$L$47,10,FALSE))</f>
        <v/>
      </c>
      <c r="Z172" s="558" t="str">
        <f>IF(Z171="","",VLOOKUP(Z171,[8]シフト記号表!$C$6:$L$47,10,FALSE))</f>
        <v/>
      </c>
      <c r="AA172" s="558" t="str">
        <f>IF(AA171="","",VLOOKUP(AA171,[8]シフト記号表!$C$6:$L$47,10,FALSE))</f>
        <v/>
      </c>
      <c r="AB172" s="558" t="str">
        <f>IF(AB171="","",VLOOKUP(AB171,[8]シフト記号表!$C$6:$L$47,10,FALSE))</f>
        <v/>
      </c>
      <c r="AC172" s="559" t="str">
        <f>IF(AC171="","",VLOOKUP(AC171,[8]シフト記号表!$C$6:$L$47,10,FALSE))</f>
        <v/>
      </c>
      <c r="AD172" s="557" t="str">
        <f>IF(AD171="","",VLOOKUP(AD171,[8]シフト記号表!$C$6:$L$47,10,FALSE))</f>
        <v/>
      </c>
      <c r="AE172" s="558" t="str">
        <f>IF(AE171="","",VLOOKUP(AE171,[8]シフト記号表!$C$6:$L$47,10,FALSE))</f>
        <v/>
      </c>
      <c r="AF172" s="558" t="str">
        <f>IF(AF171="","",VLOOKUP(AF171,[8]シフト記号表!$C$6:$L$47,10,FALSE))</f>
        <v/>
      </c>
      <c r="AG172" s="558" t="str">
        <f>IF(AG171="","",VLOOKUP(AG171,[8]シフト記号表!$C$6:$L$47,10,FALSE))</f>
        <v/>
      </c>
      <c r="AH172" s="558" t="str">
        <f>IF(AH171="","",VLOOKUP(AH171,[8]シフト記号表!$C$6:$L$47,10,FALSE))</f>
        <v/>
      </c>
      <c r="AI172" s="558" t="str">
        <f>IF(AI171="","",VLOOKUP(AI171,[8]シフト記号表!$C$6:$L$47,10,FALSE))</f>
        <v/>
      </c>
      <c r="AJ172" s="559" t="str">
        <f>IF(AJ171="","",VLOOKUP(AJ171,[8]シフト記号表!$C$6:$L$47,10,FALSE))</f>
        <v/>
      </c>
      <c r="AK172" s="557" t="str">
        <f>IF(AK171="","",VLOOKUP(AK171,[8]シフト記号表!$C$6:$L$47,10,FALSE))</f>
        <v/>
      </c>
      <c r="AL172" s="558" t="str">
        <f>IF(AL171="","",VLOOKUP(AL171,[8]シフト記号表!$C$6:$L$47,10,FALSE))</f>
        <v/>
      </c>
      <c r="AM172" s="558" t="str">
        <f>IF(AM171="","",VLOOKUP(AM171,[8]シフト記号表!$C$6:$L$47,10,FALSE))</f>
        <v/>
      </c>
      <c r="AN172" s="558" t="str">
        <f>IF(AN171="","",VLOOKUP(AN171,[8]シフト記号表!$C$6:$L$47,10,FALSE))</f>
        <v/>
      </c>
      <c r="AO172" s="558" t="str">
        <f>IF(AO171="","",VLOOKUP(AO171,[8]シフト記号表!$C$6:$L$47,10,FALSE))</f>
        <v/>
      </c>
      <c r="AP172" s="558" t="str">
        <f>IF(AP171="","",VLOOKUP(AP171,[8]シフト記号表!$C$6:$L$47,10,FALSE))</f>
        <v/>
      </c>
      <c r="AQ172" s="559" t="str">
        <f>IF(AQ171="","",VLOOKUP(AQ171,[8]シフト記号表!$C$6:$L$47,10,FALSE))</f>
        <v/>
      </c>
      <c r="AR172" s="557" t="str">
        <f>IF(AR171="","",VLOOKUP(AR171,[8]シフト記号表!$C$6:$L$47,10,FALSE))</f>
        <v/>
      </c>
      <c r="AS172" s="558" t="str">
        <f>IF(AS171="","",VLOOKUP(AS171,[8]シフト記号表!$C$6:$L$47,10,FALSE))</f>
        <v/>
      </c>
      <c r="AT172" s="558" t="str">
        <f>IF(AT171="","",VLOOKUP(AT171,[8]シフト記号表!$C$6:$L$47,10,FALSE))</f>
        <v/>
      </c>
      <c r="AU172" s="558" t="str">
        <f>IF(AU171="","",VLOOKUP(AU171,[8]シフト記号表!$C$6:$L$47,10,FALSE))</f>
        <v/>
      </c>
      <c r="AV172" s="558" t="str">
        <f>IF(AV171="","",VLOOKUP(AV171,[8]シフト記号表!$C$6:$L$47,10,FALSE))</f>
        <v/>
      </c>
      <c r="AW172" s="558" t="str">
        <f>IF(AW171="","",VLOOKUP(AW171,[8]シフト記号表!$C$6:$L$47,10,FALSE))</f>
        <v/>
      </c>
      <c r="AX172" s="559" t="str">
        <f>IF(AX171="","",VLOOKUP(AX171,[8]シフト記号表!$C$6:$L$47,10,FALSE))</f>
        <v/>
      </c>
      <c r="AY172" s="557" t="str">
        <f>IF(AY171="","",VLOOKUP(AY171,[8]シフト記号表!$C$6:$L$47,10,FALSE))</f>
        <v/>
      </c>
      <c r="AZ172" s="558" t="str">
        <f>IF(AZ171="","",VLOOKUP(AZ171,[8]シフト記号表!$C$6:$L$47,10,FALSE))</f>
        <v/>
      </c>
      <c r="BA172" s="558" t="str">
        <f>IF(BA171="","",VLOOKUP(BA171,[8]シフト記号表!$C$6:$L$47,10,FALSE))</f>
        <v/>
      </c>
      <c r="BB172" s="2132">
        <f>IF($BE$3="４週",SUM(W172:AX172),IF($BE$3="暦月",SUM(W172:BA172),""))</f>
        <v>0</v>
      </c>
      <c r="BC172" s="2133"/>
      <c r="BD172" s="2134">
        <f>IF($BE$3="４週",BB172/4,IF($BE$3="暦月",(BB172/($BE$8/7)),""))</f>
        <v>0</v>
      </c>
      <c r="BE172" s="2133"/>
      <c r="BF172" s="2129"/>
      <c r="BG172" s="2130"/>
      <c r="BH172" s="2130"/>
      <c r="BI172" s="2130"/>
      <c r="BJ172" s="2131"/>
    </row>
    <row r="173" spans="2:62" ht="20.25" customHeight="1" x14ac:dyDescent="0.15">
      <c r="B173" s="2049">
        <f>B171+1</f>
        <v>79</v>
      </c>
      <c r="C173" s="2121"/>
      <c r="D173" s="2122"/>
      <c r="E173" s="761"/>
      <c r="F173" s="762"/>
      <c r="G173" s="761"/>
      <c r="H173" s="762"/>
      <c r="I173" s="2123"/>
      <c r="J173" s="2124"/>
      <c r="K173" s="2125"/>
      <c r="L173" s="2126"/>
      <c r="M173" s="2126"/>
      <c r="N173" s="2122"/>
      <c r="O173" s="2066"/>
      <c r="P173" s="2067"/>
      <c r="Q173" s="2067"/>
      <c r="R173" s="2067"/>
      <c r="S173" s="2068"/>
      <c r="T173" s="776" t="s">
        <v>887</v>
      </c>
      <c r="U173" s="777"/>
      <c r="V173" s="778"/>
      <c r="W173" s="549"/>
      <c r="X173" s="550"/>
      <c r="Y173" s="550"/>
      <c r="Z173" s="550"/>
      <c r="AA173" s="550"/>
      <c r="AB173" s="550"/>
      <c r="AC173" s="551"/>
      <c r="AD173" s="549"/>
      <c r="AE173" s="550"/>
      <c r="AF173" s="550"/>
      <c r="AG173" s="550"/>
      <c r="AH173" s="550"/>
      <c r="AI173" s="550"/>
      <c r="AJ173" s="551"/>
      <c r="AK173" s="549"/>
      <c r="AL173" s="550"/>
      <c r="AM173" s="550"/>
      <c r="AN173" s="550"/>
      <c r="AO173" s="550"/>
      <c r="AP173" s="550"/>
      <c r="AQ173" s="551"/>
      <c r="AR173" s="549"/>
      <c r="AS173" s="550"/>
      <c r="AT173" s="550"/>
      <c r="AU173" s="550"/>
      <c r="AV173" s="550"/>
      <c r="AW173" s="550"/>
      <c r="AX173" s="551"/>
      <c r="AY173" s="549"/>
      <c r="AZ173" s="550"/>
      <c r="BA173" s="772"/>
      <c r="BB173" s="2127"/>
      <c r="BC173" s="2128"/>
      <c r="BD173" s="2116"/>
      <c r="BE173" s="2117"/>
      <c r="BF173" s="2118"/>
      <c r="BG173" s="2119"/>
      <c r="BH173" s="2119"/>
      <c r="BI173" s="2119"/>
      <c r="BJ173" s="2120"/>
    </row>
    <row r="174" spans="2:62" ht="20.25" customHeight="1" x14ac:dyDescent="0.15">
      <c r="B174" s="2050"/>
      <c r="C174" s="2135"/>
      <c r="D174" s="2136"/>
      <c r="E174" s="779"/>
      <c r="F174" s="780">
        <f>C173</f>
        <v>0</v>
      </c>
      <c r="G174" s="779"/>
      <c r="H174" s="780">
        <f>I173</f>
        <v>0</v>
      </c>
      <c r="I174" s="2137"/>
      <c r="J174" s="2138"/>
      <c r="K174" s="2139"/>
      <c r="L174" s="2140"/>
      <c r="M174" s="2140"/>
      <c r="N174" s="2136"/>
      <c r="O174" s="2066"/>
      <c r="P174" s="2067"/>
      <c r="Q174" s="2067"/>
      <c r="R174" s="2067"/>
      <c r="S174" s="2068"/>
      <c r="T174" s="773" t="s">
        <v>888</v>
      </c>
      <c r="U174" s="774"/>
      <c r="V174" s="775"/>
      <c r="W174" s="557" t="str">
        <f>IF(W173="","",VLOOKUP(W173,[8]シフト記号表!$C$6:$L$47,10,FALSE))</f>
        <v/>
      </c>
      <c r="X174" s="558" t="str">
        <f>IF(X173="","",VLOOKUP(X173,[8]シフト記号表!$C$6:$L$47,10,FALSE))</f>
        <v/>
      </c>
      <c r="Y174" s="558" t="str">
        <f>IF(Y173="","",VLOOKUP(Y173,[8]シフト記号表!$C$6:$L$47,10,FALSE))</f>
        <v/>
      </c>
      <c r="Z174" s="558" t="str">
        <f>IF(Z173="","",VLOOKUP(Z173,[8]シフト記号表!$C$6:$L$47,10,FALSE))</f>
        <v/>
      </c>
      <c r="AA174" s="558" t="str">
        <f>IF(AA173="","",VLOOKUP(AA173,[8]シフト記号表!$C$6:$L$47,10,FALSE))</f>
        <v/>
      </c>
      <c r="AB174" s="558" t="str">
        <f>IF(AB173="","",VLOOKUP(AB173,[8]シフト記号表!$C$6:$L$47,10,FALSE))</f>
        <v/>
      </c>
      <c r="AC174" s="559" t="str">
        <f>IF(AC173="","",VLOOKUP(AC173,[8]シフト記号表!$C$6:$L$47,10,FALSE))</f>
        <v/>
      </c>
      <c r="AD174" s="557" t="str">
        <f>IF(AD173="","",VLOOKUP(AD173,[8]シフト記号表!$C$6:$L$47,10,FALSE))</f>
        <v/>
      </c>
      <c r="AE174" s="558" t="str">
        <f>IF(AE173="","",VLOOKUP(AE173,[8]シフト記号表!$C$6:$L$47,10,FALSE))</f>
        <v/>
      </c>
      <c r="AF174" s="558" t="str">
        <f>IF(AF173="","",VLOOKUP(AF173,[8]シフト記号表!$C$6:$L$47,10,FALSE))</f>
        <v/>
      </c>
      <c r="AG174" s="558" t="str">
        <f>IF(AG173="","",VLOOKUP(AG173,[8]シフト記号表!$C$6:$L$47,10,FALSE))</f>
        <v/>
      </c>
      <c r="AH174" s="558" t="str">
        <f>IF(AH173="","",VLOOKUP(AH173,[8]シフト記号表!$C$6:$L$47,10,FALSE))</f>
        <v/>
      </c>
      <c r="AI174" s="558" t="str">
        <f>IF(AI173="","",VLOOKUP(AI173,[8]シフト記号表!$C$6:$L$47,10,FALSE))</f>
        <v/>
      </c>
      <c r="AJ174" s="559" t="str">
        <f>IF(AJ173="","",VLOOKUP(AJ173,[8]シフト記号表!$C$6:$L$47,10,FALSE))</f>
        <v/>
      </c>
      <c r="AK174" s="557" t="str">
        <f>IF(AK173="","",VLOOKUP(AK173,[8]シフト記号表!$C$6:$L$47,10,FALSE))</f>
        <v/>
      </c>
      <c r="AL174" s="558" t="str">
        <f>IF(AL173="","",VLOOKUP(AL173,[8]シフト記号表!$C$6:$L$47,10,FALSE))</f>
        <v/>
      </c>
      <c r="AM174" s="558" t="str">
        <f>IF(AM173="","",VLOOKUP(AM173,[8]シフト記号表!$C$6:$L$47,10,FALSE))</f>
        <v/>
      </c>
      <c r="AN174" s="558" t="str">
        <f>IF(AN173="","",VLOOKUP(AN173,[8]シフト記号表!$C$6:$L$47,10,FALSE))</f>
        <v/>
      </c>
      <c r="AO174" s="558" t="str">
        <f>IF(AO173="","",VLOOKUP(AO173,[8]シフト記号表!$C$6:$L$47,10,FALSE))</f>
        <v/>
      </c>
      <c r="AP174" s="558" t="str">
        <f>IF(AP173="","",VLOOKUP(AP173,[8]シフト記号表!$C$6:$L$47,10,FALSE))</f>
        <v/>
      </c>
      <c r="AQ174" s="559" t="str">
        <f>IF(AQ173="","",VLOOKUP(AQ173,[8]シフト記号表!$C$6:$L$47,10,FALSE))</f>
        <v/>
      </c>
      <c r="AR174" s="557" t="str">
        <f>IF(AR173="","",VLOOKUP(AR173,[8]シフト記号表!$C$6:$L$47,10,FALSE))</f>
        <v/>
      </c>
      <c r="AS174" s="558" t="str">
        <f>IF(AS173="","",VLOOKUP(AS173,[8]シフト記号表!$C$6:$L$47,10,FALSE))</f>
        <v/>
      </c>
      <c r="AT174" s="558" t="str">
        <f>IF(AT173="","",VLOOKUP(AT173,[8]シフト記号表!$C$6:$L$47,10,FALSE))</f>
        <v/>
      </c>
      <c r="AU174" s="558" t="str">
        <f>IF(AU173="","",VLOOKUP(AU173,[8]シフト記号表!$C$6:$L$47,10,FALSE))</f>
        <v/>
      </c>
      <c r="AV174" s="558" t="str">
        <f>IF(AV173="","",VLOOKUP(AV173,[8]シフト記号表!$C$6:$L$47,10,FALSE))</f>
        <v/>
      </c>
      <c r="AW174" s="558" t="str">
        <f>IF(AW173="","",VLOOKUP(AW173,[8]シフト記号表!$C$6:$L$47,10,FALSE))</f>
        <v/>
      </c>
      <c r="AX174" s="559" t="str">
        <f>IF(AX173="","",VLOOKUP(AX173,[8]シフト記号表!$C$6:$L$47,10,FALSE))</f>
        <v/>
      </c>
      <c r="AY174" s="557" t="str">
        <f>IF(AY173="","",VLOOKUP(AY173,[8]シフト記号表!$C$6:$L$47,10,FALSE))</f>
        <v/>
      </c>
      <c r="AZ174" s="558" t="str">
        <f>IF(AZ173="","",VLOOKUP(AZ173,[8]シフト記号表!$C$6:$L$47,10,FALSE))</f>
        <v/>
      </c>
      <c r="BA174" s="558" t="str">
        <f>IF(BA173="","",VLOOKUP(BA173,[8]シフト記号表!$C$6:$L$47,10,FALSE))</f>
        <v/>
      </c>
      <c r="BB174" s="2132">
        <f>IF($BE$3="４週",SUM(W174:AX174),IF($BE$3="暦月",SUM(W174:BA174),""))</f>
        <v>0</v>
      </c>
      <c r="BC174" s="2133"/>
      <c r="BD174" s="2134">
        <f>IF($BE$3="４週",BB174/4,IF($BE$3="暦月",(BB174/($BE$8/7)),""))</f>
        <v>0</v>
      </c>
      <c r="BE174" s="2133"/>
      <c r="BF174" s="2129"/>
      <c r="BG174" s="2130"/>
      <c r="BH174" s="2130"/>
      <c r="BI174" s="2130"/>
      <c r="BJ174" s="2131"/>
    </row>
    <row r="175" spans="2:62" ht="20.25" customHeight="1" x14ac:dyDescent="0.15">
      <c r="B175" s="2049">
        <f>B173+1</f>
        <v>80</v>
      </c>
      <c r="C175" s="2121"/>
      <c r="D175" s="2122"/>
      <c r="E175" s="761"/>
      <c r="F175" s="762"/>
      <c r="G175" s="761"/>
      <c r="H175" s="762"/>
      <c r="I175" s="2123"/>
      <c r="J175" s="2124"/>
      <c r="K175" s="2125"/>
      <c r="L175" s="2126"/>
      <c r="M175" s="2126"/>
      <c r="N175" s="2122"/>
      <c r="O175" s="2066"/>
      <c r="P175" s="2067"/>
      <c r="Q175" s="2067"/>
      <c r="R175" s="2067"/>
      <c r="S175" s="2068"/>
      <c r="T175" s="776" t="s">
        <v>887</v>
      </c>
      <c r="U175" s="777"/>
      <c r="V175" s="778"/>
      <c r="W175" s="549"/>
      <c r="X175" s="550"/>
      <c r="Y175" s="550"/>
      <c r="Z175" s="550"/>
      <c r="AA175" s="550"/>
      <c r="AB175" s="550"/>
      <c r="AC175" s="551"/>
      <c r="AD175" s="549"/>
      <c r="AE175" s="550"/>
      <c r="AF175" s="550"/>
      <c r="AG175" s="550"/>
      <c r="AH175" s="550"/>
      <c r="AI175" s="550"/>
      <c r="AJ175" s="551"/>
      <c r="AK175" s="549"/>
      <c r="AL175" s="550"/>
      <c r="AM175" s="550"/>
      <c r="AN175" s="550"/>
      <c r="AO175" s="550"/>
      <c r="AP175" s="550"/>
      <c r="AQ175" s="551"/>
      <c r="AR175" s="549"/>
      <c r="AS175" s="550"/>
      <c r="AT175" s="550"/>
      <c r="AU175" s="550"/>
      <c r="AV175" s="550"/>
      <c r="AW175" s="550"/>
      <c r="AX175" s="551"/>
      <c r="AY175" s="549"/>
      <c r="AZ175" s="550"/>
      <c r="BA175" s="772"/>
      <c r="BB175" s="2127"/>
      <c r="BC175" s="2128"/>
      <c r="BD175" s="2116"/>
      <c r="BE175" s="2117"/>
      <c r="BF175" s="2118"/>
      <c r="BG175" s="2119"/>
      <c r="BH175" s="2119"/>
      <c r="BI175" s="2119"/>
      <c r="BJ175" s="2120"/>
    </row>
    <row r="176" spans="2:62" ht="20.25" customHeight="1" x14ac:dyDescent="0.15">
      <c r="B176" s="2050"/>
      <c r="C176" s="2135"/>
      <c r="D176" s="2136"/>
      <c r="E176" s="779"/>
      <c r="F176" s="780">
        <f>C175</f>
        <v>0</v>
      </c>
      <c r="G176" s="779"/>
      <c r="H176" s="780">
        <f>I175</f>
        <v>0</v>
      </c>
      <c r="I176" s="2137"/>
      <c r="J176" s="2138"/>
      <c r="K176" s="2139"/>
      <c r="L176" s="2140"/>
      <c r="M176" s="2140"/>
      <c r="N176" s="2136"/>
      <c r="O176" s="2066"/>
      <c r="P176" s="2067"/>
      <c r="Q176" s="2067"/>
      <c r="R176" s="2067"/>
      <c r="S176" s="2068"/>
      <c r="T176" s="773" t="s">
        <v>888</v>
      </c>
      <c r="U176" s="774"/>
      <c r="V176" s="775"/>
      <c r="W176" s="557" t="str">
        <f>IF(W175="","",VLOOKUP(W175,[8]シフト記号表!$C$6:$L$47,10,FALSE))</f>
        <v/>
      </c>
      <c r="X176" s="558" t="str">
        <f>IF(X175="","",VLOOKUP(X175,[8]シフト記号表!$C$6:$L$47,10,FALSE))</f>
        <v/>
      </c>
      <c r="Y176" s="558" t="str">
        <f>IF(Y175="","",VLOOKUP(Y175,[8]シフト記号表!$C$6:$L$47,10,FALSE))</f>
        <v/>
      </c>
      <c r="Z176" s="558" t="str">
        <f>IF(Z175="","",VLOOKUP(Z175,[8]シフト記号表!$C$6:$L$47,10,FALSE))</f>
        <v/>
      </c>
      <c r="AA176" s="558" t="str">
        <f>IF(AA175="","",VLOOKUP(AA175,[8]シフト記号表!$C$6:$L$47,10,FALSE))</f>
        <v/>
      </c>
      <c r="AB176" s="558" t="str">
        <f>IF(AB175="","",VLOOKUP(AB175,[8]シフト記号表!$C$6:$L$47,10,FALSE))</f>
        <v/>
      </c>
      <c r="AC176" s="559" t="str">
        <f>IF(AC175="","",VLOOKUP(AC175,[8]シフト記号表!$C$6:$L$47,10,FALSE))</f>
        <v/>
      </c>
      <c r="AD176" s="557" t="str">
        <f>IF(AD175="","",VLOOKUP(AD175,[8]シフト記号表!$C$6:$L$47,10,FALSE))</f>
        <v/>
      </c>
      <c r="AE176" s="558" t="str">
        <f>IF(AE175="","",VLOOKUP(AE175,[8]シフト記号表!$C$6:$L$47,10,FALSE))</f>
        <v/>
      </c>
      <c r="AF176" s="558" t="str">
        <f>IF(AF175="","",VLOOKUP(AF175,[8]シフト記号表!$C$6:$L$47,10,FALSE))</f>
        <v/>
      </c>
      <c r="AG176" s="558" t="str">
        <f>IF(AG175="","",VLOOKUP(AG175,[8]シフト記号表!$C$6:$L$47,10,FALSE))</f>
        <v/>
      </c>
      <c r="AH176" s="558" t="str">
        <f>IF(AH175="","",VLOOKUP(AH175,[8]シフト記号表!$C$6:$L$47,10,FALSE))</f>
        <v/>
      </c>
      <c r="AI176" s="558" t="str">
        <f>IF(AI175="","",VLOOKUP(AI175,[8]シフト記号表!$C$6:$L$47,10,FALSE))</f>
        <v/>
      </c>
      <c r="AJ176" s="559" t="str">
        <f>IF(AJ175="","",VLOOKUP(AJ175,[8]シフト記号表!$C$6:$L$47,10,FALSE))</f>
        <v/>
      </c>
      <c r="AK176" s="557" t="str">
        <f>IF(AK175="","",VLOOKUP(AK175,[8]シフト記号表!$C$6:$L$47,10,FALSE))</f>
        <v/>
      </c>
      <c r="AL176" s="558" t="str">
        <f>IF(AL175="","",VLOOKUP(AL175,[8]シフト記号表!$C$6:$L$47,10,FALSE))</f>
        <v/>
      </c>
      <c r="AM176" s="558" t="str">
        <f>IF(AM175="","",VLOOKUP(AM175,[8]シフト記号表!$C$6:$L$47,10,FALSE))</f>
        <v/>
      </c>
      <c r="AN176" s="558" t="str">
        <f>IF(AN175="","",VLOOKUP(AN175,[8]シフト記号表!$C$6:$L$47,10,FALSE))</f>
        <v/>
      </c>
      <c r="AO176" s="558" t="str">
        <f>IF(AO175="","",VLOOKUP(AO175,[8]シフト記号表!$C$6:$L$47,10,FALSE))</f>
        <v/>
      </c>
      <c r="AP176" s="558" t="str">
        <f>IF(AP175="","",VLOOKUP(AP175,[8]シフト記号表!$C$6:$L$47,10,FALSE))</f>
        <v/>
      </c>
      <c r="AQ176" s="559" t="str">
        <f>IF(AQ175="","",VLOOKUP(AQ175,[8]シフト記号表!$C$6:$L$47,10,FALSE))</f>
        <v/>
      </c>
      <c r="AR176" s="557" t="str">
        <f>IF(AR175="","",VLOOKUP(AR175,[8]シフト記号表!$C$6:$L$47,10,FALSE))</f>
        <v/>
      </c>
      <c r="AS176" s="558" t="str">
        <f>IF(AS175="","",VLOOKUP(AS175,[8]シフト記号表!$C$6:$L$47,10,FALSE))</f>
        <v/>
      </c>
      <c r="AT176" s="558" t="str">
        <f>IF(AT175="","",VLOOKUP(AT175,[8]シフト記号表!$C$6:$L$47,10,FALSE))</f>
        <v/>
      </c>
      <c r="AU176" s="558" t="str">
        <f>IF(AU175="","",VLOOKUP(AU175,[8]シフト記号表!$C$6:$L$47,10,FALSE))</f>
        <v/>
      </c>
      <c r="AV176" s="558" t="str">
        <f>IF(AV175="","",VLOOKUP(AV175,[8]シフト記号表!$C$6:$L$47,10,FALSE))</f>
        <v/>
      </c>
      <c r="AW176" s="558" t="str">
        <f>IF(AW175="","",VLOOKUP(AW175,[8]シフト記号表!$C$6:$L$47,10,FALSE))</f>
        <v/>
      </c>
      <c r="AX176" s="559" t="str">
        <f>IF(AX175="","",VLOOKUP(AX175,[8]シフト記号表!$C$6:$L$47,10,FALSE))</f>
        <v/>
      </c>
      <c r="AY176" s="557" t="str">
        <f>IF(AY175="","",VLOOKUP(AY175,[8]シフト記号表!$C$6:$L$47,10,FALSE))</f>
        <v/>
      </c>
      <c r="AZ176" s="558" t="str">
        <f>IF(AZ175="","",VLOOKUP(AZ175,[8]シフト記号表!$C$6:$L$47,10,FALSE))</f>
        <v/>
      </c>
      <c r="BA176" s="558" t="str">
        <f>IF(BA175="","",VLOOKUP(BA175,[8]シフト記号表!$C$6:$L$47,10,FALSE))</f>
        <v/>
      </c>
      <c r="BB176" s="2132">
        <f>IF($BE$3="４週",SUM(W176:AX176),IF($BE$3="暦月",SUM(W176:BA176),""))</f>
        <v>0</v>
      </c>
      <c r="BC176" s="2133"/>
      <c r="BD176" s="2134">
        <f>IF($BE$3="４週",BB176/4,IF($BE$3="暦月",(BB176/($BE$8/7)),""))</f>
        <v>0</v>
      </c>
      <c r="BE176" s="2133"/>
      <c r="BF176" s="2129"/>
      <c r="BG176" s="2130"/>
      <c r="BH176" s="2130"/>
      <c r="BI176" s="2130"/>
      <c r="BJ176" s="2131"/>
    </row>
    <row r="177" spans="2:62" ht="20.25" customHeight="1" x14ac:dyDescent="0.15">
      <c r="B177" s="2049">
        <f>B175+1</f>
        <v>81</v>
      </c>
      <c r="C177" s="2121"/>
      <c r="D177" s="2122"/>
      <c r="E177" s="761"/>
      <c r="F177" s="762"/>
      <c r="G177" s="761"/>
      <c r="H177" s="762"/>
      <c r="I177" s="2123"/>
      <c r="J177" s="2124"/>
      <c r="K177" s="2125"/>
      <c r="L177" s="2126"/>
      <c r="M177" s="2126"/>
      <c r="N177" s="2122"/>
      <c r="O177" s="2066"/>
      <c r="P177" s="2067"/>
      <c r="Q177" s="2067"/>
      <c r="R177" s="2067"/>
      <c r="S177" s="2068"/>
      <c r="T177" s="776" t="s">
        <v>887</v>
      </c>
      <c r="U177" s="777"/>
      <c r="V177" s="778"/>
      <c r="W177" s="549"/>
      <c r="X177" s="550"/>
      <c r="Y177" s="550"/>
      <c r="Z177" s="550"/>
      <c r="AA177" s="550"/>
      <c r="AB177" s="550"/>
      <c r="AC177" s="551"/>
      <c r="AD177" s="549"/>
      <c r="AE177" s="550"/>
      <c r="AF177" s="550"/>
      <c r="AG177" s="550"/>
      <c r="AH177" s="550"/>
      <c r="AI177" s="550"/>
      <c r="AJ177" s="551"/>
      <c r="AK177" s="549"/>
      <c r="AL177" s="550"/>
      <c r="AM177" s="550"/>
      <c r="AN177" s="550"/>
      <c r="AO177" s="550"/>
      <c r="AP177" s="550"/>
      <c r="AQ177" s="551"/>
      <c r="AR177" s="549"/>
      <c r="AS177" s="550"/>
      <c r="AT177" s="550"/>
      <c r="AU177" s="550"/>
      <c r="AV177" s="550"/>
      <c r="AW177" s="550"/>
      <c r="AX177" s="551"/>
      <c r="AY177" s="549"/>
      <c r="AZ177" s="550"/>
      <c r="BA177" s="772"/>
      <c r="BB177" s="2127"/>
      <c r="BC177" s="2128"/>
      <c r="BD177" s="2116"/>
      <c r="BE177" s="2117"/>
      <c r="BF177" s="2118"/>
      <c r="BG177" s="2119"/>
      <c r="BH177" s="2119"/>
      <c r="BI177" s="2119"/>
      <c r="BJ177" s="2120"/>
    </row>
    <row r="178" spans="2:62" ht="20.25" customHeight="1" x14ac:dyDescent="0.15">
      <c r="B178" s="2050"/>
      <c r="C178" s="2135"/>
      <c r="D178" s="2136"/>
      <c r="E178" s="779"/>
      <c r="F178" s="780">
        <f>C177</f>
        <v>0</v>
      </c>
      <c r="G178" s="779"/>
      <c r="H178" s="780">
        <f>I177</f>
        <v>0</v>
      </c>
      <c r="I178" s="2137"/>
      <c r="J178" s="2138"/>
      <c r="K178" s="2139"/>
      <c r="L178" s="2140"/>
      <c r="M178" s="2140"/>
      <c r="N178" s="2136"/>
      <c r="O178" s="2066"/>
      <c r="P178" s="2067"/>
      <c r="Q178" s="2067"/>
      <c r="R178" s="2067"/>
      <c r="S178" s="2068"/>
      <c r="T178" s="773" t="s">
        <v>888</v>
      </c>
      <c r="U178" s="774"/>
      <c r="V178" s="775"/>
      <c r="W178" s="557" t="str">
        <f>IF(W177="","",VLOOKUP(W177,[8]シフト記号表!$C$6:$L$47,10,FALSE))</f>
        <v/>
      </c>
      <c r="X178" s="558" t="str">
        <f>IF(X177="","",VLOOKUP(X177,[8]シフト記号表!$C$6:$L$47,10,FALSE))</f>
        <v/>
      </c>
      <c r="Y178" s="558" t="str">
        <f>IF(Y177="","",VLOOKUP(Y177,[8]シフト記号表!$C$6:$L$47,10,FALSE))</f>
        <v/>
      </c>
      <c r="Z178" s="558" t="str">
        <f>IF(Z177="","",VLOOKUP(Z177,[8]シフト記号表!$C$6:$L$47,10,FALSE))</f>
        <v/>
      </c>
      <c r="AA178" s="558" t="str">
        <f>IF(AA177="","",VLOOKUP(AA177,[8]シフト記号表!$C$6:$L$47,10,FALSE))</f>
        <v/>
      </c>
      <c r="AB178" s="558" t="str">
        <f>IF(AB177="","",VLOOKUP(AB177,[8]シフト記号表!$C$6:$L$47,10,FALSE))</f>
        <v/>
      </c>
      <c r="AC178" s="559" t="str">
        <f>IF(AC177="","",VLOOKUP(AC177,[8]シフト記号表!$C$6:$L$47,10,FALSE))</f>
        <v/>
      </c>
      <c r="AD178" s="557" t="str">
        <f>IF(AD177="","",VLOOKUP(AD177,[8]シフト記号表!$C$6:$L$47,10,FALSE))</f>
        <v/>
      </c>
      <c r="AE178" s="558" t="str">
        <f>IF(AE177="","",VLOOKUP(AE177,[8]シフト記号表!$C$6:$L$47,10,FALSE))</f>
        <v/>
      </c>
      <c r="AF178" s="558" t="str">
        <f>IF(AF177="","",VLOOKUP(AF177,[8]シフト記号表!$C$6:$L$47,10,FALSE))</f>
        <v/>
      </c>
      <c r="AG178" s="558" t="str">
        <f>IF(AG177="","",VLOOKUP(AG177,[8]シフト記号表!$C$6:$L$47,10,FALSE))</f>
        <v/>
      </c>
      <c r="AH178" s="558" t="str">
        <f>IF(AH177="","",VLOOKUP(AH177,[8]シフト記号表!$C$6:$L$47,10,FALSE))</f>
        <v/>
      </c>
      <c r="AI178" s="558" t="str">
        <f>IF(AI177="","",VLOOKUP(AI177,[8]シフト記号表!$C$6:$L$47,10,FALSE))</f>
        <v/>
      </c>
      <c r="AJ178" s="559" t="str">
        <f>IF(AJ177="","",VLOOKUP(AJ177,[8]シフト記号表!$C$6:$L$47,10,FALSE))</f>
        <v/>
      </c>
      <c r="AK178" s="557" t="str">
        <f>IF(AK177="","",VLOOKUP(AK177,[8]シフト記号表!$C$6:$L$47,10,FALSE))</f>
        <v/>
      </c>
      <c r="AL178" s="558" t="str">
        <f>IF(AL177="","",VLOOKUP(AL177,[8]シフト記号表!$C$6:$L$47,10,FALSE))</f>
        <v/>
      </c>
      <c r="AM178" s="558" t="str">
        <f>IF(AM177="","",VLOOKUP(AM177,[8]シフト記号表!$C$6:$L$47,10,FALSE))</f>
        <v/>
      </c>
      <c r="AN178" s="558" t="str">
        <f>IF(AN177="","",VLOOKUP(AN177,[8]シフト記号表!$C$6:$L$47,10,FALSE))</f>
        <v/>
      </c>
      <c r="AO178" s="558" t="str">
        <f>IF(AO177="","",VLOOKUP(AO177,[8]シフト記号表!$C$6:$L$47,10,FALSE))</f>
        <v/>
      </c>
      <c r="AP178" s="558" t="str">
        <f>IF(AP177="","",VLOOKUP(AP177,[8]シフト記号表!$C$6:$L$47,10,FALSE))</f>
        <v/>
      </c>
      <c r="AQ178" s="559" t="str">
        <f>IF(AQ177="","",VLOOKUP(AQ177,[8]シフト記号表!$C$6:$L$47,10,FALSE))</f>
        <v/>
      </c>
      <c r="AR178" s="557" t="str">
        <f>IF(AR177="","",VLOOKUP(AR177,[8]シフト記号表!$C$6:$L$47,10,FALSE))</f>
        <v/>
      </c>
      <c r="AS178" s="558" t="str">
        <f>IF(AS177="","",VLOOKUP(AS177,[8]シフト記号表!$C$6:$L$47,10,FALSE))</f>
        <v/>
      </c>
      <c r="AT178" s="558" t="str">
        <f>IF(AT177="","",VLOOKUP(AT177,[8]シフト記号表!$C$6:$L$47,10,FALSE))</f>
        <v/>
      </c>
      <c r="AU178" s="558" t="str">
        <f>IF(AU177="","",VLOOKUP(AU177,[8]シフト記号表!$C$6:$L$47,10,FALSE))</f>
        <v/>
      </c>
      <c r="AV178" s="558" t="str">
        <f>IF(AV177="","",VLOOKUP(AV177,[8]シフト記号表!$C$6:$L$47,10,FALSE))</f>
        <v/>
      </c>
      <c r="AW178" s="558" t="str">
        <f>IF(AW177="","",VLOOKUP(AW177,[8]シフト記号表!$C$6:$L$47,10,FALSE))</f>
        <v/>
      </c>
      <c r="AX178" s="559" t="str">
        <f>IF(AX177="","",VLOOKUP(AX177,[8]シフト記号表!$C$6:$L$47,10,FALSE))</f>
        <v/>
      </c>
      <c r="AY178" s="557" t="str">
        <f>IF(AY177="","",VLOOKUP(AY177,[8]シフト記号表!$C$6:$L$47,10,FALSE))</f>
        <v/>
      </c>
      <c r="AZ178" s="558" t="str">
        <f>IF(AZ177="","",VLOOKUP(AZ177,[8]シフト記号表!$C$6:$L$47,10,FALSE))</f>
        <v/>
      </c>
      <c r="BA178" s="558" t="str">
        <f>IF(BA177="","",VLOOKUP(BA177,[8]シフト記号表!$C$6:$L$47,10,FALSE))</f>
        <v/>
      </c>
      <c r="BB178" s="2132">
        <f>IF($BE$3="４週",SUM(W178:AX178),IF($BE$3="暦月",SUM(W178:BA178),""))</f>
        <v>0</v>
      </c>
      <c r="BC178" s="2133"/>
      <c r="BD178" s="2134">
        <f>IF($BE$3="４週",BB178/4,IF($BE$3="暦月",(BB178/($BE$8/7)),""))</f>
        <v>0</v>
      </c>
      <c r="BE178" s="2133"/>
      <c r="BF178" s="2129"/>
      <c r="BG178" s="2130"/>
      <c r="BH178" s="2130"/>
      <c r="BI178" s="2130"/>
      <c r="BJ178" s="2131"/>
    </row>
    <row r="179" spans="2:62" ht="20.25" customHeight="1" x14ac:dyDescent="0.15">
      <c r="B179" s="2049">
        <f>B177+1</f>
        <v>82</v>
      </c>
      <c r="C179" s="2121"/>
      <c r="D179" s="2122"/>
      <c r="E179" s="761"/>
      <c r="F179" s="762"/>
      <c r="G179" s="761"/>
      <c r="H179" s="762"/>
      <c r="I179" s="2123"/>
      <c r="J179" s="2124"/>
      <c r="K179" s="2125"/>
      <c r="L179" s="2126"/>
      <c r="M179" s="2126"/>
      <c r="N179" s="2122"/>
      <c r="O179" s="2066"/>
      <c r="P179" s="2067"/>
      <c r="Q179" s="2067"/>
      <c r="R179" s="2067"/>
      <c r="S179" s="2068"/>
      <c r="T179" s="776" t="s">
        <v>887</v>
      </c>
      <c r="U179" s="777"/>
      <c r="V179" s="778"/>
      <c r="W179" s="549"/>
      <c r="X179" s="550"/>
      <c r="Y179" s="550"/>
      <c r="Z179" s="550"/>
      <c r="AA179" s="550"/>
      <c r="AB179" s="550"/>
      <c r="AC179" s="551"/>
      <c r="AD179" s="549"/>
      <c r="AE179" s="550"/>
      <c r="AF179" s="550"/>
      <c r="AG179" s="550"/>
      <c r="AH179" s="550"/>
      <c r="AI179" s="550"/>
      <c r="AJ179" s="551"/>
      <c r="AK179" s="549"/>
      <c r="AL179" s="550"/>
      <c r="AM179" s="550"/>
      <c r="AN179" s="550"/>
      <c r="AO179" s="550"/>
      <c r="AP179" s="550"/>
      <c r="AQ179" s="551"/>
      <c r="AR179" s="549"/>
      <c r="AS179" s="550"/>
      <c r="AT179" s="550"/>
      <c r="AU179" s="550"/>
      <c r="AV179" s="550"/>
      <c r="AW179" s="550"/>
      <c r="AX179" s="551"/>
      <c r="AY179" s="549"/>
      <c r="AZ179" s="550"/>
      <c r="BA179" s="772"/>
      <c r="BB179" s="2127"/>
      <c r="BC179" s="2128"/>
      <c r="BD179" s="2116"/>
      <c r="BE179" s="2117"/>
      <c r="BF179" s="2118"/>
      <c r="BG179" s="2119"/>
      <c r="BH179" s="2119"/>
      <c r="BI179" s="2119"/>
      <c r="BJ179" s="2120"/>
    </row>
    <row r="180" spans="2:62" ht="20.25" customHeight="1" x14ac:dyDescent="0.15">
      <c r="B180" s="2050"/>
      <c r="C180" s="2135"/>
      <c r="D180" s="2136"/>
      <c r="E180" s="779"/>
      <c r="F180" s="780">
        <f>C179</f>
        <v>0</v>
      </c>
      <c r="G180" s="779"/>
      <c r="H180" s="780">
        <f>I179</f>
        <v>0</v>
      </c>
      <c r="I180" s="2137"/>
      <c r="J180" s="2138"/>
      <c r="K180" s="2139"/>
      <c r="L180" s="2140"/>
      <c r="M180" s="2140"/>
      <c r="N180" s="2136"/>
      <c r="O180" s="2066"/>
      <c r="P180" s="2067"/>
      <c r="Q180" s="2067"/>
      <c r="R180" s="2067"/>
      <c r="S180" s="2068"/>
      <c r="T180" s="773" t="s">
        <v>888</v>
      </c>
      <c r="U180" s="774"/>
      <c r="V180" s="775"/>
      <c r="W180" s="557" t="str">
        <f>IF(W179="","",VLOOKUP(W179,[8]シフト記号表!$C$6:$L$47,10,FALSE))</f>
        <v/>
      </c>
      <c r="X180" s="558" t="str">
        <f>IF(X179="","",VLOOKUP(X179,[8]シフト記号表!$C$6:$L$47,10,FALSE))</f>
        <v/>
      </c>
      <c r="Y180" s="558" t="str">
        <f>IF(Y179="","",VLOOKUP(Y179,[8]シフト記号表!$C$6:$L$47,10,FALSE))</f>
        <v/>
      </c>
      <c r="Z180" s="558" t="str">
        <f>IF(Z179="","",VLOOKUP(Z179,[8]シフト記号表!$C$6:$L$47,10,FALSE))</f>
        <v/>
      </c>
      <c r="AA180" s="558" t="str">
        <f>IF(AA179="","",VLOOKUP(AA179,[8]シフト記号表!$C$6:$L$47,10,FALSE))</f>
        <v/>
      </c>
      <c r="AB180" s="558" t="str">
        <f>IF(AB179="","",VLOOKUP(AB179,[8]シフト記号表!$C$6:$L$47,10,FALSE))</f>
        <v/>
      </c>
      <c r="AC180" s="559" t="str">
        <f>IF(AC179="","",VLOOKUP(AC179,[8]シフト記号表!$C$6:$L$47,10,FALSE))</f>
        <v/>
      </c>
      <c r="AD180" s="557" t="str">
        <f>IF(AD179="","",VLOOKUP(AD179,[8]シフト記号表!$C$6:$L$47,10,FALSE))</f>
        <v/>
      </c>
      <c r="AE180" s="558" t="str">
        <f>IF(AE179="","",VLOOKUP(AE179,[8]シフト記号表!$C$6:$L$47,10,FALSE))</f>
        <v/>
      </c>
      <c r="AF180" s="558" t="str">
        <f>IF(AF179="","",VLOOKUP(AF179,[8]シフト記号表!$C$6:$L$47,10,FALSE))</f>
        <v/>
      </c>
      <c r="AG180" s="558" t="str">
        <f>IF(AG179="","",VLOOKUP(AG179,[8]シフト記号表!$C$6:$L$47,10,FALSE))</f>
        <v/>
      </c>
      <c r="AH180" s="558" t="str">
        <f>IF(AH179="","",VLOOKUP(AH179,[8]シフト記号表!$C$6:$L$47,10,FALSE))</f>
        <v/>
      </c>
      <c r="AI180" s="558" t="str">
        <f>IF(AI179="","",VLOOKUP(AI179,[8]シフト記号表!$C$6:$L$47,10,FALSE))</f>
        <v/>
      </c>
      <c r="AJ180" s="559" t="str">
        <f>IF(AJ179="","",VLOOKUP(AJ179,[8]シフト記号表!$C$6:$L$47,10,FALSE))</f>
        <v/>
      </c>
      <c r="AK180" s="557" t="str">
        <f>IF(AK179="","",VLOOKUP(AK179,[8]シフト記号表!$C$6:$L$47,10,FALSE))</f>
        <v/>
      </c>
      <c r="AL180" s="558" t="str">
        <f>IF(AL179="","",VLOOKUP(AL179,[8]シフト記号表!$C$6:$L$47,10,FALSE))</f>
        <v/>
      </c>
      <c r="AM180" s="558" t="str">
        <f>IF(AM179="","",VLOOKUP(AM179,[8]シフト記号表!$C$6:$L$47,10,FALSE))</f>
        <v/>
      </c>
      <c r="AN180" s="558" t="str">
        <f>IF(AN179="","",VLOOKUP(AN179,[8]シフト記号表!$C$6:$L$47,10,FALSE))</f>
        <v/>
      </c>
      <c r="AO180" s="558" t="str">
        <f>IF(AO179="","",VLOOKUP(AO179,[8]シフト記号表!$C$6:$L$47,10,FALSE))</f>
        <v/>
      </c>
      <c r="AP180" s="558" t="str">
        <f>IF(AP179="","",VLOOKUP(AP179,[8]シフト記号表!$C$6:$L$47,10,FALSE))</f>
        <v/>
      </c>
      <c r="AQ180" s="559" t="str">
        <f>IF(AQ179="","",VLOOKUP(AQ179,[8]シフト記号表!$C$6:$L$47,10,FALSE))</f>
        <v/>
      </c>
      <c r="AR180" s="557" t="str">
        <f>IF(AR179="","",VLOOKUP(AR179,[8]シフト記号表!$C$6:$L$47,10,FALSE))</f>
        <v/>
      </c>
      <c r="AS180" s="558" t="str">
        <f>IF(AS179="","",VLOOKUP(AS179,[8]シフト記号表!$C$6:$L$47,10,FALSE))</f>
        <v/>
      </c>
      <c r="AT180" s="558" t="str">
        <f>IF(AT179="","",VLOOKUP(AT179,[8]シフト記号表!$C$6:$L$47,10,FALSE))</f>
        <v/>
      </c>
      <c r="AU180" s="558" t="str">
        <f>IF(AU179="","",VLOOKUP(AU179,[8]シフト記号表!$C$6:$L$47,10,FALSE))</f>
        <v/>
      </c>
      <c r="AV180" s="558" t="str">
        <f>IF(AV179="","",VLOOKUP(AV179,[8]シフト記号表!$C$6:$L$47,10,FALSE))</f>
        <v/>
      </c>
      <c r="AW180" s="558" t="str">
        <f>IF(AW179="","",VLOOKUP(AW179,[8]シフト記号表!$C$6:$L$47,10,FALSE))</f>
        <v/>
      </c>
      <c r="AX180" s="559" t="str">
        <f>IF(AX179="","",VLOOKUP(AX179,[8]シフト記号表!$C$6:$L$47,10,FALSE))</f>
        <v/>
      </c>
      <c r="AY180" s="557" t="str">
        <f>IF(AY179="","",VLOOKUP(AY179,[8]シフト記号表!$C$6:$L$47,10,FALSE))</f>
        <v/>
      </c>
      <c r="AZ180" s="558" t="str">
        <f>IF(AZ179="","",VLOOKUP(AZ179,[8]シフト記号表!$C$6:$L$47,10,FALSE))</f>
        <v/>
      </c>
      <c r="BA180" s="558" t="str">
        <f>IF(BA179="","",VLOOKUP(BA179,[8]シフト記号表!$C$6:$L$47,10,FALSE))</f>
        <v/>
      </c>
      <c r="BB180" s="2132">
        <f>IF($BE$3="４週",SUM(W180:AX180),IF($BE$3="暦月",SUM(W180:BA180),""))</f>
        <v>0</v>
      </c>
      <c r="BC180" s="2133"/>
      <c r="BD180" s="2134">
        <f>IF($BE$3="４週",BB180/4,IF($BE$3="暦月",(BB180/($BE$8/7)),""))</f>
        <v>0</v>
      </c>
      <c r="BE180" s="2133"/>
      <c r="BF180" s="2129"/>
      <c r="BG180" s="2130"/>
      <c r="BH180" s="2130"/>
      <c r="BI180" s="2130"/>
      <c r="BJ180" s="2131"/>
    </row>
    <row r="181" spans="2:62" ht="20.25" customHeight="1" x14ac:dyDescent="0.15">
      <c r="B181" s="2049">
        <f>B179+1</f>
        <v>83</v>
      </c>
      <c r="C181" s="2121"/>
      <c r="D181" s="2122"/>
      <c r="E181" s="761"/>
      <c r="F181" s="762"/>
      <c r="G181" s="761"/>
      <c r="H181" s="762"/>
      <c r="I181" s="2123"/>
      <c r="J181" s="2124"/>
      <c r="K181" s="2125"/>
      <c r="L181" s="2126"/>
      <c r="M181" s="2126"/>
      <c r="N181" s="2122"/>
      <c r="O181" s="2066"/>
      <c r="P181" s="2067"/>
      <c r="Q181" s="2067"/>
      <c r="R181" s="2067"/>
      <c r="S181" s="2068"/>
      <c r="T181" s="776" t="s">
        <v>887</v>
      </c>
      <c r="U181" s="777"/>
      <c r="V181" s="778"/>
      <c r="W181" s="549"/>
      <c r="X181" s="550"/>
      <c r="Y181" s="550"/>
      <c r="Z181" s="550"/>
      <c r="AA181" s="550"/>
      <c r="AB181" s="550"/>
      <c r="AC181" s="551"/>
      <c r="AD181" s="549"/>
      <c r="AE181" s="550"/>
      <c r="AF181" s="550"/>
      <c r="AG181" s="550"/>
      <c r="AH181" s="550"/>
      <c r="AI181" s="550"/>
      <c r="AJ181" s="551"/>
      <c r="AK181" s="549"/>
      <c r="AL181" s="550"/>
      <c r="AM181" s="550"/>
      <c r="AN181" s="550"/>
      <c r="AO181" s="550"/>
      <c r="AP181" s="550"/>
      <c r="AQ181" s="551"/>
      <c r="AR181" s="549"/>
      <c r="AS181" s="550"/>
      <c r="AT181" s="550"/>
      <c r="AU181" s="550"/>
      <c r="AV181" s="550"/>
      <c r="AW181" s="550"/>
      <c r="AX181" s="551"/>
      <c r="AY181" s="549"/>
      <c r="AZ181" s="550"/>
      <c r="BA181" s="772"/>
      <c r="BB181" s="2127"/>
      <c r="BC181" s="2128"/>
      <c r="BD181" s="2116"/>
      <c r="BE181" s="2117"/>
      <c r="BF181" s="2118"/>
      <c r="BG181" s="2119"/>
      <c r="BH181" s="2119"/>
      <c r="BI181" s="2119"/>
      <c r="BJ181" s="2120"/>
    </row>
    <row r="182" spans="2:62" ht="20.25" customHeight="1" x14ac:dyDescent="0.15">
      <c r="B182" s="2050"/>
      <c r="C182" s="2135"/>
      <c r="D182" s="2136"/>
      <c r="E182" s="779"/>
      <c r="F182" s="780">
        <f>C181</f>
        <v>0</v>
      </c>
      <c r="G182" s="779"/>
      <c r="H182" s="780">
        <f>I181</f>
        <v>0</v>
      </c>
      <c r="I182" s="2137"/>
      <c r="J182" s="2138"/>
      <c r="K182" s="2139"/>
      <c r="L182" s="2140"/>
      <c r="M182" s="2140"/>
      <c r="N182" s="2136"/>
      <c r="O182" s="2066"/>
      <c r="P182" s="2067"/>
      <c r="Q182" s="2067"/>
      <c r="R182" s="2067"/>
      <c r="S182" s="2068"/>
      <c r="T182" s="773" t="s">
        <v>888</v>
      </c>
      <c r="U182" s="774"/>
      <c r="V182" s="775"/>
      <c r="W182" s="557" t="str">
        <f>IF(W181="","",VLOOKUP(W181,[8]シフト記号表!$C$6:$L$47,10,FALSE))</f>
        <v/>
      </c>
      <c r="X182" s="558" t="str">
        <f>IF(X181="","",VLOOKUP(X181,[8]シフト記号表!$C$6:$L$47,10,FALSE))</f>
        <v/>
      </c>
      <c r="Y182" s="558" t="str">
        <f>IF(Y181="","",VLOOKUP(Y181,[8]シフト記号表!$C$6:$L$47,10,FALSE))</f>
        <v/>
      </c>
      <c r="Z182" s="558" t="str">
        <f>IF(Z181="","",VLOOKUP(Z181,[8]シフト記号表!$C$6:$L$47,10,FALSE))</f>
        <v/>
      </c>
      <c r="AA182" s="558" t="str">
        <f>IF(AA181="","",VLOOKUP(AA181,[8]シフト記号表!$C$6:$L$47,10,FALSE))</f>
        <v/>
      </c>
      <c r="AB182" s="558" t="str">
        <f>IF(AB181="","",VLOOKUP(AB181,[8]シフト記号表!$C$6:$L$47,10,FALSE))</f>
        <v/>
      </c>
      <c r="AC182" s="559" t="str">
        <f>IF(AC181="","",VLOOKUP(AC181,[8]シフト記号表!$C$6:$L$47,10,FALSE))</f>
        <v/>
      </c>
      <c r="AD182" s="557" t="str">
        <f>IF(AD181="","",VLOOKUP(AD181,[8]シフト記号表!$C$6:$L$47,10,FALSE))</f>
        <v/>
      </c>
      <c r="AE182" s="558" t="str">
        <f>IF(AE181="","",VLOOKUP(AE181,[8]シフト記号表!$C$6:$L$47,10,FALSE))</f>
        <v/>
      </c>
      <c r="AF182" s="558" t="str">
        <f>IF(AF181="","",VLOOKUP(AF181,[8]シフト記号表!$C$6:$L$47,10,FALSE))</f>
        <v/>
      </c>
      <c r="AG182" s="558" t="str">
        <f>IF(AG181="","",VLOOKUP(AG181,[8]シフト記号表!$C$6:$L$47,10,FALSE))</f>
        <v/>
      </c>
      <c r="AH182" s="558" t="str">
        <f>IF(AH181="","",VLOOKUP(AH181,[8]シフト記号表!$C$6:$L$47,10,FALSE))</f>
        <v/>
      </c>
      <c r="AI182" s="558" t="str">
        <f>IF(AI181="","",VLOOKUP(AI181,[8]シフト記号表!$C$6:$L$47,10,FALSE))</f>
        <v/>
      </c>
      <c r="AJ182" s="559" t="str">
        <f>IF(AJ181="","",VLOOKUP(AJ181,[8]シフト記号表!$C$6:$L$47,10,FALSE))</f>
        <v/>
      </c>
      <c r="AK182" s="557" t="str">
        <f>IF(AK181="","",VLOOKUP(AK181,[8]シフト記号表!$C$6:$L$47,10,FALSE))</f>
        <v/>
      </c>
      <c r="AL182" s="558" t="str">
        <f>IF(AL181="","",VLOOKUP(AL181,[8]シフト記号表!$C$6:$L$47,10,FALSE))</f>
        <v/>
      </c>
      <c r="AM182" s="558" t="str">
        <f>IF(AM181="","",VLOOKUP(AM181,[8]シフト記号表!$C$6:$L$47,10,FALSE))</f>
        <v/>
      </c>
      <c r="AN182" s="558" t="str">
        <f>IF(AN181="","",VLOOKUP(AN181,[8]シフト記号表!$C$6:$L$47,10,FALSE))</f>
        <v/>
      </c>
      <c r="AO182" s="558" t="str">
        <f>IF(AO181="","",VLOOKUP(AO181,[8]シフト記号表!$C$6:$L$47,10,FALSE))</f>
        <v/>
      </c>
      <c r="AP182" s="558" t="str">
        <f>IF(AP181="","",VLOOKUP(AP181,[8]シフト記号表!$C$6:$L$47,10,FALSE))</f>
        <v/>
      </c>
      <c r="AQ182" s="559" t="str">
        <f>IF(AQ181="","",VLOOKUP(AQ181,[8]シフト記号表!$C$6:$L$47,10,FALSE))</f>
        <v/>
      </c>
      <c r="AR182" s="557" t="str">
        <f>IF(AR181="","",VLOOKUP(AR181,[8]シフト記号表!$C$6:$L$47,10,FALSE))</f>
        <v/>
      </c>
      <c r="AS182" s="558" t="str">
        <f>IF(AS181="","",VLOOKUP(AS181,[8]シフト記号表!$C$6:$L$47,10,FALSE))</f>
        <v/>
      </c>
      <c r="AT182" s="558" t="str">
        <f>IF(AT181="","",VLOOKUP(AT181,[8]シフト記号表!$C$6:$L$47,10,FALSE))</f>
        <v/>
      </c>
      <c r="AU182" s="558" t="str">
        <f>IF(AU181="","",VLOOKUP(AU181,[8]シフト記号表!$C$6:$L$47,10,FALSE))</f>
        <v/>
      </c>
      <c r="AV182" s="558" t="str">
        <f>IF(AV181="","",VLOOKUP(AV181,[8]シフト記号表!$C$6:$L$47,10,FALSE))</f>
        <v/>
      </c>
      <c r="AW182" s="558" t="str">
        <f>IF(AW181="","",VLOOKUP(AW181,[8]シフト記号表!$C$6:$L$47,10,FALSE))</f>
        <v/>
      </c>
      <c r="AX182" s="559" t="str">
        <f>IF(AX181="","",VLOOKUP(AX181,[8]シフト記号表!$C$6:$L$47,10,FALSE))</f>
        <v/>
      </c>
      <c r="AY182" s="557" t="str">
        <f>IF(AY181="","",VLOOKUP(AY181,[8]シフト記号表!$C$6:$L$47,10,FALSE))</f>
        <v/>
      </c>
      <c r="AZ182" s="558" t="str">
        <f>IF(AZ181="","",VLOOKUP(AZ181,[8]シフト記号表!$C$6:$L$47,10,FALSE))</f>
        <v/>
      </c>
      <c r="BA182" s="558" t="str">
        <f>IF(BA181="","",VLOOKUP(BA181,[8]シフト記号表!$C$6:$L$47,10,FALSE))</f>
        <v/>
      </c>
      <c r="BB182" s="2132">
        <f>IF($BE$3="４週",SUM(W182:AX182),IF($BE$3="暦月",SUM(W182:BA182),""))</f>
        <v>0</v>
      </c>
      <c r="BC182" s="2133"/>
      <c r="BD182" s="2134">
        <f>IF($BE$3="４週",BB182/4,IF($BE$3="暦月",(BB182/($BE$8/7)),""))</f>
        <v>0</v>
      </c>
      <c r="BE182" s="2133"/>
      <c r="BF182" s="2129"/>
      <c r="BG182" s="2130"/>
      <c r="BH182" s="2130"/>
      <c r="BI182" s="2130"/>
      <c r="BJ182" s="2131"/>
    </row>
    <row r="183" spans="2:62" ht="20.25" customHeight="1" x14ac:dyDescent="0.15">
      <c r="B183" s="2049">
        <f>B181+1</f>
        <v>84</v>
      </c>
      <c r="C183" s="2121"/>
      <c r="D183" s="2122"/>
      <c r="E183" s="761"/>
      <c r="F183" s="762"/>
      <c r="G183" s="761"/>
      <c r="H183" s="762"/>
      <c r="I183" s="2123"/>
      <c r="J183" s="2124"/>
      <c r="K183" s="2125"/>
      <c r="L183" s="2126"/>
      <c r="M183" s="2126"/>
      <c r="N183" s="2122"/>
      <c r="O183" s="2066"/>
      <c r="P183" s="2067"/>
      <c r="Q183" s="2067"/>
      <c r="R183" s="2067"/>
      <c r="S183" s="2068"/>
      <c r="T183" s="776" t="s">
        <v>887</v>
      </c>
      <c r="U183" s="777"/>
      <c r="V183" s="778"/>
      <c r="W183" s="549"/>
      <c r="X183" s="550"/>
      <c r="Y183" s="550"/>
      <c r="Z183" s="550"/>
      <c r="AA183" s="550"/>
      <c r="AB183" s="550"/>
      <c r="AC183" s="551"/>
      <c r="AD183" s="549"/>
      <c r="AE183" s="550"/>
      <c r="AF183" s="550"/>
      <c r="AG183" s="550"/>
      <c r="AH183" s="550"/>
      <c r="AI183" s="550"/>
      <c r="AJ183" s="551"/>
      <c r="AK183" s="549"/>
      <c r="AL183" s="550"/>
      <c r="AM183" s="550"/>
      <c r="AN183" s="550"/>
      <c r="AO183" s="550"/>
      <c r="AP183" s="550"/>
      <c r="AQ183" s="551"/>
      <c r="AR183" s="549"/>
      <c r="AS183" s="550"/>
      <c r="AT183" s="550"/>
      <c r="AU183" s="550"/>
      <c r="AV183" s="550"/>
      <c r="AW183" s="550"/>
      <c r="AX183" s="551"/>
      <c r="AY183" s="549"/>
      <c r="AZ183" s="550"/>
      <c r="BA183" s="772"/>
      <c r="BB183" s="2127"/>
      <c r="BC183" s="2128"/>
      <c r="BD183" s="2116"/>
      <c r="BE183" s="2117"/>
      <c r="BF183" s="2118"/>
      <c r="BG183" s="2119"/>
      <c r="BH183" s="2119"/>
      <c r="BI183" s="2119"/>
      <c r="BJ183" s="2120"/>
    </row>
    <row r="184" spans="2:62" ht="20.25" customHeight="1" x14ac:dyDescent="0.15">
      <c r="B184" s="2050"/>
      <c r="C184" s="2135"/>
      <c r="D184" s="2136"/>
      <c r="E184" s="779"/>
      <c r="F184" s="780">
        <f>C183</f>
        <v>0</v>
      </c>
      <c r="G184" s="779"/>
      <c r="H184" s="780">
        <f>I183</f>
        <v>0</v>
      </c>
      <c r="I184" s="2137"/>
      <c r="J184" s="2138"/>
      <c r="K184" s="2139"/>
      <c r="L184" s="2140"/>
      <c r="M184" s="2140"/>
      <c r="N184" s="2136"/>
      <c r="O184" s="2066"/>
      <c r="P184" s="2067"/>
      <c r="Q184" s="2067"/>
      <c r="R184" s="2067"/>
      <c r="S184" s="2068"/>
      <c r="T184" s="773" t="s">
        <v>888</v>
      </c>
      <c r="U184" s="774"/>
      <c r="V184" s="775"/>
      <c r="W184" s="557" t="str">
        <f>IF(W183="","",VLOOKUP(W183,[8]シフト記号表!$C$6:$L$47,10,FALSE))</f>
        <v/>
      </c>
      <c r="X184" s="558" t="str">
        <f>IF(X183="","",VLOOKUP(X183,[8]シフト記号表!$C$6:$L$47,10,FALSE))</f>
        <v/>
      </c>
      <c r="Y184" s="558" t="str">
        <f>IF(Y183="","",VLOOKUP(Y183,[8]シフト記号表!$C$6:$L$47,10,FALSE))</f>
        <v/>
      </c>
      <c r="Z184" s="558" t="str">
        <f>IF(Z183="","",VLOOKUP(Z183,[8]シフト記号表!$C$6:$L$47,10,FALSE))</f>
        <v/>
      </c>
      <c r="AA184" s="558" t="str">
        <f>IF(AA183="","",VLOOKUP(AA183,[8]シフト記号表!$C$6:$L$47,10,FALSE))</f>
        <v/>
      </c>
      <c r="AB184" s="558" t="str">
        <f>IF(AB183="","",VLOOKUP(AB183,[8]シフト記号表!$C$6:$L$47,10,FALSE))</f>
        <v/>
      </c>
      <c r="AC184" s="559" t="str">
        <f>IF(AC183="","",VLOOKUP(AC183,[8]シフト記号表!$C$6:$L$47,10,FALSE))</f>
        <v/>
      </c>
      <c r="AD184" s="557" t="str">
        <f>IF(AD183="","",VLOOKUP(AD183,[8]シフト記号表!$C$6:$L$47,10,FALSE))</f>
        <v/>
      </c>
      <c r="AE184" s="558" t="str">
        <f>IF(AE183="","",VLOOKUP(AE183,[8]シフト記号表!$C$6:$L$47,10,FALSE))</f>
        <v/>
      </c>
      <c r="AF184" s="558" t="str">
        <f>IF(AF183="","",VLOOKUP(AF183,[8]シフト記号表!$C$6:$L$47,10,FALSE))</f>
        <v/>
      </c>
      <c r="AG184" s="558" t="str">
        <f>IF(AG183="","",VLOOKUP(AG183,[8]シフト記号表!$C$6:$L$47,10,FALSE))</f>
        <v/>
      </c>
      <c r="AH184" s="558" t="str">
        <f>IF(AH183="","",VLOOKUP(AH183,[8]シフト記号表!$C$6:$L$47,10,FALSE))</f>
        <v/>
      </c>
      <c r="AI184" s="558" t="str">
        <f>IF(AI183="","",VLOOKUP(AI183,[8]シフト記号表!$C$6:$L$47,10,FALSE))</f>
        <v/>
      </c>
      <c r="AJ184" s="559" t="str">
        <f>IF(AJ183="","",VLOOKUP(AJ183,[8]シフト記号表!$C$6:$L$47,10,FALSE))</f>
        <v/>
      </c>
      <c r="AK184" s="557" t="str">
        <f>IF(AK183="","",VLOOKUP(AK183,[8]シフト記号表!$C$6:$L$47,10,FALSE))</f>
        <v/>
      </c>
      <c r="AL184" s="558" t="str">
        <f>IF(AL183="","",VLOOKUP(AL183,[8]シフト記号表!$C$6:$L$47,10,FALSE))</f>
        <v/>
      </c>
      <c r="AM184" s="558" t="str">
        <f>IF(AM183="","",VLOOKUP(AM183,[8]シフト記号表!$C$6:$L$47,10,FALSE))</f>
        <v/>
      </c>
      <c r="AN184" s="558" t="str">
        <f>IF(AN183="","",VLOOKUP(AN183,[8]シフト記号表!$C$6:$L$47,10,FALSE))</f>
        <v/>
      </c>
      <c r="AO184" s="558" t="str">
        <f>IF(AO183="","",VLOOKUP(AO183,[8]シフト記号表!$C$6:$L$47,10,FALSE))</f>
        <v/>
      </c>
      <c r="AP184" s="558" t="str">
        <f>IF(AP183="","",VLOOKUP(AP183,[8]シフト記号表!$C$6:$L$47,10,FALSE))</f>
        <v/>
      </c>
      <c r="AQ184" s="559" t="str">
        <f>IF(AQ183="","",VLOOKUP(AQ183,[8]シフト記号表!$C$6:$L$47,10,FALSE))</f>
        <v/>
      </c>
      <c r="AR184" s="557" t="str">
        <f>IF(AR183="","",VLOOKUP(AR183,[8]シフト記号表!$C$6:$L$47,10,FALSE))</f>
        <v/>
      </c>
      <c r="AS184" s="558" t="str">
        <f>IF(AS183="","",VLOOKUP(AS183,[8]シフト記号表!$C$6:$L$47,10,FALSE))</f>
        <v/>
      </c>
      <c r="AT184" s="558" t="str">
        <f>IF(AT183="","",VLOOKUP(AT183,[8]シフト記号表!$C$6:$L$47,10,FALSE))</f>
        <v/>
      </c>
      <c r="AU184" s="558" t="str">
        <f>IF(AU183="","",VLOOKUP(AU183,[8]シフト記号表!$C$6:$L$47,10,FALSE))</f>
        <v/>
      </c>
      <c r="AV184" s="558" t="str">
        <f>IF(AV183="","",VLOOKUP(AV183,[8]シフト記号表!$C$6:$L$47,10,FALSE))</f>
        <v/>
      </c>
      <c r="AW184" s="558" t="str">
        <f>IF(AW183="","",VLOOKUP(AW183,[8]シフト記号表!$C$6:$L$47,10,FALSE))</f>
        <v/>
      </c>
      <c r="AX184" s="559" t="str">
        <f>IF(AX183="","",VLOOKUP(AX183,[8]シフト記号表!$C$6:$L$47,10,FALSE))</f>
        <v/>
      </c>
      <c r="AY184" s="557" t="str">
        <f>IF(AY183="","",VLOOKUP(AY183,[8]シフト記号表!$C$6:$L$47,10,FALSE))</f>
        <v/>
      </c>
      <c r="AZ184" s="558" t="str">
        <f>IF(AZ183="","",VLOOKUP(AZ183,[8]シフト記号表!$C$6:$L$47,10,FALSE))</f>
        <v/>
      </c>
      <c r="BA184" s="558" t="str">
        <f>IF(BA183="","",VLOOKUP(BA183,[8]シフト記号表!$C$6:$L$47,10,FALSE))</f>
        <v/>
      </c>
      <c r="BB184" s="2132">
        <f>IF($BE$3="４週",SUM(W184:AX184),IF($BE$3="暦月",SUM(W184:BA184),""))</f>
        <v>0</v>
      </c>
      <c r="BC184" s="2133"/>
      <c r="BD184" s="2134">
        <f>IF($BE$3="４週",BB184/4,IF($BE$3="暦月",(BB184/($BE$8/7)),""))</f>
        <v>0</v>
      </c>
      <c r="BE184" s="2133"/>
      <c r="BF184" s="2129"/>
      <c r="BG184" s="2130"/>
      <c r="BH184" s="2130"/>
      <c r="BI184" s="2130"/>
      <c r="BJ184" s="2131"/>
    </row>
    <row r="185" spans="2:62" ht="20.25" customHeight="1" x14ac:dyDescent="0.15">
      <c r="B185" s="2049">
        <f>B183+1</f>
        <v>85</v>
      </c>
      <c r="C185" s="2121"/>
      <c r="D185" s="2122"/>
      <c r="E185" s="761"/>
      <c r="F185" s="762"/>
      <c r="G185" s="761"/>
      <c r="H185" s="762"/>
      <c r="I185" s="2123"/>
      <c r="J185" s="2124"/>
      <c r="K185" s="2125"/>
      <c r="L185" s="2126"/>
      <c r="M185" s="2126"/>
      <c r="N185" s="2122"/>
      <c r="O185" s="2066"/>
      <c r="P185" s="2067"/>
      <c r="Q185" s="2067"/>
      <c r="R185" s="2067"/>
      <c r="S185" s="2068"/>
      <c r="T185" s="776" t="s">
        <v>887</v>
      </c>
      <c r="U185" s="777"/>
      <c r="V185" s="778"/>
      <c r="W185" s="549"/>
      <c r="X185" s="550"/>
      <c r="Y185" s="550"/>
      <c r="Z185" s="550"/>
      <c r="AA185" s="550"/>
      <c r="AB185" s="550"/>
      <c r="AC185" s="551"/>
      <c r="AD185" s="549"/>
      <c r="AE185" s="550"/>
      <c r="AF185" s="550"/>
      <c r="AG185" s="550"/>
      <c r="AH185" s="550"/>
      <c r="AI185" s="550"/>
      <c r="AJ185" s="551"/>
      <c r="AK185" s="549"/>
      <c r="AL185" s="550"/>
      <c r="AM185" s="550"/>
      <c r="AN185" s="550"/>
      <c r="AO185" s="550"/>
      <c r="AP185" s="550"/>
      <c r="AQ185" s="551"/>
      <c r="AR185" s="549"/>
      <c r="AS185" s="550"/>
      <c r="AT185" s="550"/>
      <c r="AU185" s="550"/>
      <c r="AV185" s="550"/>
      <c r="AW185" s="550"/>
      <c r="AX185" s="551"/>
      <c r="AY185" s="549"/>
      <c r="AZ185" s="550"/>
      <c r="BA185" s="772"/>
      <c r="BB185" s="2127"/>
      <c r="BC185" s="2128"/>
      <c r="BD185" s="2116"/>
      <c r="BE185" s="2117"/>
      <c r="BF185" s="2118"/>
      <c r="BG185" s="2119"/>
      <c r="BH185" s="2119"/>
      <c r="BI185" s="2119"/>
      <c r="BJ185" s="2120"/>
    </row>
    <row r="186" spans="2:62" ht="20.25" customHeight="1" x14ac:dyDescent="0.15">
      <c r="B186" s="2050"/>
      <c r="C186" s="2135"/>
      <c r="D186" s="2136"/>
      <c r="E186" s="779"/>
      <c r="F186" s="780">
        <f>C185</f>
        <v>0</v>
      </c>
      <c r="G186" s="779"/>
      <c r="H186" s="780">
        <f>I185</f>
        <v>0</v>
      </c>
      <c r="I186" s="2137"/>
      <c r="J186" s="2138"/>
      <c r="K186" s="2139"/>
      <c r="L186" s="2140"/>
      <c r="M186" s="2140"/>
      <c r="N186" s="2136"/>
      <c r="O186" s="2066"/>
      <c r="P186" s="2067"/>
      <c r="Q186" s="2067"/>
      <c r="R186" s="2067"/>
      <c r="S186" s="2068"/>
      <c r="T186" s="773" t="s">
        <v>888</v>
      </c>
      <c r="U186" s="774"/>
      <c r="V186" s="775"/>
      <c r="W186" s="557" t="str">
        <f>IF(W185="","",VLOOKUP(W185,[8]シフト記号表!$C$6:$L$47,10,FALSE))</f>
        <v/>
      </c>
      <c r="X186" s="558" t="str">
        <f>IF(X185="","",VLOOKUP(X185,[8]シフト記号表!$C$6:$L$47,10,FALSE))</f>
        <v/>
      </c>
      <c r="Y186" s="558" t="str">
        <f>IF(Y185="","",VLOOKUP(Y185,[8]シフト記号表!$C$6:$L$47,10,FALSE))</f>
        <v/>
      </c>
      <c r="Z186" s="558" t="str">
        <f>IF(Z185="","",VLOOKUP(Z185,[8]シフト記号表!$C$6:$L$47,10,FALSE))</f>
        <v/>
      </c>
      <c r="AA186" s="558" t="str">
        <f>IF(AA185="","",VLOOKUP(AA185,[8]シフト記号表!$C$6:$L$47,10,FALSE))</f>
        <v/>
      </c>
      <c r="AB186" s="558" t="str">
        <f>IF(AB185="","",VLOOKUP(AB185,[8]シフト記号表!$C$6:$L$47,10,FALSE))</f>
        <v/>
      </c>
      <c r="AC186" s="559" t="str">
        <f>IF(AC185="","",VLOOKUP(AC185,[8]シフト記号表!$C$6:$L$47,10,FALSE))</f>
        <v/>
      </c>
      <c r="AD186" s="557" t="str">
        <f>IF(AD185="","",VLOOKUP(AD185,[8]シフト記号表!$C$6:$L$47,10,FALSE))</f>
        <v/>
      </c>
      <c r="AE186" s="558" t="str">
        <f>IF(AE185="","",VLOOKUP(AE185,[8]シフト記号表!$C$6:$L$47,10,FALSE))</f>
        <v/>
      </c>
      <c r="AF186" s="558" t="str">
        <f>IF(AF185="","",VLOOKUP(AF185,[8]シフト記号表!$C$6:$L$47,10,FALSE))</f>
        <v/>
      </c>
      <c r="AG186" s="558" t="str">
        <f>IF(AG185="","",VLOOKUP(AG185,[8]シフト記号表!$C$6:$L$47,10,FALSE))</f>
        <v/>
      </c>
      <c r="AH186" s="558" t="str">
        <f>IF(AH185="","",VLOOKUP(AH185,[8]シフト記号表!$C$6:$L$47,10,FALSE))</f>
        <v/>
      </c>
      <c r="AI186" s="558" t="str">
        <f>IF(AI185="","",VLOOKUP(AI185,[8]シフト記号表!$C$6:$L$47,10,FALSE))</f>
        <v/>
      </c>
      <c r="AJ186" s="559" t="str">
        <f>IF(AJ185="","",VLOOKUP(AJ185,[8]シフト記号表!$C$6:$L$47,10,FALSE))</f>
        <v/>
      </c>
      <c r="AK186" s="557" t="str">
        <f>IF(AK185="","",VLOOKUP(AK185,[8]シフト記号表!$C$6:$L$47,10,FALSE))</f>
        <v/>
      </c>
      <c r="AL186" s="558" t="str">
        <f>IF(AL185="","",VLOOKUP(AL185,[8]シフト記号表!$C$6:$L$47,10,FALSE))</f>
        <v/>
      </c>
      <c r="AM186" s="558" t="str">
        <f>IF(AM185="","",VLOOKUP(AM185,[8]シフト記号表!$C$6:$L$47,10,FALSE))</f>
        <v/>
      </c>
      <c r="AN186" s="558" t="str">
        <f>IF(AN185="","",VLOOKUP(AN185,[8]シフト記号表!$C$6:$L$47,10,FALSE))</f>
        <v/>
      </c>
      <c r="AO186" s="558" t="str">
        <f>IF(AO185="","",VLOOKUP(AO185,[8]シフト記号表!$C$6:$L$47,10,FALSE))</f>
        <v/>
      </c>
      <c r="AP186" s="558" t="str">
        <f>IF(AP185="","",VLOOKUP(AP185,[8]シフト記号表!$C$6:$L$47,10,FALSE))</f>
        <v/>
      </c>
      <c r="AQ186" s="559" t="str">
        <f>IF(AQ185="","",VLOOKUP(AQ185,[8]シフト記号表!$C$6:$L$47,10,FALSE))</f>
        <v/>
      </c>
      <c r="AR186" s="557" t="str">
        <f>IF(AR185="","",VLOOKUP(AR185,[8]シフト記号表!$C$6:$L$47,10,FALSE))</f>
        <v/>
      </c>
      <c r="AS186" s="558" t="str">
        <f>IF(AS185="","",VLOOKUP(AS185,[8]シフト記号表!$C$6:$L$47,10,FALSE))</f>
        <v/>
      </c>
      <c r="AT186" s="558" t="str">
        <f>IF(AT185="","",VLOOKUP(AT185,[8]シフト記号表!$C$6:$L$47,10,FALSE))</f>
        <v/>
      </c>
      <c r="AU186" s="558" t="str">
        <f>IF(AU185="","",VLOOKUP(AU185,[8]シフト記号表!$C$6:$L$47,10,FALSE))</f>
        <v/>
      </c>
      <c r="AV186" s="558" t="str">
        <f>IF(AV185="","",VLOOKUP(AV185,[8]シフト記号表!$C$6:$L$47,10,FALSE))</f>
        <v/>
      </c>
      <c r="AW186" s="558" t="str">
        <f>IF(AW185="","",VLOOKUP(AW185,[8]シフト記号表!$C$6:$L$47,10,FALSE))</f>
        <v/>
      </c>
      <c r="AX186" s="559" t="str">
        <f>IF(AX185="","",VLOOKUP(AX185,[8]シフト記号表!$C$6:$L$47,10,FALSE))</f>
        <v/>
      </c>
      <c r="AY186" s="557" t="str">
        <f>IF(AY185="","",VLOOKUP(AY185,[8]シフト記号表!$C$6:$L$47,10,FALSE))</f>
        <v/>
      </c>
      <c r="AZ186" s="558" t="str">
        <f>IF(AZ185="","",VLOOKUP(AZ185,[8]シフト記号表!$C$6:$L$47,10,FALSE))</f>
        <v/>
      </c>
      <c r="BA186" s="558" t="str">
        <f>IF(BA185="","",VLOOKUP(BA185,[8]シフト記号表!$C$6:$L$47,10,FALSE))</f>
        <v/>
      </c>
      <c r="BB186" s="2132">
        <f>IF($BE$3="４週",SUM(W186:AX186),IF($BE$3="暦月",SUM(W186:BA186),""))</f>
        <v>0</v>
      </c>
      <c r="BC186" s="2133"/>
      <c r="BD186" s="2134">
        <f>IF($BE$3="４週",BB186/4,IF($BE$3="暦月",(BB186/($BE$8/7)),""))</f>
        <v>0</v>
      </c>
      <c r="BE186" s="2133"/>
      <c r="BF186" s="2129"/>
      <c r="BG186" s="2130"/>
      <c r="BH186" s="2130"/>
      <c r="BI186" s="2130"/>
      <c r="BJ186" s="2131"/>
    </row>
    <row r="187" spans="2:62" ht="20.25" customHeight="1" x14ac:dyDescent="0.15">
      <c r="B187" s="2049">
        <f>B185+1</f>
        <v>86</v>
      </c>
      <c r="C187" s="2121"/>
      <c r="D187" s="2122"/>
      <c r="E187" s="761"/>
      <c r="F187" s="762"/>
      <c r="G187" s="761"/>
      <c r="H187" s="762"/>
      <c r="I187" s="2123"/>
      <c r="J187" s="2124"/>
      <c r="K187" s="2125"/>
      <c r="L187" s="2126"/>
      <c r="M187" s="2126"/>
      <c r="N187" s="2122"/>
      <c r="O187" s="2066"/>
      <c r="P187" s="2067"/>
      <c r="Q187" s="2067"/>
      <c r="R187" s="2067"/>
      <c r="S187" s="2068"/>
      <c r="T187" s="776" t="s">
        <v>887</v>
      </c>
      <c r="U187" s="777"/>
      <c r="V187" s="778"/>
      <c r="W187" s="549"/>
      <c r="X187" s="550"/>
      <c r="Y187" s="550"/>
      <c r="Z187" s="550"/>
      <c r="AA187" s="550"/>
      <c r="AB187" s="550"/>
      <c r="AC187" s="551"/>
      <c r="AD187" s="549"/>
      <c r="AE187" s="550"/>
      <c r="AF187" s="550"/>
      <c r="AG187" s="550"/>
      <c r="AH187" s="550"/>
      <c r="AI187" s="550"/>
      <c r="AJ187" s="551"/>
      <c r="AK187" s="549"/>
      <c r="AL187" s="550"/>
      <c r="AM187" s="550"/>
      <c r="AN187" s="550"/>
      <c r="AO187" s="550"/>
      <c r="AP187" s="550"/>
      <c r="AQ187" s="551"/>
      <c r="AR187" s="549"/>
      <c r="AS187" s="550"/>
      <c r="AT187" s="550"/>
      <c r="AU187" s="550"/>
      <c r="AV187" s="550"/>
      <c r="AW187" s="550"/>
      <c r="AX187" s="551"/>
      <c r="AY187" s="549"/>
      <c r="AZ187" s="550"/>
      <c r="BA187" s="772"/>
      <c r="BB187" s="2127"/>
      <c r="BC187" s="2128"/>
      <c r="BD187" s="2116"/>
      <c r="BE187" s="2117"/>
      <c r="BF187" s="2118"/>
      <c r="BG187" s="2119"/>
      <c r="BH187" s="2119"/>
      <c r="BI187" s="2119"/>
      <c r="BJ187" s="2120"/>
    </row>
    <row r="188" spans="2:62" ht="20.25" customHeight="1" x14ac:dyDescent="0.15">
      <c r="B188" s="2050"/>
      <c r="C188" s="2135"/>
      <c r="D188" s="2136"/>
      <c r="E188" s="779"/>
      <c r="F188" s="780">
        <f>C187</f>
        <v>0</v>
      </c>
      <c r="G188" s="779"/>
      <c r="H188" s="780">
        <f>I187</f>
        <v>0</v>
      </c>
      <c r="I188" s="2137"/>
      <c r="J188" s="2138"/>
      <c r="K188" s="2139"/>
      <c r="L188" s="2140"/>
      <c r="M188" s="2140"/>
      <c r="N188" s="2136"/>
      <c r="O188" s="2066"/>
      <c r="P188" s="2067"/>
      <c r="Q188" s="2067"/>
      <c r="R188" s="2067"/>
      <c r="S188" s="2068"/>
      <c r="T188" s="773" t="s">
        <v>888</v>
      </c>
      <c r="U188" s="774"/>
      <c r="V188" s="775"/>
      <c r="W188" s="557" t="str">
        <f>IF(W187="","",VLOOKUP(W187,[8]シフト記号表!$C$6:$L$47,10,FALSE))</f>
        <v/>
      </c>
      <c r="X188" s="558" t="str">
        <f>IF(X187="","",VLOOKUP(X187,[8]シフト記号表!$C$6:$L$47,10,FALSE))</f>
        <v/>
      </c>
      <c r="Y188" s="558" t="str">
        <f>IF(Y187="","",VLOOKUP(Y187,[8]シフト記号表!$C$6:$L$47,10,FALSE))</f>
        <v/>
      </c>
      <c r="Z188" s="558" t="str">
        <f>IF(Z187="","",VLOOKUP(Z187,[8]シフト記号表!$C$6:$L$47,10,FALSE))</f>
        <v/>
      </c>
      <c r="AA188" s="558" t="str">
        <f>IF(AA187="","",VLOOKUP(AA187,[8]シフト記号表!$C$6:$L$47,10,FALSE))</f>
        <v/>
      </c>
      <c r="AB188" s="558" t="str">
        <f>IF(AB187="","",VLOOKUP(AB187,[8]シフト記号表!$C$6:$L$47,10,FALSE))</f>
        <v/>
      </c>
      <c r="AC188" s="559" t="str">
        <f>IF(AC187="","",VLOOKUP(AC187,[8]シフト記号表!$C$6:$L$47,10,FALSE))</f>
        <v/>
      </c>
      <c r="AD188" s="557" t="str">
        <f>IF(AD187="","",VLOOKUP(AD187,[8]シフト記号表!$C$6:$L$47,10,FALSE))</f>
        <v/>
      </c>
      <c r="AE188" s="558" t="str">
        <f>IF(AE187="","",VLOOKUP(AE187,[8]シフト記号表!$C$6:$L$47,10,FALSE))</f>
        <v/>
      </c>
      <c r="AF188" s="558" t="str">
        <f>IF(AF187="","",VLOOKUP(AF187,[8]シフト記号表!$C$6:$L$47,10,FALSE))</f>
        <v/>
      </c>
      <c r="AG188" s="558" t="str">
        <f>IF(AG187="","",VLOOKUP(AG187,[8]シフト記号表!$C$6:$L$47,10,FALSE))</f>
        <v/>
      </c>
      <c r="AH188" s="558" t="str">
        <f>IF(AH187="","",VLOOKUP(AH187,[8]シフト記号表!$C$6:$L$47,10,FALSE))</f>
        <v/>
      </c>
      <c r="AI188" s="558" t="str">
        <f>IF(AI187="","",VLOOKUP(AI187,[8]シフト記号表!$C$6:$L$47,10,FALSE))</f>
        <v/>
      </c>
      <c r="AJ188" s="559" t="str">
        <f>IF(AJ187="","",VLOOKUP(AJ187,[8]シフト記号表!$C$6:$L$47,10,FALSE))</f>
        <v/>
      </c>
      <c r="AK188" s="557" t="str">
        <f>IF(AK187="","",VLOOKUP(AK187,[8]シフト記号表!$C$6:$L$47,10,FALSE))</f>
        <v/>
      </c>
      <c r="AL188" s="558" t="str">
        <f>IF(AL187="","",VLOOKUP(AL187,[8]シフト記号表!$C$6:$L$47,10,FALSE))</f>
        <v/>
      </c>
      <c r="AM188" s="558" t="str">
        <f>IF(AM187="","",VLOOKUP(AM187,[8]シフト記号表!$C$6:$L$47,10,FALSE))</f>
        <v/>
      </c>
      <c r="AN188" s="558" t="str">
        <f>IF(AN187="","",VLOOKUP(AN187,[8]シフト記号表!$C$6:$L$47,10,FALSE))</f>
        <v/>
      </c>
      <c r="AO188" s="558" t="str">
        <f>IF(AO187="","",VLOOKUP(AO187,[8]シフト記号表!$C$6:$L$47,10,FALSE))</f>
        <v/>
      </c>
      <c r="AP188" s="558" t="str">
        <f>IF(AP187="","",VLOOKUP(AP187,[8]シフト記号表!$C$6:$L$47,10,FALSE))</f>
        <v/>
      </c>
      <c r="AQ188" s="559" t="str">
        <f>IF(AQ187="","",VLOOKUP(AQ187,[8]シフト記号表!$C$6:$L$47,10,FALSE))</f>
        <v/>
      </c>
      <c r="AR188" s="557" t="str">
        <f>IF(AR187="","",VLOOKUP(AR187,[8]シフト記号表!$C$6:$L$47,10,FALSE))</f>
        <v/>
      </c>
      <c r="AS188" s="558" t="str">
        <f>IF(AS187="","",VLOOKUP(AS187,[8]シフト記号表!$C$6:$L$47,10,FALSE))</f>
        <v/>
      </c>
      <c r="AT188" s="558" t="str">
        <f>IF(AT187="","",VLOOKUP(AT187,[8]シフト記号表!$C$6:$L$47,10,FALSE))</f>
        <v/>
      </c>
      <c r="AU188" s="558" t="str">
        <f>IF(AU187="","",VLOOKUP(AU187,[8]シフト記号表!$C$6:$L$47,10,FALSE))</f>
        <v/>
      </c>
      <c r="AV188" s="558" t="str">
        <f>IF(AV187="","",VLOOKUP(AV187,[8]シフト記号表!$C$6:$L$47,10,FALSE))</f>
        <v/>
      </c>
      <c r="AW188" s="558" t="str">
        <f>IF(AW187="","",VLOOKUP(AW187,[8]シフト記号表!$C$6:$L$47,10,FALSE))</f>
        <v/>
      </c>
      <c r="AX188" s="559" t="str">
        <f>IF(AX187="","",VLOOKUP(AX187,[8]シフト記号表!$C$6:$L$47,10,FALSE))</f>
        <v/>
      </c>
      <c r="AY188" s="557" t="str">
        <f>IF(AY187="","",VLOOKUP(AY187,[8]シフト記号表!$C$6:$L$47,10,FALSE))</f>
        <v/>
      </c>
      <c r="AZ188" s="558" t="str">
        <f>IF(AZ187="","",VLOOKUP(AZ187,[8]シフト記号表!$C$6:$L$47,10,FALSE))</f>
        <v/>
      </c>
      <c r="BA188" s="558" t="str">
        <f>IF(BA187="","",VLOOKUP(BA187,[8]シフト記号表!$C$6:$L$47,10,FALSE))</f>
        <v/>
      </c>
      <c r="BB188" s="2132">
        <f>IF($BE$3="４週",SUM(W188:AX188),IF($BE$3="暦月",SUM(W188:BA188),""))</f>
        <v>0</v>
      </c>
      <c r="BC188" s="2133"/>
      <c r="BD188" s="2134">
        <f>IF($BE$3="４週",BB188/4,IF($BE$3="暦月",(BB188/($BE$8/7)),""))</f>
        <v>0</v>
      </c>
      <c r="BE188" s="2133"/>
      <c r="BF188" s="2129"/>
      <c r="BG188" s="2130"/>
      <c r="BH188" s="2130"/>
      <c r="BI188" s="2130"/>
      <c r="BJ188" s="2131"/>
    </row>
    <row r="189" spans="2:62" ht="20.25" customHeight="1" x14ac:dyDescent="0.15">
      <c r="B189" s="2049">
        <f>B187+1</f>
        <v>87</v>
      </c>
      <c r="C189" s="2121"/>
      <c r="D189" s="2122"/>
      <c r="E189" s="761"/>
      <c r="F189" s="762"/>
      <c r="G189" s="761"/>
      <c r="H189" s="762"/>
      <c r="I189" s="2123"/>
      <c r="J189" s="2124"/>
      <c r="K189" s="2125"/>
      <c r="L189" s="2126"/>
      <c r="M189" s="2126"/>
      <c r="N189" s="2122"/>
      <c r="O189" s="2066"/>
      <c r="P189" s="2067"/>
      <c r="Q189" s="2067"/>
      <c r="R189" s="2067"/>
      <c r="S189" s="2068"/>
      <c r="T189" s="776" t="s">
        <v>887</v>
      </c>
      <c r="U189" s="777"/>
      <c r="V189" s="778"/>
      <c r="W189" s="549"/>
      <c r="X189" s="550"/>
      <c r="Y189" s="550"/>
      <c r="Z189" s="550"/>
      <c r="AA189" s="550"/>
      <c r="AB189" s="550"/>
      <c r="AC189" s="551"/>
      <c r="AD189" s="549"/>
      <c r="AE189" s="550"/>
      <c r="AF189" s="550"/>
      <c r="AG189" s="550"/>
      <c r="AH189" s="550"/>
      <c r="AI189" s="550"/>
      <c r="AJ189" s="551"/>
      <c r="AK189" s="549"/>
      <c r="AL189" s="550"/>
      <c r="AM189" s="550"/>
      <c r="AN189" s="550"/>
      <c r="AO189" s="550"/>
      <c r="AP189" s="550"/>
      <c r="AQ189" s="551"/>
      <c r="AR189" s="549"/>
      <c r="AS189" s="550"/>
      <c r="AT189" s="550"/>
      <c r="AU189" s="550"/>
      <c r="AV189" s="550"/>
      <c r="AW189" s="550"/>
      <c r="AX189" s="551"/>
      <c r="AY189" s="549"/>
      <c r="AZ189" s="550"/>
      <c r="BA189" s="772"/>
      <c r="BB189" s="2127"/>
      <c r="BC189" s="2128"/>
      <c r="BD189" s="2116"/>
      <c r="BE189" s="2117"/>
      <c r="BF189" s="2118"/>
      <c r="BG189" s="2119"/>
      <c r="BH189" s="2119"/>
      <c r="BI189" s="2119"/>
      <c r="BJ189" s="2120"/>
    </row>
    <row r="190" spans="2:62" ht="20.25" customHeight="1" x14ac:dyDescent="0.15">
      <c r="B190" s="2050"/>
      <c r="C190" s="2135"/>
      <c r="D190" s="2136"/>
      <c r="E190" s="779"/>
      <c r="F190" s="780">
        <f>C189</f>
        <v>0</v>
      </c>
      <c r="G190" s="779"/>
      <c r="H190" s="780">
        <f>I189</f>
        <v>0</v>
      </c>
      <c r="I190" s="2137"/>
      <c r="J190" s="2138"/>
      <c r="K190" s="2139"/>
      <c r="L190" s="2140"/>
      <c r="M190" s="2140"/>
      <c r="N190" s="2136"/>
      <c r="O190" s="2066"/>
      <c r="P190" s="2067"/>
      <c r="Q190" s="2067"/>
      <c r="R190" s="2067"/>
      <c r="S190" s="2068"/>
      <c r="T190" s="773" t="s">
        <v>888</v>
      </c>
      <c r="U190" s="774"/>
      <c r="V190" s="775"/>
      <c r="W190" s="557" t="str">
        <f>IF(W189="","",VLOOKUP(W189,[8]シフト記号表!$C$6:$L$47,10,FALSE))</f>
        <v/>
      </c>
      <c r="X190" s="558" t="str">
        <f>IF(X189="","",VLOOKUP(X189,[8]シフト記号表!$C$6:$L$47,10,FALSE))</f>
        <v/>
      </c>
      <c r="Y190" s="558" t="str">
        <f>IF(Y189="","",VLOOKUP(Y189,[8]シフト記号表!$C$6:$L$47,10,FALSE))</f>
        <v/>
      </c>
      <c r="Z190" s="558" t="str">
        <f>IF(Z189="","",VLOOKUP(Z189,[8]シフト記号表!$C$6:$L$47,10,FALSE))</f>
        <v/>
      </c>
      <c r="AA190" s="558" t="str">
        <f>IF(AA189="","",VLOOKUP(AA189,[8]シフト記号表!$C$6:$L$47,10,FALSE))</f>
        <v/>
      </c>
      <c r="AB190" s="558" t="str">
        <f>IF(AB189="","",VLOOKUP(AB189,[8]シフト記号表!$C$6:$L$47,10,FALSE))</f>
        <v/>
      </c>
      <c r="AC190" s="559" t="str">
        <f>IF(AC189="","",VLOOKUP(AC189,[8]シフト記号表!$C$6:$L$47,10,FALSE))</f>
        <v/>
      </c>
      <c r="AD190" s="557" t="str">
        <f>IF(AD189="","",VLOOKUP(AD189,[8]シフト記号表!$C$6:$L$47,10,FALSE))</f>
        <v/>
      </c>
      <c r="AE190" s="558" t="str">
        <f>IF(AE189="","",VLOOKUP(AE189,[8]シフト記号表!$C$6:$L$47,10,FALSE))</f>
        <v/>
      </c>
      <c r="AF190" s="558" t="str">
        <f>IF(AF189="","",VLOOKUP(AF189,[8]シフト記号表!$C$6:$L$47,10,FALSE))</f>
        <v/>
      </c>
      <c r="AG190" s="558" t="str">
        <f>IF(AG189="","",VLOOKUP(AG189,[8]シフト記号表!$C$6:$L$47,10,FALSE))</f>
        <v/>
      </c>
      <c r="AH190" s="558" t="str">
        <f>IF(AH189="","",VLOOKUP(AH189,[8]シフト記号表!$C$6:$L$47,10,FALSE))</f>
        <v/>
      </c>
      <c r="AI190" s="558" t="str">
        <f>IF(AI189="","",VLOOKUP(AI189,[8]シフト記号表!$C$6:$L$47,10,FALSE))</f>
        <v/>
      </c>
      <c r="AJ190" s="559" t="str">
        <f>IF(AJ189="","",VLOOKUP(AJ189,[8]シフト記号表!$C$6:$L$47,10,FALSE))</f>
        <v/>
      </c>
      <c r="AK190" s="557" t="str">
        <f>IF(AK189="","",VLOOKUP(AK189,[8]シフト記号表!$C$6:$L$47,10,FALSE))</f>
        <v/>
      </c>
      <c r="AL190" s="558" t="str">
        <f>IF(AL189="","",VLOOKUP(AL189,[8]シフト記号表!$C$6:$L$47,10,FALSE))</f>
        <v/>
      </c>
      <c r="AM190" s="558" t="str">
        <f>IF(AM189="","",VLOOKUP(AM189,[8]シフト記号表!$C$6:$L$47,10,FALSE))</f>
        <v/>
      </c>
      <c r="AN190" s="558" t="str">
        <f>IF(AN189="","",VLOOKUP(AN189,[8]シフト記号表!$C$6:$L$47,10,FALSE))</f>
        <v/>
      </c>
      <c r="AO190" s="558" t="str">
        <f>IF(AO189="","",VLOOKUP(AO189,[8]シフト記号表!$C$6:$L$47,10,FALSE))</f>
        <v/>
      </c>
      <c r="AP190" s="558" t="str">
        <f>IF(AP189="","",VLOOKUP(AP189,[8]シフト記号表!$C$6:$L$47,10,FALSE))</f>
        <v/>
      </c>
      <c r="AQ190" s="559" t="str">
        <f>IF(AQ189="","",VLOOKUP(AQ189,[8]シフト記号表!$C$6:$L$47,10,FALSE))</f>
        <v/>
      </c>
      <c r="AR190" s="557" t="str">
        <f>IF(AR189="","",VLOOKUP(AR189,[8]シフト記号表!$C$6:$L$47,10,FALSE))</f>
        <v/>
      </c>
      <c r="AS190" s="558" t="str">
        <f>IF(AS189="","",VLOOKUP(AS189,[8]シフト記号表!$C$6:$L$47,10,FALSE))</f>
        <v/>
      </c>
      <c r="AT190" s="558" t="str">
        <f>IF(AT189="","",VLOOKUP(AT189,[8]シフト記号表!$C$6:$L$47,10,FALSE))</f>
        <v/>
      </c>
      <c r="AU190" s="558" t="str">
        <f>IF(AU189="","",VLOOKUP(AU189,[8]シフト記号表!$C$6:$L$47,10,FALSE))</f>
        <v/>
      </c>
      <c r="AV190" s="558" t="str">
        <f>IF(AV189="","",VLOOKUP(AV189,[8]シフト記号表!$C$6:$L$47,10,FALSE))</f>
        <v/>
      </c>
      <c r="AW190" s="558" t="str">
        <f>IF(AW189="","",VLOOKUP(AW189,[8]シフト記号表!$C$6:$L$47,10,FALSE))</f>
        <v/>
      </c>
      <c r="AX190" s="559" t="str">
        <f>IF(AX189="","",VLOOKUP(AX189,[8]シフト記号表!$C$6:$L$47,10,FALSE))</f>
        <v/>
      </c>
      <c r="AY190" s="557" t="str">
        <f>IF(AY189="","",VLOOKUP(AY189,[8]シフト記号表!$C$6:$L$47,10,FALSE))</f>
        <v/>
      </c>
      <c r="AZ190" s="558" t="str">
        <f>IF(AZ189="","",VLOOKUP(AZ189,[8]シフト記号表!$C$6:$L$47,10,FALSE))</f>
        <v/>
      </c>
      <c r="BA190" s="558" t="str">
        <f>IF(BA189="","",VLOOKUP(BA189,[8]シフト記号表!$C$6:$L$47,10,FALSE))</f>
        <v/>
      </c>
      <c r="BB190" s="2132">
        <f>IF($BE$3="４週",SUM(W190:AX190),IF($BE$3="暦月",SUM(W190:BA190),""))</f>
        <v>0</v>
      </c>
      <c r="BC190" s="2133"/>
      <c r="BD190" s="2134">
        <f>IF($BE$3="４週",BB190/4,IF($BE$3="暦月",(BB190/($BE$8/7)),""))</f>
        <v>0</v>
      </c>
      <c r="BE190" s="2133"/>
      <c r="BF190" s="2129"/>
      <c r="BG190" s="2130"/>
      <c r="BH190" s="2130"/>
      <c r="BI190" s="2130"/>
      <c r="BJ190" s="2131"/>
    </row>
    <row r="191" spans="2:62" ht="20.25" customHeight="1" x14ac:dyDescent="0.15">
      <c r="B191" s="2049">
        <f>B189+1</f>
        <v>88</v>
      </c>
      <c r="C191" s="2121"/>
      <c r="D191" s="2122"/>
      <c r="E191" s="761"/>
      <c r="F191" s="762"/>
      <c r="G191" s="761"/>
      <c r="H191" s="762"/>
      <c r="I191" s="2123"/>
      <c r="J191" s="2124"/>
      <c r="K191" s="2125"/>
      <c r="L191" s="2126"/>
      <c r="M191" s="2126"/>
      <c r="N191" s="2122"/>
      <c r="O191" s="2066"/>
      <c r="P191" s="2067"/>
      <c r="Q191" s="2067"/>
      <c r="R191" s="2067"/>
      <c r="S191" s="2068"/>
      <c r="T191" s="776" t="s">
        <v>887</v>
      </c>
      <c r="U191" s="777"/>
      <c r="V191" s="778"/>
      <c r="W191" s="549"/>
      <c r="X191" s="550"/>
      <c r="Y191" s="550"/>
      <c r="Z191" s="550"/>
      <c r="AA191" s="550"/>
      <c r="AB191" s="550"/>
      <c r="AC191" s="551"/>
      <c r="AD191" s="549"/>
      <c r="AE191" s="550"/>
      <c r="AF191" s="550"/>
      <c r="AG191" s="550"/>
      <c r="AH191" s="550"/>
      <c r="AI191" s="550"/>
      <c r="AJ191" s="551"/>
      <c r="AK191" s="549"/>
      <c r="AL191" s="550"/>
      <c r="AM191" s="550"/>
      <c r="AN191" s="550"/>
      <c r="AO191" s="550"/>
      <c r="AP191" s="550"/>
      <c r="AQ191" s="551"/>
      <c r="AR191" s="549"/>
      <c r="AS191" s="550"/>
      <c r="AT191" s="550"/>
      <c r="AU191" s="550"/>
      <c r="AV191" s="550"/>
      <c r="AW191" s="550"/>
      <c r="AX191" s="551"/>
      <c r="AY191" s="549"/>
      <c r="AZ191" s="550"/>
      <c r="BA191" s="772"/>
      <c r="BB191" s="2127"/>
      <c r="BC191" s="2128"/>
      <c r="BD191" s="2116"/>
      <c r="BE191" s="2117"/>
      <c r="BF191" s="2118"/>
      <c r="BG191" s="2119"/>
      <c r="BH191" s="2119"/>
      <c r="BI191" s="2119"/>
      <c r="BJ191" s="2120"/>
    </row>
    <row r="192" spans="2:62" ht="20.25" customHeight="1" x14ac:dyDescent="0.15">
      <c r="B192" s="2050"/>
      <c r="C192" s="2135"/>
      <c r="D192" s="2136"/>
      <c r="E192" s="779"/>
      <c r="F192" s="780">
        <f>C191</f>
        <v>0</v>
      </c>
      <c r="G192" s="779"/>
      <c r="H192" s="780">
        <f>I191</f>
        <v>0</v>
      </c>
      <c r="I192" s="2137"/>
      <c r="J192" s="2138"/>
      <c r="K192" s="2139"/>
      <c r="L192" s="2140"/>
      <c r="M192" s="2140"/>
      <c r="N192" s="2136"/>
      <c r="O192" s="2066"/>
      <c r="P192" s="2067"/>
      <c r="Q192" s="2067"/>
      <c r="R192" s="2067"/>
      <c r="S192" s="2068"/>
      <c r="T192" s="773" t="s">
        <v>888</v>
      </c>
      <c r="U192" s="774"/>
      <c r="V192" s="775"/>
      <c r="W192" s="557" t="str">
        <f>IF(W191="","",VLOOKUP(W191,[8]シフト記号表!$C$6:$L$47,10,FALSE))</f>
        <v/>
      </c>
      <c r="X192" s="558" t="str">
        <f>IF(X191="","",VLOOKUP(X191,[8]シフト記号表!$C$6:$L$47,10,FALSE))</f>
        <v/>
      </c>
      <c r="Y192" s="558" t="str">
        <f>IF(Y191="","",VLOOKUP(Y191,[8]シフト記号表!$C$6:$L$47,10,FALSE))</f>
        <v/>
      </c>
      <c r="Z192" s="558" t="str">
        <f>IF(Z191="","",VLOOKUP(Z191,[8]シフト記号表!$C$6:$L$47,10,FALSE))</f>
        <v/>
      </c>
      <c r="AA192" s="558" t="str">
        <f>IF(AA191="","",VLOOKUP(AA191,[8]シフト記号表!$C$6:$L$47,10,FALSE))</f>
        <v/>
      </c>
      <c r="AB192" s="558" t="str">
        <f>IF(AB191="","",VLOOKUP(AB191,[8]シフト記号表!$C$6:$L$47,10,FALSE))</f>
        <v/>
      </c>
      <c r="AC192" s="559" t="str">
        <f>IF(AC191="","",VLOOKUP(AC191,[8]シフト記号表!$C$6:$L$47,10,FALSE))</f>
        <v/>
      </c>
      <c r="AD192" s="557" t="str">
        <f>IF(AD191="","",VLOOKUP(AD191,[8]シフト記号表!$C$6:$L$47,10,FALSE))</f>
        <v/>
      </c>
      <c r="AE192" s="558" t="str">
        <f>IF(AE191="","",VLOOKUP(AE191,[8]シフト記号表!$C$6:$L$47,10,FALSE))</f>
        <v/>
      </c>
      <c r="AF192" s="558" t="str">
        <f>IF(AF191="","",VLOOKUP(AF191,[8]シフト記号表!$C$6:$L$47,10,FALSE))</f>
        <v/>
      </c>
      <c r="AG192" s="558" t="str">
        <f>IF(AG191="","",VLOOKUP(AG191,[8]シフト記号表!$C$6:$L$47,10,FALSE))</f>
        <v/>
      </c>
      <c r="AH192" s="558" t="str">
        <f>IF(AH191="","",VLOOKUP(AH191,[8]シフト記号表!$C$6:$L$47,10,FALSE))</f>
        <v/>
      </c>
      <c r="AI192" s="558" t="str">
        <f>IF(AI191="","",VLOOKUP(AI191,[8]シフト記号表!$C$6:$L$47,10,FALSE))</f>
        <v/>
      </c>
      <c r="AJ192" s="559" t="str">
        <f>IF(AJ191="","",VLOOKUP(AJ191,[8]シフト記号表!$C$6:$L$47,10,FALSE))</f>
        <v/>
      </c>
      <c r="AK192" s="557" t="str">
        <f>IF(AK191="","",VLOOKUP(AK191,[8]シフト記号表!$C$6:$L$47,10,FALSE))</f>
        <v/>
      </c>
      <c r="AL192" s="558" t="str">
        <f>IF(AL191="","",VLOOKUP(AL191,[8]シフト記号表!$C$6:$L$47,10,FALSE))</f>
        <v/>
      </c>
      <c r="AM192" s="558" t="str">
        <f>IF(AM191="","",VLOOKUP(AM191,[8]シフト記号表!$C$6:$L$47,10,FALSE))</f>
        <v/>
      </c>
      <c r="AN192" s="558" t="str">
        <f>IF(AN191="","",VLOOKUP(AN191,[8]シフト記号表!$C$6:$L$47,10,FALSE))</f>
        <v/>
      </c>
      <c r="AO192" s="558" t="str">
        <f>IF(AO191="","",VLOOKUP(AO191,[8]シフト記号表!$C$6:$L$47,10,FALSE))</f>
        <v/>
      </c>
      <c r="AP192" s="558" t="str">
        <f>IF(AP191="","",VLOOKUP(AP191,[8]シフト記号表!$C$6:$L$47,10,FALSE))</f>
        <v/>
      </c>
      <c r="AQ192" s="559" t="str">
        <f>IF(AQ191="","",VLOOKUP(AQ191,[8]シフト記号表!$C$6:$L$47,10,FALSE))</f>
        <v/>
      </c>
      <c r="AR192" s="557" t="str">
        <f>IF(AR191="","",VLOOKUP(AR191,[8]シフト記号表!$C$6:$L$47,10,FALSE))</f>
        <v/>
      </c>
      <c r="AS192" s="558" t="str">
        <f>IF(AS191="","",VLOOKUP(AS191,[8]シフト記号表!$C$6:$L$47,10,FALSE))</f>
        <v/>
      </c>
      <c r="AT192" s="558" t="str">
        <f>IF(AT191="","",VLOOKUP(AT191,[8]シフト記号表!$C$6:$L$47,10,FALSE))</f>
        <v/>
      </c>
      <c r="AU192" s="558" t="str">
        <f>IF(AU191="","",VLOOKUP(AU191,[8]シフト記号表!$C$6:$L$47,10,FALSE))</f>
        <v/>
      </c>
      <c r="AV192" s="558" t="str">
        <f>IF(AV191="","",VLOOKUP(AV191,[8]シフト記号表!$C$6:$L$47,10,FALSE))</f>
        <v/>
      </c>
      <c r="AW192" s="558" t="str">
        <f>IF(AW191="","",VLOOKUP(AW191,[8]シフト記号表!$C$6:$L$47,10,FALSE))</f>
        <v/>
      </c>
      <c r="AX192" s="559" t="str">
        <f>IF(AX191="","",VLOOKUP(AX191,[8]シフト記号表!$C$6:$L$47,10,FALSE))</f>
        <v/>
      </c>
      <c r="AY192" s="557" t="str">
        <f>IF(AY191="","",VLOOKUP(AY191,[8]シフト記号表!$C$6:$L$47,10,FALSE))</f>
        <v/>
      </c>
      <c r="AZ192" s="558" t="str">
        <f>IF(AZ191="","",VLOOKUP(AZ191,[8]シフト記号表!$C$6:$L$47,10,FALSE))</f>
        <v/>
      </c>
      <c r="BA192" s="558" t="str">
        <f>IF(BA191="","",VLOOKUP(BA191,[8]シフト記号表!$C$6:$L$47,10,FALSE))</f>
        <v/>
      </c>
      <c r="BB192" s="2132">
        <f>IF($BE$3="４週",SUM(W192:AX192),IF($BE$3="暦月",SUM(W192:BA192),""))</f>
        <v>0</v>
      </c>
      <c r="BC192" s="2133"/>
      <c r="BD192" s="2134">
        <f>IF($BE$3="４週",BB192/4,IF($BE$3="暦月",(BB192/($BE$8/7)),""))</f>
        <v>0</v>
      </c>
      <c r="BE192" s="2133"/>
      <c r="BF192" s="2129"/>
      <c r="BG192" s="2130"/>
      <c r="BH192" s="2130"/>
      <c r="BI192" s="2130"/>
      <c r="BJ192" s="2131"/>
    </row>
    <row r="193" spans="2:62" ht="20.25" customHeight="1" x14ac:dyDescent="0.15">
      <c r="B193" s="2049">
        <f>B191+1</f>
        <v>89</v>
      </c>
      <c r="C193" s="2121"/>
      <c r="D193" s="2122"/>
      <c r="E193" s="761"/>
      <c r="F193" s="762"/>
      <c r="G193" s="761"/>
      <c r="H193" s="762"/>
      <c r="I193" s="2123"/>
      <c r="J193" s="2124"/>
      <c r="K193" s="2125"/>
      <c r="L193" s="2126"/>
      <c r="M193" s="2126"/>
      <c r="N193" s="2122"/>
      <c r="O193" s="2066"/>
      <c r="P193" s="2067"/>
      <c r="Q193" s="2067"/>
      <c r="R193" s="2067"/>
      <c r="S193" s="2068"/>
      <c r="T193" s="776" t="s">
        <v>887</v>
      </c>
      <c r="U193" s="777"/>
      <c r="V193" s="778"/>
      <c r="W193" s="549"/>
      <c r="X193" s="550"/>
      <c r="Y193" s="550"/>
      <c r="Z193" s="550"/>
      <c r="AA193" s="550"/>
      <c r="AB193" s="550"/>
      <c r="AC193" s="551"/>
      <c r="AD193" s="549"/>
      <c r="AE193" s="550"/>
      <c r="AF193" s="550"/>
      <c r="AG193" s="550"/>
      <c r="AH193" s="550"/>
      <c r="AI193" s="550"/>
      <c r="AJ193" s="551"/>
      <c r="AK193" s="549"/>
      <c r="AL193" s="550"/>
      <c r="AM193" s="550"/>
      <c r="AN193" s="550"/>
      <c r="AO193" s="550"/>
      <c r="AP193" s="550"/>
      <c r="AQ193" s="551"/>
      <c r="AR193" s="549"/>
      <c r="AS193" s="550"/>
      <c r="AT193" s="550"/>
      <c r="AU193" s="550"/>
      <c r="AV193" s="550"/>
      <c r="AW193" s="550"/>
      <c r="AX193" s="551"/>
      <c r="AY193" s="549"/>
      <c r="AZ193" s="550"/>
      <c r="BA193" s="772"/>
      <c r="BB193" s="2127"/>
      <c r="BC193" s="2128"/>
      <c r="BD193" s="2116"/>
      <c r="BE193" s="2117"/>
      <c r="BF193" s="2118"/>
      <c r="BG193" s="2119"/>
      <c r="BH193" s="2119"/>
      <c r="BI193" s="2119"/>
      <c r="BJ193" s="2120"/>
    </row>
    <row r="194" spans="2:62" ht="20.25" customHeight="1" x14ac:dyDescent="0.15">
      <c r="B194" s="2050"/>
      <c r="C194" s="2135"/>
      <c r="D194" s="2136"/>
      <c r="E194" s="779"/>
      <c r="F194" s="780">
        <f>C193</f>
        <v>0</v>
      </c>
      <c r="G194" s="779"/>
      <c r="H194" s="780">
        <f>I193</f>
        <v>0</v>
      </c>
      <c r="I194" s="2137"/>
      <c r="J194" s="2138"/>
      <c r="K194" s="2139"/>
      <c r="L194" s="2140"/>
      <c r="M194" s="2140"/>
      <c r="N194" s="2136"/>
      <c r="O194" s="2066"/>
      <c r="P194" s="2067"/>
      <c r="Q194" s="2067"/>
      <c r="R194" s="2067"/>
      <c r="S194" s="2068"/>
      <c r="T194" s="773" t="s">
        <v>888</v>
      </c>
      <c r="U194" s="774"/>
      <c r="V194" s="775"/>
      <c r="W194" s="557" t="str">
        <f>IF(W193="","",VLOOKUP(W193,[8]シフト記号表!$C$6:$L$47,10,FALSE))</f>
        <v/>
      </c>
      <c r="X194" s="558" t="str">
        <f>IF(X193="","",VLOOKUP(X193,[8]シフト記号表!$C$6:$L$47,10,FALSE))</f>
        <v/>
      </c>
      <c r="Y194" s="558" t="str">
        <f>IF(Y193="","",VLOOKUP(Y193,[8]シフト記号表!$C$6:$L$47,10,FALSE))</f>
        <v/>
      </c>
      <c r="Z194" s="558" t="str">
        <f>IF(Z193="","",VLOOKUP(Z193,[8]シフト記号表!$C$6:$L$47,10,FALSE))</f>
        <v/>
      </c>
      <c r="AA194" s="558" t="str">
        <f>IF(AA193="","",VLOOKUP(AA193,[8]シフト記号表!$C$6:$L$47,10,FALSE))</f>
        <v/>
      </c>
      <c r="AB194" s="558" t="str">
        <f>IF(AB193="","",VLOOKUP(AB193,[8]シフト記号表!$C$6:$L$47,10,FALSE))</f>
        <v/>
      </c>
      <c r="AC194" s="559" t="str">
        <f>IF(AC193="","",VLOOKUP(AC193,[8]シフト記号表!$C$6:$L$47,10,FALSE))</f>
        <v/>
      </c>
      <c r="AD194" s="557" t="str">
        <f>IF(AD193="","",VLOOKUP(AD193,[8]シフト記号表!$C$6:$L$47,10,FALSE))</f>
        <v/>
      </c>
      <c r="AE194" s="558" t="str">
        <f>IF(AE193="","",VLOOKUP(AE193,[8]シフト記号表!$C$6:$L$47,10,FALSE))</f>
        <v/>
      </c>
      <c r="AF194" s="558" t="str">
        <f>IF(AF193="","",VLOOKUP(AF193,[8]シフト記号表!$C$6:$L$47,10,FALSE))</f>
        <v/>
      </c>
      <c r="AG194" s="558" t="str">
        <f>IF(AG193="","",VLOOKUP(AG193,[8]シフト記号表!$C$6:$L$47,10,FALSE))</f>
        <v/>
      </c>
      <c r="AH194" s="558" t="str">
        <f>IF(AH193="","",VLOOKUP(AH193,[8]シフト記号表!$C$6:$L$47,10,FALSE))</f>
        <v/>
      </c>
      <c r="AI194" s="558" t="str">
        <f>IF(AI193="","",VLOOKUP(AI193,[8]シフト記号表!$C$6:$L$47,10,FALSE))</f>
        <v/>
      </c>
      <c r="AJ194" s="559" t="str">
        <f>IF(AJ193="","",VLOOKUP(AJ193,[8]シフト記号表!$C$6:$L$47,10,FALSE))</f>
        <v/>
      </c>
      <c r="AK194" s="557" t="str">
        <f>IF(AK193="","",VLOOKUP(AK193,[8]シフト記号表!$C$6:$L$47,10,FALSE))</f>
        <v/>
      </c>
      <c r="AL194" s="558" t="str">
        <f>IF(AL193="","",VLOOKUP(AL193,[8]シフト記号表!$C$6:$L$47,10,FALSE))</f>
        <v/>
      </c>
      <c r="AM194" s="558" t="str">
        <f>IF(AM193="","",VLOOKUP(AM193,[8]シフト記号表!$C$6:$L$47,10,FALSE))</f>
        <v/>
      </c>
      <c r="AN194" s="558" t="str">
        <f>IF(AN193="","",VLOOKUP(AN193,[8]シフト記号表!$C$6:$L$47,10,FALSE))</f>
        <v/>
      </c>
      <c r="AO194" s="558" t="str">
        <f>IF(AO193="","",VLOOKUP(AO193,[8]シフト記号表!$C$6:$L$47,10,FALSE))</f>
        <v/>
      </c>
      <c r="AP194" s="558" t="str">
        <f>IF(AP193="","",VLOOKUP(AP193,[8]シフト記号表!$C$6:$L$47,10,FALSE))</f>
        <v/>
      </c>
      <c r="AQ194" s="559" t="str">
        <f>IF(AQ193="","",VLOOKUP(AQ193,[8]シフト記号表!$C$6:$L$47,10,FALSE))</f>
        <v/>
      </c>
      <c r="AR194" s="557" t="str">
        <f>IF(AR193="","",VLOOKUP(AR193,[8]シフト記号表!$C$6:$L$47,10,FALSE))</f>
        <v/>
      </c>
      <c r="AS194" s="558" t="str">
        <f>IF(AS193="","",VLOOKUP(AS193,[8]シフト記号表!$C$6:$L$47,10,FALSE))</f>
        <v/>
      </c>
      <c r="AT194" s="558" t="str">
        <f>IF(AT193="","",VLOOKUP(AT193,[8]シフト記号表!$C$6:$L$47,10,FALSE))</f>
        <v/>
      </c>
      <c r="AU194" s="558" t="str">
        <f>IF(AU193="","",VLOOKUP(AU193,[8]シフト記号表!$C$6:$L$47,10,FALSE))</f>
        <v/>
      </c>
      <c r="AV194" s="558" t="str">
        <f>IF(AV193="","",VLOOKUP(AV193,[8]シフト記号表!$C$6:$L$47,10,FALSE))</f>
        <v/>
      </c>
      <c r="AW194" s="558" t="str">
        <f>IF(AW193="","",VLOOKUP(AW193,[8]シフト記号表!$C$6:$L$47,10,FALSE))</f>
        <v/>
      </c>
      <c r="AX194" s="559" t="str">
        <f>IF(AX193="","",VLOOKUP(AX193,[8]シフト記号表!$C$6:$L$47,10,FALSE))</f>
        <v/>
      </c>
      <c r="AY194" s="557" t="str">
        <f>IF(AY193="","",VLOOKUP(AY193,[8]シフト記号表!$C$6:$L$47,10,FALSE))</f>
        <v/>
      </c>
      <c r="AZ194" s="558" t="str">
        <f>IF(AZ193="","",VLOOKUP(AZ193,[8]シフト記号表!$C$6:$L$47,10,FALSE))</f>
        <v/>
      </c>
      <c r="BA194" s="558" t="str">
        <f>IF(BA193="","",VLOOKUP(BA193,[8]シフト記号表!$C$6:$L$47,10,FALSE))</f>
        <v/>
      </c>
      <c r="BB194" s="2132">
        <f>IF($BE$3="４週",SUM(W194:AX194),IF($BE$3="暦月",SUM(W194:BA194),""))</f>
        <v>0</v>
      </c>
      <c r="BC194" s="2133"/>
      <c r="BD194" s="2134">
        <f>IF($BE$3="４週",BB194/4,IF($BE$3="暦月",(BB194/($BE$8/7)),""))</f>
        <v>0</v>
      </c>
      <c r="BE194" s="2133"/>
      <c r="BF194" s="2129"/>
      <c r="BG194" s="2130"/>
      <c r="BH194" s="2130"/>
      <c r="BI194" s="2130"/>
      <c r="BJ194" s="2131"/>
    </row>
    <row r="195" spans="2:62" ht="20.25" customHeight="1" x14ac:dyDescent="0.15">
      <c r="B195" s="2049">
        <f>B193+1</f>
        <v>90</v>
      </c>
      <c r="C195" s="2121"/>
      <c r="D195" s="2122"/>
      <c r="E195" s="761"/>
      <c r="F195" s="762"/>
      <c r="G195" s="761"/>
      <c r="H195" s="762"/>
      <c r="I195" s="2123"/>
      <c r="J195" s="2124"/>
      <c r="K195" s="2125"/>
      <c r="L195" s="2126"/>
      <c r="M195" s="2126"/>
      <c r="N195" s="2122"/>
      <c r="O195" s="2066"/>
      <c r="P195" s="2067"/>
      <c r="Q195" s="2067"/>
      <c r="R195" s="2067"/>
      <c r="S195" s="2068"/>
      <c r="T195" s="776" t="s">
        <v>887</v>
      </c>
      <c r="U195" s="777"/>
      <c r="V195" s="778"/>
      <c r="W195" s="549"/>
      <c r="X195" s="550"/>
      <c r="Y195" s="550"/>
      <c r="Z195" s="550"/>
      <c r="AA195" s="550"/>
      <c r="AB195" s="550"/>
      <c r="AC195" s="551"/>
      <c r="AD195" s="549"/>
      <c r="AE195" s="550"/>
      <c r="AF195" s="550"/>
      <c r="AG195" s="550"/>
      <c r="AH195" s="550"/>
      <c r="AI195" s="550"/>
      <c r="AJ195" s="551"/>
      <c r="AK195" s="549"/>
      <c r="AL195" s="550"/>
      <c r="AM195" s="550"/>
      <c r="AN195" s="550"/>
      <c r="AO195" s="550"/>
      <c r="AP195" s="550"/>
      <c r="AQ195" s="551"/>
      <c r="AR195" s="549"/>
      <c r="AS195" s="550"/>
      <c r="AT195" s="550"/>
      <c r="AU195" s="550"/>
      <c r="AV195" s="550"/>
      <c r="AW195" s="550"/>
      <c r="AX195" s="551"/>
      <c r="AY195" s="549"/>
      <c r="AZ195" s="550"/>
      <c r="BA195" s="772"/>
      <c r="BB195" s="2127"/>
      <c r="BC195" s="2128"/>
      <c r="BD195" s="2116"/>
      <c r="BE195" s="2117"/>
      <c r="BF195" s="2118"/>
      <c r="BG195" s="2119"/>
      <c r="BH195" s="2119"/>
      <c r="BI195" s="2119"/>
      <c r="BJ195" s="2120"/>
    </row>
    <row r="196" spans="2:62" ht="20.25" customHeight="1" x14ac:dyDescent="0.15">
      <c r="B196" s="2050"/>
      <c r="C196" s="2135"/>
      <c r="D196" s="2136"/>
      <c r="E196" s="779"/>
      <c r="F196" s="780">
        <f>C195</f>
        <v>0</v>
      </c>
      <c r="G196" s="779"/>
      <c r="H196" s="780">
        <f>I195</f>
        <v>0</v>
      </c>
      <c r="I196" s="2137"/>
      <c r="J196" s="2138"/>
      <c r="K196" s="2139"/>
      <c r="L196" s="2140"/>
      <c r="M196" s="2140"/>
      <c r="N196" s="2136"/>
      <c r="O196" s="2066"/>
      <c r="P196" s="2067"/>
      <c r="Q196" s="2067"/>
      <c r="R196" s="2067"/>
      <c r="S196" s="2068"/>
      <c r="T196" s="773" t="s">
        <v>888</v>
      </c>
      <c r="U196" s="774"/>
      <c r="V196" s="775"/>
      <c r="W196" s="557" t="str">
        <f>IF(W195="","",VLOOKUP(W195,[8]シフト記号表!$C$6:$L$47,10,FALSE))</f>
        <v/>
      </c>
      <c r="X196" s="558" t="str">
        <f>IF(X195="","",VLOOKUP(X195,[8]シフト記号表!$C$6:$L$47,10,FALSE))</f>
        <v/>
      </c>
      <c r="Y196" s="558" t="str">
        <f>IF(Y195="","",VLOOKUP(Y195,[8]シフト記号表!$C$6:$L$47,10,FALSE))</f>
        <v/>
      </c>
      <c r="Z196" s="558" t="str">
        <f>IF(Z195="","",VLOOKUP(Z195,[8]シフト記号表!$C$6:$L$47,10,FALSE))</f>
        <v/>
      </c>
      <c r="AA196" s="558" t="str">
        <f>IF(AA195="","",VLOOKUP(AA195,[8]シフト記号表!$C$6:$L$47,10,FALSE))</f>
        <v/>
      </c>
      <c r="AB196" s="558" t="str">
        <f>IF(AB195="","",VLOOKUP(AB195,[8]シフト記号表!$C$6:$L$47,10,FALSE))</f>
        <v/>
      </c>
      <c r="AC196" s="559" t="str">
        <f>IF(AC195="","",VLOOKUP(AC195,[8]シフト記号表!$C$6:$L$47,10,FALSE))</f>
        <v/>
      </c>
      <c r="AD196" s="557" t="str">
        <f>IF(AD195="","",VLOOKUP(AD195,[8]シフト記号表!$C$6:$L$47,10,FALSE))</f>
        <v/>
      </c>
      <c r="AE196" s="558" t="str">
        <f>IF(AE195="","",VLOOKUP(AE195,[8]シフト記号表!$C$6:$L$47,10,FALSE))</f>
        <v/>
      </c>
      <c r="AF196" s="558" t="str">
        <f>IF(AF195="","",VLOOKUP(AF195,[8]シフト記号表!$C$6:$L$47,10,FALSE))</f>
        <v/>
      </c>
      <c r="AG196" s="558" t="str">
        <f>IF(AG195="","",VLOOKUP(AG195,[8]シフト記号表!$C$6:$L$47,10,FALSE))</f>
        <v/>
      </c>
      <c r="AH196" s="558" t="str">
        <f>IF(AH195="","",VLOOKUP(AH195,[8]シフト記号表!$C$6:$L$47,10,FALSE))</f>
        <v/>
      </c>
      <c r="AI196" s="558" t="str">
        <f>IF(AI195="","",VLOOKUP(AI195,[8]シフト記号表!$C$6:$L$47,10,FALSE))</f>
        <v/>
      </c>
      <c r="AJ196" s="559" t="str">
        <f>IF(AJ195="","",VLOOKUP(AJ195,[8]シフト記号表!$C$6:$L$47,10,FALSE))</f>
        <v/>
      </c>
      <c r="AK196" s="557" t="str">
        <f>IF(AK195="","",VLOOKUP(AK195,[8]シフト記号表!$C$6:$L$47,10,FALSE))</f>
        <v/>
      </c>
      <c r="AL196" s="558" t="str">
        <f>IF(AL195="","",VLOOKUP(AL195,[8]シフト記号表!$C$6:$L$47,10,FALSE))</f>
        <v/>
      </c>
      <c r="AM196" s="558" t="str">
        <f>IF(AM195="","",VLOOKUP(AM195,[8]シフト記号表!$C$6:$L$47,10,FALSE))</f>
        <v/>
      </c>
      <c r="AN196" s="558" t="str">
        <f>IF(AN195="","",VLOOKUP(AN195,[8]シフト記号表!$C$6:$L$47,10,FALSE))</f>
        <v/>
      </c>
      <c r="AO196" s="558" t="str">
        <f>IF(AO195="","",VLOOKUP(AO195,[8]シフト記号表!$C$6:$L$47,10,FALSE))</f>
        <v/>
      </c>
      <c r="AP196" s="558" t="str">
        <f>IF(AP195="","",VLOOKUP(AP195,[8]シフト記号表!$C$6:$L$47,10,FALSE))</f>
        <v/>
      </c>
      <c r="AQ196" s="559" t="str">
        <f>IF(AQ195="","",VLOOKUP(AQ195,[8]シフト記号表!$C$6:$L$47,10,FALSE))</f>
        <v/>
      </c>
      <c r="AR196" s="557" t="str">
        <f>IF(AR195="","",VLOOKUP(AR195,[8]シフト記号表!$C$6:$L$47,10,FALSE))</f>
        <v/>
      </c>
      <c r="AS196" s="558" t="str">
        <f>IF(AS195="","",VLOOKUP(AS195,[8]シフト記号表!$C$6:$L$47,10,FALSE))</f>
        <v/>
      </c>
      <c r="AT196" s="558" t="str">
        <f>IF(AT195="","",VLOOKUP(AT195,[8]シフト記号表!$C$6:$L$47,10,FALSE))</f>
        <v/>
      </c>
      <c r="AU196" s="558" t="str">
        <f>IF(AU195="","",VLOOKUP(AU195,[8]シフト記号表!$C$6:$L$47,10,FALSE))</f>
        <v/>
      </c>
      <c r="AV196" s="558" t="str">
        <f>IF(AV195="","",VLOOKUP(AV195,[8]シフト記号表!$C$6:$L$47,10,FALSE))</f>
        <v/>
      </c>
      <c r="AW196" s="558" t="str">
        <f>IF(AW195="","",VLOOKUP(AW195,[8]シフト記号表!$C$6:$L$47,10,FALSE))</f>
        <v/>
      </c>
      <c r="AX196" s="559" t="str">
        <f>IF(AX195="","",VLOOKUP(AX195,[8]シフト記号表!$C$6:$L$47,10,FALSE))</f>
        <v/>
      </c>
      <c r="AY196" s="557" t="str">
        <f>IF(AY195="","",VLOOKUP(AY195,[8]シフト記号表!$C$6:$L$47,10,FALSE))</f>
        <v/>
      </c>
      <c r="AZ196" s="558" t="str">
        <f>IF(AZ195="","",VLOOKUP(AZ195,[8]シフト記号表!$C$6:$L$47,10,FALSE))</f>
        <v/>
      </c>
      <c r="BA196" s="558" t="str">
        <f>IF(BA195="","",VLOOKUP(BA195,[8]シフト記号表!$C$6:$L$47,10,FALSE))</f>
        <v/>
      </c>
      <c r="BB196" s="2132">
        <f>IF($BE$3="４週",SUM(W196:AX196),IF($BE$3="暦月",SUM(W196:BA196),""))</f>
        <v>0</v>
      </c>
      <c r="BC196" s="2133"/>
      <c r="BD196" s="2134">
        <f>IF($BE$3="４週",BB196/4,IF($BE$3="暦月",(BB196/($BE$8/7)),""))</f>
        <v>0</v>
      </c>
      <c r="BE196" s="2133"/>
      <c r="BF196" s="2129"/>
      <c r="BG196" s="2130"/>
      <c r="BH196" s="2130"/>
      <c r="BI196" s="2130"/>
      <c r="BJ196" s="2131"/>
    </row>
    <row r="197" spans="2:62" ht="20.25" customHeight="1" x14ac:dyDescent="0.15">
      <c r="B197" s="2049">
        <f>B195+1</f>
        <v>91</v>
      </c>
      <c r="C197" s="2121"/>
      <c r="D197" s="2122"/>
      <c r="E197" s="761"/>
      <c r="F197" s="762"/>
      <c r="G197" s="761"/>
      <c r="H197" s="762"/>
      <c r="I197" s="2123"/>
      <c r="J197" s="2124"/>
      <c r="K197" s="2125"/>
      <c r="L197" s="2126"/>
      <c r="M197" s="2126"/>
      <c r="N197" s="2122"/>
      <c r="O197" s="2066"/>
      <c r="P197" s="2067"/>
      <c r="Q197" s="2067"/>
      <c r="R197" s="2067"/>
      <c r="S197" s="2068"/>
      <c r="T197" s="776" t="s">
        <v>887</v>
      </c>
      <c r="U197" s="777"/>
      <c r="V197" s="778"/>
      <c r="W197" s="549"/>
      <c r="X197" s="550"/>
      <c r="Y197" s="550"/>
      <c r="Z197" s="550"/>
      <c r="AA197" s="550"/>
      <c r="AB197" s="550"/>
      <c r="AC197" s="551"/>
      <c r="AD197" s="549"/>
      <c r="AE197" s="550"/>
      <c r="AF197" s="550"/>
      <c r="AG197" s="550"/>
      <c r="AH197" s="550"/>
      <c r="AI197" s="550"/>
      <c r="AJ197" s="551"/>
      <c r="AK197" s="549"/>
      <c r="AL197" s="550"/>
      <c r="AM197" s="550"/>
      <c r="AN197" s="550"/>
      <c r="AO197" s="550"/>
      <c r="AP197" s="550"/>
      <c r="AQ197" s="551"/>
      <c r="AR197" s="549"/>
      <c r="AS197" s="550"/>
      <c r="AT197" s="550"/>
      <c r="AU197" s="550"/>
      <c r="AV197" s="550"/>
      <c r="AW197" s="550"/>
      <c r="AX197" s="551"/>
      <c r="AY197" s="549"/>
      <c r="AZ197" s="550"/>
      <c r="BA197" s="772"/>
      <c r="BB197" s="2127"/>
      <c r="BC197" s="2128"/>
      <c r="BD197" s="2116"/>
      <c r="BE197" s="2117"/>
      <c r="BF197" s="2118"/>
      <c r="BG197" s="2119"/>
      <c r="BH197" s="2119"/>
      <c r="BI197" s="2119"/>
      <c r="BJ197" s="2120"/>
    </row>
    <row r="198" spans="2:62" ht="20.25" customHeight="1" x14ac:dyDescent="0.15">
      <c r="B198" s="2050"/>
      <c r="C198" s="2135"/>
      <c r="D198" s="2136"/>
      <c r="E198" s="779"/>
      <c r="F198" s="780">
        <f>C197</f>
        <v>0</v>
      </c>
      <c r="G198" s="779"/>
      <c r="H198" s="780">
        <f>I197</f>
        <v>0</v>
      </c>
      <c r="I198" s="2137"/>
      <c r="J198" s="2138"/>
      <c r="K198" s="2139"/>
      <c r="L198" s="2140"/>
      <c r="M198" s="2140"/>
      <c r="N198" s="2136"/>
      <c r="O198" s="2066"/>
      <c r="P198" s="2067"/>
      <c r="Q198" s="2067"/>
      <c r="R198" s="2067"/>
      <c r="S198" s="2068"/>
      <c r="T198" s="773" t="s">
        <v>888</v>
      </c>
      <c r="U198" s="774"/>
      <c r="V198" s="775"/>
      <c r="W198" s="557" t="str">
        <f>IF(W197="","",VLOOKUP(W197,[8]シフト記号表!$C$6:$L$47,10,FALSE))</f>
        <v/>
      </c>
      <c r="X198" s="558" t="str">
        <f>IF(X197="","",VLOOKUP(X197,[8]シフト記号表!$C$6:$L$47,10,FALSE))</f>
        <v/>
      </c>
      <c r="Y198" s="558" t="str">
        <f>IF(Y197="","",VLOOKUP(Y197,[8]シフト記号表!$C$6:$L$47,10,FALSE))</f>
        <v/>
      </c>
      <c r="Z198" s="558" t="str">
        <f>IF(Z197="","",VLOOKUP(Z197,[8]シフト記号表!$C$6:$L$47,10,FALSE))</f>
        <v/>
      </c>
      <c r="AA198" s="558" t="str">
        <f>IF(AA197="","",VLOOKUP(AA197,[8]シフト記号表!$C$6:$L$47,10,FALSE))</f>
        <v/>
      </c>
      <c r="AB198" s="558" t="str">
        <f>IF(AB197="","",VLOOKUP(AB197,[8]シフト記号表!$C$6:$L$47,10,FALSE))</f>
        <v/>
      </c>
      <c r="AC198" s="559" t="str">
        <f>IF(AC197="","",VLOOKUP(AC197,[8]シフト記号表!$C$6:$L$47,10,FALSE))</f>
        <v/>
      </c>
      <c r="AD198" s="557" t="str">
        <f>IF(AD197="","",VLOOKUP(AD197,[8]シフト記号表!$C$6:$L$47,10,FALSE))</f>
        <v/>
      </c>
      <c r="AE198" s="558" t="str">
        <f>IF(AE197="","",VLOOKUP(AE197,[8]シフト記号表!$C$6:$L$47,10,FALSE))</f>
        <v/>
      </c>
      <c r="AF198" s="558" t="str">
        <f>IF(AF197="","",VLOOKUP(AF197,[8]シフト記号表!$C$6:$L$47,10,FALSE))</f>
        <v/>
      </c>
      <c r="AG198" s="558" t="str">
        <f>IF(AG197="","",VLOOKUP(AG197,[8]シフト記号表!$C$6:$L$47,10,FALSE))</f>
        <v/>
      </c>
      <c r="AH198" s="558" t="str">
        <f>IF(AH197="","",VLOOKUP(AH197,[8]シフト記号表!$C$6:$L$47,10,FALSE))</f>
        <v/>
      </c>
      <c r="AI198" s="558" t="str">
        <f>IF(AI197="","",VLOOKUP(AI197,[8]シフト記号表!$C$6:$L$47,10,FALSE))</f>
        <v/>
      </c>
      <c r="AJ198" s="559" t="str">
        <f>IF(AJ197="","",VLOOKUP(AJ197,[8]シフト記号表!$C$6:$L$47,10,FALSE))</f>
        <v/>
      </c>
      <c r="AK198" s="557" t="str">
        <f>IF(AK197="","",VLOOKUP(AK197,[8]シフト記号表!$C$6:$L$47,10,FALSE))</f>
        <v/>
      </c>
      <c r="AL198" s="558" t="str">
        <f>IF(AL197="","",VLOOKUP(AL197,[8]シフト記号表!$C$6:$L$47,10,FALSE))</f>
        <v/>
      </c>
      <c r="AM198" s="558" t="str">
        <f>IF(AM197="","",VLOOKUP(AM197,[8]シフト記号表!$C$6:$L$47,10,FALSE))</f>
        <v/>
      </c>
      <c r="AN198" s="558" t="str">
        <f>IF(AN197="","",VLOOKUP(AN197,[8]シフト記号表!$C$6:$L$47,10,FALSE))</f>
        <v/>
      </c>
      <c r="AO198" s="558" t="str">
        <f>IF(AO197="","",VLOOKUP(AO197,[8]シフト記号表!$C$6:$L$47,10,FALSE))</f>
        <v/>
      </c>
      <c r="AP198" s="558" t="str">
        <f>IF(AP197="","",VLOOKUP(AP197,[8]シフト記号表!$C$6:$L$47,10,FALSE))</f>
        <v/>
      </c>
      <c r="AQ198" s="559" t="str">
        <f>IF(AQ197="","",VLOOKUP(AQ197,[8]シフト記号表!$C$6:$L$47,10,FALSE))</f>
        <v/>
      </c>
      <c r="AR198" s="557" t="str">
        <f>IF(AR197="","",VLOOKUP(AR197,[8]シフト記号表!$C$6:$L$47,10,FALSE))</f>
        <v/>
      </c>
      <c r="AS198" s="558" t="str">
        <f>IF(AS197="","",VLOOKUP(AS197,[8]シフト記号表!$C$6:$L$47,10,FALSE))</f>
        <v/>
      </c>
      <c r="AT198" s="558" t="str">
        <f>IF(AT197="","",VLOOKUP(AT197,[8]シフト記号表!$C$6:$L$47,10,FALSE))</f>
        <v/>
      </c>
      <c r="AU198" s="558" t="str">
        <f>IF(AU197="","",VLOOKUP(AU197,[8]シフト記号表!$C$6:$L$47,10,FALSE))</f>
        <v/>
      </c>
      <c r="AV198" s="558" t="str">
        <f>IF(AV197="","",VLOOKUP(AV197,[8]シフト記号表!$C$6:$L$47,10,FALSE))</f>
        <v/>
      </c>
      <c r="AW198" s="558" t="str">
        <f>IF(AW197="","",VLOOKUP(AW197,[8]シフト記号表!$C$6:$L$47,10,FALSE))</f>
        <v/>
      </c>
      <c r="AX198" s="559" t="str">
        <f>IF(AX197="","",VLOOKUP(AX197,[8]シフト記号表!$C$6:$L$47,10,FALSE))</f>
        <v/>
      </c>
      <c r="AY198" s="557" t="str">
        <f>IF(AY197="","",VLOOKUP(AY197,[8]シフト記号表!$C$6:$L$47,10,FALSE))</f>
        <v/>
      </c>
      <c r="AZ198" s="558" t="str">
        <f>IF(AZ197="","",VLOOKUP(AZ197,[8]シフト記号表!$C$6:$L$47,10,FALSE))</f>
        <v/>
      </c>
      <c r="BA198" s="558" t="str">
        <f>IF(BA197="","",VLOOKUP(BA197,[8]シフト記号表!$C$6:$L$47,10,FALSE))</f>
        <v/>
      </c>
      <c r="BB198" s="2132">
        <f>IF($BE$3="４週",SUM(W198:AX198),IF($BE$3="暦月",SUM(W198:BA198),""))</f>
        <v>0</v>
      </c>
      <c r="BC198" s="2133"/>
      <c r="BD198" s="2134">
        <f>IF($BE$3="４週",BB198/4,IF($BE$3="暦月",(BB198/($BE$8/7)),""))</f>
        <v>0</v>
      </c>
      <c r="BE198" s="2133"/>
      <c r="BF198" s="2129"/>
      <c r="BG198" s="2130"/>
      <c r="BH198" s="2130"/>
      <c r="BI198" s="2130"/>
      <c r="BJ198" s="2131"/>
    </row>
    <row r="199" spans="2:62" ht="20.25" customHeight="1" x14ac:dyDescent="0.15">
      <c r="B199" s="2049">
        <f>B197+1</f>
        <v>92</v>
      </c>
      <c r="C199" s="2121"/>
      <c r="D199" s="2122"/>
      <c r="E199" s="761"/>
      <c r="F199" s="762"/>
      <c r="G199" s="761"/>
      <c r="H199" s="762"/>
      <c r="I199" s="2123"/>
      <c r="J199" s="2124"/>
      <c r="K199" s="2125"/>
      <c r="L199" s="2126"/>
      <c r="M199" s="2126"/>
      <c r="N199" s="2122"/>
      <c r="O199" s="2066"/>
      <c r="P199" s="2067"/>
      <c r="Q199" s="2067"/>
      <c r="R199" s="2067"/>
      <c r="S199" s="2068"/>
      <c r="T199" s="776" t="s">
        <v>887</v>
      </c>
      <c r="U199" s="777"/>
      <c r="V199" s="778"/>
      <c r="W199" s="549"/>
      <c r="X199" s="550"/>
      <c r="Y199" s="550"/>
      <c r="Z199" s="550"/>
      <c r="AA199" s="550"/>
      <c r="AB199" s="550"/>
      <c r="AC199" s="551"/>
      <c r="AD199" s="549"/>
      <c r="AE199" s="550"/>
      <c r="AF199" s="550"/>
      <c r="AG199" s="550"/>
      <c r="AH199" s="550"/>
      <c r="AI199" s="550"/>
      <c r="AJ199" s="551"/>
      <c r="AK199" s="549"/>
      <c r="AL199" s="550"/>
      <c r="AM199" s="550"/>
      <c r="AN199" s="550"/>
      <c r="AO199" s="550"/>
      <c r="AP199" s="550"/>
      <c r="AQ199" s="551"/>
      <c r="AR199" s="549"/>
      <c r="AS199" s="550"/>
      <c r="AT199" s="550"/>
      <c r="AU199" s="550"/>
      <c r="AV199" s="550"/>
      <c r="AW199" s="550"/>
      <c r="AX199" s="551"/>
      <c r="AY199" s="549"/>
      <c r="AZ199" s="550"/>
      <c r="BA199" s="772"/>
      <c r="BB199" s="2127"/>
      <c r="BC199" s="2128"/>
      <c r="BD199" s="2116"/>
      <c r="BE199" s="2117"/>
      <c r="BF199" s="2118"/>
      <c r="BG199" s="2119"/>
      <c r="BH199" s="2119"/>
      <c r="BI199" s="2119"/>
      <c r="BJ199" s="2120"/>
    </row>
    <row r="200" spans="2:62" ht="20.25" customHeight="1" x14ac:dyDescent="0.15">
      <c r="B200" s="2050"/>
      <c r="C200" s="2135"/>
      <c r="D200" s="2136"/>
      <c r="E200" s="779"/>
      <c r="F200" s="780">
        <f>C199</f>
        <v>0</v>
      </c>
      <c r="G200" s="779"/>
      <c r="H200" s="780">
        <f>I199</f>
        <v>0</v>
      </c>
      <c r="I200" s="2137"/>
      <c r="J200" s="2138"/>
      <c r="K200" s="2139"/>
      <c r="L200" s="2140"/>
      <c r="M200" s="2140"/>
      <c r="N200" s="2136"/>
      <c r="O200" s="2066"/>
      <c r="P200" s="2067"/>
      <c r="Q200" s="2067"/>
      <c r="R200" s="2067"/>
      <c r="S200" s="2068"/>
      <c r="T200" s="773" t="s">
        <v>888</v>
      </c>
      <c r="U200" s="774"/>
      <c r="V200" s="775"/>
      <c r="W200" s="557" t="str">
        <f>IF(W199="","",VLOOKUP(W199,[8]シフト記号表!$C$6:$L$47,10,FALSE))</f>
        <v/>
      </c>
      <c r="X200" s="558" t="str">
        <f>IF(X199="","",VLOOKUP(X199,[8]シフト記号表!$C$6:$L$47,10,FALSE))</f>
        <v/>
      </c>
      <c r="Y200" s="558" t="str">
        <f>IF(Y199="","",VLOOKUP(Y199,[8]シフト記号表!$C$6:$L$47,10,FALSE))</f>
        <v/>
      </c>
      <c r="Z200" s="558" t="str">
        <f>IF(Z199="","",VLOOKUP(Z199,[8]シフト記号表!$C$6:$L$47,10,FALSE))</f>
        <v/>
      </c>
      <c r="AA200" s="558" t="str">
        <f>IF(AA199="","",VLOOKUP(AA199,[8]シフト記号表!$C$6:$L$47,10,FALSE))</f>
        <v/>
      </c>
      <c r="AB200" s="558" t="str">
        <f>IF(AB199="","",VLOOKUP(AB199,[8]シフト記号表!$C$6:$L$47,10,FALSE))</f>
        <v/>
      </c>
      <c r="AC200" s="559" t="str">
        <f>IF(AC199="","",VLOOKUP(AC199,[8]シフト記号表!$C$6:$L$47,10,FALSE))</f>
        <v/>
      </c>
      <c r="AD200" s="557" t="str">
        <f>IF(AD199="","",VLOOKUP(AD199,[8]シフト記号表!$C$6:$L$47,10,FALSE))</f>
        <v/>
      </c>
      <c r="AE200" s="558" t="str">
        <f>IF(AE199="","",VLOOKUP(AE199,[8]シフト記号表!$C$6:$L$47,10,FALSE))</f>
        <v/>
      </c>
      <c r="AF200" s="558" t="str">
        <f>IF(AF199="","",VLOOKUP(AF199,[8]シフト記号表!$C$6:$L$47,10,FALSE))</f>
        <v/>
      </c>
      <c r="AG200" s="558" t="str">
        <f>IF(AG199="","",VLOOKUP(AG199,[8]シフト記号表!$C$6:$L$47,10,FALSE))</f>
        <v/>
      </c>
      <c r="AH200" s="558" t="str">
        <f>IF(AH199="","",VLOOKUP(AH199,[8]シフト記号表!$C$6:$L$47,10,FALSE))</f>
        <v/>
      </c>
      <c r="AI200" s="558" t="str">
        <f>IF(AI199="","",VLOOKUP(AI199,[8]シフト記号表!$C$6:$L$47,10,FALSE))</f>
        <v/>
      </c>
      <c r="AJ200" s="559" t="str">
        <f>IF(AJ199="","",VLOOKUP(AJ199,[8]シフト記号表!$C$6:$L$47,10,FALSE))</f>
        <v/>
      </c>
      <c r="AK200" s="557" t="str">
        <f>IF(AK199="","",VLOOKUP(AK199,[8]シフト記号表!$C$6:$L$47,10,FALSE))</f>
        <v/>
      </c>
      <c r="AL200" s="558" t="str">
        <f>IF(AL199="","",VLOOKUP(AL199,[8]シフト記号表!$C$6:$L$47,10,FALSE))</f>
        <v/>
      </c>
      <c r="AM200" s="558" t="str">
        <f>IF(AM199="","",VLOOKUP(AM199,[8]シフト記号表!$C$6:$L$47,10,FALSE))</f>
        <v/>
      </c>
      <c r="AN200" s="558" t="str">
        <f>IF(AN199="","",VLOOKUP(AN199,[8]シフト記号表!$C$6:$L$47,10,FALSE))</f>
        <v/>
      </c>
      <c r="AO200" s="558" t="str">
        <f>IF(AO199="","",VLOOKUP(AO199,[8]シフト記号表!$C$6:$L$47,10,FALSE))</f>
        <v/>
      </c>
      <c r="AP200" s="558" t="str">
        <f>IF(AP199="","",VLOOKUP(AP199,[8]シフト記号表!$C$6:$L$47,10,FALSE))</f>
        <v/>
      </c>
      <c r="AQ200" s="559" t="str">
        <f>IF(AQ199="","",VLOOKUP(AQ199,[8]シフト記号表!$C$6:$L$47,10,FALSE))</f>
        <v/>
      </c>
      <c r="AR200" s="557" t="str">
        <f>IF(AR199="","",VLOOKUP(AR199,[8]シフト記号表!$C$6:$L$47,10,FALSE))</f>
        <v/>
      </c>
      <c r="AS200" s="558" t="str">
        <f>IF(AS199="","",VLOOKUP(AS199,[8]シフト記号表!$C$6:$L$47,10,FALSE))</f>
        <v/>
      </c>
      <c r="AT200" s="558" t="str">
        <f>IF(AT199="","",VLOOKUP(AT199,[8]シフト記号表!$C$6:$L$47,10,FALSE))</f>
        <v/>
      </c>
      <c r="AU200" s="558" t="str">
        <f>IF(AU199="","",VLOOKUP(AU199,[8]シフト記号表!$C$6:$L$47,10,FALSE))</f>
        <v/>
      </c>
      <c r="AV200" s="558" t="str">
        <f>IF(AV199="","",VLOOKUP(AV199,[8]シフト記号表!$C$6:$L$47,10,FALSE))</f>
        <v/>
      </c>
      <c r="AW200" s="558" t="str">
        <f>IF(AW199="","",VLOOKUP(AW199,[8]シフト記号表!$C$6:$L$47,10,FALSE))</f>
        <v/>
      </c>
      <c r="AX200" s="559" t="str">
        <f>IF(AX199="","",VLOOKUP(AX199,[8]シフト記号表!$C$6:$L$47,10,FALSE))</f>
        <v/>
      </c>
      <c r="AY200" s="557" t="str">
        <f>IF(AY199="","",VLOOKUP(AY199,[8]シフト記号表!$C$6:$L$47,10,FALSE))</f>
        <v/>
      </c>
      <c r="AZ200" s="558" t="str">
        <f>IF(AZ199="","",VLOOKUP(AZ199,[8]シフト記号表!$C$6:$L$47,10,FALSE))</f>
        <v/>
      </c>
      <c r="BA200" s="558" t="str">
        <f>IF(BA199="","",VLOOKUP(BA199,[8]シフト記号表!$C$6:$L$47,10,FALSE))</f>
        <v/>
      </c>
      <c r="BB200" s="2132">
        <f>IF($BE$3="４週",SUM(W200:AX200),IF($BE$3="暦月",SUM(W200:BA200),""))</f>
        <v>0</v>
      </c>
      <c r="BC200" s="2133"/>
      <c r="BD200" s="2134">
        <f>IF($BE$3="４週",BB200/4,IF($BE$3="暦月",(BB200/($BE$8/7)),""))</f>
        <v>0</v>
      </c>
      <c r="BE200" s="2133"/>
      <c r="BF200" s="2129"/>
      <c r="BG200" s="2130"/>
      <c r="BH200" s="2130"/>
      <c r="BI200" s="2130"/>
      <c r="BJ200" s="2131"/>
    </row>
    <row r="201" spans="2:62" ht="20.25" customHeight="1" x14ac:dyDescent="0.15">
      <c r="B201" s="2049">
        <f>B199+1</f>
        <v>93</v>
      </c>
      <c r="C201" s="2121"/>
      <c r="D201" s="2122"/>
      <c r="E201" s="761"/>
      <c r="F201" s="762"/>
      <c r="G201" s="761"/>
      <c r="H201" s="762"/>
      <c r="I201" s="2123"/>
      <c r="J201" s="2124"/>
      <c r="K201" s="2125"/>
      <c r="L201" s="2126"/>
      <c r="M201" s="2126"/>
      <c r="N201" s="2122"/>
      <c r="O201" s="2066"/>
      <c r="P201" s="2067"/>
      <c r="Q201" s="2067"/>
      <c r="R201" s="2067"/>
      <c r="S201" s="2068"/>
      <c r="T201" s="776" t="s">
        <v>887</v>
      </c>
      <c r="U201" s="777"/>
      <c r="V201" s="778"/>
      <c r="W201" s="549"/>
      <c r="X201" s="550"/>
      <c r="Y201" s="550"/>
      <c r="Z201" s="550"/>
      <c r="AA201" s="550"/>
      <c r="AB201" s="550"/>
      <c r="AC201" s="551"/>
      <c r="AD201" s="549"/>
      <c r="AE201" s="550"/>
      <c r="AF201" s="550"/>
      <c r="AG201" s="550"/>
      <c r="AH201" s="550"/>
      <c r="AI201" s="550"/>
      <c r="AJ201" s="551"/>
      <c r="AK201" s="549"/>
      <c r="AL201" s="550"/>
      <c r="AM201" s="550"/>
      <c r="AN201" s="550"/>
      <c r="AO201" s="550"/>
      <c r="AP201" s="550"/>
      <c r="AQ201" s="551"/>
      <c r="AR201" s="549"/>
      <c r="AS201" s="550"/>
      <c r="AT201" s="550"/>
      <c r="AU201" s="550"/>
      <c r="AV201" s="550"/>
      <c r="AW201" s="550"/>
      <c r="AX201" s="551"/>
      <c r="AY201" s="549"/>
      <c r="AZ201" s="550"/>
      <c r="BA201" s="772"/>
      <c r="BB201" s="2127"/>
      <c r="BC201" s="2128"/>
      <c r="BD201" s="2116"/>
      <c r="BE201" s="2117"/>
      <c r="BF201" s="2118"/>
      <c r="BG201" s="2119"/>
      <c r="BH201" s="2119"/>
      <c r="BI201" s="2119"/>
      <c r="BJ201" s="2120"/>
    </row>
    <row r="202" spans="2:62" ht="20.25" customHeight="1" x14ac:dyDescent="0.15">
      <c r="B202" s="2050"/>
      <c r="C202" s="2135"/>
      <c r="D202" s="2136"/>
      <c r="E202" s="779"/>
      <c r="F202" s="780">
        <f>C201</f>
        <v>0</v>
      </c>
      <c r="G202" s="779"/>
      <c r="H202" s="780">
        <f>I201</f>
        <v>0</v>
      </c>
      <c r="I202" s="2137"/>
      <c r="J202" s="2138"/>
      <c r="K202" s="2139"/>
      <c r="L202" s="2140"/>
      <c r="M202" s="2140"/>
      <c r="N202" s="2136"/>
      <c r="O202" s="2066"/>
      <c r="P202" s="2067"/>
      <c r="Q202" s="2067"/>
      <c r="R202" s="2067"/>
      <c r="S202" s="2068"/>
      <c r="T202" s="773" t="s">
        <v>888</v>
      </c>
      <c r="U202" s="774"/>
      <c r="V202" s="775"/>
      <c r="W202" s="557" t="str">
        <f>IF(W201="","",VLOOKUP(W201,[8]シフト記号表!$C$6:$L$47,10,FALSE))</f>
        <v/>
      </c>
      <c r="X202" s="558" t="str">
        <f>IF(X201="","",VLOOKUP(X201,[8]シフト記号表!$C$6:$L$47,10,FALSE))</f>
        <v/>
      </c>
      <c r="Y202" s="558" t="str">
        <f>IF(Y201="","",VLOOKUP(Y201,[8]シフト記号表!$C$6:$L$47,10,FALSE))</f>
        <v/>
      </c>
      <c r="Z202" s="558" t="str">
        <f>IF(Z201="","",VLOOKUP(Z201,[8]シフト記号表!$C$6:$L$47,10,FALSE))</f>
        <v/>
      </c>
      <c r="AA202" s="558" t="str">
        <f>IF(AA201="","",VLOOKUP(AA201,[8]シフト記号表!$C$6:$L$47,10,FALSE))</f>
        <v/>
      </c>
      <c r="AB202" s="558" t="str">
        <f>IF(AB201="","",VLOOKUP(AB201,[8]シフト記号表!$C$6:$L$47,10,FALSE))</f>
        <v/>
      </c>
      <c r="AC202" s="559" t="str">
        <f>IF(AC201="","",VLOOKUP(AC201,[8]シフト記号表!$C$6:$L$47,10,FALSE))</f>
        <v/>
      </c>
      <c r="AD202" s="557" t="str">
        <f>IF(AD201="","",VLOOKUP(AD201,[8]シフト記号表!$C$6:$L$47,10,FALSE))</f>
        <v/>
      </c>
      <c r="AE202" s="558" t="str">
        <f>IF(AE201="","",VLOOKUP(AE201,[8]シフト記号表!$C$6:$L$47,10,FALSE))</f>
        <v/>
      </c>
      <c r="AF202" s="558" t="str">
        <f>IF(AF201="","",VLOOKUP(AF201,[8]シフト記号表!$C$6:$L$47,10,FALSE))</f>
        <v/>
      </c>
      <c r="AG202" s="558" t="str">
        <f>IF(AG201="","",VLOOKUP(AG201,[8]シフト記号表!$C$6:$L$47,10,FALSE))</f>
        <v/>
      </c>
      <c r="AH202" s="558" t="str">
        <f>IF(AH201="","",VLOOKUP(AH201,[8]シフト記号表!$C$6:$L$47,10,FALSE))</f>
        <v/>
      </c>
      <c r="AI202" s="558" t="str">
        <f>IF(AI201="","",VLOOKUP(AI201,[8]シフト記号表!$C$6:$L$47,10,FALSE))</f>
        <v/>
      </c>
      <c r="AJ202" s="559" t="str">
        <f>IF(AJ201="","",VLOOKUP(AJ201,[8]シフト記号表!$C$6:$L$47,10,FALSE))</f>
        <v/>
      </c>
      <c r="AK202" s="557" t="str">
        <f>IF(AK201="","",VLOOKUP(AK201,[8]シフト記号表!$C$6:$L$47,10,FALSE))</f>
        <v/>
      </c>
      <c r="AL202" s="558" t="str">
        <f>IF(AL201="","",VLOOKUP(AL201,[8]シフト記号表!$C$6:$L$47,10,FALSE))</f>
        <v/>
      </c>
      <c r="AM202" s="558" t="str">
        <f>IF(AM201="","",VLOOKUP(AM201,[8]シフト記号表!$C$6:$L$47,10,FALSE))</f>
        <v/>
      </c>
      <c r="AN202" s="558" t="str">
        <f>IF(AN201="","",VLOOKUP(AN201,[8]シフト記号表!$C$6:$L$47,10,FALSE))</f>
        <v/>
      </c>
      <c r="AO202" s="558" t="str">
        <f>IF(AO201="","",VLOOKUP(AO201,[8]シフト記号表!$C$6:$L$47,10,FALSE))</f>
        <v/>
      </c>
      <c r="AP202" s="558" t="str">
        <f>IF(AP201="","",VLOOKUP(AP201,[8]シフト記号表!$C$6:$L$47,10,FALSE))</f>
        <v/>
      </c>
      <c r="AQ202" s="559" t="str">
        <f>IF(AQ201="","",VLOOKUP(AQ201,[8]シフト記号表!$C$6:$L$47,10,FALSE))</f>
        <v/>
      </c>
      <c r="AR202" s="557" t="str">
        <f>IF(AR201="","",VLOOKUP(AR201,[8]シフト記号表!$C$6:$L$47,10,FALSE))</f>
        <v/>
      </c>
      <c r="AS202" s="558" t="str">
        <f>IF(AS201="","",VLOOKUP(AS201,[8]シフト記号表!$C$6:$L$47,10,FALSE))</f>
        <v/>
      </c>
      <c r="AT202" s="558" t="str">
        <f>IF(AT201="","",VLOOKUP(AT201,[8]シフト記号表!$C$6:$L$47,10,FALSE))</f>
        <v/>
      </c>
      <c r="AU202" s="558" t="str">
        <f>IF(AU201="","",VLOOKUP(AU201,[8]シフト記号表!$C$6:$L$47,10,FALSE))</f>
        <v/>
      </c>
      <c r="AV202" s="558" t="str">
        <f>IF(AV201="","",VLOOKUP(AV201,[8]シフト記号表!$C$6:$L$47,10,FALSE))</f>
        <v/>
      </c>
      <c r="AW202" s="558" t="str">
        <f>IF(AW201="","",VLOOKUP(AW201,[8]シフト記号表!$C$6:$L$47,10,FALSE))</f>
        <v/>
      </c>
      <c r="AX202" s="559" t="str">
        <f>IF(AX201="","",VLOOKUP(AX201,[8]シフト記号表!$C$6:$L$47,10,FALSE))</f>
        <v/>
      </c>
      <c r="AY202" s="557" t="str">
        <f>IF(AY201="","",VLOOKUP(AY201,[8]シフト記号表!$C$6:$L$47,10,FALSE))</f>
        <v/>
      </c>
      <c r="AZ202" s="558" t="str">
        <f>IF(AZ201="","",VLOOKUP(AZ201,[8]シフト記号表!$C$6:$L$47,10,FALSE))</f>
        <v/>
      </c>
      <c r="BA202" s="558" t="str">
        <f>IF(BA201="","",VLOOKUP(BA201,[8]シフト記号表!$C$6:$L$47,10,FALSE))</f>
        <v/>
      </c>
      <c r="BB202" s="2132">
        <f>IF($BE$3="４週",SUM(W202:AX202),IF($BE$3="暦月",SUM(W202:BA202),""))</f>
        <v>0</v>
      </c>
      <c r="BC202" s="2133"/>
      <c r="BD202" s="2134">
        <f>IF($BE$3="４週",BB202/4,IF($BE$3="暦月",(BB202/($BE$8/7)),""))</f>
        <v>0</v>
      </c>
      <c r="BE202" s="2133"/>
      <c r="BF202" s="2129"/>
      <c r="BG202" s="2130"/>
      <c r="BH202" s="2130"/>
      <c r="BI202" s="2130"/>
      <c r="BJ202" s="2131"/>
    </row>
    <row r="203" spans="2:62" ht="20.25" customHeight="1" x14ac:dyDescent="0.15">
      <c r="B203" s="2049">
        <f>B201+1</f>
        <v>94</v>
      </c>
      <c r="C203" s="2121"/>
      <c r="D203" s="2122"/>
      <c r="E203" s="761"/>
      <c r="F203" s="762"/>
      <c r="G203" s="761"/>
      <c r="H203" s="762"/>
      <c r="I203" s="2123"/>
      <c r="J203" s="2124"/>
      <c r="K203" s="2125"/>
      <c r="L203" s="2126"/>
      <c r="M203" s="2126"/>
      <c r="N203" s="2122"/>
      <c r="O203" s="2066"/>
      <c r="P203" s="2067"/>
      <c r="Q203" s="2067"/>
      <c r="R203" s="2067"/>
      <c r="S203" s="2068"/>
      <c r="T203" s="776" t="s">
        <v>887</v>
      </c>
      <c r="U203" s="777"/>
      <c r="V203" s="778"/>
      <c r="W203" s="549"/>
      <c r="X203" s="550"/>
      <c r="Y203" s="550"/>
      <c r="Z203" s="550"/>
      <c r="AA203" s="550"/>
      <c r="AB203" s="550"/>
      <c r="AC203" s="551"/>
      <c r="AD203" s="549"/>
      <c r="AE203" s="550"/>
      <c r="AF203" s="550"/>
      <c r="AG203" s="550"/>
      <c r="AH203" s="550"/>
      <c r="AI203" s="550"/>
      <c r="AJ203" s="551"/>
      <c r="AK203" s="549"/>
      <c r="AL203" s="550"/>
      <c r="AM203" s="550"/>
      <c r="AN203" s="550"/>
      <c r="AO203" s="550"/>
      <c r="AP203" s="550"/>
      <c r="AQ203" s="551"/>
      <c r="AR203" s="549"/>
      <c r="AS203" s="550"/>
      <c r="AT203" s="550"/>
      <c r="AU203" s="550"/>
      <c r="AV203" s="550"/>
      <c r="AW203" s="550"/>
      <c r="AX203" s="551"/>
      <c r="AY203" s="549"/>
      <c r="AZ203" s="550"/>
      <c r="BA203" s="772"/>
      <c r="BB203" s="2127"/>
      <c r="BC203" s="2128"/>
      <c r="BD203" s="2116"/>
      <c r="BE203" s="2117"/>
      <c r="BF203" s="2118"/>
      <c r="BG203" s="2119"/>
      <c r="BH203" s="2119"/>
      <c r="BI203" s="2119"/>
      <c r="BJ203" s="2120"/>
    </row>
    <row r="204" spans="2:62" ht="20.25" customHeight="1" x14ac:dyDescent="0.15">
      <c r="B204" s="2050"/>
      <c r="C204" s="2135"/>
      <c r="D204" s="2136"/>
      <c r="E204" s="779"/>
      <c r="F204" s="780">
        <f>C203</f>
        <v>0</v>
      </c>
      <c r="G204" s="779"/>
      <c r="H204" s="780">
        <f>I203</f>
        <v>0</v>
      </c>
      <c r="I204" s="2137"/>
      <c r="J204" s="2138"/>
      <c r="K204" s="2139"/>
      <c r="L204" s="2140"/>
      <c r="M204" s="2140"/>
      <c r="N204" s="2136"/>
      <c r="O204" s="2066"/>
      <c r="P204" s="2067"/>
      <c r="Q204" s="2067"/>
      <c r="R204" s="2067"/>
      <c r="S204" s="2068"/>
      <c r="T204" s="773" t="s">
        <v>888</v>
      </c>
      <c r="U204" s="774"/>
      <c r="V204" s="775"/>
      <c r="W204" s="557" t="str">
        <f>IF(W203="","",VLOOKUP(W203,[8]シフト記号表!$C$6:$L$47,10,FALSE))</f>
        <v/>
      </c>
      <c r="X204" s="558" t="str">
        <f>IF(X203="","",VLOOKUP(X203,[8]シフト記号表!$C$6:$L$47,10,FALSE))</f>
        <v/>
      </c>
      <c r="Y204" s="558" t="str">
        <f>IF(Y203="","",VLOOKUP(Y203,[8]シフト記号表!$C$6:$L$47,10,FALSE))</f>
        <v/>
      </c>
      <c r="Z204" s="558" t="str">
        <f>IF(Z203="","",VLOOKUP(Z203,[8]シフト記号表!$C$6:$L$47,10,FALSE))</f>
        <v/>
      </c>
      <c r="AA204" s="558" t="str">
        <f>IF(AA203="","",VLOOKUP(AA203,[8]シフト記号表!$C$6:$L$47,10,FALSE))</f>
        <v/>
      </c>
      <c r="AB204" s="558" t="str">
        <f>IF(AB203="","",VLOOKUP(AB203,[8]シフト記号表!$C$6:$L$47,10,FALSE))</f>
        <v/>
      </c>
      <c r="AC204" s="559" t="str">
        <f>IF(AC203="","",VLOOKUP(AC203,[8]シフト記号表!$C$6:$L$47,10,FALSE))</f>
        <v/>
      </c>
      <c r="AD204" s="557" t="str">
        <f>IF(AD203="","",VLOOKUP(AD203,[8]シフト記号表!$C$6:$L$47,10,FALSE))</f>
        <v/>
      </c>
      <c r="AE204" s="558" t="str">
        <f>IF(AE203="","",VLOOKUP(AE203,[8]シフト記号表!$C$6:$L$47,10,FALSE))</f>
        <v/>
      </c>
      <c r="AF204" s="558" t="str">
        <f>IF(AF203="","",VLOOKUP(AF203,[8]シフト記号表!$C$6:$L$47,10,FALSE))</f>
        <v/>
      </c>
      <c r="AG204" s="558" t="str">
        <f>IF(AG203="","",VLOOKUP(AG203,[8]シフト記号表!$C$6:$L$47,10,FALSE))</f>
        <v/>
      </c>
      <c r="AH204" s="558" t="str">
        <f>IF(AH203="","",VLOOKUP(AH203,[8]シフト記号表!$C$6:$L$47,10,FALSE))</f>
        <v/>
      </c>
      <c r="AI204" s="558" t="str">
        <f>IF(AI203="","",VLOOKUP(AI203,[8]シフト記号表!$C$6:$L$47,10,FALSE))</f>
        <v/>
      </c>
      <c r="AJ204" s="559" t="str">
        <f>IF(AJ203="","",VLOOKUP(AJ203,[8]シフト記号表!$C$6:$L$47,10,FALSE))</f>
        <v/>
      </c>
      <c r="AK204" s="557" t="str">
        <f>IF(AK203="","",VLOOKUP(AK203,[8]シフト記号表!$C$6:$L$47,10,FALSE))</f>
        <v/>
      </c>
      <c r="AL204" s="558" t="str">
        <f>IF(AL203="","",VLOOKUP(AL203,[8]シフト記号表!$C$6:$L$47,10,FALSE))</f>
        <v/>
      </c>
      <c r="AM204" s="558" t="str">
        <f>IF(AM203="","",VLOOKUP(AM203,[8]シフト記号表!$C$6:$L$47,10,FALSE))</f>
        <v/>
      </c>
      <c r="AN204" s="558" t="str">
        <f>IF(AN203="","",VLOOKUP(AN203,[8]シフト記号表!$C$6:$L$47,10,FALSE))</f>
        <v/>
      </c>
      <c r="AO204" s="558" t="str">
        <f>IF(AO203="","",VLOOKUP(AO203,[8]シフト記号表!$C$6:$L$47,10,FALSE))</f>
        <v/>
      </c>
      <c r="AP204" s="558" t="str">
        <f>IF(AP203="","",VLOOKUP(AP203,[8]シフト記号表!$C$6:$L$47,10,FALSE))</f>
        <v/>
      </c>
      <c r="AQ204" s="559" t="str">
        <f>IF(AQ203="","",VLOOKUP(AQ203,[8]シフト記号表!$C$6:$L$47,10,FALSE))</f>
        <v/>
      </c>
      <c r="AR204" s="557" t="str">
        <f>IF(AR203="","",VLOOKUP(AR203,[8]シフト記号表!$C$6:$L$47,10,FALSE))</f>
        <v/>
      </c>
      <c r="AS204" s="558" t="str">
        <f>IF(AS203="","",VLOOKUP(AS203,[8]シフト記号表!$C$6:$L$47,10,FALSE))</f>
        <v/>
      </c>
      <c r="AT204" s="558" t="str">
        <f>IF(AT203="","",VLOOKUP(AT203,[8]シフト記号表!$C$6:$L$47,10,FALSE))</f>
        <v/>
      </c>
      <c r="AU204" s="558" t="str">
        <f>IF(AU203="","",VLOOKUP(AU203,[8]シフト記号表!$C$6:$L$47,10,FALSE))</f>
        <v/>
      </c>
      <c r="AV204" s="558" t="str">
        <f>IF(AV203="","",VLOOKUP(AV203,[8]シフト記号表!$C$6:$L$47,10,FALSE))</f>
        <v/>
      </c>
      <c r="AW204" s="558" t="str">
        <f>IF(AW203="","",VLOOKUP(AW203,[8]シフト記号表!$C$6:$L$47,10,FALSE))</f>
        <v/>
      </c>
      <c r="AX204" s="559" t="str">
        <f>IF(AX203="","",VLOOKUP(AX203,[8]シフト記号表!$C$6:$L$47,10,FALSE))</f>
        <v/>
      </c>
      <c r="AY204" s="557" t="str">
        <f>IF(AY203="","",VLOOKUP(AY203,[8]シフト記号表!$C$6:$L$47,10,FALSE))</f>
        <v/>
      </c>
      <c r="AZ204" s="558" t="str">
        <f>IF(AZ203="","",VLOOKUP(AZ203,[8]シフト記号表!$C$6:$L$47,10,FALSE))</f>
        <v/>
      </c>
      <c r="BA204" s="558" t="str">
        <f>IF(BA203="","",VLOOKUP(BA203,[8]シフト記号表!$C$6:$L$47,10,FALSE))</f>
        <v/>
      </c>
      <c r="BB204" s="2132">
        <f>IF($BE$3="４週",SUM(W204:AX204),IF($BE$3="暦月",SUM(W204:BA204),""))</f>
        <v>0</v>
      </c>
      <c r="BC204" s="2133"/>
      <c r="BD204" s="2134">
        <f>IF($BE$3="４週",BB204/4,IF($BE$3="暦月",(BB204/($BE$8/7)),""))</f>
        <v>0</v>
      </c>
      <c r="BE204" s="2133"/>
      <c r="BF204" s="2129"/>
      <c r="BG204" s="2130"/>
      <c r="BH204" s="2130"/>
      <c r="BI204" s="2130"/>
      <c r="BJ204" s="2131"/>
    </row>
    <row r="205" spans="2:62" ht="20.25" customHeight="1" x14ac:dyDescent="0.15">
      <c r="B205" s="2049">
        <f>B203+1</f>
        <v>95</v>
      </c>
      <c r="C205" s="2121"/>
      <c r="D205" s="2122"/>
      <c r="E205" s="761"/>
      <c r="F205" s="762"/>
      <c r="G205" s="761"/>
      <c r="H205" s="762"/>
      <c r="I205" s="2123"/>
      <c r="J205" s="2124"/>
      <c r="K205" s="2125"/>
      <c r="L205" s="2126"/>
      <c r="M205" s="2126"/>
      <c r="N205" s="2122"/>
      <c r="O205" s="2066"/>
      <c r="P205" s="2067"/>
      <c r="Q205" s="2067"/>
      <c r="R205" s="2067"/>
      <c r="S205" s="2068"/>
      <c r="T205" s="776" t="s">
        <v>887</v>
      </c>
      <c r="U205" s="777"/>
      <c r="V205" s="778"/>
      <c r="W205" s="549"/>
      <c r="X205" s="550"/>
      <c r="Y205" s="550"/>
      <c r="Z205" s="550"/>
      <c r="AA205" s="550"/>
      <c r="AB205" s="550"/>
      <c r="AC205" s="551"/>
      <c r="AD205" s="549"/>
      <c r="AE205" s="550"/>
      <c r="AF205" s="550"/>
      <c r="AG205" s="550"/>
      <c r="AH205" s="550"/>
      <c r="AI205" s="550"/>
      <c r="AJ205" s="551"/>
      <c r="AK205" s="549"/>
      <c r="AL205" s="550"/>
      <c r="AM205" s="550"/>
      <c r="AN205" s="550"/>
      <c r="AO205" s="550"/>
      <c r="AP205" s="550"/>
      <c r="AQ205" s="551"/>
      <c r="AR205" s="549"/>
      <c r="AS205" s="550"/>
      <c r="AT205" s="550"/>
      <c r="AU205" s="550"/>
      <c r="AV205" s="550"/>
      <c r="AW205" s="550"/>
      <c r="AX205" s="551"/>
      <c r="AY205" s="549"/>
      <c r="AZ205" s="550"/>
      <c r="BA205" s="772"/>
      <c r="BB205" s="2127"/>
      <c r="BC205" s="2128"/>
      <c r="BD205" s="2116"/>
      <c r="BE205" s="2117"/>
      <c r="BF205" s="2118"/>
      <c r="BG205" s="2119"/>
      <c r="BH205" s="2119"/>
      <c r="BI205" s="2119"/>
      <c r="BJ205" s="2120"/>
    </row>
    <row r="206" spans="2:62" ht="20.25" customHeight="1" x14ac:dyDescent="0.15">
      <c r="B206" s="2050"/>
      <c r="C206" s="2135"/>
      <c r="D206" s="2136"/>
      <c r="E206" s="779"/>
      <c r="F206" s="780">
        <f>C205</f>
        <v>0</v>
      </c>
      <c r="G206" s="779"/>
      <c r="H206" s="780">
        <f>I205</f>
        <v>0</v>
      </c>
      <c r="I206" s="2137"/>
      <c r="J206" s="2138"/>
      <c r="K206" s="2139"/>
      <c r="L206" s="2140"/>
      <c r="M206" s="2140"/>
      <c r="N206" s="2136"/>
      <c r="O206" s="2066"/>
      <c r="P206" s="2067"/>
      <c r="Q206" s="2067"/>
      <c r="R206" s="2067"/>
      <c r="S206" s="2068"/>
      <c r="T206" s="773" t="s">
        <v>888</v>
      </c>
      <c r="U206" s="774"/>
      <c r="V206" s="775"/>
      <c r="W206" s="557" t="str">
        <f>IF(W205="","",VLOOKUP(W205,[8]シフト記号表!$C$6:$L$47,10,FALSE))</f>
        <v/>
      </c>
      <c r="X206" s="558" t="str">
        <f>IF(X205="","",VLOOKUP(X205,[8]シフト記号表!$C$6:$L$47,10,FALSE))</f>
        <v/>
      </c>
      <c r="Y206" s="558" t="str">
        <f>IF(Y205="","",VLOOKUP(Y205,[8]シフト記号表!$C$6:$L$47,10,FALSE))</f>
        <v/>
      </c>
      <c r="Z206" s="558" t="str">
        <f>IF(Z205="","",VLOOKUP(Z205,[8]シフト記号表!$C$6:$L$47,10,FALSE))</f>
        <v/>
      </c>
      <c r="AA206" s="558" t="str">
        <f>IF(AA205="","",VLOOKUP(AA205,[8]シフト記号表!$C$6:$L$47,10,FALSE))</f>
        <v/>
      </c>
      <c r="AB206" s="558" t="str">
        <f>IF(AB205="","",VLOOKUP(AB205,[8]シフト記号表!$C$6:$L$47,10,FALSE))</f>
        <v/>
      </c>
      <c r="AC206" s="559" t="str">
        <f>IF(AC205="","",VLOOKUP(AC205,[8]シフト記号表!$C$6:$L$47,10,FALSE))</f>
        <v/>
      </c>
      <c r="AD206" s="557" t="str">
        <f>IF(AD205="","",VLOOKUP(AD205,[8]シフト記号表!$C$6:$L$47,10,FALSE))</f>
        <v/>
      </c>
      <c r="AE206" s="558" t="str">
        <f>IF(AE205="","",VLOOKUP(AE205,[8]シフト記号表!$C$6:$L$47,10,FALSE))</f>
        <v/>
      </c>
      <c r="AF206" s="558" t="str">
        <f>IF(AF205="","",VLOOKUP(AF205,[8]シフト記号表!$C$6:$L$47,10,FALSE))</f>
        <v/>
      </c>
      <c r="AG206" s="558" t="str">
        <f>IF(AG205="","",VLOOKUP(AG205,[8]シフト記号表!$C$6:$L$47,10,FALSE))</f>
        <v/>
      </c>
      <c r="AH206" s="558" t="str">
        <f>IF(AH205="","",VLOOKUP(AH205,[8]シフト記号表!$C$6:$L$47,10,FALSE))</f>
        <v/>
      </c>
      <c r="AI206" s="558" t="str">
        <f>IF(AI205="","",VLOOKUP(AI205,[8]シフト記号表!$C$6:$L$47,10,FALSE))</f>
        <v/>
      </c>
      <c r="AJ206" s="559" t="str">
        <f>IF(AJ205="","",VLOOKUP(AJ205,[8]シフト記号表!$C$6:$L$47,10,FALSE))</f>
        <v/>
      </c>
      <c r="AK206" s="557" t="str">
        <f>IF(AK205="","",VLOOKUP(AK205,[8]シフト記号表!$C$6:$L$47,10,FALSE))</f>
        <v/>
      </c>
      <c r="AL206" s="558" t="str">
        <f>IF(AL205="","",VLOOKUP(AL205,[8]シフト記号表!$C$6:$L$47,10,FALSE))</f>
        <v/>
      </c>
      <c r="AM206" s="558" t="str">
        <f>IF(AM205="","",VLOOKUP(AM205,[8]シフト記号表!$C$6:$L$47,10,FALSE))</f>
        <v/>
      </c>
      <c r="AN206" s="558" t="str">
        <f>IF(AN205="","",VLOOKUP(AN205,[8]シフト記号表!$C$6:$L$47,10,FALSE))</f>
        <v/>
      </c>
      <c r="AO206" s="558" t="str">
        <f>IF(AO205="","",VLOOKUP(AO205,[8]シフト記号表!$C$6:$L$47,10,FALSE))</f>
        <v/>
      </c>
      <c r="AP206" s="558" t="str">
        <f>IF(AP205="","",VLOOKUP(AP205,[8]シフト記号表!$C$6:$L$47,10,FALSE))</f>
        <v/>
      </c>
      <c r="AQ206" s="559" t="str">
        <f>IF(AQ205="","",VLOOKUP(AQ205,[8]シフト記号表!$C$6:$L$47,10,FALSE))</f>
        <v/>
      </c>
      <c r="AR206" s="557" t="str">
        <f>IF(AR205="","",VLOOKUP(AR205,[8]シフト記号表!$C$6:$L$47,10,FALSE))</f>
        <v/>
      </c>
      <c r="AS206" s="558" t="str">
        <f>IF(AS205="","",VLOOKUP(AS205,[8]シフト記号表!$C$6:$L$47,10,FALSE))</f>
        <v/>
      </c>
      <c r="AT206" s="558" t="str">
        <f>IF(AT205="","",VLOOKUP(AT205,[8]シフト記号表!$C$6:$L$47,10,FALSE))</f>
        <v/>
      </c>
      <c r="AU206" s="558" t="str">
        <f>IF(AU205="","",VLOOKUP(AU205,[8]シフト記号表!$C$6:$L$47,10,FALSE))</f>
        <v/>
      </c>
      <c r="AV206" s="558" t="str">
        <f>IF(AV205="","",VLOOKUP(AV205,[8]シフト記号表!$C$6:$L$47,10,FALSE))</f>
        <v/>
      </c>
      <c r="AW206" s="558" t="str">
        <f>IF(AW205="","",VLOOKUP(AW205,[8]シフト記号表!$C$6:$L$47,10,FALSE))</f>
        <v/>
      </c>
      <c r="AX206" s="559" t="str">
        <f>IF(AX205="","",VLOOKUP(AX205,[8]シフト記号表!$C$6:$L$47,10,FALSE))</f>
        <v/>
      </c>
      <c r="AY206" s="557" t="str">
        <f>IF(AY205="","",VLOOKUP(AY205,[8]シフト記号表!$C$6:$L$47,10,FALSE))</f>
        <v/>
      </c>
      <c r="AZ206" s="558" t="str">
        <f>IF(AZ205="","",VLOOKUP(AZ205,[8]シフト記号表!$C$6:$L$47,10,FALSE))</f>
        <v/>
      </c>
      <c r="BA206" s="558" t="str">
        <f>IF(BA205="","",VLOOKUP(BA205,[8]シフト記号表!$C$6:$L$47,10,FALSE))</f>
        <v/>
      </c>
      <c r="BB206" s="2132">
        <f>IF($BE$3="４週",SUM(W206:AX206),IF($BE$3="暦月",SUM(W206:BA206),""))</f>
        <v>0</v>
      </c>
      <c r="BC206" s="2133"/>
      <c r="BD206" s="2134">
        <f>IF($BE$3="４週",BB206/4,IF($BE$3="暦月",(BB206/($BE$8/7)),""))</f>
        <v>0</v>
      </c>
      <c r="BE206" s="2133"/>
      <c r="BF206" s="2129"/>
      <c r="BG206" s="2130"/>
      <c r="BH206" s="2130"/>
      <c r="BI206" s="2130"/>
      <c r="BJ206" s="2131"/>
    </row>
    <row r="207" spans="2:62" ht="20.25" customHeight="1" x14ac:dyDescent="0.15">
      <c r="B207" s="2049">
        <f>B205+1</f>
        <v>96</v>
      </c>
      <c r="C207" s="2121"/>
      <c r="D207" s="2122"/>
      <c r="E207" s="761"/>
      <c r="F207" s="762"/>
      <c r="G207" s="761"/>
      <c r="H207" s="762"/>
      <c r="I207" s="2123"/>
      <c r="J207" s="2124"/>
      <c r="K207" s="2125"/>
      <c r="L207" s="2126"/>
      <c r="M207" s="2126"/>
      <c r="N207" s="2122"/>
      <c r="O207" s="2066"/>
      <c r="P207" s="2067"/>
      <c r="Q207" s="2067"/>
      <c r="R207" s="2067"/>
      <c r="S207" s="2068"/>
      <c r="T207" s="776" t="s">
        <v>887</v>
      </c>
      <c r="U207" s="777"/>
      <c r="V207" s="778"/>
      <c r="W207" s="549"/>
      <c r="X207" s="550"/>
      <c r="Y207" s="550"/>
      <c r="Z207" s="550"/>
      <c r="AA207" s="550"/>
      <c r="AB207" s="550"/>
      <c r="AC207" s="551"/>
      <c r="AD207" s="549"/>
      <c r="AE207" s="550"/>
      <c r="AF207" s="550"/>
      <c r="AG207" s="550"/>
      <c r="AH207" s="550"/>
      <c r="AI207" s="550"/>
      <c r="AJ207" s="551"/>
      <c r="AK207" s="549"/>
      <c r="AL207" s="550"/>
      <c r="AM207" s="550"/>
      <c r="AN207" s="550"/>
      <c r="AO207" s="550"/>
      <c r="AP207" s="550"/>
      <c r="AQ207" s="551"/>
      <c r="AR207" s="549"/>
      <c r="AS207" s="550"/>
      <c r="AT207" s="550"/>
      <c r="AU207" s="550"/>
      <c r="AV207" s="550"/>
      <c r="AW207" s="550"/>
      <c r="AX207" s="551"/>
      <c r="AY207" s="549"/>
      <c r="AZ207" s="550"/>
      <c r="BA207" s="772"/>
      <c r="BB207" s="2127"/>
      <c r="BC207" s="2128"/>
      <c r="BD207" s="2116"/>
      <c r="BE207" s="2117"/>
      <c r="BF207" s="2118"/>
      <c r="BG207" s="2119"/>
      <c r="BH207" s="2119"/>
      <c r="BI207" s="2119"/>
      <c r="BJ207" s="2120"/>
    </row>
    <row r="208" spans="2:62" ht="20.25" customHeight="1" x14ac:dyDescent="0.15">
      <c r="B208" s="2050"/>
      <c r="C208" s="2135"/>
      <c r="D208" s="2136"/>
      <c r="E208" s="779"/>
      <c r="F208" s="780">
        <f>C207</f>
        <v>0</v>
      </c>
      <c r="G208" s="779"/>
      <c r="H208" s="780">
        <f>I207</f>
        <v>0</v>
      </c>
      <c r="I208" s="2137"/>
      <c r="J208" s="2138"/>
      <c r="K208" s="2139"/>
      <c r="L208" s="2140"/>
      <c r="M208" s="2140"/>
      <c r="N208" s="2136"/>
      <c r="O208" s="2066"/>
      <c r="P208" s="2067"/>
      <c r="Q208" s="2067"/>
      <c r="R208" s="2067"/>
      <c r="S208" s="2068"/>
      <c r="T208" s="773" t="s">
        <v>888</v>
      </c>
      <c r="U208" s="774"/>
      <c r="V208" s="775"/>
      <c r="W208" s="557" t="str">
        <f>IF(W207="","",VLOOKUP(W207,[8]シフト記号表!$C$6:$L$47,10,FALSE))</f>
        <v/>
      </c>
      <c r="X208" s="558" t="str">
        <f>IF(X207="","",VLOOKUP(X207,[8]シフト記号表!$C$6:$L$47,10,FALSE))</f>
        <v/>
      </c>
      <c r="Y208" s="558" t="str">
        <f>IF(Y207="","",VLOOKUP(Y207,[8]シフト記号表!$C$6:$L$47,10,FALSE))</f>
        <v/>
      </c>
      <c r="Z208" s="558" t="str">
        <f>IF(Z207="","",VLOOKUP(Z207,[8]シフト記号表!$C$6:$L$47,10,FALSE))</f>
        <v/>
      </c>
      <c r="AA208" s="558" t="str">
        <f>IF(AA207="","",VLOOKUP(AA207,[8]シフト記号表!$C$6:$L$47,10,FALSE))</f>
        <v/>
      </c>
      <c r="AB208" s="558" t="str">
        <f>IF(AB207="","",VLOOKUP(AB207,[8]シフト記号表!$C$6:$L$47,10,FALSE))</f>
        <v/>
      </c>
      <c r="AC208" s="559" t="str">
        <f>IF(AC207="","",VLOOKUP(AC207,[8]シフト記号表!$C$6:$L$47,10,FALSE))</f>
        <v/>
      </c>
      <c r="AD208" s="557" t="str">
        <f>IF(AD207="","",VLOOKUP(AD207,[8]シフト記号表!$C$6:$L$47,10,FALSE))</f>
        <v/>
      </c>
      <c r="AE208" s="558" t="str">
        <f>IF(AE207="","",VLOOKUP(AE207,[8]シフト記号表!$C$6:$L$47,10,FALSE))</f>
        <v/>
      </c>
      <c r="AF208" s="558" t="str">
        <f>IF(AF207="","",VLOOKUP(AF207,[8]シフト記号表!$C$6:$L$47,10,FALSE))</f>
        <v/>
      </c>
      <c r="AG208" s="558" t="str">
        <f>IF(AG207="","",VLOOKUP(AG207,[8]シフト記号表!$C$6:$L$47,10,FALSE))</f>
        <v/>
      </c>
      <c r="AH208" s="558" t="str">
        <f>IF(AH207="","",VLOOKUP(AH207,[8]シフト記号表!$C$6:$L$47,10,FALSE))</f>
        <v/>
      </c>
      <c r="AI208" s="558" t="str">
        <f>IF(AI207="","",VLOOKUP(AI207,[8]シフト記号表!$C$6:$L$47,10,FALSE))</f>
        <v/>
      </c>
      <c r="AJ208" s="559" t="str">
        <f>IF(AJ207="","",VLOOKUP(AJ207,[8]シフト記号表!$C$6:$L$47,10,FALSE))</f>
        <v/>
      </c>
      <c r="AK208" s="557" t="str">
        <f>IF(AK207="","",VLOOKUP(AK207,[8]シフト記号表!$C$6:$L$47,10,FALSE))</f>
        <v/>
      </c>
      <c r="AL208" s="558" t="str">
        <f>IF(AL207="","",VLOOKUP(AL207,[8]シフト記号表!$C$6:$L$47,10,FALSE))</f>
        <v/>
      </c>
      <c r="AM208" s="558" t="str">
        <f>IF(AM207="","",VLOOKUP(AM207,[8]シフト記号表!$C$6:$L$47,10,FALSE))</f>
        <v/>
      </c>
      <c r="AN208" s="558" t="str">
        <f>IF(AN207="","",VLOOKUP(AN207,[8]シフト記号表!$C$6:$L$47,10,FALSE))</f>
        <v/>
      </c>
      <c r="AO208" s="558" t="str">
        <f>IF(AO207="","",VLOOKUP(AO207,[8]シフト記号表!$C$6:$L$47,10,FALSE))</f>
        <v/>
      </c>
      <c r="AP208" s="558" t="str">
        <f>IF(AP207="","",VLOOKUP(AP207,[8]シフト記号表!$C$6:$L$47,10,FALSE))</f>
        <v/>
      </c>
      <c r="AQ208" s="559" t="str">
        <f>IF(AQ207="","",VLOOKUP(AQ207,[8]シフト記号表!$C$6:$L$47,10,FALSE))</f>
        <v/>
      </c>
      <c r="AR208" s="557" t="str">
        <f>IF(AR207="","",VLOOKUP(AR207,[8]シフト記号表!$C$6:$L$47,10,FALSE))</f>
        <v/>
      </c>
      <c r="AS208" s="558" t="str">
        <f>IF(AS207="","",VLOOKUP(AS207,[8]シフト記号表!$C$6:$L$47,10,FALSE))</f>
        <v/>
      </c>
      <c r="AT208" s="558" t="str">
        <f>IF(AT207="","",VLOOKUP(AT207,[8]シフト記号表!$C$6:$L$47,10,FALSE))</f>
        <v/>
      </c>
      <c r="AU208" s="558" t="str">
        <f>IF(AU207="","",VLOOKUP(AU207,[8]シフト記号表!$C$6:$L$47,10,FALSE))</f>
        <v/>
      </c>
      <c r="AV208" s="558" t="str">
        <f>IF(AV207="","",VLOOKUP(AV207,[8]シフト記号表!$C$6:$L$47,10,FALSE))</f>
        <v/>
      </c>
      <c r="AW208" s="558" t="str">
        <f>IF(AW207="","",VLOOKUP(AW207,[8]シフト記号表!$C$6:$L$47,10,FALSE))</f>
        <v/>
      </c>
      <c r="AX208" s="559" t="str">
        <f>IF(AX207="","",VLOOKUP(AX207,[8]シフト記号表!$C$6:$L$47,10,FALSE))</f>
        <v/>
      </c>
      <c r="AY208" s="557" t="str">
        <f>IF(AY207="","",VLOOKUP(AY207,[8]シフト記号表!$C$6:$L$47,10,FALSE))</f>
        <v/>
      </c>
      <c r="AZ208" s="558" t="str">
        <f>IF(AZ207="","",VLOOKUP(AZ207,[8]シフト記号表!$C$6:$L$47,10,FALSE))</f>
        <v/>
      </c>
      <c r="BA208" s="558" t="str">
        <f>IF(BA207="","",VLOOKUP(BA207,[8]シフト記号表!$C$6:$L$47,10,FALSE))</f>
        <v/>
      </c>
      <c r="BB208" s="2132">
        <f>IF($BE$3="４週",SUM(W208:AX208),IF($BE$3="暦月",SUM(W208:BA208),""))</f>
        <v>0</v>
      </c>
      <c r="BC208" s="2133"/>
      <c r="BD208" s="2134">
        <f>IF($BE$3="４週",BB208/4,IF($BE$3="暦月",(BB208/($BE$8/7)),""))</f>
        <v>0</v>
      </c>
      <c r="BE208" s="2133"/>
      <c r="BF208" s="2129"/>
      <c r="BG208" s="2130"/>
      <c r="BH208" s="2130"/>
      <c r="BI208" s="2130"/>
      <c r="BJ208" s="2131"/>
    </row>
    <row r="209" spans="2:62" ht="20.25" customHeight="1" x14ac:dyDescent="0.15">
      <c r="B209" s="2049">
        <f>B207+1</f>
        <v>97</v>
      </c>
      <c r="C209" s="2121"/>
      <c r="D209" s="2122"/>
      <c r="E209" s="761"/>
      <c r="F209" s="762"/>
      <c r="G209" s="761"/>
      <c r="H209" s="762"/>
      <c r="I209" s="2123"/>
      <c r="J209" s="2124"/>
      <c r="K209" s="2125"/>
      <c r="L209" s="2126"/>
      <c r="M209" s="2126"/>
      <c r="N209" s="2122"/>
      <c r="O209" s="2066"/>
      <c r="P209" s="2067"/>
      <c r="Q209" s="2067"/>
      <c r="R209" s="2067"/>
      <c r="S209" s="2068"/>
      <c r="T209" s="776" t="s">
        <v>887</v>
      </c>
      <c r="U209" s="777"/>
      <c r="V209" s="778"/>
      <c r="W209" s="549"/>
      <c r="X209" s="550"/>
      <c r="Y209" s="550"/>
      <c r="Z209" s="550"/>
      <c r="AA209" s="550"/>
      <c r="AB209" s="550"/>
      <c r="AC209" s="551"/>
      <c r="AD209" s="549"/>
      <c r="AE209" s="550"/>
      <c r="AF209" s="550"/>
      <c r="AG209" s="550"/>
      <c r="AH209" s="550"/>
      <c r="AI209" s="550"/>
      <c r="AJ209" s="551"/>
      <c r="AK209" s="549"/>
      <c r="AL209" s="550"/>
      <c r="AM209" s="550"/>
      <c r="AN209" s="550"/>
      <c r="AO209" s="550"/>
      <c r="AP209" s="550"/>
      <c r="AQ209" s="551"/>
      <c r="AR209" s="549"/>
      <c r="AS209" s="550"/>
      <c r="AT209" s="550"/>
      <c r="AU209" s="550"/>
      <c r="AV209" s="550"/>
      <c r="AW209" s="550"/>
      <c r="AX209" s="551"/>
      <c r="AY209" s="549"/>
      <c r="AZ209" s="550"/>
      <c r="BA209" s="772"/>
      <c r="BB209" s="2127"/>
      <c r="BC209" s="2128"/>
      <c r="BD209" s="2116"/>
      <c r="BE209" s="2117"/>
      <c r="BF209" s="2118"/>
      <c r="BG209" s="2119"/>
      <c r="BH209" s="2119"/>
      <c r="BI209" s="2119"/>
      <c r="BJ209" s="2120"/>
    </row>
    <row r="210" spans="2:62" ht="20.25" customHeight="1" x14ac:dyDescent="0.15">
      <c r="B210" s="2050"/>
      <c r="C210" s="2135"/>
      <c r="D210" s="2136"/>
      <c r="E210" s="779"/>
      <c r="F210" s="780">
        <f>C209</f>
        <v>0</v>
      </c>
      <c r="G210" s="779"/>
      <c r="H210" s="780">
        <f>I209</f>
        <v>0</v>
      </c>
      <c r="I210" s="2137"/>
      <c r="J210" s="2138"/>
      <c r="K210" s="2139"/>
      <c r="L210" s="2140"/>
      <c r="M210" s="2140"/>
      <c r="N210" s="2136"/>
      <c r="O210" s="2066"/>
      <c r="P210" s="2067"/>
      <c r="Q210" s="2067"/>
      <c r="R210" s="2067"/>
      <c r="S210" s="2068"/>
      <c r="T210" s="773" t="s">
        <v>888</v>
      </c>
      <c r="U210" s="774"/>
      <c r="V210" s="775"/>
      <c r="W210" s="557" t="str">
        <f>IF(W209="","",VLOOKUP(W209,[8]シフト記号表!$C$6:$L$47,10,FALSE))</f>
        <v/>
      </c>
      <c r="X210" s="558" t="str">
        <f>IF(X209="","",VLOOKUP(X209,[8]シフト記号表!$C$6:$L$47,10,FALSE))</f>
        <v/>
      </c>
      <c r="Y210" s="558" t="str">
        <f>IF(Y209="","",VLOOKUP(Y209,[8]シフト記号表!$C$6:$L$47,10,FALSE))</f>
        <v/>
      </c>
      <c r="Z210" s="558" t="str">
        <f>IF(Z209="","",VLOOKUP(Z209,[8]シフト記号表!$C$6:$L$47,10,FALSE))</f>
        <v/>
      </c>
      <c r="AA210" s="558" t="str">
        <f>IF(AA209="","",VLOOKUP(AA209,[8]シフト記号表!$C$6:$L$47,10,FALSE))</f>
        <v/>
      </c>
      <c r="AB210" s="558" t="str">
        <f>IF(AB209="","",VLOOKUP(AB209,[8]シフト記号表!$C$6:$L$47,10,FALSE))</f>
        <v/>
      </c>
      <c r="AC210" s="559" t="str">
        <f>IF(AC209="","",VLOOKUP(AC209,[8]シフト記号表!$C$6:$L$47,10,FALSE))</f>
        <v/>
      </c>
      <c r="AD210" s="557" t="str">
        <f>IF(AD209="","",VLOOKUP(AD209,[8]シフト記号表!$C$6:$L$47,10,FALSE))</f>
        <v/>
      </c>
      <c r="AE210" s="558" t="str">
        <f>IF(AE209="","",VLOOKUP(AE209,[8]シフト記号表!$C$6:$L$47,10,FALSE))</f>
        <v/>
      </c>
      <c r="AF210" s="558" t="str">
        <f>IF(AF209="","",VLOOKUP(AF209,[8]シフト記号表!$C$6:$L$47,10,FALSE))</f>
        <v/>
      </c>
      <c r="AG210" s="558" t="str">
        <f>IF(AG209="","",VLOOKUP(AG209,[8]シフト記号表!$C$6:$L$47,10,FALSE))</f>
        <v/>
      </c>
      <c r="AH210" s="558" t="str">
        <f>IF(AH209="","",VLOOKUP(AH209,[8]シフト記号表!$C$6:$L$47,10,FALSE))</f>
        <v/>
      </c>
      <c r="AI210" s="558" t="str">
        <f>IF(AI209="","",VLOOKUP(AI209,[8]シフト記号表!$C$6:$L$47,10,FALSE))</f>
        <v/>
      </c>
      <c r="AJ210" s="559" t="str">
        <f>IF(AJ209="","",VLOOKUP(AJ209,[8]シフト記号表!$C$6:$L$47,10,FALSE))</f>
        <v/>
      </c>
      <c r="AK210" s="557" t="str">
        <f>IF(AK209="","",VLOOKUP(AK209,[8]シフト記号表!$C$6:$L$47,10,FALSE))</f>
        <v/>
      </c>
      <c r="AL210" s="558" t="str">
        <f>IF(AL209="","",VLOOKUP(AL209,[8]シフト記号表!$C$6:$L$47,10,FALSE))</f>
        <v/>
      </c>
      <c r="AM210" s="558" t="str">
        <f>IF(AM209="","",VLOOKUP(AM209,[8]シフト記号表!$C$6:$L$47,10,FALSE))</f>
        <v/>
      </c>
      <c r="AN210" s="558" t="str">
        <f>IF(AN209="","",VLOOKUP(AN209,[8]シフト記号表!$C$6:$L$47,10,FALSE))</f>
        <v/>
      </c>
      <c r="AO210" s="558" t="str">
        <f>IF(AO209="","",VLOOKUP(AO209,[8]シフト記号表!$C$6:$L$47,10,FALSE))</f>
        <v/>
      </c>
      <c r="AP210" s="558" t="str">
        <f>IF(AP209="","",VLOOKUP(AP209,[8]シフト記号表!$C$6:$L$47,10,FALSE))</f>
        <v/>
      </c>
      <c r="AQ210" s="559" t="str">
        <f>IF(AQ209="","",VLOOKUP(AQ209,[8]シフト記号表!$C$6:$L$47,10,FALSE))</f>
        <v/>
      </c>
      <c r="AR210" s="557" t="str">
        <f>IF(AR209="","",VLOOKUP(AR209,[8]シフト記号表!$C$6:$L$47,10,FALSE))</f>
        <v/>
      </c>
      <c r="AS210" s="558" t="str">
        <f>IF(AS209="","",VLOOKUP(AS209,[8]シフト記号表!$C$6:$L$47,10,FALSE))</f>
        <v/>
      </c>
      <c r="AT210" s="558" t="str">
        <f>IF(AT209="","",VLOOKUP(AT209,[8]シフト記号表!$C$6:$L$47,10,FALSE))</f>
        <v/>
      </c>
      <c r="AU210" s="558" t="str">
        <f>IF(AU209="","",VLOOKUP(AU209,[8]シフト記号表!$C$6:$L$47,10,FALSE))</f>
        <v/>
      </c>
      <c r="AV210" s="558" t="str">
        <f>IF(AV209="","",VLOOKUP(AV209,[8]シフト記号表!$C$6:$L$47,10,FALSE))</f>
        <v/>
      </c>
      <c r="AW210" s="558" t="str">
        <f>IF(AW209="","",VLOOKUP(AW209,[8]シフト記号表!$C$6:$L$47,10,FALSE))</f>
        <v/>
      </c>
      <c r="AX210" s="559" t="str">
        <f>IF(AX209="","",VLOOKUP(AX209,[8]シフト記号表!$C$6:$L$47,10,FALSE))</f>
        <v/>
      </c>
      <c r="AY210" s="557" t="str">
        <f>IF(AY209="","",VLOOKUP(AY209,[8]シフト記号表!$C$6:$L$47,10,FALSE))</f>
        <v/>
      </c>
      <c r="AZ210" s="558" t="str">
        <f>IF(AZ209="","",VLOOKUP(AZ209,[8]シフト記号表!$C$6:$L$47,10,FALSE))</f>
        <v/>
      </c>
      <c r="BA210" s="558" t="str">
        <f>IF(BA209="","",VLOOKUP(BA209,[8]シフト記号表!$C$6:$L$47,10,FALSE))</f>
        <v/>
      </c>
      <c r="BB210" s="2132">
        <f>IF($BE$3="４週",SUM(W210:AX210),IF($BE$3="暦月",SUM(W210:BA210),""))</f>
        <v>0</v>
      </c>
      <c r="BC210" s="2133"/>
      <c r="BD210" s="2134">
        <f>IF($BE$3="４週",BB210/4,IF($BE$3="暦月",(BB210/($BE$8/7)),""))</f>
        <v>0</v>
      </c>
      <c r="BE210" s="2133"/>
      <c r="BF210" s="2129"/>
      <c r="BG210" s="2130"/>
      <c r="BH210" s="2130"/>
      <c r="BI210" s="2130"/>
      <c r="BJ210" s="2131"/>
    </row>
    <row r="211" spans="2:62" ht="20.25" customHeight="1" x14ac:dyDescent="0.15">
      <c r="B211" s="2049">
        <f>B209+1</f>
        <v>98</v>
      </c>
      <c r="C211" s="2121"/>
      <c r="D211" s="2122"/>
      <c r="E211" s="761"/>
      <c r="F211" s="762"/>
      <c r="G211" s="761"/>
      <c r="H211" s="762"/>
      <c r="I211" s="2123"/>
      <c r="J211" s="2124"/>
      <c r="K211" s="2125"/>
      <c r="L211" s="2126"/>
      <c r="M211" s="2126"/>
      <c r="N211" s="2122"/>
      <c r="O211" s="2066"/>
      <c r="P211" s="2067"/>
      <c r="Q211" s="2067"/>
      <c r="R211" s="2067"/>
      <c r="S211" s="2068"/>
      <c r="T211" s="776" t="s">
        <v>887</v>
      </c>
      <c r="U211" s="777"/>
      <c r="V211" s="778"/>
      <c r="W211" s="549"/>
      <c r="X211" s="550"/>
      <c r="Y211" s="550"/>
      <c r="Z211" s="550"/>
      <c r="AA211" s="550"/>
      <c r="AB211" s="550"/>
      <c r="AC211" s="551"/>
      <c r="AD211" s="549"/>
      <c r="AE211" s="550"/>
      <c r="AF211" s="550"/>
      <c r="AG211" s="550"/>
      <c r="AH211" s="550"/>
      <c r="AI211" s="550"/>
      <c r="AJ211" s="551"/>
      <c r="AK211" s="549"/>
      <c r="AL211" s="550"/>
      <c r="AM211" s="550"/>
      <c r="AN211" s="550"/>
      <c r="AO211" s="550"/>
      <c r="AP211" s="550"/>
      <c r="AQ211" s="551"/>
      <c r="AR211" s="549"/>
      <c r="AS211" s="550"/>
      <c r="AT211" s="550"/>
      <c r="AU211" s="550"/>
      <c r="AV211" s="550"/>
      <c r="AW211" s="550"/>
      <c r="AX211" s="551"/>
      <c r="AY211" s="549"/>
      <c r="AZ211" s="550"/>
      <c r="BA211" s="772"/>
      <c r="BB211" s="2127"/>
      <c r="BC211" s="2128"/>
      <c r="BD211" s="2116"/>
      <c r="BE211" s="2117"/>
      <c r="BF211" s="2118"/>
      <c r="BG211" s="2119"/>
      <c r="BH211" s="2119"/>
      <c r="BI211" s="2119"/>
      <c r="BJ211" s="2120"/>
    </row>
    <row r="212" spans="2:62" ht="20.25" customHeight="1" x14ac:dyDescent="0.15">
      <c r="B212" s="2050"/>
      <c r="C212" s="2135"/>
      <c r="D212" s="2136"/>
      <c r="E212" s="779"/>
      <c r="F212" s="780">
        <f>C211</f>
        <v>0</v>
      </c>
      <c r="G212" s="779"/>
      <c r="H212" s="780">
        <f>I211</f>
        <v>0</v>
      </c>
      <c r="I212" s="2137"/>
      <c r="J212" s="2138"/>
      <c r="K212" s="2139"/>
      <c r="L212" s="2140"/>
      <c r="M212" s="2140"/>
      <c r="N212" s="2136"/>
      <c r="O212" s="2066"/>
      <c r="P212" s="2067"/>
      <c r="Q212" s="2067"/>
      <c r="R212" s="2067"/>
      <c r="S212" s="2068"/>
      <c r="T212" s="773" t="s">
        <v>888</v>
      </c>
      <c r="U212" s="774"/>
      <c r="V212" s="775"/>
      <c r="W212" s="557" t="str">
        <f>IF(W211="","",VLOOKUP(W211,[8]シフト記号表!$C$6:$L$47,10,FALSE))</f>
        <v/>
      </c>
      <c r="X212" s="558" t="str">
        <f>IF(X211="","",VLOOKUP(X211,[8]シフト記号表!$C$6:$L$47,10,FALSE))</f>
        <v/>
      </c>
      <c r="Y212" s="558" t="str">
        <f>IF(Y211="","",VLOOKUP(Y211,[8]シフト記号表!$C$6:$L$47,10,FALSE))</f>
        <v/>
      </c>
      <c r="Z212" s="558" t="str">
        <f>IF(Z211="","",VLOOKUP(Z211,[8]シフト記号表!$C$6:$L$47,10,FALSE))</f>
        <v/>
      </c>
      <c r="AA212" s="558" t="str">
        <f>IF(AA211="","",VLOOKUP(AA211,[8]シフト記号表!$C$6:$L$47,10,FALSE))</f>
        <v/>
      </c>
      <c r="AB212" s="558" t="str">
        <f>IF(AB211="","",VLOOKUP(AB211,[8]シフト記号表!$C$6:$L$47,10,FALSE))</f>
        <v/>
      </c>
      <c r="AC212" s="559" t="str">
        <f>IF(AC211="","",VLOOKUP(AC211,[8]シフト記号表!$C$6:$L$47,10,FALSE))</f>
        <v/>
      </c>
      <c r="AD212" s="557" t="str">
        <f>IF(AD211="","",VLOOKUP(AD211,[8]シフト記号表!$C$6:$L$47,10,FALSE))</f>
        <v/>
      </c>
      <c r="AE212" s="558" t="str">
        <f>IF(AE211="","",VLOOKUP(AE211,[8]シフト記号表!$C$6:$L$47,10,FALSE))</f>
        <v/>
      </c>
      <c r="AF212" s="558" t="str">
        <f>IF(AF211="","",VLOOKUP(AF211,[8]シフト記号表!$C$6:$L$47,10,FALSE))</f>
        <v/>
      </c>
      <c r="AG212" s="558" t="str">
        <f>IF(AG211="","",VLOOKUP(AG211,[8]シフト記号表!$C$6:$L$47,10,FALSE))</f>
        <v/>
      </c>
      <c r="AH212" s="558" t="str">
        <f>IF(AH211="","",VLOOKUP(AH211,[8]シフト記号表!$C$6:$L$47,10,FALSE))</f>
        <v/>
      </c>
      <c r="AI212" s="558" t="str">
        <f>IF(AI211="","",VLOOKUP(AI211,[8]シフト記号表!$C$6:$L$47,10,FALSE))</f>
        <v/>
      </c>
      <c r="AJ212" s="559" t="str">
        <f>IF(AJ211="","",VLOOKUP(AJ211,[8]シフト記号表!$C$6:$L$47,10,FALSE))</f>
        <v/>
      </c>
      <c r="AK212" s="557" t="str">
        <f>IF(AK211="","",VLOOKUP(AK211,[8]シフト記号表!$C$6:$L$47,10,FALSE))</f>
        <v/>
      </c>
      <c r="AL212" s="558" t="str">
        <f>IF(AL211="","",VLOOKUP(AL211,[8]シフト記号表!$C$6:$L$47,10,FALSE))</f>
        <v/>
      </c>
      <c r="AM212" s="558" t="str">
        <f>IF(AM211="","",VLOOKUP(AM211,[8]シフト記号表!$C$6:$L$47,10,FALSE))</f>
        <v/>
      </c>
      <c r="AN212" s="558" t="str">
        <f>IF(AN211="","",VLOOKUP(AN211,[8]シフト記号表!$C$6:$L$47,10,FALSE))</f>
        <v/>
      </c>
      <c r="AO212" s="558" t="str">
        <f>IF(AO211="","",VLOOKUP(AO211,[8]シフト記号表!$C$6:$L$47,10,FALSE))</f>
        <v/>
      </c>
      <c r="AP212" s="558" t="str">
        <f>IF(AP211="","",VLOOKUP(AP211,[8]シフト記号表!$C$6:$L$47,10,FALSE))</f>
        <v/>
      </c>
      <c r="AQ212" s="559" t="str">
        <f>IF(AQ211="","",VLOOKUP(AQ211,[8]シフト記号表!$C$6:$L$47,10,FALSE))</f>
        <v/>
      </c>
      <c r="AR212" s="557" t="str">
        <f>IF(AR211="","",VLOOKUP(AR211,[8]シフト記号表!$C$6:$L$47,10,FALSE))</f>
        <v/>
      </c>
      <c r="AS212" s="558" t="str">
        <f>IF(AS211="","",VLOOKUP(AS211,[8]シフト記号表!$C$6:$L$47,10,FALSE))</f>
        <v/>
      </c>
      <c r="AT212" s="558" t="str">
        <f>IF(AT211="","",VLOOKUP(AT211,[8]シフト記号表!$C$6:$L$47,10,FALSE))</f>
        <v/>
      </c>
      <c r="AU212" s="558" t="str">
        <f>IF(AU211="","",VLOOKUP(AU211,[8]シフト記号表!$C$6:$L$47,10,FALSE))</f>
        <v/>
      </c>
      <c r="AV212" s="558" t="str">
        <f>IF(AV211="","",VLOOKUP(AV211,[8]シフト記号表!$C$6:$L$47,10,FALSE))</f>
        <v/>
      </c>
      <c r="AW212" s="558" t="str">
        <f>IF(AW211="","",VLOOKUP(AW211,[8]シフト記号表!$C$6:$L$47,10,FALSE))</f>
        <v/>
      </c>
      <c r="AX212" s="559" t="str">
        <f>IF(AX211="","",VLOOKUP(AX211,[8]シフト記号表!$C$6:$L$47,10,FALSE))</f>
        <v/>
      </c>
      <c r="AY212" s="557" t="str">
        <f>IF(AY211="","",VLOOKUP(AY211,[8]シフト記号表!$C$6:$L$47,10,FALSE))</f>
        <v/>
      </c>
      <c r="AZ212" s="558" t="str">
        <f>IF(AZ211="","",VLOOKUP(AZ211,[8]シフト記号表!$C$6:$L$47,10,FALSE))</f>
        <v/>
      </c>
      <c r="BA212" s="558" t="str">
        <f>IF(BA211="","",VLOOKUP(BA211,[8]シフト記号表!$C$6:$L$47,10,FALSE))</f>
        <v/>
      </c>
      <c r="BB212" s="2132">
        <f>IF($BE$3="４週",SUM(W212:AX212),IF($BE$3="暦月",SUM(W212:BA212),""))</f>
        <v>0</v>
      </c>
      <c r="BC212" s="2133"/>
      <c r="BD212" s="2134">
        <f>IF($BE$3="４週",BB212/4,IF($BE$3="暦月",(BB212/($BE$8/7)),""))</f>
        <v>0</v>
      </c>
      <c r="BE212" s="2133"/>
      <c r="BF212" s="2129"/>
      <c r="BG212" s="2130"/>
      <c r="BH212" s="2130"/>
      <c r="BI212" s="2130"/>
      <c r="BJ212" s="2131"/>
    </row>
    <row r="213" spans="2:62" ht="20.25" customHeight="1" x14ac:dyDescent="0.15">
      <c r="B213" s="2049">
        <f>B211+1</f>
        <v>99</v>
      </c>
      <c r="C213" s="2121"/>
      <c r="D213" s="2122"/>
      <c r="E213" s="761"/>
      <c r="F213" s="762"/>
      <c r="G213" s="761"/>
      <c r="H213" s="762"/>
      <c r="I213" s="2123"/>
      <c r="J213" s="2124"/>
      <c r="K213" s="2125"/>
      <c r="L213" s="2126"/>
      <c r="M213" s="2126"/>
      <c r="N213" s="2122"/>
      <c r="O213" s="2066"/>
      <c r="P213" s="2067"/>
      <c r="Q213" s="2067"/>
      <c r="R213" s="2067"/>
      <c r="S213" s="2068"/>
      <c r="T213" s="776" t="s">
        <v>887</v>
      </c>
      <c r="U213" s="777"/>
      <c r="V213" s="778"/>
      <c r="W213" s="549"/>
      <c r="X213" s="550"/>
      <c r="Y213" s="550"/>
      <c r="Z213" s="550"/>
      <c r="AA213" s="550"/>
      <c r="AB213" s="550"/>
      <c r="AC213" s="551"/>
      <c r="AD213" s="549"/>
      <c r="AE213" s="550"/>
      <c r="AF213" s="550"/>
      <c r="AG213" s="550"/>
      <c r="AH213" s="550"/>
      <c r="AI213" s="550"/>
      <c r="AJ213" s="551"/>
      <c r="AK213" s="549"/>
      <c r="AL213" s="550"/>
      <c r="AM213" s="550"/>
      <c r="AN213" s="550"/>
      <c r="AO213" s="550"/>
      <c r="AP213" s="550"/>
      <c r="AQ213" s="551"/>
      <c r="AR213" s="549"/>
      <c r="AS213" s="550"/>
      <c r="AT213" s="550"/>
      <c r="AU213" s="550"/>
      <c r="AV213" s="550"/>
      <c r="AW213" s="550"/>
      <c r="AX213" s="551"/>
      <c r="AY213" s="549"/>
      <c r="AZ213" s="550"/>
      <c r="BA213" s="772"/>
      <c r="BB213" s="2127"/>
      <c r="BC213" s="2128"/>
      <c r="BD213" s="2116"/>
      <c r="BE213" s="2117"/>
      <c r="BF213" s="2118"/>
      <c r="BG213" s="2119"/>
      <c r="BH213" s="2119"/>
      <c r="BI213" s="2119"/>
      <c r="BJ213" s="2120"/>
    </row>
    <row r="214" spans="2:62" ht="20.25" customHeight="1" x14ac:dyDescent="0.15">
      <c r="B214" s="2050"/>
      <c r="C214" s="2135"/>
      <c r="D214" s="2136"/>
      <c r="E214" s="779"/>
      <c r="F214" s="780">
        <f>C213</f>
        <v>0</v>
      </c>
      <c r="G214" s="779"/>
      <c r="H214" s="780">
        <f>I213</f>
        <v>0</v>
      </c>
      <c r="I214" s="2137"/>
      <c r="J214" s="2138"/>
      <c r="K214" s="2139"/>
      <c r="L214" s="2140"/>
      <c r="M214" s="2140"/>
      <c r="N214" s="2136"/>
      <c r="O214" s="2066"/>
      <c r="P214" s="2067"/>
      <c r="Q214" s="2067"/>
      <c r="R214" s="2067"/>
      <c r="S214" s="2068"/>
      <c r="T214" s="773" t="s">
        <v>888</v>
      </c>
      <c r="U214" s="774"/>
      <c r="V214" s="775"/>
      <c r="W214" s="557" t="str">
        <f>IF(W213="","",VLOOKUP(W213,[8]シフト記号表!$C$6:$L$47,10,FALSE))</f>
        <v/>
      </c>
      <c r="X214" s="558" t="str">
        <f>IF(X213="","",VLOOKUP(X213,[8]シフト記号表!$C$6:$L$47,10,FALSE))</f>
        <v/>
      </c>
      <c r="Y214" s="558" t="str">
        <f>IF(Y213="","",VLOOKUP(Y213,[8]シフト記号表!$C$6:$L$47,10,FALSE))</f>
        <v/>
      </c>
      <c r="Z214" s="558" t="str">
        <f>IF(Z213="","",VLOOKUP(Z213,[8]シフト記号表!$C$6:$L$47,10,FALSE))</f>
        <v/>
      </c>
      <c r="AA214" s="558" t="str">
        <f>IF(AA213="","",VLOOKUP(AA213,[8]シフト記号表!$C$6:$L$47,10,FALSE))</f>
        <v/>
      </c>
      <c r="AB214" s="558" t="str">
        <f>IF(AB213="","",VLOOKUP(AB213,[8]シフト記号表!$C$6:$L$47,10,FALSE))</f>
        <v/>
      </c>
      <c r="AC214" s="559" t="str">
        <f>IF(AC213="","",VLOOKUP(AC213,[8]シフト記号表!$C$6:$L$47,10,FALSE))</f>
        <v/>
      </c>
      <c r="AD214" s="557" t="str">
        <f>IF(AD213="","",VLOOKUP(AD213,[8]シフト記号表!$C$6:$L$47,10,FALSE))</f>
        <v/>
      </c>
      <c r="AE214" s="558" t="str">
        <f>IF(AE213="","",VLOOKUP(AE213,[8]シフト記号表!$C$6:$L$47,10,FALSE))</f>
        <v/>
      </c>
      <c r="AF214" s="558" t="str">
        <f>IF(AF213="","",VLOOKUP(AF213,[8]シフト記号表!$C$6:$L$47,10,FALSE))</f>
        <v/>
      </c>
      <c r="AG214" s="558" t="str">
        <f>IF(AG213="","",VLOOKUP(AG213,[8]シフト記号表!$C$6:$L$47,10,FALSE))</f>
        <v/>
      </c>
      <c r="AH214" s="558" t="str">
        <f>IF(AH213="","",VLOOKUP(AH213,[8]シフト記号表!$C$6:$L$47,10,FALSE))</f>
        <v/>
      </c>
      <c r="AI214" s="558" t="str">
        <f>IF(AI213="","",VLOOKUP(AI213,[8]シフト記号表!$C$6:$L$47,10,FALSE))</f>
        <v/>
      </c>
      <c r="AJ214" s="559" t="str">
        <f>IF(AJ213="","",VLOOKUP(AJ213,[8]シフト記号表!$C$6:$L$47,10,FALSE))</f>
        <v/>
      </c>
      <c r="AK214" s="557" t="str">
        <f>IF(AK213="","",VLOOKUP(AK213,[8]シフト記号表!$C$6:$L$47,10,FALSE))</f>
        <v/>
      </c>
      <c r="AL214" s="558" t="str">
        <f>IF(AL213="","",VLOOKUP(AL213,[8]シフト記号表!$C$6:$L$47,10,FALSE))</f>
        <v/>
      </c>
      <c r="AM214" s="558" t="str">
        <f>IF(AM213="","",VLOOKUP(AM213,[8]シフト記号表!$C$6:$L$47,10,FALSE))</f>
        <v/>
      </c>
      <c r="AN214" s="558" t="str">
        <f>IF(AN213="","",VLOOKUP(AN213,[8]シフト記号表!$C$6:$L$47,10,FALSE))</f>
        <v/>
      </c>
      <c r="AO214" s="558" t="str">
        <f>IF(AO213="","",VLOOKUP(AO213,[8]シフト記号表!$C$6:$L$47,10,FALSE))</f>
        <v/>
      </c>
      <c r="AP214" s="558" t="str">
        <f>IF(AP213="","",VLOOKUP(AP213,[8]シフト記号表!$C$6:$L$47,10,FALSE))</f>
        <v/>
      </c>
      <c r="AQ214" s="559" t="str">
        <f>IF(AQ213="","",VLOOKUP(AQ213,[8]シフト記号表!$C$6:$L$47,10,FALSE))</f>
        <v/>
      </c>
      <c r="AR214" s="557" t="str">
        <f>IF(AR213="","",VLOOKUP(AR213,[8]シフト記号表!$C$6:$L$47,10,FALSE))</f>
        <v/>
      </c>
      <c r="AS214" s="558" t="str">
        <f>IF(AS213="","",VLOOKUP(AS213,[8]シフト記号表!$C$6:$L$47,10,FALSE))</f>
        <v/>
      </c>
      <c r="AT214" s="558" t="str">
        <f>IF(AT213="","",VLOOKUP(AT213,[8]シフト記号表!$C$6:$L$47,10,FALSE))</f>
        <v/>
      </c>
      <c r="AU214" s="558" t="str">
        <f>IF(AU213="","",VLOOKUP(AU213,[8]シフト記号表!$C$6:$L$47,10,FALSE))</f>
        <v/>
      </c>
      <c r="AV214" s="558" t="str">
        <f>IF(AV213="","",VLOOKUP(AV213,[8]シフト記号表!$C$6:$L$47,10,FALSE))</f>
        <v/>
      </c>
      <c r="AW214" s="558" t="str">
        <f>IF(AW213="","",VLOOKUP(AW213,[8]シフト記号表!$C$6:$L$47,10,FALSE))</f>
        <v/>
      </c>
      <c r="AX214" s="559" t="str">
        <f>IF(AX213="","",VLOOKUP(AX213,[8]シフト記号表!$C$6:$L$47,10,FALSE))</f>
        <v/>
      </c>
      <c r="AY214" s="557" t="str">
        <f>IF(AY213="","",VLOOKUP(AY213,[8]シフト記号表!$C$6:$L$47,10,FALSE))</f>
        <v/>
      </c>
      <c r="AZ214" s="558" t="str">
        <f>IF(AZ213="","",VLOOKUP(AZ213,[8]シフト記号表!$C$6:$L$47,10,FALSE))</f>
        <v/>
      </c>
      <c r="BA214" s="558" t="str">
        <f>IF(BA213="","",VLOOKUP(BA213,[8]シフト記号表!$C$6:$L$47,10,FALSE))</f>
        <v/>
      </c>
      <c r="BB214" s="2132">
        <f>IF($BE$3="４週",SUM(W214:AX214),IF($BE$3="暦月",SUM(W214:BA214),""))</f>
        <v>0</v>
      </c>
      <c r="BC214" s="2133"/>
      <c r="BD214" s="2134">
        <f>IF($BE$3="４週",BB214/4,IF($BE$3="暦月",(BB214/($BE$8/7)),""))</f>
        <v>0</v>
      </c>
      <c r="BE214" s="2133"/>
      <c r="BF214" s="2129"/>
      <c r="BG214" s="2130"/>
      <c r="BH214" s="2130"/>
      <c r="BI214" s="2130"/>
      <c r="BJ214" s="2131"/>
    </row>
    <row r="215" spans="2:62" ht="20.25" customHeight="1" x14ac:dyDescent="0.15">
      <c r="B215" s="2049">
        <f>B213+1</f>
        <v>100</v>
      </c>
      <c r="C215" s="2121"/>
      <c r="D215" s="2122"/>
      <c r="E215" s="767"/>
      <c r="F215" s="768"/>
      <c r="G215" s="767"/>
      <c r="H215" s="768"/>
      <c r="I215" s="2123"/>
      <c r="J215" s="2124"/>
      <c r="K215" s="2125"/>
      <c r="L215" s="2126"/>
      <c r="M215" s="2126"/>
      <c r="N215" s="2122"/>
      <c r="O215" s="2066"/>
      <c r="P215" s="2067"/>
      <c r="Q215" s="2067"/>
      <c r="R215" s="2067"/>
      <c r="S215" s="2068"/>
      <c r="T215" s="769" t="s">
        <v>887</v>
      </c>
      <c r="U215" s="770"/>
      <c r="V215" s="771"/>
      <c r="W215" s="549"/>
      <c r="X215" s="550"/>
      <c r="Y215" s="550"/>
      <c r="Z215" s="550"/>
      <c r="AA215" s="550"/>
      <c r="AB215" s="550"/>
      <c r="AC215" s="551"/>
      <c r="AD215" s="549"/>
      <c r="AE215" s="550"/>
      <c r="AF215" s="550"/>
      <c r="AG215" s="550"/>
      <c r="AH215" s="550"/>
      <c r="AI215" s="550"/>
      <c r="AJ215" s="551"/>
      <c r="AK215" s="549"/>
      <c r="AL215" s="550"/>
      <c r="AM215" s="550"/>
      <c r="AN215" s="550"/>
      <c r="AO215" s="550"/>
      <c r="AP215" s="550"/>
      <c r="AQ215" s="551"/>
      <c r="AR215" s="549"/>
      <c r="AS215" s="550"/>
      <c r="AT215" s="550"/>
      <c r="AU215" s="550"/>
      <c r="AV215" s="550"/>
      <c r="AW215" s="550"/>
      <c r="AX215" s="551"/>
      <c r="AY215" s="549"/>
      <c r="AZ215" s="550"/>
      <c r="BA215" s="772"/>
      <c r="BB215" s="2127"/>
      <c r="BC215" s="2128"/>
      <c r="BD215" s="2116"/>
      <c r="BE215" s="2117"/>
      <c r="BF215" s="2118"/>
      <c r="BG215" s="2119"/>
      <c r="BH215" s="2119"/>
      <c r="BI215" s="2119"/>
      <c r="BJ215" s="2120"/>
    </row>
    <row r="216" spans="2:62" ht="20.25" customHeight="1" thickBot="1" x14ac:dyDescent="0.2">
      <c r="B216" s="2147"/>
      <c r="C216" s="2148"/>
      <c r="D216" s="2149"/>
      <c r="E216" s="781"/>
      <c r="F216" s="782">
        <f>C215</f>
        <v>0</v>
      </c>
      <c r="G216" s="781"/>
      <c r="H216" s="782">
        <f>I215</f>
        <v>0</v>
      </c>
      <c r="I216" s="2150"/>
      <c r="J216" s="2151"/>
      <c r="K216" s="2152"/>
      <c r="L216" s="2153"/>
      <c r="M216" s="2153"/>
      <c r="N216" s="2149"/>
      <c r="O216" s="2154"/>
      <c r="P216" s="2155"/>
      <c r="Q216" s="2155"/>
      <c r="R216" s="2155"/>
      <c r="S216" s="2156"/>
      <c r="T216" s="784" t="s">
        <v>888</v>
      </c>
      <c r="U216" s="785"/>
      <c r="V216" s="786"/>
      <c r="W216" s="787" t="str">
        <f>IF(W215="","",VLOOKUP(W215,[8]シフト記号表!$C$6:$L$47,10,FALSE))</f>
        <v/>
      </c>
      <c r="X216" s="788" t="str">
        <f>IF(X215="","",VLOOKUP(X215,[8]シフト記号表!$C$6:$L$47,10,FALSE))</f>
        <v/>
      </c>
      <c r="Y216" s="788" t="str">
        <f>IF(Y215="","",VLOOKUP(Y215,[8]シフト記号表!$C$6:$L$47,10,FALSE))</f>
        <v/>
      </c>
      <c r="Z216" s="788" t="str">
        <f>IF(Z215="","",VLOOKUP(Z215,[8]シフト記号表!$C$6:$L$47,10,FALSE))</f>
        <v/>
      </c>
      <c r="AA216" s="788" t="str">
        <f>IF(AA215="","",VLOOKUP(AA215,[8]シフト記号表!$C$6:$L$47,10,FALSE))</f>
        <v/>
      </c>
      <c r="AB216" s="788" t="str">
        <f>IF(AB215="","",VLOOKUP(AB215,[8]シフト記号表!$C$6:$L$47,10,FALSE))</f>
        <v/>
      </c>
      <c r="AC216" s="789" t="str">
        <f>IF(AC215="","",VLOOKUP(AC215,[8]シフト記号表!$C$6:$L$47,10,FALSE))</f>
        <v/>
      </c>
      <c r="AD216" s="787" t="str">
        <f>IF(AD215="","",VLOOKUP(AD215,[8]シフト記号表!$C$6:$L$47,10,FALSE))</f>
        <v/>
      </c>
      <c r="AE216" s="788" t="str">
        <f>IF(AE215="","",VLOOKUP(AE215,[8]シフト記号表!$C$6:$L$47,10,FALSE))</f>
        <v/>
      </c>
      <c r="AF216" s="788" t="str">
        <f>IF(AF215="","",VLOOKUP(AF215,[8]シフト記号表!$C$6:$L$47,10,FALSE))</f>
        <v/>
      </c>
      <c r="AG216" s="788" t="str">
        <f>IF(AG215="","",VLOOKUP(AG215,[8]シフト記号表!$C$6:$L$47,10,FALSE))</f>
        <v/>
      </c>
      <c r="AH216" s="788" t="str">
        <f>IF(AH215="","",VLOOKUP(AH215,[8]シフト記号表!$C$6:$L$47,10,FALSE))</f>
        <v/>
      </c>
      <c r="AI216" s="788" t="str">
        <f>IF(AI215="","",VLOOKUP(AI215,[8]シフト記号表!$C$6:$L$47,10,FALSE))</f>
        <v/>
      </c>
      <c r="AJ216" s="789" t="str">
        <f>IF(AJ215="","",VLOOKUP(AJ215,[8]シフト記号表!$C$6:$L$47,10,FALSE))</f>
        <v/>
      </c>
      <c r="AK216" s="787" t="str">
        <f>IF(AK215="","",VLOOKUP(AK215,[8]シフト記号表!$C$6:$L$47,10,FALSE))</f>
        <v/>
      </c>
      <c r="AL216" s="788" t="str">
        <f>IF(AL215="","",VLOOKUP(AL215,[8]シフト記号表!$C$6:$L$47,10,FALSE))</f>
        <v/>
      </c>
      <c r="AM216" s="788" t="str">
        <f>IF(AM215="","",VLOOKUP(AM215,[8]シフト記号表!$C$6:$L$47,10,FALSE))</f>
        <v/>
      </c>
      <c r="AN216" s="788" t="str">
        <f>IF(AN215="","",VLOOKUP(AN215,[8]シフト記号表!$C$6:$L$47,10,FALSE))</f>
        <v/>
      </c>
      <c r="AO216" s="788" t="str">
        <f>IF(AO215="","",VLOOKUP(AO215,[8]シフト記号表!$C$6:$L$47,10,FALSE))</f>
        <v/>
      </c>
      <c r="AP216" s="788" t="str">
        <f>IF(AP215="","",VLOOKUP(AP215,[8]シフト記号表!$C$6:$L$47,10,FALSE))</f>
        <v/>
      </c>
      <c r="AQ216" s="789" t="str">
        <f>IF(AQ215="","",VLOOKUP(AQ215,[8]シフト記号表!$C$6:$L$47,10,FALSE))</f>
        <v/>
      </c>
      <c r="AR216" s="787" t="str">
        <f>IF(AR215="","",VLOOKUP(AR215,[8]シフト記号表!$C$6:$L$47,10,FALSE))</f>
        <v/>
      </c>
      <c r="AS216" s="788" t="str">
        <f>IF(AS215="","",VLOOKUP(AS215,[8]シフト記号表!$C$6:$L$47,10,FALSE))</f>
        <v/>
      </c>
      <c r="AT216" s="788" t="str">
        <f>IF(AT215="","",VLOOKUP(AT215,[8]シフト記号表!$C$6:$L$47,10,FALSE))</f>
        <v/>
      </c>
      <c r="AU216" s="788" t="str">
        <f>IF(AU215="","",VLOOKUP(AU215,[8]シフト記号表!$C$6:$L$47,10,FALSE))</f>
        <v/>
      </c>
      <c r="AV216" s="788" t="str">
        <f>IF(AV215="","",VLOOKUP(AV215,[8]シフト記号表!$C$6:$L$47,10,FALSE))</f>
        <v/>
      </c>
      <c r="AW216" s="788" t="str">
        <f>IF(AW215="","",VLOOKUP(AW215,[8]シフト記号表!$C$6:$L$47,10,FALSE))</f>
        <v/>
      </c>
      <c r="AX216" s="789" t="str">
        <f>IF(AX215="","",VLOOKUP(AX215,[8]シフト記号表!$C$6:$L$47,10,FALSE))</f>
        <v/>
      </c>
      <c r="AY216" s="787" t="str">
        <f>IF(AY215="","",VLOOKUP(AY215,[8]シフト記号表!$C$6:$L$47,10,FALSE))</f>
        <v/>
      </c>
      <c r="AZ216" s="788" t="str">
        <f>IF(AZ215="","",VLOOKUP(AZ215,[8]シフト記号表!$C$6:$L$47,10,FALSE))</f>
        <v/>
      </c>
      <c r="BA216" s="788" t="str">
        <f>IF(BA215="","",VLOOKUP(BA215,[8]シフト記号表!$C$6:$L$47,10,FALSE))</f>
        <v/>
      </c>
      <c r="BB216" s="2144">
        <f>IF($BE$3="４週",SUM(W216:AX216),IF($BE$3="暦月",SUM(W216:BA216),""))</f>
        <v>0</v>
      </c>
      <c r="BC216" s="2145"/>
      <c r="BD216" s="2146">
        <f>IF($BE$3="４週",BB216/4,IF($BE$3="暦月",(BB216/($BE$8/7)),""))</f>
        <v>0</v>
      </c>
      <c r="BE216" s="2145"/>
      <c r="BF216" s="2141"/>
      <c r="BG216" s="2142"/>
      <c r="BH216" s="2142"/>
      <c r="BI216" s="2142"/>
      <c r="BJ216" s="2143"/>
    </row>
    <row r="217" spans="2:62" ht="20.25" customHeight="1" x14ac:dyDescent="0.15">
      <c r="B217" s="790"/>
      <c r="C217" s="791"/>
      <c r="D217" s="791"/>
      <c r="E217" s="791"/>
      <c r="F217" s="791"/>
      <c r="G217" s="791"/>
      <c r="H217" s="791"/>
      <c r="I217" s="792"/>
      <c r="J217" s="792"/>
      <c r="K217" s="791"/>
      <c r="L217" s="791"/>
      <c r="M217" s="791"/>
      <c r="N217" s="791"/>
      <c r="O217" s="793"/>
      <c r="P217" s="793"/>
      <c r="Q217" s="793"/>
      <c r="R217" s="794"/>
      <c r="S217" s="794"/>
      <c r="T217" s="794"/>
      <c r="U217" s="795"/>
      <c r="V217" s="796"/>
      <c r="W217" s="797"/>
      <c r="X217" s="797"/>
      <c r="Y217" s="797"/>
      <c r="Z217" s="797"/>
      <c r="AA217" s="797"/>
      <c r="AB217" s="797"/>
      <c r="AC217" s="797"/>
      <c r="AD217" s="797"/>
      <c r="AE217" s="797"/>
      <c r="AF217" s="797"/>
      <c r="AG217" s="797"/>
      <c r="AH217" s="797"/>
      <c r="AI217" s="797"/>
      <c r="AJ217" s="797"/>
      <c r="AK217" s="797"/>
      <c r="AL217" s="797"/>
      <c r="AM217" s="797"/>
      <c r="AN217" s="797"/>
      <c r="AO217" s="797"/>
      <c r="AP217" s="797"/>
      <c r="AQ217" s="797"/>
      <c r="AR217" s="797"/>
      <c r="AS217" s="797"/>
      <c r="AT217" s="797"/>
      <c r="AU217" s="797"/>
      <c r="AV217" s="797"/>
      <c r="AW217" s="797"/>
      <c r="AX217" s="797"/>
      <c r="AY217" s="797"/>
      <c r="AZ217" s="797"/>
      <c r="BA217" s="797"/>
      <c r="BB217" s="797"/>
      <c r="BC217" s="797"/>
      <c r="BD217" s="798"/>
      <c r="BE217" s="798"/>
      <c r="BF217" s="793"/>
      <c r="BG217" s="793"/>
      <c r="BH217" s="793"/>
      <c r="BI217" s="793"/>
      <c r="BJ217" s="793"/>
    </row>
    <row r="218" spans="2:62" ht="20.25" customHeight="1" x14ac:dyDescent="0.15">
      <c r="B218" s="790"/>
      <c r="C218" s="791"/>
      <c r="D218" s="791"/>
      <c r="E218" s="791"/>
      <c r="F218" s="791"/>
      <c r="G218" s="791"/>
      <c r="H218" s="791"/>
      <c r="I218" s="895"/>
      <c r="J218" s="896" t="s">
        <v>932</v>
      </c>
      <c r="K218" s="896"/>
      <c r="L218" s="896"/>
      <c r="M218" s="896"/>
      <c r="N218" s="896"/>
      <c r="O218" s="896"/>
      <c r="P218" s="896"/>
      <c r="Q218" s="896"/>
      <c r="R218" s="896"/>
      <c r="S218" s="896"/>
      <c r="T218" s="897"/>
      <c r="U218" s="896"/>
      <c r="V218" s="896"/>
      <c r="W218" s="896"/>
      <c r="X218" s="896"/>
      <c r="Y218" s="896"/>
      <c r="Z218" s="898"/>
      <c r="AA218" s="898"/>
      <c r="AB218" s="898"/>
      <c r="AC218" s="898"/>
      <c r="AD218" s="898"/>
      <c r="AE218" s="898"/>
      <c r="AF218" s="898"/>
      <c r="AG218" s="898"/>
      <c r="AH218" s="898"/>
      <c r="AI218" s="898"/>
      <c r="AJ218" s="898"/>
      <c r="AK218" s="898"/>
      <c r="AL218" s="898"/>
      <c r="AM218" s="898"/>
      <c r="AN218" s="898"/>
      <c r="AO218" s="898"/>
      <c r="AP218" s="898"/>
      <c r="AQ218" s="898"/>
      <c r="AR218" s="898"/>
      <c r="AS218" s="898"/>
      <c r="AT218" s="898"/>
      <c r="AU218" s="898"/>
      <c r="AV218" s="898"/>
      <c r="AW218" s="898"/>
      <c r="AX218" s="898"/>
      <c r="AY218" s="898"/>
      <c r="AZ218" s="898"/>
      <c r="BA218" s="898"/>
      <c r="BB218" s="898"/>
      <c r="BC218" s="898"/>
      <c r="BD218" s="899"/>
      <c r="BE218" s="798"/>
      <c r="BF218" s="793"/>
      <c r="BG218" s="793"/>
      <c r="BH218" s="793"/>
      <c r="BI218" s="793"/>
      <c r="BJ218" s="793"/>
    </row>
    <row r="219" spans="2:62" ht="20.25" customHeight="1" x14ac:dyDescent="0.15">
      <c r="B219" s="790"/>
      <c r="C219" s="791"/>
      <c r="D219" s="791"/>
      <c r="E219" s="791"/>
      <c r="F219" s="791"/>
      <c r="G219" s="791"/>
      <c r="H219" s="791"/>
      <c r="I219" s="895"/>
      <c r="J219" s="896"/>
      <c r="K219" s="896" t="s">
        <v>933</v>
      </c>
      <c r="L219" s="896"/>
      <c r="M219" s="896"/>
      <c r="N219" s="896"/>
      <c r="O219" s="896"/>
      <c r="P219" s="896"/>
      <c r="Q219" s="896"/>
      <c r="R219" s="896"/>
      <c r="S219" s="896"/>
      <c r="T219" s="897"/>
      <c r="U219" s="896"/>
      <c r="V219" s="896"/>
      <c r="W219" s="896"/>
      <c r="X219" s="896"/>
      <c r="Y219" s="896"/>
      <c r="Z219" s="898"/>
      <c r="AA219" s="896" t="s">
        <v>934</v>
      </c>
      <c r="AB219" s="896"/>
      <c r="AC219" s="896"/>
      <c r="AD219" s="896"/>
      <c r="AE219" s="896"/>
      <c r="AF219" s="896"/>
      <c r="AG219" s="896"/>
      <c r="AH219" s="896"/>
      <c r="AI219" s="896"/>
      <c r="AJ219" s="897"/>
      <c r="AK219" s="896"/>
      <c r="AL219" s="896"/>
      <c r="AM219" s="896"/>
      <c r="AN219" s="896"/>
      <c r="AO219" s="898"/>
      <c r="AP219" s="898"/>
      <c r="AQ219" s="896" t="s">
        <v>935</v>
      </c>
      <c r="AR219" s="898"/>
      <c r="AS219" s="898"/>
      <c r="AT219" s="898"/>
      <c r="AU219" s="898"/>
      <c r="AV219" s="898"/>
      <c r="AW219" s="898"/>
      <c r="AX219" s="898"/>
      <c r="AY219" s="898"/>
      <c r="AZ219" s="898"/>
      <c r="BA219" s="898"/>
      <c r="BB219" s="898"/>
      <c r="BC219" s="898"/>
      <c r="BD219" s="899"/>
      <c r="BE219" s="798"/>
      <c r="BF219" s="2387"/>
      <c r="BG219" s="2387"/>
      <c r="BH219" s="2387"/>
      <c r="BI219" s="2387"/>
      <c r="BJ219" s="793"/>
    </row>
    <row r="220" spans="2:62" ht="20.25" customHeight="1" x14ac:dyDescent="0.15">
      <c r="B220" s="790"/>
      <c r="C220" s="791"/>
      <c r="D220" s="791"/>
      <c r="E220" s="791"/>
      <c r="F220" s="791"/>
      <c r="G220" s="791"/>
      <c r="H220" s="791"/>
      <c r="I220" s="895"/>
      <c r="J220" s="896"/>
      <c r="K220" s="2388" t="s">
        <v>692</v>
      </c>
      <c r="L220" s="2388"/>
      <c r="M220" s="2388" t="s">
        <v>693</v>
      </c>
      <c r="N220" s="2388"/>
      <c r="O220" s="2388"/>
      <c r="P220" s="2388"/>
      <c r="Q220" s="896"/>
      <c r="R220" s="2383" t="s">
        <v>694</v>
      </c>
      <c r="S220" s="2383"/>
      <c r="T220" s="2383"/>
      <c r="U220" s="2383"/>
      <c r="V220" s="605"/>
      <c r="W220" s="900" t="s">
        <v>695</v>
      </c>
      <c r="X220" s="900"/>
      <c r="Y220" s="725"/>
      <c r="Z220" s="898"/>
      <c r="AA220" s="2388" t="s">
        <v>692</v>
      </c>
      <c r="AB220" s="2388"/>
      <c r="AC220" s="2388" t="s">
        <v>693</v>
      </c>
      <c r="AD220" s="2388"/>
      <c r="AE220" s="2388"/>
      <c r="AF220" s="2388"/>
      <c r="AG220" s="896"/>
      <c r="AH220" s="2383" t="s">
        <v>694</v>
      </c>
      <c r="AI220" s="2383"/>
      <c r="AJ220" s="2383"/>
      <c r="AK220" s="2383"/>
      <c r="AL220" s="605"/>
      <c r="AM220" s="900" t="s">
        <v>695</v>
      </c>
      <c r="AN220" s="900"/>
      <c r="AO220" s="898"/>
      <c r="AP220" s="898"/>
      <c r="AQ220" s="898"/>
      <c r="AR220" s="898"/>
      <c r="AS220" s="898"/>
      <c r="AT220" s="898"/>
      <c r="AU220" s="898"/>
      <c r="AV220" s="898"/>
      <c r="AW220" s="898"/>
      <c r="AX220" s="898"/>
      <c r="AY220" s="898"/>
      <c r="AZ220" s="898"/>
      <c r="BA220" s="898"/>
      <c r="BB220" s="898"/>
      <c r="BC220" s="898"/>
      <c r="BD220" s="899"/>
      <c r="BE220" s="798"/>
      <c r="BF220" s="2384"/>
      <c r="BG220" s="2384"/>
      <c r="BH220" s="2384"/>
      <c r="BI220" s="2384"/>
      <c r="BJ220" s="793"/>
    </row>
    <row r="221" spans="2:62" ht="20.25" customHeight="1" x14ac:dyDescent="0.15">
      <c r="B221" s="790"/>
      <c r="C221" s="791"/>
      <c r="D221" s="791"/>
      <c r="E221" s="791"/>
      <c r="F221" s="791"/>
      <c r="G221" s="791"/>
      <c r="H221" s="791"/>
      <c r="I221" s="895"/>
      <c r="J221" s="896"/>
      <c r="K221" s="2385"/>
      <c r="L221" s="2385"/>
      <c r="M221" s="2385" t="s">
        <v>699</v>
      </c>
      <c r="N221" s="2385"/>
      <c r="O221" s="2385" t="s">
        <v>700</v>
      </c>
      <c r="P221" s="2385"/>
      <c r="Q221" s="896"/>
      <c r="R221" s="2385" t="s">
        <v>699</v>
      </c>
      <c r="S221" s="2385"/>
      <c r="T221" s="2385" t="s">
        <v>700</v>
      </c>
      <c r="U221" s="2385"/>
      <c r="V221" s="605"/>
      <c r="W221" s="900" t="s">
        <v>701</v>
      </c>
      <c r="X221" s="900"/>
      <c r="Y221" s="725"/>
      <c r="Z221" s="898"/>
      <c r="AA221" s="2385"/>
      <c r="AB221" s="2385"/>
      <c r="AC221" s="2385" t="s">
        <v>699</v>
      </c>
      <c r="AD221" s="2385"/>
      <c r="AE221" s="2385" t="s">
        <v>700</v>
      </c>
      <c r="AF221" s="2385"/>
      <c r="AG221" s="896"/>
      <c r="AH221" s="2385" t="s">
        <v>699</v>
      </c>
      <c r="AI221" s="2385"/>
      <c r="AJ221" s="2385" t="s">
        <v>700</v>
      </c>
      <c r="AK221" s="2385"/>
      <c r="AL221" s="605"/>
      <c r="AM221" s="900" t="s">
        <v>701</v>
      </c>
      <c r="AN221" s="900"/>
      <c r="AO221" s="898"/>
      <c r="AP221" s="898"/>
      <c r="AQ221" s="901" t="s">
        <v>743</v>
      </c>
      <c r="AR221" s="901"/>
      <c r="AS221" s="901"/>
      <c r="AT221" s="901"/>
      <c r="AU221" s="605"/>
      <c r="AV221" s="900" t="s">
        <v>744</v>
      </c>
      <c r="AW221" s="901"/>
      <c r="AX221" s="901"/>
      <c r="AY221" s="901"/>
      <c r="AZ221" s="605"/>
      <c r="BA221" s="2385" t="s">
        <v>698</v>
      </c>
      <c r="BB221" s="2385"/>
      <c r="BC221" s="2385"/>
      <c r="BD221" s="2385"/>
      <c r="BE221" s="798"/>
      <c r="BF221" s="2382"/>
      <c r="BG221" s="2382"/>
      <c r="BH221" s="2382"/>
      <c r="BI221" s="2382"/>
      <c r="BJ221" s="793"/>
    </row>
    <row r="222" spans="2:62" ht="20.25" customHeight="1" x14ac:dyDescent="0.15">
      <c r="B222" s="790"/>
      <c r="C222" s="791"/>
      <c r="D222" s="791"/>
      <c r="E222" s="791"/>
      <c r="F222" s="791"/>
      <c r="G222" s="791"/>
      <c r="H222" s="791"/>
      <c r="I222" s="895"/>
      <c r="J222" s="896"/>
      <c r="K222" s="2394" t="s">
        <v>702</v>
      </c>
      <c r="L222" s="2394"/>
      <c r="M222" s="2396">
        <f>SUMIFS($BB$17:$BB$216,$F$17:$F$216,"看護職員",$H$17:$H$216,"A")</f>
        <v>0</v>
      </c>
      <c r="N222" s="2396"/>
      <c r="O222" s="2389">
        <f>SUMIFS($BD$17:$BD$216,$F$17:$F$216,"看護職員",$H$17:$H$216,"A")</f>
        <v>0</v>
      </c>
      <c r="P222" s="2389"/>
      <c r="Q222" s="903"/>
      <c r="R222" s="2390">
        <v>0</v>
      </c>
      <c r="S222" s="2390"/>
      <c r="T222" s="2390">
        <v>0</v>
      </c>
      <c r="U222" s="2390"/>
      <c r="V222" s="904"/>
      <c r="W222" s="2391">
        <v>0</v>
      </c>
      <c r="X222" s="2392"/>
      <c r="Y222" s="725"/>
      <c r="Z222" s="898"/>
      <c r="AA222" s="2394" t="s">
        <v>702</v>
      </c>
      <c r="AB222" s="2394"/>
      <c r="AC222" s="2396">
        <f>SUMIFS($BB$17:$BB$216,$F$17:$F$216,"介護職員",$H$17:$H$216,"A")</f>
        <v>0</v>
      </c>
      <c r="AD222" s="2396"/>
      <c r="AE222" s="2389">
        <f>SUMIFS($BD$17:$BD$216,$F$17:$F$216,"介護職員",$H$17:$H$216,"A")</f>
        <v>0</v>
      </c>
      <c r="AF222" s="2389"/>
      <c r="AG222" s="903"/>
      <c r="AH222" s="2390">
        <v>0</v>
      </c>
      <c r="AI222" s="2390"/>
      <c r="AJ222" s="2390">
        <v>0</v>
      </c>
      <c r="AK222" s="2390"/>
      <c r="AL222" s="904"/>
      <c r="AM222" s="2391">
        <v>0</v>
      </c>
      <c r="AN222" s="2392"/>
      <c r="AO222" s="898"/>
      <c r="AP222" s="898"/>
      <c r="AQ222" s="2393">
        <f>U236</f>
        <v>0</v>
      </c>
      <c r="AR222" s="2394"/>
      <c r="AS222" s="2394"/>
      <c r="AT222" s="2394"/>
      <c r="AU222" s="905" t="s">
        <v>722</v>
      </c>
      <c r="AV222" s="2393">
        <f>AK236</f>
        <v>0</v>
      </c>
      <c r="AW222" s="2395"/>
      <c r="AX222" s="2395"/>
      <c r="AY222" s="2395"/>
      <c r="AZ222" s="905" t="s">
        <v>718</v>
      </c>
      <c r="BA222" s="2386">
        <f>ROUNDDOWN(AQ222+AV222,1)</f>
        <v>0</v>
      </c>
      <c r="BB222" s="2386"/>
      <c r="BC222" s="2386"/>
      <c r="BD222" s="2386"/>
      <c r="BE222" s="798"/>
      <c r="BF222" s="906"/>
      <c r="BG222" s="906"/>
      <c r="BH222" s="906"/>
      <c r="BI222" s="906"/>
      <c r="BJ222" s="793"/>
    </row>
    <row r="223" spans="2:62" ht="20.25" customHeight="1" x14ac:dyDescent="0.15">
      <c r="B223" s="790"/>
      <c r="C223" s="791"/>
      <c r="D223" s="791"/>
      <c r="E223" s="791"/>
      <c r="F223" s="791"/>
      <c r="G223" s="791"/>
      <c r="H223" s="791"/>
      <c r="I223" s="895"/>
      <c r="J223" s="896"/>
      <c r="K223" s="2394" t="s">
        <v>704</v>
      </c>
      <c r="L223" s="2394"/>
      <c r="M223" s="2396">
        <f>SUMIFS($BB$17:$BB$216,$F$17:$F$216,"看護職員",$H$17:$H$216,"B")</f>
        <v>0</v>
      </c>
      <c r="N223" s="2396"/>
      <c r="O223" s="2389">
        <f>SUMIFS($BD$17:$BD$216,$F$17:$F$216,"看護職員",$H$17:$H$216,"B")</f>
        <v>0</v>
      </c>
      <c r="P223" s="2389"/>
      <c r="Q223" s="903"/>
      <c r="R223" s="2390">
        <v>0</v>
      </c>
      <c r="S223" s="2390"/>
      <c r="T223" s="2390">
        <v>0</v>
      </c>
      <c r="U223" s="2390"/>
      <c r="V223" s="904"/>
      <c r="W223" s="2391">
        <v>0</v>
      </c>
      <c r="X223" s="2392"/>
      <c r="Y223" s="725"/>
      <c r="Z223" s="898"/>
      <c r="AA223" s="2394" t="s">
        <v>704</v>
      </c>
      <c r="AB223" s="2394"/>
      <c r="AC223" s="2396">
        <f>SUMIFS($BB$17:$BB$216,$F$17:$F$216,"介護職員",$H$17:$H$216,"B")</f>
        <v>0</v>
      </c>
      <c r="AD223" s="2396"/>
      <c r="AE223" s="2389">
        <f>SUMIFS($BD$17:$BD$216,$F$17:$F$216,"介護職員",$H$17:$H$216,"B")</f>
        <v>0</v>
      </c>
      <c r="AF223" s="2389"/>
      <c r="AG223" s="903"/>
      <c r="AH223" s="2390">
        <v>0</v>
      </c>
      <c r="AI223" s="2390"/>
      <c r="AJ223" s="2390">
        <v>0</v>
      </c>
      <c r="AK223" s="2390"/>
      <c r="AL223" s="904"/>
      <c r="AM223" s="2391">
        <v>0</v>
      </c>
      <c r="AN223" s="2392"/>
      <c r="AO223" s="898"/>
      <c r="AP223" s="898"/>
      <c r="AQ223" s="898"/>
      <c r="AR223" s="898"/>
      <c r="AS223" s="898"/>
      <c r="AT223" s="898"/>
      <c r="AU223" s="898"/>
      <c r="AV223" s="898"/>
      <c r="AW223" s="898"/>
      <c r="AX223" s="898"/>
      <c r="AY223" s="898"/>
      <c r="AZ223" s="898"/>
      <c r="BA223" s="898"/>
      <c r="BB223" s="898"/>
      <c r="BC223" s="898"/>
      <c r="BD223" s="899"/>
      <c r="BE223" s="798"/>
      <c r="BF223" s="793"/>
      <c r="BG223" s="793"/>
      <c r="BH223" s="793"/>
      <c r="BI223" s="793"/>
      <c r="BJ223" s="793"/>
    </row>
    <row r="224" spans="2:62" ht="20.25" customHeight="1" x14ac:dyDescent="0.15">
      <c r="B224" s="790"/>
      <c r="C224" s="791"/>
      <c r="D224" s="791"/>
      <c r="E224" s="791"/>
      <c r="F224" s="791"/>
      <c r="G224" s="791"/>
      <c r="H224" s="791"/>
      <c r="I224" s="895"/>
      <c r="J224" s="896"/>
      <c r="K224" s="2394" t="s">
        <v>706</v>
      </c>
      <c r="L224" s="2394"/>
      <c r="M224" s="2396">
        <f>SUMIFS($BB$17:$BB$216,$F$17:$F$216,"看護職員",$H$17:$H$216,"C")</f>
        <v>0</v>
      </c>
      <c r="N224" s="2396"/>
      <c r="O224" s="2389">
        <f>SUMIFS($BD$17:$BD$216,$F$17:$F$216,"看護職員",$H$17:$H$216,"C")</f>
        <v>0</v>
      </c>
      <c r="P224" s="2389"/>
      <c r="Q224" s="903"/>
      <c r="R224" s="2390">
        <v>0</v>
      </c>
      <c r="S224" s="2390"/>
      <c r="T224" s="2397">
        <v>0</v>
      </c>
      <c r="U224" s="2397"/>
      <c r="V224" s="904"/>
      <c r="W224" s="2398" t="s">
        <v>708</v>
      </c>
      <c r="X224" s="2399"/>
      <c r="Y224" s="725"/>
      <c r="Z224" s="898"/>
      <c r="AA224" s="2394" t="s">
        <v>706</v>
      </c>
      <c r="AB224" s="2394"/>
      <c r="AC224" s="2396">
        <f>SUMIFS($BB$17:$BB$216,$F$17:$F$216,"介護職員",$H$17:$H$216,"C")</f>
        <v>0</v>
      </c>
      <c r="AD224" s="2396"/>
      <c r="AE224" s="2389">
        <f>SUMIFS($BD$17:$BD$216,$F$17:$F$216,"介護職員",$H$17:$H$216,"C")</f>
        <v>0</v>
      </c>
      <c r="AF224" s="2389"/>
      <c r="AG224" s="903"/>
      <c r="AH224" s="2390">
        <v>0</v>
      </c>
      <c r="AI224" s="2390"/>
      <c r="AJ224" s="2397">
        <v>0</v>
      </c>
      <c r="AK224" s="2397"/>
      <c r="AL224" s="904"/>
      <c r="AM224" s="2398" t="s">
        <v>708</v>
      </c>
      <c r="AN224" s="2399"/>
      <c r="AO224" s="898"/>
      <c r="AP224" s="898"/>
      <c r="AQ224" s="898"/>
      <c r="AR224" s="898"/>
      <c r="AS224" s="898"/>
      <c r="AT224" s="898"/>
      <c r="AU224" s="898"/>
      <c r="AV224" s="898"/>
      <c r="AW224" s="898"/>
      <c r="AX224" s="898"/>
      <c r="AY224" s="898"/>
      <c r="AZ224" s="898"/>
      <c r="BA224" s="898"/>
      <c r="BB224" s="898"/>
      <c r="BC224" s="898"/>
      <c r="BD224" s="899"/>
      <c r="BE224" s="798"/>
      <c r="BF224" s="793"/>
      <c r="BG224" s="793"/>
      <c r="BH224" s="793"/>
      <c r="BI224" s="793"/>
      <c r="BJ224" s="793"/>
    </row>
    <row r="225" spans="2:62" ht="20.25" customHeight="1" x14ac:dyDescent="0.15">
      <c r="B225" s="790"/>
      <c r="C225" s="791"/>
      <c r="D225" s="791"/>
      <c r="E225" s="791"/>
      <c r="F225" s="791"/>
      <c r="G225" s="791"/>
      <c r="H225" s="791"/>
      <c r="I225" s="895"/>
      <c r="J225" s="896"/>
      <c r="K225" s="2394" t="s">
        <v>709</v>
      </c>
      <c r="L225" s="2394"/>
      <c r="M225" s="2396">
        <f>SUMIFS($BB$17:$BB$216,$F$17:$F$216,"看護職員",$H$17:$H$216,"D")</f>
        <v>0</v>
      </c>
      <c r="N225" s="2396"/>
      <c r="O225" s="2389">
        <f>SUMIFS($BD$17:$BD$216,$F$17:$F$216,"看護職員",$H$17:$H$216,"D")</f>
        <v>0</v>
      </c>
      <c r="P225" s="2389"/>
      <c r="Q225" s="903"/>
      <c r="R225" s="2390">
        <v>0</v>
      </c>
      <c r="S225" s="2390"/>
      <c r="T225" s="2397">
        <v>0</v>
      </c>
      <c r="U225" s="2397"/>
      <c r="V225" s="904"/>
      <c r="W225" s="2398" t="s">
        <v>708</v>
      </c>
      <c r="X225" s="2399"/>
      <c r="Y225" s="725"/>
      <c r="Z225" s="898"/>
      <c r="AA225" s="2394" t="s">
        <v>709</v>
      </c>
      <c r="AB225" s="2394"/>
      <c r="AC225" s="2396">
        <f>SUMIFS($BB$17:$BB$216,$F$17:$F$216,"介護職員",$H$17:$H$216,"D")</f>
        <v>0</v>
      </c>
      <c r="AD225" s="2396"/>
      <c r="AE225" s="2389">
        <f>SUMIFS($BD$17:$BD$216,$F$17:$F$216,"介護職員",$H$17:$H$216,"D")</f>
        <v>0</v>
      </c>
      <c r="AF225" s="2389"/>
      <c r="AG225" s="903"/>
      <c r="AH225" s="2390">
        <v>0</v>
      </c>
      <c r="AI225" s="2390"/>
      <c r="AJ225" s="2397">
        <v>0</v>
      </c>
      <c r="AK225" s="2397"/>
      <c r="AL225" s="904"/>
      <c r="AM225" s="2398" t="s">
        <v>708</v>
      </c>
      <c r="AN225" s="2399"/>
      <c r="AO225" s="898"/>
      <c r="AP225" s="898"/>
      <c r="AQ225" s="896" t="s">
        <v>691</v>
      </c>
      <c r="AR225" s="896"/>
      <c r="AS225" s="896"/>
      <c r="AT225" s="896"/>
      <c r="AU225" s="896"/>
      <c r="AV225" s="896"/>
      <c r="AW225" s="898"/>
      <c r="AX225" s="898"/>
      <c r="AY225" s="898"/>
      <c r="AZ225" s="898"/>
      <c r="BA225" s="898"/>
      <c r="BB225" s="898"/>
      <c r="BC225" s="898"/>
      <c r="BD225" s="899"/>
      <c r="BE225" s="798"/>
      <c r="BF225" s="793"/>
      <c r="BG225" s="793"/>
      <c r="BH225" s="793"/>
      <c r="BI225" s="793"/>
      <c r="BJ225" s="793"/>
    </row>
    <row r="226" spans="2:62" ht="20.25" customHeight="1" x14ac:dyDescent="0.15">
      <c r="B226" s="790"/>
      <c r="C226" s="791"/>
      <c r="D226" s="791"/>
      <c r="E226" s="791"/>
      <c r="F226" s="791"/>
      <c r="G226" s="791"/>
      <c r="H226" s="791"/>
      <c r="I226" s="895"/>
      <c r="J226" s="896"/>
      <c r="K226" s="2394" t="s">
        <v>698</v>
      </c>
      <c r="L226" s="2394"/>
      <c r="M226" s="2396">
        <f>SUM(M222:N225)</f>
        <v>0</v>
      </c>
      <c r="N226" s="2396"/>
      <c r="O226" s="2389">
        <f>SUM(O222:P225)</f>
        <v>0</v>
      </c>
      <c r="P226" s="2389"/>
      <c r="Q226" s="903"/>
      <c r="R226" s="2396">
        <f>SUM(R222:S225)</f>
        <v>0</v>
      </c>
      <c r="S226" s="2396"/>
      <c r="T226" s="2389">
        <f>SUM(T222:U225)</f>
        <v>0</v>
      </c>
      <c r="U226" s="2389"/>
      <c r="V226" s="904"/>
      <c r="W226" s="2407">
        <f>SUM(W222:X223)</f>
        <v>0</v>
      </c>
      <c r="X226" s="2408"/>
      <c r="Y226" s="725"/>
      <c r="Z226" s="898"/>
      <c r="AA226" s="2394" t="s">
        <v>698</v>
      </c>
      <c r="AB226" s="2394"/>
      <c r="AC226" s="2396">
        <f>SUM(AC222:AD225)</f>
        <v>0</v>
      </c>
      <c r="AD226" s="2396"/>
      <c r="AE226" s="2389">
        <f>SUM(AE222:AF225)</f>
        <v>0</v>
      </c>
      <c r="AF226" s="2389"/>
      <c r="AG226" s="903"/>
      <c r="AH226" s="2396">
        <f>SUM(AH222:AI225)</f>
        <v>0</v>
      </c>
      <c r="AI226" s="2396"/>
      <c r="AJ226" s="2389">
        <f>SUM(AJ222:AK225)</f>
        <v>0</v>
      </c>
      <c r="AK226" s="2389"/>
      <c r="AL226" s="904"/>
      <c r="AM226" s="2407">
        <f>SUM(AM222:AN223)</f>
        <v>0</v>
      </c>
      <c r="AN226" s="2408"/>
      <c r="AO226" s="898"/>
      <c r="AP226" s="898"/>
      <c r="AQ226" s="2394" t="s">
        <v>696</v>
      </c>
      <c r="AR226" s="2394"/>
      <c r="AS226" s="2394" t="s">
        <v>697</v>
      </c>
      <c r="AT226" s="2394"/>
      <c r="AU226" s="2394"/>
      <c r="AV226" s="2394"/>
      <c r="AW226" s="898"/>
      <c r="AX226" s="898"/>
      <c r="AY226" s="898"/>
      <c r="AZ226" s="898"/>
      <c r="BA226" s="898"/>
      <c r="BB226" s="898"/>
      <c r="BC226" s="898"/>
      <c r="BD226" s="899"/>
      <c r="BE226" s="798"/>
      <c r="BF226" s="793"/>
      <c r="BG226" s="793"/>
      <c r="BH226" s="793"/>
      <c r="BI226" s="793"/>
      <c r="BJ226" s="793"/>
    </row>
    <row r="227" spans="2:62" ht="20.25" customHeight="1" x14ac:dyDescent="0.15">
      <c r="B227" s="790"/>
      <c r="C227" s="791"/>
      <c r="D227" s="791"/>
      <c r="E227" s="791"/>
      <c r="F227" s="791"/>
      <c r="G227" s="791"/>
      <c r="H227" s="791"/>
      <c r="I227" s="895"/>
      <c r="J227" s="895"/>
      <c r="K227" s="907"/>
      <c r="L227" s="907"/>
      <c r="M227" s="907"/>
      <c r="N227" s="907"/>
      <c r="O227" s="908"/>
      <c r="P227" s="908"/>
      <c r="Q227" s="908"/>
      <c r="R227" s="909"/>
      <c r="S227" s="909"/>
      <c r="T227" s="909"/>
      <c r="U227" s="909"/>
      <c r="V227" s="910"/>
      <c r="W227" s="898"/>
      <c r="X227" s="898"/>
      <c r="Y227" s="898"/>
      <c r="Z227" s="898"/>
      <c r="AA227" s="907"/>
      <c r="AB227" s="907"/>
      <c r="AC227" s="907"/>
      <c r="AD227" s="907"/>
      <c r="AE227" s="908"/>
      <c r="AF227" s="908"/>
      <c r="AG227" s="908"/>
      <c r="AH227" s="909"/>
      <c r="AI227" s="909"/>
      <c r="AJ227" s="909"/>
      <c r="AK227" s="909"/>
      <c r="AL227" s="910"/>
      <c r="AM227" s="898"/>
      <c r="AN227" s="898"/>
      <c r="AO227" s="898"/>
      <c r="AP227" s="898"/>
      <c r="AQ227" s="2394" t="s">
        <v>702</v>
      </c>
      <c r="AR227" s="2394"/>
      <c r="AS227" s="2394" t="s">
        <v>703</v>
      </c>
      <c r="AT227" s="2394"/>
      <c r="AU227" s="2394"/>
      <c r="AV227" s="2394"/>
      <c r="AW227" s="898"/>
      <c r="AX227" s="898"/>
      <c r="AY227" s="898"/>
      <c r="AZ227" s="898"/>
      <c r="BA227" s="898"/>
      <c r="BB227" s="898"/>
      <c r="BC227" s="898"/>
      <c r="BD227" s="899"/>
      <c r="BE227" s="798"/>
      <c r="BF227" s="793"/>
      <c r="BG227" s="793"/>
      <c r="BH227" s="793"/>
      <c r="BI227" s="793"/>
      <c r="BJ227" s="793"/>
    </row>
    <row r="228" spans="2:62" ht="20.25" customHeight="1" x14ac:dyDescent="0.15">
      <c r="B228" s="790"/>
      <c r="C228" s="791"/>
      <c r="D228" s="791"/>
      <c r="E228" s="791"/>
      <c r="F228" s="791"/>
      <c r="G228" s="791"/>
      <c r="H228" s="791"/>
      <c r="I228" s="895"/>
      <c r="J228" s="895"/>
      <c r="K228" s="897" t="s">
        <v>711</v>
      </c>
      <c r="L228" s="896"/>
      <c r="M228" s="896"/>
      <c r="N228" s="896"/>
      <c r="O228" s="896"/>
      <c r="P228" s="896"/>
      <c r="Q228" s="478" t="s">
        <v>712</v>
      </c>
      <c r="R228" s="2403" t="s">
        <v>713</v>
      </c>
      <c r="S228" s="2404"/>
      <c r="T228" s="911"/>
      <c r="U228" s="911"/>
      <c r="V228" s="896"/>
      <c r="W228" s="896"/>
      <c r="X228" s="896"/>
      <c r="Y228" s="898"/>
      <c r="Z228" s="898"/>
      <c r="AA228" s="897" t="s">
        <v>711</v>
      </c>
      <c r="AB228" s="896"/>
      <c r="AC228" s="896"/>
      <c r="AD228" s="896"/>
      <c r="AE228" s="896"/>
      <c r="AF228" s="896"/>
      <c r="AG228" s="478" t="s">
        <v>712</v>
      </c>
      <c r="AH228" s="2405" t="str">
        <f>R228</f>
        <v>週</v>
      </c>
      <c r="AI228" s="2406"/>
      <c r="AJ228" s="911"/>
      <c r="AK228" s="911"/>
      <c r="AL228" s="896"/>
      <c r="AM228" s="896"/>
      <c r="AN228" s="896"/>
      <c r="AO228" s="898"/>
      <c r="AP228" s="898"/>
      <c r="AQ228" s="2394" t="s">
        <v>704</v>
      </c>
      <c r="AR228" s="2394"/>
      <c r="AS228" s="2394" t="s">
        <v>705</v>
      </c>
      <c r="AT228" s="2394"/>
      <c r="AU228" s="2394"/>
      <c r="AV228" s="2394"/>
      <c r="AW228" s="898"/>
      <c r="AX228" s="898"/>
      <c r="AY228" s="898"/>
      <c r="AZ228" s="898"/>
      <c r="BA228" s="898"/>
      <c r="BB228" s="898"/>
      <c r="BC228" s="898"/>
      <c r="BD228" s="899"/>
      <c r="BE228" s="798"/>
      <c r="BF228" s="793"/>
      <c r="BG228" s="793"/>
      <c r="BH228" s="793"/>
      <c r="BI228" s="793"/>
      <c r="BJ228" s="793"/>
    </row>
    <row r="229" spans="2:62" ht="20.25" customHeight="1" x14ac:dyDescent="0.15">
      <c r="B229" s="790"/>
      <c r="C229" s="791"/>
      <c r="D229" s="791"/>
      <c r="E229" s="791"/>
      <c r="F229" s="791"/>
      <c r="G229" s="791"/>
      <c r="H229" s="791"/>
      <c r="I229" s="895"/>
      <c r="J229" s="895"/>
      <c r="K229" s="896" t="s">
        <v>714</v>
      </c>
      <c r="L229" s="896"/>
      <c r="M229" s="896"/>
      <c r="N229" s="896"/>
      <c r="O229" s="896"/>
      <c r="P229" s="896" t="s">
        <v>715</v>
      </c>
      <c r="Q229" s="896"/>
      <c r="R229" s="896"/>
      <c r="S229" s="896"/>
      <c r="T229" s="897"/>
      <c r="U229" s="896"/>
      <c r="V229" s="896"/>
      <c r="W229" s="896"/>
      <c r="X229" s="896"/>
      <c r="Y229" s="898"/>
      <c r="Z229" s="898"/>
      <c r="AA229" s="896" t="s">
        <v>714</v>
      </c>
      <c r="AB229" s="896"/>
      <c r="AC229" s="896"/>
      <c r="AD229" s="896"/>
      <c r="AE229" s="896"/>
      <c r="AF229" s="896" t="s">
        <v>715</v>
      </c>
      <c r="AG229" s="896"/>
      <c r="AH229" s="896"/>
      <c r="AI229" s="896"/>
      <c r="AJ229" s="897"/>
      <c r="AK229" s="896"/>
      <c r="AL229" s="896"/>
      <c r="AM229" s="896"/>
      <c r="AN229" s="896"/>
      <c r="AO229" s="898"/>
      <c r="AP229" s="898"/>
      <c r="AQ229" s="2394" t="s">
        <v>706</v>
      </c>
      <c r="AR229" s="2394"/>
      <c r="AS229" s="2394" t="s">
        <v>707</v>
      </c>
      <c r="AT229" s="2394"/>
      <c r="AU229" s="2394"/>
      <c r="AV229" s="2394"/>
      <c r="AW229" s="898"/>
      <c r="AX229" s="898"/>
      <c r="AY229" s="898"/>
      <c r="AZ229" s="898"/>
      <c r="BA229" s="898"/>
      <c r="BB229" s="898"/>
      <c r="BC229" s="898"/>
      <c r="BD229" s="899"/>
      <c r="BE229" s="798"/>
      <c r="BF229" s="793"/>
      <c r="BG229" s="793"/>
      <c r="BH229" s="793"/>
      <c r="BI229" s="793"/>
      <c r="BJ229" s="793"/>
    </row>
    <row r="230" spans="2:62" ht="20.25" customHeight="1" x14ac:dyDescent="0.15">
      <c r="B230" s="790"/>
      <c r="C230" s="791"/>
      <c r="D230" s="791"/>
      <c r="E230" s="791"/>
      <c r="F230" s="791"/>
      <c r="G230" s="791"/>
      <c r="H230" s="791"/>
      <c r="I230" s="895"/>
      <c r="J230" s="895"/>
      <c r="K230" s="896" t="str">
        <f>IF($R$228="週","対象時間数（週平均）","対象時間数（当月合計）")</f>
        <v>対象時間数（週平均）</v>
      </c>
      <c r="L230" s="896"/>
      <c r="M230" s="896"/>
      <c r="N230" s="896"/>
      <c r="O230" s="896"/>
      <c r="P230" s="896" t="str">
        <f>IF($R$228="週","週に勤務すべき時間数","当月に勤務すべき時間数")</f>
        <v>週に勤務すべき時間数</v>
      </c>
      <c r="Q230" s="896"/>
      <c r="R230" s="896"/>
      <c r="S230" s="896"/>
      <c r="T230" s="897"/>
      <c r="U230" s="896" t="s">
        <v>716</v>
      </c>
      <c r="V230" s="896"/>
      <c r="W230" s="896"/>
      <c r="X230" s="896"/>
      <c r="Y230" s="898"/>
      <c r="Z230" s="898"/>
      <c r="AA230" s="896" t="str">
        <f>IF(AH228="週","対象時間数（週平均）","対象時間数（当月合計）")</f>
        <v>対象時間数（週平均）</v>
      </c>
      <c r="AB230" s="896"/>
      <c r="AC230" s="896"/>
      <c r="AD230" s="896"/>
      <c r="AE230" s="896"/>
      <c r="AF230" s="896" t="str">
        <f>IF($AH$228="週","週に勤務すべき時間数","当月に勤務すべき時間数")</f>
        <v>週に勤務すべき時間数</v>
      </c>
      <c r="AG230" s="896"/>
      <c r="AH230" s="896"/>
      <c r="AI230" s="896"/>
      <c r="AJ230" s="897"/>
      <c r="AK230" s="896" t="s">
        <v>716</v>
      </c>
      <c r="AL230" s="896"/>
      <c r="AM230" s="896"/>
      <c r="AN230" s="896"/>
      <c r="AO230" s="898"/>
      <c r="AP230" s="898"/>
      <c r="AQ230" s="2394" t="s">
        <v>709</v>
      </c>
      <c r="AR230" s="2394"/>
      <c r="AS230" s="2394" t="s">
        <v>710</v>
      </c>
      <c r="AT230" s="2394"/>
      <c r="AU230" s="2394"/>
      <c r="AV230" s="2394"/>
      <c r="AW230" s="898"/>
      <c r="AX230" s="898"/>
      <c r="AY230" s="898"/>
      <c r="AZ230" s="898"/>
      <c r="BA230" s="898"/>
      <c r="BB230" s="898"/>
      <c r="BC230" s="898"/>
      <c r="BD230" s="899"/>
      <c r="BE230" s="798"/>
      <c r="BF230" s="793"/>
      <c r="BG230" s="793"/>
      <c r="BH230" s="793"/>
      <c r="BI230" s="793"/>
      <c r="BJ230" s="793"/>
    </row>
    <row r="231" spans="2:62" ht="20.25" customHeight="1" x14ac:dyDescent="0.15">
      <c r="I231" s="725"/>
      <c r="J231" s="725"/>
      <c r="K231" s="2409">
        <f>IF($R$228="週",T226,R226)</f>
        <v>0</v>
      </c>
      <c r="L231" s="2409"/>
      <c r="M231" s="2409"/>
      <c r="N231" s="2409"/>
      <c r="O231" s="905" t="s">
        <v>717</v>
      </c>
      <c r="P231" s="2394">
        <f>IF($R$228="週",$BA$6,$BE$6)</f>
        <v>40</v>
      </c>
      <c r="Q231" s="2394"/>
      <c r="R231" s="2394"/>
      <c r="S231" s="2394"/>
      <c r="T231" s="905" t="s">
        <v>718</v>
      </c>
      <c r="U231" s="2400">
        <f>ROUNDDOWN(K231/P231,1)</f>
        <v>0</v>
      </c>
      <c r="V231" s="2400"/>
      <c r="W231" s="2400"/>
      <c r="X231" s="2400"/>
      <c r="Y231" s="725"/>
      <c r="Z231" s="725"/>
      <c r="AA231" s="2409">
        <f>IF($AH$228="週",AJ226,AH226)</f>
        <v>0</v>
      </c>
      <c r="AB231" s="2409"/>
      <c r="AC231" s="2409"/>
      <c r="AD231" s="2409"/>
      <c r="AE231" s="905" t="s">
        <v>717</v>
      </c>
      <c r="AF231" s="2394">
        <f>IF($AH$228="週",$BA$6,$BE$6)</f>
        <v>40</v>
      </c>
      <c r="AG231" s="2394"/>
      <c r="AH231" s="2394"/>
      <c r="AI231" s="2394"/>
      <c r="AJ231" s="905" t="s">
        <v>718</v>
      </c>
      <c r="AK231" s="2400">
        <f>ROUNDDOWN(AA231/AF231,1)</f>
        <v>0</v>
      </c>
      <c r="AL231" s="2400"/>
      <c r="AM231" s="2400"/>
      <c r="AN231" s="2400"/>
      <c r="AO231" s="725"/>
      <c r="AP231" s="725"/>
      <c r="AQ231" s="725"/>
      <c r="AR231" s="725"/>
      <c r="AS231" s="725"/>
      <c r="AT231" s="725"/>
      <c r="AU231" s="725"/>
      <c r="AV231" s="725"/>
      <c r="AW231" s="725"/>
      <c r="AX231" s="725"/>
      <c r="AY231" s="725"/>
      <c r="AZ231" s="725"/>
      <c r="BA231" s="725"/>
      <c r="BB231" s="725"/>
      <c r="BC231" s="725"/>
      <c r="BD231" s="725"/>
    </row>
    <row r="232" spans="2:62" ht="20.25" customHeight="1" x14ac:dyDescent="0.15">
      <c r="I232" s="725"/>
      <c r="J232" s="725"/>
      <c r="K232" s="896"/>
      <c r="L232" s="896"/>
      <c r="M232" s="896"/>
      <c r="N232" s="896"/>
      <c r="O232" s="896"/>
      <c r="P232" s="896"/>
      <c r="Q232" s="896"/>
      <c r="R232" s="896"/>
      <c r="S232" s="896"/>
      <c r="T232" s="897"/>
      <c r="U232" s="896" t="s">
        <v>719</v>
      </c>
      <c r="V232" s="896"/>
      <c r="W232" s="896"/>
      <c r="X232" s="896"/>
      <c r="Y232" s="725"/>
      <c r="Z232" s="725"/>
      <c r="AA232" s="896"/>
      <c r="AB232" s="896"/>
      <c r="AC232" s="896"/>
      <c r="AD232" s="896"/>
      <c r="AE232" s="896"/>
      <c r="AF232" s="896"/>
      <c r="AG232" s="896"/>
      <c r="AH232" s="896"/>
      <c r="AI232" s="896"/>
      <c r="AJ232" s="897"/>
      <c r="AK232" s="896" t="s">
        <v>719</v>
      </c>
      <c r="AL232" s="896"/>
      <c r="AM232" s="896"/>
      <c r="AN232" s="896"/>
      <c r="AO232" s="725"/>
      <c r="AP232" s="725"/>
      <c r="AQ232" s="725"/>
      <c r="AR232" s="725"/>
      <c r="AS232" s="725"/>
      <c r="AT232" s="725"/>
      <c r="AU232" s="725"/>
      <c r="AV232" s="725"/>
      <c r="AW232" s="725"/>
      <c r="AX232" s="725"/>
      <c r="AY232" s="725"/>
      <c r="AZ232" s="725"/>
      <c r="BA232" s="725"/>
      <c r="BB232" s="725"/>
      <c r="BC232" s="725"/>
      <c r="BD232" s="725"/>
    </row>
    <row r="233" spans="2:62" ht="20.25" customHeight="1" x14ac:dyDescent="0.15">
      <c r="I233" s="725"/>
      <c r="J233" s="725"/>
      <c r="K233" s="896" t="s">
        <v>936</v>
      </c>
      <c r="L233" s="896"/>
      <c r="M233" s="896"/>
      <c r="N233" s="896"/>
      <c r="O233" s="896"/>
      <c r="P233" s="896"/>
      <c r="Q233" s="896"/>
      <c r="R233" s="896"/>
      <c r="S233" s="896"/>
      <c r="T233" s="897"/>
      <c r="U233" s="896"/>
      <c r="V233" s="896"/>
      <c r="W233" s="896"/>
      <c r="X233" s="896"/>
      <c r="Y233" s="725"/>
      <c r="Z233" s="725"/>
      <c r="AA233" s="896" t="s">
        <v>937</v>
      </c>
      <c r="AB233" s="896"/>
      <c r="AC233" s="896"/>
      <c r="AD233" s="896"/>
      <c r="AE233" s="896"/>
      <c r="AF233" s="896"/>
      <c r="AG233" s="896"/>
      <c r="AH233" s="896"/>
      <c r="AI233" s="896"/>
      <c r="AJ233" s="897"/>
      <c r="AK233" s="896"/>
      <c r="AL233" s="896"/>
      <c r="AM233" s="896"/>
      <c r="AN233" s="896"/>
      <c r="AO233" s="725"/>
      <c r="AP233" s="725"/>
      <c r="AQ233" s="725"/>
      <c r="AR233" s="725"/>
      <c r="AS233" s="725"/>
      <c r="AT233" s="725"/>
      <c r="AU233" s="725"/>
      <c r="AV233" s="725"/>
      <c r="AW233" s="725"/>
      <c r="AX233" s="725"/>
      <c r="AY233" s="725"/>
      <c r="AZ233" s="725"/>
      <c r="BA233" s="725"/>
      <c r="BB233" s="725"/>
      <c r="BC233" s="725"/>
      <c r="BD233" s="725"/>
    </row>
    <row r="234" spans="2:62" ht="20.25" customHeight="1" x14ac:dyDescent="0.15">
      <c r="I234" s="725"/>
      <c r="J234" s="725"/>
      <c r="K234" s="896" t="s">
        <v>695</v>
      </c>
      <c r="L234" s="896"/>
      <c r="M234" s="896"/>
      <c r="N234" s="896"/>
      <c r="O234" s="896"/>
      <c r="P234" s="896"/>
      <c r="Q234" s="896"/>
      <c r="R234" s="896"/>
      <c r="S234" s="896"/>
      <c r="T234" s="897"/>
      <c r="U234" s="2388"/>
      <c r="V234" s="2388"/>
      <c r="W234" s="2388"/>
      <c r="X234" s="2388"/>
      <c r="Y234" s="725"/>
      <c r="Z234" s="725"/>
      <c r="AA234" s="896" t="s">
        <v>695</v>
      </c>
      <c r="AB234" s="896"/>
      <c r="AC234" s="896"/>
      <c r="AD234" s="896"/>
      <c r="AE234" s="896"/>
      <c r="AF234" s="896"/>
      <c r="AG234" s="896"/>
      <c r="AH234" s="896"/>
      <c r="AI234" s="896"/>
      <c r="AJ234" s="897"/>
      <c r="AK234" s="2388"/>
      <c r="AL234" s="2388"/>
      <c r="AM234" s="2388"/>
      <c r="AN234" s="2388"/>
      <c r="AO234" s="725"/>
      <c r="AP234" s="725"/>
      <c r="AQ234" s="725"/>
      <c r="AR234" s="725"/>
      <c r="AS234" s="725"/>
      <c r="AT234" s="725"/>
      <c r="AU234" s="725"/>
      <c r="AV234" s="725"/>
      <c r="AW234" s="725"/>
      <c r="AX234" s="725"/>
      <c r="AY234" s="725"/>
      <c r="AZ234" s="725"/>
      <c r="BA234" s="725"/>
      <c r="BB234" s="725"/>
      <c r="BC234" s="725"/>
      <c r="BD234" s="725"/>
    </row>
    <row r="235" spans="2:62" ht="20.25" customHeight="1" x14ac:dyDescent="0.15">
      <c r="I235" s="725"/>
      <c r="J235" s="725"/>
      <c r="K235" s="605" t="s">
        <v>720</v>
      </c>
      <c r="L235" s="605"/>
      <c r="M235" s="605"/>
      <c r="N235" s="605"/>
      <c r="O235" s="605"/>
      <c r="P235" s="896" t="s">
        <v>721</v>
      </c>
      <c r="Q235" s="605"/>
      <c r="R235" s="605"/>
      <c r="S235" s="605"/>
      <c r="T235" s="605"/>
      <c r="U235" s="2385" t="s">
        <v>698</v>
      </c>
      <c r="V235" s="2385"/>
      <c r="W235" s="2385"/>
      <c r="X235" s="2385"/>
      <c r="Y235" s="725"/>
      <c r="Z235" s="725"/>
      <c r="AA235" s="605" t="s">
        <v>720</v>
      </c>
      <c r="AB235" s="605"/>
      <c r="AC235" s="605"/>
      <c r="AD235" s="605"/>
      <c r="AE235" s="605"/>
      <c r="AF235" s="896" t="s">
        <v>721</v>
      </c>
      <c r="AG235" s="605"/>
      <c r="AH235" s="605"/>
      <c r="AI235" s="605"/>
      <c r="AJ235" s="605"/>
      <c r="AK235" s="2385" t="s">
        <v>698</v>
      </c>
      <c r="AL235" s="2385"/>
      <c r="AM235" s="2385"/>
      <c r="AN235" s="2385"/>
      <c r="AO235" s="725"/>
      <c r="AP235" s="725"/>
      <c r="AQ235" s="725"/>
      <c r="AR235" s="725"/>
      <c r="AS235" s="725"/>
      <c r="AT235" s="725"/>
      <c r="AU235" s="725"/>
      <c r="AV235" s="725"/>
      <c r="AW235" s="725"/>
      <c r="AX235" s="725"/>
      <c r="AY235" s="725"/>
      <c r="AZ235" s="725"/>
      <c r="BA235" s="725"/>
      <c r="BB235" s="725"/>
      <c r="BC235" s="725"/>
      <c r="BD235" s="725"/>
    </row>
    <row r="236" spans="2:62" ht="20.25" customHeight="1" x14ac:dyDescent="0.15">
      <c r="I236" s="725"/>
      <c r="J236" s="725"/>
      <c r="K236" s="2394">
        <f>W226</f>
        <v>0</v>
      </c>
      <c r="L236" s="2394"/>
      <c r="M236" s="2394"/>
      <c r="N236" s="2394"/>
      <c r="O236" s="905" t="s">
        <v>722</v>
      </c>
      <c r="P236" s="2400">
        <f>U231</f>
        <v>0</v>
      </c>
      <c r="Q236" s="2400"/>
      <c r="R236" s="2400"/>
      <c r="S236" s="2400"/>
      <c r="T236" s="905" t="s">
        <v>718</v>
      </c>
      <c r="U236" s="2386">
        <f>ROUNDDOWN(K236+P236,1)</f>
        <v>0</v>
      </c>
      <c r="V236" s="2386"/>
      <c r="W236" s="2386"/>
      <c r="X236" s="2386"/>
      <c r="Y236" s="912"/>
      <c r="Z236" s="912"/>
      <c r="AA236" s="2401">
        <f>AM226</f>
        <v>0</v>
      </c>
      <c r="AB236" s="2401"/>
      <c r="AC236" s="2401"/>
      <c r="AD236" s="2401"/>
      <c r="AE236" s="910" t="s">
        <v>722</v>
      </c>
      <c r="AF236" s="2402">
        <f>AK231</f>
        <v>0</v>
      </c>
      <c r="AG236" s="2402"/>
      <c r="AH236" s="2402"/>
      <c r="AI236" s="2402"/>
      <c r="AJ236" s="910" t="s">
        <v>718</v>
      </c>
      <c r="AK236" s="2386">
        <f>ROUNDDOWN(AA236+AF236,1)</f>
        <v>0</v>
      </c>
      <c r="AL236" s="2386"/>
      <c r="AM236" s="2386"/>
      <c r="AN236" s="2386"/>
      <c r="AO236" s="725"/>
      <c r="AP236" s="725"/>
      <c r="AQ236" s="725"/>
      <c r="AR236" s="725"/>
      <c r="AS236" s="725"/>
      <c r="AT236" s="725"/>
      <c r="AU236" s="725"/>
      <c r="AV236" s="725"/>
      <c r="AW236" s="725"/>
      <c r="AX236" s="725"/>
      <c r="AY236" s="725"/>
      <c r="AZ236" s="725"/>
      <c r="BA236" s="725"/>
      <c r="BB236" s="725"/>
      <c r="BC236" s="725"/>
      <c r="BD236" s="725"/>
    </row>
    <row r="237" spans="2:62" ht="20.25" customHeight="1" x14ac:dyDescent="0.15"/>
    <row r="238" spans="2:62" ht="20.25" customHeight="1" x14ac:dyDescent="0.15"/>
    <row r="239" spans="2:62" ht="20.25" customHeight="1" x14ac:dyDescent="0.15"/>
    <row r="240" spans="2:62"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83" spans="1:59" x14ac:dyDescent="0.15">
      <c r="A283" s="599"/>
      <c r="B283" s="599"/>
      <c r="C283" s="609"/>
      <c r="D283" s="609"/>
      <c r="E283" s="609"/>
      <c r="F283" s="609"/>
      <c r="G283" s="609"/>
      <c r="H283" s="609"/>
      <c r="I283" s="609"/>
      <c r="J283" s="609"/>
      <c r="K283" s="799"/>
      <c r="L283" s="799"/>
      <c r="M283" s="799"/>
      <c r="N283" s="799"/>
      <c r="O283" s="799"/>
      <c r="P283" s="799"/>
      <c r="Q283" s="799"/>
      <c r="R283" s="799"/>
      <c r="S283" s="799"/>
      <c r="T283" s="799"/>
      <c r="U283" s="799"/>
      <c r="V283" s="799"/>
      <c r="W283" s="799"/>
      <c r="X283" s="799"/>
      <c r="Y283" s="799"/>
      <c r="Z283" s="799"/>
      <c r="AA283" s="799"/>
      <c r="AB283" s="799"/>
      <c r="AC283" s="799"/>
      <c r="AD283" s="799"/>
      <c r="AE283" s="799"/>
      <c r="AF283" s="799"/>
      <c r="AG283" s="799"/>
      <c r="AH283" s="799"/>
      <c r="AI283" s="799"/>
      <c r="AJ283" s="799"/>
      <c r="AK283" s="799"/>
      <c r="AL283" s="799"/>
      <c r="AM283" s="799"/>
      <c r="AN283" s="799"/>
      <c r="AO283" s="799"/>
      <c r="AP283" s="799"/>
      <c r="AQ283" s="799"/>
      <c r="AR283" s="799"/>
      <c r="AS283" s="799"/>
      <c r="AT283" s="799"/>
      <c r="AU283" s="799"/>
      <c r="AV283" s="799"/>
      <c r="AW283" s="799"/>
      <c r="AX283" s="799"/>
      <c r="AY283" s="799"/>
      <c r="AZ283" s="800"/>
      <c r="BA283" s="800"/>
      <c r="BB283" s="800"/>
      <c r="BC283" s="800"/>
      <c r="BD283" s="800"/>
      <c r="BE283" s="800"/>
      <c r="BF283" s="800"/>
      <c r="BG283" s="800"/>
    </row>
    <row r="284" spans="1:59" x14ac:dyDescent="0.15">
      <c r="A284" s="599"/>
      <c r="B284" s="599"/>
      <c r="C284" s="609"/>
      <c r="D284" s="609"/>
      <c r="E284" s="609"/>
      <c r="F284" s="609"/>
      <c r="G284" s="609"/>
      <c r="H284" s="609"/>
      <c r="I284" s="609"/>
      <c r="J284" s="609"/>
      <c r="K284" s="799"/>
      <c r="L284" s="799"/>
      <c r="M284" s="799"/>
      <c r="N284" s="799"/>
      <c r="O284" s="799"/>
      <c r="P284" s="799"/>
      <c r="Q284" s="799"/>
      <c r="R284" s="799"/>
      <c r="S284" s="799"/>
      <c r="T284" s="799"/>
      <c r="U284" s="799"/>
      <c r="V284" s="799"/>
      <c r="W284" s="799"/>
      <c r="X284" s="799"/>
      <c r="Y284" s="799"/>
      <c r="Z284" s="799"/>
      <c r="AA284" s="799"/>
      <c r="AB284" s="799"/>
      <c r="AC284" s="799"/>
      <c r="AD284" s="799"/>
      <c r="AE284" s="799"/>
      <c r="AF284" s="799"/>
      <c r="AG284" s="799"/>
      <c r="AH284" s="799"/>
      <c r="AI284" s="799"/>
      <c r="AJ284" s="799"/>
      <c r="AK284" s="799"/>
      <c r="AL284" s="799"/>
      <c r="AM284" s="799"/>
      <c r="AN284" s="799"/>
      <c r="AO284" s="799"/>
      <c r="AP284" s="799"/>
      <c r="AQ284" s="799"/>
      <c r="AR284" s="799"/>
      <c r="AS284" s="799"/>
      <c r="AT284" s="799"/>
      <c r="AU284" s="799"/>
      <c r="AV284" s="799"/>
      <c r="AW284" s="799"/>
      <c r="AX284" s="799"/>
      <c r="AY284" s="799"/>
      <c r="AZ284" s="800"/>
      <c r="BA284" s="800"/>
      <c r="BB284" s="800"/>
      <c r="BC284" s="800"/>
      <c r="BD284" s="800"/>
      <c r="BE284" s="800"/>
      <c r="BF284" s="800"/>
      <c r="BG284" s="800"/>
    </row>
    <row r="285" spans="1:59" x14ac:dyDescent="0.15">
      <c r="A285" s="599"/>
      <c r="B285" s="599"/>
      <c r="C285" s="608"/>
      <c r="D285" s="608"/>
      <c r="E285" s="608"/>
      <c r="F285" s="608"/>
      <c r="G285" s="608"/>
      <c r="H285" s="608"/>
      <c r="I285" s="608"/>
      <c r="J285" s="608"/>
      <c r="K285" s="609"/>
      <c r="L285" s="609"/>
      <c r="M285" s="599"/>
      <c r="N285" s="599"/>
      <c r="O285" s="599"/>
      <c r="P285" s="599"/>
      <c r="Q285" s="599"/>
      <c r="R285" s="599"/>
    </row>
    <row r="286" spans="1:59" x14ac:dyDescent="0.15">
      <c r="A286" s="599"/>
      <c r="B286" s="599"/>
      <c r="C286" s="608"/>
      <c r="D286" s="608"/>
      <c r="E286" s="608"/>
      <c r="F286" s="608"/>
      <c r="G286" s="608"/>
      <c r="H286" s="608"/>
      <c r="I286" s="608"/>
      <c r="J286" s="608"/>
      <c r="K286" s="609"/>
      <c r="L286" s="609"/>
      <c r="M286" s="599"/>
      <c r="N286" s="599"/>
      <c r="O286" s="599"/>
      <c r="P286" s="599"/>
      <c r="Q286" s="599"/>
      <c r="R286" s="599"/>
    </row>
    <row r="287" spans="1:59" x14ac:dyDescent="0.15">
      <c r="C287" s="598"/>
      <c r="D287" s="598"/>
      <c r="E287" s="598"/>
      <c r="F287" s="598"/>
      <c r="G287" s="598"/>
      <c r="H287" s="598"/>
      <c r="I287" s="598"/>
      <c r="J287" s="598"/>
    </row>
    <row r="288" spans="1:59" x14ac:dyDescent="0.15">
      <c r="C288" s="598"/>
      <c r="D288" s="598"/>
      <c r="E288" s="598"/>
      <c r="F288" s="598"/>
      <c r="G288" s="598"/>
      <c r="H288" s="598"/>
      <c r="I288" s="598"/>
      <c r="J288" s="598"/>
    </row>
    <row r="289" spans="3:10" x14ac:dyDescent="0.15">
      <c r="C289" s="598"/>
      <c r="D289" s="598"/>
      <c r="E289" s="598"/>
      <c r="F289" s="598"/>
      <c r="G289" s="598"/>
      <c r="H289" s="598"/>
      <c r="I289" s="598"/>
      <c r="J289" s="598"/>
    </row>
    <row r="290" spans="3:10" x14ac:dyDescent="0.15">
      <c r="C290" s="598"/>
      <c r="D290" s="598"/>
      <c r="E290" s="598"/>
      <c r="F290" s="598"/>
      <c r="G290" s="598"/>
      <c r="H290" s="598"/>
      <c r="I290" s="598"/>
      <c r="J290" s="598"/>
    </row>
  </sheetData>
  <sheetProtection insertRows="0" deleteRows="0"/>
  <mergeCells count="1134">
    <mergeCell ref="AQ230:AR230"/>
    <mergeCell ref="AS230:AV230"/>
    <mergeCell ref="K231:N231"/>
    <mergeCell ref="P231:S231"/>
    <mergeCell ref="U231:X231"/>
    <mergeCell ref="AA231:AD231"/>
    <mergeCell ref="AF231:AI231"/>
    <mergeCell ref="AK231:AN231"/>
    <mergeCell ref="W225:X225"/>
    <mergeCell ref="AA225:AB225"/>
    <mergeCell ref="AC225:AD225"/>
    <mergeCell ref="AE225:AF225"/>
    <mergeCell ref="AH225:AI225"/>
    <mergeCell ref="AJ225:AK225"/>
    <mergeCell ref="K225:L225"/>
    <mergeCell ref="M225:N225"/>
    <mergeCell ref="O225:P225"/>
    <mergeCell ref="R225:S225"/>
    <mergeCell ref="T225:U225"/>
    <mergeCell ref="AQ228:AR228"/>
    <mergeCell ref="AS228:AV228"/>
    <mergeCell ref="AQ229:AR229"/>
    <mergeCell ref="AS229:AV229"/>
    <mergeCell ref="AQ226:AR226"/>
    <mergeCell ref="AS226:AV226"/>
    <mergeCell ref="AQ227:AR227"/>
    <mergeCell ref="AS227:AV227"/>
    <mergeCell ref="AC226:AD226"/>
    <mergeCell ref="AE226:AF226"/>
    <mergeCell ref="U234:X234"/>
    <mergeCell ref="AK234:AN234"/>
    <mergeCell ref="U235:X235"/>
    <mergeCell ref="AK235:AN235"/>
    <mergeCell ref="K236:N236"/>
    <mergeCell ref="P236:S236"/>
    <mergeCell ref="U236:X236"/>
    <mergeCell ref="AA236:AD236"/>
    <mergeCell ref="AF236:AI236"/>
    <mergeCell ref="AK236:AN236"/>
    <mergeCell ref="R228:S228"/>
    <mergeCell ref="AH228:AI228"/>
    <mergeCell ref="K223:L223"/>
    <mergeCell ref="M223:N223"/>
    <mergeCell ref="O223:P223"/>
    <mergeCell ref="R223:S223"/>
    <mergeCell ref="T223:U223"/>
    <mergeCell ref="W223:X223"/>
    <mergeCell ref="AA223:AB223"/>
    <mergeCell ref="AC223:AD223"/>
    <mergeCell ref="AE223:AF223"/>
    <mergeCell ref="AH226:AI226"/>
    <mergeCell ref="AJ226:AK226"/>
    <mergeCell ref="AM226:AN226"/>
    <mergeCell ref="AM225:AN225"/>
    <mergeCell ref="K226:L226"/>
    <mergeCell ref="M226:N226"/>
    <mergeCell ref="O226:P226"/>
    <mergeCell ref="R226:S226"/>
    <mergeCell ref="T226:U226"/>
    <mergeCell ref="W226:X226"/>
    <mergeCell ref="AA226:AB226"/>
    <mergeCell ref="AC224:AD224"/>
    <mergeCell ref="AE224:AF224"/>
    <mergeCell ref="AH224:AI224"/>
    <mergeCell ref="AJ224:AK224"/>
    <mergeCell ref="AM224:AN224"/>
    <mergeCell ref="K222:L222"/>
    <mergeCell ref="M222:N222"/>
    <mergeCell ref="O222:P222"/>
    <mergeCell ref="R222:S222"/>
    <mergeCell ref="T222:U222"/>
    <mergeCell ref="W222:X222"/>
    <mergeCell ref="AA222:AB222"/>
    <mergeCell ref="AC222:AD222"/>
    <mergeCell ref="AH223:AI223"/>
    <mergeCell ref="AJ223:AK223"/>
    <mergeCell ref="AM223:AN223"/>
    <mergeCell ref="K224:L224"/>
    <mergeCell ref="M224:N224"/>
    <mergeCell ref="O224:P224"/>
    <mergeCell ref="R224:S224"/>
    <mergeCell ref="T224:U224"/>
    <mergeCell ref="W224:X224"/>
    <mergeCell ref="AA224:AB224"/>
    <mergeCell ref="BA222:BD222"/>
    <mergeCell ref="BD215:BE215"/>
    <mergeCell ref="BF215:BJ216"/>
    <mergeCell ref="BB216:BC216"/>
    <mergeCell ref="BD216:BE216"/>
    <mergeCell ref="BF219:BI219"/>
    <mergeCell ref="K220:L221"/>
    <mergeCell ref="M220:P220"/>
    <mergeCell ref="R220:U220"/>
    <mergeCell ref="AA220:AB221"/>
    <mergeCell ref="AC220:AF220"/>
    <mergeCell ref="AE222:AF222"/>
    <mergeCell ref="AH222:AI222"/>
    <mergeCell ref="AJ222:AK222"/>
    <mergeCell ref="AM222:AN222"/>
    <mergeCell ref="AQ222:AT222"/>
    <mergeCell ref="AV222:AY222"/>
    <mergeCell ref="BA221:BD221"/>
    <mergeCell ref="BD213:BE213"/>
    <mergeCell ref="BF213:BJ214"/>
    <mergeCell ref="BB214:BC214"/>
    <mergeCell ref="BD214:BE214"/>
    <mergeCell ref="B215:B216"/>
    <mergeCell ref="C215:D216"/>
    <mergeCell ref="I215:J216"/>
    <mergeCell ref="K215:N216"/>
    <mergeCell ref="O215:S216"/>
    <mergeCell ref="BB215:BC215"/>
    <mergeCell ref="BF221:BI221"/>
    <mergeCell ref="BD211:BE211"/>
    <mergeCell ref="BF211:BJ212"/>
    <mergeCell ref="BB212:BC212"/>
    <mergeCell ref="BD212:BE212"/>
    <mergeCell ref="B213:B214"/>
    <mergeCell ref="C213:D214"/>
    <mergeCell ref="I213:J214"/>
    <mergeCell ref="K213:N214"/>
    <mergeCell ref="O213:S214"/>
    <mergeCell ref="BB213:BC213"/>
    <mergeCell ref="AH220:AK220"/>
    <mergeCell ref="BF220:BI220"/>
    <mergeCell ref="M221:N221"/>
    <mergeCell ref="O221:P221"/>
    <mergeCell ref="R221:S221"/>
    <mergeCell ref="T221:U221"/>
    <mergeCell ref="AC221:AD221"/>
    <mergeCell ref="AE221:AF221"/>
    <mergeCell ref="AH221:AI221"/>
    <mergeCell ref="AJ221:AK221"/>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1:BE21"/>
    <mergeCell ref="BF21:BJ22"/>
    <mergeCell ref="BB22:BC22"/>
    <mergeCell ref="BD22:BE22"/>
    <mergeCell ref="B23:B24"/>
    <mergeCell ref="C23:D24"/>
    <mergeCell ref="I23:J24"/>
    <mergeCell ref="K23:N24"/>
    <mergeCell ref="O23:S24"/>
    <mergeCell ref="BB23:BC23"/>
    <mergeCell ref="B12:B16"/>
    <mergeCell ref="C12:D16"/>
    <mergeCell ref="I12:J16"/>
    <mergeCell ref="K12:N16"/>
    <mergeCell ref="O12:S16"/>
    <mergeCell ref="BD19:BE19"/>
    <mergeCell ref="BF19:BJ20"/>
    <mergeCell ref="BB20:BC20"/>
    <mergeCell ref="BD20:BE20"/>
    <mergeCell ref="B21:B22"/>
    <mergeCell ref="C21:D22"/>
    <mergeCell ref="I21:J22"/>
    <mergeCell ref="K21:N22"/>
    <mergeCell ref="O21:S22"/>
    <mergeCell ref="BB21:BC21"/>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AT1:BI1"/>
    <mergeCell ref="AC2:AD2"/>
    <mergeCell ref="AF2:AG2"/>
    <mergeCell ref="AJ2:AK2"/>
    <mergeCell ref="AT2:BI2"/>
    <mergeCell ref="BE3:BH3"/>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s>
  <phoneticPr fontId="1"/>
  <conditionalFormatting sqref="W230:Z230 AO230:BA230">
    <cfRule type="expression" dxfId="1848" priority="208">
      <formula>OR(#REF!=$B217,#REF!=$B217)</formula>
    </cfRule>
  </conditionalFormatting>
  <conditionalFormatting sqref="Z220 W220:X220 W229:Z229 AO229:BA229 AO220:BA220">
    <cfRule type="expression" dxfId="1847" priority="209">
      <formula>OR(#REF!=$B218,#REF!=$B218)</formula>
    </cfRule>
  </conditionalFormatting>
  <conditionalFormatting sqref="AM230:AN230">
    <cfRule type="expression" dxfId="1846" priority="206">
      <formula>OR(#REF!=$B217,#REF!=$B217)</formula>
    </cfRule>
  </conditionalFormatting>
  <conditionalFormatting sqref="AM220:AN220 AM229:AN229">
    <cfRule type="expression" dxfId="1845" priority="207">
      <formula>OR(#REF!=$B218,#REF!=$B218)</formula>
    </cfRule>
  </conditionalFormatting>
  <conditionalFormatting sqref="BB18:BE18">
    <cfRule type="expression" dxfId="1844" priority="205">
      <formula>INDIRECT(ADDRESS(ROW(),COLUMN()))=TRUNC(INDIRECT(ADDRESS(ROW(),COLUMN())))</formula>
    </cfRule>
  </conditionalFormatting>
  <conditionalFormatting sqref="BB20:BE20">
    <cfRule type="expression" dxfId="1843" priority="204">
      <formula>INDIRECT(ADDRESS(ROW(),COLUMN()))=TRUNC(INDIRECT(ADDRESS(ROW(),COLUMN())))</formula>
    </cfRule>
  </conditionalFormatting>
  <conditionalFormatting sqref="BB22:BE22">
    <cfRule type="expression" dxfId="1842" priority="203">
      <formula>INDIRECT(ADDRESS(ROW(),COLUMN()))=TRUNC(INDIRECT(ADDRESS(ROW(),COLUMN())))</formula>
    </cfRule>
  </conditionalFormatting>
  <conditionalFormatting sqref="BB24:BE24">
    <cfRule type="expression" dxfId="1841" priority="202">
      <formula>INDIRECT(ADDRESS(ROW(),COLUMN()))=TRUNC(INDIRECT(ADDRESS(ROW(),COLUMN())))</formula>
    </cfRule>
  </conditionalFormatting>
  <conditionalFormatting sqref="BB26:BE26">
    <cfRule type="expression" dxfId="1840" priority="201">
      <formula>INDIRECT(ADDRESS(ROW(),COLUMN()))=TRUNC(INDIRECT(ADDRESS(ROW(),COLUMN())))</formula>
    </cfRule>
  </conditionalFormatting>
  <conditionalFormatting sqref="BB28:BE28">
    <cfRule type="expression" dxfId="1839" priority="200">
      <formula>INDIRECT(ADDRESS(ROW(),COLUMN()))=TRUNC(INDIRECT(ADDRESS(ROW(),COLUMN())))</formula>
    </cfRule>
  </conditionalFormatting>
  <conditionalFormatting sqref="BB30:BE30">
    <cfRule type="expression" dxfId="1838" priority="199">
      <formula>INDIRECT(ADDRESS(ROW(),COLUMN()))=TRUNC(INDIRECT(ADDRESS(ROW(),COLUMN())))</formula>
    </cfRule>
  </conditionalFormatting>
  <conditionalFormatting sqref="BB32:BE32">
    <cfRule type="expression" dxfId="1837" priority="198">
      <formula>INDIRECT(ADDRESS(ROW(),COLUMN()))=TRUNC(INDIRECT(ADDRESS(ROW(),COLUMN())))</formula>
    </cfRule>
  </conditionalFormatting>
  <conditionalFormatting sqref="BB34:BE34">
    <cfRule type="expression" dxfId="1836" priority="197">
      <formula>INDIRECT(ADDRESS(ROW(),COLUMN()))=TRUNC(INDIRECT(ADDRESS(ROW(),COLUMN())))</formula>
    </cfRule>
  </conditionalFormatting>
  <conditionalFormatting sqref="BB36:BE36">
    <cfRule type="expression" dxfId="1835" priority="196">
      <formula>INDIRECT(ADDRESS(ROW(),COLUMN()))=TRUNC(INDIRECT(ADDRESS(ROW(),COLUMN())))</formula>
    </cfRule>
  </conditionalFormatting>
  <conditionalFormatting sqref="BB38:BE38">
    <cfRule type="expression" dxfId="1834" priority="195">
      <formula>INDIRECT(ADDRESS(ROW(),COLUMN()))=TRUNC(INDIRECT(ADDRESS(ROW(),COLUMN())))</formula>
    </cfRule>
  </conditionalFormatting>
  <conditionalFormatting sqref="BB40:BE40">
    <cfRule type="expression" dxfId="1833" priority="194">
      <formula>INDIRECT(ADDRESS(ROW(),COLUMN()))=TRUNC(INDIRECT(ADDRESS(ROW(),COLUMN())))</formula>
    </cfRule>
  </conditionalFormatting>
  <conditionalFormatting sqref="BB42:BE42">
    <cfRule type="expression" dxfId="1832" priority="193">
      <formula>INDIRECT(ADDRESS(ROW(),COLUMN()))=TRUNC(INDIRECT(ADDRESS(ROW(),COLUMN())))</formula>
    </cfRule>
  </conditionalFormatting>
  <conditionalFormatting sqref="BB44:BE44">
    <cfRule type="expression" dxfId="1831" priority="192">
      <formula>INDIRECT(ADDRESS(ROW(),COLUMN()))=TRUNC(INDIRECT(ADDRESS(ROW(),COLUMN())))</formula>
    </cfRule>
  </conditionalFormatting>
  <conditionalFormatting sqref="BB46:BE46">
    <cfRule type="expression" dxfId="1830" priority="191">
      <formula>INDIRECT(ADDRESS(ROW(),COLUMN()))=TRUNC(INDIRECT(ADDRESS(ROW(),COLUMN())))</formula>
    </cfRule>
  </conditionalFormatting>
  <conditionalFormatting sqref="BB48:BE48">
    <cfRule type="expression" dxfId="1829" priority="190">
      <formula>INDIRECT(ADDRESS(ROW(),COLUMN()))=TRUNC(INDIRECT(ADDRESS(ROW(),COLUMN())))</formula>
    </cfRule>
  </conditionalFormatting>
  <conditionalFormatting sqref="BB50:BE50">
    <cfRule type="expression" dxfId="1828" priority="189">
      <formula>INDIRECT(ADDRESS(ROW(),COLUMN()))=TRUNC(INDIRECT(ADDRESS(ROW(),COLUMN())))</formula>
    </cfRule>
  </conditionalFormatting>
  <conditionalFormatting sqref="BB52:BE52">
    <cfRule type="expression" dxfId="1827" priority="188">
      <formula>INDIRECT(ADDRESS(ROW(),COLUMN()))=TRUNC(INDIRECT(ADDRESS(ROW(),COLUMN())))</formula>
    </cfRule>
  </conditionalFormatting>
  <conditionalFormatting sqref="BB54:BE54">
    <cfRule type="expression" dxfId="1826" priority="187">
      <formula>INDIRECT(ADDRESS(ROW(),COLUMN()))=TRUNC(INDIRECT(ADDRESS(ROW(),COLUMN())))</formula>
    </cfRule>
  </conditionalFormatting>
  <conditionalFormatting sqref="BB56:BE56">
    <cfRule type="expression" dxfId="1825" priority="186">
      <formula>INDIRECT(ADDRESS(ROW(),COLUMN()))=TRUNC(INDIRECT(ADDRESS(ROW(),COLUMN())))</formula>
    </cfRule>
  </conditionalFormatting>
  <conditionalFormatting sqref="BB58:BE58">
    <cfRule type="expression" dxfId="1824" priority="185">
      <formula>INDIRECT(ADDRESS(ROW(),COLUMN()))=TRUNC(INDIRECT(ADDRESS(ROW(),COLUMN())))</formula>
    </cfRule>
  </conditionalFormatting>
  <conditionalFormatting sqref="BB60:BE60">
    <cfRule type="expression" dxfId="1823" priority="184">
      <formula>INDIRECT(ADDRESS(ROW(),COLUMN()))=TRUNC(INDIRECT(ADDRESS(ROW(),COLUMN())))</formula>
    </cfRule>
  </conditionalFormatting>
  <conditionalFormatting sqref="BB62:BE62">
    <cfRule type="expression" dxfId="1822" priority="183">
      <formula>INDIRECT(ADDRESS(ROW(),COLUMN()))=TRUNC(INDIRECT(ADDRESS(ROW(),COLUMN())))</formula>
    </cfRule>
  </conditionalFormatting>
  <conditionalFormatting sqref="BB64:BE64">
    <cfRule type="expression" dxfId="1821" priority="182">
      <formula>INDIRECT(ADDRESS(ROW(),COLUMN()))=TRUNC(INDIRECT(ADDRESS(ROW(),COLUMN())))</formula>
    </cfRule>
  </conditionalFormatting>
  <conditionalFormatting sqref="BB66:BE66">
    <cfRule type="expression" dxfId="1820" priority="181">
      <formula>INDIRECT(ADDRESS(ROW(),COLUMN()))=TRUNC(INDIRECT(ADDRESS(ROW(),COLUMN())))</formula>
    </cfRule>
  </conditionalFormatting>
  <conditionalFormatting sqref="BB68:BE68">
    <cfRule type="expression" dxfId="1819" priority="180">
      <formula>INDIRECT(ADDRESS(ROW(),COLUMN()))=TRUNC(INDIRECT(ADDRESS(ROW(),COLUMN())))</formula>
    </cfRule>
  </conditionalFormatting>
  <conditionalFormatting sqref="BB70:BE70">
    <cfRule type="expression" dxfId="1818" priority="179">
      <formula>INDIRECT(ADDRESS(ROW(),COLUMN()))=TRUNC(INDIRECT(ADDRESS(ROW(),COLUMN())))</formula>
    </cfRule>
  </conditionalFormatting>
  <conditionalFormatting sqref="BB72:BE72">
    <cfRule type="expression" dxfId="1817" priority="178">
      <formula>INDIRECT(ADDRESS(ROW(),COLUMN()))=TRUNC(INDIRECT(ADDRESS(ROW(),COLUMN())))</formula>
    </cfRule>
  </conditionalFormatting>
  <conditionalFormatting sqref="BB74:BE74">
    <cfRule type="expression" dxfId="1816" priority="177">
      <formula>INDIRECT(ADDRESS(ROW(),COLUMN()))=TRUNC(INDIRECT(ADDRESS(ROW(),COLUMN())))</formula>
    </cfRule>
  </conditionalFormatting>
  <conditionalFormatting sqref="AC226:AN226 AG222:AN225">
    <cfRule type="expression" dxfId="1815" priority="175">
      <formula>INDIRECT(ADDRESS(ROW(),COLUMN()))=TRUNC(INDIRECT(ADDRESS(ROW(),COLUMN())))</formula>
    </cfRule>
  </conditionalFormatting>
  <conditionalFormatting sqref="M222:X226">
    <cfRule type="expression" dxfId="1814" priority="176">
      <formula>INDIRECT(ADDRESS(ROW(),COLUMN()))=TRUNC(INDIRECT(ADDRESS(ROW(),COLUMN())))</formula>
    </cfRule>
  </conditionalFormatting>
  <conditionalFormatting sqref="K231:N231">
    <cfRule type="expression" dxfId="1813" priority="174">
      <formula>INDIRECT(ADDRESS(ROW(),COLUMN()))=TRUNC(INDIRECT(ADDRESS(ROW(),COLUMN())))</formula>
    </cfRule>
  </conditionalFormatting>
  <conditionalFormatting sqref="AA231:AD231">
    <cfRule type="expression" dxfId="1812" priority="173">
      <formula>INDIRECT(ADDRESS(ROW(),COLUMN()))=TRUNC(INDIRECT(ADDRESS(ROW(),COLUMN())))</formula>
    </cfRule>
  </conditionalFormatting>
  <conditionalFormatting sqref="AC222:AF225">
    <cfRule type="expression" dxfId="1811" priority="172">
      <formula>INDIRECT(ADDRESS(ROW(),COLUMN()))=TRUNC(INDIRECT(ADDRESS(ROW(),COLUMN())))</formula>
    </cfRule>
  </conditionalFormatting>
  <conditionalFormatting sqref="W18:BA18">
    <cfRule type="expression" dxfId="1810" priority="170">
      <formula>INDIRECT(ADDRESS(ROW(),COLUMN()))=TRUNC(INDIRECT(ADDRESS(ROW(),COLUMN())))</formula>
    </cfRule>
  </conditionalFormatting>
  <conditionalFormatting sqref="W20:BA20">
    <cfRule type="expression" dxfId="1809" priority="171">
      <formula>INDIRECT(ADDRESS(ROW(),COLUMN()))=TRUNC(INDIRECT(ADDRESS(ROW(),COLUMN())))</formula>
    </cfRule>
  </conditionalFormatting>
  <conditionalFormatting sqref="W188:BA188">
    <cfRule type="expression" dxfId="1808" priority="29">
      <formula>INDIRECT(ADDRESS(ROW(),COLUMN()))=TRUNC(INDIRECT(ADDRESS(ROW(),COLUMN())))</formula>
    </cfRule>
  </conditionalFormatting>
  <conditionalFormatting sqref="W22:BA22">
    <cfRule type="expression" dxfId="1807" priority="169">
      <formula>INDIRECT(ADDRESS(ROW(),COLUMN()))=TRUNC(INDIRECT(ADDRESS(ROW(),COLUMN())))</formula>
    </cfRule>
  </conditionalFormatting>
  <conditionalFormatting sqref="W24:BA24">
    <cfRule type="expression" dxfId="1806" priority="168">
      <formula>INDIRECT(ADDRESS(ROW(),COLUMN()))=TRUNC(INDIRECT(ADDRESS(ROW(),COLUMN())))</formula>
    </cfRule>
  </conditionalFormatting>
  <conditionalFormatting sqref="W26:BA26">
    <cfRule type="expression" dxfId="1805" priority="167">
      <formula>INDIRECT(ADDRESS(ROW(),COLUMN()))=TRUNC(INDIRECT(ADDRESS(ROW(),COLUMN())))</formula>
    </cfRule>
  </conditionalFormatting>
  <conditionalFormatting sqref="W28:BA28">
    <cfRule type="expression" dxfId="1804" priority="166">
      <formula>INDIRECT(ADDRESS(ROW(),COLUMN()))=TRUNC(INDIRECT(ADDRESS(ROW(),COLUMN())))</formula>
    </cfRule>
  </conditionalFormatting>
  <conditionalFormatting sqref="W30:BA30">
    <cfRule type="expression" dxfId="1803" priority="165">
      <formula>INDIRECT(ADDRESS(ROW(),COLUMN()))=TRUNC(INDIRECT(ADDRESS(ROW(),COLUMN())))</formula>
    </cfRule>
  </conditionalFormatting>
  <conditionalFormatting sqref="W32:BA32">
    <cfRule type="expression" dxfId="1802" priority="164">
      <formula>INDIRECT(ADDRESS(ROW(),COLUMN()))=TRUNC(INDIRECT(ADDRESS(ROW(),COLUMN())))</formula>
    </cfRule>
  </conditionalFormatting>
  <conditionalFormatting sqref="W34:BA34">
    <cfRule type="expression" dxfId="1801" priority="163">
      <formula>INDIRECT(ADDRESS(ROW(),COLUMN()))=TRUNC(INDIRECT(ADDRESS(ROW(),COLUMN())))</formula>
    </cfRule>
  </conditionalFormatting>
  <conditionalFormatting sqref="W36:BA36">
    <cfRule type="expression" dxfId="1800" priority="162">
      <formula>INDIRECT(ADDRESS(ROW(),COLUMN()))=TRUNC(INDIRECT(ADDRESS(ROW(),COLUMN())))</formula>
    </cfRule>
  </conditionalFormatting>
  <conditionalFormatting sqref="W38:BA38">
    <cfRule type="expression" dxfId="1799" priority="161">
      <formula>INDIRECT(ADDRESS(ROW(),COLUMN()))=TRUNC(INDIRECT(ADDRESS(ROW(),COLUMN())))</formula>
    </cfRule>
  </conditionalFormatting>
  <conditionalFormatting sqref="W40:BA40">
    <cfRule type="expression" dxfId="1798" priority="160">
      <formula>INDIRECT(ADDRESS(ROW(),COLUMN()))=TRUNC(INDIRECT(ADDRESS(ROW(),COLUMN())))</formula>
    </cfRule>
  </conditionalFormatting>
  <conditionalFormatting sqref="W42:BA42">
    <cfRule type="expression" dxfId="1797" priority="159">
      <formula>INDIRECT(ADDRESS(ROW(),COLUMN()))=TRUNC(INDIRECT(ADDRESS(ROW(),COLUMN())))</formula>
    </cfRule>
  </conditionalFormatting>
  <conditionalFormatting sqref="W44:BA44">
    <cfRule type="expression" dxfId="1796" priority="158">
      <formula>INDIRECT(ADDRESS(ROW(),COLUMN()))=TRUNC(INDIRECT(ADDRESS(ROW(),COLUMN())))</formula>
    </cfRule>
  </conditionalFormatting>
  <conditionalFormatting sqref="W46:BA46">
    <cfRule type="expression" dxfId="1795" priority="157">
      <formula>INDIRECT(ADDRESS(ROW(),COLUMN()))=TRUNC(INDIRECT(ADDRESS(ROW(),COLUMN())))</formula>
    </cfRule>
  </conditionalFormatting>
  <conditionalFormatting sqref="W48:BA48">
    <cfRule type="expression" dxfId="1794" priority="156">
      <formula>INDIRECT(ADDRESS(ROW(),COLUMN()))=TRUNC(INDIRECT(ADDRESS(ROW(),COLUMN())))</formula>
    </cfRule>
  </conditionalFormatting>
  <conditionalFormatting sqref="W50:BA50">
    <cfRule type="expression" dxfId="1793" priority="155">
      <formula>INDIRECT(ADDRESS(ROW(),COLUMN()))=TRUNC(INDIRECT(ADDRESS(ROW(),COLUMN())))</formula>
    </cfRule>
  </conditionalFormatting>
  <conditionalFormatting sqref="W52:BA52">
    <cfRule type="expression" dxfId="1792" priority="154">
      <formula>INDIRECT(ADDRESS(ROW(),COLUMN()))=TRUNC(INDIRECT(ADDRESS(ROW(),COLUMN())))</formula>
    </cfRule>
  </conditionalFormatting>
  <conditionalFormatting sqref="W54:BA54">
    <cfRule type="expression" dxfId="1791" priority="153">
      <formula>INDIRECT(ADDRESS(ROW(),COLUMN()))=TRUNC(INDIRECT(ADDRESS(ROW(),COLUMN())))</formula>
    </cfRule>
  </conditionalFormatting>
  <conditionalFormatting sqref="W56:BA56">
    <cfRule type="expression" dxfId="1790" priority="152">
      <formula>INDIRECT(ADDRESS(ROW(),COLUMN()))=TRUNC(INDIRECT(ADDRESS(ROW(),COLUMN())))</formula>
    </cfRule>
  </conditionalFormatting>
  <conditionalFormatting sqref="W58:BA58">
    <cfRule type="expression" dxfId="1789" priority="151">
      <formula>INDIRECT(ADDRESS(ROW(),COLUMN()))=TRUNC(INDIRECT(ADDRESS(ROW(),COLUMN())))</formula>
    </cfRule>
  </conditionalFormatting>
  <conditionalFormatting sqref="W60:BA60">
    <cfRule type="expression" dxfId="1788" priority="150">
      <formula>INDIRECT(ADDRESS(ROW(),COLUMN()))=TRUNC(INDIRECT(ADDRESS(ROW(),COLUMN())))</formula>
    </cfRule>
  </conditionalFormatting>
  <conditionalFormatting sqref="W62:BA62">
    <cfRule type="expression" dxfId="1787" priority="149">
      <formula>INDIRECT(ADDRESS(ROW(),COLUMN()))=TRUNC(INDIRECT(ADDRESS(ROW(),COLUMN())))</formula>
    </cfRule>
  </conditionalFormatting>
  <conditionalFormatting sqref="W64:BA64">
    <cfRule type="expression" dxfId="1786" priority="148">
      <formula>INDIRECT(ADDRESS(ROW(),COLUMN()))=TRUNC(INDIRECT(ADDRESS(ROW(),COLUMN())))</formula>
    </cfRule>
  </conditionalFormatting>
  <conditionalFormatting sqref="W66:BA66">
    <cfRule type="expression" dxfId="1785" priority="147">
      <formula>INDIRECT(ADDRESS(ROW(),COLUMN()))=TRUNC(INDIRECT(ADDRESS(ROW(),COLUMN())))</formula>
    </cfRule>
  </conditionalFormatting>
  <conditionalFormatting sqref="W68:BA68">
    <cfRule type="expression" dxfId="1784" priority="146">
      <formula>INDIRECT(ADDRESS(ROW(),COLUMN()))=TRUNC(INDIRECT(ADDRESS(ROW(),COLUMN())))</formula>
    </cfRule>
  </conditionalFormatting>
  <conditionalFormatting sqref="W70:BA70">
    <cfRule type="expression" dxfId="1783" priority="145">
      <formula>INDIRECT(ADDRESS(ROW(),COLUMN()))=TRUNC(INDIRECT(ADDRESS(ROW(),COLUMN())))</formula>
    </cfRule>
  </conditionalFormatting>
  <conditionalFormatting sqref="W72:BA72">
    <cfRule type="expression" dxfId="1782" priority="144">
      <formula>INDIRECT(ADDRESS(ROW(),COLUMN()))=TRUNC(INDIRECT(ADDRESS(ROW(),COLUMN())))</formula>
    </cfRule>
  </conditionalFormatting>
  <conditionalFormatting sqref="W74:BA74">
    <cfRule type="expression" dxfId="1781" priority="143">
      <formula>INDIRECT(ADDRESS(ROW(),COLUMN()))=TRUNC(INDIRECT(ADDRESS(ROW(),COLUMN())))</formula>
    </cfRule>
  </conditionalFormatting>
  <conditionalFormatting sqref="W76:BA76">
    <cfRule type="expression" dxfId="1780" priority="141">
      <formula>INDIRECT(ADDRESS(ROW(),COLUMN()))=TRUNC(INDIRECT(ADDRESS(ROW(),COLUMN())))</formula>
    </cfRule>
  </conditionalFormatting>
  <conditionalFormatting sqref="BB76:BE76">
    <cfRule type="expression" dxfId="1779" priority="142">
      <formula>INDIRECT(ADDRESS(ROW(),COLUMN()))=TRUNC(INDIRECT(ADDRESS(ROW(),COLUMN())))</formula>
    </cfRule>
  </conditionalFormatting>
  <conditionalFormatting sqref="BB78:BE78">
    <cfRule type="expression" dxfId="1778" priority="140">
      <formula>INDIRECT(ADDRESS(ROW(),COLUMN()))=TRUNC(INDIRECT(ADDRESS(ROW(),COLUMN())))</formula>
    </cfRule>
  </conditionalFormatting>
  <conditionalFormatting sqref="W78:BA78">
    <cfRule type="expression" dxfId="1777" priority="139">
      <formula>INDIRECT(ADDRESS(ROW(),COLUMN()))=TRUNC(INDIRECT(ADDRESS(ROW(),COLUMN())))</formula>
    </cfRule>
  </conditionalFormatting>
  <conditionalFormatting sqref="BB80:BE80">
    <cfRule type="expression" dxfId="1776" priority="138">
      <formula>INDIRECT(ADDRESS(ROW(),COLUMN()))=TRUNC(INDIRECT(ADDRESS(ROW(),COLUMN())))</formula>
    </cfRule>
  </conditionalFormatting>
  <conditionalFormatting sqref="W80:BA80">
    <cfRule type="expression" dxfId="1775" priority="137">
      <formula>INDIRECT(ADDRESS(ROW(),COLUMN()))=TRUNC(INDIRECT(ADDRESS(ROW(),COLUMN())))</formula>
    </cfRule>
  </conditionalFormatting>
  <conditionalFormatting sqref="BB82:BE82">
    <cfRule type="expression" dxfId="1774" priority="136">
      <formula>INDIRECT(ADDRESS(ROW(),COLUMN()))=TRUNC(INDIRECT(ADDRESS(ROW(),COLUMN())))</formula>
    </cfRule>
  </conditionalFormatting>
  <conditionalFormatting sqref="W82:BA82">
    <cfRule type="expression" dxfId="1773" priority="135">
      <formula>INDIRECT(ADDRESS(ROW(),COLUMN()))=TRUNC(INDIRECT(ADDRESS(ROW(),COLUMN())))</formula>
    </cfRule>
  </conditionalFormatting>
  <conditionalFormatting sqref="BB84:BE84">
    <cfRule type="expression" dxfId="1772" priority="134">
      <formula>INDIRECT(ADDRESS(ROW(),COLUMN()))=TRUNC(INDIRECT(ADDRESS(ROW(),COLUMN())))</formula>
    </cfRule>
  </conditionalFormatting>
  <conditionalFormatting sqref="W84:BA84">
    <cfRule type="expression" dxfId="1771" priority="133">
      <formula>INDIRECT(ADDRESS(ROW(),COLUMN()))=TRUNC(INDIRECT(ADDRESS(ROW(),COLUMN())))</formula>
    </cfRule>
  </conditionalFormatting>
  <conditionalFormatting sqref="BB86:BE86">
    <cfRule type="expression" dxfId="1770" priority="132">
      <formula>INDIRECT(ADDRESS(ROW(),COLUMN()))=TRUNC(INDIRECT(ADDRESS(ROW(),COLUMN())))</formula>
    </cfRule>
  </conditionalFormatting>
  <conditionalFormatting sqref="W86:BA86">
    <cfRule type="expression" dxfId="1769" priority="131">
      <formula>INDIRECT(ADDRESS(ROW(),COLUMN()))=TRUNC(INDIRECT(ADDRESS(ROW(),COLUMN())))</formula>
    </cfRule>
  </conditionalFormatting>
  <conditionalFormatting sqref="BB88:BE88">
    <cfRule type="expression" dxfId="1768" priority="130">
      <formula>INDIRECT(ADDRESS(ROW(),COLUMN()))=TRUNC(INDIRECT(ADDRESS(ROW(),COLUMN())))</formula>
    </cfRule>
  </conditionalFormatting>
  <conditionalFormatting sqref="W88:BA88">
    <cfRule type="expression" dxfId="1767" priority="129">
      <formula>INDIRECT(ADDRESS(ROW(),COLUMN()))=TRUNC(INDIRECT(ADDRESS(ROW(),COLUMN())))</formula>
    </cfRule>
  </conditionalFormatting>
  <conditionalFormatting sqref="BB90:BE90">
    <cfRule type="expression" dxfId="1766" priority="128">
      <formula>INDIRECT(ADDRESS(ROW(),COLUMN()))=TRUNC(INDIRECT(ADDRESS(ROW(),COLUMN())))</formula>
    </cfRule>
  </conditionalFormatting>
  <conditionalFormatting sqref="W90:BA90">
    <cfRule type="expression" dxfId="1765" priority="127">
      <formula>INDIRECT(ADDRESS(ROW(),COLUMN()))=TRUNC(INDIRECT(ADDRESS(ROW(),COLUMN())))</formula>
    </cfRule>
  </conditionalFormatting>
  <conditionalFormatting sqref="BB92:BE92">
    <cfRule type="expression" dxfId="1764" priority="126">
      <formula>INDIRECT(ADDRESS(ROW(),COLUMN()))=TRUNC(INDIRECT(ADDRESS(ROW(),COLUMN())))</formula>
    </cfRule>
  </conditionalFormatting>
  <conditionalFormatting sqref="W92:BA92">
    <cfRule type="expression" dxfId="1763" priority="125">
      <formula>INDIRECT(ADDRESS(ROW(),COLUMN()))=TRUNC(INDIRECT(ADDRESS(ROW(),COLUMN())))</formula>
    </cfRule>
  </conditionalFormatting>
  <conditionalFormatting sqref="BB94:BE94">
    <cfRule type="expression" dxfId="1762" priority="124">
      <formula>INDIRECT(ADDRESS(ROW(),COLUMN()))=TRUNC(INDIRECT(ADDRESS(ROW(),COLUMN())))</formula>
    </cfRule>
  </conditionalFormatting>
  <conditionalFormatting sqref="W94:BA94">
    <cfRule type="expression" dxfId="1761" priority="123">
      <formula>INDIRECT(ADDRESS(ROW(),COLUMN()))=TRUNC(INDIRECT(ADDRESS(ROW(),COLUMN())))</formula>
    </cfRule>
  </conditionalFormatting>
  <conditionalFormatting sqref="BB96:BE96">
    <cfRule type="expression" dxfId="1760" priority="122">
      <formula>INDIRECT(ADDRESS(ROW(),COLUMN()))=TRUNC(INDIRECT(ADDRESS(ROW(),COLUMN())))</formula>
    </cfRule>
  </conditionalFormatting>
  <conditionalFormatting sqref="W96:BA96">
    <cfRule type="expression" dxfId="1759" priority="121">
      <formula>INDIRECT(ADDRESS(ROW(),COLUMN()))=TRUNC(INDIRECT(ADDRESS(ROW(),COLUMN())))</formula>
    </cfRule>
  </conditionalFormatting>
  <conditionalFormatting sqref="BB98:BE98">
    <cfRule type="expression" dxfId="1758" priority="120">
      <formula>INDIRECT(ADDRESS(ROW(),COLUMN()))=TRUNC(INDIRECT(ADDRESS(ROW(),COLUMN())))</formula>
    </cfRule>
  </conditionalFormatting>
  <conditionalFormatting sqref="W98:BA98">
    <cfRule type="expression" dxfId="1757" priority="119">
      <formula>INDIRECT(ADDRESS(ROW(),COLUMN()))=TRUNC(INDIRECT(ADDRESS(ROW(),COLUMN())))</formula>
    </cfRule>
  </conditionalFormatting>
  <conditionalFormatting sqref="BB100:BE100">
    <cfRule type="expression" dxfId="1756" priority="118">
      <formula>INDIRECT(ADDRESS(ROW(),COLUMN()))=TRUNC(INDIRECT(ADDRESS(ROW(),COLUMN())))</formula>
    </cfRule>
  </conditionalFormatting>
  <conditionalFormatting sqref="W100:BA100">
    <cfRule type="expression" dxfId="1755" priority="117">
      <formula>INDIRECT(ADDRESS(ROW(),COLUMN()))=TRUNC(INDIRECT(ADDRESS(ROW(),COLUMN())))</formula>
    </cfRule>
  </conditionalFormatting>
  <conditionalFormatting sqref="BB102:BE102">
    <cfRule type="expression" dxfId="1754" priority="116">
      <formula>INDIRECT(ADDRESS(ROW(),COLUMN()))=TRUNC(INDIRECT(ADDRESS(ROW(),COLUMN())))</formula>
    </cfRule>
  </conditionalFormatting>
  <conditionalFormatting sqref="W102:BA102">
    <cfRule type="expression" dxfId="1753" priority="115">
      <formula>INDIRECT(ADDRESS(ROW(),COLUMN()))=TRUNC(INDIRECT(ADDRESS(ROW(),COLUMN())))</formula>
    </cfRule>
  </conditionalFormatting>
  <conditionalFormatting sqref="BB104:BE104">
    <cfRule type="expression" dxfId="1752" priority="114">
      <formula>INDIRECT(ADDRESS(ROW(),COLUMN()))=TRUNC(INDIRECT(ADDRESS(ROW(),COLUMN())))</formula>
    </cfRule>
  </conditionalFormatting>
  <conditionalFormatting sqref="W104:BA104">
    <cfRule type="expression" dxfId="1751" priority="113">
      <formula>INDIRECT(ADDRESS(ROW(),COLUMN()))=TRUNC(INDIRECT(ADDRESS(ROW(),COLUMN())))</formula>
    </cfRule>
  </conditionalFormatting>
  <conditionalFormatting sqref="BB106:BE106">
    <cfRule type="expression" dxfId="1750" priority="112">
      <formula>INDIRECT(ADDRESS(ROW(),COLUMN()))=TRUNC(INDIRECT(ADDRESS(ROW(),COLUMN())))</formula>
    </cfRule>
  </conditionalFormatting>
  <conditionalFormatting sqref="W106:BA106">
    <cfRule type="expression" dxfId="1749" priority="111">
      <formula>INDIRECT(ADDRESS(ROW(),COLUMN()))=TRUNC(INDIRECT(ADDRESS(ROW(),COLUMN())))</formula>
    </cfRule>
  </conditionalFormatting>
  <conditionalFormatting sqref="BB108:BE108">
    <cfRule type="expression" dxfId="1748" priority="110">
      <formula>INDIRECT(ADDRESS(ROW(),COLUMN()))=TRUNC(INDIRECT(ADDRESS(ROW(),COLUMN())))</formula>
    </cfRule>
  </conditionalFormatting>
  <conditionalFormatting sqref="W108:BA108">
    <cfRule type="expression" dxfId="1747" priority="109">
      <formula>INDIRECT(ADDRESS(ROW(),COLUMN()))=TRUNC(INDIRECT(ADDRESS(ROW(),COLUMN())))</formula>
    </cfRule>
  </conditionalFormatting>
  <conditionalFormatting sqref="BB110:BE110">
    <cfRule type="expression" dxfId="1746" priority="108">
      <formula>INDIRECT(ADDRESS(ROW(),COLUMN()))=TRUNC(INDIRECT(ADDRESS(ROW(),COLUMN())))</formula>
    </cfRule>
  </conditionalFormatting>
  <conditionalFormatting sqref="W110:BA110">
    <cfRule type="expression" dxfId="1745" priority="107">
      <formula>INDIRECT(ADDRESS(ROW(),COLUMN()))=TRUNC(INDIRECT(ADDRESS(ROW(),COLUMN())))</formula>
    </cfRule>
  </conditionalFormatting>
  <conditionalFormatting sqref="BB112:BE112">
    <cfRule type="expression" dxfId="1744" priority="106">
      <formula>INDIRECT(ADDRESS(ROW(),COLUMN()))=TRUNC(INDIRECT(ADDRESS(ROW(),COLUMN())))</formula>
    </cfRule>
  </conditionalFormatting>
  <conditionalFormatting sqref="W112:BA112">
    <cfRule type="expression" dxfId="1743" priority="105">
      <formula>INDIRECT(ADDRESS(ROW(),COLUMN()))=TRUNC(INDIRECT(ADDRESS(ROW(),COLUMN())))</formula>
    </cfRule>
  </conditionalFormatting>
  <conditionalFormatting sqref="BB114:BE114">
    <cfRule type="expression" dxfId="1742" priority="104">
      <formula>INDIRECT(ADDRESS(ROW(),COLUMN()))=TRUNC(INDIRECT(ADDRESS(ROW(),COLUMN())))</formula>
    </cfRule>
  </conditionalFormatting>
  <conditionalFormatting sqref="W114:BA114">
    <cfRule type="expression" dxfId="1741" priority="103">
      <formula>INDIRECT(ADDRESS(ROW(),COLUMN()))=TRUNC(INDIRECT(ADDRESS(ROW(),COLUMN())))</formula>
    </cfRule>
  </conditionalFormatting>
  <conditionalFormatting sqref="BB116:BE116">
    <cfRule type="expression" dxfId="1740" priority="102">
      <formula>INDIRECT(ADDRESS(ROW(),COLUMN()))=TRUNC(INDIRECT(ADDRESS(ROW(),COLUMN())))</formula>
    </cfRule>
  </conditionalFormatting>
  <conditionalFormatting sqref="W116:BA116">
    <cfRule type="expression" dxfId="1739" priority="101">
      <formula>INDIRECT(ADDRESS(ROW(),COLUMN()))=TRUNC(INDIRECT(ADDRESS(ROW(),COLUMN())))</formula>
    </cfRule>
  </conditionalFormatting>
  <conditionalFormatting sqref="BB118:BE118">
    <cfRule type="expression" dxfId="1738" priority="100">
      <formula>INDIRECT(ADDRESS(ROW(),COLUMN()))=TRUNC(INDIRECT(ADDRESS(ROW(),COLUMN())))</formula>
    </cfRule>
  </conditionalFormatting>
  <conditionalFormatting sqref="W118:BA118">
    <cfRule type="expression" dxfId="1737" priority="99">
      <formula>INDIRECT(ADDRESS(ROW(),COLUMN()))=TRUNC(INDIRECT(ADDRESS(ROW(),COLUMN())))</formula>
    </cfRule>
  </conditionalFormatting>
  <conditionalFormatting sqref="BB120:BE120">
    <cfRule type="expression" dxfId="1736" priority="98">
      <formula>INDIRECT(ADDRESS(ROW(),COLUMN()))=TRUNC(INDIRECT(ADDRESS(ROW(),COLUMN())))</formula>
    </cfRule>
  </conditionalFormatting>
  <conditionalFormatting sqref="W120:BA120">
    <cfRule type="expression" dxfId="1735" priority="97">
      <formula>INDIRECT(ADDRESS(ROW(),COLUMN()))=TRUNC(INDIRECT(ADDRESS(ROW(),COLUMN())))</formula>
    </cfRule>
  </conditionalFormatting>
  <conditionalFormatting sqref="BB122:BE122">
    <cfRule type="expression" dxfId="1734" priority="96">
      <formula>INDIRECT(ADDRESS(ROW(),COLUMN()))=TRUNC(INDIRECT(ADDRESS(ROW(),COLUMN())))</formula>
    </cfRule>
  </conditionalFormatting>
  <conditionalFormatting sqref="W122:BA122">
    <cfRule type="expression" dxfId="1733" priority="95">
      <formula>INDIRECT(ADDRESS(ROW(),COLUMN()))=TRUNC(INDIRECT(ADDRESS(ROW(),COLUMN())))</formula>
    </cfRule>
  </conditionalFormatting>
  <conditionalFormatting sqref="BB124:BE124">
    <cfRule type="expression" dxfId="1732" priority="94">
      <formula>INDIRECT(ADDRESS(ROW(),COLUMN()))=TRUNC(INDIRECT(ADDRESS(ROW(),COLUMN())))</formula>
    </cfRule>
  </conditionalFormatting>
  <conditionalFormatting sqref="W124:BA124">
    <cfRule type="expression" dxfId="1731" priority="93">
      <formula>INDIRECT(ADDRESS(ROW(),COLUMN()))=TRUNC(INDIRECT(ADDRESS(ROW(),COLUMN())))</formula>
    </cfRule>
  </conditionalFormatting>
  <conditionalFormatting sqref="BB126:BE126">
    <cfRule type="expression" dxfId="1730" priority="92">
      <formula>INDIRECT(ADDRESS(ROW(),COLUMN()))=TRUNC(INDIRECT(ADDRESS(ROW(),COLUMN())))</formula>
    </cfRule>
  </conditionalFormatting>
  <conditionalFormatting sqref="W126:BA126">
    <cfRule type="expression" dxfId="1729" priority="91">
      <formula>INDIRECT(ADDRESS(ROW(),COLUMN()))=TRUNC(INDIRECT(ADDRESS(ROW(),COLUMN())))</formula>
    </cfRule>
  </conditionalFormatting>
  <conditionalFormatting sqref="BB128:BE128">
    <cfRule type="expression" dxfId="1728" priority="90">
      <formula>INDIRECT(ADDRESS(ROW(),COLUMN()))=TRUNC(INDIRECT(ADDRESS(ROW(),COLUMN())))</formula>
    </cfRule>
  </conditionalFormatting>
  <conditionalFormatting sqref="W128:BA128">
    <cfRule type="expression" dxfId="1727" priority="89">
      <formula>INDIRECT(ADDRESS(ROW(),COLUMN()))=TRUNC(INDIRECT(ADDRESS(ROW(),COLUMN())))</formula>
    </cfRule>
  </conditionalFormatting>
  <conditionalFormatting sqref="BB130:BE130">
    <cfRule type="expression" dxfId="1726" priority="88">
      <formula>INDIRECT(ADDRESS(ROW(),COLUMN()))=TRUNC(INDIRECT(ADDRESS(ROW(),COLUMN())))</formula>
    </cfRule>
  </conditionalFormatting>
  <conditionalFormatting sqref="W130:BA130">
    <cfRule type="expression" dxfId="1725" priority="87">
      <formula>INDIRECT(ADDRESS(ROW(),COLUMN()))=TRUNC(INDIRECT(ADDRESS(ROW(),COLUMN())))</formula>
    </cfRule>
  </conditionalFormatting>
  <conditionalFormatting sqref="BB132:BE132">
    <cfRule type="expression" dxfId="1724" priority="86">
      <formula>INDIRECT(ADDRESS(ROW(),COLUMN()))=TRUNC(INDIRECT(ADDRESS(ROW(),COLUMN())))</formula>
    </cfRule>
  </conditionalFormatting>
  <conditionalFormatting sqref="W132:BA132">
    <cfRule type="expression" dxfId="1723" priority="85">
      <formula>INDIRECT(ADDRESS(ROW(),COLUMN()))=TRUNC(INDIRECT(ADDRESS(ROW(),COLUMN())))</formula>
    </cfRule>
  </conditionalFormatting>
  <conditionalFormatting sqref="BB134:BE134">
    <cfRule type="expression" dxfId="1722" priority="84">
      <formula>INDIRECT(ADDRESS(ROW(),COLUMN()))=TRUNC(INDIRECT(ADDRESS(ROW(),COLUMN())))</formula>
    </cfRule>
  </conditionalFormatting>
  <conditionalFormatting sqref="W134:BA134">
    <cfRule type="expression" dxfId="1721" priority="83">
      <formula>INDIRECT(ADDRESS(ROW(),COLUMN()))=TRUNC(INDIRECT(ADDRESS(ROW(),COLUMN())))</formula>
    </cfRule>
  </conditionalFormatting>
  <conditionalFormatting sqref="BB136:BE136">
    <cfRule type="expression" dxfId="1720" priority="82">
      <formula>INDIRECT(ADDRESS(ROW(),COLUMN()))=TRUNC(INDIRECT(ADDRESS(ROW(),COLUMN())))</formula>
    </cfRule>
  </conditionalFormatting>
  <conditionalFormatting sqref="W136:BA136">
    <cfRule type="expression" dxfId="1719" priority="81">
      <formula>INDIRECT(ADDRESS(ROW(),COLUMN()))=TRUNC(INDIRECT(ADDRESS(ROW(),COLUMN())))</formula>
    </cfRule>
  </conditionalFormatting>
  <conditionalFormatting sqref="BB138:BE138">
    <cfRule type="expression" dxfId="1718" priority="80">
      <formula>INDIRECT(ADDRESS(ROW(),COLUMN()))=TRUNC(INDIRECT(ADDRESS(ROW(),COLUMN())))</formula>
    </cfRule>
  </conditionalFormatting>
  <conditionalFormatting sqref="W138:BA138">
    <cfRule type="expression" dxfId="1717" priority="79">
      <formula>INDIRECT(ADDRESS(ROW(),COLUMN()))=TRUNC(INDIRECT(ADDRESS(ROW(),COLUMN())))</formula>
    </cfRule>
  </conditionalFormatting>
  <conditionalFormatting sqref="BB140:BE140">
    <cfRule type="expression" dxfId="1716" priority="78">
      <formula>INDIRECT(ADDRESS(ROW(),COLUMN()))=TRUNC(INDIRECT(ADDRESS(ROW(),COLUMN())))</formula>
    </cfRule>
  </conditionalFormatting>
  <conditionalFormatting sqref="W140:BA140">
    <cfRule type="expression" dxfId="1715" priority="77">
      <formula>INDIRECT(ADDRESS(ROW(),COLUMN()))=TRUNC(INDIRECT(ADDRESS(ROW(),COLUMN())))</formula>
    </cfRule>
  </conditionalFormatting>
  <conditionalFormatting sqref="BB142:BE142">
    <cfRule type="expression" dxfId="1714" priority="76">
      <formula>INDIRECT(ADDRESS(ROW(),COLUMN()))=TRUNC(INDIRECT(ADDRESS(ROW(),COLUMN())))</formula>
    </cfRule>
  </conditionalFormatting>
  <conditionalFormatting sqref="W142:BA142">
    <cfRule type="expression" dxfId="1713" priority="75">
      <formula>INDIRECT(ADDRESS(ROW(),COLUMN()))=TRUNC(INDIRECT(ADDRESS(ROW(),COLUMN())))</formula>
    </cfRule>
  </conditionalFormatting>
  <conditionalFormatting sqref="BB144:BE144">
    <cfRule type="expression" dxfId="1712" priority="74">
      <formula>INDIRECT(ADDRESS(ROW(),COLUMN()))=TRUNC(INDIRECT(ADDRESS(ROW(),COLUMN())))</formula>
    </cfRule>
  </conditionalFormatting>
  <conditionalFormatting sqref="W144:BA144">
    <cfRule type="expression" dxfId="1711" priority="73">
      <formula>INDIRECT(ADDRESS(ROW(),COLUMN()))=TRUNC(INDIRECT(ADDRESS(ROW(),COLUMN())))</formula>
    </cfRule>
  </conditionalFormatting>
  <conditionalFormatting sqref="BB146:BE146">
    <cfRule type="expression" dxfId="1710" priority="72">
      <formula>INDIRECT(ADDRESS(ROW(),COLUMN()))=TRUNC(INDIRECT(ADDRESS(ROW(),COLUMN())))</formula>
    </cfRule>
  </conditionalFormatting>
  <conditionalFormatting sqref="W146:BA146">
    <cfRule type="expression" dxfId="1709" priority="71">
      <formula>INDIRECT(ADDRESS(ROW(),COLUMN()))=TRUNC(INDIRECT(ADDRESS(ROW(),COLUMN())))</formula>
    </cfRule>
  </conditionalFormatting>
  <conditionalFormatting sqref="BB148:BE148">
    <cfRule type="expression" dxfId="1708" priority="70">
      <formula>INDIRECT(ADDRESS(ROW(),COLUMN()))=TRUNC(INDIRECT(ADDRESS(ROW(),COLUMN())))</formula>
    </cfRule>
  </conditionalFormatting>
  <conditionalFormatting sqref="W148:BA148">
    <cfRule type="expression" dxfId="1707" priority="69">
      <formula>INDIRECT(ADDRESS(ROW(),COLUMN()))=TRUNC(INDIRECT(ADDRESS(ROW(),COLUMN())))</formula>
    </cfRule>
  </conditionalFormatting>
  <conditionalFormatting sqref="BB150:BE150">
    <cfRule type="expression" dxfId="1706" priority="68">
      <formula>INDIRECT(ADDRESS(ROW(),COLUMN()))=TRUNC(INDIRECT(ADDRESS(ROW(),COLUMN())))</formula>
    </cfRule>
  </conditionalFormatting>
  <conditionalFormatting sqref="W150:BA150">
    <cfRule type="expression" dxfId="1705" priority="67">
      <formula>INDIRECT(ADDRESS(ROW(),COLUMN()))=TRUNC(INDIRECT(ADDRESS(ROW(),COLUMN())))</formula>
    </cfRule>
  </conditionalFormatting>
  <conditionalFormatting sqref="BB152:BE152">
    <cfRule type="expression" dxfId="1704" priority="66">
      <formula>INDIRECT(ADDRESS(ROW(),COLUMN()))=TRUNC(INDIRECT(ADDRESS(ROW(),COLUMN())))</formula>
    </cfRule>
  </conditionalFormatting>
  <conditionalFormatting sqref="W152:BA152">
    <cfRule type="expression" dxfId="1703" priority="65">
      <formula>INDIRECT(ADDRESS(ROW(),COLUMN()))=TRUNC(INDIRECT(ADDRESS(ROW(),COLUMN())))</formula>
    </cfRule>
  </conditionalFormatting>
  <conditionalFormatting sqref="BB154:BE154">
    <cfRule type="expression" dxfId="1702" priority="64">
      <formula>INDIRECT(ADDRESS(ROW(),COLUMN()))=TRUNC(INDIRECT(ADDRESS(ROW(),COLUMN())))</formula>
    </cfRule>
  </conditionalFormatting>
  <conditionalFormatting sqref="W154:BA154">
    <cfRule type="expression" dxfId="1701" priority="63">
      <formula>INDIRECT(ADDRESS(ROW(),COLUMN()))=TRUNC(INDIRECT(ADDRESS(ROW(),COLUMN())))</formula>
    </cfRule>
  </conditionalFormatting>
  <conditionalFormatting sqref="BB156:BE156">
    <cfRule type="expression" dxfId="1700" priority="62">
      <formula>INDIRECT(ADDRESS(ROW(),COLUMN()))=TRUNC(INDIRECT(ADDRESS(ROW(),COLUMN())))</formula>
    </cfRule>
  </conditionalFormatting>
  <conditionalFormatting sqref="W156:BA156">
    <cfRule type="expression" dxfId="1699" priority="61">
      <formula>INDIRECT(ADDRESS(ROW(),COLUMN()))=TRUNC(INDIRECT(ADDRESS(ROW(),COLUMN())))</formula>
    </cfRule>
  </conditionalFormatting>
  <conditionalFormatting sqref="BB158:BE158">
    <cfRule type="expression" dxfId="1698" priority="60">
      <formula>INDIRECT(ADDRESS(ROW(),COLUMN()))=TRUNC(INDIRECT(ADDRESS(ROW(),COLUMN())))</formula>
    </cfRule>
  </conditionalFormatting>
  <conditionalFormatting sqref="W158:BA158">
    <cfRule type="expression" dxfId="1697" priority="59">
      <formula>INDIRECT(ADDRESS(ROW(),COLUMN()))=TRUNC(INDIRECT(ADDRESS(ROW(),COLUMN())))</formula>
    </cfRule>
  </conditionalFormatting>
  <conditionalFormatting sqref="BB160:BE160">
    <cfRule type="expression" dxfId="1696" priority="58">
      <formula>INDIRECT(ADDRESS(ROW(),COLUMN()))=TRUNC(INDIRECT(ADDRESS(ROW(),COLUMN())))</formula>
    </cfRule>
  </conditionalFormatting>
  <conditionalFormatting sqref="W160:BA160">
    <cfRule type="expression" dxfId="1695" priority="57">
      <formula>INDIRECT(ADDRESS(ROW(),COLUMN()))=TRUNC(INDIRECT(ADDRESS(ROW(),COLUMN())))</formula>
    </cfRule>
  </conditionalFormatting>
  <conditionalFormatting sqref="BB162:BE162">
    <cfRule type="expression" dxfId="1694" priority="56">
      <formula>INDIRECT(ADDRESS(ROW(),COLUMN()))=TRUNC(INDIRECT(ADDRESS(ROW(),COLUMN())))</formula>
    </cfRule>
  </conditionalFormatting>
  <conditionalFormatting sqref="W162:BA162">
    <cfRule type="expression" dxfId="1693" priority="55">
      <formula>INDIRECT(ADDRESS(ROW(),COLUMN()))=TRUNC(INDIRECT(ADDRESS(ROW(),COLUMN())))</formula>
    </cfRule>
  </conditionalFormatting>
  <conditionalFormatting sqref="BB164:BE164">
    <cfRule type="expression" dxfId="1692" priority="54">
      <formula>INDIRECT(ADDRESS(ROW(),COLUMN()))=TRUNC(INDIRECT(ADDRESS(ROW(),COLUMN())))</formula>
    </cfRule>
  </conditionalFormatting>
  <conditionalFormatting sqref="W164:BA164">
    <cfRule type="expression" dxfId="1691" priority="53">
      <formula>INDIRECT(ADDRESS(ROW(),COLUMN()))=TRUNC(INDIRECT(ADDRESS(ROW(),COLUMN())))</formula>
    </cfRule>
  </conditionalFormatting>
  <conditionalFormatting sqref="BB166:BE166">
    <cfRule type="expression" dxfId="1690" priority="52">
      <formula>INDIRECT(ADDRESS(ROW(),COLUMN()))=TRUNC(INDIRECT(ADDRESS(ROW(),COLUMN())))</formula>
    </cfRule>
  </conditionalFormatting>
  <conditionalFormatting sqref="W166:BA166">
    <cfRule type="expression" dxfId="1689" priority="51">
      <formula>INDIRECT(ADDRESS(ROW(),COLUMN()))=TRUNC(INDIRECT(ADDRESS(ROW(),COLUMN())))</formula>
    </cfRule>
  </conditionalFormatting>
  <conditionalFormatting sqref="BB168:BE168">
    <cfRule type="expression" dxfId="1688" priority="50">
      <formula>INDIRECT(ADDRESS(ROW(),COLUMN()))=TRUNC(INDIRECT(ADDRESS(ROW(),COLUMN())))</formula>
    </cfRule>
  </conditionalFormatting>
  <conditionalFormatting sqref="W168:BA168">
    <cfRule type="expression" dxfId="1687" priority="49">
      <formula>INDIRECT(ADDRESS(ROW(),COLUMN()))=TRUNC(INDIRECT(ADDRESS(ROW(),COLUMN())))</formula>
    </cfRule>
  </conditionalFormatting>
  <conditionalFormatting sqref="BB170:BE170">
    <cfRule type="expression" dxfId="1686" priority="48">
      <formula>INDIRECT(ADDRESS(ROW(),COLUMN()))=TRUNC(INDIRECT(ADDRESS(ROW(),COLUMN())))</formula>
    </cfRule>
  </conditionalFormatting>
  <conditionalFormatting sqref="W170:BA170">
    <cfRule type="expression" dxfId="1685" priority="47">
      <formula>INDIRECT(ADDRESS(ROW(),COLUMN()))=TRUNC(INDIRECT(ADDRESS(ROW(),COLUMN())))</formula>
    </cfRule>
  </conditionalFormatting>
  <conditionalFormatting sqref="BB172:BE172">
    <cfRule type="expression" dxfId="1684" priority="46">
      <formula>INDIRECT(ADDRESS(ROW(),COLUMN()))=TRUNC(INDIRECT(ADDRESS(ROW(),COLUMN())))</formula>
    </cfRule>
  </conditionalFormatting>
  <conditionalFormatting sqref="W172:BA172">
    <cfRule type="expression" dxfId="1683" priority="45">
      <formula>INDIRECT(ADDRESS(ROW(),COLUMN()))=TRUNC(INDIRECT(ADDRESS(ROW(),COLUMN())))</formula>
    </cfRule>
  </conditionalFormatting>
  <conditionalFormatting sqref="BB174:BE174">
    <cfRule type="expression" dxfId="1682" priority="44">
      <formula>INDIRECT(ADDRESS(ROW(),COLUMN()))=TRUNC(INDIRECT(ADDRESS(ROW(),COLUMN())))</formula>
    </cfRule>
  </conditionalFormatting>
  <conditionalFormatting sqref="W174:BA174">
    <cfRule type="expression" dxfId="1681" priority="43">
      <formula>INDIRECT(ADDRESS(ROW(),COLUMN()))=TRUNC(INDIRECT(ADDRESS(ROW(),COLUMN())))</formula>
    </cfRule>
  </conditionalFormatting>
  <conditionalFormatting sqref="BB176:BE176">
    <cfRule type="expression" dxfId="1680" priority="42">
      <formula>INDIRECT(ADDRESS(ROW(),COLUMN()))=TRUNC(INDIRECT(ADDRESS(ROW(),COLUMN())))</formula>
    </cfRule>
  </conditionalFormatting>
  <conditionalFormatting sqref="W176:BA176">
    <cfRule type="expression" dxfId="1679" priority="41">
      <formula>INDIRECT(ADDRESS(ROW(),COLUMN()))=TRUNC(INDIRECT(ADDRESS(ROW(),COLUMN())))</formula>
    </cfRule>
  </conditionalFormatting>
  <conditionalFormatting sqref="BB178:BE178">
    <cfRule type="expression" dxfId="1678" priority="40">
      <formula>INDIRECT(ADDRESS(ROW(),COLUMN()))=TRUNC(INDIRECT(ADDRESS(ROW(),COLUMN())))</formula>
    </cfRule>
  </conditionalFormatting>
  <conditionalFormatting sqref="W178:BA178">
    <cfRule type="expression" dxfId="1677" priority="39">
      <formula>INDIRECT(ADDRESS(ROW(),COLUMN()))=TRUNC(INDIRECT(ADDRESS(ROW(),COLUMN())))</formula>
    </cfRule>
  </conditionalFormatting>
  <conditionalFormatting sqref="BB180:BE180">
    <cfRule type="expression" dxfId="1676" priority="38">
      <formula>INDIRECT(ADDRESS(ROW(),COLUMN()))=TRUNC(INDIRECT(ADDRESS(ROW(),COLUMN())))</formula>
    </cfRule>
  </conditionalFormatting>
  <conditionalFormatting sqref="W180:BA180">
    <cfRule type="expression" dxfId="1675" priority="37">
      <formula>INDIRECT(ADDRESS(ROW(),COLUMN()))=TRUNC(INDIRECT(ADDRESS(ROW(),COLUMN())))</formula>
    </cfRule>
  </conditionalFormatting>
  <conditionalFormatting sqref="BB182:BE182">
    <cfRule type="expression" dxfId="1674" priority="36">
      <formula>INDIRECT(ADDRESS(ROW(),COLUMN()))=TRUNC(INDIRECT(ADDRESS(ROW(),COLUMN())))</formula>
    </cfRule>
  </conditionalFormatting>
  <conditionalFormatting sqref="W182:BA182">
    <cfRule type="expression" dxfId="1673" priority="35">
      <formula>INDIRECT(ADDRESS(ROW(),COLUMN()))=TRUNC(INDIRECT(ADDRESS(ROW(),COLUMN())))</formula>
    </cfRule>
  </conditionalFormatting>
  <conditionalFormatting sqref="BB184:BE184">
    <cfRule type="expression" dxfId="1672" priority="34">
      <formula>INDIRECT(ADDRESS(ROW(),COLUMN()))=TRUNC(INDIRECT(ADDRESS(ROW(),COLUMN())))</formula>
    </cfRule>
  </conditionalFormatting>
  <conditionalFormatting sqref="W184:BA184">
    <cfRule type="expression" dxfId="1671" priority="33">
      <formula>INDIRECT(ADDRESS(ROW(),COLUMN()))=TRUNC(INDIRECT(ADDRESS(ROW(),COLUMN())))</formula>
    </cfRule>
  </conditionalFormatting>
  <conditionalFormatting sqref="BB186:BE186">
    <cfRule type="expression" dxfId="1670" priority="32">
      <formula>INDIRECT(ADDRESS(ROW(),COLUMN()))=TRUNC(INDIRECT(ADDRESS(ROW(),COLUMN())))</formula>
    </cfRule>
  </conditionalFormatting>
  <conditionalFormatting sqref="W186:BA186">
    <cfRule type="expression" dxfId="1669" priority="31">
      <formula>INDIRECT(ADDRESS(ROW(),COLUMN()))=TRUNC(INDIRECT(ADDRESS(ROW(),COLUMN())))</formula>
    </cfRule>
  </conditionalFormatting>
  <conditionalFormatting sqref="BB188:BE188">
    <cfRule type="expression" dxfId="1668" priority="30">
      <formula>INDIRECT(ADDRESS(ROW(),COLUMN()))=TRUNC(INDIRECT(ADDRESS(ROW(),COLUMN())))</formula>
    </cfRule>
  </conditionalFormatting>
  <conditionalFormatting sqref="BB190:BE190">
    <cfRule type="expression" dxfId="1667" priority="28">
      <formula>INDIRECT(ADDRESS(ROW(),COLUMN()))=TRUNC(INDIRECT(ADDRESS(ROW(),COLUMN())))</formula>
    </cfRule>
  </conditionalFormatting>
  <conditionalFormatting sqref="W190:BA190">
    <cfRule type="expression" dxfId="1666" priority="27">
      <formula>INDIRECT(ADDRESS(ROW(),COLUMN()))=TRUNC(INDIRECT(ADDRESS(ROW(),COLUMN())))</formula>
    </cfRule>
  </conditionalFormatting>
  <conditionalFormatting sqref="BB192:BE192">
    <cfRule type="expression" dxfId="1665" priority="26">
      <formula>INDIRECT(ADDRESS(ROW(),COLUMN()))=TRUNC(INDIRECT(ADDRESS(ROW(),COLUMN())))</formula>
    </cfRule>
  </conditionalFormatting>
  <conditionalFormatting sqref="W192:BA192">
    <cfRule type="expression" dxfId="1664" priority="25">
      <formula>INDIRECT(ADDRESS(ROW(),COLUMN()))=TRUNC(INDIRECT(ADDRESS(ROW(),COLUMN())))</formula>
    </cfRule>
  </conditionalFormatting>
  <conditionalFormatting sqref="BB194:BE194">
    <cfRule type="expression" dxfId="1663" priority="24">
      <formula>INDIRECT(ADDRESS(ROW(),COLUMN()))=TRUNC(INDIRECT(ADDRESS(ROW(),COLUMN())))</formula>
    </cfRule>
  </conditionalFormatting>
  <conditionalFormatting sqref="W194:BA194">
    <cfRule type="expression" dxfId="1662" priority="23">
      <formula>INDIRECT(ADDRESS(ROW(),COLUMN()))=TRUNC(INDIRECT(ADDRESS(ROW(),COLUMN())))</formula>
    </cfRule>
  </conditionalFormatting>
  <conditionalFormatting sqref="BB196:BE196">
    <cfRule type="expression" dxfId="1661" priority="22">
      <formula>INDIRECT(ADDRESS(ROW(),COLUMN()))=TRUNC(INDIRECT(ADDRESS(ROW(),COLUMN())))</formula>
    </cfRule>
  </conditionalFormatting>
  <conditionalFormatting sqref="W196:BA196">
    <cfRule type="expression" dxfId="1660" priority="21">
      <formula>INDIRECT(ADDRESS(ROW(),COLUMN()))=TRUNC(INDIRECT(ADDRESS(ROW(),COLUMN())))</formula>
    </cfRule>
  </conditionalFormatting>
  <conditionalFormatting sqref="BB198:BE198">
    <cfRule type="expression" dxfId="1659" priority="20">
      <formula>INDIRECT(ADDRESS(ROW(),COLUMN()))=TRUNC(INDIRECT(ADDRESS(ROW(),COLUMN())))</formula>
    </cfRule>
  </conditionalFormatting>
  <conditionalFormatting sqref="W198:BA198">
    <cfRule type="expression" dxfId="1658" priority="19">
      <formula>INDIRECT(ADDRESS(ROW(),COLUMN()))=TRUNC(INDIRECT(ADDRESS(ROW(),COLUMN())))</formula>
    </cfRule>
  </conditionalFormatting>
  <conditionalFormatting sqref="BB200:BE200">
    <cfRule type="expression" dxfId="1657" priority="18">
      <formula>INDIRECT(ADDRESS(ROW(),COLUMN()))=TRUNC(INDIRECT(ADDRESS(ROW(),COLUMN())))</formula>
    </cfRule>
  </conditionalFormatting>
  <conditionalFormatting sqref="W200:BA200">
    <cfRule type="expression" dxfId="1656" priority="17">
      <formula>INDIRECT(ADDRESS(ROW(),COLUMN()))=TRUNC(INDIRECT(ADDRESS(ROW(),COLUMN())))</formula>
    </cfRule>
  </conditionalFormatting>
  <conditionalFormatting sqref="BB202:BE202">
    <cfRule type="expression" dxfId="1655" priority="16">
      <formula>INDIRECT(ADDRESS(ROW(),COLUMN()))=TRUNC(INDIRECT(ADDRESS(ROW(),COLUMN())))</formula>
    </cfRule>
  </conditionalFormatting>
  <conditionalFormatting sqref="W202:BA202">
    <cfRule type="expression" dxfId="1654" priority="15">
      <formula>INDIRECT(ADDRESS(ROW(),COLUMN()))=TRUNC(INDIRECT(ADDRESS(ROW(),COLUMN())))</formula>
    </cfRule>
  </conditionalFormatting>
  <conditionalFormatting sqref="BB204:BE204">
    <cfRule type="expression" dxfId="1653" priority="14">
      <formula>INDIRECT(ADDRESS(ROW(),COLUMN()))=TRUNC(INDIRECT(ADDRESS(ROW(),COLUMN())))</formula>
    </cfRule>
  </conditionalFormatting>
  <conditionalFormatting sqref="W204:BA204">
    <cfRule type="expression" dxfId="1652" priority="13">
      <formula>INDIRECT(ADDRESS(ROW(),COLUMN()))=TRUNC(INDIRECT(ADDRESS(ROW(),COLUMN())))</formula>
    </cfRule>
  </conditionalFormatting>
  <conditionalFormatting sqref="BB206:BE206">
    <cfRule type="expression" dxfId="1651" priority="12">
      <formula>INDIRECT(ADDRESS(ROW(),COLUMN()))=TRUNC(INDIRECT(ADDRESS(ROW(),COLUMN())))</formula>
    </cfRule>
  </conditionalFormatting>
  <conditionalFormatting sqref="W206:BA206">
    <cfRule type="expression" dxfId="1650" priority="11">
      <formula>INDIRECT(ADDRESS(ROW(),COLUMN()))=TRUNC(INDIRECT(ADDRESS(ROW(),COLUMN())))</formula>
    </cfRule>
  </conditionalFormatting>
  <conditionalFormatting sqref="BB208:BE208">
    <cfRule type="expression" dxfId="1649" priority="10">
      <formula>INDIRECT(ADDRESS(ROW(),COLUMN()))=TRUNC(INDIRECT(ADDRESS(ROW(),COLUMN())))</formula>
    </cfRule>
  </conditionalFormatting>
  <conditionalFormatting sqref="W208:BA208">
    <cfRule type="expression" dxfId="1648" priority="9">
      <formula>INDIRECT(ADDRESS(ROW(),COLUMN()))=TRUNC(INDIRECT(ADDRESS(ROW(),COLUMN())))</formula>
    </cfRule>
  </conditionalFormatting>
  <conditionalFormatting sqref="BB210:BE210">
    <cfRule type="expression" dxfId="1647" priority="8">
      <formula>INDIRECT(ADDRESS(ROW(),COLUMN()))=TRUNC(INDIRECT(ADDRESS(ROW(),COLUMN())))</formula>
    </cfRule>
  </conditionalFormatting>
  <conditionalFormatting sqref="W210:BA210">
    <cfRule type="expression" dxfId="1646" priority="7">
      <formula>INDIRECT(ADDRESS(ROW(),COLUMN()))=TRUNC(INDIRECT(ADDRESS(ROW(),COLUMN())))</formula>
    </cfRule>
  </conditionalFormatting>
  <conditionalFormatting sqref="BB212:BE212">
    <cfRule type="expression" dxfId="1645" priority="6">
      <formula>INDIRECT(ADDRESS(ROW(),COLUMN()))=TRUNC(INDIRECT(ADDRESS(ROW(),COLUMN())))</formula>
    </cfRule>
  </conditionalFormatting>
  <conditionalFormatting sqref="W212:BA212">
    <cfRule type="expression" dxfId="1644" priority="5">
      <formula>INDIRECT(ADDRESS(ROW(),COLUMN()))=TRUNC(INDIRECT(ADDRESS(ROW(),COLUMN())))</formula>
    </cfRule>
  </conditionalFormatting>
  <conditionalFormatting sqref="BB214:BE214">
    <cfRule type="expression" dxfId="1643" priority="4">
      <formula>INDIRECT(ADDRESS(ROW(),COLUMN()))=TRUNC(INDIRECT(ADDRESS(ROW(),COLUMN())))</formula>
    </cfRule>
  </conditionalFormatting>
  <conditionalFormatting sqref="W214:BA214">
    <cfRule type="expression" dxfId="1642" priority="3">
      <formula>INDIRECT(ADDRESS(ROW(),COLUMN()))=TRUNC(INDIRECT(ADDRESS(ROW(),COLUMN())))</formula>
    </cfRule>
  </conditionalFormatting>
  <conditionalFormatting sqref="BB216:BE216">
    <cfRule type="expression" dxfId="1641" priority="2">
      <formula>INDIRECT(ADDRESS(ROW(),COLUMN()))=TRUNC(INDIRECT(ADDRESS(ROW(),COLUMN())))</formula>
    </cfRule>
  </conditionalFormatting>
  <conditionalFormatting sqref="W216:BA216">
    <cfRule type="expression" dxfId="1640" priority="1">
      <formula>INDIRECT(ADDRESS(ROW(),COLUMN()))=TRUNC(INDIRECT(ADDRESS(ROW(),COLUMN())))</formula>
    </cfRule>
  </conditionalFormatting>
  <dataValidations count="10">
    <dataValidation allowBlank="1" showInputMessage="1" showErrorMessage="1" error="入力可能範囲　32～40" sqref="BE10" xr:uid="{46AB6B99-EF9F-4641-B4AD-0D1605E1E819}"/>
    <dataValidation type="list" allowBlank="1" showInputMessage="1" showErrorMessage="1" sqref="R228:S228" xr:uid="{52DD5EEA-3A5E-4BBC-AE84-0613E665A018}">
      <formula1>"週,暦月"</formula1>
    </dataValidation>
    <dataValidation type="list" allowBlank="1" showInputMessage="1" showErrorMessage="1" sqref="BE3:BH3" xr:uid="{E14DE94F-F9DE-4F0C-A00E-9E2E03A8C6D5}">
      <formula1>"４週,暦月"</formula1>
    </dataValidation>
    <dataValidation type="list" allowBlank="1" showInputMessage="1" showErrorMessage="1" sqref="AF3:AF4" xr:uid="{73E3E7EE-43EA-4777-AE78-497855531A7A}">
      <formula1>#REF!</formula1>
    </dataValidation>
    <dataValidation type="decimal" allowBlank="1" showInputMessage="1" showErrorMessage="1" error="入力可能範囲　32～40" sqref="BA6:BB6" xr:uid="{74CBB4D0-4856-44D1-B231-34D69125C5F5}">
      <formula1>32</formula1>
      <formula2>40</formula2>
    </dataValidation>
    <dataValidation type="list" allowBlank="1" showInputMessage="1" showErrorMessage="1" sqref="BE4:BH4" xr:uid="{E6B2D678-36BA-45F7-8E5C-5733105E1F6E}">
      <formula1>"予定,実績,予定・実績"</formula1>
    </dataValidation>
    <dataValidation type="list" allowBlank="1" showInputMessage="1" sqref="C17:D216" xr:uid="{D808AEC5-9E92-40ED-829C-25AB94131548}">
      <formula1>職種</formula1>
    </dataValidation>
    <dataValidation type="list" errorStyle="warning" allowBlank="1" showInputMessage="1" error="リストにない場合のみ、入力してください。" sqref="K17:N216" xr:uid="{F2210A1B-A6A1-4DD0-9640-1F5644453AEE}">
      <formula1>INDIRECT(C17)</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xr:uid="{426A3AB9-A869-473E-93E8-B9A1179F50EF}">
      <formula1>シフト記号表</formula1>
    </dataValidation>
    <dataValidation type="list" allowBlank="1" showInputMessage="1" sqref="I17:J216" xr:uid="{E424AB34-54F4-45AC-9EB5-FD55A436CEEC}">
      <formula1>"A, B, C, D"</formula1>
    </dataValidation>
  </dataValidations>
  <printOptions horizontalCentered="1"/>
  <pageMargins left="0.15748031496062992" right="0.15748031496062992" top="0.59055118110236227" bottom="0.35433070866141736" header="0.15748031496062992" footer="0.15748031496062992"/>
  <pageSetup paperSize="9" scale="44"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B05FB31F-0E5A-4EB9-A07E-1A37C6769A55}">
          <x14:formula1>
            <xm:f>'C:\Users\nw03114.WISTARIA\Desktop\2025新規申請、廃止、休止届＆変更届\標準様式\[2-3_標準様式1_05_勤務表_地域密着型特定施設入居者生活介護.xlsx]プルダウン・リスト'!#REF!</xm:f>
          </x14:formula1>
          <xm:sqref>AT1:BI1</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1928B1-F50A-435D-ACEB-5906B0151409}">
  <sheetPr>
    <tabColor rgb="FFFFFF00"/>
  </sheetPr>
  <dimension ref="A1:G24"/>
  <sheetViews>
    <sheetView view="pageBreakPreview" topLeftCell="A22" zoomScale="130" zoomScaleNormal="100" zoomScaleSheetLayoutView="130" workbookViewId="0">
      <selection activeCell="I23" sqref="I23"/>
    </sheetView>
  </sheetViews>
  <sheetFormatPr defaultColWidth="7.75" defaultRowHeight="10.5" x14ac:dyDescent="0.15"/>
  <cols>
    <col min="1" max="1" width="2.875" style="80" customWidth="1"/>
    <col min="2" max="2" width="17.125" style="80" customWidth="1"/>
    <col min="3" max="3" width="27.875" style="80" customWidth="1"/>
    <col min="4" max="4" width="8.5" style="80" bestFit="1" customWidth="1"/>
    <col min="5" max="6" width="5.625" style="80" customWidth="1"/>
    <col min="7" max="7" width="13.75" style="80" customWidth="1"/>
    <col min="8" max="256" width="7.75" style="80"/>
    <col min="257" max="257" width="2.875" style="80" customWidth="1"/>
    <col min="258" max="258" width="17.125" style="80" customWidth="1"/>
    <col min="259" max="259" width="27.875" style="80" customWidth="1"/>
    <col min="260" max="260" width="8.5" style="80" bestFit="1" customWidth="1"/>
    <col min="261" max="262" width="5.625" style="80" customWidth="1"/>
    <col min="263" max="263" width="13.75" style="80" customWidth="1"/>
    <col min="264" max="512" width="7.75" style="80"/>
    <col min="513" max="513" width="2.875" style="80" customWidth="1"/>
    <col min="514" max="514" width="17.125" style="80" customWidth="1"/>
    <col min="515" max="515" width="27.875" style="80" customWidth="1"/>
    <col min="516" max="516" width="8.5" style="80" bestFit="1" customWidth="1"/>
    <col min="517" max="518" width="5.625" style="80" customWidth="1"/>
    <col min="519" max="519" width="13.75" style="80" customWidth="1"/>
    <col min="520" max="768" width="7.75" style="80"/>
    <col min="769" max="769" width="2.875" style="80" customWidth="1"/>
    <col min="770" max="770" width="17.125" style="80" customWidth="1"/>
    <col min="771" max="771" width="27.875" style="80" customWidth="1"/>
    <col min="772" max="772" width="8.5" style="80" bestFit="1" customWidth="1"/>
    <col min="773" max="774" width="5.625" style="80" customWidth="1"/>
    <col min="775" max="775" width="13.75" style="80" customWidth="1"/>
    <col min="776" max="1024" width="7.75" style="80"/>
    <col min="1025" max="1025" width="2.875" style="80" customWidth="1"/>
    <col min="1026" max="1026" width="17.125" style="80" customWidth="1"/>
    <col min="1027" max="1027" width="27.875" style="80" customWidth="1"/>
    <col min="1028" max="1028" width="8.5" style="80" bestFit="1" customWidth="1"/>
    <col min="1029" max="1030" width="5.625" style="80" customWidth="1"/>
    <col min="1031" max="1031" width="13.75" style="80" customWidth="1"/>
    <col min="1032" max="1280" width="7.75" style="80"/>
    <col min="1281" max="1281" width="2.875" style="80" customWidth="1"/>
    <col min="1282" max="1282" width="17.125" style="80" customWidth="1"/>
    <col min="1283" max="1283" width="27.875" style="80" customWidth="1"/>
    <col min="1284" max="1284" width="8.5" style="80" bestFit="1" customWidth="1"/>
    <col min="1285" max="1286" width="5.625" style="80" customWidth="1"/>
    <col min="1287" max="1287" width="13.75" style="80" customWidth="1"/>
    <col min="1288" max="1536" width="7.75" style="80"/>
    <col min="1537" max="1537" width="2.875" style="80" customWidth="1"/>
    <col min="1538" max="1538" width="17.125" style="80" customWidth="1"/>
    <col min="1539" max="1539" width="27.875" style="80" customWidth="1"/>
    <col min="1540" max="1540" width="8.5" style="80" bestFit="1" customWidth="1"/>
    <col min="1541" max="1542" width="5.625" style="80" customWidth="1"/>
    <col min="1543" max="1543" width="13.75" style="80" customWidth="1"/>
    <col min="1544" max="1792" width="7.75" style="80"/>
    <col min="1793" max="1793" width="2.875" style="80" customWidth="1"/>
    <col min="1794" max="1794" width="17.125" style="80" customWidth="1"/>
    <col min="1795" max="1795" width="27.875" style="80" customWidth="1"/>
    <col min="1796" max="1796" width="8.5" style="80" bestFit="1" customWidth="1"/>
    <col min="1797" max="1798" width="5.625" style="80" customWidth="1"/>
    <col min="1799" max="1799" width="13.75" style="80" customWidth="1"/>
    <col min="1800" max="2048" width="7.75" style="80"/>
    <col min="2049" max="2049" width="2.875" style="80" customWidth="1"/>
    <col min="2050" max="2050" width="17.125" style="80" customWidth="1"/>
    <col min="2051" max="2051" width="27.875" style="80" customWidth="1"/>
    <col min="2052" max="2052" width="8.5" style="80" bestFit="1" customWidth="1"/>
    <col min="2053" max="2054" width="5.625" style="80" customWidth="1"/>
    <col min="2055" max="2055" width="13.75" style="80" customWidth="1"/>
    <col min="2056" max="2304" width="7.75" style="80"/>
    <col min="2305" max="2305" width="2.875" style="80" customWidth="1"/>
    <col min="2306" max="2306" width="17.125" style="80" customWidth="1"/>
    <col min="2307" max="2307" width="27.875" style="80" customWidth="1"/>
    <col min="2308" max="2308" width="8.5" style="80" bestFit="1" customWidth="1"/>
    <col min="2309" max="2310" width="5.625" style="80" customWidth="1"/>
    <col min="2311" max="2311" width="13.75" style="80" customWidth="1"/>
    <col min="2312" max="2560" width="7.75" style="80"/>
    <col min="2561" max="2561" width="2.875" style="80" customWidth="1"/>
    <col min="2562" max="2562" width="17.125" style="80" customWidth="1"/>
    <col min="2563" max="2563" width="27.875" style="80" customWidth="1"/>
    <col min="2564" max="2564" width="8.5" style="80" bestFit="1" customWidth="1"/>
    <col min="2565" max="2566" width="5.625" style="80" customWidth="1"/>
    <col min="2567" max="2567" width="13.75" style="80" customWidth="1"/>
    <col min="2568" max="2816" width="7.75" style="80"/>
    <col min="2817" max="2817" width="2.875" style="80" customWidth="1"/>
    <col min="2818" max="2818" width="17.125" style="80" customWidth="1"/>
    <col min="2819" max="2819" width="27.875" style="80" customWidth="1"/>
    <col min="2820" max="2820" width="8.5" style="80" bestFit="1" customWidth="1"/>
    <col min="2821" max="2822" width="5.625" style="80" customWidth="1"/>
    <col min="2823" max="2823" width="13.75" style="80" customWidth="1"/>
    <col min="2824" max="3072" width="7.75" style="80"/>
    <col min="3073" max="3073" width="2.875" style="80" customWidth="1"/>
    <col min="3074" max="3074" width="17.125" style="80" customWidth="1"/>
    <col min="3075" max="3075" width="27.875" style="80" customWidth="1"/>
    <col min="3076" max="3076" width="8.5" style="80" bestFit="1" customWidth="1"/>
    <col min="3077" max="3078" width="5.625" style="80" customWidth="1"/>
    <col min="3079" max="3079" width="13.75" style="80" customWidth="1"/>
    <col min="3080" max="3328" width="7.75" style="80"/>
    <col min="3329" max="3329" width="2.875" style="80" customWidth="1"/>
    <col min="3330" max="3330" width="17.125" style="80" customWidth="1"/>
    <col min="3331" max="3331" width="27.875" style="80" customWidth="1"/>
    <col min="3332" max="3332" width="8.5" style="80" bestFit="1" customWidth="1"/>
    <col min="3333" max="3334" width="5.625" style="80" customWidth="1"/>
    <col min="3335" max="3335" width="13.75" style="80" customWidth="1"/>
    <col min="3336" max="3584" width="7.75" style="80"/>
    <col min="3585" max="3585" width="2.875" style="80" customWidth="1"/>
    <col min="3586" max="3586" width="17.125" style="80" customWidth="1"/>
    <col min="3587" max="3587" width="27.875" style="80" customWidth="1"/>
    <col min="3588" max="3588" width="8.5" style="80" bestFit="1" customWidth="1"/>
    <col min="3589" max="3590" width="5.625" style="80" customWidth="1"/>
    <col min="3591" max="3591" width="13.75" style="80" customWidth="1"/>
    <col min="3592" max="3840" width="7.75" style="80"/>
    <col min="3841" max="3841" width="2.875" style="80" customWidth="1"/>
    <col min="3842" max="3842" width="17.125" style="80" customWidth="1"/>
    <col min="3843" max="3843" width="27.875" style="80" customWidth="1"/>
    <col min="3844" max="3844" width="8.5" style="80" bestFit="1" customWidth="1"/>
    <col min="3845" max="3846" width="5.625" style="80" customWidth="1"/>
    <col min="3847" max="3847" width="13.75" style="80" customWidth="1"/>
    <col min="3848" max="4096" width="7.75" style="80"/>
    <col min="4097" max="4097" width="2.875" style="80" customWidth="1"/>
    <col min="4098" max="4098" width="17.125" style="80" customWidth="1"/>
    <col min="4099" max="4099" width="27.875" style="80" customWidth="1"/>
    <col min="4100" max="4100" width="8.5" style="80" bestFit="1" customWidth="1"/>
    <col min="4101" max="4102" width="5.625" style="80" customWidth="1"/>
    <col min="4103" max="4103" width="13.75" style="80" customWidth="1"/>
    <col min="4104" max="4352" width="7.75" style="80"/>
    <col min="4353" max="4353" width="2.875" style="80" customWidth="1"/>
    <col min="4354" max="4354" width="17.125" style="80" customWidth="1"/>
    <col min="4355" max="4355" width="27.875" style="80" customWidth="1"/>
    <col min="4356" max="4356" width="8.5" style="80" bestFit="1" customWidth="1"/>
    <col min="4357" max="4358" width="5.625" style="80" customWidth="1"/>
    <col min="4359" max="4359" width="13.75" style="80" customWidth="1"/>
    <col min="4360" max="4608" width="7.75" style="80"/>
    <col min="4609" max="4609" width="2.875" style="80" customWidth="1"/>
    <col min="4610" max="4610" width="17.125" style="80" customWidth="1"/>
    <col min="4611" max="4611" width="27.875" style="80" customWidth="1"/>
    <col min="4612" max="4612" width="8.5" style="80" bestFit="1" customWidth="1"/>
    <col min="4613" max="4614" width="5.625" style="80" customWidth="1"/>
    <col min="4615" max="4615" width="13.75" style="80" customWidth="1"/>
    <col min="4616" max="4864" width="7.75" style="80"/>
    <col min="4865" max="4865" width="2.875" style="80" customWidth="1"/>
    <col min="4866" max="4866" width="17.125" style="80" customWidth="1"/>
    <col min="4867" max="4867" width="27.875" style="80" customWidth="1"/>
    <col min="4868" max="4868" width="8.5" style="80" bestFit="1" customWidth="1"/>
    <col min="4869" max="4870" width="5.625" style="80" customWidth="1"/>
    <col min="4871" max="4871" width="13.75" style="80" customWidth="1"/>
    <col min="4872" max="5120" width="7.75" style="80"/>
    <col min="5121" max="5121" width="2.875" style="80" customWidth="1"/>
    <col min="5122" max="5122" width="17.125" style="80" customWidth="1"/>
    <col min="5123" max="5123" width="27.875" style="80" customWidth="1"/>
    <col min="5124" max="5124" width="8.5" style="80" bestFit="1" customWidth="1"/>
    <col min="5125" max="5126" width="5.625" style="80" customWidth="1"/>
    <col min="5127" max="5127" width="13.75" style="80" customWidth="1"/>
    <col min="5128" max="5376" width="7.75" style="80"/>
    <col min="5377" max="5377" width="2.875" style="80" customWidth="1"/>
    <col min="5378" max="5378" width="17.125" style="80" customWidth="1"/>
    <col min="5379" max="5379" width="27.875" style="80" customWidth="1"/>
    <col min="5380" max="5380" width="8.5" style="80" bestFit="1" customWidth="1"/>
    <col min="5381" max="5382" width="5.625" style="80" customWidth="1"/>
    <col min="5383" max="5383" width="13.75" style="80" customWidth="1"/>
    <col min="5384" max="5632" width="7.75" style="80"/>
    <col min="5633" max="5633" width="2.875" style="80" customWidth="1"/>
    <col min="5634" max="5634" width="17.125" style="80" customWidth="1"/>
    <col min="5635" max="5635" width="27.875" style="80" customWidth="1"/>
    <col min="5636" max="5636" width="8.5" style="80" bestFit="1" customWidth="1"/>
    <col min="5637" max="5638" width="5.625" style="80" customWidth="1"/>
    <col min="5639" max="5639" width="13.75" style="80" customWidth="1"/>
    <col min="5640" max="5888" width="7.75" style="80"/>
    <col min="5889" max="5889" width="2.875" style="80" customWidth="1"/>
    <col min="5890" max="5890" width="17.125" style="80" customWidth="1"/>
    <col min="5891" max="5891" width="27.875" style="80" customWidth="1"/>
    <col min="5892" max="5892" width="8.5" style="80" bestFit="1" customWidth="1"/>
    <col min="5893" max="5894" width="5.625" style="80" customWidth="1"/>
    <col min="5895" max="5895" width="13.75" style="80" customWidth="1"/>
    <col min="5896" max="6144" width="7.75" style="80"/>
    <col min="6145" max="6145" width="2.875" style="80" customWidth="1"/>
    <col min="6146" max="6146" width="17.125" style="80" customWidth="1"/>
    <col min="6147" max="6147" width="27.875" style="80" customWidth="1"/>
    <col min="6148" max="6148" width="8.5" style="80" bestFit="1" customWidth="1"/>
    <col min="6149" max="6150" width="5.625" style="80" customWidth="1"/>
    <col min="6151" max="6151" width="13.75" style="80" customWidth="1"/>
    <col min="6152" max="6400" width="7.75" style="80"/>
    <col min="6401" max="6401" width="2.875" style="80" customWidth="1"/>
    <col min="6402" max="6402" width="17.125" style="80" customWidth="1"/>
    <col min="6403" max="6403" width="27.875" style="80" customWidth="1"/>
    <col min="6404" max="6404" width="8.5" style="80" bestFit="1" customWidth="1"/>
    <col min="6405" max="6406" width="5.625" style="80" customWidth="1"/>
    <col min="6407" max="6407" width="13.75" style="80" customWidth="1"/>
    <col min="6408" max="6656" width="7.75" style="80"/>
    <col min="6657" max="6657" width="2.875" style="80" customWidth="1"/>
    <col min="6658" max="6658" width="17.125" style="80" customWidth="1"/>
    <col min="6659" max="6659" width="27.875" style="80" customWidth="1"/>
    <col min="6660" max="6660" width="8.5" style="80" bestFit="1" customWidth="1"/>
    <col min="6661" max="6662" width="5.625" style="80" customWidth="1"/>
    <col min="6663" max="6663" width="13.75" style="80" customWidth="1"/>
    <col min="6664" max="6912" width="7.75" style="80"/>
    <col min="6913" max="6913" width="2.875" style="80" customWidth="1"/>
    <col min="6914" max="6914" width="17.125" style="80" customWidth="1"/>
    <col min="6915" max="6915" width="27.875" style="80" customWidth="1"/>
    <col min="6916" max="6916" width="8.5" style="80" bestFit="1" customWidth="1"/>
    <col min="6917" max="6918" width="5.625" style="80" customWidth="1"/>
    <col min="6919" max="6919" width="13.75" style="80" customWidth="1"/>
    <col min="6920" max="7168" width="7.75" style="80"/>
    <col min="7169" max="7169" width="2.875" style="80" customWidth="1"/>
    <col min="7170" max="7170" width="17.125" style="80" customWidth="1"/>
    <col min="7171" max="7171" width="27.875" style="80" customWidth="1"/>
    <col min="7172" max="7172" width="8.5" style="80" bestFit="1" customWidth="1"/>
    <col min="7173" max="7174" width="5.625" style="80" customWidth="1"/>
    <col min="7175" max="7175" width="13.75" style="80" customWidth="1"/>
    <col min="7176" max="7424" width="7.75" style="80"/>
    <col min="7425" max="7425" width="2.875" style="80" customWidth="1"/>
    <col min="7426" max="7426" width="17.125" style="80" customWidth="1"/>
    <col min="7427" max="7427" width="27.875" style="80" customWidth="1"/>
    <col min="7428" max="7428" width="8.5" style="80" bestFit="1" customWidth="1"/>
    <col min="7429" max="7430" width="5.625" style="80" customWidth="1"/>
    <col min="7431" max="7431" width="13.75" style="80" customWidth="1"/>
    <col min="7432" max="7680" width="7.75" style="80"/>
    <col min="7681" max="7681" width="2.875" style="80" customWidth="1"/>
    <col min="7682" max="7682" width="17.125" style="80" customWidth="1"/>
    <col min="7683" max="7683" width="27.875" style="80" customWidth="1"/>
    <col min="7684" max="7684" width="8.5" style="80" bestFit="1" customWidth="1"/>
    <col min="7685" max="7686" width="5.625" style="80" customWidth="1"/>
    <col min="7687" max="7687" width="13.75" style="80" customWidth="1"/>
    <col min="7688" max="7936" width="7.75" style="80"/>
    <col min="7937" max="7937" width="2.875" style="80" customWidth="1"/>
    <col min="7938" max="7938" width="17.125" style="80" customWidth="1"/>
    <col min="7939" max="7939" width="27.875" style="80" customWidth="1"/>
    <col min="7940" max="7940" width="8.5" style="80" bestFit="1" customWidth="1"/>
    <col min="7941" max="7942" width="5.625" style="80" customWidth="1"/>
    <col min="7943" max="7943" width="13.75" style="80" customWidth="1"/>
    <col min="7944" max="8192" width="7.75" style="80"/>
    <col min="8193" max="8193" width="2.875" style="80" customWidth="1"/>
    <col min="8194" max="8194" width="17.125" style="80" customWidth="1"/>
    <col min="8195" max="8195" width="27.875" style="80" customWidth="1"/>
    <col min="8196" max="8196" width="8.5" style="80" bestFit="1" customWidth="1"/>
    <col min="8197" max="8198" width="5.625" style="80" customWidth="1"/>
    <col min="8199" max="8199" width="13.75" style="80" customWidth="1"/>
    <col min="8200" max="8448" width="7.75" style="80"/>
    <col min="8449" max="8449" width="2.875" style="80" customWidth="1"/>
    <col min="8450" max="8450" width="17.125" style="80" customWidth="1"/>
    <col min="8451" max="8451" width="27.875" style="80" customWidth="1"/>
    <col min="8452" max="8452" width="8.5" style="80" bestFit="1" customWidth="1"/>
    <col min="8453" max="8454" width="5.625" style="80" customWidth="1"/>
    <col min="8455" max="8455" width="13.75" style="80" customWidth="1"/>
    <col min="8456" max="8704" width="7.75" style="80"/>
    <col min="8705" max="8705" width="2.875" style="80" customWidth="1"/>
    <col min="8706" max="8706" width="17.125" style="80" customWidth="1"/>
    <col min="8707" max="8707" width="27.875" style="80" customWidth="1"/>
    <col min="8708" max="8708" width="8.5" style="80" bestFit="1" customWidth="1"/>
    <col min="8709" max="8710" width="5.625" style="80" customWidth="1"/>
    <col min="8711" max="8711" width="13.75" style="80" customWidth="1"/>
    <col min="8712" max="8960" width="7.75" style="80"/>
    <col min="8961" max="8961" width="2.875" style="80" customWidth="1"/>
    <col min="8962" max="8962" width="17.125" style="80" customWidth="1"/>
    <col min="8963" max="8963" width="27.875" style="80" customWidth="1"/>
    <col min="8964" max="8964" width="8.5" style="80" bestFit="1" customWidth="1"/>
    <col min="8965" max="8966" width="5.625" style="80" customWidth="1"/>
    <col min="8967" max="8967" width="13.75" style="80" customWidth="1"/>
    <col min="8968" max="9216" width="7.75" style="80"/>
    <col min="9217" max="9217" width="2.875" style="80" customWidth="1"/>
    <col min="9218" max="9218" width="17.125" style="80" customWidth="1"/>
    <col min="9219" max="9219" width="27.875" style="80" customWidth="1"/>
    <col min="9220" max="9220" width="8.5" style="80" bestFit="1" customWidth="1"/>
    <col min="9221" max="9222" width="5.625" style="80" customWidth="1"/>
    <col min="9223" max="9223" width="13.75" style="80" customWidth="1"/>
    <col min="9224" max="9472" width="7.75" style="80"/>
    <col min="9473" max="9473" width="2.875" style="80" customWidth="1"/>
    <col min="9474" max="9474" width="17.125" style="80" customWidth="1"/>
    <col min="9475" max="9475" width="27.875" style="80" customWidth="1"/>
    <col min="9476" max="9476" width="8.5" style="80" bestFit="1" customWidth="1"/>
    <col min="9477" max="9478" width="5.625" style="80" customWidth="1"/>
    <col min="9479" max="9479" width="13.75" style="80" customWidth="1"/>
    <col min="9480" max="9728" width="7.75" style="80"/>
    <col min="9729" max="9729" width="2.875" style="80" customWidth="1"/>
    <col min="9730" max="9730" width="17.125" style="80" customWidth="1"/>
    <col min="9731" max="9731" width="27.875" style="80" customWidth="1"/>
    <col min="9732" max="9732" width="8.5" style="80" bestFit="1" customWidth="1"/>
    <col min="9733" max="9734" width="5.625" style="80" customWidth="1"/>
    <col min="9735" max="9735" width="13.75" style="80" customWidth="1"/>
    <col min="9736" max="9984" width="7.75" style="80"/>
    <col min="9985" max="9985" width="2.875" style="80" customWidth="1"/>
    <col min="9986" max="9986" width="17.125" style="80" customWidth="1"/>
    <col min="9987" max="9987" width="27.875" style="80" customWidth="1"/>
    <col min="9988" max="9988" width="8.5" style="80" bestFit="1" customWidth="1"/>
    <col min="9989" max="9990" width="5.625" style="80" customWidth="1"/>
    <col min="9991" max="9991" width="13.75" style="80" customWidth="1"/>
    <col min="9992" max="10240" width="7.75" style="80"/>
    <col min="10241" max="10241" width="2.875" style="80" customWidth="1"/>
    <col min="10242" max="10242" width="17.125" style="80" customWidth="1"/>
    <col min="10243" max="10243" width="27.875" style="80" customWidth="1"/>
    <col min="10244" max="10244" width="8.5" style="80" bestFit="1" customWidth="1"/>
    <col min="10245" max="10246" width="5.625" style="80" customWidth="1"/>
    <col min="10247" max="10247" width="13.75" style="80" customWidth="1"/>
    <col min="10248" max="10496" width="7.75" style="80"/>
    <col min="10497" max="10497" width="2.875" style="80" customWidth="1"/>
    <col min="10498" max="10498" width="17.125" style="80" customWidth="1"/>
    <col min="10499" max="10499" width="27.875" style="80" customWidth="1"/>
    <col min="10500" max="10500" width="8.5" style="80" bestFit="1" customWidth="1"/>
    <col min="10501" max="10502" width="5.625" style="80" customWidth="1"/>
    <col min="10503" max="10503" width="13.75" style="80" customWidth="1"/>
    <col min="10504" max="10752" width="7.75" style="80"/>
    <col min="10753" max="10753" width="2.875" style="80" customWidth="1"/>
    <col min="10754" max="10754" width="17.125" style="80" customWidth="1"/>
    <col min="10755" max="10755" width="27.875" style="80" customWidth="1"/>
    <col min="10756" max="10756" width="8.5" style="80" bestFit="1" customWidth="1"/>
    <col min="10757" max="10758" width="5.625" style="80" customWidth="1"/>
    <col min="10759" max="10759" width="13.75" style="80" customWidth="1"/>
    <col min="10760" max="11008" width="7.75" style="80"/>
    <col min="11009" max="11009" width="2.875" style="80" customWidth="1"/>
    <col min="11010" max="11010" width="17.125" style="80" customWidth="1"/>
    <col min="11011" max="11011" width="27.875" style="80" customWidth="1"/>
    <col min="11012" max="11012" width="8.5" style="80" bestFit="1" customWidth="1"/>
    <col min="11013" max="11014" width="5.625" style="80" customWidth="1"/>
    <col min="11015" max="11015" width="13.75" style="80" customWidth="1"/>
    <col min="11016" max="11264" width="7.75" style="80"/>
    <col min="11265" max="11265" width="2.875" style="80" customWidth="1"/>
    <col min="11266" max="11266" width="17.125" style="80" customWidth="1"/>
    <col min="11267" max="11267" width="27.875" style="80" customWidth="1"/>
    <col min="11268" max="11268" width="8.5" style="80" bestFit="1" customWidth="1"/>
    <col min="11269" max="11270" width="5.625" style="80" customWidth="1"/>
    <col min="11271" max="11271" width="13.75" style="80" customWidth="1"/>
    <col min="11272" max="11520" width="7.75" style="80"/>
    <col min="11521" max="11521" width="2.875" style="80" customWidth="1"/>
    <col min="11522" max="11522" width="17.125" style="80" customWidth="1"/>
    <col min="11523" max="11523" width="27.875" style="80" customWidth="1"/>
    <col min="11524" max="11524" width="8.5" style="80" bestFit="1" customWidth="1"/>
    <col min="11525" max="11526" width="5.625" style="80" customWidth="1"/>
    <col min="11527" max="11527" width="13.75" style="80" customWidth="1"/>
    <col min="11528" max="11776" width="7.75" style="80"/>
    <col min="11777" max="11777" width="2.875" style="80" customWidth="1"/>
    <col min="11778" max="11778" width="17.125" style="80" customWidth="1"/>
    <col min="11779" max="11779" width="27.875" style="80" customWidth="1"/>
    <col min="11780" max="11780" width="8.5" style="80" bestFit="1" customWidth="1"/>
    <col min="11781" max="11782" width="5.625" style="80" customWidth="1"/>
    <col min="11783" max="11783" width="13.75" style="80" customWidth="1"/>
    <col min="11784" max="12032" width="7.75" style="80"/>
    <col min="12033" max="12033" width="2.875" style="80" customWidth="1"/>
    <col min="12034" max="12034" width="17.125" style="80" customWidth="1"/>
    <col min="12035" max="12035" width="27.875" style="80" customWidth="1"/>
    <col min="12036" max="12036" width="8.5" style="80" bestFit="1" customWidth="1"/>
    <col min="12037" max="12038" width="5.625" style="80" customWidth="1"/>
    <col min="12039" max="12039" width="13.75" style="80" customWidth="1"/>
    <col min="12040" max="12288" width="7.75" style="80"/>
    <col min="12289" max="12289" width="2.875" style="80" customWidth="1"/>
    <col min="12290" max="12290" width="17.125" style="80" customWidth="1"/>
    <col min="12291" max="12291" width="27.875" style="80" customWidth="1"/>
    <col min="12292" max="12292" width="8.5" style="80" bestFit="1" customWidth="1"/>
    <col min="12293" max="12294" width="5.625" style="80" customWidth="1"/>
    <col min="12295" max="12295" width="13.75" style="80" customWidth="1"/>
    <col min="12296" max="12544" width="7.75" style="80"/>
    <col min="12545" max="12545" width="2.875" style="80" customWidth="1"/>
    <col min="12546" max="12546" width="17.125" style="80" customWidth="1"/>
    <col min="12547" max="12547" width="27.875" style="80" customWidth="1"/>
    <col min="12548" max="12548" width="8.5" style="80" bestFit="1" customWidth="1"/>
    <col min="12549" max="12550" width="5.625" style="80" customWidth="1"/>
    <col min="12551" max="12551" width="13.75" style="80" customWidth="1"/>
    <col min="12552" max="12800" width="7.75" style="80"/>
    <col min="12801" max="12801" width="2.875" style="80" customWidth="1"/>
    <col min="12802" max="12802" width="17.125" style="80" customWidth="1"/>
    <col min="12803" max="12803" width="27.875" style="80" customWidth="1"/>
    <col min="12804" max="12804" width="8.5" style="80" bestFit="1" customWidth="1"/>
    <col min="12805" max="12806" width="5.625" style="80" customWidth="1"/>
    <col min="12807" max="12807" width="13.75" style="80" customWidth="1"/>
    <col min="12808" max="13056" width="7.75" style="80"/>
    <col min="13057" max="13057" width="2.875" style="80" customWidth="1"/>
    <col min="13058" max="13058" width="17.125" style="80" customWidth="1"/>
    <col min="13059" max="13059" width="27.875" style="80" customWidth="1"/>
    <col min="13060" max="13060" width="8.5" style="80" bestFit="1" customWidth="1"/>
    <col min="13061" max="13062" width="5.625" style="80" customWidth="1"/>
    <col min="13063" max="13063" width="13.75" style="80" customWidth="1"/>
    <col min="13064" max="13312" width="7.75" style="80"/>
    <col min="13313" max="13313" width="2.875" style="80" customWidth="1"/>
    <col min="13314" max="13314" width="17.125" style="80" customWidth="1"/>
    <col min="13315" max="13315" width="27.875" style="80" customWidth="1"/>
    <col min="13316" max="13316" width="8.5" style="80" bestFit="1" customWidth="1"/>
    <col min="13317" max="13318" width="5.625" style="80" customWidth="1"/>
    <col min="13319" max="13319" width="13.75" style="80" customWidth="1"/>
    <col min="13320" max="13568" width="7.75" style="80"/>
    <col min="13569" max="13569" width="2.875" style="80" customWidth="1"/>
    <col min="13570" max="13570" width="17.125" style="80" customWidth="1"/>
    <col min="13571" max="13571" width="27.875" style="80" customWidth="1"/>
    <col min="13572" max="13572" width="8.5" style="80" bestFit="1" customWidth="1"/>
    <col min="13573" max="13574" width="5.625" style="80" customWidth="1"/>
    <col min="13575" max="13575" width="13.75" style="80" customWidth="1"/>
    <col min="13576" max="13824" width="7.75" style="80"/>
    <col min="13825" max="13825" width="2.875" style="80" customWidth="1"/>
    <col min="13826" max="13826" width="17.125" style="80" customWidth="1"/>
    <col min="13827" max="13827" width="27.875" style="80" customWidth="1"/>
    <col min="13828" max="13828" width="8.5" style="80" bestFit="1" customWidth="1"/>
    <col min="13829" max="13830" width="5.625" style="80" customWidth="1"/>
    <col min="13831" max="13831" width="13.75" style="80" customWidth="1"/>
    <col min="13832" max="14080" width="7.75" style="80"/>
    <col min="14081" max="14081" width="2.875" style="80" customWidth="1"/>
    <col min="14082" max="14082" width="17.125" style="80" customWidth="1"/>
    <col min="14083" max="14083" width="27.875" style="80" customWidth="1"/>
    <col min="14084" max="14084" width="8.5" style="80" bestFit="1" customWidth="1"/>
    <col min="14085" max="14086" width="5.625" style="80" customWidth="1"/>
    <col min="14087" max="14087" width="13.75" style="80" customWidth="1"/>
    <col min="14088" max="14336" width="7.75" style="80"/>
    <col min="14337" max="14337" width="2.875" style="80" customWidth="1"/>
    <col min="14338" max="14338" width="17.125" style="80" customWidth="1"/>
    <col min="14339" max="14339" width="27.875" style="80" customWidth="1"/>
    <col min="14340" max="14340" width="8.5" style="80" bestFit="1" customWidth="1"/>
    <col min="14341" max="14342" width="5.625" style="80" customWidth="1"/>
    <col min="14343" max="14343" width="13.75" style="80" customWidth="1"/>
    <col min="14344" max="14592" width="7.75" style="80"/>
    <col min="14593" max="14593" width="2.875" style="80" customWidth="1"/>
    <col min="14594" max="14594" width="17.125" style="80" customWidth="1"/>
    <col min="14595" max="14595" width="27.875" style="80" customWidth="1"/>
    <col min="14596" max="14596" width="8.5" style="80" bestFit="1" customWidth="1"/>
    <col min="14597" max="14598" width="5.625" style="80" customWidth="1"/>
    <col min="14599" max="14599" width="13.75" style="80" customWidth="1"/>
    <col min="14600" max="14848" width="7.75" style="80"/>
    <col min="14849" max="14849" width="2.875" style="80" customWidth="1"/>
    <col min="14850" max="14850" width="17.125" style="80" customWidth="1"/>
    <col min="14851" max="14851" width="27.875" style="80" customWidth="1"/>
    <col min="14852" max="14852" width="8.5" style="80" bestFit="1" customWidth="1"/>
    <col min="14853" max="14854" width="5.625" style="80" customWidth="1"/>
    <col min="14855" max="14855" width="13.75" style="80" customWidth="1"/>
    <col min="14856" max="15104" width="7.75" style="80"/>
    <col min="15105" max="15105" width="2.875" style="80" customWidth="1"/>
    <col min="15106" max="15106" width="17.125" style="80" customWidth="1"/>
    <col min="15107" max="15107" width="27.875" style="80" customWidth="1"/>
    <col min="15108" max="15108" width="8.5" style="80" bestFit="1" customWidth="1"/>
    <col min="15109" max="15110" width="5.625" style="80" customWidth="1"/>
    <col min="15111" max="15111" width="13.75" style="80" customWidth="1"/>
    <col min="15112" max="15360" width="7.75" style="80"/>
    <col min="15361" max="15361" width="2.875" style="80" customWidth="1"/>
    <col min="15362" max="15362" width="17.125" style="80" customWidth="1"/>
    <col min="15363" max="15363" width="27.875" style="80" customWidth="1"/>
    <col min="15364" max="15364" width="8.5" style="80" bestFit="1" customWidth="1"/>
    <col min="15365" max="15366" width="5.625" style="80" customWidth="1"/>
    <col min="15367" max="15367" width="13.75" style="80" customWidth="1"/>
    <col min="15368" max="15616" width="7.75" style="80"/>
    <col min="15617" max="15617" width="2.875" style="80" customWidth="1"/>
    <col min="15618" max="15618" width="17.125" style="80" customWidth="1"/>
    <col min="15619" max="15619" width="27.875" style="80" customWidth="1"/>
    <col min="15620" max="15620" width="8.5" style="80" bestFit="1" customWidth="1"/>
    <col min="15621" max="15622" width="5.625" style="80" customWidth="1"/>
    <col min="15623" max="15623" width="13.75" style="80" customWidth="1"/>
    <col min="15624" max="15872" width="7.75" style="80"/>
    <col min="15873" max="15873" width="2.875" style="80" customWidth="1"/>
    <col min="15874" max="15874" width="17.125" style="80" customWidth="1"/>
    <col min="15875" max="15875" width="27.875" style="80" customWidth="1"/>
    <col min="15876" max="15876" width="8.5" style="80" bestFit="1" customWidth="1"/>
    <col min="15877" max="15878" width="5.625" style="80" customWidth="1"/>
    <col min="15879" max="15879" width="13.75" style="80" customWidth="1"/>
    <col min="15880" max="16128" width="7.75" style="80"/>
    <col min="16129" max="16129" width="2.875" style="80" customWidth="1"/>
    <col min="16130" max="16130" width="17.125" style="80" customWidth="1"/>
    <col min="16131" max="16131" width="27.875" style="80" customWidth="1"/>
    <col min="16132" max="16132" width="8.5" style="80" bestFit="1" customWidth="1"/>
    <col min="16133" max="16134" width="5.625" style="80" customWidth="1"/>
    <col min="16135" max="16135" width="13.75" style="80" customWidth="1"/>
    <col min="16136" max="16384" width="7.75" style="80"/>
  </cols>
  <sheetData>
    <row r="1" spans="1:7" ht="24.95" customHeight="1" thickBot="1" x14ac:dyDescent="0.2">
      <c r="A1" s="1036" t="s">
        <v>1209</v>
      </c>
      <c r="B1" s="1036"/>
      <c r="C1" s="1036"/>
      <c r="D1" s="1036"/>
      <c r="E1" s="1036"/>
      <c r="F1" s="1036"/>
      <c r="G1" s="1036"/>
    </row>
    <row r="2" spans="1:7" ht="23.25" customHeight="1" x14ac:dyDescent="0.15">
      <c r="A2" s="1037" t="s">
        <v>219</v>
      </c>
      <c r="B2" s="1038"/>
      <c r="C2" s="1039"/>
      <c r="D2" s="1040"/>
      <c r="E2" s="1040"/>
      <c r="F2" s="1040"/>
      <c r="G2" s="1041"/>
    </row>
    <row r="3" spans="1:7" ht="23.25" customHeight="1" x14ac:dyDescent="0.15">
      <c r="A3" s="1042" t="s">
        <v>0</v>
      </c>
      <c r="B3" s="1043"/>
      <c r="C3" s="1044"/>
      <c r="D3" s="1045"/>
      <c r="E3" s="1045"/>
      <c r="F3" s="1045"/>
      <c r="G3" s="1046"/>
    </row>
    <row r="4" spans="1:7" ht="23.25" customHeight="1" thickBot="1" x14ac:dyDescent="0.2">
      <c r="A4" s="1030" t="s">
        <v>220</v>
      </c>
      <c r="B4" s="1031"/>
      <c r="C4" s="962"/>
      <c r="D4" s="1032" t="s">
        <v>221</v>
      </c>
      <c r="E4" s="1033"/>
      <c r="F4" s="1034"/>
      <c r="G4" s="1035"/>
    </row>
    <row r="5" spans="1:7" ht="3.6" customHeight="1" thickBot="1" x14ac:dyDescent="0.2"/>
    <row r="6" spans="1:7" ht="24" x14ac:dyDescent="0.15">
      <c r="A6" s="1049" t="s">
        <v>222</v>
      </c>
      <c r="B6" s="1050"/>
      <c r="C6" s="1050"/>
      <c r="D6" s="1053" t="s">
        <v>223</v>
      </c>
      <c r="E6" s="82" t="s">
        <v>224</v>
      </c>
      <c r="F6" s="83" t="s">
        <v>225</v>
      </c>
      <c r="G6" s="1055" t="s">
        <v>226</v>
      </c>
    </row>
    <row r="7" spans="1:7" ht="27" customHeight="1" thickBot="1" x14ac:dyDescent="0.2">
      <c r="A7" s="1051"/>
      <c r="B7" s="1052"/>
      <c r="C7" s="1052"/>
      <c r="D7" s="1054"/>
      <c r="E7" s="84" t="s">
        <v>227</v>
      </c>
      <c r="F7" s="85" t="s">
        <v>227</v>
      </c>
      <c r="G7" s="1056"/>
    </row>
    <row r="8" spans="1:7" ht="24.75" customHeight="1" thickTop="1" x14ac:dyDescent="0.15">
      <c r="A8" s="1057" t="s">
        <v>228</v>
      </c>
      <c r="B8" s="1060" t="s">
        <v>229</v>
      </c>
      <c r="C8" s="1061"/>
      <c r="D8" s="956" t="s">
        <v>230</v>
      </c>
      <c r="E8" s="86"/>
      <c r="F8" s="87"/>
      <c r="G8" s="88"/>
    </row>
    <row r="9" spans="1:7" ht="24.95" customHeight="1" x14ac:dyDescent="0.15">
      <c r="A9" s="1058"/>
      <c r="B9" s="1047" t="s">
        <v>231</v>
      </c>
      <c r="C9" s="1048"/>
      <c r="D9" s="89" t="s">
        <v>1210</v>
      </c>
      <c r="E9" s="90"/>
      <c r="F9" s="91"/>
      <c r="G9" s="92"/>
    </row>
    <row r="10" spans="1:7" ht="24.95" customHeight="1" thickBot="1" x14ac:dyDescent="0.2">
      <c r="A10" s="1059"/>
      <c r="B10" s="1062" t="s">
        <v>232</v>
      </c>
      <c r="C10" s="1063"/>
      <c r="D10" s="93" t="s">
        <v>1079</v>
      </c>
      <c r="E10" s="94"/>
      <c r="F10" s="961"/>
      <c r="G10" s="96"/>
    </row>
    <row r="11" spans="1:7" ht="24.95" customHeight="1" x14ac:dyDescent="0.15">
      <c r="A11" s="97">
        <f>ROW()-10</f>
        <v>1</v>
      </c>
      <c r="B11" s="1060" t="s">
        <v>233</v>
      </c>
      <c r="C11" s="1061"/>
      <c r="D11" s="98"/>
      <c r="E11" s="99"/>
      <c r="F11" s="100"/>
      <c r="G11" s="101"/>
    </row>
    <row r="12" spans="1:7" ht="24.95" customHeight="1" x14ac:dyDescent="0.15">
      <c r="A12" s="102">
        <f t="shared" ref="A12:A21" si="0">ROW()-10</f>
        <v>2</v>
      </c>
      <c r="B12" s="1047" t="s">
        <v>234</v>
      </c>
      <c r="C12" s="1048"/>
      <c r="D12" s="103" t="s">
        <v>1211</v>
      </c>
      <c r="E12" s="104"/>
      <c r="F12" s="105"/>
      <c r="G12" s="106"/>
    </row>
    <row r="13" spans="1:7" ht="24.95" customHeight="1" x14ac:dyDescent="0.15">
      <c r="A13" s="102">
        <f t="shared" si="0"/>
        <v>3</v>
      </c>
      <c r="B13" s="1047" t="s">
        <v>235</v>
      </c>
      <c r="C13" s="1048"/>
      <c r="D13" s="103"/>
      <c r="E13" s="104"/>
      <c r="F13" s="105"/>
      <c r="G13" s="106"/>
    </row>
    <row r="14" spans="1:7" ht="24.95" customHeight="1" x14ac:dyDescent="0.15">
      <c r="A14" s="102">
        <f t="shared" si="0"/>
        <v>4</v>
      </c>
      <c r="B14" s="1047" t="s">
        <v>236</v>
      </c>
      <c r="C14" s="1048"/>
      <c r="D14" s="103" t="s">
        <v>1022</v>
      </c>
      <c r="E14" s="104"/>
      <c r="F14" s="105"/>
      <c r="G14" s="106"/>
    </row>
    <row r="15" spans="1:7" ht="24.95" customHeight="1" x14ac:dyDescent="0.15">
      <c r="A15" s="102">
        <f t="shared" si="0"/>
        <v>5</v>
      </c>
      <c r="B15" s="1047" t="s">
        <v>23</v>
      </c>
      <c r="C15" s="1048"/>
      <c r="D15" s="103"/>
      <c r="E15" s="104"/>
      <c r="F15" s="105"/>
      <c r="G15" s="106"/>
    </row>
    <row r="16" spans="1:7" ht="24.95" customHeight="1" x14ac:dyDescent="0.15">
      <c r="A16" s="102">
        <f t="shared" si="0"/>
        <v>6</v>
      </c>
      <c r="B16" s="1047" t="s">
        <v>237</v>
      </c>
      <c r="C16" s="1048"/>
      <c r="D16" s="103" t="s">
        <v>1005</v>
      </c>
      <c r="E16" s="104"/>
      <c r="F16" s="105"/>
      <c r="G16" s="106"/>
    </row>
    <row r="17" spans="1:7" ht="24.95" customHeight="1" x14ac:dyDescent="0.15">
      <c r="A17" s="102">
        <f t="shared" si="0"/>
        <v>7</v>
      </c>
      <c r="B17" s="1047" t="s">
        <v>238</v>
      </c>
      <c r="C17" s="1048"/>
      <c r="D17" s="103"/>
      <c r="E17" s="104"/>
      <c r="F17" s="105"/>
      <c r="G17" s="106"/>
    </row>
    <row r="18" spans="1:7" ht="24.95" customHeight="1" x14ac:dyDescent="0.15">
      <c r="A18" s="107">
        <f t="shared" si="0"/>
        <v>8</v>
      </c>
      <c r="B18" s="1047" t="s">
        <v>1213</v>
      </c>
      <c r="C18" s="1047"/>
      <c r="D18" s="108" t="s">
        <v>1212</v>
      </c>
      <c r="E18" s="104"/>
      <c r="F18" s="105"/>
      <c r="G18" s="109"/>
    </row>
    <row r="19" spans="1:7" ht="24.95" customHeight="1" x14ac:dyDescent="0.15">
      <c r="A19" s="102">
        <f t="shared" si="0"/>
        <v>9</v>
      </c>
      <c r="B19" s="1047" t="s">
        <v>1214</v>
      </c>
      <c r="C19" s="1048"/>
      <c r="D19" s="110" t="s">
        <v>240</v>
      </c>
      <c r="E19" s="90"/>
      <c r="F19" s="91"/>
      <c r="G19" s="92"/>
    </row>
    <row r="20" spans="1:7" ht="24.95" customHeight="1" x14ac:dyDescent="0.15">
      <c r="A20" s="111">
        <f t="shared" si="0"/>
        <v>10</v>
      </c>
      <c r="B20" s="1047" t="s">
        <v>241</v>
      </c>
      <c r="C20" s="1048"/>
      <c r="D20" s="110" t="s">
        <v>242</v>
      </c>
      <c r="E20" s="104"/>
      <c r="F20" s="105"/>
      <c r="G20" s="106"/>
    </row>
    <row r="21" spans="1:7" s="116" customFormat="1" ht="23.45" customHeight="1" thickBot="1" x14ac:dyDescent="0.2">
      <c r="A21" s="963">
        <f t="shared" si="0"/>
        <v>11</v>
      </c>
      <c r="B21" s="1070" t="s">
        <v>243</v>
      </c>
      <c r="C21" s="1071"/>
      <c r="D21" s="93" t="s">
        <v>244</v>
      </c>
      <c r="E21" s="113"/>
      <c r="F21" s="114"/>
      <c r="G21" s="115" t="s">
        <v>245</v>
      </c>
    </row>
    <row r="22" spans="1:7" s="121" customFormat="1" ht="25.5" customHeight="1" thickBot="1" x14ac:dyDescent="0.2">
      <c r="A22" s="111">
        <f>ROW()-10</f>
        <v>12</v>
      </c>
      <c r="B22" s="1072" t="s">
        <v>246</v>
      </c>
      <c r="C22" s="1072"/>
      <c r="D22" s="117"/>
      <c r="E22" s="118"/>
      <c r="F22" s="119"/>
      <c r="G22" s="120" t="s">
        <v>247</v>
      </c>
    </row>
    <row r="23" spans="1:7" s="116" customFormat="1" ht="124.5" customHeight="1" thickBot="1" x14ac:dyDescent="0.2">
      <c r="A23" s="122" t="s">
        <v>15</v>
      </c>
      <c r="B23" s="1064" t="s">
        <v>1083</v>
      </c>
      <c r="C23" s="1065"/>
      <c r="D23" s="1065"/>
      <c r="E23" s="1065"/>
      <c r="F23" s="1065"/>
      <c r="G23" s="1066"/>
    </row>
    <row r="24" spans="1:7" ht="91.5" customHeight="1" thickBot="1" x14ac:dyDescent="0.2">
      <c r="A24" s="1067" t="s">
        <v>248</v>
      </c>
      <c r="B24" s="1068"/>
      <c r="C24" s="1068"/>
      <c r="D24" s="1068"/>
      <c r="E24" s="1068"/>
      <c r="F24" s="1068"/>
      <c r="G24" s="1069"/>
    </row>
  </sheetData>
  <mergeCells count="29">
    <mergeCell ref="A4:B4"/>
    <mergeCell ref="D4:E4"/>
    <mergeCell ref="F4:G4"/>
    <mergeCell ref="A1:G1"/>
    <mergeCell ref="A2:B2"/>
    <mergeCell ref="C2:G2"/>
    <mergeCell ref="A3:B3"/>
    <mergeCell ref="C3:G3"/>
    <mergeCell ref="B16:C16"/>
    <mergeCell ref="A6:C7"/>
    <mergeCell ref="D6:D7"/>
    <mergeCell ref="G6:G7"/>
    <mergeCell ref="A8:A10"/>
    <mergeCell ref="B8:C8"/>
    <mergeCell ref="B9:C9"/>
    <mergeCell ref="B10:C10"/>
    <mergeCell ref="B11:C11"/>
    <mergeCell ref="B12:C12"/>
    <mergeCell ref="B13:C13"/>
    <mergeCell ref="B14:C14"/>
    <mergeCell ref="B15:C15"/>
    <mergeCell ref="B23:G23"/>
    <mergeCell ref="A24:G24"/>
    <mergeCell ref="B17:C17"/>
    <mergeCell ref="B18:C18"/>
    <mergeCell ref="B19:C19"/>
    <mergeCell ref="B20:C20"/>
    <mergeCell ref="B21:C21"/>
    <mergeCell ref="B22:C22"/>
  </mergeCells>
  <phoneticPr fontId="1"/>
  <dataValidations count="2">
    <dataValidation imeMode="hiragana" allowBlank="1" showInputMessage="1" showErrorMessage="1" sqref="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2:G3 IY2:JC3 SU2:SY3 ACQ2:ACU3 AMM2:AMQ3 AWI2:AWM3 BGE2:BGI3 BQA2:BQE3 BZW2:CAA3 CJS2:CJW3 CTO2:CTS3 DDK2:DDO3 DNG2:DNK3 DXC2:DXG3 EGY2:EHC3 EQU2:EQY3 FAQ2:FAU3 FKM2:FKQ3 FUI2:FUM3 GEE2:GEI3 GOA2:GOE3 GXW2:GYA3 HHS2:HHW3 HRO2:HRS3 IBK2:IBO3 ILG2:ILK3 IVC2:IVG3 JEY2:JFC3 JOU2:JOY3 JYQ2:JYU3 KIM2:KIQ3 KSI2:KSM3 LCE2:LCI3 LMA2:LME3 LVW2:LWA3 MFS2:MFW3 MPO2:MPS3 MZK2:MZO3 NJG2:NJK3 NTC2:NTG3 OCY2:ODC3 OMU2:OMY3 OWQ2:OWU3 PGM2:PGQ3 PQI2:PQM3 QAE2:QAI3 QKA2:QKE3 QTW2:QUA3 RDS2:RDW3 RNO2:RNS3 RXK2:RXO3 SHG2:SHK3 SRC2:SRG3 TAY2:TBC3 TKU2:TKY3 TUQ2:TUU3 UEM2:UEQ3 UOI2:UOM3 UYE2:UYI3 VIA2:VIE3 VRW2:VSA3 WBS2:WBW3 WLO2:WLS3 WVK2:WVO3 C65538:G65539 IY65538:JC65539 SU65538:SY65539 ACQ65538:ACU65539 AMM65538:AMQ65539 AWI65538:AWM65539 BGE65538:BGI65539 BQA65538:BQE65539 BZW65538:CAA65539 CJS65538:CJW65539 CTO65538:CTS65539 DDK65538:DDO65539 DNG65538:DNK65539 DXC65538:DXG65539 EGY65538:EHC65539 EQU65538:EQY65539 FAQ65538:FAU65539 FKM65538:FKQ65539 FUI65538:FUM65539 GEE65538:GEI65539 GOA65538:GOE65539 GXW65538:GYA65539 HHS65538:HHW65539 HRO65538:HRS65539 IBK65538:IBO65539 ILG65538:ILK65539 IVC65538:IVG65539 JEY65538:JFC65539 JOU65538:JOY65539 JYQ65538:JYU65539 KIM65538:KIQ65539 KSI65538:KSM65539 LCE65538:LCI65539 LMA65538:LME65539 LVW65538:LWA65539 MFS65538:MFW65539 MPO65538:MPS65539 MZK65538:MZO65539 NJG65538:NJK65539 NTC65538:NTG65539 OCY65538:ODC65539 OMU65538:OMY65539 OWQ65538:OWU65539 PGM65538:PGQ65539 PQI65538:PQM65539 QAE65538:QAI65539 QKA65538:QKE65539 QTW65538:QUA65539 RDS65538:RDW65539 RNO65538:RNS65539 RXK65538:RXO65539 SHG65538:SHK65539 SRC65538:SRG65539 TAY65538:TBC65539 TKU65538:TKY65539 TUQ65538:TUU65539 UEM65538:UEQ65539 UOI65538:UOM65539 UYE65538:UYI65539 VIA65538:VIE65539 VRW65538:VSA65539 WBS65538:WBW65539 WLO65538:WLS65539 WVK65538:WVO65539 C131074:G131075 IY131074:JC131075 SU131074:SY131075 ACQ131074:ACU131075 AMM131074:AMQ131075 AWI131074:AWM131075 BGE131074:BGI131075 BQA131074:BQE131075 BZW131074:CAA131075 CJS131074:CJW131075 CTO131074:CTS131075 DDK131074:DDO131075 DNG131074:DNK131075 DXC131074:DXG131075 EGY131074:EHC131075 EQU131074:EQY131075 FAQ131074:FAU131075 FKM131074:FKQ131075 FUI131074:FUM131075 GEE131074:GEI131075 GOA131074:GOE131075 GXW131074:GYA131075 HHS131074:HHW131075 HRO131074:HRS131075 IBK131074:IBO131075 ILG131074:ILK131075 IVC131074:IVG131075 JEY131074:JFC131075 JOU131074:JOY131075 JYQ131074:JYU131075 KIM131074:KIQ131075 KSI131074:KSM131075 LCE131074:LCI131075 LMA131074:LME131075 LVW131074:LWA131075 MFS131074:MFW131075 MPO131074:MPS131075 MZK131074:MZO131075 NJG131074:NJK131075 NTC131074:NTG131075 OCY131074:ODC131075 OMU131074:OMY131075 OWQ131074:OWU131075 PGM131074:PGQ131075 PQI131074:PQM131075 QAE131074:QAI131075 QKA131074:QKE131075 QTW131074:QUA131075 RDS131074:RDW131075 RNO131074:RNS131075 RXK131074:RXO131075 SHG131074:SHK131075 SRC131074:SRG131075 TAY131074:TBC131075 TKU131074:TKY131075 TUQ131074:TUU131075 UEM131074:UEQ131075 UOI131074:UOM131075 UYE131074:UYI131075 VIA131074:VIE131075 VRW131074:VSA131075 WBS131074:WBW131075 WLO131074:WLS131075 WVK131074:WVO131075 C196610:G196611 IY196610:JC196611 SU196610:SY196611 ACQ196610:ACU196611 AMM196610:AMQ196611 AWI196610:AWM196611 BGE196610:BGI196611 BQA196610:BQE196611 BZW196610:CAA196611 CJS196610:CJW196611 CTO196610:CTS196611 DDK196610:DDO196611 DNG196610:DNK196611 DXC196610:DXG196611 EGY196610:EHC196611 EQU196610:EQY196611 FAQ196610:FAU196611 FKM196610:FKQ196611 FUI196610:FUM196611 GEE196610:GEI196611 GOA196610:GOE196611 GXW196610:GYA196611 HHS196610:HHW196611 HRO196610:HRS196611 IBK196610:IBO196611 ILG196610:ILK196611 IVC196610:IVG196611 JEY196610:JFC196611 JOU196610:JOY196611 JYQ196610:JYU196611 KIM196610:KIQ196611 KSI196610:KSM196611 LCE196610:LCI196611 LMA196610:LME196611 LVW196610:LWA196611 MFS196610:MFW196611 MPO196610:MPS196611 MZK196610:MZO196611 NJG196610:NJK196611 NTC196610:NTG196611 OCY196610:ODC196611 OMU196610:OMY196611 OWQ196610:OWU196611 PGM196610:PGQ196611 PQI196610:PQM196611 QAE196610:QAI196611 QKA196610:QKE196611 QTW196610:QUA196611 RDS196610:RDW196611 RNO196610:RNS196611 RXK196610:RXO196611 SHG196610:SHK196611 SRC196610:SRG196611 TAY196610:TBC196611 TKU196610:TKY196611 TUQ196610:TUU196611 UEM196610:UEQ196611 UOI196610:UOM196611 UYE196610:UYI196611 VIA196610:VIE196611 VRW196610:VSA196611 WBS196610:WBW196611 WLO196610:WLS196611 WVK196610:WVO196611 C262146:G262147 IY262146:JC262147 SU262146:SY262147 ACQ262146:ACU262147 AMM262146:AMQ262147 AWI262146:AWM262147 BGE262146:BGI262147 BQA262146:BQE262147 BZW262146:CAA262147 CJS262146:CJW262147 CTO262146:CTS262147 DDK262146:DDO262147 DNG262146:DNK262147 DXC262146:DXG262147 EGY262146:EHC262147 EQU262146:EQY262147 FAQ262146:FAU262147 FKM262146:FKQ262147 FUI262146:FUM262147 GEE262146:GEI262147 GOA262146:GOE262147 GXW262146:GYA262147 HHS262146:HHW262147 HRO262146:HRS262147 IBK262146:IBO262147 ILG262146:ILK262147 IVC262146:IVG262147 JEY262146:JFC262147 JOU262146:JOY262147 JYQ262146:JYU262147 KIM262146:KIQ262147 KSI262146:KSM262147 LCE262146:LCI262147 LMA262146:LME262147 LVW262146:LWA262147 MFS262146:MFW262147 MPO262146:MPS262147 MZK262146:MZO262147 NJG262146:NJK262147 NTC262146:NTG262147 OCY262146:ODC262147 OMU262146:OMY262147 OWQ262146:OWU262147 PGM262146:PGQ262147 PQI262146:PQM262147 QAE262146:QAI262147 QKA262146:QKE262147 QTW262146:QUA262147 RDS262146:RDW262147 RNO262146:RNS262147 RXK262146:RXO262147 SHG262146:SHK262147 SRC262146:SRG262147 TAY262146:TBC262147 TKU262146:TKY262147 TUQ262146:TUU262147 UEM262146:UEQ262147 UOI262146:UOM262147 UYE262146:UYI262147 VIA262146:VIE262147 VRW262146:VSA262147 WBS262146:WBW262147 WLO262146:WLS262147 WVK262146:WVO262147 C327682:G327683 IY327682:JC327683 SU327682:SY327683 ACQ327682:ACU327683 AMM327682:AMQ327683 AWI327682:AWM327683 BGE327682:BGI327683 BQA327682:BQE327683 BZW327682:CAA327683 CJS327682:CJW327683 CTO327682:CTS327683 DDK327682:DDO327683 DNG327682:DNK327683 DXC327682:DXG327683 EGY327682:EHC327683 EQU327682:EQY327683 FAQ327682:FAU327683 FKM327682:FKQ327683 FUI327682:FUM327683 GEE327682:GEI327683 GOA327682:GOE327683 GXW327682:GYA327683 HHS327682:HHW327683 HRO327682:HRS327683 IBK327682:IBO327683 ILG327682:ILK327683 IVC327682:IVG327683 JEY327682:JFC327683 JOU327682:JOY327683 JYQ327682:JYU327683 KIM327682:KIQ327683 KSI327682:KSM327683 LCE327682:LCI327683 LMA327682:LME327683 LVW327682:LWA327683 MFS327682:MFW327683 MPO327682:MPS327683 MZK327682:MZO327683 NJG327682:NJK327683 NTC327682:NTG327683 OCY327682:ODC327683 OMU327682:OMY327683 OWQ327682:OWU327683 PGM327682:PGQ327683 PQI327682:PQM327683 QAE327682:QAI327683 QKA327682:QKE327683 QTW327682:QUA327683 RDS327682:RDW327683 RNO327682:RNS327683 RXK327682:RXO327683 SHG327682:SHK327683 SRC327682:SRG327683 TAY327682:TBC327683 TKU327682:TKY327683 TUQ327682:TUU327683 UEM327682:UEQ327683 UOI327682:UOM327683 UYE327682:UYI327683 VIA327682:VIE327683 VRW327682:VSA327683 WBS327682:WBW327683 WLO327682:WLS327683 WVK327682:WVO327683 C393218:G393219 IY393218:JC393219 SU393218:SY393219 ACQ393218:ACU393219 AMM393218:AMQ393219 AWI393218:AWM393219 BGE393218:BGI393219 BQA393218:BQE393219 BZW393218:CAA393219 CJS393218:CJW393219 CTO393218:CTS393219 DDK393218:DDO393219 DNG393218:DNK393219 DXC393218:DXG393219 EGY393218:EHC393219 EQU393218:EQY393219 FAQ393218:FAU393219 FKM393218:FKQ393219 FUI393218:FUM393219 GEE393218:GEI393219 GOA393218:GOE393219 GXW393218:GYA393219 HHS393218:HHW393219 HRO393218:HRS393219 IBK393218:IBO393219 ILG393218:ILK393219 IVC393218:IVG393219 JEY393218:JFC393219 JOU393218:JOY393219 JYQ393218:JYU393219 KIM393218:KIQ393219 KSI393218:KSM393219 LCE393218:LCI393219 LMA393218:LME393219 LVW393218:LWA393219 MFS393218:MFW393219 MPO393218:MPS393219 MZK393218:MZO393219 NJG393218:NJK393219 NTC393218:NTG393219 OCY393218:ODC393219 OMU393218:OMY393219 OWQ393218:OWU393219 PGM393218:PGQ393219 PQI393218:PQM393219 QAE393218:QAI393219 QKA393218:QKE393219 QTW393218:QUA393219 RDS393218:RDW393219 RNO393218:RNS393219 RXK393218:RXO393219 SHG393218:SHK393219 SRC393218:SRG393219 TAY393218:TBC393219 TKU393218:TKY393219 TUQ393218:TUU393219 UEM393218:UEQ393219 UOI393218:UOM393219 UYE393218:UYI393219 VIA393218:VIE393219 VRW393218:VSA393219 WBS393218:WBW393219 WLO393218:WLS393219 WVK393218:WVO393219 C458754:G458755 IY458754:JC458755 SU458754:SY458755 ACQ458754:ACU458755 AMM458754:AMQ458755 AWI458754:AWM458755 BGE458754:BGI458755 BQA458754:BQE458755 BZW458754:CAA458755 CJS458754:CJW458755 CTO458754:CTS458755 DDK458754:DDO458755 DNG458754:DNK458755 DXC458754:DXG458755 EGY458754:EHC458755 EQU458754:EQY458755 FAQ458754:FAU458755 FKM458754:FKQ458755 FUI458754:FUM458755 GEE458754:GEI458755 GOA458754:GOE458755 GXW458754:GYA458755 HHS458754:HHW458755 HRO458754:HRS458755 IBK458754:IBO458755 ILG458754:ILK458755 IVC458754:IVG458755 JEY458754:JFC458755 JOU458754:JOY458755 JYQ458754:JYU458755 KIM458754:KIQ458755 KSI458754:KSM458755 LCE458754:LCI458755 LMA458754:LME458755 LVW458754:LWA458755 MFS458754:MFW458755 MPO458754:MPS458755 MZK458754:MZO458755 NJG458754:NJK458755 NTC458754:NTG458755 OCY458754:ODC458755 OMU458754:OMY458755 OWQ458754:OWU458755 PGM458754:PGQ458755 PQI458754:PQM458755 QAE458754:QAI458755 QKA458754:QKE458755 QTW458754:QUA458755 RDS458754:RDW458755 RNO458754:RNS458755 RXK458754:RXO458755 SHG458754:SHK458755 SRC458754:SRG458755 TAY458754:TBC458755 TKU458754:TKY458755 TUQ458754:TUU458755 UEM458754:UEQ458755 UOI458754:UOM458755 UYE458754:UYI458755 VIA458754:VIE458755 VRW458754:VSA458755 WBS458754:WBW458755 WLO458754:WLS458755 WVK458754:WVO458755 C524290:G524291 IY524290:JC524291 SU524290:SY524291 ACQ524290:ACU524291 AMM524290:AMQ524291 AWI524290:AWM524291 BGE524290:BGI524291 BQA524290:BQE524291 BZW524290:CAA524291 CJS524290:CJW524291 CTO524290:CTS524291 DDK524290:DDO524291 DNG524290:DNK524291 DXC524290:DXG524291 EGY524290:EHC524291 EQU524290:EQY524291 FAQ524290:FAU524291 FKM524290:FKQ524291 FUI524290:FUM524291 GEE524290:GEI524291 GOA524290:GOE524291 GXW524290:GYA524291 HHS524290:HHW524291 HRO524290:HRS524291 IBK524290:IBO524291 ILG524290:ILK524291 IVC524290:IVG524291 JEY524290:JFC524291 JOU524290:JOY524291 JYQ524290:JYU524291 KIM524290:KIQ524291 KSI524290:KSM524291 LCE524290:LCI524291 LMA524290:LME524291 LVW524290:LWA524291 MFS524290:MFW524291 MPO524290:MPS524291 MZK524290:MZO524291 NJG524290:NJK524291 NTC524290:NTG524291 OCY524290:ODC524291 OMU524290:OMY524291 OWQ524290:OWU524291 PGM524290:PGQ524291 PQI524290:PQM524291 QAE524290:QAI524291 QKA524290:QKE524291 QTW524290:QUA524291 RDS524290:RDW524291 RNO524290:RNS524291 RXK524290:RXO524291 SHG524290:SHK524291 SRC524290:SRG524291 TAY524290:TBC524291 TKU524290:TKY524291 TUQ524290:TUU524291 UEM524290:UEQ524291 UOI524290:UOM524291 UYE524290:UYI524291 VIA524290:VIE524291 VRW524290:VSA524291 WBS524290:WBW524291 WLO524290:WLS524291 WVK524290:WVO524291 C589826:G589827 IY589826:JC589827 SU589826:SY589827 ACQ589826:ACU589827 AMM589826:AMQ589827 AWI589826:AWM589827 BGE589826:BGI589827 BQA589826:BQE589827 BZW589826:CAA589827 CJS589826:CJW589827 CTO589826:CTS589827 DDK589826:DDO589827 DNG589826:DNK589827 DXC589826:DXG589827 EGY589826:EHC589827 EQU589826:EQY589827 FAQ589826:FAU589827 FKM589826:FKQ589827 FUI589826:FUM589827 GEE589826:GEI589827 GOA589826:GOE589827 GXW589826:GYA589827 HHS589826:HHW589827 HRO589826:HRS589827 IBK589826:IBO589827 ILG589826:ILK589827 IVC589826:IVG589827 JEY589826:JFC589827 JOU589826:JOY589827 JYQ589826:JYU589827 KIM589826:KIQ589827 KSI589826:KSM589827 LCE589826:LCI589827 LMA589826:LME589827 LVW589826:LWA589827 MFS589826:MFW589827 MPO589826:MPS589827 MZK589826:MZO589827 NJG589826:NJK589827 NTC589826:NTG589827 OCY589826:ODC589827 OMU589826:OMY589827 OWQ589826:OWU589827 PGM589826:PGQ589827 PQI589826:PQM589827 QAE589826:QAI589827 QKA589826:QKE589827 QTW589826:QUA589827 RDS589826:RDW589827 RNO589826:RNS589827 RXK589826:RXO589827 SHG589826:SHK589827 SRC589826:SRG589827 TAY589826:TBC589827 TKU589826:TKY589827 TUQ589826:TUU589827 UEM589826:UEQ589827 UOI589826:UOM589827 UYE589826:UYI589827 VIA589826:VIE589827 VRW589826:VSA589827 WBS589826:WBW589827 WLO589826:WLS589827 WVK589826:WVO589827 C655362:G655363 IY655362:JC655363 SU655362:SY655363 ACQ655362:ACU655363 AMM655362:AMQ655363 AWI655362:AWM655363 BGE655362:BGI655363 BQA655362:BQE655363 BZW655362:CAA655363 CJS655362:CJW655363 CTO655362:CTS655363 DDK655362:DDO655363 DNG655362:DNK655363 DXC655362:DXG655363 EGY655362:EHC655363 EQU655362:EQY655363 FAQ655362:FAU655363 FKM655362:FKQ655363 FUI655362:FUM655363 GEE655362:GEI655363 GOA655362:GOE655363 GXW655362:GYA655363 HHS655362:HHW655363 HRO655362:HRS655363 IBK655362:IBO655363 ILG655362:ILK655363 IVC655362:IVG655363 JEY655362:JFC655363 JOU655362:JOY655363 JYQ655362:JYU655363 KIM655362:KIQ655363 KSI655362:KSM655363 LCE655362:LCI655363 LMA655362:LME655363 LVW655362:LWA655363 MFS655362:MFW655363 MPO655362:MPS655363 MZK655362:MZO655363 NJG655362:NJK655363 NTC655362:NTG655363 OCY655362:ODC655363 OMU655362:OMY655363 OWQ655362:OWU655363 PGM655362:PGQ655363 PQI655362:PQM655363 QAE655362:QAI655363 QKA655362:QKE655363 QTW655362:QUA655363 RDS655362:RDW655363 RNO655362:RNS655363 RXK655362:RXO655363 SHG655362:SHK655363 SRC655362:SRG655363 TAY655362:TBC655363 TKU655362:TKY655363 TUQ655362:TUU655363 UEM655362:UEQ655363 UOI655362:UOM655363 UYE655362:UYI655363 VIA655362:VIE655363 VRW655362:VSA655363 WBS655362:WBW655363 WLO655362:WLS655363 WVK655362:WVO655363 C720898:G720899 IY720898:JC720899 SU720898:SY720899 ACQ720898:ACU720899 AMM720898:AMQ720899 AWI720898:AWM720899 BGE720898:BGI720899 BQA720898:BQE720899 BZW720898:CAA720899 CJS720898:CJW720899 CTO720898:CTS720899 DDK720898:DDO720899 DNG720898:DNK720899 DXC720898:DXG720899 EGY720898:EHC720899 EQU720898:EQY720899 FAQ720898:FAU720899 FKM720898:FKQ720899 FUI720898:FUM720899 GEE720898:GEI720899 GOA720898:GOE720899 GXW720898:GYA720899 HHS720898:HHW720899 HRO720898:HRS720899 IBK720898:IBO720899 ILG720898:ILK720899 IVC720898:IVG720899 JEY720898:JFC720899 JOU720898:JOY720899 JYQ720898:JYU720899 KIM720898:KIQ720899 KSI720898:KSM720899 LCE720898:LCI720899 LMA720898:LME720899 LVW720898:LWA720899 MFS720898:MFW720899 MPO720898:MPS720899 MZK720898:MZO720899 NJG720898:NJK720899 NTC720898:NTG720899 OCY720898:ODC720899 OMU720898:OMY720899 OWQ720898:OWU720899 PGM720898:PGQ720899 PQI720898:PQM720899 QAE720898:QAI720899 QKA720898:QKE720899 QTW720898:QUA720899 RDS720898:RDW720899 RNO720898:RNS720899 RXK720898:RXO720899 SHG720898:SHK720899 SRC720898:SRG720899 TAY720898:TBC720899 TKU720898:TKY720899 TUQ720898:TUU720899 UEM720898:UEQ720899 UOI720898:UOM720899 UYE720898:UYI720899 VIA720898:VIE720899 VRW720898:VSA720899 WBS720898:WBW720899 WLO720898:WLS720899 WVK720898:WVO720899 C786434:G786435 IY786434:JC786435 SU786434:SY786435 ACQ786434:ACU786435 AMM786434:AMQ786435 AWI786434:AWM786435 BGE786434:BGI786435 BQA786434:BQE786435 BZW786434:CAA786435 CJS786434:CJW786435 CTO786434:CTS786435 DDK786434:DDO786435 DNG786434:DNK786435 DXC786434:DXG786435 EGY786434:EHC786435 EQU786434:EQY786435 FAQ786434:FAU786435 FKM786434:FKQ786435 FUI786434:FUM786435 GEE786434:GEI786435 GOA786434:GOE786435 GXW786434:GYA786435 HHS786434:HHW786435 HRO786434:HRS786435 IBK786434:IBO786435 ILG786434:ILK786435 IVC786434:IVG786435 JEY786434:JFC786435 JOU786434:JOY786435 JYQ786434:JYU786435 KIM786434:KIQ786435 KSI786434:KSM786435 LCE786434:LCI786435 LMA786434:LME786435 LVW786434:LWA786435 MFS786434:MFW786435 MPO786434:MPS786435 MZK786434:MZO786435 NJG786434:NJK786435 NTC786434:NTG786435 OCY786434:ODC786435 OMU786434:OMY786435 OWQ786434:OWU786435 PGM786434:PGQ786435 PQI786434:PQM786435 QAE786434:QAI786435 QKA786434:QKE786435 QTW786434:QUA786435 RDS786434:RDW786435 RNO786434:RNS786435 RXK786434:RXO786435 SHG786434:SHK786435 SRC786434:SRG786435 TAY786434:TBC786435 TKU786434:TKY786435 TUQ786434:TUU786435 UEM786434:UEQ786435 UOI786434:UOM786435 UYE786434:UYI786435 VIA786434:VIE786435 VRW786434:VSA786435 WBS786434:WBW786435 WLO786434:WLS786435 WVK786434:WVO786435 C851970:G851971 IY851970:JC851971 SU851970:SY851971 ACQ851970:ACU851971 AMM851970:AMQ851971 AWI851970:AWM851971 BGE851970:BGI851971 BQA851970:BQE851971 BZW851970:CAA851971 CJS851970:CJW851971 CTO851970:CTS851971 DDK851970:DDO851971 DNG851970:DNK851971 DXC851970:DXG851971 EGY851970:EHC851971 EQU851970:EQY851971 FAQ851970:FAU851971 FKM851970:FKQ851971 FUI851970:FUM851971 GEE851970:GEI851971 GOA851970:GOE851971 GXW851970:GYA851971 HHS851970:HHW851971 HRO851970:HRS851971 IBK851970:IBO851971 ILG851970:ILK851971 IVC851970:IVG851971 JEY851970:JFC851971 JOU851970:JOY851971 JYQ851970:JYU851971 KIM851970:KIQ851971 KSI851970:KSM851971 LCE851970:LCI851971 LMA851970:LME851971 LVW851970:LWA851971 MFS851970:MFW851971 MPO851970:MPS851971 MZK851970:MZO851971 NJG851970:NJK851971 NTC851970:NTG851971 OCY851970:ODC851971 OMU851970:OMY851971 OWQ851970:OWU851971 PGM851970:PGQ851971 PQI851970:PQM851971 QAE851970:QAI851971 QKA851970:QKE851971 QTW851970:QUA851971 RDS851970:RDW851971 RNO851970:RNS851971 RXK851970:RXO851971 SHG851970:SHK851971 SRC851970:SRG851971 TAY851970:TBC851971 TKU851970:TKY851971 TUQ851970:TUU851971 UEM851970:UEQ851971 UOI851970:UOM851971 UYE851970:UYI851971 VIA851970:VIE851971 VRW851970:VSA851971 WBS851970:WBW851971 WLO851970:WLS851971 WVK851970:WVO851971 C917506:G917507 IY917506:JC917507 SU917506:SY917507 ACQ917506:ACU917507 AMM917506:AMQ917507 AWI917506:AWM917507 BGE917506:BGI917507 BQA917506:BQE917507 BZW917506:CAA917507 CJS917506:CJW917507 CTO917506:CTS917507 DDK917506:DDO917507 DNG917506:DNK917507 DXC917506:DXG917507 EGY917506:EHC917507 EQU917506:EQY917507 FAQ917506:FAU917507 FKM917506:FKQ917507 FUI917506:FUM917507 GEE917506:GEI917507 GOA917506:GOE917507 GXW917506:GYA917507 HHS917506:HHW917507 HRO917506:HRS917507 IBK917506:IBO917507 ILG917506:ILK917507 IVC917506:IVG917507 JEY917506:JFC917507 JOU917506:JOY917507 JYQ917506:JYU917507 KIM917506:KIQ917507 KSI917506:KSM917507 LCE917506:LCI917507 LMA917506:LME917507 LVW917506:LWA917507 MFS917506:MFW917507 MPO917506:MPS917507 MZK917506:MZO917507 NJG917506:NJK917507 NTC917506:NTG917507 OCY917506:ODC917507 OMU917506:OMY917507 OWQ917506:OWU917507 PGM917506:PGQ917507 PQI917506:PQM917507 QAE917506:QAI917507 QKA917506:QKE917507 QTW917506:QUA917507 RDS917506:RDW917507 RNO917506:RNS917507 RXK917506:RXO917507 SHG917506:SHK917507 SRC917506:SRG917507 TAY917506:TBC917507 TKU917506:TKY917507 TUQ917506:TUU917507 UEM917506:UEQ917507 UOI917506:UOM917507 UYE917506:UYI917507 VIA917506:VIE917507 VRW917506:VSA917507 WBS917506:WBW917507 WLO917506:WLS917507 WVK917506:WVO917507 C983042:G983043 IY983042:JC983043 SU983042:SY983043 ACQ983042:ACU983043 AMM983042:AMQ983043 AWI983042:AWM983043 BGE983042:BGI983043 BQA983042:BQE983043 BZW983042:CAA983043 CJS983042:CJW983043 CTO983042:CTS983043 DDK983042:DDO983043 DNG983042:DNK983043 DXC983042:DXG983043 EGY983042:EHC983043 EQU983042:EQY983043 FAQ983042:FAU983043 FKM983042:FKQ983043 FUI983042:FUM983043 GEE983042:GEI983043 GOA983042:GOE983043 GXW983042:GYA983043 HHS983042:HHW983043 HRO983042:HRS983043 IBK983042:IBO983043 ILG983042:ILK983043 IVC983042:IVG983043 JEY983042:JFC983043 JOU983042:JOY983043 JYQ983042:JYU983043 KIM983042:KIQ983043 KSI983042:KSM983043 LCE983042:LCI983043 LMA983042:LME983043 LVW983042:LWA983043 MFS983042:MFW983043 MPO983042:MPS983043 MZK983042:MZO983043 NJG983042:NJK983043 NTC983042:NTG983043 OCY983042:ODC983043 OMU983042:OMY983043 OWQ983042:OWU983043 PGM983042:PGQ983043 PQI983042:PQM983043 QAE983042:QAI983043 QKA983042:QKE983043 QTW983042:QUA983043 RDS983042:RDW983043 RNO983042:RNS983043 RXK983042:RXO983043 SHG983042:SHK983043 SRC983042:SRG983043 TAY983042:TBC983043 TKU983042:TKY983043 TUQ983042:TUU983043 UEM983042:UEQ983043 UOI983042:UOM983043 UYE983042:UYI983043 VIA983042:VIE983043 VRW983042:VSA983043 WBS983042:WBW983043 WLO983042:WLS983043 WVK983042:WVO983043" xr:uid="{17413AF3-25E1-4474-A56C-51E2CC8FC5B8}"/>
    <dataValidation imeMode="disabled" allowBlank="1" showInputMessage="1" showErrorMessage="1" sqref="F4:G4 JB4:JC4 SX4:SY4 ACT4:ACU4 AMP4:AMQ4 AWL4:AWM4 BGH4:BGI4 BQD4:BQE4 BZZ4:CAA4 CJV4:CJW4 CTR4:CTS4 DDN4:DDO4 DNJ4:DNK4 DXF4:DXG4 EHB4:EHC4 EQX4:EQY4 FAT4:FAU4 FKP4:FKQ4 FUL4:FUM4 GEH4:GEI4 GOD4:GOE4 GXZ4:GYA4 HHV4:HHW4 HRR4:HRS4 IBN4:IBO4 ILJ4:ILK4 IVF4:IVG4 JFB4:JFC4 JOX4:JOY4 JYT4:JYU4 KIP4:KIQ4 KSL4:KSM4 LCH4:LCI4 LMD4:LME4 LVZ4:LWA4 MFV4:MFW4 MPR4:MPS4 MZN4:MZO4 NJJ4:NJK4 NTF4:NTG4 ODB4:ODC4 OMX4:OMY4 OWT4:OWU4 PGP4:PGQ4 PQL4:PQM4 QAH4:QAI4 QKD4:QKE4 QTZ4:QUA4 RDV4:RDW4 RNR4:RNS4 RXN4:RXO4 SHJ4:SHK4 SRF4:SRG4 TBB4:TBC4 TKX4:TKY4 TUT4:TUU4 UEP4:UEQ4 UOL4:UOM4 UYH4:UYI4 VID4:VIE4 VRZ4:VSA4 WBV4:WBW4 WLR4:WLS4 WVN4:WVO4 F65540:G65540 JB65540:JC65540 SX65540:SY65540 ACT65540:ACU65540 AMP65540:AMQ65540 AWL65540:AWM65540 BGH65540:BGI65540 BQD65540:BQE65540 BZZ65540:CAA65540 CJV65540:CJW65540 CTR65540:CTS65540 DDN65540:DDO65540 DNJ65540:DNK65540 DXF65540:DXG65540 EHB65540:EHC65540 EQX65540:EQY65540 FAT65540:FAU65540 FKP65540:FKQ65540 FUL65540:FUM65540 GEH65540:GEI65540 GOD65540:GOE65540 GXZ65540:GYA65540 HHV65540:HHW65540 HRR65540:HRS65540 IBN65540:IBO65540 ILJ65540:ILK65540 IVF65540:IVG65540 JFB65540:JFC65540 JOX65540:JOY65540 JYT65540:JYU65540 KIP65540:KIQ65540 KSL65540:KSM65540 LCH65540:LCI65540 LMD65540:LME65540 LVZ65540:LWA65540 MFV65540:MFW65540 MPR65540:MPS65540 MZN65540:MZO65540 NJJ65540:NJK65540 NTF65540:NTG65540 ODB65540:ODC65540 OMX65540:OMY65540 OWT65540:OWU65540 PGP65540:PGQ65540 PQL65540:PQM65540 QAH65540:QAI65540 QKD65540:QKE65540 QTZ65540:QUA65540 RDV65540:RDW65540 RNR65540:RNS65540 RXN65540:RXO65540 SHJ65540:SHK65540 SRF65540:SRG65540 TBB65540:TBC65540 TKX65540:TKY65540 TUT65540:TUU65540 UEP65540:UEQ65540 UOL65540:UOM65540 UYH65540:UYI65540 VID65540:VIE65540 VRZ65540:VSA65540 WBV65540:WBW65540 WLR65540:WLS65540 WVN65540:WVO65540 F131076:G131076 JB131076:JC131076 SX131076:SY131076 ACT131076:ACU131076 AMP131076:AMQ131076 AWL131076:AWM131076 BGH131076:BGI131076 BQD131076:BQE131076 BZZ131076:CAA131076 CJV131076:CJW131076 CTR131076:CTS131076 DDN131076:DDO131076 DNJ131076:DNK131076 DXF131076:DXG131076 EHB131076:EHC131076 EQX131076:EQY131076 FAT131076:FAU131076 FKP131076:FKQ131076 FUL131076:FUM131076 GEH131076:GEI131076 GOD131076:GOE131076 GXZ131076:GYA131076 HHV131076:HHW131076 HRR131076:HRS131076 IBN131076:IBO131076 ILJ131076:ILK131076 IVF131076:IVG131076 JFB131076:JFC131076 JOX131076:JOY131076 JYT131076:JYU131076 KIP131076:KIQ131076 KSL131076:KSM131076 LCH131076:LCI131076 LMD131076:LME131076 LVZ131076:LWA131076 MFV131076:MFW131076 MPR131076:MPS131076 MZN131076:MZO131076 NJJ131076:NJK131076 NTF131076:NTG131076 ODB131076:ODC131076 OMX131076:OMY131076 OWT131076:OWU131076 PGP131076:PGQ131076 PQL131076:PQM131076 QAH131076:QAI131076 QKD131076:QKE131076 QTZ131076:QUA131076 RDV131076:RDW131076 RNR131076:RNS131076 RXN131076:RXO131076 SHJ131076:SHK131076 SRF131076:SRG131076 TBB131076:TBC131076 TKX131076:TKY131076 TUT131076:TUU131076 UEP131076:UEQ131076 UOL131076:UOM131076 UYH131076:UYI131076 VID131076:VIE131076 VRZ131076:VSA131076 WBV131076:WBW131076 WLR131076:WLS131076 WVN131076:WVO131076 F196612:G196612 JB196612:JC196612 SX196612:SY196612 ACT196612:ACU196612 AMP196612:AMQ196612 AWL196612:AWM196612 BGH196612:BGI196612 BQD196612:BQE196612 BZZ196612:CAA196612 CJV196612:CJW196612 CTR196612:CTS196612 DDN196612:DDO196612 DNJ196612:DNK196612 DXF196612:DXG196612 EHB196612:EHC196612 EQX196612:EQY196612 FAT196612:FAU196612 FKP196612:FKQ196612 FUL196612:FUM196612 GEH196612:GEI196612 GOD196612:GOE196612 GXZ196612:GYA196612 HHV196612:HHW196612 HRR196612:HRS196612 IBN196612:IBO196612 ILJ196612:ILK196612 IVF196612:IVG196612 JFB196612:JFC196612 JOX196612:JOY196612 JYT196612:JYU196612 KIP196612:KIQ196612 KSL196612:KSM196612 LCH196612:LCI196612 LMD196612:LME196612 LVZ196612:LWA196612 MFV196612:MFW196612 MPR196612:MPS196612 MZN196612:MZO196612 NJJ196612:NJK196612 NTF196612:NTG196612 ODB196612:ODC196612 OMX196612:OMY196612 OWT196612:OWU196612 PGP196612:PGQ196612 PQL196612:PQM196612 QAH196612:QAI196612 QKD196612:QKE196612 QTZ196612:QUA196612 RDV196612:RDW196612 RNR196612:RNS196612 RXN196612:RXO196612 SHJ196612:SHK196612 SRF196612:SRG196612 TBB196612:TBC196612 TKX196612:TKY196612 TUT196612:TUU196612 UEP196612:UEQ196612 UOL196612:UOM196612 UYH196612:UYI196612 VID196612:VIE196612 VRZ196612:VSA196612 WBV196612:WBW196612 WLR196612:WLS196612 WVN196612:WVO196612 F262148:G262148 JB262148:JC262148 SX262148:SY262148 ACT262148:ACU262148 AMP262148:AMQ262148 AWL262148:AWM262148 BGH262148:BGI262148 BQD262148:BQE262148 BZZ262148:CAA262148 CJV262148:CJW262148 CTR262148:CTS262148 DDN262148:DDO262148 DNJ262148:DNK262148 DXF262148:DXG262148 EHB262148:EHC262148 EQX262148:EQY262148 FAT262148:FAU262148 FKP262148:FKQ262148 FUL262148:FUM262148 GEH262148:GEI262148 GOD262148:GOE262148 GXZ262148:GYA262148 HHV262148:HHW262148 HRR262148:HRS262148 IBN262148:IBO262148 ILJ262148:ILK262148 IVF262148:IVG262148 JFB262148:JFC262148 JOX262148:JOY262148 JYT262148:JYU262148 KIP262148:KIQ262148 KSL262148:KSM262148 LCH262148:LCI262148 LMD262148:LME262148 LVZ262148:LWA262148 MFV262148:MFW262148 MPR262148:MPS262148 MZN262148:MZO262148 NJJ262148:NJK262148 NTF262148:NTG262148 ODB262148:ODC262148 OMX262148:OMY262148 OWT262148:OWU262148 PGP262148:PGQ262148 PQL262148:PQM262148 QAH262148:QAI262148 QKD262148:QKE262148 QTZ262148:QUA262148 RDV262148:RDW262148 RNR262148:RNS262148 RXN262148:RXO262148 SHJ262148:SHK262148 SRF262148:SRG262148 TBB262148:TBC262148 TKX262148:TKY262148 TUT262148:TUU262148 UEP262148:UEQ262148 UOL262148:UOM262148 UYH262148:UYI262148 VID262148:VIE262148 VRZ262148:VSA262148 WBV262148:WBW262148 WLR262148:WLS262148 WVN262148:WVO262148 F327684:G327684 JB327684:JC327684 SX327684:SY327684 ACT327684:ACU327684 AMP327684:AMQ327684 AWL327684:AWM327684 BGH327684:BGI327684 BQD327684:BQE327684 BZZ327684:CAA327684 CJV327684:CJW327684 CTR327684:CTS327684 DDN327684:DDO327684 DNJ327684:DNK327684 DXF327684:DXG327684 EHB327684:EHC327684 EQX327684:EQY327684 FAT327684:FAU327684 FKP327684:FKQ327684 FUL327684:FUM327684 GEH327684:GEI327684 GOD327684:GOE327684 GXZ327684:GYA327684 HHV327684:HHW327684 HRR327684:HRS327684 IBN327684:IBO327684 ILJ327684:ILK327684 IVF327684:IVG327684 JFB327684:JFC327684 JOX327684:JOY327684 JYT327684:JYU327684 KIP327684:KIQ327684 KSL327684:KSM327684 LCH327684:LCI327684 LMD327684:LME327684 LVZ327684:LWA327684 MFV327684:MFW327684 MPR327684:MPS327684 MZN327684:MZO327684 NJJ327684:NJK327684 NTF327684:NTG327684 ODB327684:ODC327684 OMX327684:OMY327684 OWT327684:OWU327684 PGP327684:PGQ327684 PQL327684:PQM327684 QAH327684:QAI327684 QKD327684:QKE327684 QTZ327684:QUA327684 RDV327684:RDW327684 RNR327684:RNS327684 RXN327684:RXO327684 SHJ327684:SHK327684 SRF327684:SRG327684 TBB327684:TBC327684 TKX327684:TKY327684 TUT327684:TUU327684 UEP327684:UEQ327684 UOL327684:UOM327684 UYH327684:UYI327684 VID327684:VIE327684 VRZ327684:VSA327684 WBV327684:WBW327684 WLR327684:WLS327684 WVN327684:WVO327684 F393220:G393220 JB393220:JC393220 SX393220:SY393220 ACT393220:ACU393220 AMP393220:AMQ393220 AWL393220:AWM393220 BGH393220:BGI393220 BQD393220:BQE393220 BZZ393220:CAA393220 CJV393220:CJW393220 CTR393220:CTS393220 DDN393220:DDO393220 DNJ393220:DNK393220 DXF393220:DXG393220 EHB393220:EHC393220 EQX393220:EQY393220 FAT393220:FAU393220 FKP393220:FKQ393220 FUL393220:FUM393220 GEH393220:GEI393220 GOD393220:GOE393220 GXZ393220:GYA393220 HHV393220:HHW393220 HRR393220:HRS393220 IBN393220:IBO393220 ILJ393220:ILK393220 IVF393220:IVG393220 JFB393220:JFC393220 JOX393220:JOY393220 JYT393220:JYU393220 KIP393220:KIQ393220 KSL393220:KSM393220 LCH393220:LCI393220 LMD393220:LME393220 LVZ393220:LWA393220 MFV393220:MFW393220 MPR393220:MPS393220 MZN393220:MZO393220 NJJ393220:NJK393220 NTF393220:NTG393220 ODB393220:ODC393220 OMX393220:OMY393220 OWT393220:OWU393220 PGP393220:PGQ393220 PQL393220:PQM393220 QAH393220:QAI393220 QKD393220:QKE393220 QTZ393220:QUA393220 RDV393220:RDW393220 RNR393220:RNS393220 RXN393220:RXO393220 SHJ393220:SHK393220 SRF393220:SRG393220 TBB393220:TBC393220 TKX393220:TKY393220 TUT393220:TUU393220 UEP393220:UEQ393220 UOL393220:UOM393220 UYH393220:UYI393220 VID393220:VIE393220 VRZ393220:VSA393220 WBV393220:WBW393220 WLR393220:WLS393220 WVN393220:WVO393220 F458756:G458756 JB458756:JC458756 SX458756:SY458756 ACT458756:ACU458756 AMP458756:AMQ458756 AWL458756:AWM458756 BGH458756:BGI458756 BQD458756:BQE458756 BZZ458756:CAA458756 CJV458756:CJW458756 CTR458756:CTS458756 DDN458756:DDO458756 DNJ458756:DNK458756 DXF458756:DXG458756 EHB458756:EHC458756 EQX458756:EQY458756 FAT458756:FAU458756 FKP458756:FKQ458756 FUL458756:FUM458756 GEH458756:GEI458756 GOD458756:GOE458756 GXZ458756:GYA458756 HHV458756:HHW458756 HRR458756:HRS458756 IBN458756:IBO458756 ILJ458756:ILK458756 IVF458756:IVG458756 JFB458756:JFC458756 JOX458756:JOY458756 JYT458756:JYU458756 KIP458756:KIQ458756 KSL458756:KSM458756 LCH458756:LCI458756 LMD458756:LME458756 LVZ458756:LWA458756 MFV458756:MFW458756 MPR458756:MPS458756 MZN458756:MZO458756 NJJ458756:NJK458756 NTF458756:NTG458756 ODB458756:ODC458756 OMX458756:OMY458756 OWT458756:OWU458756 PGP458756:PGQ458756 PQL458756:PQM458756 QAH458756:QAI458756 QKD458756:QKE458756 QTZ458756:QUA458756 RDV458756:RDW458756 RNR458756:RNS458756 RXN458756:RXO458756 SHJ458756:SHK458756 SRF458756:SRG458756 TBB458756:TBC458756 TKX458756:TKY458756 TUT458756:TUU458756 UEP458756:UEQ458756 UOL458756:UOM458756 UYH458756:UYI458756 VID458756:VIE458756 VRZ458756:VSA458756 WBV458756:WBW458756 WLR458756:WLS458756 WVN458756:WVO458756 F524292:G524292 JB524292:JC524292 SX524292:SY524292 ACT524292:ACU524292 AMP524292:AMQ524292 AWL524292:AWM524292 BGH524292:BGI524292 BQD524292:BQE524292 BZZ524292:CAA524292 CJV524292:CJW524292 CTR524292:CTS524292 DDN524292:DDO524292 DNJ524292:DNK524292 DXF524292:DXG524292 EHB524292:EHC524292 EQX524292:EQY524292 FAT524292:FAU524292 FKP524292:FKQ524292 FUL524292:FUM524292 GEH524292:GEI524292 GOD524292:GOE524292 GXZ524292:GYA524292 HHV524292:HHW524292 HRR524292:HRS524292 IBN524292:IBO524292 ILJ524292:ILK524292 IVF524292:IVG524292 JFB524292:JFC524292 JOX524292:JOY524292 JYT524292:JYU524292 KIP524292:KIQ524292 KSL524292:KSM524292 LCH524292:LCI524292 LMD524292:LME524292 LVZ524292:LWA524292 MFV524292:MFW524292 MPR524292:MPS524292 MZN524292:MZO524292 NJJ524292:NJK524292 NTF524292:NTG524292 ODB524292:ODC524292 OMX524292:OMY524292 OWT524292:OWU524292 PGP524292:PGQ524292 PQL524292:PQM524292 QAH524292:QAI524292 QKD524292:QKE524292 QTZ524292:QUA524292 RDV524292:RDW524292 RNR524292:RNS524292 RXN524292:RXO524292 SHJ524292:SHK524292 SRF524292:SRG524292 TBB524292:TBC524292 TKX524292:TKY524292 TUT524292:TUU524292 UEP524292:UEQ524292 UOL524292:UOM524292 UYH524292:UYI524292 VID524292:VIE524292 VRZ524292:VSA524292 WBV524292:WBW524292 WLR524292:WLS524292 WVN524292:WVO524292 F589828:G589828 JB589828:JC589828 SX589828:SY589828 ACT589828:ACU589828 AMP589828:AMQ589828 AWL589828:AWM589828 BGH589828:BGI589828 BQD589828:BQE589828 BZZ589828:CAA589828 CJV589828:CJW589828 CTR589828:CTS589828 DDN589828:DDO589828 DNJ589828:DNK589828 DXF589828:DXG589828 EHB589828:EHC589828 EQX589828:EQY589828 FAT589828:FAU589828 FKP589828:FKQ589828 FUL589828:FUM589828 GEH589828:GEI589828 GOD589828:GOE589828 GXZ589828:GYA589828 HHV589828:HHW589828 HRR589828:HRS589828 IBN589828:IBO589828 ILJ589828:ILK589828 IVF589828:IVG589828 JFB589828:JFC589828 JOX589828:JOY589828 JYT589828:JYU589828 KIP589828:KIQ589828 KSL589828:KSM589828 LCH589828:LCI589828 LMD589828:LME589828 LVZ589828:LWA589828 MFV589828:MFW589828 MPR589828:MPS589828 MZN589828:MZO589828 NJJ589828:NJK589828 NTF589828:NTG589828 ODB589828:ODC589828 OMX589828:OMY589828 OWT589828:OWU589828 PGP589828:PGQ589828 PQL589828:PQM589828 QAH589828:QAI589828 QKD589828:QKE589828 QTZ589828:QUA589828 RDV589828:RDW589828 RNR589828:RNS589828 RXN589828:RXO589828 SHJ589828:SHK589828 SRF589828:SRG589828 TBB589828:TBC589828 TKX589828:TKY589828 TUT589828:TUU589828 UEP589828:UEQ589828 UOL589828:UOM589828 UYH589828:UYI589828 VID589828:VIE589828 VRZ589828:VSA589828 WBV589828:WBW589828 WLR589828:WLS589828 WVN589828:WVO589828 F655364:G655364 JB655364:JC655364 SX655364:SY655364 ACT655364:ACU655364 AMP655364:AMQ655364 AWL655364:AWM655364 BGH655364:BGI655364 BQD655364:BQE655364 BZZ655364:CAA655364 CJV655364:CJW655364 CTR655364:CTS655364 DDN655364:DDO655364 DNJ655364:DNK655364 DXF655364:DXG655364 EHB655364:EHC655364 EQX655364:EQY655364 FAT655364:FAU655364 FKP655364:FKQ655364 FUL655364:FUM655364 GEH655364:GEI655364 GOD655364:GOE655364 GXZ655364:GYA655364 HHV655364:HHW655364 HRR655364:HRS655364 IBN655364:IBO655364 ILJ655364:ILK655364 IVF655364:IVG655364 JFB655364:JFC655364 JOX655364:JOY655364 JYT655364:JYU655364 KIP655364:KIQ655364 KSL655364:KSM655364 LCH655364:LCI655364 LMD655364:LME655364 LVZ655364:LWA655364 MFV655364:MFW655364 MPR655364:MPS655364 MZN655364:MZO655364 NJJ655364:NJK655364 NTF655364:NTG655364 ODB655364:ODC655364 OMX655364:OMY655364 OWT655364:OWU655364 PGP655364:PGQ655364 PQL655364:PQM655364 QAH655364:QAI655364 QKD655364:QKE655364 QTZ655364:QUA655364 RDV655364:RDW655364 RNR655364:RNS655364 RXN655364:RXO655364 SHJ655364:SHK655364 SRF655364:SRG655364 TBB655364:TBC655364 TKX655364:TKY655364 TUT655364:TUU655364 UEP655364:UEQ655364 UOL655364:UOM655364 UYH655364:UYI655364 VID655364:VIE655364 VRZ655364:VSA655364 WBV655364:WBW655364 WLR655364:WLS655364 WVN655364:WVO655364 F720900:G720900 JB720900:JC720900 SX720900:SY720900 ACT720900:ACU720900 AMP720900:AMQ720900 AWL720900:AWM720900 BGH720900:BGI720900 BQD720900:BQE720900 BZZ720900:CAA720900 CJV720900:CJW720900 CTR720900:CTS720900 DDN720900:DDO720900 DNJ720900:DNK720900 DXF720900:DXG720900 EHB720900:EHC720900 EQX720900:EQY720900 FAT720900:FAU720900 FKP720900:FKQ720900 FUL720900:FUM720900 GEH720900:GEI720900 GOD720900:GOE720900 GXZ720900:GYA720900 HHV720900:HHW720900 HRR720900:HRS720900 IBN720900:IBO720900 ILJ720900:ILK720900 IVF720900:IVG720900 JFB720900:JFC720900 JOX720900:JOY720900 JYT720900:JYU720900 KIP720900:KIQ720900 KSL720900:KSM720900 LCH720900:LCI720900 LMD720900:LME720900 LVZ720900:LWA720900 MFV720900:MFW720900 MPR720900:MPS720900 MZN720900:MZO720900 NJJ720900:NJK720900 NTF720900:NTG720900 ODB720900:ODC720900 OMX720900:OMY720900 OWT720900:OWU720900 PGP720900:PGQ720900 PQL720900:PQM720900 QAH720900:QAI720900 QKD720900:QKE720900 QTZ720900:QUA720900 RDV720900:RDW720900 RNR720900:RNS720900 RXN720900:RXO720900 SHJ720900:SHK720900 SRF720900:SRG720900 TBB720900:TBC720900 TKX720900:TKY720900 TUT720900:TUU720900 UEP720900:UEQ720900 UOL720900:UOM720900 UYH720900:UYI720900 VID720900:VIE720900 VRZ720900:VSA720900 WBV720900:WBW720900 WLR720900:WLS720900 WVN720900:WVO720900 F786436:G786436 JB786436:JC786436 SX786436:SY786436 ACT786436:ACU786436 AMP786436:AMQ786436 AWL786436:AWM786436 BGH786436:BGI786436 BQD786436:BQE786436 BZZ786436:CAA786436 CJV786436:CJW786436 CTR786436:CTS786436 DDN786436:DDO786436 DNJ786436:DNK786436 DXF786436:DXG786436 EHB786436:EHC786436 EQX786436:EQY786436 FAT786436:FAU786436 FKP786436:FKQ786436 FUL786436:FUM786436 GEH786436:GEI786436 GOD786436:GOE786436 GXZ786436:GYA786436 HHV786436:HHW786436 HRR786436:HRS786436 IBN786436:IBO786436 ILJ786436:ILK786436 IVF786436:IVG786436 JFB786436:JFC786436 JOX786436:JOY786436 JYT786436:JYU786436 KIP786436:KIQ786436 KSL786436:KSM786436 LCH786436:LCI786436 LMD786436:LME786436 LVZ786436:LWA786436 MFV786436:MFW786436 MPR786436:MPS786436 MZN786436:MZO786436 NJJ786436:NJK786436 NTF786436:NTG786436 ODB786436:ODC786436 OMX786436:OMY786436 OWT786436:OWU786436 PGP786436:PGQ786436 PQL786436:PQM786436 QAH786436:QAI786436 QKD786436:QKE786436 QTZ786436:QUA786436 RDV786436:RDW786436 RNR786436:RNS786436 RXN786436:RXO786436 SHJ786436:SHK786436 SRF786436:SRG786436 TBB786436:TBC786436 TKX786436:TKY786436 TUT786436:TUU786436 UEP786436:UEQ786436 UOL786436:UOM786436 UYH786436:UYI786436 VID786436:VIE786436 VRZ786436:VSA786436 WBV786436:WBW786436 WLR786436:WLS786436 WVN786436:WVO786436 F851972:G851972 JB851972:JC851972 SX851972:SY851972 ACT851972:ACU851972 AMP851972:AMQ851972 AWL851972:AWM851972 BGH851972:BGI851972 BQD851972:BQE851972 BZZ851972:CAA851972 CJV851972:CJW851972 CTR851972:CTS851972 DDN851972:DDO851972 DNJ851972:DNK851972 DXF851972:DXG851972 EHB851972:EHC851972 EQX851972:EQY851972 FAT851972:FAU851972 FKP851972:FKQ851972 FUL851972:FUM851972 GEH851972:GEI851972 GOD851972:GOE851972 GXZ851972:GYA851972 HHV851972:HHW851972 HRR851972:HRS851972 IBN851972:IBO851972 ILJ851972:ILK851972 IVF851972:IVG851972 JFB851972:JFC851972 JOX851972:JOY851972 JYT851972:JYU851972 KIP851972:KIQ851972 KSL851972:KSM851972 LCH851972:LCI851972 LMD851972:LME851972 LVZ851972:LWA851972 MFV851972:MFW851972 MPR851972:MPS851972 MZN851972:MZO851972 NJJ851972:NJK851972 NTF851972:NTG851972 ODB851972:ODC851972 OMX851972:OMY851972 OWT851972:OWU851972 PGP851972:PGQ851972 PQL851972:PQM851972 QAH851972:QAI851972 QKD851972:QKE851972 QTZ851972:QUA851972 RDV851972:RDW851972 RNR851972:RNS851972 RXN851972:RXO851972 SHJ851972:SHK851972 SRF851972:SRG851972 TBB851972:TBC851972 TKX851972:TKY851972 TUT851972:TUU851972 UEP851972:UEQ851972 UOL851972:UOM851972 UYH851972:UYI851972 VID851972:VIE851972 VRZ851972:VSA851972 WBV851972:WBW851972 WLR851972:WLS851972 WVN851972:WVO851972 F917508:G917508 JB917508:JC917508 SX917508:SY917508 ACT917508:ACU917508 AMP917508:AMQ917508 AWL917508:AWM917508 BGH917508:BGI917508 BQD917508:BQE917508 BZZ917508:CAA917508 CJV917508:CJW917508 CTR917508:CTS917508 DDN917508:DDO917508 DNJ917508:DNK917508 DXF917508:DXG917508 EHB917508:EHC917508 EQX917508:EQY917508 FAT917508:FAU917508 FKP917508:FKQ917508 FUL917508:FUM917508 GEH917508:GEI917508 GOD917508:GOE917508 GXZ917508:GYA917508 HHV917508:HHW917508 HRR917508:HRS917508 IBN917508:IBO917508 ILJ917508:ILK917508 IVF917508:IVG917508 JFB917508:JFC917508 JOX917508:JOY917508 JYT917508:JYU917508 KIP917508:KIQ917508 KSL917508:KSM917508 LCH917508:LCI917508 LMD917508:LME917508 LVZ917508:LWA917508 MFV917508:MFW917508 MPR917508:MPS917508 MZN917508:MZO917508 NJJ917508:NJK917508 NTF917508:NTG917508 ODB917508:ODC917508 OMX917508:OMY917508 OWT917508:OWU917508 PGP917508:PGQ917508 PQL917508:PQM917508 QAH917508:QAI917508 QKD917508:QKE917508 QTZ917508:QUA917508 RDV917508:RDW917508 RNR917508:RNS917508 RXN917508:RXO917508 SHJ917508:SHK917508 SRF917508:SRG917508 TBB917508:TBC917508 TKX917508:TKY917508 TUT917508:TUU917508 UEP917508:UEQ917508 UOL917508:UOM917508 UYH917508:UYI917508 VID917508:VIE917508 VRZ917508:VSA917508 WBV917508:WBW917508 WLR917508:WLS917508 WVN917508:WVO917508 F983044:G983044 JB983044:JC983044 SX983044:SY983044 ACT983044:ACU983044 AMP983044:AMQ983044 AWL983044:AWM983044 BGH983044:BGI983044 BQD983044:BQE983044 BZZ983044:CAA983044 CJV983044:CJW983044 CTR983044:CTS983044 DDN983044:DDO983044 DNJ983044:DNK983044 DXF983044:DXG983044 EHB983044:EHC983044 EQX983044:EQY983044 FAT983044:FAU983044 FKP983044:FKQ983044 FUL983044:FUM983044 GEH983044:GEI983044 GOD983044:GOE983044 GXZ983044:GYA983044 HHV983044:HHW983044 HRR983044:HRS983044 IBN983044:IBO983044 ILJ983044:ILK983044 IVF983044:IVG983044 JFB983044:JFC983044 JOX983044:JOY983044 JYT983044:JYU983044 KIP983044:KIQ983044 KSL983044:KSM983044 LCH983044:LCI983044 LMD983044:LME983044 LVZ983044:LWA983044 MFV983044:MFW983044 MPR983044:MPS983044 MZN983044:MZO983044 NJJ983044:NJK983044 NTF983044:NTG983044 ODB983044:ODC983044 OMX983044:OMY983044 OWT983044:OWU983044 PGP983044:PGQ983044 PQL983044:PQM983044 QAH983044:QAI983044 QKD983044:QKE983044 QTZ983044:QUA983044 RDV983044:RDW983044 RNR983044:RNS983044 RXN983044:RXO983044 SHJ983044:SHK983044 SRF983044:SRG983044 TBB983044:TBC983044 TKX983044:TKY983044 TUT983044:TUU983044 UEP983044:UEQ983044 UOL983044:UOM983044 UYH983044:UYI983044 VID983044:VIE983044 VRZ983044:VSA983044 WBV983044:WBW983044 WLR983044:WLS983044 WVN983044:WVO983044" xr:uid="{C2647879-C835-4F36-90F6-F1707EF3953B}"/>
  </dataValidations>
  <pageMargins left="0.98425196850393704" right="0.59055118110236227" top="0.98425196850393704" bottom="0.59055118110236227" header="0.51181102362204722" footer="0.51181102362204722"/>
  <pageSetup paperSize="9" scale="95"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AAD3B-4E6B-45CB-BAD5-9506159B8D97}">
  <sheetPr>
    <tabColor rgb="FFFFFFCC"/>
    <pageSetUpPr fitToPage="1"/>
  </sheetPr>
  <dimension ref="A1:BO290"/>
  <sheetViews>
    <sheetView showGridLines="0" view="pageBreakPreview" zoomScale="55" zoomScaleNormal="55" zoomScaleSheetLayoutView="55" workbookViewId="0">
      <selection activeCell="AC3" sqref="AC3"/>
    </sheetView>
  </sheetViews>
  <sheetFormatPr defaultColWidth="4.5" defaultRowHeight="14.25" x14ac:dyDescent="0.15"/>
  <cols>
    <col min="1" max="1" width="0.875" style="536" customWidth="1"/>
    <col min="2" max="2" width="5.75" style="536" customWidth="1"/>
    <col min="3" max="4" width="8.125" style="536" customWidth="1"/>
    <col min="5" max="8" width="3.25" style="536" hidden="1" customWidth="1"/>
    <col min="9" max="10" width="3.25" style="536" customWidth="1"/>
    <col min="11" max="62" width="5.75" style="536" customWidth="1"/>
    <col min="63" max="63" width="1.125" style="536" customWidth="1"/>
    <col min="64" max="16384" width="4.5" style="536"/>
  </cols>
  <sheetData>
    <row r="1" spans="2:67" s="486" customFormat="1" ht="20.25" customHeight="1" x14ac:dyDescent="0.15">
      <c r="C1" s="487" t="s">
        <v>988</v>
      </c>
      <c r="D1" s="487"/>
      <c r="E1" s="487"/>
      <c r="F1" s="487"/>
      <c r="G1" s="487"/>
      <c r="H1" s="487"/>
      <c r="I1" s="487"/>
      <c r="J1" s="487"/>
      <c r="M1" s="488" t="s">
        <v>723</v>
      </c>
      <c r="P1" s="487"/>
      <c r="Q1" s="487"/>
      <c r="R1" s="487"/>
      <c r="S1" s="487"/>
      <c r="T1" s="487"/>
      <c r="U1" s="487"/>
      <c r="V1" s="487"/>
      <c r="W1" s="487"/>
      <c r="AS1" s="490" t="s">
        <v>724</v>
      </c>
      <c r="AT1" s="2031" t="s">
        <v>938</v>
      </c>
      <c r="AU1" s="2032"/>
      <c r="AV1" s="2032"/>
      <c r="AW1" s="2032"/>
      <c r="AX1" s="2032"/>
      <c r="AY1" s="2032"/>
      <c r="AZ1" s="2032"/>
      <c r="BA1" s="2032"/>
      <c r="BB1" s="2032"/>
      <c r="BC1" s="2032"/>
      <c r="BD1" s="2032"/>
      <c r="BE1" s="2032"/>
      <c r="BF1" s="2032"/>
      <c r="BG1" s="2032"/>
      <c r="BH1" s="2032"/>
      <c r="BI1" s="2032"/>
      <c r="BJ1" s="490" t="s">
        <v>665</v>
      </c>
    </row>
    <row r="2" spans="2:67" s="497" customFormat="1" ht="20.25" customHeight="1" x14ac:dyDescent="0.15">
      <c r="J2" s="488"/>
      <c r="M2" s="488"/>
      <c r="N2" s="488"/>
      <c r="P2" s="490"/>
      <c r="Q2" s="490"/>
      <c r="R2" s="490"/>
      <c r="S2" s="490"/>
      <c r="T2" s="490"/>
      <c r="U2" s="490"/>
      <c r="V2" s="490"/>
      <c r="W2" s="490"/>
      <c r="AB2" s="422" t="s">
        <v>666</v>
      </c>
      <c r="AC2" s="2033">
        <v>8</v>
      </c>
      <c r="AD2" s="2033"/>
      <c r="AE2" s="422" t="s">
        <v>664</v>
      </c>
      <c r="AF2" s="2034">
        <f>IF(AC2=0,"",YEAR(DATE(2018+AC2,1,1)))</f>
        <v>2026</v>
      </c>
      <c r="AG2" s="2034"/>
      <c r="AH2" s="423" t="s">
        <v>667</v>
      </c>
      <c r="AI2" s="423" t="s">
        <v>668</v>
      </c>
      <c r="AJ2" s="2033"/>
      <c r="AK2" s="2033"/>
      <c r="AL2" s="423" t="s">
        <v>669</v>
      </c>
      <c r="AS2" s="490" t="s">
        <v>725</v>
      </c>
      <c r="AT2" s="2033"/>
      <c r="AU2" s="2033"/>
      <c r="AV2" s="2033"/>
      <c r="AW2" s="2033"/>
      <c r="AX2" s="2033"/>
      <c r="AY2" s="2033"/>
      <c r="AZ2" s="2033"/>
      <c r="BA2" s="2033"/>
      <c r="BB2" s="2033"/>
      <c r="BC2" s="2033"/>
      <c r="BD2" s="2033"/>
      <c r="BE2" s="2033"/>
      <c r="BF2" s="2033"/>
      <c r="BG2" s="2033"/>
      <c r="BH2" s="2033"/>
      <c r="BI2" s="2033"/>
      <c r="BJ2" s="490" t="s">
        <v>665</v>
      </c>
      <c r="BK2" s="490"/>
      <c r="BL2" s="490"/>
      <c r="BM2" s="490"/>
    </row>
    <row r="3" spans="2:67" s="497" customFormat="1" ht="20.25" customHeight="1" x14ac:dyDescent="0.15">
      <c r="J3" s="488"/>
      <c r="M3" s="488"/>
      <c r="O3" s="490"/>
      <c r="P3" s="490"/>
      <c r="Q3" s="490"/>
      <c r="R3" s="490"/>
      <c r="S3" s="490"/>
      <c r="T3" s="490"/>
      <c r="U3" s="490"/>
      <c r="AC3" s="739"/>
      <c r="AD3" s="739"/>
      <c r="AE3" s="740"/>
      <c r="AF3" s="741"/>
      <c r="AG3" s="740"/>
      <c r="BD3" s="498" t="s">
        <v>671</v>
      </c>
      <c r="BE3" s="2035" t="s">
        <v>672</v>
      </c>
      <c r="BF3" s="2036"/>
      <c r="BG3" s="2036"/>
      <c r="BH3" s="2037"/>
      <c r="BI3" s="490"/>
    </row>
    <row r="4" spans="2:67" s="497" customFormat="1" ht="20.25" customHeight="1" x14ac:dyDescent="0.15">
      <c r="B4" s="491"/>
      <c r="C4" s="491"/>
      <c r="D4" s="491"/>
      <c r="E4" s="491"/>
      <c r="F4" s="491"/>
      <c r="G4" s="491"/>
      <c r="H4" s="491"/>
      <c r="I4" s="491"/>
      <c r="J4" s="492"/>
      <c r="K4" s="491"/>
      <c r="L4" s="491"/>
      <c r="M4" s="492"/>
      <c r="N4" s="491"/>
      <c r="O4" s="493"/>
      <c r="P4" s="493"/>
      <c r="Q4" s="493"/>
      <c r="R4" s="493"/>
      <c r="S4" s="493"/>
      <c r="T4" s="493"/>
      <c r="U4" s="493"/>
      <c r="V4" s="491"/>
      <c r="W4" s="491"/>
      <c r="X4" s="491"/>
      <c r="Y4" s="491"/>
      <c r="Z4" s="491"/>
      <c r="AA4" s="491"/>
      <c r="AB4" s="491"/>
      <c r="AC4" s="494"/>
      <c r="AD4" s="494"/>
      <c r="AE4" s="495"/>
      <c r="AF4" s="496"/>
      <c r="AG4" s="495"/>
      <c r="AH4" s="491"/>
      <c r="AI4" s="491"/>
      <c r="AJ4" s="491"/>
      <c r="AK4" s="491"/>
      <c r="AL4" s="491"/>
      <c r="AM4" s="491"/>
      <c r="AN4" s="491"/>
      <c r="AO4" s="491"/>
      <c r="AP4" s="491"/>
      <c r="AQ4" s="491"/>
      <c r="AR4" s="491"/>
      <c r="BD4" s="498" t="s">
        <v>673</v>
      </c>
      <c r="BE4" s="2035" t="s">
        <v>674</v>
      </c>
      <c r="BF4" s="2036"/>
      <c r="BG4" s="2036"/>
      <c r="BH4" s="2037"/>
      <c r="BI4" s="490"/>
    </row>
    <row r="5" spans="2:67" s="497" customFormat="1" ht="9" customHeight="1" x14ac:dyDescent="0.15">
      <c r="B5" s="491"/>
      <c r="C5" s="491"/>
      <c r="D5" s="491"/>
      <c r="E5" s="491"/>
      <c r="F5" s="491"/>
      <c r="G5" s="491"/>
      <c r="H5" s="491"/>
      <c r="I5" s="491"/>
      <c r="J5" s="492"/>
      <c r="K5" s="491"/>
      <c r="L5" s="491"/>
      <c r="M5" s="492"/>
      <c r="N5" s="491"/>
      <c r="O5" s="493"/>
      <c r="P5" s="493"/>
      <c r="Q5" s="493"/>
      <c r="R5" s="493"/>
      <c r="S5" s="493"/>
      <c r="T5" s="493"/>
      <c r="U5" s="493"/>
      <c r="V5" s="491"/>
      <c r="W5" s="491"/>
      <c r="X5" s="491"/>
      <c r="Y5" s="491"/>
      <c r="Z5" s="491"/>
      <c r="AA5" s="491"/>
      <c r="AB5" s="491"/>
      <c r="AC5" s="499"/>
      <c r="AD5" s="499"/>
      <c r="AE5" s="491"/>
      <c r="AF5" s="491"/>
      <c r="AG5" s="491"/>
      <c r="AH5" s="491"/>
      <c r="AI5" s="491"/>
      <c r="AJ5" s="441"/>
      <c r="AK5" s="441"/>
      <c r="AL5" s="441"/>
      <c r="AM5" s="441"/>
      <c r="AN5" s="441"/>
      <c r="AO5" s="441"/>
      <c r="AP5" s="441"/>
      <c r="AQ5" s="441"/>
      <c r="AR5" s="441"/>
      <c r="AS5" s="486"/>
      <c r="AT5" s="486"/>
      <c r="AU5" s="486"/>
      <c r="AV5" s="486"/>
      <c r="AW5" s="486"/>
      <c r="AX5" s="486"/>
      <c r="AY5" s="486"/>
      <c r="AZ5" s="486"/>
      <c r="BA5" s="486"/>
      <c r="BB5" s="486"/>
      <c r="BC5" s="486"/>
      <c r="BD5" s="486"/>
      <c r="BE5" s="486"/>
      <c r="BF5" s="486"/>
      <c r="BG5" s="486"/>
      <c r="BH5" s="500"/>
      <c r="BI5" s="500"/>
    </row>
    <row r="6" spans="2:67" s="497" customFormat="1" ht="21" customHeight="1" x14ac:dyDescent="0.15">
      <c r="B6" s="501"/>
      <c r="C6" s="507"/>
      <c r="D6" s="507"/>
      <c r="E6" s="507"/>
      <c r="F6" s="507"/>
      <c r="G6" s="507"/>
      <c r="H6" s="507"/>
      <c r="I6" s="507"/>
      <c r="J6" s="507"/>
      <c r="K6" s="443"/>
      <c r="L6" s="443"/>
      <c r="M6" s="443"/>
      <c r="N6" s="435"/>
      <c r="O6" s="443"/>
      <c r="P6" s="443"/>
      <c r="Q6" s="443"/>
      <c r="R6" s="491"/>
      <c r="S6" s="491"/>
      <c r="T6" s="491"/>
      <c r="U6" s="491"/>
      <c r="V6" s="491"/>
      <c r="W6" s="491"/>
      <c r="X6" s="491"/>
      <c r="Y6" s="491"/>
      <c r="Z6" s="491"/>
      <c r="AA6" s="491"/>
      <c r="AB6" s="491"/>
      <c r="AC6" s="491"/>
      <c r="AD6" s="491"/>
      <c r="AE6" s="491"/>
      <c r="AF6" s="491"/>
      <c r="AG6" s="491"/>
      <c r="AH6" s="491"/>
      <c r="AI6" s="491"/>
      <c r="AJ6" s="441"/>
      <c r="AK6" s="441"/>
      <c r="AL6" s="441"/>
      <c r="AM6" s="441"/>
      <c r="AN6" s="441"/>
      <c r="AO6" s="441" t="s">
        <v>884</v>
      </c>
      <c r="AP6" s="441"/>
      <c r="AQ6" s="441"/>
      <c r="AR6" s="441"/>
      <c r="AS6" s="486"/>
      <c r="AT6" s="486"/>
      <c r="AU6" s="486"/>
      <c r="AW6" s="430"/>
      <c r="AX6" s="430"/>
      <c r="AY6" s="725"/>
      <c r="AZ6" s="486"/>
      <c r="BA6" s="2095">
        <v>40</v>
      </c>
      <c r="BB6" s="2096"/>
      <c r="BC6" s="725" t="s">
        <v>676</v>
      </c>
      <c r="BD6" s="486"/>
      <c r="BE6" s="2095">
        <v>160</v>
      </c>
      <c r="BF6" s="2096"/>
      <c r="BG6" s="725" t="s">
        <v>677</v>
      </c>
      <c r="BH6" s="486"/>
      <c r="BI6" s="500"/>
    </row>
    <row r="7" spans="2:67" s="497" customFormat="1" ht="5.25" customHeight="1" x14ac:dyDescent="0.15">
      <c r="B7" s="501"/>
      <c r="C7" s="447"/>
      <c r="D7" s="447"/>
      <c r="E7" s="447"/>
      <c r="F7" s="447"/>
      <c r="G7" s="447"/>
      <c r="H7" s="447"/>
      <c r="I7" s="447"/>
      <c r="J7" s="443"/>
      <c r="K7" s="443"/>
      <c r="L7" s="443"/>
      <c r="M7" s="435"/>
      <c r="N7" s="443"/>
      <c r="O7" s="443"/>
      <c r="P7" s="443"/>
      <c r="Q7" s="443"/>
      <c r="R7" s="491"/>
      <c r="S7" s="491"/>
      <c r="T7" s="491"/>
      <c r="U7" s="491"/>
      <c r="V7" s="491"/>
      <c r="W7" s="491"/>
      <c r="X7" s="491"/>
      <c r="Y7" s="491"/>
      <c r="Z7" s="491"/>
      <c r="AA7" s="491"/>
      <c r="AB7" s="491"/>
      <c r="AC7" s="491"/>
      <c r="AD7" s="491"/>
      <c r="AE7" s="491"/>
      <c r="AF7" s="491"/>
      <c r="AG7" s="491"/>
      <c r="AH7" s="491"/>
      <c r="AI7" s="49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524"/>
      <c r="BI7" s="524"/>
      <c r="BJ7" s="491"/>
    </row>
    <row r="8" spans="2:67" s="497" customFormat="1" ht="21" customHeight="1" x14ac:dyDescent="0.15">
      <c r="B8" s="446"/>
      <c r="C8" s="435"/>
      <c r="D8" s="435"/>
      <c r="E8" s="435"/>
      <c r="F8" s="435"/>
      <c r="G8" s="435"/>
      <c r="H8" s="435"/>
      <c r="I8" s="435"/>
      <c r="J8" s="443"/>
      <c r="K8" s="443"/>
      <c r="L8" s="443"/>
      <c r="M8" s="435"/>
      <c r="N8" s="443"/>
      <c r="O8" s="443"/>
      <c r="P8" s="443"/>
      <c r="Q8" s="443"/>
      <c r="R8" s="491"/>
      <c r="S8" s="491"/>
      <c r="T8" s="491"/>
      <c r="U8" s="491"/>
      <c r="V8" s="491"/>
      <c r="W8" s="491"/>
      <c r="X8" s="491"/>
      <c r="Y8" s="491"/>
      <c r="Z8" s="491"/>
      <c r="AA8" s="491"/>
      <c r="AB8" s="491"/>
      <c r="AC8" s="491"/>
      <c r="AD8" s="491"/>
      <c r="AE8" s="491"/>
      <c r="AF8" s="491"/>
      <c r="AG8" s="491"/>
      <c r="AH8" s="491"/>
      <c r="AI8" s="491"/>
      <c r="AJ8" s="506"/>
      <c r="AK8" s="506"/>
      <c r="AL8" s="506"/>
      <c r="AM8" s="507"/>
      <c r="AN8" s="502"/>
      <c r="AO8" s="504"/>
      <c r="AP8" s="504"/>
      <c r="AQ8" s="501"/>
      <c r="AR8" s="430"/>
      <c r="AS8" s="430"/>
      <c r="AT8" s="430"/>
      <c r="AU8" s="508"/>
      <c r="AV8" s="508"/>
      <c r="AW8" s="441"/>
      <c r="AX8" s="430"/>
      <c r="AY8" s="430"/>
      <c r="AZ8" s="435"/>
      <c r="BA8" s="441"/>
      <c r="BB8" s="441" t="s">
        <v>678</v>
      </c>
      <c r="BC8" s="441"/>
      <c r="BD8" s="441"/>
      <c r="BE8" s="2097">
        <f>DAY(EOMONTH(DATE(AF2,AJ2,1),0))</f>
        <v>31</v>
      </c>
      <c r="BF8" s="2098"/>
      <c r="BG8" s="441" t="s">
        <v>679</v>
      </c>
      <c r="BH8" s="441"/>
      <c r="BI8" s="441"/>
      <c r="BJ8" s="491"/>
      <c r="BM8" s="490"/>
      <c r="BN8" s="490"/>
      <c r="BO8" s="490"/>
    </row>
    <row r="9" spans="2:67" s="497" customFormat="1" ht="5.25" customHeight="1" x14ac:dyDescent="0.15">
      <c r="B9" s="446"/>
      <c r="C9" s="435"/>
      <c r="D9" s="435"/>
      <c r="E9" s="435"/>
      <c r="F9" s="435"/>
      <c r="G9" s="435"/>
      <c r="H9" s="435"/>
      <c r="I9" s="435"/>
      <c r="J9" s="443"/>
      <c r="K9" s="443"/>
      <c r="L9" s="443"/>
      <c r="M9" s="435"/>
      <c r="N9" s="443"/>
      <c r="O9" s="443"/>
      <c r="P9" s="443"/>
      <c r="Q9" s="443"/>
      <c r="R9" s="491"/>
      <c r="S9" s="491"/>
      <c r="T9" s="491"/>
      <c r="U9" s="491"/>
      <c r="V9" s="491"/>
      <c r="W9" s="491"/>
      <c r="X9" s="491"/>
      <c r="Y9" s="491"/>
      <c r="Z9" s="491"/>
      <c r="AA9" s="491"/>
      <c r="AB9" s="491"/>
      <c r="AC9" s="491"/>
      <c r="AD9" s="491"/>
      <c r="AE9" s="491"/>
      <c r="AF9" s="491"/>
      <c r="AG9" s="491"/>
      <c r="AH9" s="491"/>
      <c r="AI9" s="491"/>
      <c r="AJ9" s="506"/>
      <c r="AK9" s="506"/>
      <c r="AL9" s="506"/>
      <c r="AM9" s="507"/>
      <c r="AN9" s="502"/>
      <c r="AO9" s="504"/>
      <c r="AP9" s="504"/>
      <c r="AQ9" s="501"/>
      <c r="AR9" s="430"/>
      <c r="AS9" s="430"/>
      <c r="AT9" s="430"/>
      <c r="AU9" s="508"/>
      <c r="AV9" s="508"/>
      <c r="AW9" s="441"/>
      <c r="AX9" s="430"/>
      <c r="AY9" s="430"/>
      <c r="AZ9" s="435"/>
      <c r="BA9" s="441"/>
      <c r="BB9" s="441"/>
      <c r="BC9" s="441"/>
      <c r="BD9" s="441"/>
      <c r="BE9" s="435"/>
      <c r="BF9" s="435"/>
      <c r="BG9" s="441"/>
      <c r="BH9" s="441"/>
      <c r="BI9" s="441"/>
      <c r="BJ9" s="491"/>
      <c r="BM9" s="490"/>
      <c r="BN9" s="490"/>
      <c r="BO9" s="490"/>
    </row>
    <row r="10" spans="2:67" s="497" customFormat="1" ht="21" customHeight="1" x14ac:dyDescent="0.15">
      <c r="B10" s="446"/>
      <c r="C10" s="435"/>
      <c r="D10" s="435"/>
      <c r="E10" s="435"/>
      <c r="F10" s="435"/>
      <c r="G10" s="435"/>
      <c r="H10" s="435"/>
      <c r="I10" s="435"/>
      <c r="J10" s="443"/>
      <c r="K10" s="443"/>
      <c r="L10" s="443"/>
      <c r="M10" s="435"/>
      <c r="N10" s="443"/>
      <c r="O10" s="443"/>
      <c r="P10" s="443"/>
      <c r="Q10" s="443"/>
      <c r="R10" s="491"/>
      <c r="S10" s="491"/>
      <c r="T10" s="491"/>
      <c r="U10" s="491"/>
      <c r="V10" s="491"/>
      <c r="W10" s="491"/>
      <c r="X10" s="491"/>
      <c r="Y10" s="491"/>
      <c r="Z10" s="491"/>
      <c r="AA10" s="491"/>
      <c r="AB10" s="491"/>
      <c r="AC10" s="491"/>
      <c r="AD10" s="491"/>
      <c r="AE10" s="491"/>
      <c r="AF10" s="491"/>
      <c r="AG10" s="491"/>
      <c r="AH10" s="491"/>
      <c r="AI10" s="491"/>
      <c r="AJ10" s="506"/>
      <c r="AK10" s="506"/>
      <c r="AL10" s="506"/>
      <c r="AM10" s="507"/>
      <c r="AN10" s="502"/>
      <c r="AO10" s="504"/>
      <c r="AP10" s="504"/>
      <c r="AQ10" s="441" t="s">
        <v>939</v>
      </c>
      <c r="AR10" s="430"/>
      <c r="AS10" s="441"/>
      <c r="AT10" s="507"/>
      <c r="AU10" s="507"/>
      <c r="AV10" s="440"/>
      <c r="AW10" s="441"/>
      <c r="AX10" s="512"/>
      <c r="AY10" s="512"/>
      <c r="AZ10" s="512"/>
      <c r="BA10" s="441"/>
      <c r="BB10" s="441"/>
      <c r="BC10" s="524" t="s">
        <v>896</v>
      </c>
      <c r="BD10" s="441"/>
      <c r="BE10" s="2095"/>
      <c r="BF10" s="2096"/>
      <c r="BG10" s="725" t="s">
        <v>425</v>
      </c>
      <c r="BH10" s="441"/>
      <c r="BI10" s="441"/>
      <c r="BJ10" s="491"/>
      <c r="BM10" s="490"/>
      <c r="BN10" s="490"/>
      <c r="BO10" s="490"/>
    </row>
    <row r="11" spans="2:67" ht="5.25" customHeight="1" thickBot="1" x14ac:dyDescent="0.2">
      <c r="B11" s="534"/>
      <c r="C11" s="535"/>
      <c r="D11" s="535"/>
      <c r="E11" s="535"/>
      <c r="F11" s="535"/>
      <c r="G11" s="535"/>
      <c r="H11" s="535"/>
      <c r="I11" s="535"/>
      <c r="J11" s="535"/>
      <c r="K11" s="534"/>
      <c r="L11" s="534"/>
      <c r="M11" s="534"/>
      <c r="N11" s="534"/>
      <c r="O11" s="534"/>
      <c r="P11" s="534"/>
      <c r="Q11" s="534"/>
      <c r="R11" s="534"/>
      <c r="S11" s="534"/>
      <c r="T11" s="534"/>
      <c r="U11" s="534"/>
      <c r="V11" s="534"/>
      <c r="W11" s="534"/>
      <c r="X11" s="534"/>
      <c r="Y11" s="534"/>
      <c r="Z11" s="534"/>
      <c r="AA11" s="534"/>
      <c r="AB11" s="534"/>
      <c r="AC11" s="535"/>
      <c r="AD11" s="534"/>
      <c r="AE11" s="534"/>
      <c r="AF11" s="534"/>
      <c r="AG11" s="534"/>
      <c r="AH11" s="534"/>
      <c r="AI11" s="534"/>
      <c r="AJ11" s="534"/>
      <c r="AK11" s="534"/>
      <c r="AL11" s="534"/>
      <c r="AM11" s="534"/>
      <c r="AN11" s="534"/>
      <c r="AO11" s="534"/>
      <c r="AP11" s="534"/>
      <c r="AQ11" s="534"/>
      <c r="AR11" s="534"/>
      <c r="AT11" s="598"/>
      <c r="BK11" s="537"/>
      <c r="BL11" s="537"/>
      <c r="BM11" s="537"/>
    </row>
    <row r="12" spans="2:67" ht="21.6" customHeight="1" x14ac:dyDescent="0.15">
      <c r="B12" s="2099" t="s">
        <v>680</v>
      </c>
      <c r="C12" s="2083" t="s">
        <v>874</v>
      </c>
      <c r="D12" s="2102"/>
      <c r="E12" s="742"/>
      <c r="F12" s="685"/>
      <c r="G12" s="742"/>
      <c r="H12" s="685"/>
      <c r="I12" s="2105" t="s">
        <v>875</v>
      </c>
      <c r="J12" s="2106"/>
      <c r="K12" s="2111" t="s">
        <v>930</v>
      </c>
      <c r="L12" s="2084"/>
      <c r="M12" s="2084"/>
      <c r="N12" s="2102"/>
      <c r="O12" s="2111" t="s">
        <v>877</v>
      </c>
      <c r="P12" s="2084"/>
      <c r="Q12" s="2084"/>
      <c r="R12" s="2084"/>
      <c r="S12" s="2102"/>
      <c r="T12" s="743"/>
      <c r="U12" s="743"/>
      <c r="V12" s="744"/>
      <c r="W12" s="2114" t="s">
        <v>878</v>
      </c>
      <c r="X12" s="2115"/>
      <c r="Y12" s="2115"/>
      <c r="Z12" s="2115"/>
      <c r="AA12" s="2115"/>
      <c r="AB12" s="2115"/>
      <c r="AC12" s="2115"/>
      <c r="AD12" s="2115"/>
      <c r="AE12" s="2115"/>
      <c r="AF12" s="2115"/>
      <c r="AG12" s="2115"/>
      <c r="AH12" s="2115"/>
      <c r="AI12" s="2115"/>
      <c r="AJ12" s="2115"/>
      <c r="AK12" s="2115"/>
      <c r="AL12" s="2115"/>
      <c r="AM12" s="2115"/>
      <c r="AN12" s="2115"/>
      <c r="AO12" s="2115"/>
      <c r="AP12" s="2115"/>
      <c r="AQ12" s="2115"/>
      <c r="AR12" s="2115"/>
      <c r="AS12" s="2115"/>
      <c r="AT12" s="2115"/>
      <c r="AU12" s="2115"/>
      <c r="AV12" s="2115"/>
      <c r="AW12" s="2115"/>
      <c r="AX12" s="2115"/>
      <c r="AY12" s="2115"/>
      <c r="AZ12" s="2115"/>
      <c r="BA12" s="2115"/>
      <c r="BB12" s="2071" t="str">
        <f>IF(BE3="４週","(10)1～4週目の勤務時間数合計","(10)1か月の勤務時間数　合計")</f>
        <v>(10)1～4週目の勤務時間数合計</v>
      </c>
      <c r="BC12" s="2072"/>
      <c r="BD12" s="2077" t="s">
        <v>879</v>
      </c>
      <c r="BE12" s="2078"/>
      <c r="BF12" s="2083" t="s">
        <v>931</v>
      </c>
      <c r="BG12" s="2084"/>
      <c r="BH12" s="2084"/>
      <c r="BI12" s="2084"/>
      <c r="BJ12" s="2085"/>
    </row>
    <row r="13" spans="2:67" ht="20.25" customHeight="1" x14ac:dyDescent="0.15">
      <c r="B13" s="2100"/>
      <c r="C13" s="2086"/>
      <c r="D13" s="2103"/>
      <c r="E13" s="745"/>
      <c r="F13" s="686"/>
      <c r="G13" s="745"/>
      <c r="H13" s="686"/>
      <c r="I13" s="2107"/>
      <c r="J13" s="2108"/>
      <c r="K13" s="2112"/>
      <c r="L13" s="2087"/>
      <c r="M13" s="2087"/>
      <c r="N13" s="2103"/>
      <c r="O13" s="2112"/>
      <c r="P13" s="2087"/>
      <c r="Q13" s="2087"/>
      <c r="R13" s="2087"/>
      <c r="S13" s="2103"/>
      <c r="T13" s="746"/>
      <c r="U13" s="746"/>
      <c r="V13" s="747"/>
      <c r="W13" s="2092" t="s">
        <v>686</v>
      </c>
      <c r="X13" s="2092"/>
      <c r="Y13" s="2092"/>
      <c r="Z13" s="2092"/>
      <c r="AA13" s="2092"/>
      <c r="AB13" s="2092"/>
      <c r="AC13" s="2093"/>
      <c r="AD13" s="2094" t="s">
        <v>687</v>
      </c>
      <c r="AE13" s="2092"/>
      <c r="AF13" s="2092"/>
      <c r="AG13" s="2092"/>
      <c r="AH13" s="2092"/>
      <c r="AI13" s="2092"/>
      <c r="AJ13" s="2093"/>
      <c r="AK13" s="2094" t="s">
        <v>688</v>
      </c>
      <c r="AL13" s="2092"/>
      <c r="AM13" s="2092"/>
      <c r="AN13" s="2092"/>
      <c r="AO13" s="2092"/>
      <c r="AP13" s="2092"/>
      <c r="AQ13" s="2093"/>
      <c r="AR13" s="2094" t="s">
        <v>689</v>
      </c>
      <c r="AS13" s="2092"/>
      <c r="AT13" s="2092"/>
      <c r="AU13" s="2092"/>
      <c r="AV13" s="2092"/>
      <c r="AW13" s="2092"/>
      <c r="AX13" s="2093"/>
      <c r="AY13" s="2094" t="s">
        <v>690</v>
      </c>
      <c r="AZ13" s="2092"/>
      <c r="BA13" s="2092"/>
      <c r="BB13" s="2073"/>
      <c r="BC13" s="2074"/>
      <c r="BD13" s="2079"/>
      <c r="BE13" s="2080"/>
      <c r="BF13" s="2086"/>
      <c r="BG13" s="2087"/>
      <c r="BH13" s="2087"/>
      <c r="BI13" s="2087"/>
      <c r="BJ13" s="2088"/>
    </row>
    <row r="14" spans="2:67" ht="20.25" customHeight="1" x14ac:dyDescent="0.15">
      <c r="B14" s="2100"/>
      <c r="C14" s="2086"/>
      <c r="D14" s="2103"/>
      <c r="E14" s="745"/>
      <c r="F14" s="686"/>
      <c r="G14" s="745"/>
      <c r="H14" s="686"/>
      <c r="I14" s="2107"/>
      <c r="J14" s="2108"/>
      <c r="K14" s="2112"/>
      <c r="L14" s="2087"/>
      <c r="M14" s="2087"/>
      <c r="N14" s="2103"/>
      <c r="O14" s="2112"/>
      <c r="P14" s="2087"/>
      <c r="Q14" s="2087"/>
      <c r="R14" s="2087"/>
      <c r="S14" s="2103"/>
      <c r="T14" s="746"/>
      <c r="U14" s="746"/>
      <c r="V14" s="747"/>
      <c r="W14" s="541">
        <v>1</v>
      </c>
      <c r="X14" s="539">
        <v>2</v>
      </c>
      <c r="Y14" s="539">
        <v>3</v>
      </c>
      <c r="Z14" s="539">
        <v>4</v>
      </c>
      <c r="AA14" s="539">
        <v>5</v>
      </c>
      <c r="AB14" s="539">
        <v>6</v>
      </c>
      <c r="AC14" s="540">
        <v>7</v>
      </c>
      <c r="AD14" s="538">
        <v>8</v>
      </c>
      <c r="AE14" s="539">
        <v>9</v>
      </c>
      <c r="AF14" s="539">
        <v>10</v>
      </c>
      <c r="AG14" s="539">
        <v>11</v>
      </c>
      <c r="AH14" s="539">
        <v>12</v>
      </c>
      <c r="AI14" s="539">
        <v>13</v>
      </c>
      <c r="AJ14" s="540">
        <v>14</v>
      </c>
      <c r="AK14" s="541">
        <v>15</v>
      </c>
      <c r="AL14" s="539">
        <v>16</v>
      </c>
      <c r="AM14" s="539">
        <v>17</v>
      </c>
      <c r="AN14" s="539">
        <v>18</v>
      </c>
      <c r="AO14" s="539">
        <v>19</v>
      </c>
      <c r="AP14" s="539">
        <v>20</v>
      </c>
      <c r="AQ14" s="540">
        <v>21</v>
      </c>
      <c r="AR14" s="538">
        <v>22</v>
      </c>
      <c r="AS14" s="539">
        <v>23</v>
      </c>
      <c r="AT14" s="539">
        <v>24</v>
      </c>
      <c r="AU14" s="539">
        <v>25</v>
      </c>
      <c r="AV14" s="539">
        <v>26</v>
      </c>
      <c r="AW14" s="539">
        <v>27</v>
      </c>
      <c r="AX14" s="540">
        <v>28</v>
      </c>
      <c r="AY14" s="542" t="str">
        <f>IF($BE$3="実績",IF(DAY(DATE($AF$2,$AJ$2,29))=29,29,""),"")</f>
        <v/>
      </c>
      <c r="AZ14" s="543" t="str">
        <f>IF($BE$3="実績",IF(DAY(DATE($AF$2,$AJ$2,30))=30,30,""),"")</f>
        <v/>
      </c>
      <c r="BA14" s="544" t="str">
        <f>IF($BE$3="実績",IF(DAY(DATE($AF$2,$AJ$2,31))=31,31,""),"")</f>
        <v/>
      </c>
      <c r="BB14" s="2073"/>
      <c r="BC14" s="2074"/>
      <c r="BD14" s="2079"/>
      <c r="BE14" s="2080"/>
      <c r="BF14" s="2086"/>
      <c r="BG14" s="2087"/>
      <c r="BH14" s="2087"/>
      <c r="BI14" s="2087"/>
      <c r="BJ14" s="2088"/>
    </row>
    <row r="15" spans="2:67" ht="20.25" hidden="1" customHeight="1" x14ac:dyDescent="0.15">
      <c r="B15" s="2100"/>
      <c r="C15" s="2086"/>
      <c r="D15" s="2103"/>
      <c r="E15" s="745"/>
      <c r="F15" s="686"/>
      <c r="G15" s="745"/>
      <c r="H15" s="686"/>
      <c r="I15" s="2107"/>
      <c r="J15" s="2108"/>
      <c r="K15" s="2112"/>
      <c r="L15" s="2087"/>
      <c r="M15" s="2087"/>
      <c r="N15" s="2103"/>
      <c r="O15" s="2112"/>
      <c r="P15" s="2087"/>
      <c r="Q15" s="2087"/>
      <c r="R15" s="2087"/>
      <c r="S15" s="2103"/>
      <c r="T15" s="746"/>
      <c r="U15" s="746"/>
      <c r="V15" s="747"/>
      <c r="W15" s="541">
        <f>WEEKDAY(DATE($AF$2,$AJ$2,1))</f>
        <v>2</v>
      </c>
      <c r="X15" s="539">
        <f>WEEKDAY(DATE($AF$2,$AJ$2,2))</f>
        <v>3</v>
      </c>
      <c r="Y15" s="539">
        <f>WEEKDAY(DATE($AF$2,$AJ$2,3))</f>
        <v>4</v>
      </c>
      <c r="Z15" s="539">
        <f>WEEKDAY(DATE($AF$2,$AJ$2,4))</f>
        <v>5</v>
      </c>
      <c r="AA15" s="539">
        <f>WEEKDAY(DATE($AF$2,$AJ$2,5))</f>
        <v>6</v>
      </c>
      <c r="AB15" s="539">
        <f>WEEKDAY(DATE($AF$2,$AJ$2,6))</f>
        <v>7</v>
      </c>
      <c r="AC15" s="540">
        <f>WEEKDAY(DATE($AF$2,$AJ$2,7))</f>
        <v>1</v>
      </c>
      <c r="AD15" s="538">
        <f>WEEKDAY(DATE($AF$2,$AJ$2,8))</f>
        <v>2</v>
      </c>
      <c r="AE15" s="539">
        <f>WEEKDAY(DATE($AF$2,$AJ$2,9))</f>
        <v>3</v>
      </c>
      <c r="AF15" s="539">
        <f>WEEKDAY(DATE($AF$2,$AJ$2,10))</f>
        <v>4</v>
      </c>
      <c r="AG15" s="539">
        <f>WEEKDAY(DATE($AF$2,$AJ$2,11))</f>
        <v>5</v>
      </c>
      <c r="AH15" s="539">
        <f>WEEKDAY(DATE($AF$2,$AJ$2,12))</f>
        <v>6</v>
      </c>
      <c r="AI15" s="539">
        <f>WEEKDAY(DATE($AF$2,$AJ$2,13))</f>
        <v>7</v>
      </c>
      <c r="AJ15" s="540">
        <f>WEEKDAY(DATE($AF$2,$AJ$2,14))</f>
        <v>1</v>
      </c>
      <c r="AK15" s="538">
        <f>WEEKDAY(DATE($AF$2,$AJ$2,15))</f>
        <v>2</v>
      </c>
      <c r="AL15" s="539">
        <f>WEEKDAY(DATE($AF$2,$AJ$2,16))</f>
        <v>3</v>
      </c>
      <c r="AM15" s="539">
        <f>WEEKDAY(DATE($AF$2,$AJ$2,17))</f>
        <v>4</v>
      </c>
      <c r="AN15" s="539">
        <f>WEEKDAY(DATE($AF$2,$AJ$2,18))</f>
        <v>5</v>
      </c>
      <c r="AO15" s="539">
        <f>WEEKDAY(DATE($AF$2,$AJ$2,19))</f>
        <v>6</v>
      </c>
      <c r="AP15" s="539">
        <f>WEEKDAY(DATE($AF$2,$AJ$2,20))</f>
        <v>7</v>
      </c>
      <c r="AQ15" s="540">
        <f>WEEKDAY(DATE($AF$2,$AJ$2,21))</f>
        <v>1</v>
      </c>
      <c r="AR15" s="538">
        <f>WEEKDAY(DATE($AF$2,$AJ$2,22))</f>
        <v>2</v>
      </c>
      <c r="AS15" s="539">
        <f>WEEKDAY(DATE($AF$2,$AJ$2,23))</f>
        <v>3</v>
      </c>
      <c r="AT15" s="539">
        <f>WEEKDAY(DATE($AF$2,$AJ$2,24))</f>
        <v>4</v>
      </c>
      <c r="AU15" s="539">
        <f>WEEKDAY(DATE($AF$2,$AJ$2,25))</f>
        <v>5</v>
      </c>
      <c r="AV15" s="539">
        <f>WEEKDAY(DATE($AF$2,$AJ$2,26))</f>
        <v>6</v>
      </c>
      <c r="AW15" s="539">
        <f>WEEKDAY(DATE($AF$2,$AJ$2,27))</f>
        <v>7</v>
      </c>
      <c r="AX15" s="540">
        <f>WEEKDAY(DATE($AF$2,$AJ$2,28))</f>
        <v>1</v>
      </c>
      <c r="AY15" s="538">
        <f>IF(AY14=29,WEEKDAY(DATE($AF$2,$AJ$2,29)),0)</f>
        <v>0</v>
      </c>
      <c r="AZ15" s="539">
        <f>IF(AZ14=30,WEEKDAY(DATE($AF$2,$AJ$2,30)),0)</f>
        <v>0</v>
      </c>
      <c r="BA15" s="540">
        <f>IF(BA14=31,WEEKDAY(DATE($AF$2,$AJ$2,31)),0)</f>
        <v>0</v>
      </c>
      <c r="BB15" s="2073"/>
      <c r="BC15" s="2074"/>
      <c r="BD15" s="2079"/>
      <c r="BE15" s="2080"/>
      <c r="BF15" s="2086"/>
      <c r="BG15" s="2087"/>
      <c r="BH15" s="2087"/>
      <c r="BI15" s="2087"/>
      <c r="BJ15" s="2088"/>
    </row>
    <row r="16" spans="2:67" ht="20.25" customHeight="1" thickBot="1" x14ac:dyDescent="0.2">
      <c r="B16" s="2101"/>
      <c r="C16" s="2089"/>
      <c r="D16" s="2104"/>
      <c r="E16" s="748"/>
      <c r="F16" s="687"/>
      <c r="G16" s="748"/>
      <c r="H16" s="687"/>
      <c r="I16" s="2109"/>
      <c r="J16" s="2110"/>
      <c r="K16" s="2113"/>
      <c r="L16" s="2090"/>
      <c r="M16" s="2090"/>
      <c r="N16" s="2104"/>
      <c r="O16" s="2113"/>
      <c r="P16" s="2090"/>
      <c r="Q16" s="2090"/>
      <c r="R16" s="2090"/>
      <c r="S16" s="2104"/>
      <c r="T16" s="749"/>
      <c r="U16" s="749"/>
      <c r="V16" s="750"/>
      <c r="W16" s="751" t="str">
        <f>IF(W15=1,"日",IF(W15=2,"月",IF(W15=3,"火",IF(W15=4,"水",IF(W15=5,"木",IF(W15=6,"金","土"))))))</f>
        <v>月</v>
      </c>
      <c r="X16" s="546" t="str">
        <f t="shared" ref="X16:AX16" si="0">IF(X15=1,"日",IF(X15=2,"月",IF(X15=3,"火",IF(X15=4,"水",IF(X15=5,"木",IF(X15=6,"金","土"))))))</f>
        <v>火</v>
      </c>
      <c r="Y16" s="546" t="str">
        <f t="shared" si="0"/>
        <v>水</v>
      </c>
      <c r="Z16" s="546" t="str">
        <f t="shared" si="0"/>
        <v>木</v>
      </c>
      <c r="AA16" s="546" t="str">
        <f t="shared" si="0"/>
        <v>金</v>
      </c>
      <c r="AB16" s="546" t="str">
        <f t="shared" si="0"/>
        <v>土</v>
      </c>
      <c r="AC16" s="547" t="str">
        <f t="shared" si="0"/>
        <v>日</v>
      </c>
      <c r="AD16" s="545" t="str">
        <f>IF(AD15=1,"日",IF(AD15=2,"月",IF(AD15=3,"火",IF(AD15=4,"水",IF(AD15=5,"木",IF(AD15=6,"金","土"))))))</f>
        <v>月</v>
      </c>
      <c r="AE16" s="546" t="str">
        <f t="shared" si="0"/>
        <v>火</v>
      </c>
      <c r="AF16" s="546" t="str">
        <f t="shared" si="0"/>
        <v>水</v>
      </c>
      <c r="AG16" s="546" t="str">
        <f t="shared" si="0"/>
        <v>木</v>
      </c>
      <c r="AH16" s="546" t="str">
        <f t="shared" si="0"/>
        <v>金</v>
      </c>
      <c r="AI16" s="546" t="str">
        <f t="shared" si="0"/>
        <v>土</v>
      </c>
      <c r="AJ16" s="547" t="str">
        <f t="shared" si="0"/>
        <v>日</v>
      </c>
      <c r="AK16" s="545" t="str">
        <f>IF(AK15=1,"日",IF(AK15=2,"月",IF(AK15=3,"火",IF(AK15=4,"水",IF(AK15=5,"木",IF(AK15=6,"金","土"))))))</f>
        <v>月</v>
      </c>
      <c r="AL16" s="546" t="str">
        <f t="shared" si="0"/>
        <v>火</v>
      </c>
      <c r="AM16" s="546" t="str">
        <f t="shared" si="0"/>
        <v>水</v>
      </c>
      <c r="AN16" s="546" t="str">
        <f t="shared" si="0"/>
        <v>木</v>
      </c>
      <c r="AO16" s="546" t="str">
        <f t="shared" si="0"/>
        <v>金</v>
      </c>
      <c r="AP16" s="546" t="str">
        <f t="shared" si="0"/>
        <v>土</v>
      </c>
      <c r="AQ16" s="547" t="str">
        <f t="shared" si="0"/>
        <v>日</v>
      </c>
      <c r="AR16" s="545" t="str">
        <f>IF(AR15=1,"日",IF(AR15=2,"月",IF(AR15=3,"火",IF(AR15=4,"水",IF(AR15=5,"木",IF(AR15=6,"金","土"))))))</f>
        <v>月</v>
      </c>
      <c r="AS16" s="546" t="str">
        <f t="shared" si="0"/>
        <v>火</v>
      </c>
      <c r="AT16" s="546" t="str">
        <f t="shared" si="0"/>
        <v>水</v>
      </c>
      <c r="AU16" s="546" t="str">
        <f t="shared" si="0"/>
        <v>木</v>
      </c>
      <c r="AV16" s="546" t="str">
        <f t="shared" si="0"/>
        <v>金</v>
      </c>
      <c r="AW16" s="546" t="str">
        <f t="shared" si="0"/>
        <v>土</v>
      </c>
      <c r="AX16" s="547" t="str">
        <f t="shared" si="0"/>
        <v>日</v>
      </c>
      <c r="AY16" s="546" t="str">
        <f>IF(AY15=1,"日",IF(AY15=2,"月",IF(AY15=3,"火",IF(AY15=4,"水",IF(AY15=5,"木",IF(AY15=6,"金",IF(AY15=0,"","土")))))))</f>
        <v/>
      </c>
      <c r="AZ16" s="546" t="str">
        <f>IF(AZ15=1,"日",IF(AZ15=2,"月",IF(AZ15=3,"火",IF(AZ15=4,"水",IF(AZ15=5,"木",IF(AZ15=6,"金",IF(AZ15=0,"","土")))))))</f>
        <v/>
      </c>
      <c r="BA16" s="546" t="str">
        <f>IF(BA15=1,"日",IF(BA15=2,"月",IF(BA15=3,"火",IF(BA15=4,"水",IF(BA15=5,"木",IF(BA15=6,"金",IF(BA15=0,"","土")))))))</f>
        <v/>
      </c>
      <c r="BB16" s="2075"/>
      <c r="BC16" s="2076"/>
      <c r="BD16" s="2081"/>
      <c r="BE16" s="2082"/>
      <c r="BF16" s="2089"/>
      <c r="BG16" s="2090"/>
      <c r="BH16" s="2090"/>
      <c r="BI16" s="2090"/>
      <c r="BJ16" s="2091"/>
    </row>
    <row r="17" spans="2:62" ht="20.25" customHeight="1" x14ac:dyDescent="0.15">
      <c r="B17" s="2049">
        <f>B15+1</f>
        <v>1</v>
      </c>
      <c r="C17" s="2051"/>
      <c r="D17" s="2052"/>
      <c r="E17" s="752"/>
      <c r="F17" s="753"/>
      <c r="G17" s="752"/>
      <c r="H17" s="753"/>
      <c r="I17" s="2055"/>
      <c r="J17" s="2056"/>
      <c r="K17" s="2059"/>
      <c r="L17" s="2060"/>
      <c r="M17" s="2060"/>
      <c r="N17" s="2052"/>
      <c r="O17" s="2063"/>
      <c r="P17" s="2064"/>
      <c r="Q17" s="2064"/>
      <c r="R17" s="2064"/>
      <c r="S17" s="2065"/>
      <c r="T17" s="755" t="s">
        <v>887</v>
      </c>
      <c r="U17" s="756"/>
      <c r="V17" s="757"/>
      <c r="W17" s="758"/>
      <c r="X17" s="759"/>
      <c r="Y17" s="759"/>
      <c r="Z17" s="759"/>
      <c r="AA17" s="759"/>
      <c r="AB17" s="759"/>
      <c r="AC17" s="760"/>
      <c r="AD17" s="758"/>
      <c r="AE17" s="759"/>
      <c r="AF17" s="759"/>
      <c r="AG17" s="759"/>
      <c r="AH17" s="759"/>
      <c r="AI17" s="759"/>
      <c r="AJ17" s="760"/>
      <c r="AK17" s="758"/>
      <c r="AL17" s="759"/>
      <c r="AM17" s="759"/>
      <c r="AN17" s="759"/>
      <c r="AO17" s="759"/>
      <c r="AP17" s="759"/>
      <c r="AQ17" s="760"/>
      <c r="AR17" s="758"/>
      <c r="AS17" s="759"/>
      <c r="AT17" s="759"/>
      <c r="AU17" s="759"/>
      <c r="AV17" s="759"/>
      <c r="AW17" s="759"/>
      <c r="AX17" s="760"/>
      <c r="AY17" s="758"/>
      <c r="AZ17" s="759"/>
      <c r="BA17" s="759"/>
      <c r="BB17" s="2069"/>
      <c r="BC17" s="2070"/>
      <c r="BD17" s="2038"/>
      <c r="BE17" s="2039"/>
      <c r="BF17" s="2040"/>
      <c r="BG17" s="2041"/>
      <c r="BH17" s="2041"/>
      <c r="BI17" s="2041"/>
      <c r="BJ17" s="2042"/>
    </row>
    <row r="18" spans="2:62" ht="20.25" customHeight="1" x14ac:dyDescent="0.15">
      <c r="B18" s="2050"/>
      <c r="C18" s="2053"/>
      <c r="D18" s="2054"/>
      <c r="E18" s="761"/>
      <c r="F18" s="762">
        <f>C17</f>
        <v>0</v>
      </c>
      <c r="G18" s="761"/>
      <c r="H18" s="762">
        <f>I17</f>
        <v>0</v>
      </c>
      <c r="I18" s="2057"/>
      <c r="J18" s="2058"/>
      <c r="K18" s="2061"/>
      <c r="L18" s="2062"/>
      <c r="M18" s="2062"/>
      <c r="N18" s="2054"/>
      <c r="O18" s="2066"/>
      <c r="P18" s="2067"/>
      <c r="Q18" s="2067"/>
      <c r="R18" s="2067"/>
      <c r="S18" s="2068"/>
      <c r="T18" s="764" t="s">
        <v>888</v>
      </c>
      <c r="U18" s="765"/>
      <c r="V18" s="766"/>
      <c r="W18" s="557" t="str">
        <f>IF(W17="","",VLOOKUP(W17,'[9]シフト記号表（従来型・ユニット型共通）'!$C$6:$L$47,10,FALSE))</f>
        <v/>
      </c>
      <c r="X18" s="558" t="str">
        <f>IF(X17="","",VLOOKUP(X17,'[9]シフト記号表（従来型・ユニット型共通）'!$C$6:$L$47,10,FALSE))</f>
        <v/>
      </c>
      <c r="Y18" s="558" t="str">
        <f>IF(Y17="","",VLOOKUP(Y17,'[9]シフト記号表（従来型・ユニット型共通）'!$C$6:$L$47,10,FALSE))</f>
        <v/>
      </c>
      <c r="Z18" s="558" t="str">
        <f>IF(Z17="","",VLOOKUP(Z17,'[9]シフト記号表（従来型・ユニット型共通）'!$C$6:$L$47,10,FALSE))</f>
        <v/>
      </c>
      <c r="AA18" s="558" t="str">
        <f>IF(AA17="","",VLOOKUP(AA17,'[9]シフト記号表（従来型・ユニット型共通）'!$C$6:$L$47,10,FALSE))</f>
        <v/>
      </c>
      <c r="AB18" s="558" t="str">
        <f>IF(AB17="","",VLOOKUP(AB17,'[9]シフト記号表（従来型・ユニット型共通）'!$C$6:$L$47,10,FALSE))</f>
        <v/>
      </c>
      <c r="AC18" s="559" t="str">
        <f>IF(AC17="","",VLOOKUP(AC17,'[9]シフト記号表（従来型・ユニット型共通）'!$C$6:$L$47,10,FALSE))</f>
        <v/>
      </c>
      <c r="AD18" s="557" t="str">
        <f>IF(AD17="","",VLOOKUP(AD17,'[9]シフト記号表（従来型・ユニット型共通）'!$C$6:$L$47,10,FALSE))</f>
        <v/>
      </c>
      <c r="AE18" s="558" t="str">
        <f>IF(AE17="","",VLOOKUP(AE17,'[9]シフト記号表（従来型・ユニット型共通）'!$C$6:$L$47,10,FALSE))</f>
        <v/>
      </c>
      <c r="AF18" s="558" t="str">
        <f>IF(AF17="","",VLOOKUP(AF17,'[9]シフト記号表（従来型・ユニット型共通）'!$C$6:$L$47,10,FALSE))</f>
        <v/>
      </c>
      <c r="AG18" s="558" t="str">
        <f>IF(AG17="","",VLOOKUP(AG17,'[9]シフト記号表（従来型・ユニット型共通）'!$C$6:$L$47,10,FALSE))</f>
        <v/>
      </c>
      <c r="AH18" s="558" t="str">
        <f>IF(AH17="","",VLOOKUP(AH17,'[9]シフト記号表（従来型・ユニット型共通）'!$C$6:$L$47,10,FALSE))</f>
        <v/>
      </c>
      <c r="AI18" s="558" t="str">
        <f>IF(AI17="","",VLOOKUP(AI17,'[9]シフト記号表（従来型・ユニット型共通）'!$C$6:$L$47,10,FALSE))</f>
        <v/>
      </c>
      <c r="AJ18" s="559" t="str">
        <f>IF(AJ17="","",VLOOKUP(AJ17,'[9]シフト記号表（従来型・ユニット型共通）'!$C$6:$L$47,10,FALSE))</f>
        <v/>
      </c>
      <c r="AK18" s="557" t="str">
        <f>IF(AK17="","",VLOOKUP(AK17,'[9]シフト記号表（従来型・ユニット型共通）'!$C$6:$L$47,10,FALSE))</f>
        <v/>
      </c>
      <c r="AL18" s="558" t="str">
        <f>IF(AL17="","",VLOOKUP(AL17,'[9]シフト記号表（従来型・ユニット型共通）'!$C$6:$L$47,10,FALSE))</f>
        <v/>
      </c>
      <c r="AM18" s="558" t="str">
        <f>IF(AM17="","",VLOOKUP(AM17,'[9]シフト記号表（従来型・ユニット型共通）'!$C$6:$L$47,10,FALSE))</f>
        <v/>
      </c>
      <c r="AN18" s="558" t="str">
        <f>IF(AN17="","",VLOOKUP(AN17,'[9]シフト記号表（従来型・ユニット型共通）'!$C$6:$L$47,10,FALSE))</f>
        <v/>
      </c>
      <c r="AO18" s="558" t="str">
        <f>IF(AO17="","",VLOOKUP(AO17,'[9]シフト記号表（従来型・ユニット型共通）'!$C$6:$L$47,10,FALSE))</f>
        <v/>
      </c>
      <c r="AP18" s="558" t="str">
        <f>IF(AP17="","",VLOOKUP(AP17,'[9]シフト記号表（従来型・ユニット型共通）'!$C$6:$L$47,10,FALSE))</f>
        <v/>
      </c>
      <c r="AQ18" s="559" t="str">
        <f>IF(AQ17="","",VLOOKUP(AQ17,'[9]シフト記号表（従来型・ユニット型共通）'!$C$6:$L$47,10,FALSE))</f>
        <v/>
      </c>
      <c r="AR18" s="557" t="str">
        <f>IF(AR17="","",VLOOKUP(AR17,'[9]シフト記号表（従来型・ユニット型共通）'!$C$6:$L$47,10,FALSE))</f>
        <v/>
      </c>
      <c r="AS18" s="558" t="str">
        <f>IF(AS17="","",VLOOKUP(AS17,'[9]シフト記号表（従来型・ユニット型共通）'!$C$6:$L$47,10,FALSE))</f>
        <v/>
      </c>
      <c r="AT18" s="558" t="str">
        <f>IF(AT17="","",VLOOKUP(AT17,'[9]シフト記号表（従来型・ユニット型共通）'!$C$6:$L$47,10,FALSE))</f>
        <v/>
      </c>
      <c r="AU18" s="558" t="str">
        <f>IF(AU17="","",VLOOKUP(AU17,'[9]シフト記号表（従来型・ユニット型共通）'!$C$6:$L$47,10,FALSE))</f>
        <v/>
      </c>
      <c r="AV18" s="558" t="str">
        <f>IF(AV17="","",VLOOKUP(AV17,'[9]シフト記号表（従来型・ユニット型共通）'!$C$6:$L$47,10,FALSE))</f>
        <v/>
      </c>
      <c r="AW18" s="558" t="str">
        <f>IF(AW17="","",VLOOKUP(AW17,'[9]シフト記号表（従来型・ユニット型共通）'!$C$6:$L$47,10,FALSE))</f>
        <v/>
      </c>
      <c r="AX18" s="559" t="str">
        <f>IF(AX17="","",VLOOKUP(AX17,'[9]シフト記号表（従来型・ユニット型共通）'!$C$6:$L$47,10,FALSE))</f>
        <v/>
      </c>
      <c r="AY18" s="557" t="str">
        <f>IF(AY17="","",VLOOKUP(AY17,'[9]シフト記号表（従来型・ユニット型共通）'!$C$6:$L$47,10,FALSE))</f>
        <v/>
      </c>
      <c r="AZ18" s="558" t="str">
        <f>IF(AZ17="","",VLOOKUP(AZ17,'[9]シフト記号表（従来型・ユニット型共通）'!$C$6:$L$47,10,FALSE))</f>
        <v/>
      </c>
      <c r="BA18" s="558" t="str">
        <f>IF(BA17="","",VLOOKUP(BA17,'[9]シフト記号表（従来型・ユニット型共通）'!$C$6:$L$47,10,FALSE))</f>
        <v/>
      </c>
      <c r="BB18" s="2046">
        <f>IF($BE$3="４週",SUM(W18:AX18),IF($BE$3="暦月",SUM(W18:BA18),""))</f>
        <v>0</v>
      </c>
      <c r="BC18" s="2047"/>
      <c r="BD18" s="2048">
        <f>IF($BE$3="４週",BB18/4,IF($BE$3="暦月",(BB18/($BE$8/7)),""))</f>
        <v>0</v>
      </c>
      <c r="BE18" s="2047"/>
      <c r="BF18" s="2043"/>
      <c r="BG18" s="2044"/>
      <c r="BH18" s="2044"/>
      <c r="BI18" s="2044"/>
      <c r="BJ18" s="2045"/>
    </row>
    <row r="19" spans="2:62" ht="20.25" customHeight="1" x14ac:dyDescent="0.15">
      <c r="B19" s="2049">
        <f>B17+1</f>
        <v>2</v>
      </c>
      <c r="C19" s="2121"/>
      <c r="D19" s="2122"/>
      <c r="E19" s="767"/>
      <c r="F19" s="768"/>
      <c r="G19" s="767"/>
      <c r="H19" s="768"/>
      <c r="I19" s="2123"/>
      <c r="J19" s="2124"/>
      <c r="K19" s="2125"/>
      <c r="L19" s="2126"/>
      <c r="M19" s="2126"/>
      <c r="N19" s="2122"/>
      <c r="O19" s="2066"/>
      <c r="P19" s="2067"/>
      <c r="Q19" s="2067"/>
      <c r="R19" s="2067"/>
      <c r="S19" s="2068"/>
      <c r="T19" s="769" t="s">
        <v>887</v>
      </c>
      <c r="U19" s="770"/>
      <c r="V19" s="771"/>
      <c r="W19" s="549"/>
      <c r="X19" s="550"/>
      <c r="Y19" s="550"/>
      <c r="Z19" s="550"/>
      <c r="AA19" s="550"/>
      <c r="AB19" s="550"/>
      <c r="AC19" s="551"/>
      <c r="AD19" s="549"/>
      <c r="AE19" s="550"/>
      <c r="AF19" s="550"/>
      <c r="AG19" s="550"/>
      <c r="AH19" s="550"/>
      <c r="AI19" s="550"/>
      <c r="AJ19" s="551"/>
      <c r="AK19" s="549"/>
      <c r="AL19" s="550"/>
      <c r="AM19" s="550"/>
      <c r="AN19" s="550"/>
      <c r="AO19" s="550"/>
      <c r="AP19" s="550"/>
      <c r="AQ19" s="551"/>
      <c r="AR19" s="549"/>
      <c r="AS19" s="550"/>
      <c r="AT19" s="550"/>
      <c r="AU19" s="550"/>
      <c r="AV19" s="550"/>
      <c r="AW19" s="550"/>
      <c r="AX19" s="551"/>
      <c r="AY19" s="549"/>
      <c r="AZ19" s="550"/>
      <c r="BA19" s="772"/>
      <c r="BB19" s="2127"/>
      <c r="BC19" s="2128"/>
      <c r="BD19" s="2116"/>
      <c r="BE19" s="2117"/>
      <c r="BF19" s="2118"/>
      <c r="BG19" s="2119"/>
      <c r="BH19" s="2119"/>
      <c r="BI19" s="2119"/>
      <c r="BJ19" s="2120"/>
    </row>
    <row r="20" spans="2:62" ht="20.25" customHeight="1" x14ac:dyDescent="0.15">
      <c r="B20" s="2050"/>
      <c r="C20" s="2053"/>
      <c r="D20" s="2054"/>
      <c r="E20" s="761"/>
      <c r="F20" s="762">
        <f>C19</f>
        <v>0</v>
      </c>
      <c r="G20" s="761"/>
      <c r="H20" s="762">
        <f>I19</f>
        <v>0</v>
      </c>
      <c r="I20" s="2057"/>
      <c r="J20" s="2058"/>
      <c r="K20" s="2061"/>
      <c r="L20" s="2062"/>
      <c r="M20" s="2062"/>
      <c r="N20" s="2054"/>
      <c r="O20" s="2066"/>
      <c r="P20" s="2067"/>
      <c r="Q20" s="2067"/>
      <c r="R20" s="2067"/>
      <c r="S20" s="2068"/>
      <c r="T20" s="764" t="s">
        <v>888</v>
      </c>
      <c r="U20" s="765"/>
      <c r="V20" s="766"/>
      <c r="W20" s="557" t="str">
        <f>IF(W19="","",VLOOKUP(W19,'[9]シフト記号表（従来型・ユニット型共通）'!$C$6:$L$47,10,FALSE))</f>
        <v/>
      </c>
      <c r="X20" s="558" t="str">
        <f>IF(X19="","",VLOOKUP(X19,'[9]シフト記号表（従来型・ユニット型共通）'!$C$6:$L$47,10,FALSE))</f>
        <v/>
      </c>
      <c r="Y20" s="558" t="str">
        <f>IF(Y19="","",VLOOKUP(Y19,'[9]シフト記号表（従来型・ユニット型共通）'!$C$6:$L$47,10,FALSE))</f>
        <v/>
      </c>
      <c r="Z20" s="558" t="str">
        <f>IF(Z19="","",VLOOKUP(Z19,'[9]シフト記号表（従来型・ユニット型共通）'!$C$6:$L$47,10,FALSE))</f>
        <v/>
      </c>
      <c r="AA20" s="558" t="str">
        <f>IF(AA19="","",VLOOKUP(AA19,'[9]シフト記号表（従来型・ユニット型共通）'!$C$6:$L$47,10,FALSE))</f>
        <v/>
      </c>
      <c r="AB20" s="558" t="str">
        <f>IF(AB19="","",VLOOKUP(AB19,'[9]シフト記号表（従来型・ユニット型共通）'!$C$6:$L$47,10,FALSE))</f>
        <v/>
      </c>
      <c r="AC20" s="559" t="str">
        <f>IF(AC19="","",VLOOKUP(AC19,'[9]シフト記号表（従来型・ユニット型共通）'!$C$6:$L$47,10,FALSE))</f>
        <v/>
      </c>
      <c r="AD20" s="557" t="str">
        <f>IF(AD19="","",VLOOKUP(AD19,'[9]シフト記号表（従来型・ユニット型共通）'!$C$6:$L$47,10,FALSE))</f>
        <v/>
      </c>
      <c r="AE20" s="558" t="str">
        <f>IF(AE19="","",VLOOKUP(AE19,'[9]シフト記号表（従来型・ユニット型共通）'!$C$6:$L$47,10,FALSE))</f>
        <v/>
      </c>
      <c r="AF20" s="558" t="str">
        <f>IF(AF19="","",VLOOKUP(AF19,'[9]シフト記号表（従来型・ユニット型共通）'!$C$6:$L$47,10,FALSE))</f>
        <v/>
      </c>
      <c r="AG20" s="558" t="str">
        <f>IF(AG19="","",VLOOKUP(AG19,'[9]シフト記号表（従来型・ユニット型共通）'!$C$6:$L$47,10,FALSE))</f>
        <v/>
      </c>
      <c r="AH20" s="558" t="str">
        <f>IF(AH19="","",VLOOKUP(AH19,'[9]シフト記号表（従来型・ユニット型共通）'!$C$6:$L$47,10,FALSE))</f>
        <v/>
      </c>
      <c r="AI20" s="558" t="str">
        <f>IF(AI19="","",VLOOKUP(AI19,'[9]シフト記号表（従来型・ユニット型共通）'!$C$6:$L$47,10,FALSE))</f>
        <v/>
      </c>
      <c r="AJ20" s="559" t="str">
        <f>IF(AJ19="","",VLOOKUP(AJ19,'[9]シフト記号表（従来型・ユニット型共通）'!$C$6:$L$47,10,FALSE))</f>
        <v/>
      </c>
      <c r="AK20" s="557" t="str">
        <f>IF(AK19="","",VLOOKUP(AK19,'[9]シフト記号表（従来型・ユニット型共通）'!$C$6:$L$47,10,FALSE))</f>
        <v/>
      </c>
      <c r="AL20" s="558" t="str">
        <f>IF(AL19="","",VLOOKUP(AL19,'[9]シフト記号表（従来型・ユニット型共通）'!$C$6:$L$47,10,FALSE))</f>
        <v/>
      </c>
      <c r="AM20" s="558" t="str">
        <f>IF(AM19="","",VLOOKUP(AM19,'[9]シフト記号表（従来型・ユニット型共通）'!$C$6:$L$47,10,FALSE))</f>
        <v/>
      </c>
      <c r="AN20" s="558" t="str">
        <f>IF(AN19="","",VLOOKUP(AN19,'[9]シフト記号表（従来型・ユニット型共通）'!$C$6:$L$47,10,FALSE))</f>
        <v/>
      </c>
      <c r="AO20" s="558" t="str">
        <f>IF(AO19="","",VLOOKUP(AO19,'[9]シフト記号表（従来型・ユニット型共通）'!$C$6:$L$47,10,FALSE))</f>
        <v/>
      </c>
      <c r="AP20" s="558" t="str">
        <f>IF(AP19="","",VLOOKUP(AP19,'[9]シフト記号表（従来型・ユニット型共通）'!$C$6:$L$47,10,FALSE))</f>
        <v/>
      </c>
      <c r="AQ20" s="559" t="str">
        <f>IF(AQ19="","",VLOOKUP(AQ19,'[9]シフト記号表（従来型・ユニット型共通）'!$C$6:$L$47,10,FALSE))</f>
        <v/>
      </c>
      <c r="AR20" s="557" t="str">
        <f>IF(AR19="","",VLOOKUP(AR19,'[9]シフト記号表（従来型・ユニット型共通）'!$C$6:$L$47,10,FALSE))</f>
        <v/>
      </c>
      <c r="AS20" s="558" t="str">
        <f>IF(AS19="","",VLOOKUP(AS19,'[9]シフト記号表（従来型・ユニット型共通）'!$C$6:$L$47,10,FALSE))</f>
        <v/>
      </c>
      <c r="AT20" s="558" t="str">
        <f>IF(AT19="","",VLOOKUP(AT19,'[9]シフト記号表（従来型・ユニット型共通）'!$C$6:$L$47,10,FALSE))</f>
        <v/>
      </c>
      <c r="AU20" s="558" t="str">
        <f>IF(AU19="","",VLOOKUP(AU19,'[9]シフト記号表（従来型・ユニット型共通）'!$C$6:$L$47,10,FALSE))</f>
        <v/>
      </c>
      <c r="AV20" s="558" t="str">
        <f>IF(AV19="","",VLOOKUP(AV19,'[9]シフト記号表（従来型・ユニット型共通）'!$C$6:$L$47,10,FALSE))</f>
        <v/>
      </c>
      <c r="AW20" s="558" t="str">
        <f>IF(AW19="","",VLOOKUP(AW19,'[9]シフト記号表（従来型・ユニット型共通）'!$C$6:$L$47,10,FALSE))</f>
        <v/>
      </c>
      <c r="AX20" s="559" t="str">
        <f>IF(AX19="","",VLOOKUP(AX19,'[9]シフト記号表（従来型・ユニット型共通）'!$C$6:$L$47,10,FALSE))</f>
        <v/>
      </c>
      <c r="AY20" s="557" t="str">
        <f>IF(AY19="","",VLOOKUP(AY19,'[9]シフト記号表（従来型・ユニット型共通）'!$C$6:$L$47,10,FALSE))</f>
        <v/>
      </c>
      <c r="AZ20" s="558" t="str">
        <f>IF(AZ19="","",VLOOKUP(AZ19,'[9]シフト記号表（従来型・ユニット型共通）'!$C$6:$L$47,10,FALSE))</f>
        <v/>
      </c>
      <c r="BA20" s="558" t="str">
        <f>IF(BA19="","",VLOOKUP(BA19,'[9]シフト記号表（従来型・ユニット型共通）'!$C$6:$L$47,10,FALSE))</f>
        <v/>
      </c>
      <c r="BB20" s="2046">
        <f>IF($BE$3="４週",SUM(W20:AX20),IF($BE$3="暦月",SUM(W20:BA20),""))</f>
        <v>0</v>
      </c>
      <c r="BC20" s="2047"/>
      <c r="BD20" s="2048">
        <f>IF($BE$3="４週",BB20/4,IF($BE$3="暦月",(BB20/($BE$8/7)),""))</f>
        <v>0</v>
      </c>
      <c r="BE20" s="2047"/>
      <c r="BF20" s="2043"/>
      <c r="BG20" s="2044"/>
      <c r="BH20" s="2044"/>
      <c r="BI20" s="2044"/>
      <c r="BJ20" s="2045"/>
    </row>
    <row r="21" spans="2:62" ht="20.25" customHeight="1" x14ac:dyDescent="0.15">
      <c r="B21" s="2049">
        <f>B19+1</f>
        <v>3</v>
      </c>
      <c r="C21" s="2121"/>
      <c r="D21" s="2122"/>
      <c r="E21" s="761"/>
      <c r="F21" s="762"/>
      <c r="G21" s="761"/>
      <c r="H21" s="762"/>
      <c r="I21" s="2123"/>
      <c r="J21" s="2124"/>
      <c r="K21" s="2125"/>
      <c r="L21" s="2126"/>
      <c r="M21" s="2126"/>
      <c r="N21" s="2122"/>
      <c r="O21" s="2066"/>
      <c r="P21" s="2067"/>
      <c r="Q21" s="2067"/>
      <c r="R21" s="2067"/>
      <c r="S21" s="2068"/>
      <c r="T21" s="769" t="s">
        <v>887</v>
      </c>
      <c r="U21" s="770"/>
      <c r="V21" s="771"/>
      <c r="W21" s="549"/>
      <c r="X21" s="550"/>
      <c r="Y21" s="550"/>
      <c r="Z21" s="550"/>
      <c r="AA21" s="550"/>
      <c r="AB21" s="550"/>
      <c r="AC21" s="551"/>
      <c r="AD21" s="549"/>
      <c r="AE21" s="550"/>
      <c r="AF21" s="550"/>
      <c r="AG21" s="550"/>
      <c r="AH21" s="550"/>
      <c r="AI21" s="550"/>
      <c r="AJ21" s="551"/>
      <c r="AK21" s="549"/>
      <c r="AL21" s="550"/>
      <c r="AM21" s="550"/>
      <c r="AN21" s="550"/>
      <c r="AO21" s="550"/>
      <c r="AP21" s="550"/>
      <c r="AQ21" s="551"/>
      <c r="AR21" s="549"/>
      <c r="AS21" s="550"/>
      <c r="AT21" s="550"/>
      <c r="AU21" s="550"/>
      <c r="AV21" s="550"/>
      <c r="AW21" s="550"/>
      <c r="AX21" s="551"/>
      <c r="AY21" s="549"/>
      <c r="AZ21" s="550"/>
      <c r="BA21" s="772"/>
      <c r="BB21" s="2127"/>
      <c r="BC21" s="2128"/>
      <c r="BD21" s="2116"/>
      <c r="BE21" s="2117"/>
      <c r="BF21" s="2118"/>
      <c r="BG21" s="2119"/>
      <c r="BH21" s="2119"/>
      <c r="BI21" s="2119"/>
      <c r="BJ21" s="2120"/>
    </row>
    <row r="22" spans="2:62" ht="20.25" customHeight="1" x14ac:dyDescent="0.15">
      <c r="B22" s="2050"/>
      <c r="C22" s="2053"/>
      <c r="D22" s="2054"/>
      <c r="E22" s="761"/>
      <c r="F22" s="762">
        <f>C21</f>
        <v>0</v>
      </c>
      <c r="G22" s="761"/>
      <c r="H22" s="762">
        <f>I21</f>
        <v>0</v>
      </c>
      <c r="I22" s="2057"/>
      <c r="J22" s="2058"/>
      <c r="K22" s="2061"/>
      <c r="L22" s="2062"/>
      <c r="M22" s="2062"/>
      <c r="N22" s="2054"/>
      <c r="O22" s="2066"/>
      <c r="P22" s="2067"/>
      <c r="Q22" s="2067"/>
      <c r="R22" s="2067"/>
      <c r="S22" s="2068"/>
      <c r="T22" s="764" t="s">
        <v>888</v>
      </c>
      <c r="U22" s="765"/>
      <c r="V22" s="766"/>
      <c r="W22" s="557" t="str">
        <f>IF(W21="","",VLOOKUP(W21,'[9]シフト記号表（従来型・ユニット型共通）'!$C$6:$L$47,10,FALSE))</f>
        <v/>
      </c>
      <c r="X22" s="558" t="str">
        <f>IF(X21="","",VLOOKUP(X21,'[9]シフト記号表（従来型・ユニット型共通）'!$C$6:$L$47,10,FALSE))</f>
        <v/>
      </c>
      <c r="Y22" s="558" t="str">
        <f>IF(Y21="","",VLOOKUP(Y21,'[9]シフト記号表（従来型・ユニット型共通）'!$C$6:$L$47,10,FALSE))</f>
        <v/>
      </c>
      <c r="Z22" s="558" t="str">
        <f>IF(Z21="","",VLOOKUP(Z21,'[9]シフト記号表（従来型・ユニット型共通）'!$C$6:$L$47,10,FALSE))</f>
        <v/>
      </c>
      <c r="AA22" s="558" t="str">
        <f>IF(AA21="","",VLOOKUP(AA21,'[9]シフト記号表（従来型・ユニット型共通）'!$C$6:$L$47,10,FALSE))</f>
        <v/>
      </c>
      <c r="AB22" s="558" t="str">
        <f>IF(AB21="","",VLOOKUP(AB21,'[9]シフト記号表（従来型・ユニット型共通）'!$C$6:$L$47,10,FALSE))</f>
        <v/>
      </c>
      <c r="AC22" s="559" t="str">
        <f>IF(AC21="","",VLOOKUP(AC21,'[9]シフト記号表（従来型・ユニット型共通）'!$C$6:$L$47,10,FALSE))</f>
        <v/>
      </c>
      <c r="AD22" s="557" t="str">
        <f>IF(AD21="","",VLOOKUP(AD21,'[9]シフト記号表（従来型・ユニット型共通）'!$C$6:$L$47,10,FALSE))</f>
        <v/>
      </c>
      <c r="AE22" s="558" t="str">
        <f>IF(AE21="","",VLOOKUP(AE21,'[9]シフト記号表（従来型・ユニット型共通）'!$C$6:$L$47,10,FALSE))</f>
        <v/>
      </c>
      <c r="AF22" s="558" t="str">
        <f>IF(AF21="","",VLOOKUP(AF21,'[9]シフト記号表（従来型・ユニット型共通）'!$C$6:$L$47,10,FALSE))</f>
        <v/>
      </c>
      <c r="AG22" s="558" t="str">
        <f>IF(AG21="","",VLOOKUP(AG21,'[9]シフト記号表（従来型・ユニット型共通）'!$C$6:$L$47,10,FALSE))</f>
        <v/>
      </c>
      <c r="AH22" s="558" t="str">
        <f>IF(AH21="","",VLOOKUP(AH21,'[9]シフト記号表（従来型・ユニット型共通）'!$C$6:$L$47,10,FALSE))</f>
        <v/>
      </c>
      <c r="AI22" s="558" t="str">
        <f>IF(AI21="","",VLOOKUP(AI21,'[9]シフト記号表（従来型・ユニット型共通）'!$C$6:$L$47,10,FALSE))</f>
        <v/>
      </c>
      <c r="AJ22" s="559" t="str">
        <f>IF(AJ21="","",VLOOKUP(AJ21,'[9]シフト記号表（従来型・ユニット型共通）'!$C$6:$L$47,10,FALSE))</f>
        <v/>
      </c>
      <c r="AK22" s="557" t="str">
        <f>IF(AK21="","",VLOOKUP(AK21,'[9]シフト記号表（従来型・ユニット型共通）'!$C$6:$L$47,10,FALSE))</f>
        <v/>
      </c>
      <c r="AL22" s="558" t="str">
        <f>IF(AL21="","",VLOOKUP(AL21,'[9]シフト記号表（従来型・ユニット型共通）'!$C$6:$L$47,10,FALSE))</f>
        <v/>
      </c>
      <c r="AM22" s="558" t="str">
        <f>IF(AM21="","",VLOOKUP(AM21,'[9]シフト記号表（従来型・ユニット型共通）'!$C$6:$L$47,10,FALSE))</f>
        <v/>
      </c>
      <c r="AN22" s="558" t="str">
        <f>IF(AN21="","",VLOOKUP(AN21,'[9]シフト記号表（従来型・ユニット型共通）'!$C$6:$L$47,10,FALSE))</f>
        <v/>
      </c>
      <c r="AO22" s="558" t="str">
        <f>IF(AO21="","",VLOOKUP(AO21,'[9]シフト記号表（従来型・ユニット型共通）'!$C$6:$L$47,10,FALSE))</f>
        <v/>
      </c>
      <c r="AP22" s="558" t="str">
        <f>IF(AP21="","",VLOOKUP(AP21,'[9]シフト記号表（従来型・ユニット型共通）'!$C$6:$L$47,10,FALSE))</f>
        <v/>
      </c>
      <c r="AQ22" s="559" t="str">
        <f>IF(AQ21="","",VLOOKUP(AQ21,'[9]シフト記号表（従来型・ユニット型共通）'!$C$6:$L$47,10,FALSE))</f>
        <v/>
      </c>
      <c r="AR22" s="557" t="str">
        <f>IF(AR21="","",VLOOKUP(AR21,'[9]シフト記号表（従来型・ユニット型共通）'!$C$6:$L$47,10,FALSE))</f>
        <v/>
      </c>
      <c r="AS22" s="558" t="str">
        <f>IF(AS21="","",VLOOKUP(AS21,'[9]シフト記号表（従来型・ユニット型共通）'!$C$6:$L$47,10,FALSE))</f>
        <v/>
      </c>
      <c r="AT22" s="558" t="str">
        <f>IF(AT21="","",VLOOKUP(AT21,'[9]シフト記号表（従来型・ユニット型共通）'!$C$6:$L$47,10,FALSE))</f>
        <v/>
      </c>
      <c r="AU22" s="558" t="str">
        <f>IF(AU21="","",VLOOKUP(AU21,'[9]シフト記号表（従来型・ユニット型共通）'!$C$6:$L$47,10,FALSE))</f>
        <v/>
      </c>
      <c r="AV22" s="558" t="str">
        <f>IF(AV21="","",VLOOKUP(AV21,'[9]シフト記号表（従来型・ユニット型共通）'!$C$6:$L$47,10,FALSE))</f>
        <v/>
      </c>
      <c r="AW22" s="558" t="str">
        <f>IF(AW21="","",VLOOKUP(AW21,'[9]シフト記号表（従来型・ユニット型共通）'!$C$6:$L$47,10,FALSE))</f>
        <v/>
      </c>
      <c r="AX22" s="559" t="str">
        <f>IF(AX21="","",VLOOKUP(AX21,'[9]シフト記号表（従来型・ユニット型共通）'!$C$6:$L$47,10,FALSE))</f>
        <v/>
      </c>
      <c r="AY22" s="557" t="str">
        <f>IF(AY21="","",VLOOKUP(AY21,'[9]シフト記号表（従来型・ユニット型共通）'!$C$6:$L$47,10,FALSE))</f>
        <v/>
      </c>
      <c r="AZ22" s="558" t="str">
        <f>IF(AZ21="","",VLOOKUP(AZ21,'[9]シフト記号表（従来型・ユニット型共通）'!$C$6:$L$47,10,FALSE))</f>
        <v/>
      </c>
      <c r="BA22" s="558" t="str">
        <f>IF(BA21="","",VLOOKUP(BA21,'[9]シフト記号表（従来型・ユニット型共通）'!$C$6:$L$47,10,FALSE))</f>
        <v/>
      </c>
      <c r="BB22" s="2046">
        <f>IF($BE$3="４週",SUM(W22:AX22),IF($BE$3="暦月",SUM(W22:BA22),""))</f>
        <v>0</v>
      </c>
      <c r="BC22" s="2047"/>
      <c r="BD22" s="2048">
        <f>IF($BE$3="４週",BB22/4,IF($BE$3="暦月",(BB22/($BE$8/7)),""))</f>
        <v>0</v>
      </c>
      <c r="BE22" s="2047"/>
      <c r="BF22" s="2043"/>
      <c r="BG22" s="2044"/>
      <c r="BH22" s="2044"/>
      <c r="BI22" s="2044"/>
      <c r="BJ22" s="2045"/>
    </row>
    <row r="23" spans="2:62" ht="20.25" customHeight="1" x14ac:dyDescent="0.15">
      <c r="B23" s="2049">
        <f>B21+1</f>
        <v>4</v>
      </c>
      <c r="C23" s="2121"/>
      <c r="D23" s="2122"/>
      <c r="E23" s="761"/>
      <c r="F23" s="762"/>
      <c r="G23" s="761"/>
      <c r="H23" s="762"/>
      <c r="I23" s="2123"/>
      <c r="J23" s="2124"/>
      <c r="K23" s="2125"/>
      <c r="L23" s="2126"/>
      <c r="M23" s="2126"/>
      <c r="N23" s="2122"/>
      <c r="O23" s="2066"/>
      <c r="P23" s="2067"/>
      <c r="Q23" s="2067"/>
      <c r="R23" s="2067"/>
      <c r="S23" s="2068"/>
      <c r="T23" s="769" t="s">
        <v>887</v>
      </c>
      <c r="U23" s="770"/>
      <c r="V23" s="771"/>
      <c r="W23" s="549"/>
      <c r="X23" s="550"/>
      <c r="Y23" s="550"/>
      <c r="Z23" s="550"/>
      <c r="AA23" s="550"/>
      <c r="AB23" s="550"/>
      <c r="AC23" s="551"/>
      <c r="AD23" s="549"/>
      <c r="AE23" s="550"/>
      <c r="AF23" s="550"/>
      <c r="AG23" s="550"/>
      <c r="AH23" s="550"/>
      <c r="AI23" s="550"/>
      <c r="AJ23" s="551"/>
      <c r="AK23" s="549"/>
      <c r="AL23" s="550"/>
      <c r="AM23" s="550"/>
      <c r="AN23" s="550"/>
      <c r="AO23" s="550"/>
      <c r="AP23" s="550"/>
      <c r="AQ23" s="551"/>
      <c r="AR23" s="549"/>
      <c r="AS23" s="550"/>
      <c r="AT23" s="550"/>
      <c r="AU23" s="550"/>
      <c r="AV23" s="550"/>
      <c r="AW23" s="550"/>
      <c r="AX23" s="551"/>
      <c r="AY23" s="549"/>
      <c r="AZ23" s="550"/>
      <c r="BA23" s="772"/>
      <c r="BB23" s="2127"/>
      <c r="BC23" s="2128"/>
      <c r="BD23" s="2116"/>
      <c r="BE23" s="2117"/>
      <c r="BF23" s="2118"/>
      <c r="BG23" s="2119"/>
      <c r="BH23" s="2119"/>
      <c r="BI23" s="2119"/>
      <c r="BJ23" s="2120"/>
    </row>
    <row r="24" spans="2:62" ht="20.25" customHeight="1" x14ac:dyDescent="0.15">
      <c r="B24" s="2050"/>
      <c r="C24" s="2053"/>
      <c r="D24" s="2054"/>
      <c r="E24" s="761"/>
      <c r="F24" s="762">
        <f>C23</f>
        <v>0</v>
      </c>
      <c r="G24" s="761"/>
      <c r="H24" s="762">
        <f>I23</f>
        <v>0</v>
      </c>
      <c r="I24" s="2057"/>
      <c r="J24" s="2058"/>
      <c r="K24" s="2061"/>
      <c r="L24" s="2062"/>
      <c r="M24" s="2062"/>
      <c r="N24" s="2054"/>
      <c r="O24" s="2066"/>
      <c r="P24" s="2067"/>
      <c r="Q24" s="2067"/>
      <c r="R24" s="2067"/>
      <c r="S24" s="2068"/>
      <c r="T24" s="764" t="s">
        <v>888</v>
      </c>
      <c r="U24" s="765"/>
      <c r="V24" s="766"/>
      <c r="W24" s="557" t="str">
        <f>IF(W23="","",VLOOKUP(W23,'[9]シフト記号表（従来型・ユニット型共通）'!$C$6:$L$47,10,FALSE))</f>
        <v/>
      </c>
      <c r="X24" s="558" t="str">
        <f>IF(X23="","",VLOOKUP(X23,'[9]シフト記号表（従来型・ユニット型共通）'!$C$6:$L$47,10,FALSE))</f>
        <v/>
      </c>
      <c r="Y24" s="558" t="str">
        <f>IF(Y23="","",VLOOKUP(Y23,'[9]シフト記号表（従来型・ユニット型共通）'!$C$6:$L$47,10,FALSE))</f>
        <v/>
      </c>
      <c r="Z24" s="558" t="str">
        <f>IF(Z23="","",VLOOKUP(Z23,'[9]シフト記号表（従来型・ユニット型共通）'!$C$6:$L$47,10,FALSE))</f>
        <v/>
      </c>
      <c r="AA24" s="558" t="str">
        <f>IF(AA23="","",VLOOKUP(AA23,'[9]シフト記号表（従来型・ユニット型共通）'!$C$6:$L$47,10,FALSE))</f>
        <v/>
      </c>
      <c r="AB24" s="558" t="str">
        <f>IF(AB23="","",VLOOKUP(AB23,'[9]シフト記号表（従来型・ユニット型共通）'!$C$6:$L$47,10,FALSE))</f>
        <v/>
      </c>
      <c r="AC24" s="559" t="str">
        <f>IF(AC23="","",VLOOKUP(AC23,'[9]シフト記号表（従来型・ユニット型共通）'!$C$6:$L$47,10,FALSE))</f>
        <v/>
      </c>
      <c r="AD24" s="557" t="str">
        <f>IF(AD23="","",VLOOKUP(AD23,'[9]シフト記号表（従来型・ユニット型共通）'!$C$6:$L$47,10,FALSE))</f>
        <v/>
      </c>
      <c r="AE24" s="558" t="str">
        <f>IF(AE23="","",VLOOKUP(AE23,'[9]シフト記号表（従来型・ユニット型共通）'!$C$6:$L$47,10,FALSE))</f>
        <v/>
      </c>
      <c r="AF24" s="558" t="str">
        <f>IF(AF23="","",VLOOKUP(AF23,'[9]シフト記号表（従来型・ユニット型共通）'!$C$6:$L$47,10,FALSE))</f>
        <v/>
      </c>
      <c r="AG24" s="558" t="str">
        <f>IF(AG23="","",VLOOKUP(AG23,'[9]シフト記号表（従来型・ユニット型共通）'!$C$6:$L$47,10,FALSE))</f>
        <v/>
      </c>
      <c r="AH24" s="558" t="str">
        <f>IF(AH23="","",VLOOKUP(AH23,'[9]シフト記号表（従来型・ユニット型共通）'!$C$6:$L$47,10,FALSE))</f>
        <v/>
      </c>
      <c r="AI24" s="558" t="str">
        <f>IF(AI23="","",VLOOKUP(AI23,'[9]シフト記号表（従来型・ユニット型共通）'!$C$6:$L$47,10,FALSE))</f>
        <v/>
      </c>
      <c r="AJ24" s="559" t="str">
        <f>IF(AJ23="","",VLOOKUP(AJ23,'[9]シフト記号表（従来型・ユニット型共通）'!$C$6:$L$47,10,FALSE))</f>
        <v/>
      </c>
      <c r="AK24" s="557" t="str">
        <f>IF(AK23="","",VLOOKUP(AK23,'[9]シフト記号表（従来型・ユニット型共通）'!$C$6:$L$47,10,FALSE))</f>
        <v/>
      </c>
      <c r="AL24" s="558" t="str">
        <f>IF(AL23="","",VLOOKUP(AL23,'[9]シフト記号表（従来型・ユニット型共通）'!$C$6:$L$47,10,FALSE))</f>
        <v/>
      </c>
      <c r="AM24" s="558" t="str">
        <f>IF(AM23="","",VLOOKUP(AM23,'[9]シフト記号表（従来型・ユニット型共通）'!$C$6:$L$47,10,FALSE))</f>
        <v/>
      </c>
      <c r="AN24" s="558" t="str">
        <f>IF(AN23="","",VLOOKUP(AN23,'[9]シフト記号表（従来型・ユニット型共通）'!$C$6:$L$47,10,FALSE))</f>
        <v/>
      </c>
      <c r="AO24" s="558" t="str">
        <f>IF(AO23="","",VLOOKUP(AO23,'[9]シフト記号表（従来型・ユニット型共通）'!$C$6:$L$47,10,FALSE))</f>
        <v/>
      </c>
      <c r="AP24" s="558" t="str">
        <f>IF(AP23="","",VLOOKUP(AP23,'[9]シフト記号表（従来型・ユニット型共通）'!$C$6:$L$47,10,FALSE))</f>
        <v/>
      </c>
      <c r="AQ24" s="559" t="str">
        <f>IF(AQ23="","",VLOOKUP(AQ23,'[9]シフト記号表（従来型・ユニット型共通）'!$C$6:$L$47,10,FALSE))</f>
        <v/>
      </c>
      <c r="AR24" s="557" t="str">
        <f>IF(AR23="","",VLOOKUP(AR23,'[9]シフト記号表（従来型・ユニット型共通）'!$C$6:$L$47,10,FALSE))</f>
        <v/>
      </c>
      <c r="AS24" s="558" t="str">
        <f>IF(AS23="","",VLOOKUP(AS23,'[9]シフト記号表（従来型・ユニット型共通）'!$C$6:$L$47,10,FALSE))</f>
        <v/>
      </c>
      <c r="AT24" s="558" t="str">
        <f>IF(AT23="","",VLOOKUP(AT23,'[9]シフト記号表（従来型・ユニット型共通）'!$C$6:$L$47,10,FALSE))</f>
        <v/>
      </c>
      <c r="AU24" s="558" t="str">
        <f>IF(AU23="","",VLOOKUP(AU23,'[9]シフト記号表（従来型・ユニット型共通）'!$C$6:$L$47,10,FALSE))</f>
        <v/>
      </c>
      <c r="AV24" s="558" t="str">
        <f>IF(AV23="","",VLOOKUP(AV23,'[9]シフト記号表（従来型・ユニット型共通）'!$C$6:$L$47,10,FALSE))</f>
        <v/>
      </c>
      <c r="AW24" s="558" t="str">
        <f>IF(AW23="","",VLOOKUP(AW23,'[9]シフト記号表（従来型・ユニット型共通）'!$C$6:$L$47,10,FALSE))</f>
        <v/>
      </c>
      <c r="AX24" s="559" t="str">
        <f>IF(AX23="","",VLOOKUP(AX23,'[9]シフト記号表（従来型・ユニット型共通）'!$C$6:$L$47,10,FALSE))</f>
        <v/>
      </c>
      <c r="AY24" s="557" t="str">
        <f>IF(AY23="","",VLOOKUP(AY23,'[9]シフト記号表（従来型・ユニット型共通）'!$C$6:$L$47,10,FALSE))</f>
        <v/>
      </c>
      <c r="AZ24" s="558" t="str">
        <f>IF(AZ23="","",VLOOKUP(AZ23,'[9]シフト記号表（従来型・ユニット型共通）'!$C$6:$L$47,10,FALSE))</f>
        <v/>
      </c>
      <c r="BA24" s="558" t="str">
        <f>IF(BA23="","",VLOOKUP(BA23,'[9]シフト記号表（従来型・ユニット型共通）'!$C$6:$L$47,10,FALSE))</f>
        <v/>
      </c>
      <c r="BB24" s="2046">
        <f>IF($BE$3="４週",SUM(W24:AX24),IF($BE$3="暦月",SUM(W24:BA24),""))</f>
        <v>0</v>
      </c>
      <c r="BC24" s="2047"/>
      <c r="BD24" s="2048">
        <f>IF($BE$3="４週",BB24/4,IF($BE$3="暦月",(BB24/($BE$8/7)),""))</f>
        <v>0</v>
      </c>
      <c r="BE24" s="2047"/>
      <c r="BF24" s="2043"/>
      <c r="BG24" s="2044"/>
      <c r="BH24" s="2044"/>
      <c r="BI24" s="2044"/>
      <c r="BJ24" s="2045"/>
    </row>
    <row r="25" spans="2:62" ht="20.25" customHeight="1" x14ac:dyDescent="0.15">
      <c r="B25" s="2049">
        <f>B23+1</f>
        <v>5</v>
      </c>
      <c r="C25" s="2121"/>
      <c r="D25" s="2122"/>
      <c r="E25" s="761"/>
      <c r="F25" s="762"/>
      <c r="G25" s="761"/>
      <c r="H25" s="762"/>
      <c r="I25" s="2123"/>
      <c r="J25" s="2124"/>
      <c r="K25" s="2125"/>
      <c r="L25" s="2126"/>
      <c r="M25" s="2126"/>
      <c r="N25" s="2122"/>
      <c r="O25" s="2066"/>
      <c r="P25" s="2067"/>
      <c r="Q25" s="2067"/>
      <c r="R25" s="2067"/>
      <c r="S25" s="2068"/>
      <c r="T25" s="769" t="s">
        <v>887</v>
      </c>
      <c r="U25" s="770"/>
      <c r="V25" s="771"/>
      <c r="W25" s="549"/>
      <c r="X25" s="550"/>
      <c r="Y25" s="550"/>
      <c r="Z25" s="550"/>
      <c r="AA25" s="550"/>
      <c r="AB25" s="550"/>
      <c r="AC25" s="551"/>
      <c r="AD25" s="549"/>
      <c r="AE25" s="550"/>
      <c r="AF25" s="550"/>
      <c r="AG25" s="550"/>
      <c r="AH25" s="550"/>
      <c r="AI25" s="550"/>
      <c r="AJ25" s="551"/>
      <c r="AK25" s="549"/>
      <c r="AL25" s="550"/>
      <c r="AM25" s="550"/>
      <c r="AN25" s="550"/>
      <c r="AO25" s="550"/>
      <c r="AP25" s="550"/>
      <c r="AQ25" s="551"/>
      <c r="AR25" s="549"/>
      <c r="AS25" s="550"/>
      <c r="AT25" s="550"/>
      <c r="AU25" s="550"/>
      <c r="AV25" s="550"/>
      <c r="AW25" s="550"/>
      <c r="AX25" s="551"/>
      <c r="AY25" s="549"/>
      <c r="AZ25" s="550"/>
      <c r="BA25" s="772"/>
      <c r="BB25" s="2127"/>
      <c r="BC25" s="2128"/>
      <c r="BD25" s="2116"/>
      <c r="BE25" s="2117"/>
      <c r="BF25" s="2118"/>
      <c r="BG25" s="2119"/>
      <c r="BH25" s="2119"/>
      <c r="BI25" s="2119"/>
      <c r="BJ25" s="2120"/>
    </row>
    <row r="26" spans="2:62" ht="20.25" customHeight="1" x14ac:dyDescent="0.15">
      <c r="B26" s="2050"/>
      <c r="C26" s="2053"/>
      <c r="D26" s="2054"/>
      <c r="E26" s="761"/>
      <c r="F26" s="762">
        <f>C25</f>
        <v>0</v>
      </c>
      <c r="G26" s="761"/>
      <c r="H26" s="762">
        <f>I25</f>
        <v>0</v>
      </c>
      <c r="I26" s="2057"/>
      <c r="J26" s="2058"/>
      <c r="K26" s="2061"/>
      <c r="L26" s="2062"/>
      <c r="M26" s="2062"/>
      <c r="N26" s="2054"/>
      <c r="O26" s="2066"/>
      <c r="P26" s="2067"/>
      <c r="Q26" s="2067"/>
      <c r="R26" s="2067"/>
      <c r="S26" s="2068"/>
      <c r="T26" s="773" t="s">
        <v>888</v>
      </c>
      <c r="U26" s="774"/>
      <c r="V26" s="775"/>
      <c r="W26" s="557" t="str">
        <f>IF(W25="","",VLOOKUP(W25,'[9]シフト記号表（従来型・ユニット型共通）'!$C$6:$L$47,10,FALSE))</f>
        <v/>
      </c>
      <c r="X26" s="558" t="str">
        <f>IF(X25="","",VLOOKUP(X25,'[9]シフト記号表（従来型・ユニット型共通）'!$C$6:$L$47,10,FALSE))</f>
        <v/>
      </c>
      <c r="Y26" s="558" t="str">
        <f>IF(Y25="","",VLOOKUP(Y25,'[9]シフト記号表（従来型・ユニット型共通）'!$C$6:$L$47,10,FALSE))</f>
        <v/>
      </c>
      <c r="Z26" s="558" t="str">
        <f>IF(Z25="","",VLOOKUP(Z25,'[9]シフト記号表（従来型・ユニット型共通）'!$C$6:$L$47,10,FALSE))</f>
        <v/>
      </c>
      <c r="AA26" s="558" t="str">
        <f>IF(AA25="","",VLOOKUP(AA25,'[9]シフト記号表（従来型・ユニット型共通）'!$C$6:$L$47,10,FALSE))</f>
        <v/>
      </c>
      <c r="AB26" s="558" t="str">
        <f>IF(AB25="","",VLOOKUP(AB25,'[9]シフト記号表（従来型・ユニット型共通）'!$C$6:$L$47,10,FALSE))</f>
        <v/>
      </c>
      <c r="AC26" s="559" t="str">
        <f>IF(AC25="","",VLOOKUP(AC25,'[9]シフト記号表（従来型・ユニット型共通）'!$C$6:$L$47,10,FALSE))</f>
        <v/>
      </c>
      <c r="AD26" s="557" t="str">
        <f>IF(AD25="","",VLOOKUP(AD25,'[9]シフト記号表（従来型・ユニット型共通）'!$C$6:$L$47,10,FALSE))</f>
        <v/>
      </c>
      <c r="AE26" s="558" t="str">
        <f>IF(AE25="","",VLOOKUP(AE25,'[9]シフト記号表（従来型・ユニット型共通）'!$C$6:$L$47,10,FALSE))</f>
        <v/>
      </c>
      <c r="AF26" s="558" t="str">
        <f>IF(AF25="","",VLOOKUP(AF25,'[9]シフト記号表（従来型・ユニット型共通）'!$C$6:$L$47,10,FALSE))</f>
        <v/>
      </c>
      <c r="AG26" s="558" t="str">
        <f>IF(AG25="","",VLOOKUP(AG25,'[9]シフト記号表（従来型・ユニット型共通）'!$C$6:$L$47,10,FALSE))</f>
        <v/>
      </c>
      <c r="AH26" s="558" t="str">
        <f>IF(AH25="","",VLOOKUP(AH25,'[9]シフト記号表（従来型・ユニット型共通）'!$C$6:$L$47,10,FALSE))</f>
        <v/>
      </c>
      <c r="AI26" s="558" t="str">
        <f>IF(AI25="","",VLOOKUP(AI25,'[9]シフト記号表（従来型・ユニット型共通）'!$C$6:$L$47,10,FALSE))</f>
        <v/>
      </c>
      <c r="AJ26" s="559" t="str">
        <f>IF(AJ25="","",VLOOKUP(AJ25,'[9]シフト記号表（従来型・ユニット型共通）'!$C$6:$L$47,10,FALSE))</f>
        <v/>
      </c>
      <c r="AK26" s="557" t="str">
        <f>IF(AK25="","",VLOOKUP(AK25,'[9]シフト記号表（従来型・ユニット型共通）'!$C$6:$L$47,10,FALSE))</f>
        <v/>
      </c>
      <c r="AL26" s="558" t="str">
        <f>IF(AL25="","",VLOOKUP(AL25,'[9]シフト記号表（従来型・ユニット型共通）'!$C$6:$L$47,10,FALSE))</f>
        <v/>
      </c>
      <c r="AM26" s="558" t="str">
        <f>IF(AM25="","",VLOOKUP(AM25,'[9]シフト記号表（従来型・ユニット型共通）'!$C$6:$L$47,10,FALSE))</f>
        <v/>
      </c>
      <c r="AN26" s="558" t="str">
        <f>IF(AN25="","",VLOOKUP(AN25,'[9]シフト記号表（従来型・ユニット型共通）'!$C$6:$L$47,10,FALSE))</f>
        <v/>
      </c>
      <c r="AO26" s="558" t="str">
        <f>IF(AO25="","",VLOOKUP(AO25,'[9]シフト記号表（従来型・ユニット型共通）'!$C$6:$L$47,10,FALSE))</f>
        <v/>
      </c>
      <c r="AP26" s="558" t="str">
        <f>IF(AP25="","",VLOOKUP(AP25,'[9]シフト記号表（従来型・ユニット型共通）'!$C$6:$L$47,10,FALSE))</f>
        <v/>
      </c>
      <c r="AQ26" s="559" t="str">
        <f>IF(AQ25="","",VLOOKUP(AQ25,'[9]シフト記号表（従来型・ユニット型共通）'!$C$6:$L$47,10,FALSE))</f>
        <v/>
      </c>
      <c r="AR26" s="557" t="str">
        <f>IF(AR25="","",VLOOKUP(AR25,'[9]シフト記号表（従来型・ユニット型共通）'!$C$6:$L$47,10,FALSE))</f>
        <v/>
      </c>
      <c r="AS26" s="558" t="str">
        <f>IF(AS25="","",VLOOKUP(AS25,'[9]シフト記号表（従来型・ユニット型共通）'!$C$6:$L$47,10,FALSE))</f>
        <v/>
      </c>
      <c r="AT26" s="558" t="str">
        <f>IF(AT25="","",VLOOKUP(AT25,'[9]シフト記号表（従来型・ユニット型共通）'!$C$6:$L$47,10,FALSE))</f>
        <v/>
      </c>
      <c r="AU26" s="558" t="str">
        <f>IF(AU25="","",VLOOKUP(AU25,'[9]シフト記号表（従来型・ユニット型共通）'!$C$6:$L$47,10,FALSE))</f>
        <v/>
      </c>
      <c r="AV26" s="558" t="str">
        <f>IF(AV25="","",VLOOKUP(AV25,'[9]シフト記号表（従来型・ユニット型共通）'!$C$6:$L$47,10,FALSE))</f>
        <v/>
      </c>
      <c r="AW26" s="558" t="str">
        <f>IF(AW25="","",VLOOKUP(AW25,'[9]シフト記号表（従来型・ユニット型共通）'!$C$6:$L$47,10,FALSE))</f>
        <v/>
      </c>
      <c r="AX26" s="559" t="str">
        <f>IF(AX25="","",VLOOKUP(AX25,'[9]シフト記号表（従来型・ユニット型共通）'!$C$6:$L$47,10,FALSE))</f>
        <v/>
      </c>
      <c r="AY26" s="557" t="str">
        <f>IF(AY25="","",VLOOKUP(AY25,'[9]シフト記号表（従来型・ユニット型共通）'!$C$6:$L$47,10,FALSE))</f>
        <v/>
      </c>
      <c r="AZ26" s="558" t="str">
        <f>IF(AZ25="","",VLOOKUP(AZ25,'[9]シフト記号表（従来型・ユニット型共通）'!$C$6:$L$47,10,FALSE))</f>
        <v/>
      </c>
      <c r="BA26" s="558" t="str">
        <f>IF(BA25="","",VLOOKUP(BA25,'[9]シフト記号表（従来型・ユニット型共通）'!$C$6:$L$47,10,FALSE))</f>
        <v/>
      </c>
      <c r="BB26" s="2046">
        <f>IF($BE$3="４週",SUM(W26:AX26),IF($BE$3="暦月",SUM(W26:BA26),""))</f>
        <v>0</v>
      </c>
      <c r="BC26" s="2047"/>
      <c r="BD26" s="2048">
        <f>IF($BE$3="４週",BB26/4,IF($BE$3="暦月",(BB26/($BE$8/7)),""))</f>
        <v>0</v>
      </c>
      <c r="BE26" s="2047"/>
      <c r="BF26" s="2043"/>
      <c r="BG26" s="2044"/>
      <c r="BH26" s="2044"/>
      <c r="BI26" s="2044"/>
      <c r="BJ26" s="2045"/>
    </row>
    <row r="27" spans="2:62" ht="20.25" customHeight="1" x14ac:dyDescent="0.15">
      <c r="B27" s="2049">
        <f>B25+1</f>
        <v>6</v>
      </c>
      <c r="C27" s="2121"/>
      <c r="D27" s="2122"/>
      <c r="E27" s="761"/>
      <c r="F27" s="762"/>
      <c r="G27" s="761"/>
      <c r="H27" s="762"/>
      <c r="I27" s="2123"/>
      <c r="J27" s="2124"/>
      <c r="K27" s="2125"/>
      <c r="L27" s="2126"/>
      <c r="M27" s="2126"/>
      <c r="N27" s="2122"/>
      <c r="O27" s="2066"/>
      <c r="P27" s="2067"/>
      <c r="Q27" s="2067"/>
      <c r="R27" s="2067"/>
      <c r="S27" s="2068"/>
      <c r="T27" s="776" t="s">
        <v>887</v>
      </c>
      <c r="U27" s="777"/>
      <c r="V27" s="778"/>
      <c r="W27" s="549"/>
      <c r="X27" s="550"/>
      <c r="Y27" s="550"/>
      <c r="Z27" s="550"/>
      <c r="AA27" s="550"/>
      <c r="AB27" s="550"/>
      <c r="AC27" s="551"/>
      <c r="AD27" s="549"/>
      <c r="AE27" s="550"/>
      <c r="AF27" s="550"/>
      <c r="AG27" s="550"/>
      <c r="AH27" s="550"/>
      <c r="AI27" s="550"/>
      <c r="AJ27" s="551"/>
      <c r="AK27" s="549"/>
      <c r="AL27" s="550"/>
      <c r="AM27" s="550"/>
      <c r="AN27" s="550"/>
      <c r="AO27" s="550"/>
      <c r="AP27" s="550"/>
      <c r="AQ27" s="551"/>
      <c r="AR27" s="549"/>
      <c r="AS27" s="550"/>
      <c r="AT27" s="550"/>
      <c r="AU27" s="550"/>
      <c r="AV27" s="550"/>
      <c r="AW27" s="550"/>
      <c r="AX27" s="551"/>
      <c r="AY27" s="549"/>
      <c r="AZ27" s="550"/>
      <c r="BA27" s="772"/>
      <c r="BB27" s="2127"/>
      <c r="BC27" s="2128"/>
      <c r="BD27" s="2116"/>
      <c r="BE27" s="2117"/>
      <c r="BF27" s="2118"/>
      <c r="BG27" s="2119"/>
      <c r="BH27" s="2119"/>
      <c r="BI27" s="2119"/>
      <c r="BJ27" s="2120"/>
    </row>
    <row r="28" spans="2:62" ht="20.25" customHeight="1" x14ac:dyDescent="0.15">
      <c r="B28" s="2050"/>
      <c r="C28" s="2053"/>
      <c r="D28" s="2054"/>
      <c r="E28" s="761"/>
      <c r="F28" s="762">
        <f>C27</f>
        <v>0</v>
      </c>
      <c r="G28" s="761"/>
      <c r="H28" s="762">
        <f>I27</f>
        <v>0</v>
      </c>
      <c r="I28" s="2057"/>
      <c r="J28" s="2058"/>
      <c r="K28" s="2061"/>
      <c r="L28" s="2062"/>
      <c r="M28" s="2062"/>
      <c r="N28" s="2054"/>
      <c r="O28" s="2066"/>
      <c r="P28" s="2067"/>
      <c r="Q28" s="2067"/>
      <c r="R28" s="2067"/>
      <c r="S28" s="2068"/>
      <c r="T28" s="764" t="s">
        <v>888</v>
      </c>
      <c r="U28" s="765"/>
      <c r="V28" s="766"/>
      <c r="W28" s="557" t="str">
        <f>IF(W27="","",VLOOKUP(W27,'[9]シフト記号表（従来型・ユニット型共通）'!$C$6:$L$47,10,FALSE))</f>
        <v/>
      </c>
      <c r="X28" s="558" t="str">
        <f>IF(X27="","",VLOOKUP(X27,'[9]シフト記号表（従来型・ユニット型共通）'!$C$6:$L$47,10,FALSE))</f>
        <v/>
      </c>
      <c r="Y28" s="558" t="str">
        <f>IF(Y27="","",VLOOKUP(Y27,'[9]シフト記号表（従来型・ユニット型共通）'!$C$6:$L$47,10,FALSE))</f>
        <v/>
      </c>
      <c r="Z28" s="558" t="str">
        <f>IF(Z27="","",VLOOKUP(Z27,'[9]シフト記号表（従来型・ユニット型共通）'!$C$6:$L$47,10,FALSE))</f>
        <v/>
      </c>
      <c r="AA28" s="558" t="str">
        <f>IF(AA27="","",VLOOKUP(AA27,'[9]シフト記号表（従来型・ユニット型共通）'!$C$6:$L$47,10,FALSE))</f>
        <v/>
      </c>
      <c r="AB28" s="558" t="str">
        <f>IF(AB27="","",VLOOKUP(AB27,'[9]シフト記号表（従来型・ユニット型共通）'!$C$6:$L$47,10,FALSE))</f>
        <v/>
      </c>
      <c r="AC28" s="559" t="str">
        <f>IF(AC27="","",VLOOKUP(AC27,'[9]シフト記号表（従来型・ユニット型共通）'!$C$6:$L$47,10,FALSE))</f>
        <v/>
      </c>
      <c r="AD28" s="557" t="str">
        <f>IF(AD27="","",VLOOKUP(AD27,'[9]シフト記号表（従来型・ユニット型共通）'!$C$6:$L$47,10,FALSE))</f>
        <v/>
      </c>
      <c r="AE28" s="558" t="str">
        <f>IF(AE27="","",VLOOKUP(AE27,'[9]シフト記号表（従来型・ユニット型共通）'!$C$6:$L$47,10,FALSE))</f>
        <v/>
      </c>
      <c r="AF28" s="558" t="str">
        <f>IF(AF27="","",VLOOKUP(AF27,'[9]シフト記号表（従来型・ユニット型共通）'!$C$6:$L$47,10,FALSE))</f>
        <v/>
      </c>
      <c r="AG28" s="558" t="str">
        <f>IF(AG27="","",VLOOKUP(AG27,'[9]シフト記号表（従来型・ユニット型共通）'!$C$6:$L$47,10,FALSE))</f>
        <v/>
      </c>
      <c r="AH28" s="558" t="str">
        <f>IF(AH27="","",VLOOKUP(AH27,'[9]シフト記号表（従来型・ユニット型共通）'!$C$6:$L$47,10,FALSE))</f>
        <v/>
      </c>
      <c r="AI28" s="558" t="str">
        <f>IF(AI27="","",VLOOKUP(AI27,'[9]シフト記号表（従来型・ユニット型共通）'!$C$6:$L$47,10,FALSE))</f>
        <v/>
      </c>
      <c r="AJ28" s="559" t="str">
        <f>IF(AJ27="","",VLOOKUP(AJ27,'[9]シフト記号表（従来型・ユニット型共通）'!$C$6:$L$47,10,FALSE))</f>
        <v/>
      </c>
      <c r="AK28" s="557" t="str">
        <f>IF(AK27="","",VLOOKUP(AK27,'[9]シフト記号表（従来型・ユニット型共通）'!$C$6:$L$47,10,FALSE))</f>
        <v/>
      </c>
      <c r="AL28" s="558" t="str">
        <f>IF(AL27="","",VLOOKUP(AL27,'[9]シフト記号表（従来型・ユニット型共通）'!$C$6:$L$47,10,FALSE))</f>
        <v/>
      </c>
      <c r="AM28" s="558" t="str">
        <f>IF(AM27="","",VLOOKUP(AM27,'[9]シフト記号表（従来型・ユニット型共通）'!$C$6:$L$47,10,FALSE))</f>
        <v/>
      </c>
      <c r="AN28" s="558" t="str">
        <f>IF(AN27="","",VLOOKUP(AN27,'[9]シフト記号表（従来型・ユニット型共通）'!$C$6:$L$47,10,FALSE))</f>
        <v/>
      </c>
      <c r="AO28" s="558" t="str">
        <f>IF(AO27="","",VLOOKUP(AO27,'[9]シフト記号表（従来型・ユニット型共通）'!$C$6:$L$47,10,FALSE))</f>
        <v/>
      </c>
      <c r="AP28" s="558" t="str">
        <f>IF(AP27="","",VLOOKUP(AP27,'[9]シフト記号表（従来型・ユニット型共通）'!$C$6:$L$47,10,FALSE))</f>
        <v/>
      </c>
      <c r="AQ28" s="559" t="str">
        <f>IF(AQ27="","",VLOOKUP(AQ27,'[9]シフト記号表（従来型・ユニット型共通）'!$C$6:$L$47,10,FALSE))</f>
        <v/>
      </c>
      <c r="AR28" s="557" t="str">
        <f>IF(AR27="","",VLOOKUP(AR27,'[9]シフト記号表（従来型・ユニット型共通）'!$C$6:$L$47,10,FALSE))</f>
        <v/>
      </c>
      <c r="AS28" s="558" t="str">
        <f>IF(AS27="","",VLOOKUP(AS27,'[9]シフト記号表（従来型・ユニット型共通）'!$C$6:$L$47,10,FALSE))</f>
        <v/>
      </c>
      <c r="AT28" s="558" t="str">
        <f>IF(AT27="","",VLOOKUP(AT27,'[9]シフト記号表（従来型・ユニット型共通）'!$C$6:$L$47,10,FALSE))</f>
        <v/>
      </c>
      <c r="AU28" s="558" t="str">
        <f>IF(AU27="","",VLOOKUP(AU27,'[9]シフト記号表（従来型・ユニット型共通）'!$C$6:$L$47,10,FALSE))</f>
        <v/>
      </c>
      <c r="AV28" s="558" t="str">
        <f>IF(AV27="","",VLOOKUP(AV27,'[9]シフト記号表（従来型・ユニット型共通）'!$C$6:$L$47,10,FALSE))</f>
        <v/>
      </c>
      <c r="AW28" s="558" t="str">
        <f>IF(AW27="","",VLOOKUP(AW27,'[9]シフト記号表（従来型・ユニット型共通）'!$C$6:$L$47,10,FALSE))</f>
        <v/>
      </c>
      <c r="AX28" s="559" t="str">
        <f>IF(AX27="","",VLOOKUP(AX27,'[9]シフト記号表（従来型・ユニット型共通）'!$C$6:$L$47,10,FALSE))</f>
        <v/>
      </c>
      <c r="AY28" s="557" t="str">
        <f>IF(AY27="","",VLOOKUP(AY27,'[9]シフト記号表（従来型・ユニット型共通）'!$C$6:$L$47,10,FALSE))</f>
        <v/>
      </c>
      <c r="AZ28" s="558" t="str">
        <f>IF(AZ27="","",VLOOKUP(AZ27,'[9]シフト記号表（従来型・ユニット型共通）'!$C$6:$L$47,10,FALSE))</f>
        <v/>
      </c>
      <c r="BA28" s="558" t="str">
        <f>IF(BA27="","",VLOOKUP(BA27,'[9]シフト記号表（従来型・ユニット型共通）'!$C$6:$L$47,10,FALSE))</f>
        <v/>
      </c>
      <c r="BB28" s="2046">
        <f>IF($BE$3="４週",SUM(W28:AX28),IF($BE$3="暦月",SUM(W28:BA28),""))</f>
        <v>0</v>
      </c>
      <c r="BC28" s="2047"/>
      <c r="BD28" s="2048">
        <f>IF($BE$3="４週",BB28/4,IF($BE$3="暦月",(BB28/($BE$8/7)),""))</f>
        <v>0</v>
      </c>
      <c r="BE28" s="2047"/>
      <c r="BF28" s="2043"/>
      <c r="BG28" s="2044"/>
      <c r="BH28" s="2044"/>
      <c r="BI28" s="2044"/>
      <c r="BJ28" s="2045"/>
    </row>
    <row r="29" spans="2:62" ht="20.25" customHeight="1" x14ac:dyDescent="0.15">
      <c r="B29" s="2049">
        <f>B27+1</f>
        <v>7</v>
      </c>
      <c r="C29" s="2121"/>
      <c r="D29" s="2122"/>
      <c r="E29" s="761"/>
      <c r="F29" s="762"/>
      <c r="G29" s="761"/>
      <c r="H29" s="762"/>
      <c r="I29" s="2123"/>
      <c r="J29" s="2124"/>
      <c r="K29" s="2125"/>
      <c r="L29" s="2126"/>
      <c r="M29" s="2126"/>
      <c r="N29" s="2122"/>
      <c r="O29" s="2066"/>
      <c r="P29" s="2067"/>
      <c r="Q29" s="2067"/>
      <c r="R29" s="2067"/>
      <c r="S29" s="2068"/>
      <c r="T29" s="769" t="s">
        <v>887</v>
      </c>
      <c r="U29" s="770"/>
      <c r="V29" s="771"/>
      <c r="W29" s="549"/>
      <c r="X29" s="550"/>
      <c r="Y29" s="550"/>
      <c r="Z29" s="550"/>
      <c r="AA29" s="550"/>
      <c r="AB29" s="550"/>
      <c r="AC29" s="551"/>
      <c r="AD29" s="549"/>
      <c r="AE29" s="550"/>
      <c r="AF29" s="550"/>
      <c r="AG29" s="550"/>
      <c r="AH29" s="550"/>
      <c r="AI29" s="550"/>
      <c r="AJ29" s="551"/>
      <c r="AK29" s="549"/>
      <c r="AL29" s="550"/>
      <c r="AM29" s="550"/>
      <c r="AN29" s="550"/>
      <c r="AO29" s="550"/>
      <c r="AP29" s="550"/>
      <c r="AQ29" s="551"/>
      <c r="AR29" s="549"/>
      <c r="AS29" s="550"/>
      <c r="AT29" s="550"/>
      <c r="AU29" s="550"/>
      <c r="AV29" s="550"/>
      <c r="AW29" s="550"/>
      <c r="AX29" s="551"/>
      <c r="AY29" s="549"/>
      <c r="AZ29" s="550"/>
      <c r="BA29" s="772"/>
      <c r="BB29" s="2127"/>
      <c r="BC29" s="2128"/>
      <c r="BD29" s="2116"/>
      <c r="BE29" s="2117"/>
      <c r="BF29" s="2118"/>
      <c r="BG29" s="2119"/>
      <c r="BH29" s="2119"/>
      <c r="BI29" s="2119"/>
      <c r="BJ29" s="2120"/>
    </row>
    <row r="30" spans="2:62" ht="20.25" customHeight="1" x14ac:dyDescent="0.15">
      <c r="B30" s="2050"/>
      <c r="C30" s="2053"/>
      <c r="D30" s="2054"/>
      <c r="E30" s="761"/>
      <c r="F30" s="762">
        <f>C29</f>
        <v>0</v>
      </c>
      <c r="G30" s="761"/>
      <c r="H30" s="762">
        <f>I29</f>
        <v>0</v>
      </c>
      <c r="I30" s="2057"/>
      <c r="J30" s="2058"/>
      <c r="K30" s="2061"/>
      <c r="L30" s="2062"/>
      <c r="M30" s="2062"/>
      <c r="N30" s="2054"/>
      <c r="O30" s="2066"/>
      <c r="P30" s="2067"/>
      <c r="Q30" s="2067"/>
      <c r="R30" s="2067"/>
      <c r="S30" s="2068"/>
      <c r="T30" s="764" t="s">
        <v>888</v>
      </c>
      <c r="U30" s="765"/>
      <c r="V30" s="766"/>
      <c r="W30" s="557" t="str">
        <f>IF(W29="","",VLOOKUP(W29,'[9]シフト記号表（従来型・ユニット型共通）'!$C$6:$L$47,10,FALSE))</f>
        <v/>
      </c>
      <c r="X30" s="558" t="str">
        <f>IF(X29="","",VLOOKUP(X29,'[9]シフト記号表（従来型・ユニット型共通）'!$C$6:$L$47,10,FALSE))</f>
        <v/>
      </c>
      <c r="Y30" s="558" t="str">
        <f>IF(Y29="","",VLOOKUP(Y29,'[9]シフト記号表（従来型・ユニット型共通）'!$C$6:$L$47,10,FALSE))</f>
        <v/>
      </c>
      <c r="Z30" s="558" t="str">
        <f>IF(Z29="","",VLOOKUP(Z29,'[9]シフト記号表（従来型・ユニット型共通）'!$C$6:$L$47,10,FALSE))</f>
        <v/>
      </c>
      <c r="AA30" s="558" t="str">
        <f>IF(AA29="","",VLOOKUP(AA29,'[9]シフト記号表（従来型・ユニット型共通）'!$C$6:$L$47,10,FALSE))</f>
        <v/>
      </c>
      <c r="AB30" s="558" t="str">
        <f>IF(AB29="","",VLOOKUP(AB29,'[9]シフト記号表（従来型・ユニット型共通）'!$C$6:$L$47,10,FALSE))</f>
        <v/>
      </c>
      <c r="AC30" s="559" t="str">
        <f>IF(AC29="","",VLOOKUP(AC29,'[9]シフト記号表（従来型・ユニット型共通）'!$C$6:$L$47,10,FALSE))</f>
        <v/>
      </c>
      <c r="AD30" s="557" t="str">
        <f>IF(AD29="","",VLOOKUP(AD29,'[9]シフト記号表（従来型・ユニット型共通）'!$C$6:$L$47,10,FALSE))</f>
        <v/>
      </c>
      <c r="AE30" s="558" t="str">
        <f>IF(AE29="","",VLOOKUP(AE29,'[9]シフト記号表（従来型・ユニット型共通）'!$C$6:$L$47,10,FALSE))</f>
        <v/>
      </c>
      <c r="AF30" s="558" t="str">
        <f>IF(AF29="","",VLOOKUP(AF29,'[9]シフト記号表（従来型・ユニット型共通）'!$C$6:$L$47,10,FALSE))</f>
        <v/>
      </c>
      <c r="AG30" s="558" t="str">
        <f>IF(AG29="","",VLOOKUP(AG29,'[9]シフト記号表（従来型・ユニット型共通）'!$C$6:$L$47,10,FALSE))</f>
        <v/>
      </c>
      <c r="AH30" s="558" t="str">
        <f>IF(AH29="","",VLOOKUP(AH29,'[9]シフト記号表（従来型・ユニット型共通）'!$C$6:$L$47,10,FALSE))</f>
        <v/>
      </c>
      <c r="AI30" s="558" t="str">
        <f>IF(AI29="","",VLOOKUP(AI29,'[9]シフト記号表（従来型・ユニット型共通）'!$C$6:$L$47,10,FALSE))</f>
        <v/>
      </c>
      <c r="AJ30" s="559" t="str">
        <f>IF(AJ29="","",VLOOKUP(AJ29,'[9]シフト記号表（従来型・ユニット型共通）'!$C$6:$L$47,10,FALSE))</f>
        <v/>
      </c>
      <c r="AK30" s="557" t="str">
        <f>IF(AK29="","",VLOOKUP(AK29,'[9]シフト記号表（従来型・ユニット型共通）'!$C$6:$L$47,10,FALSE))</f>
        <v/>
      </c>
      <c r="AL30" s="558" t="str">
        <f>IF(AL29="","",VLOOKUP(AL29,'[9]シフト記号表（従来型・ユニット型共通）'!$C$6:$L$47,10,FALSE))</f>
        <v/>
      </c>
      <c r="AM30" s="558" t="str">
        <f>IF(AM29="","",VLOOKUP(AM29,'[9]シフト記号表（従来型・ユニット型共通）'!$C$6:$L$47,10,FALSE))</f>
        <v/>
      </c>
      <c r="AN30" s="558" t="str">
        <f>IF(AN29="","",VLOOKUP(AN29,'[9]シフト記号表（従来型・ユニット型共通）'!$C$6:$L$47,10,FALSE))</f>
        <v/>
      </c>
      <c r="AO30" s="558" t="str">
        <f>IF(AO29="","",VLOOKUP(AO29,'[9]シフト記号表（従来型・ユニット型共通）'!$C$6:$L$47,10,FALSE))</f>
        <v/>
      </c>
      <c r="AP30" s="558" t="str">
        <f>IF(AP29="","",VLOOKUP(AP29,'[9]シフト記号表（従来型・ユニット型共通）'!$C$6:$L$47,10,FALSE))</f>
        <v/>
      </c>
      <c r="AQ30" s="559" t="str">
        <f>IF(AQ29="","",VLOOKUP(AQ29,'[9]シフト記号表（従来型・ユニット型共通）'!$C$6:$L$47,10,FALSE))</f>
        <v/>
      </c>
      <c r="AR30" s="557" t="str">
        <f>IF(AR29="","",VLOOKUP(AR29,'[9]シフト記号表（従来型・ユニット型共通）'!$C$6:$L$47,10,FALSE))</f>
        <v/>
      </c>
      <c r="AS30" s="558" t="str">
        <f>IF(AS29="","",VLOOKUP(AS29,'[9]シフト記号表（従来型・ユニット型共通）'!$C$6:$L$47,10,FALSE))</f>
        <v/>
      </c>
      <c r="AT30" s="558" t="str">
        <f>IF(AT29="","",VLOOKUP(AT29,'[9]シフト記号表（従来型・ユニット型共通）'!$C$6:$L$47,10,FALSE))</f>
        <v/>
      </c>
      <c r="AU30" s="558" t="str">
        <f>IF(AU29="","",VLOOKUP(AU29,'[9]シフト記号表（従来型・ユニット型共通）'!$C$6:$L$47,10,FALSE))</f>
        <v/>
      </c>
      <c r="AV30" s="558" t="str">
        <f>IF(AV29="","",VLOOKUP(AV29,'[9]シフト記号表（従来型・ユニット型共通）'!$C$6:$L$47,10,FALSE))</f>
        <v/>
      </c>
      <c r="AW30" s="558" t="str">
        <f>IF(AW29="","",VLOOKUP(AW29,'[9]シフト記号表（従来型・ユニット型共通）'!$C$6:$L$47,10,FALSE))</f>
        <v/>
      </c>
      <c r="AX30" s="559" t="str">
        <f>IF(AX29="","",VLOOKUP(AX29,'[9]シフト記号表（従来型・ユニット型共通）'!$C$6:$L$47,10,FALSE))</f>
        <v/>
      </c>
      <c r="AY30" s="557" t="str">
        <f>IF(AY29="","",VLOOKUP(AY29,'[9]シフト記号表（従来型・ユニット型共通）'!$C$6:$L$47,10,FALSE))</f>
        <v/>
      </c>
      <c r="AZ30" s="558" t="str">
        <f>IF(AZ29="","",VLOOKUP(AZ29,'[9]シフト記号表（従来型・ユニット型共通）'!$C$6:$L$47,10,FALSE))</f>
        <v/>
      </c>
      <c r="BA30" s="558" t="str">
        <f>IF(BA29="","",VLOOKUP(BA29,'[9]シフト記号表（従来型・ユニット型共通）'!$C$6:$L$47,10,FALSE))</f>
        <v/>
      </c>
      <c r="BB30" s="2046">
        <f>IF($BE$3="４週",SUM(W30:AX30),IF($BE$3="暦月",SUM(W30:BA30),""))</f>
        <v>0</v>
      </c>
      <c r="BC30" s="2047"/>
      <c r="BD30" s="2048">
        <f>IF($BE$3="４週",BB30/4,IF($BE$3="暦月",(BB30/($BE$8/7)),""))</f>
        <v>0</v>
      </c>
      <c r="BE30" s="2047"/>
      <c r="BF30" s="2043"/>
      <c r="BG30" s="2044"/>
      <c r="BH30" s="2044"/>
      <c r="BI30" s="2044"/>
      <c r="BJ30" s="2045"/>
    </row>
    <row r="31" spans="2:62" ht="20.25" customHeight="1" x14ac:dyDescent="0.15">
      <c r="B31" s="2049">
        <f>B29+1</f>
        <v>8</v>
      </c>
      <c r="C31" s="2121"/>
      <c r="D31" s="2122"/>
      <c r="E31" s="761"/>
      <c r="F31" s="762"/>
      <c r="G31" s="761"/>
      <c r="H31" s="762"/>
      <c r="I31" s="2123"/>
      <c r="J31" s="2124"/>
      <c r="K31" s="2125"/>
      <c r="L31" s="2126"/>
      <c r="M31" s="2126"/>
      <c r="N31" s="2122"/>
      <c r="O31" s="2066"/>
      <c r="P31" s="2067"/>
      <c r="Q31" s="2067"/>
      <c r="R31" s="2067"/>
      <c r="S31" s="2068"/>
      <c r="T31" s="769" t="s">
        <v>887</v>
      </c>
      <c r="U31" s="770"/>
      <c r="V31" s="771"/>
      <c r="W31" s="549"/>
      <c r="X31" s="550"/>
      <c r="Y31" s="550"/>
      <c r="Z31" s="550"/>
      <c r="AA31" s="550"/>
      <c r="AB31" s="550"/>
      <c r="AC31" s="551"/>
      <c r="AD31" s="549"/>
      <c r="AE31" s="550"/>
      <c r="AF31" s="550"/>
      <c r="AG31" s="550"/>
      <c r="AH31" s="550"/>
      <c r="AI31" s="550"/>
      <c r="AJ31" s="551"/>
      <c r="AK31" s="549"/>
      <c r="AL31" s="550"/>
      <c r="AM31" s="550"/>
      <c r="AN31" s="550"/>
      <c r="AO31" s="550"/>
      <c r="AP31" s="550"/>
      <c r="AQ31" s="551"/>
      <c r="AR31" s="549"/>
      <c r="AS31" s="550"/>
      <c r="AT31" s="550"/>
      <c r="AU31" s="550"/>
      <c r="AV31" s="550"/>
      <c r="AW31" s="550"/>
      <c r="AX31" s="551"/>
      <c r="AY31" s="549"/>
      <c r="AZ31" s="550"/>
      <c r="BA31" s="772"/>
      <c r="BB31" s="2127"/>
      <c r="BC31" s="2128"/>
      <c r="BD31" s="2116"/>
      <c r="BE31" s="2117"/>
      <c r="BF31" s="2118"/>
      <c r="BG31" s="2119"/>
      <c r="BH31" s="2119"/>
      <c r="BI31" s="2119"/>
      <c r="BJ31" s="2120"/>
    </row>
    <row r="32" spans="2:62" ht="20.25" customHeight="1" x14ac:dyDescent="0.15">
      <c r="B32" s="2050"/>
      <c r="C32" s="2053"/>
      <c r="D32" s="2054"/>
      <c r="E32" s="761"/>
      <c r="F32" s="762">
        <f>C31</f>
        <v>0</v>
      </c>
      <c r="G32" s="761"/>
      <c r="H32" s="762">
        <f>I31</f>
        <v>0</v>
      </c>
      <c r="I32" s="2057"/>
      <c r="J32" s="2058"/>
      <c r="K32" s="2061"/>
      <c r="L32" s="2062"/>
      <c r="M32" s="2062"/>
      <c r="N32" s="2054"/>
      <c r="O32" s="2066"/>
      <c r="P32" s="2067"/>
      <c r="Q32" s="2067"/>
      <c r="R32" s="2067"/>
      <c r="S32" s="2068"/>
      <c r="T32" s="764" t="s">
        <v>888</v>
      </c>
      <c r="U32" s="765"/>
      <c r="V32" s="766"/>
      <c r="W32" s="557" t="str">
        <f>IF(W31="","",VLOOKUP(W31,'[9]シフト記号表（従来型・ユニット型共通）'!$C$6:$L$47,10,FALSE))</f>
        <v/>
      </c>
      <c r="X32" s="558" t="str">
        <f>IF(X31="","",VLOOKUP(X31,'[9]シフト記号表（従来型・ユニット型共通）'!$C$6:$L$47,10,FALSE))</f>
        <v/>
      </c>
      <c r="Y32" s="558" t="str">
        <f>IF(Y31="","",VLOOKUP(Y31,'[9]シフト記号表（従来型・ユニット型共通）'!$C$6:$L$47,10,FALSE))</f>
        <v/>
      </c>
      <c r="Z32" s="558" t="str">
        <f>IF(Z31="","",VLOOKUP(Z31,'[9]シフト記号表（従来型・ユニット型共通）'!$C$6:$L$47,10,FALSE))</f>
        <v/>
      </c>
      <c r="AA32" s="558" t="str">
        <f>IF(AA31="","",VLOOKUP(AA31,'[9]シフト記号表（従来型・ユニット型共通）'!$C$6:$L$47,10,FALSE))</f>
        <v/>
      </c>
      <c r="AB32" s="558" t="str">
        <f>IF(AB31="","",VLOOKUP(AB31,'[9]シフト記号表（従来型・ユニット型共通）'!$C$6:$L$47,10,FALSE))</f>
        <v/>
      </c>
      <c r="AC32" s="559" t="str">
        <f>IF(AC31="","",VLOOKUP(AC31,'[9]シフト記号表（従来型・ユニット型共通）'!$C$6:$L$47,10,FALSE))</f>
        <v/>
      </c>
      <c r="AD32" s="557" t="str">
        <f>IF(AD31="","",VLOOKUP(AD31,'[9]シフト記号表（従来型・ユニット型共通）'!$C$6:$L$47,10,FALSE))</f>
        <v/>
      </c>
      <c r="AE32" s="558" t="str">
        <f>IF(AE31="","",VLOOKUP(AE31,'[9]シフト記号表（従来型・ユニット型共通）'!$C$6:$L$47,10,FALSE))</f>
        <v/>
      </c>
      <c r="AF32" s="558" t="str">
        <f>IF(AF31="","",VLOOKUP(AF31,'[9]シフト記号表（従来型・ユニット型共通）'!$C$6:$L$47,10,FALSE))</f>
        <v/>
      </c>
      <c r="AG32" s="558" t="str">
        <f>IF(AG31="","",VLOOKUP(AG31,'[9]シフト記号表（従来型・ユニット型共通）'!$C$6:$L$47,10,FALSE))</f>
        <v/>
      </c>
      <c r="AH32" s="558" t="str">
        <f>IF(AH31="","",VLOOKUP(AH31,'[9]シフト記号表（従来型・ユニット型共通）'!$C$6:$L$47,10,FALSE))</f>
        <v/>
      </c>
      <c r="AI32" s="558" t="str">
        <f>IF(AI31="","",VLOOKUP(AI31,'[9]シフト記号表（従来型・ユニット型共通）'!$C$6:$L$47,10,FALSE))</f>
        <v/>
      </c>
      <c r="AJ32" s="559" t="str">
        <f>IF(AJ31="","",VLOOKUP(AJ31,'[9]シフト記号表（従来型・ユニット型共通）'!$C$6:$L$47,10,FALSE))</f>
        <v/>
      </c>
      <c r="AK32" s="557" t="str">
        <f>IF(AK31="","",VLOOKUP(AK31,'[9]シフト記号表（従来型・ユニット型共通）'!$C$6:$L$47,10,FALSE))</f>
        <v/>
      </c>
      <c r="AL32" s="558" t="str">
        <f>IF(AL31="","",VLOOKUP(AL31,'[9]シフト記号表（従来型・ユニット型共通）'!$C$6:$L$47,10,FALSE))</f>
        <v/>
      </c>
      <c r="AM32" s="558" t="str">
        <f>IF(AM31="","",VLOOKUP(AM31,'[9]シフト記号表（従来型・ユニット型共通）'!$C$6:$L$47,10,FALSE))</f>
        <v/>
      </c>
      <c r="AN32" s="558" t="str">
        <f>IF(AN31="","",VLOOKUP(AN31,'[9]シフト記号表（従来型・ユニット型共通）'!$C$6:$L$47,10,FALSE))</f>
        <v/>
      </c>
      <c r="AO32" s="558" t="str">
        <f>IF(AO31="","",VLOOKUP(AO31,'[9]シフト記号表（従来型・ユニット型共通）'!$C$6:$L$47,10,FALSE))</f>
        <v/>
      </c>
      <c r="AP32" s="558" t="str">
        <f>IF(AP31="","",VLOOKUP(AP31,'[9]シフト記号表（従来型・ユニット型共通）'!$C$6:$L$47,10,FALSE))</f>
        <v/>
      </c>
      <c r="AQ32" s="559" t="str">
        <f>IF(AQ31="","",VLOOKUP(AQ31,'[9]シフト記号表（従来型・ユニット型共通）'!$C$6:$L$47,10,FALSE))</f>
        <v/>
      </c>
      <c r="AR32" s="557" t="str">
        <f>IF(AR31="","",VLOOKUP(AR31,'[9]シフト記号表（従来型・ユニット型共通）'!$C$6:$L$47,10,FALSE))</f>
        <v/>
      </c>
      <c r="AS32" s="558" t="str">
        <f>IF(AS31="","",VLOOKUP(AS31,'[9]シフト記号表（従来型・ユニット型共通）'!$C$6:$L$47,10,FALSE))</f>
        <v/>
      </c>
      <c r="AT32" s="558" t="str">
        <f>IF(AT31="","",VLOOKUP(AT31,'[9]シフト記号表（従来型・ユニット型共通）'!$C$6:$L$47,10,FALSE))</f>
        <v/>
      </c>
      <c r="AU32" s="558" t="str">
        <f>IF(AU31="","",VLOOKUP(AU31,'[9]シフト記号表（従来型・ユニット型共通）'!$C$6:$L$47,10,FALSE))</f>
        <v/>
      </c>
      <c r="AV32" s="558" t="str">
        <f>IF(AV31="","",VLOOKUP(AV31,'[9]シフト記号表（従来型・ユニット型共通）'!$C$6:$L$47,10,FALSE))</f>
        <v/>
      </c>
      <c r="AW32" s="558" t="str">
        <f>IF(AW31="","",VLOOKUP(AW31,'[9]シフト記号表（従来型・ユニット型共通）'!$C$6:$L$47,10,FALSE))</f>
        <v/>
      </c>
      <c r="AX32" s="559" t="str">
        <f>IF(AX31="","",VLOOKUP(AX31,'[9]シフト記号表（従来型・ユニット型共通）'!$C$6:$L$47,10,FALSE))</f>
        <v/>
      </c>
      <c r="AY32" s="557" t="str">
        <f>IF(AY31="","",VLOOKUP(AY31,'[9]シフト記号表（従来型・ユニット型共通）'!$C$6:$L$47,10,FALSE))</f>
        <v/>
      </c>
      <c r="AZ32" s="558" t="str">
        <f>IF(AZ31="","",VLOOKUP(AZ31,'[9]シフト記号表（従来型・ユニット型共通）'!$C$6:$L$47,10,FALSE))</f>
        <v/>
      </c>
      <c r="BA32" s="558" t="str">
        <f>IF(BA31="","",VLOOKUP(BA31,'[9]シフト記号表（従来型・ユニット型共通）'!$C$6:$L$47,10,FALSE))</f>
        <v/>
      </c>
      <c r="BB32" s="2046">
        <f>IF($BE$3="４週",SUM(W32:AX32),IF($BE$3="暦月",SUM(W32:BA32),""))</f>
        <v>0</v>
      </c>
      <c r="BC32" s="2047"/>
      <c r="BD32" s="2048">
        <f>IF($BE$3="４週",BB32/4,IF($BE$3="暦月",(BB32/($BE$8/7)),""))</f>
        <v>0</v>
      </c>
      <c r="BE32" s="2047"/>
      <c r="BF32" s="2043"/>
      <c r="BG32" s="2044"/>
      <c r="BH32" s="2044"/>
      <c r="BI32" s="2044"/>
      <c r="BJ32" s="2045"/>
    </row>
    <row r="33" spans="2:62" ht="20.25" customHeight="1" x14ac:dyDescent="0.15">
      <c r="B33" s="2049">
        <f>B31+1</f>
        <v>9</v>
      </c>
      <c r="C33" s="2121"/>
      <c r="D33" s="2122"/>
      <c r="E33" s="761"/>
      <c r="F33" s="762"/>
      <c r="G33" s="761"/>
      <c r="H33" s="762"/>
      <c r="I33" s="2123"/>
      <c r="J33" s="2124"/>
      <c r="K33" s="2125"/>
      <c r="L33" s="2126"/>
      <c r="M33" s="2126"/>
      <c r="N33" s="2122"/>
      <c r="O33" s="2066"/>
      <c r="P33" s="2067"/>
      <c r="Q33" s="2067"/>
      <c r="R33" s="2067"/>
      <c r="S33" s="2068"/>
      <c r="T33" s="769" t="s">
        <v>887</v>
      </c>
      <c r="U33" s="770"/>
      <c r="V33" s="771"/>
      <c r="W33" s="549"/>
      <c r="X33" s="550"/>
      <c r="Y33" s="550"/>
      <c r="Z33" s="550"/>
      <c r="AA33" s="550"/>
      <c r="AB33" s="550"/>
      <c r="AC33" s="551"/>
      <c r="AD33" s="549"/>
      <c r="AE33" s="550"/>
      <c r="AF33" s="550"/>
      <c r="AG33" s="550"/>
      <c r="AH33" s="550"/>
      <c r="AI33" s="550"/>
      <c r="AJ33" s="551"/>
      <c r="AK33" s="549"/>
      <c r="AL33" s="550"/>
      <c r="AM33" s="550"/>
      <c r="AN33" s="550"/>
      <c r="AO33" s="550"/>
      <c r="AP33" s="550"/>
      <c r="AQ33" s="551"/>
      <c r="AR33" s="549"/>
      <c r="AS33" s="550"/>
      <c r="AT33" s="550"/>
      <c r="AU33" s="550"/>
      <c r="AV33" s="550"/>
      <c r="AW33" s="550"/>
      <c r="AX33" s="551"/>
      <c r="AY33" s="549"/>
      <c r="AZ33" s="550"/>
      <c r="BA33" s="772"/>
      <c r="BB33" s="2127"/>
      <c r="BC33" s="2128"/>
      <c r="BD33" s="2116"/>
      <c r="BE33" s="2117"/>
      <c r="BF33" s="2118"/>
      <c r="BG33" s="2119"/>
      <c r="BH33" s="2119"/>
      <c r="BI33" s="2119"/>
      <c r="BJ33" s="2120"/>
    </row>
    <row r="34" spans="2:62" ht="20.25" customHeight="1" x14ac:dyDescent="0.15">
      <c r="B34" s="2050"/>
      <c r="C34" s="2053"/>
      <c r="D34" s="2054"/>
      <c r="E34" s="761"/>
      <c r="F34" s="762">
        <f>C33</f>
        <v>0</v>
      </c>
      <c r="G34" s="761"/>
      <c r="H34" s="762">
        <f>I33</f>
        <v>0</v>
      </c>
      <c r="I34" s="2057"/>
      <c r="J34" s="2058"/>
      <c r="K34" s="2061"/>
      <c r="L34" s="2062"/>
      <c r="M34" s="2062"/>
      <c r="N34" s="2054"/>
      <c r="O34" s="2066"/>
      <c r="P34" s="2067"/>
      <c r="Q34" s="2067"/>
      <c r="R34" s="2067"/>
      <c r="S34" s="2068"/>
      <c r="T34" s="773" t="s">
        <v>888</v>
      </c>
      <c r="U34" s="774"/>
      <c r="V34" s="775"/>
      <c r="W34" s="557" t="str">
        <f>IF(W33="","",VLOOKUP(W33,'[9]シフト記号表（従来型・ユニット型共通）'!$C$6:$L$47,10,FALSE))</f>
        <v/>
      </c>
      <c r="X34" s="558" t="str">
        <f>IF(X33="","",VLOOKUP(X33,'[9]シフト記号表（従来型・ユニット型共通）'!$C$6:$L$47,10,FALSE))</f>
        <v/>
      </c>
      <c r="Y34" s="558" t="str">
        <f>IF(Y33="","",VLOOKUP(Y33,'[9]シフト記号表（従来型・ユニット型共通）'!$C$6:$L$47,10,FALSE))</f>
        <v/>
      </c>
      <c r="Z34" s="558" t="str">
        <f>IF(Z33="","",VLOOKUP(Z33,'[9]シフト記号表（従来型・ユニット型共通）'!$C$6:$L$47,10,FALSE))</f>
        <v/>
      </c>
      <c r="AA34" s="558" t="str">
        <f>IF(AA33="","",VLOOKUP(AA33,'[9]シフト記号表（従来型・ユニット型共通）'!$C$6:$L$47,10,FALSE))</f>
        <v/>
      </c>
      <c r="AB34" s="558" t="str">
        <f>IF(AB33="","",VLOOKUP(AB33,'[9]シフト記号表（従来型・ユニット型共通）'!$C$6:$L$47,10,FALSE))</f>
        <v/>
      </c>
      <c r="AC34" s="559" t="str">
        <f>IF(AC33="","",VLOOKUP(AC33,'[9]シフト記号表（従来型・ユニット型共通）'!$C$6:$L$47,10,FALSE))</f>
        <v/>
      </c>
      <c r="AD34" s="557" t="str">
        <f>IF(AD33="","",VLOOKUP(AD33,'[9]シフト記号表（従来型・ユニット型共通）'!$C$6:$L$47,10,FALSE))</f>
        <v/>
      </c>
      <c r="AE34" s="558" t="str">
        <f>IF(AE33="","",VLOOKUP(AE33,'[9]シフト記号表（従来型・ユニット型共通）'!$C$6:$L$47,10,FALSE))</f>
        <v/>
      </c>
      <c r="AF34" s="558" t="str">
        <f>IF(AF33="","",VLOOKUP(AF33,'[9]シフト記号表（従来型・ユニット型共通）'!$C$6:$L$47,10,FALSE))</f>
        <v/>
      </c>
      <c r="AG34" s="558" t="str">
        <f>IF(AG33="","",VLOOKUP(AG33,'[9]シフト記号表（従来型・ユニット型共通）'!$C$6:$L$47,10,FALSE))</f>
        <v/>
      </c>
      <c r="AH34" s="558" t="str">
        <f>IF(AH33="","",VLOOKUP(AH33,'[9]シフト記号表（従来型・ユニット型共通）'!$C$6:$L$47,10,FALSE))</f>
        <v/>
      </c>
      <c r="AI34" s="558" t="str">
        <f>IF(AI33="","",VLOOKUP(AI33,'[9]シフト記号表（従来型・ユニット型共通）'!$C$6:$L$47,10,FALSE))</f>
        <v/>
      </c>
      <c r="AJ34" s="559" t="str">
        <f>IF(AJ33="","",VLOOKUP(AJ33,'[9]シフト記号表（従来型・ユニット型共通）'!$C$6:$L$47,10,FALSE))</f>
        <v/>
      </c>
      <c r="AK34" s="557" t="str">
        <f>IF(AK33="","",VLOOKUP(AK33,'[9]シフト記号表（従来型・ユニット型共通）'!$C$6:$L$47,10,FALSE))</f>
        <v/>
      </c>
      <c r="AL34" s="558" t="str">
        <f>IF(AL33="","",VLOOKUP(AL33,'[9]シフト記号表（従来型・ユニット型共通）'!$C$6:$L$47,10,FALSE))</f>
        <v/>
      </c>
      <c r="AM34" s="558" t="str">
        <f>IF(AM33="","",VLOOKUP(AM33,'[9]シフト記号表（従来型・ユニット型共通）'!$C$6:$L$47,10,FALSE))</f>
        <v/>
      </c>
      <c r="AN34" s="558" t="str">
        <f>IF(AN33="","",VLOOKUP(AN33,'[9]シフト記号表（従来型・ユニット型共通）'!$C$6:$L$47,10,FALSE))</f>
        <v/>
      </c>
      <c r="AO34" s="558" t="str">
        <f>IF(AO33="","",VLOOKUP(AO33,'[9]シフト記号表（従来型・ユニット型共通）'!$C$6:$L$47,10,FALSE))</f>
        <v/>
      </c>
      <c r="AP34" s="558" t="str">
        <f>IF(AP33="","",VLOOKUP(AP33,'[9]シフト記号表（従来型・ユニット型共通）'!$C$6:$L$47,10,FALSE))</f>
        <v/>
      </c>
      <c r="AQ34" s="559" t="str">
        <f>IF(AQ33="","",VLOOKUP(AQ33,'[9]シフト記号表（従来型・ユニット型共通）'!$C$6:$L$47,10,FALSE))</f>
        <v/>
      </c>
      <c r="AR34" s="557" t="str">
        <f>IF(AR33="","",VLOOKUP(AR33,'[9]シフト記号表（従来型・ユニット型共通）'!$C$6:$L$47,10,FALSE))</f>
        <v/>
      </c>
      <c r="AS34" s="558" t="str">
        <f>IF(AS33="","",VLOOKUP(AS33,'[9]シフト記号表（従来型・ユニット型共通）'!$C$6:$L$47,10,FALSE))</f>
        <v/>
      </c>
      <c r="AT34" s="558" t="str">
        <f>IF(AT33="","",VLOOKUP(AT33,'[9]シフト記号表（従来型・ユニット型共通）'!$C$6:$L$47,10,FALSE))</f>
        <v/>
      </c>
      <c r="AU34" s="558" t="str">
        <f>IF(AU33="","",VLOOKUP(AU33,'[9]シフト記号表（従来型・ユニット型共通）'!$C$6:$L$47,10,FALSE))</f>
        <v/>
      </c>
      <c r="AV34" s="558" t="str">
        <f>IF(AV33="","",VLOOKUP(AV33,'[9]シフト記号表（従来型・ユニット型共通）'!$C$6:$L$47,10,FALSE))</f>
        <v/>
      </c>
      <c r="AW34" s="558" t="str">
        <f>IF(AW33="","",VLOOKUP(AW33,'[9]シフト記号表（従来型・ユニット型共通）'!$C$6:$L$47,10,FALSE))</f>
        <v/>
      </c>
      <c r="AX34" s="559" t="str">
        <f>IF(AX33="","",VLOOKUP(AX33,'[9]シフト記号表（従来型・ユニット型共通）'!$C$6:$L$47,10,FALSE))</f>
        <v/>
      </c>
      <c r="AY34" s="557" t="str">
        <f>IF(AY33="","",VLOOKUP(AY33,'[9]シフト記号表（従来型・ユニット型共通）'!$C$6:$L$47,10,FALSE))</f>
        <v/>
      </c>
      <c r="AZ34" s="558" t="str">
        <f>IF(AZ33="","",VLOOKUP(AZ33,'[9]シフト記号表（従来型・ユニット型共通）'!$C$6:$L$47,10,FALSE))</f>
        <v/>
      </c>
      <c r="BA34" s="558" t="str">
        <f>IF(BA33="","",VLOOKUP(BA33,'[9]シフト記号表（従来型・ユニット型共通）'!$C$6:$L$47,10,FALSE))</f>
        <v/>
      </c>
      <c r="BB34" s="2046">
        <f>IF($BE$3="４週",SUM(W34:AX34),IF($BE$3="暦月",SUM(W34:BA34),""))</f>
        <v>0</v>
      </c>
      <c r="BC34" s="2047"/>
      <c r="BD34" s="2048">
        <f>IF($BE$3="４週",BB34/4,IF($BE$3="暦月",(BB34/($BE$8/7)),""))</f>
        <v>0</v>
      </c>
      <c r="BE34" s="2047"/>
      <c r="BF34" s="2043"/>
      <c r="BG34" s="2044"/>
      <c r="BH34" s="2044"/>
      <c r="BI34" s="2044"/>
      <c r="BJ34" s="2045"/>
    </row>
    <row r="35" spans="2:62" ht="20.25" customHeight="1" x14ac:dyDescent="0.15">
      <c r="B35" s="2049">
        <f>B33+1</f>
        <v>10</v>
      </c>
      <c r="C35" s="2121"/>
      <c r="D35" s="2122"/>
      <c r="E35" s="761"/>
      <c r="F35" s="762"/>
      <c r="G35" s="761"/>
      <c r="H35" s="762"/>
      <c r="I35" s="2123"/>
      <c r="J35" s="2124"/>
      <c r="K35" s="2125"/>
      <c r="L35" s="2126"/>
      <c r="M35" s="2126"/>
      <c r="N35" s="2122"/>
      <c r="O35" s="2066"/>
      <c r="P35" s="2067"/>
      <c r="Q35" s="2067"/>
      <c r="R35" s="2067"/>
      <c r="S35" s="2068"/>
      <c r="T35" s="776" t="s">
        <v>887</v>
      </c>
      <c r="U35" s="777"/>
      <c r="V35" s="778"/>
      <c r="W35" s="549"/>
      <c r="X35" s="550"/>
      <c r="Y35" s="550"/>
      <c r="Z35" s="550"/>
      <c r="AA35" s="550"/>
      <c r="AB35" s="550"/>
      <c r="AC35" s="551"/>
      <c r="AD35" s="549"/>
      <c r="AE35" s="550"/>
      <c r="AF35" s="550"/>
      <c r="AG35" s="550"/>
      <c r="AH35" s="550"/>
      <c r="AI35" s="550"/>
      <c r="AJ35" s="551"/>
      <c r="AK35" s="549"/>
      <c r="AL35" s="550"/>
      <c r="AM35" s="550"/>
      <c r="AN35" s="550"/>
      <c r="AO35" s="550"/>
      <c r="AP35" s="550"/>
      <c r="AQ35" s="551"/>
      <c r="AR35" s="549"/>
      <c r="AS35" s="550"/>
      <c r="AT35" s="550"/>
      <c r="AU35" s="550"/>
      <c r="AV35" s="550"/>
      <c r="AW35" s="550"/>
      <c r="AX35" s="551"/>
      <c r="AY35" s="549"/>
      <c r="AZ35" s="550"/>
      <c r="BA35" s="772"/>
      <c r="BB35" s="2127"/>
      <c r="BC35" s="2128"/>
      <c r="BD35" s="2116"/>
      <c r="BE35" s="2117"/>
      <c r="BF35" s="2118"/>
      <c r="BG35" s="2119"/>
      <c r="BH35" s="2119"/>
      <c r="BI35" s="2119"/>
      <c r="BJ35" s="2120"/>
    </row>
    <row r="36" spans="2:62" ht="20.25" customHeight="1" x14ac:dyDescent="0.15">
      <c r="B36" s="2050"/>
      <c r="C36" s="2053"/>
      <c r="D36" s="2054"/>
      <c r="E36" s="761"/>
      <c r="F36" s="762">
        <f>C35</f>
        <v>0</v>
      </c>
      <c r="G36" s="761"/>
      <c r="H36" s="762">
        <f>I35</f>
        <v>0</v>
      </c>
      <c r="I36" s="2057"/>
      <c r="J36" s="2058"/>
      <c r="K36" s="2061"/>
      <c r="L36" s="2062"/>
      <c r="M36" s="2062"/>
      <c r="N36" s="2054"/>
      <c r="O36" s="2066"/>
      <c r="P36" s="2067"/>
      <c r="Q36" s="2067"/>
      <c r="R36" s="2067"/>
      <c r="S36" s="2068"/>
      <c r="T36" s="773" t="s">
        <v>888</v>
      </c>
      <c r="U36" s="774"/>
      <c r="V36" s="775"/>
      <c r="W36" s="557" t="str">
        <f>IF(W35="","",VLOOKUP(W35,'[9]シフト記号表（従来型・ユニット型共通）'!$C$6:$L$47,10,FALSE))</f>
        <v/>
      </c>
      <c r="X36" s="558" t="str">
        <f>IF(X35="","",VLOOKUP(X35,'[9]シフト記号表（従来型・ユニット型共通）'!$C$6:$L$47,10,FALSE))</f>
        <v/>
      </c>
      <c r="Y36" s="558" t="str">
        <f>IF(Y35="","",VLOOKUP(Y35,'[9]シフト記号表（従来型・ユニット型共通）'!$C$6:$L$47,10,FALSE))</f>
        <v/>
      </c>
      <c r="Z36" s="558" t="str">
        <f>IF(Z35="","",VLOOKUP(Z35,'[9]シフト記号表（従来型・ユニット型共通）'!$C$6:$L$47,10,FALSE))</f>
        <v/>
      </c>
      <c r="AA36" s="558" t="str">
        <f>IF(AA35="","",VLOOKUP(AA35,'[9]シフト記号表（従来型・ユニット型共通）'!$C$6:$L$47,10,FALSE))</f>
        <v/>
      </c>
      <c r="AB36" s="558" t="str">
        <f>IF(AB35="","",VLOOKUP(AB35,'[9]シフト記号表（従来型・ユニット型共通）'!$C$6:$L$47,10,FALSE))</f>
        <v/>
      </c>
      <c r="AC36" s="559" t="str">
        <f>IF(AC35="","",VLOOKUP(AC35,'[9]シフト記号表（従来型・ユニット型共通）'!$C$6:$L$47,10,FALSE))</f>
        <v/>
      </c>
      <c r="AD36" s="557" t="str">
        <f>IF(AD35="","",VLOOKUP(AD35,'[9]シフト記号表（従来型・ユニット型共通）'!$C$6:$L$47,10,FALSE))</f>
        <v/>
      </c>
      <c r="AE36" s="558" t="str">
        <f>IF(AE35="","",VLOOKUP(AE35,'[9]シフト記号表（従来型・ユニット型共通）'!$C$6:$L$47,10,FALSE))</f>
        <v/>
      </c>
      <c r="AF36" s="558" t="str">
        <f>IF(AF35="","",VLOOKUP(AF35,'[9]シフト記号表（従来型・ユニット型共通）'!$C$6:$L$47,10,FALSE))</f>
        <v/>
      </c>
      <c r="AG36" s="558" t="str">
        <f>IF(AG35="","",VLOOKUP(AG35,'[9]シフト記号表（従来型・ユニット型共通）'!$C$6:$L$47,10,FALSE))</f>
        <v/>
      </c>
      <c r="AH36" s="558" t="str">
        <f>IF(AH35="","",VLOOKUP(AH35,'[9]シフト記号表（従来型・ユニット型共通）'!$C$6:$L$47,10,FALSE))</f>
        <v/>
      </c>
      <c r="AI36" s="558" t="str">
        <f>IF(AI35="","",VLOOKUP(AI35,'[9]シフト記号表（従来型・ユニット型共通）'!$C$6:$L$47,10,FALSE))</f>
        <v/>
      </c>
      <c r="AJ36" s="559" t="str">
        <f>IF(AJ35="","",VLOOKUP(AJ35,'[9]シフト記号表（従来型・ユニット型共通）'!$C$6:$L$47,10,FALSE))</f>
        <v/>
      </c>
      <c r="AK36" s="557" t="str">
        <f>IF(AK35="","",VLOOKUP(AK35,'[9]シフト記号表（従来型・ユニット型共通）'!$C$6:$L$47,10,FALSE))</f>
        <v/>
      </c>
      <c r="AL36" s="558" t="str">
        <f>IF(AL35="","",VLOOKUP(AL35,'[9]シフト記号表（従来型・ユニット型共通）'!$C$6:$L$47,10,FALSE))</f>
        <v/>
      </c>
      <c r="AM36" s="558" t="str">
        <f>IF(AM35="","",VLOOKUP(AM35,'[9]シフト記号表（従来型・ユニット型共通）'!$C$6:$L$47,10,FALSE))</f>
        <v/>
      </c>
      <c r="AN36" s="558" t="str">
        <f>IF(AN35="","",VLOOKUP(AN35,'[9]シフト記号表（従来型・ユニット型共通）'!$C$6:$L$47,10,FALSE))</f>
        <v/>
      </c>
      <c r="AO36" s="558" t="str">
        <f>IF(AO35="","",VLOOKUP(AO35,'[9]シフト記号表（従来型・ユニット型共通）'!$C$6:$L$47,10,FALSE))</f>
        <v/>
      </c>
      <c r="AP36" s="558" t="str">
        <f>IF(AP35="","",VLOOKUP(AP35,'[9]シフト記号表（従来型・ユニット型共通）'!$C$6:$L$47,10,FALSE))</f>
        <v/>
      </c>
      <c r="AQ36" s="559" t="str">
        <f>IF(AQ35="","",VLOOKUP(AQ35,'[9]シフト記号表（従来型・ユニット型共通）'!$C$6:$L$47,10,FALSE))</f>
        <v/>
      </c>
      <c r="AR36" s="557" t="str">
        <f>IF(AR35="","",VLOOKUP(AR35,'[9]シフト記号表（従来型・ユニット型共通）'!$C$6:$L$47,10,FALSE))</f>
        <v/>
      </c>
      <c r="AS36" s="558" t="str">
        <f>IF(AS35="","",VLOOKUP(AS35,'[9]シフト記号表（従来型・ユニット型共通）'!$C$6:$L$47,10,FALSE))</f>
        <v/>
      </c>
      <c r="AT36" s="558" t="str">
        <f>IF(AT35="","",VLOOKUP(AT35,'[9]シフト記号表（従来型・ユニット型共通）'!$C$6:$L$47,10,FALSE))</f>
        <v/>
      </c>
      <c r="AU36" s="558" t="str">
        <f>IF(AU35="","",VLOOKUP(AU35,'[9]シフト記号表（従来型・ユニット型共通）'!$C$6:$L$47,10,FALSE))</f>
        <v/>
      </c>
      <c r="AV36" s="558" t="str">
        <f>IF(AV35="","",VLOOKUP(AV35,'[9]シフト記号表（従来型・ユニット型共通）'!$C$6:$L$47,10,FALSE))</f>
        <v/>
      </c>
      <c r="AW36" s="558" t="str">
        <f>IF(AW35="","",VLOOKUP(AW35,'[9]シフト記号表（従来型・ユニット型共通）'!$C$6:$L$47,10,FALSE))</f>
        <v/>
      </c>
      <c r="AX36" s="559" t="str">
        <f>IF(AX35="","",VLOOKUP(AX35,'[9]シフト記号表（従来型・ユニット型共通）'!$C$6:$L$47,10,FALSE))</f>
        <v/>
      </c>
      <c r="AY36" s="557" t="str">
        <f>IF(AY35="","",VLOOKUP(AY35,'[9]シフト記号表（従来型・ユニット型共通）'!$C$6:$L$47,10,FALSE))</f>
        <v/>
      </c>
      <c r="AZ36" s="558" t="str">
        <f>IF(AZ35="","",VLOOKUP(AZ35,'[9]シフト記号表（従来型・ユニット型共通）'!$C$6:$L$47,10,FALSE))</f>
        <v/>
      </c>
      <c r="BA36" s="558" t="str">
        <f>IF(BA35="","",VLOOKUP(BA35,'[9]シフト記号表（従来型・ユニット型共通）'!$C$6:$L$47,10,FALSE))</f>
        <v/>
      </c>
      <c r="BB36" s="2046">
        <f>IF($BE$3="４週",SUM(W36:AX36),IF($BE$3="暦月",SUM(W36:BA36),""))</f>
        <v>0</v>
      </c>
      <c r="BC36" s="2047"/>
      <c r="BD36" s="2048">
        <f>IF($BE$3="４週",BB36/4,IF($BE$3="暦月",(BB36/($BE$8/7)),""))</f>
        <v>0</v>
      </c>
      <c r="BE36" s="2047"/>
      <c r="BF36" s="2043"/>
      <c r="BG36" s="2044"/>
      <c r="BH36" s="2044"/>
      <c r="BI36" s="2044"/>
      <c r="BJ36" s="2045"/>
    </row>
    <row r="37" spans="2:62" ht="20.25" customHeight="1" x14ac:dyDescent="0.15">
      <c r="B37" s="2049">
        <f>B35+1</f>
        <v>11</v>
      </c>
      <c r="C37" s="2121"/>
      <c r="D37" s="2122"/>
      <c r="E37" s="761"/>
      <c r="F37" s="762"/>
      <c r="G37" s="761"/>
      <c r="H37" s="762"/>
      <c r="I37" s="2123"/>
      <c r="J37" s="2124"/>
      <c r="K37" s="2125"/>
      <c r="L37" s="2126"/>
      <c r="M37" s="2126"/>
      <c r="N37" s="2122"/>
      <c r="O37" s="2066"/>
      <c r="P37" s="2067"/>
      <c r="Q37" s="2067"/>
      <c r="R37" s="2067"/>
      <c r="S37" s="2068"/>
      <c r="T37" s="776" t="s">
        <v>887</v>
      </c>
      <c r="U37" s="777"/>
      <c r="V37" s="778"/>
      <c r="W37" s="549"/>
      <c r="X37" s="550"/>
      <c r="Y37" s="550"/>
      <c r="Z37" s="550"/>
      <c r="AA37" s="550"/>
      <c r="AB37" s="550"/>
      <c r="AC37" s="551"/>
      <c r="AD37" s="549"/>
      <c r="AE37" s="550"/>
      <c r="AF37" s="550"/>
      <c r="AG37" s="550"/>
      <c r="AH37" s="550"/>
      <c r="AI37" s="550"/>
      <c r="AJ37" s="551"/>
      <c r="AK37" s="549"/>
      <c r="AL37" s="550"/>
      <c r="AM37" s="550"/>
      <c r="AN37" s="550"/>
      <c r="AO37" s="550"/>
      <c r="AP37" s="550"/>
      <c r="AQ37" s="551"/>
      <c r="AR37" s="549"/>
      <c r="AS37" s="550"/>
      <c r="AT37" s="550"/>
      <c r="AU37" s="550"/>
      <c r="AV37" s="550"/>
      <c r="AW37" s="550"/>
      <c r="AX37" s="551"/>
      <c r="AY37" s="549"/>
      <c r="AZ37" s="550"/>
      <c r="BA37" s="772"/>
      <c r="BB37" s="2127"/>
      <c r="BC37" s="2128"/>
      <c r="BD37" s="2116"/>
      <c r="BE37" s="2117"/>
      <c r="BF37" s="2118"/>
      <c r="BG37" s="2119"/>
      <c r="BH37" s="2119"/>
      <c r="BI37" s="2119"/>
      <c r="BJ37" s="2120"/>
    </row>
    <row r="38" spans="2:62" ht="20.25" customHeight="1" x14ac:dyDescent="0.15">
      <c r="B38" s="2050"/>
      <c r="C38" s="2053"/>
      <c r="D38" s="2054"/>
      <c r="E38" s="761"/>
      <c r="F38" s="762">
        <f>C37</f>
        <v>0</v>
      </c>
      <c r="G38" s="761"/>
      <c r="H38" s="762">
        <f>I37</f>
        <v>0</v>
      </c>
      <c r="I38" s="2057"/>
      <c r="J38" s="2058"/>
      <c r="K38" s="2061"/>
      <c r="L38" s="2062"/>
      <c r="M38" s="2062"/>
      <c r="N38" s="2054"/>
      <c r="O38" s="2066"/>
      <c r="P38" s="2067"/>
      <c r="Q38" s="2067"/>
      <c r="R38" s="2067"/>
      <c r="S38" s="2068"/>
      <c r="T38" s="773" t="s">
        <v>888</v>
      </c>
      <c r="U38" s="774"/>
      <c r="V38" s="775"/>
      <c r="W38" s="557" t="str">
        <f>IF(W37="","",VLOOKUP(W37,'[9]シフト記号表（従来型・ユニット型共通）'!$C$6:$L$47,10,FALSE))</f>
        <v/>
      </c>
      <c r="X38" s="558" t="str">
        <f>IF(X37="","",VLOOKUP(X37,'[9]シフト記号表（従来型・ユニット型共通）'!$C$6:$L$47,10,FALSE))</f>
        <v/>
      </c>
      <c r="Y38" s="558" t="str">
        <f>IF(Y37="","",VLOOKUP(Y37,'[9]シフト記号表（従来型・ユニット型共通）'!$C$6:$L$47,10,FALSE))</f>
        <v/>
      </c>
      <c r="Z38" s="558" t="str">
        <f>IF(Z37="","",VLOOKUP(Z37,'[9]シフト記号表（従来型・ユニット型共通）'!$C$6:$L$47,10,FALSE))</f>
        <v/>
      </c>
      <c r="AA38" s="558" t="str">
        <f>IF(AA37="","",VLOOKUP(AA37,'[9]シフト記号表（従来型・ユニット型共通）'!$C$6:$L$47,10,FALSE))</f>
        <v/>
      </c>
      <c r="AB38" s="558" t="str">
        <f>IF(AB37="","",VLOOKUP(AB37,'[9]シフト記号表（従来型・ユニット型共通）'!$C$6:$L$47,10,FALSE))</f>
        <v/>
      </c>
      <c r="AC38" s="559" t="str">
        <f>IF(AC37="","",VLOOKUP(AC37,'[9]シフト記号表（従来型・ユニット型共通）'!$C$6:$L$47,10,FALSE))</f>
        <v/>
      </c>
      <c r="AD38" s="557" t="str">
        <f>IF(AD37="","",VLOOKUP(AD37,'[9]シフト記号表（従来型・ユニット型共通）'!$C$6:$L$47,10,FALSE))</f>
        <v/>
      </c>
      <c r="AE38" s="558" t="str">
        <f>IF(AE37="","",VLOOKUP(AE37,'[9]シフト記号表（従来型・ユニット型共通）'!$C$6:$L$47,10,FALSE))</f>
        <v/>
      </c>
      <c r="AF38" s="558" t="str">
        <f>IF(AF37="","",VLOOKUP(AF37,'[9]シフト記号表（従来型・ユニット型共通）'!$C$6:$L$47,10,FALSE))</f>
        <v/>
      </c>
      <c r="AG38" s="558" t="str">
        <f>IF(AG37="","",VLOOKUP(AG37,'[9]シフト記号表（従来型・ユニット型共通）'!$C$6:$L$47,10,FALSE))</f>
        <v/>
      </c>
      <c r="AH38" s="558" t="str">
        <f>IF(AH37="","",VLOOKUP(AH37,'[9]シフト記号表（従来型・ユニット型共通）'!$C$6:$L$47,10,FALSE))</f>
        <v/>
      </c>
      <c r="AI38" s="558" t="str">
        <f>IF(AI37="","",VLOOKUP(AI37,'[9]シフト記号表（従来型・ユニット型共通）'!$C$6:$L$47,10,FALSE))</f>
        <v/>
      </c>
      <c r="AJ38" s="559" t="str">
        <f>IF(AJ37="","",VLOOKUP(AJ37,'[9]シフト記号表（従来型・ユニット型共通）'!$C$6:$L$47,10,FALSE))</f>
        <v/>
      </c>
      <c r="AK38" s="557" t="str">
        <f>IF(AK37="","",VLOOKUP(AK37,'[9]シフト記号表（従来型・ユニット型共通）'!$C$6:$L$47,10,FALSE))</f>
        <v/>
      </c>
      <c r="AL38" s="558" t="str">
        <f>IF(AL37="","",VLOOKUP(AL37,'[9]シフト記号表（従来型・ユニット型共通）'!$C$6:$L$47,10,FALSE))</f>
        <v/>
      </c>
      <c r="AM38" s="558" t="str">
        <f>IF(AM37="","",VLOOKUP(AM37,'[9]シフト記号表（従来型・ユニット型共通）'!$C$6:$L$47,10,FALSE))</f>
        <v/>
      </c>
      <c r="AN38" s="558" t="str">
        <f>IF(AN37="","",VLOOKUP(AN37,'[9]シフト記号表（従来型・ユニット型共通）'!$C$6:$L$47,10,FALSE))</f>
        <v/>
      </c>
      <c r="AO38" s="558" t="str">
        <f>IF(AO37="","",VLOOKUP(AO37,'[9]シフト記号表（従来型・ユニット型共通）'!$C$6:$L$47,10,FALSE))</f>
        <v/>
      </c>
      <c r="AP38" s="558" t="str">
        <f>IF(AP37="","",VLOOKUP(AP37,'[9]シフト記号表（従来型・ユニット型共通）'!$C$6:$L$47,10,FALSE))</f>
        <v/>
      </c>
      <c r="AQ38" s="559" t="str">
        <f>IF(AQ37="","",VLOOKUP(AQ37,'[9]シフト記号表（従来型・ユニット型共通）'!$C$6:$L$47,10,FALSE))</f>
        <v/>
      </c>
      <c r="AR38" s="557" t="str">
        <f>IF(AR37="","",VLOOKUP(AR37,'[9]シフト記号表（従来型・ユニット型共通）'!$C$6:$L$47,10,FALSE))</f>
        <v/>
      </c>
      <c r="AS38" s="558" t="str">
        <f>IF(AS37="","",VLOOKUP(AS37,'[9]シフト記号表（従来型・ユニット型共通）'!$C$6:$L$47,10,FALSE))</f>
        <v/>
      </c>
      <c r="AT38" s="558" t="str">
        <f>IF(AT37="","",VLOOKUP(AT37,'[9]シフト記号表（従来型・ユニット型共通）'!$C$6:$L$47,10,FALSE))</f>
        <v/>
      </c>
      <c r="AU38" s="558" t="str">
        <f>IF(AU37="","",VLOOKUP(AU37,'[9]シフト記号表（従来型・ユニット型共通）'!$C$6:$L$47,10,FALSE))</f>
        <v/>
      </c>
      <c r="AV38" s="558" t="str">
        <f>IF(AV37="","",VLOOKUP(AV37,'[9]シフト記号表（従来型・ユニット型共通）'!$C$6:$L$47,10,FALSE))</f>
        <v/>
      </c>
      <c r="AW38" s="558" t="str">
        <f>IF(AW37="","",VLOOKUP(AW37,'[9]シフト記号表（従来型・ユニット型共通）'!$C$6:$L$47,10,FALSE))</f>
        <v/>
      </c>
      <c r="AX38" s="559" t="str">
        <f>IF(AX37="","",VLOOKUP(AX37,'[9]シフト記号表（従来型・ユニット型共通）'!$C$6:$L$47,10,FALSE))</f>
        <v/>
      </c>
      <c r="AY38" s="557" t="str">
        <f>IF(AY37="","",VLOOKUP(AY37,'[9]シフト記号表（従来型・ユニット型共通）'!$C$6:$L$47,10,FALSE))</f>
        <v/>
      </c>
      <c r="AZ38" s="558" t="str">
        <f>IF(AZ37="","",VLOOKUP(AZ37,'[9]シフト記号表（従来型・ユニット型共通）'!$C$6:$L$47,10,FALSE))</f>
        <v/>
      </c>
      <c r="BA38" s="558" t="str">
        <f>IF(BA37="","",VLOOKUP(BA37,'[9]シフト記号表（従来型・ユニット型共通）'!$C$6:$L$47,10,FALSE))</f>
        <v/>
      </c>
      <c r="BB38" s="2046">
        <f>IF($BE$3="４週",SUM(W38:AX38),IF($BE$3="暦月",SUM(W38:BA38),""))</f>
        <v>0</v>
      </c>
      <c r="BC38" s="2047"/>
      <c r="BD38" s="2048">
        <f>IF($BE$3="４週",BB38/4,IF($BE$3="暦月",(BB38/($BE$8/7)),""))</f>
        <v>0</v>
      </c>
      <c r="BE38" s="2047"/>
      <c r="BF38" s="2043"/>
      <c r="BG38" s="2044"/>
      <c r="BH38" s="2044"/>
      <c r="BI38" s="2044"/>
      <c r="BJ38" s="2045"/>
    </row>
    <row r="39" spans="2:62" ht="20.25" customHeight="1" x14ac:dyDescent="0.15">
      <c r="B39" s="2049">
        <f>B37+1</f>
        <v>12</v>
      </c>
      <c r="C39" s="2121"/>
      <c r="D39" s="2122"/>
      <c r="E39" s="761"/>
      <c r="F39" s="762"/>
      <c r="G39" s="761"/>
      <c r="H39" s="762"/>
      <c r="I39" s="2123"/>
      <c r="J39" s="2124"/>
      <c r="K39" s="2125"/>
      <c r="L39" s="2126"/>
      <c r="M39" s="2126"/>
      <c r="N39" s="2122"/>
      <c r="O39" s="2066"/>
      <c r="P39" s="2067"/>
      <c r="Q39" s="2067"/>
      <c r="R39" s="2067"/>
      <c r="S39" s="2068"/>
      <c r="T39" s="776" t="s">
        <v>887</v>
      </c>
      <c r="U39" s="777"/>
      <c r="V39" s="778"/>
      <c r="W39" s="549"/>
      <c r="X39" s="550"/>
      <c r="Y39" s="550"/>
      <c r="Z39" s="550"/>
      <c r="AA39" s="550"/>
      <c r="AB39" s="550"/>
      <c r="AC39" s="551"/>
      <c r="AD39" s="549"/>
      <c r="AE39" s="550"/>
      <c r="AF39" s="550"/>
      <c r="AG39" s="550"/>
      <c r="AH39" s="550"/>
      <c r="AI39" s="550"/>
      <c r="AJ39" s="551"/>
      <c r="AK39" s="549"/>
      <c r="AL39" s="550"/>
      <c r="AM39" s="550"/>
      <c r="AN39" s="550"/>
      <c r="AO39" s="550"/>
      <c r="AP39" s="550"/>
      <c r="AQ39" s="551"/>
      <c r="AR39" s="549"/>
      <c r="AS39" s="550"/>
      <c r="AT39" s="550"/>
      <c r="AU39" s="550"/>
      <c r="AV39" s="550"/>
      <c r="AW39" s="550"/>
      <c r="AX39" s="551"/>
      <c r="AY39" s="549"/>
      <c r="AZ39" s="550"/>
      <c r="BA39" s="772"/>
      <c r="BB39" s="2127"/>
      <c r="BC39" s="2128"/>
      <c r="BD39" s="2116"/>
      <c r="BE39" s="2117"/>
      <c r="BF39" s="2118"/>
      <c r="BG39" s="2119"/>
      <c r="BH39" s="2119"/>
      <c r="BI39" s="2119"/>
      <c r="BJ39" s="2120"/>
    </row>
    <row r="40" spans="2:62" ht="20.25" customHeight="1" x14ac:dyDescent="0.15">
      <c r="B40" s="2050"/>
      <c r="C40" s="2053"/>
      <c r="D40" s="2054"/>
      <c r="E40" s="761"/>
      <c r="F40" s="762">
        <f>C39</f>
        <v>0</v>
      </c>
      <c r="G40" s="761"/>
      <c r="H40" s="762">
        <f>I39</f>
        <v>0</v>
      </c>
      <c r="I40" s="2057"/>
      <c r="J40" s="2058"/>
      <c r="K40" s="2061"/>
      <c r="L40" s="2062"/>
      <c r="M40" s="2062"/>
      <c r="N40" s="2054"/>
      <c r="O40" s="2066"/>
      <c r="P40" s="2067"/>
      <c r="Q40" s="2067"/>
      <c r="R40" s="2067"/>
      <c r="S40" s="2068"/>
      <c r="T40" s="773" t="s">
        <v>888</v>
      </c>
      <c r="U40" s="774"/>
      <c r="V40" s="775"/>
      <c r="W40" s="557" t="str">
        <f>IF(W39="","",VLOOKUP(W39,'[9]シフト記号表（従来型・ユニット型共通）'!$C$6:$L$47,10,FALSE))</f>
        <v/>
      </c>
      <c r="X40" s="558" t="str">
        <f>IF(X39="","",VLOOKUP(X39,'[9]シフト記号表（従来型・ユニット型共通）'!$C$6:$L$47,10,FALSE))</f>
        <v/>
      </c>
      <c r="Y40" s="558" t="str">
        <f>IF(Y39="","",VLOOKUP(Y39,'[9]シフト記号表（従来型・ユニット型共通）'!$C$6:$L$47,10,FALSE))</f>
        <v/>
      </c>
      <c r="Z40" s="558" t="str">
        <f>IF(Z39="","",VLOOKUP(Z39,'[9]シフト記号表（従来型・ユニット型共通）'!$C$6:$L$47,10,FALSE))</f>
        <v/>
      </c>
      <c r="AA40" s="558" t="str">
        <f>IF(AA39="","",VLOOKUP(AA39,'[9]シフト記号表（従来型・ユニット型共通）'!$C$6:$L$47,10,FALSE))</f>
        <v/>
      </c>
      <c r="AB40" s="558" t="str">
        <f>IF(AB39="","",VLOOKUP(AB39,'[9]シフト記号表（従来型・ユニット型共通）'!$C$6:$L$47,10,FALSE))</f>
        <v/>
      </c>
      <c r="AC40" s="559" t="str">
        <f>IF(AC39="","",VLOOKUP(AC39,'[9]シフト記号表（従来型・ユニット型共通）'!$C$6:$L$47,10,FALSE))</f>
        <v/>
      </c>
      <c r="AD40" s="557" t="str">
        <f>IF(AD39="","",VLOOKUP(AD39,'[9]シフト記号表（従来型・ユニット型共通）'!$C$6:$L$47,10,FALSE))</f>
        <v/>
      </c>
      <c r="AE40" s="558" t="str">
        <f>IF(AE39="","",VLOOKUP(AE39,'[9]シフト記号表（従来型・ユニット型共通）'!$C$6:$L$47,10,FALSE))</f>
        <v/>
      </c>
      <c r="AF40" s="558" t="str">
        <f>IF(AF39="","",VLOOKUP(AF39,'[9]シフト記号表（従来型・ユニット型共通）'!$C$6:$L$47,10,FALSE))</f>
        <v/>
      </c>
      <c r="AG40" s="558" t="str">
        <f>IF(AG39="","",VLOOKUP(AG39,'[9]シフト記号表（従来型・ユニット型共通）'!$C$6:$L$47,10,FALSE))</f>
        <v/>
      </c>
      <c r="AH40" s="558" t="str">
        <f>IF(AH39="","",VLOOKUP(AH39,'[9]シフト記号表（従来型・ユニット型共通）'!$C$6:$L$47,10,FALSE))</f>
        <v/>
      </c>
      <c r="AI40" s="558" t="str">
        <f>IF(AI39="","",VLOOKUP(AI39,'[9]シフト記号表（従来型・ユニット型共通）'!$C$6:$L$47,10,FALSE))</f>
        <v/>
      </c>
      <c r="AJ40" s="559" t="str">
        <f>IF(AJ39="","",VLOOKUP(AJ39,'[9]シフト記号表（従来型・ユニット型共通）'!$C$6:$L$47,10,FALSE))</f>
        <v/>
      </c>
      <c r="AK40" s="557" t="str">
        <f>IF(AK39="","",VLOOKUP(AK39,'[9]シフト記号表（従来型・ユニット型共通）'!$C$6:$L$47,10,FALSE))</f>
        <v/>
      </c>
      <c r="AL40" s="558" t="str">
        <f>IF(AL39="","",VLOOKUP(AL39,'[9]シフト記号表（従来型・ユニット型共通）'!$C$6:$L$47,10,FALSE))</f>
        <v/>
      </c>
      <c r="AM40" s="558" t="str">
        <f>IF(AM39="","",VLOOKUP(AM39,'[9]シフト記号表（従来型・ユニット型共通）'!$C$6:$L$47,10,FALSE))</f>
        <v/>
      </c>
      <c r="AN40" s="558" t="str">
        <f>IF(AN39="","",VLOOKUP(AN39,'[9]シフト記号表（従来型・ユニット型共通）'!$C$6:$L$47,10,FALSE))</f>
        <v/>
      </c>
      <c r="AO40" s="558" t="str">
        <f>IF(AO39="","",VLOOKUP(AO39,'[9]シフト記号表（従来型・ユニット型共通）'!$C$6:$L$47,10,FALSE))</f>
        <v/>
      </c>
      <c r="AP40" s="558" t="str">
        <f>IF(AP39="","",VLOOKUP(AP39,'[9]シフト記号表（従来型・ユニット型共通）'!$C$6:$L$47,10,FALSE))</f>
        <v/>
      </c>
      <c r="AQ40" s="559" t="str">
        <f>IF(AQ39="","",VLOOKUP(AQ39,'[9]シフト記号表（従来型・ユニット型共通）'!$C$6:$L$47,10,FALSE))</f>
        <v/>
      </c>
      <c r="AR40" s="557" t="str">
        <f>IF(AR39="","",VLOOKUP(AR39,'[9]シフト記号表（従来型・ユニット型共通）'!$C$6:$L$47,10,FALSE))</f>
        <v/>
      </c>
      <c r="AS40" s="558" t="str">
        <f>IF(AS39="","",VLOOKUP(AS39,'[9]シフト記号表（従来型・ユニット型共通）'!$C$6:$L$47,10,FALSE))</f>
        <v/>
      </c>
      <c r="AT40" s="558" t="str">
        <f>IF(AT39="","",VLOOKUP(AT39,'[9]シフト記号表（従来型・ユニット型共通）'!$C$6:$L$47,10,FALSE))</f>
        <v/>
      </c>
      <c r="AU40" s="558" t="str">
        <f>IF(AU39="","",VLOOKUP(AU39,'[9]シフト記号表（従来型・ユニット型共通）'!$C$6:$L$47,10,FALSE))</f>
        <v/>
      </c>
      <c r="AV40" s="558" t="str">
        <f>IF(AV39="","",VLOOKUP(AV39,'[9]シフト記号表（従来型・ユニット型共通）'!$C$6:$L$47,10,FALSE))</f>
        <v/>
      </c>
      <c r="AW40" s="558" t="str">
        <f>IF(AW39="","",VLOOKUP(AW39,'[9]シフト記号表（従来型・ユニット型共通）'!$C$6:$L$47,10,FALSE))</f>
        <v/>
      </c>
      <c r="AX40" s="559" t="str">
        <f>IF(AX39="","",VLOOKUP(AX39,'[9]シフト記号表（従来型・ユニット型共通）'!$C$6:$L$47,10,FALSE))</f>
        <v/>
      </c>
      <c r="AY40" s="557" t="str">
        <f>IF(AY39="","",VLOOKUP(AY39,'[9]シフト記号表（従来型・ユニット型共通）'!$C$6:$L$47,10,FALSE))</f>
        <v/>
      </c>
      <c r="AZ40" s="558" t="str">
        <f>IF(AZ39="","",VLOOKUP(AZ39,'[9]シフト記号表（従来型・ユニット型共通）'!$C$6:$L$47,10,FALSE))</f>
        <v/>
      </c>
      <c r="BA40" s="558" t="str">
        <f>IF(BA39="","",VLOOKUP(BA39,'[9]シフト記号表（従来型・ユニット型共通）'!$C$6:$L$47,10,FALSE))</f>
        <v/>
      </c>
      <c r="BB40" s="2046">
        <f>IF($BE$3="４週",SUM(W40:AX40),IF($BE$3="暦月",SUM(W40:BA40),""))</f>
        <v>0</v>
      </c>
      <c r="BC40" s="2047"/>
      <c r="BD40" s="2048">
        <f>IF($BE$3="４週",BB40/4,IF($BE$3="暦月",(BB40/($BE$8/7)),""))</f>
        <v>0</v>
      </c>
      <c r="BE40" s="2047"/>
      <c r="BF40" s="2043"/>
      <c r="BG40" s="2044"/>
      <c r="BH40" s="2044"/>
      <c r="BI40" s="2044"/>
      <c r="BJ40" s="2045"/>
    </row>
    <row r="41" spans="2:62" ht="20.25" customHeight="1" x14ac:dyDescent="0.15">
      <c r="B41" s="2049">
        <f>B39+1</f>
        <v>13</v>
      </c>
      <c r="C41" s="2121"/>
      <c r="D41" s="2122"/>
      <c r="E41" s="761"/>
      <c r="F41" s="762"/>
      <c r="G41" s="761"/>
      <c r="H41" s="762"/>
      <c r="I41" s="2123"/>
      <c r="J41" s="2124"/>
      <c r="K41" s="2125"/>
      <c r="L41" s="2126"/>
      <c r="M41" s="2126"/>
      <c r="N41" s="2122"/>
      <c r="O41" s="2066"/>
      <c r="P41" s="2067"/>
      <c r="Q41" s="2067"/>
      <c r="R41" s="2067"/>
      <c r="S41" s="2068"/>
      <c r="T41" s="776" t="s">
        <v>887</v>
      </c>
      <c r="U41" s="777"/>
      <c r="V41" s="778"/>
      <c r="W41" s="549"/>
      <c r="X41" s="550"/>
      <c r="Y41" s="550"/>
      <c r="Z41" s="550"/>
      <c r="AA41" s="550"/>
      <c r="AB41" s="550"/>
      <c r="AC41" s="551"/>
      <c r="AD41" s="549"/>
      <c r="AE41" s="550"/>
      <c r="AF41" s="550"/>
      <c r="AG41" s="550"/>
      <c r="AH41" s="550"/>
      <c r="AI41" s="550"/>
      <c r="AJ41" s="551"/>
      <c r="AK41" s="549"/>
      <c r="AL41" s="550"/>
      <c r="AM41" s="550"/>
      <c r="AN41" s="550"/>
      <c r="AO41" s="550"/>
      <c r="AP41" s="550"/>
      <c r="AQ41" s="551"/>
      <c r="AR41" s="549"/>
      <c r="AS41" s="550"/>
      <c r="AT41" s="550"/>
      <c r="AU41" s="550"/>
      <c r="AV41" s="550"/>
      <c r="AW41" s="550"/>
      <c r="AX41" s="551"/>
      <c r="AY41" s="549"/>
      <c r="AZ41" s="550"/>
      <c r="BA41" s="772"/>
      <c r="BB41" s="2127"/>
      <c r="BC41" s="2128"/>
      <c r="BD41" s="2116"/>
      <c r="BE41" s="2117"/>
      <c r="BF41" s="2118"/>
      <c r="BG41" s="2119"/>
      <c r="BH41" s="2119"/>
      <c r="BI41" s="2119"/>
      <c r="BJ41" s="2120"/>
    </row>
    <row r="42" spans="2:62" ht="20.25" customHeight="1" x14ac:dyDescent="0.15">
      <c r="B42" s="2050"/>
      <c r="C42" s="2053"/>
      <c r="D42" s="2054"/>
      <c r="E42" s="761"/>
      <c r="F42" s="762">
        <f>C41</f>
        <v>0</v>
      </c>
      <c r="G42" s="761"/>
      <c r="H42" s="762">
        <f>I41</f>
        <v>0</v>
      </c>
      <c r="I42" s="2057"/>
      <c r="J42" s="2058"/>
      <c r="K42" s="2061"/>
      <c r="L42" s="2062"/>
      <c r="M42" s="2062"/>
      <c r="N42" s="2054"/>
      <c r="O42" s="2066"/>
      <c r="P42" s="2067"/>
      <c r="Q42" s="2067"/>
      <c r="R42" s="2067"/>
      <c r="S42" s="2068"/>
      <c r="T42" s="773" t="s">
        <v>888</v>
      </c>
      <c r="U42" s="774"/>
      <c r="V42" s="775"/>
      <c r="W42" s="557" t="str">
        <f>IF(W41="","",VLOOKUP(W41,'[9]シフト記号表（従来型・ユニット型共通）'!$C$6:$L$47,10,FALSE))</f>
        <v/>
      </c>
      <c r="X42" s="558" t="str">
        <f>IF(X41="","",VLOOKUP(X41,'[9]シフト記号表（従来型・ユニット型共通）'!$C$6:$L$47,10,FALSE))</f>
        <v/>
      </c>
      <c r="Y42" s="558" t="str">
        <f>IF(Y41="","",VLOOKUP(Y41,'[9]シフト記号表（従来型・ユニット型共通）'!$C$6:$L$47,10,FALSE))</f>
        <v/>
      </c>
      <c r="Z42" s="558" t="str">
        <f>IF(Z41="","",VLOOKUP(Z41,'[9]シフト記号表（従来型・ユニット型共通）'!$C$6:$L$47,10,FALSE))</f>
        <v/>
      </c>
      <c r="AA42" s="558" t="str">
        <f>IF(AA41="","",VLOOKUP(AA41,'[9]シフト記号表（従来型・ユニット型共通）'!$C$6:$L$47,10,FALSE))</f>
        <v/>
      </c>
      <c r="AB42" s="558" t="str">
        <f>IF(AB41="","",VLOOKUP(AB41,'[9]シフト記号表（従来型・ユニット型共通）'!$C$6:$L$47,10,FALSE))</f>
        <v/>
      </c>
      <c r="AC42" s="559" t="str">
        <f>IF(AC41="","",VLOOKUP(AC41,'[9]シフト記号表（従来型・ユニット型共通）'!$C$6:$L$47,10,FALSE))</f>
        <v/>
      </c>
      <c r="AD42" s="557" t="str">
        <f>IF(AD41="","",VLOOKUP(AD41,'[9]シフト記号表（従来型・ユニット型共通）'!$C$6:$L$47,10,FALSE))</f>
        <v/>
      </c>
      <c r="AE42" s="558" t="str">
        <f>IF(AE41="","",VLOOKUP(AE41,'[9]シフト記号表（従来型・ユニット型共通）'!$C$6:$L$47,10,FALSE))</f>
        <v/>
      </c>
      <c r="AF42" s="558" t="str">
        <f>IF(AF41="","",VLOOKUP(AF41,'[9]シフト記号表（従来型・ユニット型共通）'!$C$6:$L$47,10,FALSE))</f>
        <v/>
      </c>
      <c r="AG42" s="558" t="str">
        <f>IF(AG41="","",VLOOKUP(AG41,'[9]シフト記号表（従来型・ユニット型共通）'!$C$6:$L$47,10,FALSE))</f>
        <v/>
      </c>
      <c r="AH42" s="558" t="str">
        <f>IF(AH41="","",VLOOKUP(AH41,'[9]シフト記号表（従来型・ユニット型共通）'!$C$6:$L$47,10,FALSE))</f>
        <v/>
      </c>
      <c r="AI42" s="558" t="str">
        <f>IF(AI41="","",VLOOKUP(AI41,'[9]シフト記号表（従来型・ユニット型共通）'!$C$6:$L$47,10,FALSE))</f>
        <v/>
      </c>
      <c r="AJ42" s="559" t="str">
        <f>IF(AJ41="","",VLOOKUP(AJ41,'[9]シフト記号表（従来型・ユニット型共通）'!$C$6:$L$47,10,FALSE))</f>
        <v/>
      </c>
      <c r="AK42" s="557" t="str">
        <f>IF(AK41="","",VLOOKUP(AK41,'[9]シフト記号表（従来型・ユニット型共通）'!$C$6:$L$47,10,FALSE))</f>
        <v/>
      </c>
      <c r="AL42" s="558" t="str">
        <f>IF(AL41="","",VLOOKUP(AL41,'[9]シフト記号表（従来型・ユニット型共通）'!$C$6:$L$47,10,FALSE))</f>
        <v/>
      </c>
      <c r="AM42" s="558" t="str">
        <f>IF(AM41="","",VLOOKUP(AM41,'[9]シフト記号表（従来型・ユニット型共通）'!$C$6:$L$47,10,FALSE))</f>
        <v/>
      </c>
      <c r="AN42" s="558" t="str">
        <f>IF(AN41="","",VLOOKUP(AN41,'[9]シフト記号表（従来型・ユニット型共通）'!$C$6:$L$47,10,FALSE))</f>
        <v/>
      </c>
      <c r="AO42" s="558" t="str">
        <f>IF(AO41="","",VLOOKUP(AO41,'[9]シフト記号表（従来型・ユニット型共通）'!$C$6:$L$47,10,FALSE))</f>
        <v/>
      </c>
      <c r="AP42" s="558" t="str">
        <f>IF(AP41="","",VLOOKUP(AP41,'[9]シフト記号表（従来型・ユニット型共通）'!$C$6:$L$47,10,FALSE))</f>
        <v/>
      </c>
      <c r="AQ42" s="559" t="str">
        <f>IF(AQ41="","",VLOOKUP(AQ41,'[9]シフト記号表（従来型・ユニット型共通）'!$C$6:$L$47,10,FALSE))</f>
        <v/>
      </c>
      <c r="AR42" s="557" t="str">
        <f>IF(AR41="","",VLOOKUP(AR41,'[9]シフト記号表（従来型・ユニット型共通）'!$C$6:$L$47,10,FALSE))</f>
        <v/>
      </c>
      <c r="AS42" s="558" t="str">
        <f>IF(AS41="","",VLOOKUP(AS41,'[9]シフト記号表（従来型・ユニット型共通）'!$C$6:$L$47,10,FALSE))</f>
        <v/>
      </c>
      <c r="AT42" s="558" t="str">
        <f>IF(AT41="","",VLOOKUP(AT41,'[9]シフト記号表（従来型・ユニット型共通）'!$C$6:$L$47,10,FALSE))</f>
        <v/>
      </c>
      <c r="AU42" s="558" t="str">
        <f>IF(AU41="","",VLOOKUP(AU41,'[9]シフト記号表（従来型・ユニット型共通）'!$C$6:$L$47,10,FALSE))</f>
        <v/>
      </c>
      <c r="AV42" s="558" t="str">
        <f>IF(AV41="","",VLOOKUP(AV41,'[9]シフト記号表（従来型・ユニット型共通）'!$C$6:$L$47,10,FALSE))</f>
        <v/>
      </c>
      <c r="AW42" s="558" t="str">
        <f>IF(AW41="","",VLOOKUP(AW41,'[9]シフト記号表（従来型・ユニット型共通）'!$C$6:$L$47,10,FALSE))</f>
        <v/>
      </c>
      <c r="AX42" s="559" t="str">
        <f>IF(AX41="","",VLOOKUP(AX41,'[9]シフト記号表（従来型・ユニット型共通）'!$C$6:$L$47,10,FALSE))</f>
        <v/>
      </c>
      <c r="AY42" s="557" t="str">
        <f>IF(AY41="","",VLOOKUP(AY41,'[9]シフト記号表（従来型・ユニット型共通）'!$C$6:$L$47,10,FALSE))</f>
        <v/>
      </c>
      <c r="AZ42" s="558" t="str">
        <f>IF(AZ41="","",VLOOKUP(AZ41,'[9]シフト記号表（従来型・ユニット型共通）'!$C$6:$L$47,10,FALSE))</f>
        <v/>
      </c>
      <c r="BA42" s="558" t="str">
        <f>IF(BA41="","",VLOOKUP(BA41,'[9]シフト記号表（従来型・ユニット型共通）'!$C$6:$L$47,10,FALSE))</f>
        <v/>
      </c>
      <c r="BB42" s="2046">
        <f>IF($BE$3="４週",SUM(W42:AX42),IF($BE$3="暦月",SUM(W42:BA42),""))</f>
        <v>0</v>
      </c>
      <c r="BC42" s="2047"/>
      <c r="BD42" s="2048">
        <f>IF($BE$3="４週",BB42/4,IF($BE$3="暦月",(BB42/($BE$8/7)),""))</f>
        <v>0</v>
      </c>
      <c r="BE42" s="2047"/>
      <c r="BF42" s="2043"/>
      <c r="BG42" s="2044"/>
      <c r="BH42" s="2044"/>
      <c r="BI42" s="2044"/>
      <c r="BJ42" s="2045"/>
    </row>
    <row r="43" spans="2:62" ht="20.25" customHeight="1" x14ac:dyDescent="0.15">
      <c r="B43" s="2049">
        <f>B41+1</f>
        <v>14</v>
      </c>
      <c r="C43" s="2121"/>
      <c r="D43" s="2122"/>
      <c r="E43" s="761"/>
      <c r="F43" s="762"/>
      <c r="G43" s="761"/>
      <c r="H43" s="762"/>
      <c r="I43" s="2123"/>
      <c r="J43" s="2124"/>
      <c r="K43" s="2125"/>
      <c r="L43" s="2126"/>
      <c r="M43" s="2126"/>
      <c r="N43" s="2122"/>
      <c r="O43" s="2066"/>
      <c r="P43" s="2067"/>
      <c r="Q43" s="2067"/>
      <c r="R43" s="2067"/>
      <c r="S43" s="2068"/>
      <c r="T43" s="776" t="s">
        <v>887</v>
      </c>
      <c r="U43" s="777"/>
      <c r="V43" s="778"/>
      <c r="W43" s="549"/>
      <c r="X43" s="550"/>
      <c r="Y43" s="550"/>
      <c r="Z43" s="550"/>
      <c r="AA43" s="550"/>
      <c r="AB43" s="550"/>
      <c r="AC43" s="551"/>
      <c r="AD43" s="549"/>
      <c r="AE43" s="550"/>
      <c r="AF43" s="550"/>
      <c r="AG43" s="550"/>
      <c r="AH43" s="550"/>
      <c r="AI43" s="550"/>
      <c r="AJ43" s="551"/>
      <c r="AK43" s="549"/>
      <c r="AL43" s="550"/>
      <c r="AM43" s="550"/>
      <c r="AN43" s="550"/>
      <c r="AO43" s="550"/>
      <c r="AP43" s="550"/>
      <c r="AQ43" s="551"/>
      <c r="AR43" s="549"/>
      <c r="AS43" s="550"/>
      <c r="AT43" s="550"/>
      <c r="AU43" s="550"/>
      <c r="AV43" s="550"/>
      <c r="AW43" s="550"/>
      <c r="AX43" s="551"/>
      <c r="AY43" s="549"/>
      <c r="AZ43" s="550"/>
      <c r="BA43" s="772"/>
      <c r="BB43" s="2127"/>
      <c r="BC43" s="2128"/>
      <c r="BD43" s="2116"/>
      <c r="BE43" s="2117"/>
      <c r="BF43" s="2118"/>
      <c r="BG43" s="2119"/>
      <c r="BH43" s="2119"/>
      <c r="BI43" s="2119"/>
      <c r="BJ43" s="2120"/>
    </row>
    <row r="44" spans="2:62" ht="20.25" customHeight="1" x14ac:dyDescent="0.15">
      <c r="B44" s="2050"/>
      <c r="C44" s="2053"/>
      <c r="D44" s="2054"/>
      <c r="E44" s="761"/>
      <c r="F44" s="762">
        <f>C43</f>
        <v>0</v>
      </c>
      <c r="G44" s="761"/>
      <c r="H44" s="762">
        <f>I43</f>
        <v>0</v>
      </c>
      <c r="I44" s="2057"/>
      <c r="J44" s="2058"/>
      <c r="K44" s="2061"/>
      <c r="L44" s="2062"/>
      <c r="M44" s="2062"/>
      <c r="N44" s="2054"/>
      <c r="O44" s="2066"/>
      <c r="P44" s="2067"/>
      <c r="Q44" s="2067"/>
      <c r="R44" s="2067"/>
      <c r="S44" s="2068"/>
      <c r="T44" s="773" t="s">
        <v>888</v>
      </c>
      <c r="U44" s="774"/>
      <c r="V44" s="775"/>
      <c r="W44" s="557" t="str">
        <f>IF(W43="","",VLOOKUP(W43,'[9]シフト記号表（従来型・ユニット型共通）'!$C$6:$L$47,10,FALSE))</f>
        <v/>
      </c>
      <c r="X44" s="558" t="str">
        <f>IF(X43="","",VLOOKUP(X43,'[9]シフト記号表（従来型・ユニット型共通）'!$C$6:$L$47,10,FALSE))</f>
        <v/>
      </c>
      <c r="Y44" s="558" t="str">
        <f>IF(Y43="","",VLOOKUP(Y43,'[9]シフト記号表（従来型・ユニット型共通）'!$C$6:$L$47,10,FALSE))</f>
        <v/>
      </c>
      <c r="Z44" s="558" t="str">
        <f>IF(Z43="","",VLOOKUP(Z43,'[9]シフト記号表（従来型・ユニット型共通）'!$C$6:$L$47,10,FALSE))</f>
        <v/>
      </c>
      <c r="AA44" s="558" t="str">
        <f>IF(AA43="","",VLOOKUP(AA43,'[9]シフト記号表（従来型・ユニット型共通）'!$C$6:$L$47,10,FALSE))</f>
        <v/>
      </c>
      <c r="AB44" s="558" t="str">
        <f>IF(AB43="","",VLOOKUP(AB43,'[9]シフト記号表（従来型・ユニット型共通）'!$C$6:$L$47,10,FALSE))</f>
        <v/>
      </c>
      <c r="AC44" s="559" t="str">
        <f>IF(AC43="","",VLOOKUP(AC43,'[9]シフト記号表（従来型・ユニット型共通）'!$C$6:$L$47,10,FALSE))</f>
        <v/>
      </c>
      <c r="AD44" s="557" t="str">
        <f>IF(AD43="","",VLOOKUP(AD43,'[9]シフト記号表（従来型・ユニット型共通）'!$C$6:$L$47,10,FALSE))</f>
        <v/>
      </c>
      <c r="AE44" s="558" t="str">
        <f>IF(AE43="","",VLOOKUP(AE43,'[9]シフト記号表（従来型・ユニット型共通）'!$C$6:$L$47,10,FALSE))</f>
        <v/>
      </c>
      <c r="AF44" s="558" t="str">
        <f>IF(AF43="","",VLOOKUP(AF43,'[9]シフト記号表（従来型・ユニット型共通）'!$C$6:$L$47,10,FALSE))</f>
        <v/>
      </c>
      <c r="AG44" s="558" t="str">
        <f>IF(AG43="","",VLOOKUP(AG43,'[9]シフト記号表（従来型・ユニット型共通）'!$C$6:$L$47,10,FALSE))</f>
        <v/>
      </c>
      <c r="AH44" s="558" t="str">
        <f>IF(AH43="","",VLOOKUP(AH43,'[9]シフト記号表（従来型・ユニット型共通）'!$C$6:$L$47,10,FALSE))</f>
        <v/>
      </c>
      <c r="AI44" s="558" t="str">
        <f>IF(AI43="","",VLOOKUP(AI43,'[9]シフト記号表（従来型・ユニット型共通）'!$C$6:$L$47,10,FALSE))</f>
        <v/>
      </c>
      <c r="AJ44" s="559" t="str">
        <f>IF(AJ43="","",VLOOKUP(AJ43,'[9]シフト記号表（従来型・ユニット型共通）'!$C$6:$L$47,10,FALSE))</f>
        <v/>
      </c>
      <c r="AK44" s="557" t="str">
        <f>IF(AK43="","",VLOOKUP(AK43,'[9]シフト記号表（従来型・ユニット型共通）'!$C$6:$L$47,10,FALSE))</f>
        <v/>
      </c>
      <c r="AL44" s="558" t="str">
        <f>IF(AL43="","",VLOOKUP(AL43,'[9]シフト記号表（従来型・ユニット型共通）'!$C$6:$L$47,10,FALSE))</f>
        <v/>
      </c>
      <c r="AM44" s="558" t="str">
        <f>IF(AM43="","",VLOOKUP(AM43,'[9]シフト記号表（従来型・ユニット型共通）'!$C$6:$L$47,10,FALSE))</f>
        <v/>
      </c>
      <c r="AN44" s="558" t="str">
        <f>IF(AN43="","",VLOOKUP(AN43,'[9]シフト記号表（従来型・ユニット型共通）'!$C$6:$L$47,10,FALSE))</f>
        <v/>
      </c>
      <c r="AO44" s="558" t="str">
        <f>IF(AO43="","",VLOOKUP(AO43,'[9]シフト記号表（従来型・ユニット型共通）'!$C$6:$L$47,10,FALSE))</f>
        <v/>
      </c>
      <c r="AP44" s="558" t="str">
        <f>IF(AP43="","",VLOOKUP(AP43,'[9]シフト記号表（従来型・ユニット型共通）'!$C$6:$L$47,10,FALSE))</f>
        <v/>
      </c>
      <c r="AQ44" s="559" t="str">
        <f>IF(AQ43="","",VLOOKUP(AQ43,'[9]シフト記号表（従来型・ユニット型共通）'!$C$6:$L$47,10,FALSE))</f>
        <v/>
      </c>
      <c r="AR44" s="557" t="str">
        <f>IF(AR43="","",VLOOKUP(AR43,'[9]シフト記号表（従来型・ユニット型共通）'!$C$6:$L$47,10,FALSE))</f>
        <v/>
      </c>
      <c r="AS44" s="558" t="str">
        <f>IF(AS43="","",VLOOKUP(AS43,'[9]シフト記号表（従来型・ユニット型共通）'!$C$6:$L$47,10,FALSE))</f>
        <v/>
      </c>
      <c r="AT44" s="558" t="str">
        <f>IF(AT43="","",VLOOKUP(AT43,'[9]シフト記号表（従来型・ユニット型共通）'!$C$6:$L$47,10,FALSE))</f>
        <v/>
      </c>
      <c r="AU44" s="558" t="str">
        <f>IF(AU43="","",VLOOKUP(AU43,'[9]シフト記号表（従来型・ユニット型共通）'!$C$6:$L$47,10,FALSE))</f>
        <v/>
      </c>
      <c r="AV44" s="558" t="str">
        <f>IF(AV43="","",VLOOKUP(AV43,'[9]シフト記号表（従来型・ユニット型共通）'!$C$6:$L$47,10,FALSE))</f>
        <v/>
      </c>
      <c r="AW44" s="558" t="str">
        <f>IF(AW43="","",VLOOKUP(AW43,'[9]シフト記号表（従来型・ユニット型共通）'!$C$6:$L$47,10,FALSE))</f>
        <v/>
      </c>
      <c r="AX44" s="559" t="str">
        <f>IF(AX43="","",VLOOKUP(AX43,'[9]シフト記号表（従来型・ユニット型共通）'!$C$6:$L$47,10,FALSE))</f>
        <v/>
      </c>
      <c r="AY44" s="557" t="str">
        <f>IF(AY43="","",VLOOKUP(AY43,'[9]シフト記号表（従来型・ユニット型共通）'!$C$6:$L$47,10,FALSE))</f>
        <v/>
      </c>
      <c r="AZ44" s="558" t="str">
        <f>IF(AZ43="","",VLOOKUP(AZ43,'[9]シフト記号表（従来型・ユニット型共通）'!$C$6:$L$47,10,FALSE))</f>
        <v/>
      </c>
      <c r="BA44" s="558" t="str">
        <f>IF(BA43="","",VLOOKUP(BA43,'[9]シフト記号表（従来型・ユニット型共通）'!$C$6:$L$47,10,FALSE))</f>
        <v/>
      </c>
      <c r="BB44" s="2046">
        <f>IF($BE$3="４週",SUM(W44:AX44),IF($BE$3="暦月",SUM(W44:BA44),""))</f>
        <v>0</v>
      </c>
      <c r="BC44" s="2047"/>
      <c r="BD44" s="2048">
        <f>IF($BE$3="４週",BB44/4,IF($BE$3="暦月",(BB44/($BE$8/7)),""))</f>
        <v>0</v>
      </c>
      <c r="BE44" s="2047"/>
      <c r="BF44" s="2043"/>
      <c r="BG44" s="2044"/>
      <c r="BH44" s="2044"/>
      <c r="BI44" s="2044"/>
      <c r="BJ44" s="2045"/>
    </row>
    <row r="45" spans="2:62" ht="20.25" customHeight="1" x14ac:dyDescent="0.15">
      <c r="B45" s="2049">
        <f>B43+1</f>
        <v>15</v>
      </c>
      <c r="C45" s="2121"/>
      <c r="D45" s="2122"/>
      <c r="E45" s="761"/>
      <c r="F45" s="762"/>
      <c r="G45" s="761"/>
      <c r="H45" s="762"/>
      <c r="I45" s="2123"/>
      <c r="J45" s="2124"/>
      <c r="K45" s="2125"/>
      <c r="L45" s="2126"/>
      <c r="M45" s="2126"/>
      <c r="N45" s="2122"/>
      <c r="O45" s="2066"/>
      <c r="P45" s="2067"/>
      <c r="Q45" s="2067"/>
      <c r="R45" s="2067"/>
      <c r="S45" s="2068"/>
      <c r="T45" s="776" t="s">
        <v>887</v>
      </c>
      <c r="U45" s="777"/>
      <c r="V45" s="778"/>
      <c r="W45" s="549"/>
      <c r="X45" s="550"/>
      <c r="Y45" s="550"/>
      <c r="Z45" s="550"/>
      <c r="AA45" s="550"/>
      <c r="AB45" s="550"/>
      <c r="AC45" s="551"/>
      <c r="AD45" s="549"/>
      <c r="AE45" s="550"/>
      <c r="AF45" s="550"/>
      <c r="AG45" s="550"/>
      <c r="AH45" s="550"/>
      <c r="AI45" s="550"/>
      <c r="AJ45" s="551"/>
      <c r="AK45" s="549"/>
      <c r="AL45" s="550"/>
      <c r="AM45" s="550"/>
      <c r="AN45" s="550"/>
      <c r="AO45" s="550"/>
      <c r="AP45" s="550"/>
      <c r="AQ45" s="551"/>
      <c r="AR45" s="549"/>
      <c r="AS45" s="550"/>
      <c r="AT45" s="550"/>
      <c r="AU45" s="550"/>
      <c r="AV45" s="550"/>
      <c r="AW45" s="550"/>
      <c r="AX45" s="551"/>
      <c r="AY45" s="549"/>
      <c r="AZ45" s="550"/>
      <c r="BA45" s="772"/>
      <c r="BB45" s="2127"/>
      <c r="BC45" s="2128"/>
      <c r="BD45" s="2116"/>
      <c r="BE45" s="2117"/>
      <c r="BF45" s="2118"/>
      <c r="BG45" s="2119"/>
      <c r="BH45" s="2119"/>
      <c r="BI45" s="2119"/>
      <c r="BJ45" s="2120"/>
    </row>
    <row r="46" spans="2:62" ht="20.25" customHeight="1" x14ac:dyDescent="0.15">
      <c r="B46" s="2050"/>
      <c r="C46" s="2053"/>
      <c r="D46" s="2054"/>
      <c r="E46" s="761"/>
      <c r="F46" s="762">
        <f>C45</f>
        <v>0</v>
      </c>
      <c r="G46" s="761"/>
      <c r="H46" s="762">
        <f>I45</f>
        <v>0</v>
      </c>
      <c r="I46" s="2057"/>
      <c r="J46" s="2058"/>
      <c r="K46" s="2061"/>
      <c r="L46" s="2062"/>
      <c r="M46" s="2062"/>
      <c r="N46" s="2054"/>
      <c r="O46" s="2066"/>
      <c r="P46" s="2067"/>
      <c r="Q46" s="2067"/>
      <c r="R46" s="2067"/>
      <c r="S46" s="2068"/>
      <c r="T46" s="773" t="s">
        <v>888</v>
      </c>
      <c r="U46" s="774"/>
      <c r="V46" s="775"/>
      <c r="W46" s="557" t="str">
        <f>IF(W45="","",VLOOKUP(W45,'[9]シフト記号表（従来型・ユニット型共通）'!$C$6:$L$47,10,FALSE))</f>
        <v/>
      </c>
      <c r="X46" s="558" t="str">
        <f>IF(X45="","",VLOOKUP(X45,'[9]シフト記号表（従来型・ユニット型共通）'!$C$6:$L$47,10,FALSE))</f>
        <v/>
      </c>
      <c r="Y46" s="558" t="str">
        <f>IF(Y45="","",VLOOKUP(Y45,'[9]シフト記号表（従来型・ユニット型共通）'!$C$6:$L$47,10,FALSE))</f>
        <v/>
      </c>
      <c r="Z46" s="558" t="str">
        <f>IF(Z45="","",VLOOKUP(Z45,'[9]シフト記号表（従来型・ユニット型共通）'!$C$6:$L$47,10,FALSE))</f>
        <v/>
      </c>
      <c r="AA46" s="558" t="str">
        <f>IF(AA45="","",VLOOKUP(AA45,'[9]シフト記号表（従来型・ユニット型共通）'!$C$6:$L$47,10,FALSE))</f>
        <v/>
      </c>
      <c r="AB46" s="558" t="str">
        <f>IF(AB45="","",VLOOKUP(AB45,'[9]シフト記号表（従来型・ユニット型共通）'!$C$6:$L$47,10,FALSE))</f>
        <v/>
      </c>
      <c r="AC46" s="559" t="str">
        <f>IF(AC45="","",VLOOKUP(AC45,'[9]シフト記号表（従来型・ユニット型共通）'!$C$6:$L$47,10,FALSE))</f>
        <v/>
      </c>
      <c r="AD46" s="557" t="str">
        <f>IF(AD45="","",VLOOKUP(AD45,'[9]シフト記号表（従来型・ユニット型共通）'!$C$6:$L$47,10,FALSE))</f>
        <v/>
      </c>
      <c r="AE46" s="558" t="str">
        <f>IF(AE45="","",VLOOKUP(AE45,'[9]シフト記号表（従来型・ユニット型共通）'!$C$6:$L$47,10,FALSE))</f>
        <v/>
      </c>
      <c r="AF46" s="558" t="str">
        <f>IF(AF45="","",VLOOKUP(AF45,'[9]シフト記号表（従来型・ユニット型共通）'!$C$6:$L$47,10,FALSE))</f>
        <v/>
      </c>
      <c r="AG46" s="558" t="str">
        <f>IF(AG45="","",VLOOKUP(AG45,'[9]シフト記号表（従来型・ユニット型共通）'!$C$6:$L$47,10,FALSE))</f>
        <v/>
      </c>
      <c r="AH46" s="558" t="str">
        <f>IF(AH45="","",VLOOKUP(AH45,'[9]シフト記号表（従来型・ユニット型共通）'!$C$6:$L$47,10,FALSE))</f>
        <v/>
      </c>
      <c r="AI46" s="558" t="str">
        <f>IF(AI45="","",VLOOKUP(AI45,'[9]シフト記号表（従来型・ユニット型共通）'!$C$6:$L$47,10,FALSE))</f>
        <v/>
      </c>
      <c r="AJ46" s="559" t="str">
        <f>IF(AJ45="","",VLOOKUP(AJ45,'[9]シフト記号表（従来型・ユニット型共通）'!$C$6:$L$47,10,FALSE))</f>
        <v/>
      </c>
      <c r="AK46" s="557" t="str">
        <f>IF(AK45="","",VLOOKUP(AK45,'[9]シフト記号表（従来型・ユニット型共通）'!$C$6:$L$47,10,FALSE))</f>
        <v/>
      </c>
      <c r="AL46" s="558" t="str">
        <f>IF(AL45="","",VLOOKUP(AL45,'[9]シフト記号表（従来型・ユニット型共通）'!$C$6:$L$47,10,FALSE))</f>
        <v/>
      </c>
      <c r="AM46" s="558" t="str">
        <f>IF(AM45="","",VLOOKUP(AM45,'[9]シフト記号表（従来型・ユニット型共通）'!$C$6:$L$47,10,FALSE))</f>
        <v/>
      </c>
      <c r="AN46" s="558" t="str">
        <f>IF(AN45="","",VLOOKUP(AN45,'[9]シフト記号表（従来型・ユニット型共通）'!$C$6:$L$47,10,FALSE))</f>
        <v/>
      </c>
      <c r="AO46" s="558" t="str">
        <f>IF(AO45="","",VLOOKUP(AO45,'[9]シフト記号表（従来型・ユニット型共通）'!$C$6:$L$47,10,FALSE))</f>
        <v/>
      </c>
      <c r="AP46" s="558" t="str">
        <f>IF(AP45="","",VLOOKUP(AP45,'[9]シフト記号表（従来型・ユニット型共通）'!$C$6:$L$47,10,FALSE))</f>
        <v/>
      </c>
      <c r="AQ46" s="559" t="str">
        <f>IF(AQ45="","",VLOOKUP(AQ45,'[9]シフト記号表（従来型・ユニット型共通）'!$C$6:$L$47,10,FALSE))</f>
        <v/>
      </c>
      <c r="AR46" s="557" t="str">
        <f>IF(AR45="","",VLOOKUP(AR45,'[9]シフト記号表（従来型・ユニット型共通）'!$C$6:$L$47,10,FALSE))</f>
        <v/>
      </c>
      <c r="AS46" s="558" t="str">
        <f>IF(AS45="","",VLOOKUP(AS45,'[9]シフト記号表（従来型・ユニット型共通）'!$C$6:$L$47,10,FALSE))</f>
        <v/>
      </c>
      <c r="AT46" s="558" t="str">
        <f>IF(AT45="","",VLOOKUP(AT45,'[9]シフト記号表（従来型・ユニット型共通）'!$C$6:$L$47,10,FALSE))</f>
        <v/>
      </c>
      <c r="AU46" s="558" t="str">
        <f>IF(AU45="","",VLOOKUP(AU45,'[9]シフト記号表（従来型・ユニット型共通）'!$C$6:$L$47,10,FALSE))</f>
        <v/>
      </c>
      <c r="AV46" s="558" t="str">
        <f>IF(AV45="","",VLOOKUP(AV45,'[9]シフト記号表（従来型・ユニット型共通）'!$C$6:$L$47,10,FALSE))</f>
        <v/>
      </c>
      <c r="AW46" s="558" t="str">
        <f>IF(AW45="","",VLOOKUP(AW45,'[9]シフト記号表（従来型・ユニット型共通）'!$C$6:$L$47,10,FALSE))</f>
        <v/>
      </c>
      <c r="AX46" s="559" t="str">
        <f>IF(AX45="","",VLOOKUP(AX45,'[9]シフト記号表（従来型・ユニット型共通）'!$C$6:$L$47,10,FALSE))</f>
        <v/>
      </c>
      <c r="AY46" s="557" t="str">
        <f>IF(AY45="","",VLOOKUP(AY45,'[9]シフト記号表（従来型・ユニット型共通）'!$C$6:$L$47,10,FALSE))</f>
        <v/>
      </c>
      <c r="AZ46" s="558" t="str">
        <f>IF(AZ45="","",VLOOKUP(AZ45,'[9]シフト記号表（従来型・ユニット型共通）'!$C$6:$L$47,10,FALSE))</f>
        <v/>
      </c>
      <c r="BA46" s="558" t="str">
        <f>IF(BA45="","",VLOOKUP(BA45,'[9]シフト記号表（従来型・ユニット型共通）'!$C$6:$L$47,10,FALSE))</f>
        <v/>
      </c>
      <c r="BB46" s="2046">
        <f>IF($BE$3="４週",SUM(W46:AX46),IF($BE$3="暦月",SUM(W46:BA46),""))</f>
        <v>0</v>
      </c>
      <c r="BC46" s="2047"/>
      <c r="BD46" s="2048">
        <f>IF($BE$3="４週",BB46/4,IF($BE$3="暦月",(BB46/($BE$8/7)),""))</f>
        <v>0</v>
      </c>
      <c r="BE46" s="2047"/>
      <c r="BF46" s="2043"/>
      <c r="BG46" s="2044"/>
      <c r="BH46" s="2044"/>
      <c r="BI46" s="2044"/>
      <c r="BJ46" s="2045"/>
    </row>
    <row r="47" spans="2:62" ht="20.25" customHeight="1" x14ac:dyDescent="0.15">
      <c r="B47" s="2049">
        <f>B45+1</f>
        <v>16</v>
      </c>
      <c r="C47" s="2121"/>
      <c r="D47" s="2122"/>
      <c r="E47" s="761"/>
      <c r="F47" s="762"/>
      <c r="G47" s="761"/>
      <c r="H47" s="762"/>
      <c r="I47" s="2123"/>
      <c r="J47" s="2124"/>
      <c r="K47" s="2125"/>
      <c r="L47" s="2126"/>
      <c r="M47" s="2126"/>
      <c r="N47" s="2122"/>
      <c r="O47" s="2066"/>
      <c r="P47" s="2067"/>
      <c r="Q47" s="2067"/>
      <c r="R47" s="2067"/>
      <c r="S47" s="2068"/>
      <c r="T47" s="776" t="s">
        <v>887</v>
      </c>
      <c r="U47" s="777"/>
      <c r="V47" s="778"/>
      <c r="W47" s="549"/>
      <c r="X47" s="550"/>
      <c r="Y47" s="550"/>
      <c r="Z47" s="550"/>
      <c r="AA47" s="550"/>
      <c r="AB47" s="550"/>
      <c r="AC47" s="551"/>
      <c r="AD47" s="549"/>
      <c r="AE47" s="550"/>
      <c r="AF47" s="550"/>
      <c r="AG47" s="550"/>
      <c r="AH47" s="550"/>
      <c r="AI47" s="550"/>
      <c r="AJ47" s="551"/>
      <c r="AK47" s="549"/>
      <c r="AL47" s="550"/>
      <c r="AM47" s="550"/>
      <c r="AN47" s="550"/>
      <c r="AO47" s="550"/>
      <c r="AP47" s="550"/>
      <c r="AQ47" s="551"/>
      <c r="AR47" s="549"/>
      <c r="AS47" s="550"/>
      <c r="AT47" s="550"/>
      <c r="AU47" s="550"/>
      <c r="AV47" s="550"/>
      <c r="AW47" s="550"/>
      <c r="AX47" s="551"/>
      <c r="AY47" s="549"/>
      <c r="AZ47" s="550"/>
      <c r="BA47" s="772"/>
      <c r="BB47" s="2127"/>
      <c r="BC47" s="2128"/>
      <c r="BD47" s="2116"/>
      <c r="BE47" s="2117"/>
      <c r="BF47" s="2118"/>
      <c r="BG47" s="2119"/>
      <c r="BH47" s="2119"/>
      <c r="BI47" s="2119"/>
      <c r="BJ47" s="2120"/>
    </row>
    <row r="48" spans="2:62" ht="20.25" customHeight="1" x14ac:dyDescent="0.15">
      <c r="B48" s="2050"/>
      <c r="C48" s="2053"/>
      <c r="D48" s="2054"/>
      <c r="E48" s="761"/>
      <c r="F48" s="762">
        <f>C47</f>
        <v>0</v>
      </c>
      <c r="G48" s="761"/>
      <c r="H48" s="762">
        <f>I47</f>
        <v>0</v>
      </c>
      <c r="I48" s="2057"/>
      <c r="J48" s="2058"/>
      <c r="K48" s="2061"/>
      <c r="L48" s="2062"/>
      <c r="M48" s="2062"/>
      <c r="N48" s="2054"/>
      <c r="O48" s="2066"/>
      <c r="P48" s="2067"/>
      <c r="Q48" s="2067"/>
      <c r="R48" s="2067"/>
      <c r="S48" s="2068"/>
      <c r="T48" s="773" t="s">
        <v>888</v>
      </c>
      <c r="U48" s="774"/>
      <c r="V48" s="775"/>
      <c r="W48" s="557" t="str">
        <f>IF(W47="","",VLOOKUP(W47,'[9]シフト記号表（従来型・ユニット型共通）'!$C$6:$L$47,10,FALSE))</f>
        <v/>
      </c>
      <c r="X48" s="558" t="str">
        <f>IF(X47="","",VLOOKUP(X47,'[9]シフト記号表（従来型・ユニット型共通）'!$C$6:$L$47,10,FALSE))</f>
        <v/>
      </c>
      <c r="Y48" s="558" t="str">
        <f>IF(Y47="","",VLOOKUP(Y47,'[9]シフト記号表（従来型・ユニット型共通）'!$C$6:$L$47,10,FALSE))</f>
        <v/>
      </c>
      <c r="Z48" s="558" t="str">
        <f>IF(Z47="","",VLOOKUP(Z47,'[9]シフト記号表（従来型・ユニット型共通）'!$C$6:$L$47,10,FALSE))</f>
        <v/>
      </c>
      <c r="AA48" s="558" t="str">
        <f>IF(AA47="","",VLOOKUP(AA47,'[9]シフト記号表（従来型・ユニット型共通）'!$C$6:$L$47,10,FALSE))</f>
        <v/>
      </c>
      <c r="AB48" s="558" t="str">
        <f>IF(AB47="","",VLOOKUP(AB47,'[9]シフト記号表（従来型・ユニット型共通）'!$C$6:$L$47,10,FALSE))</f>
        <v/>
      </c>
      <c r="AC48" s="559" t="str">
        <f>IF(AC47="","",VLOOKUP(AC47,'[9]シフト記号表（従来型・ユニット型共通）'!$C$6:$L$47,10,FALSE))</f>
        <v/>
      </c>
      <c r="AD48" s="557" t="str">
        <f>IF(AD47="","",VLOOKUP(AD47,'[9]シフト記号表（従来型・ユニット型共通）'!$C$6:$L$47,10,FALSE))</f>
        <v/>
      </c>
      <c r="AE48" s="558" t="str">
        <f>IF(AE47="","",VLOOKUP(AE47,'[9]シフト記号表（従来型・ユニット型共通）'!$C$6:$L$47,10,FALSE))</f>
        <v/>
      </c>
      <c r="AF48" s="558" t="str">
        <f>IF(AF47="","",VLOOKUP(AF47,'[9]シフト記号表（従来型・ユニット型共通）'!$C$6:$L$47,10,FALSE))</f>
        <v/>
      </c>
      <c r="AG48" s="558" t="str">
        <f>IF(AG47="","",VLOOKUP(AG47,'[9]シフト記号表（従来型・ユニット型共通）'!$C$6:$L$47,10,FALSE))</f>
        <v/>
      </c>
      <c r="AH48" s="558" t="str">
        <f>IF(AH47="","",VLOOKUP(AH47,'[9]シフト記号表（従来型・ユニット型共通）'!$C$6:$L$47,10,FALSE))</f>
        <v/>
      </c>
      <c r="AI48" s="558" t="str">
        <f>IF(AI47="","",VLOOKUP(AI47,'[9]シフト記号表（従来型・ユニット型共通）'!$C$6:$L$47,10,FALSE))</f>
        <v/>
      </c>
      <c r="AJ48" s="559" t="str">
        <f>IF(AJ47="","",VLOOKUP(AJ47,'[9]シフト記号表（従来型・ユニット型共通）'!$C$6:$L$47,10,FALSE))</f>
        <v/>
      </c>
      <c r="AK48" s="557" t="str">
        <f>IF(AK47="","",VLOOKUP(AK47,'[9]シフト記号表（従来型・ユニット型共通）'!$C$6:$L$47,10,FALSE))</f>
        <v/>
      </c>
      <c r="AL48" s="558" t="str">
        <f>IF(AL47="","",VLOOKUP(AL47,'[9]シフト記号表（従来型・ユニット型共通）'!$C$6:$L$47,10,FALSE))</f>
        <v/>
      </c>
      <c r="AM48" s="558" t="str">
        <f>IF(AM47="","",VLOOKUP(AM47,'[9]シフト記号表（従来型・ユニット型共通）'!$C$6:$L$47,10,FALSE))</f>
        <v/>
      </c>
      <c r="AN48" s="558" t="str">
        <f>IF(AN47="","",VLOOKUP(AN47,'[9]シフト記号表（従来型・ユニット型共通）'!$C$6:$L$47,10,FALSE))</f>
        <v/>
      </c>
      <c r="AO48" s="558" t="str">
        <f>IF(AO47="","",VLOOKUP(AO47,'[9]シフト記号表（従来型・ユニット型共通）'!$C$6:$L$47,10,FALSE))</f>
        <v/>
      </c>
      <c r="AP48" s="558" t="str">
        <f>IF(AP47="","",VLOOKUP(AP47,'[9]シフト記号表（従来型・ユニット型共通）'!$C$6:$L$47,10,FALSE))</f>
        <v/>
      </c>
      <c r="AQ48" s="559" t="str">
        <f>IF(AQ47="","",VLOOKUP(AQ47,'[9]シフト記号表（従来型・ユニット型共通）'!$C$6:$L$47,10,FALSE))</f>
        <v/>
      </c>
      <c r="AR48" s="557" t="str">
        <f>IF(AR47="","",VLOOKUP(AR47,'[9]シフト記号表（従来型・ユニット型共通）'!$C$6:$L$47,10,FALSE))</f>
        <v/>
      </c>
      <c r="AS48" s="558" t="str">
        <f>IF(AS47="","",VLOOKUP(AS47,'[9]シフト記号表（従来型・ユニット型共通）'!$C$6:$L$47,10,FALSE))</f>
        <v/>
      </c>
      <c r="AT48" s="558" t="str">
        <f>IF(AT47="","",VLOOKUP(AT47,'[9]シフト記号表（従来型・ユニット型共通）'!$C$6:$L$47,10,FALSE))</f>
        <v/>
      </c>
      <c r="AU48" s="558" t="str">
        <f>IF(AU47="","",VLOOKUP(AU47,'[9]シフト記号表（従来型・ユニット型共通）'!$C$6:$L$47,10,FALSE))</f>
        <v/>
      </c>
      <c r="AV48" s="558" t="str">
        <f>IF(AV47="","",VLOOKUP(AV47,'[9]シフト記号表（従来型・ユニット型共通）'!$C$6:$L$47,10,FALSE))</f>
        <v/>
      </c>
      <c r="AW48" s="558" t="str">
        <f>IF(AW47="","",VLOOKUP(AW47,'[9]シフト記号表（従来型・ユニット型共通）'!$C$6:$L$47,10,FALSE))</f>
        <v/>
      </c>
      <c r="AX48" s="559" t="str">
        <f>IF(AX47="","",VLOOKUP(AX47,'[9]シフト記号表（従来型・ユニット型共通）'!$C$6:$L$47,10,FALSE))</f>
        <v/>
      </c>
      <c r="AY48" s="557" t="str">
        <f>IF(AY47="","",VLOOKUP(AY47,'[9]シフト記号表（従来型・ユニット型共通）'!$C$6:$L$47,10,FALSE))</f>
        <v/>
      </c>
      <c r="AZ48" s="558" t="str">
        <f>IF(AZ47="","",VLOOKUP(AZ47,'[9]シフト記号表（従来型・ユニット型共通）'!$C$6:$L$47,10,FALSE))</f>
        <v/>
      </c>
      <c r="BA48" s="558" t="str">
        <f>IF(BA47="","",VLOOKUP(BA47,'[9]シフト記号表（従来型・ユニット型共通）'!$C$6:$L$47,10,FALSE))</f>
        <v/>
      </c>
      <c r="BB48" s="2046">
        <f>IF($BE$3="４週",SUM(W48:AX48),IF($BE$3="暦月",SUM(W48:BA48),""))</f>
        <v>0</v>
      </c>
      <c r="BC48" s="2047"/>
      <c r="BD48" s="2048">
        <f>IF($BE$3="４週",BB48/4,IF($BE$3="暦月",(BB48/($BE$8/7)),""))</f>
        <v>0</v>
      </c>
      <c r="BE48" s="2047"/>
      <c r="BF48" s="2043"/>
      <c r="BG48" s="2044"/>
      <c r="BH48" s="2044"/>
      <c r="BI48" s="2044"/>
      <c r="BJ48" s="2045"/>
    </row>
    <row r="49" spans="2:62" ht="20.25" customHeight="1" x14ac:dyDescent="0.15">
      <c r="B49" s="2049">
        <f>B47+1</f>
        <v>17</v>
      </c>
      <c r="C49" s="2121"/>
      <c r="D49" s="2122"/>
      <c r="E49" s="761"/>
      <c r="F49" s="762"/>
      <c r="G49" s="761"/>
      <c r="H49" s="762"/>
      <c r="I49" s="2123"/>
      <c r="J49" s="2124"/>
      <c r="K49" s="2125"/>
      <c r="L49" s="2126"/>
      <c r="M49" s="2126"/>
      <c r="N49" s="2122"/>
      <c r="O49" s="2066"/>
      <c r="P49" s="2067"/>
      <c r="Q49" s="2067"/>
      <c r="R49" s="2067"/>
      <c r="S49" s="2068"/>
      <c r="T49" s="776" t="s">
        <v>887</v>
      </c>
      <c r="U49" s="777"/>
      <c r="V49" s="778"/>
      <c r="W49" s="549"/>
      <c r="X49" s="550"/>
      <c r="Y49" s="550"/>
      <c r="Z49" s="550"/>
      <c r="AA49" s="550"/>
      <c r="AB49" s="550"/>
      <c r="AC49" s="551"/>
      <c r="AD49" s="549"/>
      <c r="AE49" s="550"/>
      <c r="AF49" s="550"/>
      <c r="AG49" s="550"/>
      <c r="AH49" s="550"/>
      <c r="AI49" s="550"/>
      <c r="AJ49" s="551"/>
      <c r="AK49" s="549"/>
      <c r="AL49" s="550"/>
      <c r="AM49" s="550"/>
      <c r="AN49" s="550"/>
      <c r="AO49" s="550"/>
      <c r="AP49" s="550"/>
      <c r="AQ49" s="551"/>
      <c r="AR49" s="549"/>
      <c r="AS49" s="550"/>
      <c r="AT49" s="550"/>
      <c r="AU49" s="550"/>
      <c r="AV49" s="550"/>
      <c r="AW49" s="550"/>
      <c r="AX49" s="551"/>
      <c r="AY49" s="549"/>
      <c r="AZ49" s="550"/>
      <c r="BA49" s="772"/>
      <c r="BB49" s="2127"/>
      <c r="BC49" s="2128"/>
      <c r="BD49" s="2116"/>
      <c r="BE49" s="2117"/>
      <c r="BF49" s="2118"/>
      <c r="BG49" s="2119"/>
      <c r="BH49" s="2119"/>
      <c r="BI49" s="2119"/>
      <c r="BJ49" s="2120"/>
    </row>
    <row r="50" spans="2:62" ht="20.25" customHeight="1" x14ac:dyDescent="0.15">
      <c r="B50" s="2050"/>
      <c r="C50" s="2053"/>
      <c r="D50" s="2054"/>
      <c r="E50" s="761"/>
      <c r="F50" s="762">
        <f>C49</f>
        <v>0</v>
      </c>
      <c r="G50" s="761"/>
      <c r="H50" s="762">
        <f>I49</f>
        <v>0</v>
      </c>
      <c r="I50" s="2057"/>
      <c r="J50" s="2058"/>
      <c r="K50" s="2061"/>
      <c r="L50" s="2062"/>
      <c r="M50" s="2062"/>
      <c r="N50" s="2054"/>
      <c r="O50" s="2066"/>
      <c r="P50" s="2067"/>
      <c r="Q50" s="2067"/>
      <c r="R50" s="2067"/>
      <c r="S50" s="2068"/>
      <c r="T50" s="773" t="s">
        <v>888</v>
      </c>
      <c r="U50" s="774"/>
      <c r="V50" s="775"/>
      <c r="W50" s="557" t="str">
        <f>IF(W49="","",VLOOKUP(W49,'[9]シフト記号表（従来型・ユニット型共通）'!$C$6:$L$47,10,FALSE))</f>
        <v/>
      </c>
      <c r="X50" s="558" t="str">
        <f>IF(X49="","",VLOOKUP(X49,'[9]シフト記号表（従来型・ユニット型共通）'!$C$6:$L$47,10,FALSE))</f>
        <v/>
      </c>
      <c r="Y50" s="558" t="str">
        <f>IF(Y49="","",VLOOKUP(Y49,'[9]シフト記号表（従来型・ユニット型共通）'!$C$6:$L$47,10,FALSE))</f>
        <v/>
      </c>
      <c r="Z50" s="558" t="str">
        <f>IF(Z49="","",VLOOKUP(Z49,'[9]シフト記号表（従来型・ユニット型共通）'!$C$6:$L$47,10,FALSE))</f>
        <v/>
      </c>
      <c r="AA50" s="558" t="str">
        <f>IF(AA49="","",VLOOKUP(AA49,'[9]シフト記号表（従来型・ユニット型共通）'!$C$6:$L$47,10,FALSE))</f>
        <v/>
      </c>
      <c r="AB50" s="558" t="str">
        <f>IF(AB49="","",VLOOKUP(AB49,'[9]シフト記号表（従来型・ユニット型共通）'!$C$6:$L$47,10,FALSE))</f>
        <v/>
      </c>
      <c r="AC50" s="559" t="str">
        <f>IF(AC49="","",VLOOKUP(AC49,'[9]シフト記号表（従来型・ユニット型共通）'!$C$6:$L$47,10,FALSE))</f>
        <v/>
      </c>
      <c r="AD50" s="557" t="str">
        <f>IF(AD49="","",VLOOKUP(AD49,'[9]シフト記号表（従来型・ユニット型共通）'!$C$6:$L$47,10,FALSE))</f>
        <v/>
      </c>
      <c r="AE50" s="558" t="str">
        <f>IF(AE49="","",VLOOKUP(AE49,'[9]シフト記号表（従来型・ユニット型共通）'!$C$6:$L$47,10,FALSE))</f>
        <v/>
      </c>
      <c r="AF50" s="558" t="str">
        <f>IF(AF49="","",VLOOKUP(AF49,'[9]シフト記号表（従来型・ユニット型共通）'!$C$6:$L$47,10,FALSE))</f>
        <v/>
      </c>
      <c r="AG50" s="558" t="str">
        <f>IF(AG49="","",VLOOKUP(AG49,'[9]シフト記号表（従来型・ユニット型共通）'!$C$6:$L$47,10,FALSE))</f>
        <v/>
      </c>
      <c r="AH50" s="558" t="str">
        <f>IF(AH49="","",VLOOKUP(AH49,'[9]シフト記号表（従来型・ユニット型共通）'!$C$6:$L$47,10,FALSE))</f>
        <v/>
      </c>
      <c r="AI50" s="558" t="str">
        <f>IF(AI49="","",VLOOKUP(AI49,'[9]シフト記号表（従来型・ユニット型共通）'!$C$6:$L$47,10,FALSE))</f>
        <v/>
      </c>
      <c r="AJ50" s="559" t="str">
        <f>IF(AJ49="","",VLOOKUP(AJ49,'[9]シフト記号表（従来型・ユニット型共通）'!$C$6:$L$47,10,FALSE))</f>
        <v/>
      </c>
      <c r="AK50" s="557" t="str">
        <f>IF(AK49="","",VLOOKUP(AK49,'[9]シフト記号表（従来型・ユニット型共通）'!$C$6:$L$47,10,FALSE))</f>
        <v/>
      </c>
      <c r="AL50" s="558" t="str">
        <f>IF(AL49="","",VLOOKUP(AL49,'[9]シフト記号表（従来型・ユニット型共通）'!$C$6:$L$47,10,FALSE))</f>
        <v/>
      </c>
      <c r="AM50" s="558" t="str">
        <f>IF(AM49="","",VLOOKUP(AM49,'[9]シフト記号表（従来型・ユニット型共通）'!$C$6:$L$47,10,FALSE))</f>
        <v/>
      </c>
      <c r="AN50" s="558" t="str">
        <f>IF(AN49="","",VLOOKUP(AN49,'[9]シフト記号表（従来型・ユニット型共通）'!$C$6:$L$47,10,FALSE))</f>
        <v/>
      </c>
      <c r="AO50" s="558" t="str">
        <f>IF(AO49="","",VLOOKUP(AO49,'[9]シフト記号表（従来型・ユニット型共通）'!$C$6:$L$47,10,FALSE))</f>
        <v/>
      </c>
      <c r="AP50" s="558" t="str">
        <f>IF(AP49="","",VLOOKUP(AP49,'[9]シフト記号表（従来型・ユニット型共通）'!$C$6:$L$47,10,FALSE))</f>
        <v/>
      </c>
      <c r="AQ50" s="559" t="str">
        <f>IF(AQ49="","",VLOOKUP(AQ49,'[9]シフト記号表（従来型・ユニット型共通）'!$C$6:$L$47,10,FALSE))</f>
        <v/>
      </c>
      <c r="AR50" s="557" t="str">
        <f>IF(AR49="","",VLOOKUP(AR49,'[9]シフト記号表（従来型・ユニット型共通）'!$C$6:$L$47,10,FALSE))</f>
        <v/>
      </c>
      <c r="AS50" s="558" t="str">
        <f>IF(AS49="","",VLOOKUP(AS49,'[9]シフト記号表（従来型・ユニット型共通）'!$C$6:$L$47,10,FALSE))</f>
        <v/>
      </c>
      <c r="AT50" s="558" t="str">
        <f>IF(AT49="","",VLOOKUP(AT49,'[9]シフト記号表（従来型・ユニット型共通）'!$C$6:$L$47,10,FALSE))</f>
        <v/>
      </c>
      <c r="AU50" s="558" t="str">
        <f>IF(AU49="","",VLOOKUP(AU49,'[9]シフト記号表（従来型・ユニット型共通）'!$C$6:$L$47,10,FALSE))</f>
        <v/>
      </c>
      <c r="AV50" s="558" t="str">
        <f>IF(AV49="","",VLOOKUP(AV49,'[9]シフト記号表（従来型・ユニット型共通）'!$C$6:$L$47,10,FALSE))</f>
        <v/>
      </c>
      <c r="AW50" s="558" t="str">
        <f>IF(AW49="","",VLOOKUP(AW49,'[9]シフト記号表（従来型・ユニット型共通）'!$C$6:$L$47,10,FALSE))</f>
        <v/>
      </c>
      <c r="AX50" s="559" t="str">
        <f>IF(AX49="","",VLOOKUP(AX49,'[9]シフト記号表（従来型・ユニット型共通）'!$C$6:$L$47,10,FALSE))</f>
        <v/>
      </c>
      <c r="AY50" s="557" t="str">
        <f>IF(AY49="","",VLOOKUP(AY49,'[9]シフト記号表（従来型・ユニット型共通）'!$C$6:$L$47,10,FALSE))</f>
        <v/>
      </c>
      <c r="AZ50" s="558" t="str">
        <f>IF(AZ49="","",VLOOKUP(AZ49,'[9]シフト記号表（従来型・ユニット型共通）'!$C$6:$L$47,10,FALSE))</f>
        <v/>
      </c>
      <c r="BA50" s="558" t="str">
        <f>IF(BA49="","",VLOOKUP(BA49,'[9]シフト記号表（従来型・ユニット型共通）'!$C$6:$L$47,10,FALSE))</f>
        <v/>
      </c>
      <c r="BB50" s="2046">
        <f>IF($BE$3="４週",SUM(W50:AX50),IF($BE$3="暦月",SUM(W50:BA50),""))</f>
        <v>0</v>
      </c>
      <c r="BC50" s="2047"/>
      <c r="BD50" s="2048">
        <f>IF($BE$3="４週",BB50/4,IF($BE$3="暦月",(BB50/($BE$8/7)),""))</f>
        <v>0</v>
      </c>
      <c r="BE50" s="2047"/>
      <c r="BF50" s="2043"/>
      <c r="BG50" s="2044"/>
      <c r="BH50" s="2044"/>
      <c r="BI50" s="2044"/>
      <c r="BJ50" s="2045"/>
    </row>
    <row r="51" spans="2:62" ht="20.25" customHeight="1" x14ac:dyDescent="0.15">
      <c r="B51" s="2049">
        <f>B49+1</f>
        <v>18</v>
      </c>
      <c r="C51" s="2121"/>
      <c r="D51" s="2122"/>
      <c r="E51" s="761"/>
      <c r="F51" s="762"/>
      <c r="G51" s="761"/>
      <c r="H51" s="762"/>
      <c r="I51" s="2123"/>
      <c r="J51" s="2124"/>
      <c r="K51" s="2125"/>
      <c r="L51" s="2126"/>
      <c r="M51" s="2126"/>
      <c r="N51" s="2122"/>
      <c r="O51" s="2066"/>
      <c r="P51" s="2067"/>
      <c r="Q51" s="2067"/>
      <c r="R51" s="2067"/>
      <c r="S51" s="2068"/>
      <c r="T51" s="776" t="s">
        <v>887</v>
      </c>
      <c r="U51" s="777"/>
      <c r="V51" s="778"/>
      <c r="W51" s="549"/>
      <c r="X51" s="550"/>
      <c r="Y51" s="550"/>
      <c r="Z51" s="550"/>
      <c r="AA51" s="550"/>
      <c r="AB51" s="550"/>
      <c r="AC51" s="551"/>
      <c r="AD51" s="549"/>
      <c r="AE51" s="550"/>
      <c r="AF51" s="550"/>
      <c r="AG51" s="550"/>
      <c r="AH51" s="550"/>
      <c r="AI51" s="550"/>
      <c r="AJ51" s="551"/>
      <c r="AK51" s="549"/>
      <c r="AL51" s="550"/>
      <c r="AM51" s="550"/>
      <c r="AN51" s="550"/>
      <c r="AO51" s="550"/>
      <c r="AP51" s="550"/>
      <c r="AQ51" s="551"/>
      <c r="AR51" s="549"/>
      <c r="AS51" s="550"/>
      <c r="AT51" s="550"/>
      <c r="AU51" s="550"/>
      <c r="AV51" s="550"/>
      <c r="AW51" s="550"/>
      <c r="AX51" s="551"/>
      <c r="AY51" s="549"/>
      <c r="AZ51" s="550"/>
      <c r="BA51" s="772"/>
      <c r="BB51" s="2127"/>
      <c r="BC51" s="2128"/>
      <c r="BD51" s="2116"/>
      <c r="BE51" s="2117"/>
      <c r="BF51" s="2118"/>
      <c r="BG51" s="2119"/>
      <c r="BH51" s="2119"/>
      <c r="BI51" s="2119"/>
      <c r="BJ51" s="2120"/>
    </row>
    <row r="52" spans="2:62" ht="20.25" customHeight="1" x14ac:dyDescent="0.15">
      <c r="B52" s="2050"/>
      <c r="C52" s="2053"/>
      <c r="D52" s="2054"/>
      <c r="E52" s="761"/>
      <c r="F52" s="762">
        <f>C51</f>
        <v>0</v>
      </c>
      <c r="G52" s="761"/>
      <c r="H52" s="762">
        <f>I51</f>
        <v>0</v>
      </c>
      <c r="I52" s="2057"/>
      <c r="J52" s="2058"/>
      <c r="K52" s="2061"/>
      <c r="L52" s="2062"/>
      <c r="M52" s="2062"/>
      <c r="N52" s="2054"/>
      <c r="O52" s="2066"/>
      <c r="P52" s="2067"/>
      <c r="Q52" s="2067"/>
      <c r="R52" s="2067"/>
      <c r="S52" s="2068"/>
      <c r="T52" s="773" t="s">
        <v>888</v>
      </c>
      <c r="U52" s="774"/>
      <c r="V52" s="775"/>
      <c r="W52" s="557" t="str">
        <f>IF(W51="","",VLOOKUP(W51,'[9]シフト記号表（従来型・ユニット型共通）'!$C$6:$L$47,10,FALSE))</f>
        <v/>
      </c>
      <c r="X52" s="558" t="str">
        <f>IF(X51="","",VLOOKUP(X51,'[9]シフト記号表（従来型・ユニット型共通）'!$C$6:$L$47,10,FALSE))</f>
        <v/>
      </c>
      <c r="Y52" s="558" t="str">
        <f>IF(Y51="","",VLOOKUP(Y51,'[9]シフト記号表（従来型・ユニット型共通）'!$C$6:$L$47,10,FALSE))</f>
        <v/>
      </c>
      <c r="Z52" s="558" t="str">
        <f>IF(Z51="","",VLOOKUP(Z51,'[9]シフト記号表（従来型・ユニット型共通）'!$C$6:$L$47,10,FALSE))</f>
        <v/>
      </c>
      <c r="AA52" s="558" t="str">
        <f>IF(AA51="","",VLOOKUP(AA51,'[9]シフト記号表（従来型・ユニット型共通）'!$C$6:$L$47,10,FALSE))</f>
        <v/>
      </c>
      <c r="AB52" s="558" t="str">
        <f>IF(AB51="","",VLOOKUP(AB51,'[9]シフト記号表（従来型・ユニット型共通）'!$C$6:$L$47,10,FALSE))</f>
        <v/>
      </c>
      <c r="AC52" s="559" t="str">
        <f>IF(AC51="","",VLOOKUP(AC51,'[9]シフト記号表（従来型・ユニット型共通）'!$C$6:$L$47,10,FALSE))</f>
        <v/>
      </c>
      <c r="AD52" s="557" t="str">
        <f>IF(AD51="","",VLOOKUP(AD51,'[9]シフト記号表（従来型・ユニット型共通）'!$C$6:$L$47,10,FALSE))</f>
        <v/>
      </c>
      <c r="AE52" s="558" t="str">
        <f>IF(AE51="","",VLOOKUP(AE51,'[9]シフト記号表（従来型・ユニット型共通）'!$C$6:$L$47,10,FALSE))</f>
        <v/>
      </c>
      <c r="AF52" s="558" t="str">
        <f>IF(AF51="","",VLOOKUP(AF51,'[9]シフト記号表（従来型・ユニット型共通）'!$C$6:$L$47,10,FALSE))</f>
        <v/>
      </c>
      <c r="AG52" s="558" t="str">
        <f>IF(AG51="","",VLOOKUP(AG51,'[9]シフト記号表（従来型・ユニット型共通）'!$C$6:$L$47,10,FALSE))</f>
        <v/>
      </c>
      <c r="AH52" s="558" t="str">
        <f>IF(AH51="","",VLOOKUP(AH51,'[9]シフト記号表（従来型・ユニット型共通）'!$C$6:$L$47,10,FALSE))</f>
        <v/>
      </c>
      <c r="AI52" s="558" t="str">
        <f>IF(AI51="","",VLOOKUP(AI51,'[9]シフト記号表（従来型・ユニット型共通）'!$C$6:$L$47,10,FALSE))</f>
        <v/>
      </c>
      <c r="AJ52" s="559" t="str">
        <f>IF(AJ51="","",VLOOKUP(AJ51,'[9]シフト記号表（従来型・ユニット型共通）'!$C$6:$L$47,10,FALSE))</f>
        <v/>
      </c>
      <c r="AK52" s="557" t="str">
        <f>IF(AK51="","",VLOOKUP(AK51,'[9]シフト記号表（従来型・ユニット型共通）'!$C$6:$L$47,10,FALSE))</f>
        <v/>
      </c>
      <c r="AL52" s="558" t="str">
        <f>IF(AL51="","",VLOOKUP(AL51,'[9]シフト記号表（従来型・ユニット型共通）'!$C$6:$L$47,10,FALSE))</f>
        <v/>
      </c>
      <c r="AM52" s="558" t="str">
        <f>IF(AM51="","",VLOOKUP(AM51,'[9]シフト記号表（従来型・ユニット型共通）'!$C$6:$L$47,10,FALSE))</f>
        <v/>
      </c>
      <c r="AN52" s="558" t="str">
        <f>IF(AN51="","",VLOOKUP(AN51,'[9]シフト記号表（従来型・ユニット型共通）'!$C$6:$L$47,10,FALSE))</f>
        <v/>
      </c>
      <c r="AO52" s="558" t="str">
        <f>IF(AO51="","",VLOOKUP(AO51,'[9]シフト記号表（従来型・ユニット型共通）'!$C$6:$L$47,10,FALSE))</f>
        <v/>
      </c>
      <c r="AP52" s="558" t="str">
        <f>IF(AP51="","",VLOOKUP(AP51,'[9]シフト記号表（従来型・ユニット型共通）'!$C$6:$L$47,10,FALSE))</f>
        <v/>
      </c>
      <c r="AQ52" s="559" t="str">
        <f>IF(AQ51="","",VLOOKUP(AQ51,'[9]シフト記号表（従来型・ユニット型共通）'!$C$6:$L$47,10,FALSE))</f>
        <v/>
      </c>
      <c r="AR52" s="557" t="str">
        <f>IF(AR51="","",VLOOKUP(AR51,'[9]シフト記号表（従来型・ユニット型共通）'!$C$6:$L$47,10,FALSE))</f>
        <v/>
      </c>
      <c r="AS52" s="558" t="str">
        <f>IF(AS51="","",VLOOKUP(AS51,'[9]シフト記号表（従来型・ユニット型共通）'!$C$6:$L$47,10,FALSE))</f>
        <v/>
      </c>
      <c r="AT52" s="558" t="str">
        <f>IF(AT51="","",VLOOKUP(AT51,'[9]シフト記号表（従来型・ユニット型共通）'!$C$6:$L$47,10,FALSE))</f>
        <v/>
      </c>
      <c r="AU52" s="558" t="str">
        <f>IF(AU51="","",VLOOKUP(AU51,'[9]シフト記号表（従来型・ユニット型共通）'!$C$6:$L$47,10,FALSE))</f>
        <v/>
      </c>
      <c r="AV52" s="558" t="str">
        <f>IF(AV51="","",VLOOKUP(AV51,'[9]シフト記号表（従来型・ユニット型共通）'!$C$6:$L$47,10,FALSE))</f>
        <v/>
      </c>
      <c r="AW52" s="558" t="str">
        <f>IF(AW51="","",VLOOKUP(AW51,'[9]シフト記号表（従来型・ユニット型共通）'!$C$6:$L$47,10,FALSE))</f>
        <v/>
      </c>
      <c r="AX52" s="559" t="str">
        <f>IF(AX51="","",VLOOKUP(AX51,'[9]シフト記号表（従来型・ユニット型共通）'!$C$6:$L$47,10,FALSE))</f>
        <v/>
      </c>
      <c r="AY52" s="557" t="str">
        <f>IF(AY51="","",VLOOKUP(AY51,'[9]シフト記号表（従来型・ユニット型共通）'!$C$6:$L$47,10,FALSE))</f>
        <v/>
      </c>
      <c r="AZ52" s="558" t="str">
        <f>IF(AZ51="","",VLOOKUP(AZ51,'[9]シフト記号表（従来型・ユニット型共通）'!$C$6:$L$47,10,FALSE))</f>
        <v/>
      </c>
      <c r="BA52" s="558" t="str">
        <f>IF(BA51="","",VLOOKUP(BA51,'[9]シフト記号表（従来型・ユニット型共通）'!$C$6:$L$47,10,FALSE))</f>
        <v/>
      </c>
      <c r="BB52" s="2046">
        <f>IF($BE$3="４週",SUM(W52:AX52),IF($BE$3="暦月",SUM(W52:BA52),""))</f>
        <v>0</v>
      </c>
      <c r="BC52" s="2047"/>
      <c r="BD52" s="2048">
        <f>IF($BE$3="４週",BB52/4,IF($BE$3="暦月",(BB52/($BE$8/7)),""))</f>
        <v>0</v>
      </c>
      <c r="BE52" s="2047"/>
      <c r="BF52" s="2043"/>
      <c r="BG52" s="2044"/>
      <c r="BH52" s="2044"/>
      <c r="BI52" s="2044"/>
      <c r="BJ52" s="2045"/>
    </row>
    <row r="53" spans="2:62" ht="20.25" customHeight="1" x14ac:dyDescent="0.15">
      <c r="B53" s="2049">
        <f>B51+1</f>
        <v>19</v>
      </c>
      <c r="C53" s="2121"/>
      <c r="D53" s="2122"/>
      <c r="E53" s="767"/>
      <c r="F53" s="768"/>
      <c r="G53" s="767"/>
      <c r="H53" s="768"/>
      <c r="I53" s="2123"/>
      <c r="J53" s="2124"/>
      <c r="K53" s="2125"/>
      <c r="L53" s="2126"/>
      <c r="M53" s="2126"/>
      <c r="N53" s="2122"/>
      <c r="O53" s="2066"/>
      <c r="P53" s="2067"/>
      <c r="Q53" s="2067"/>
      <c r="R53" s="2067"/>
      <c r="S53" s="2068"/>
      <c r="T53" s="769" t="s">
        <v>887</v>
      </c>
      <c r="U53" s="770"/>
      <c r="V53" s="771"/>
      <c r="W53" s="549"/>
      <c r="X53" s="550"/>
      <c r="Y53" s="550"/>
      <c r="Z53" s="550"/>
      <c r="AA53" s="550"/>
      <c r="AB53" s="550"/>
      <c r="AC53" s="551"/>
      <c r="AD53" s="549"/>
      <c r="AE53" s="550"/>
      <c r="AF53" s="550"/>
      <c r="AG53" s="550"/>
      <c r="AH53" s="550"/>
      <c r="AI53" s="550"/>
      <c r="AJ53" s="551"/>
      <c r="AK53" s="549"/>
      <c r="AL53" s="550"/>
      <c r="AM53" s="550"/>
      <c r="AN53" s="550"/>
      <c r="AO53" s="550"/>
      <c r="AP53" s="550"/>
      <c r="AQ53" s="551"/>
      <c r="AR53" s="549"/>
      <c r="AS53" s="550"/>
      <c r="AT53" s="550"/>
      <c r="AU53" s="550"/>
      <c r="AV53" s="550"/>
      <c r="AW53" s="550"/>
      <c r="AX53" s="551"/>
      <c r="AY53" s="549"/>
      <c r="AZ53" s="550"/>
      <c r="BA53" s="772"/>
      <c r="BB53" s="2127"/>
      <c r="BC53" s="2128"/>
      <c r="BD53" s="2116"/>
      <c r="BE53" s="2117"/>
      <c r="BF53" s="2118"/>
      <c r="BG53" s="2119"/>
      <c r="BH53" s="2119"/>
      <c r="BI53" s="2119"/>
      <c r="BJ53" s="2120"/>
    </row>
    <row r="54" spans="2:62" ht="20.25" customHeight="1" x14ac:dyDescent="0.15">
      <c r="B54" s="2050"/>
      <c r="C54" s="2053"/>
      <c r="D54" s="2054"/>
      <c r="E54" s="761"/>
      <c r="F54" s="762">
        <f>C53</f>
        <v>0</v>
      </c>
      <c r="G54" s="761"/>
      <c r="H54" s="762">
        <f>I53</f>
        <v>0</v>
      </c>
      <c r="I54" s="2057"/>
      <c r="J54" s="2058"/>
      <c r="K54" s="2061"/>
      <c r="L54" s="2062"/>
      <c r="M54" s="2062"/>
      <c r="N54" s="2054"/>
      <c r="O54" s="2066"/>
      <c r="P54" s="2067"/>
      <c r="Q54" s="2067"/>
      <c r="R54" s="2067"/>
      <c r="S54" s="2068"/>
      <c r="T54" s="773" t="s">
        <v>888</v>
      </c>
      <c r="U54" s="765"/>
      <c r="V54" s="766"/>
      <c r="W54" s="557" t="str">
        <f>IF(W53="","",VLOOKUP(W53,'[9]シフト記号表（従来型・ユニット型共通）'!$C$6:$L$47,10,FALSE))</f>
        <v/>
      </c>
      <c r="X54" s="558" t="str">
        <f>IF(X53="","",VLOOKUP(X53,'[9]シフト記号表（従来型・ユニット型共通）'!$C$6:$L$47,10,FALSE))</f>
        <v/>
      </c>
      <c r="Y54" s="558" t="str">
        <f>IF(Y53="","",VLOOKUP(Y53,'[9]シフト記号表（従来型・ユニット型共通）'!$C$6:$L$47,10,FALSE))</f>
        <v/>
      </c>
      <c r="Z54" s="558" t="str">
        <f>IF(Z53="","",VLOOKUP(Z53,'[9]シフト記号表（従来型・ユニット型共通）'!$C$6:$L$47,10,FALSE))</f>
        <v/>
      </c>
      <c r="AA54" s="558" t="str">
        <f>IF(AA53="","",VLOOKUP(AA53,'[9]シフト記号表（従来型・ユニット型共通）'!$C$6:$L$47,10,FALSE))</f>
        <v/>
      </c>
      <c r="AB54" s="558" t="str">
        <f>IF(AB53="","",VLOOKUP(AB53,'[9]シフト記号表（従来型・ユニット型共通）'!$C$6:$L$47,10,FALSE))</f>
        <v/>
      </c>
      <c r="AC54" s="559" t="str">
        <f>IF(AC53="","",VLOOKUP(AC53,'[9]シフト記号表（従来型・ユニット型共通）'!$C$6:$L$47,10,FALSE))</f>
        <v/>
      </c>
      <c r="AD54" s="557" t="str">
        <f>IF(AD53="","",VLOOKUP(AD53,'[9]シフト記号表（従来型・ユニット型共通）'!$C$6:$L$47,10,FALSE))</f>
        <v/>
      </c>
      <c r="AE54" s="558" t="str">
        <f>IF(AE53="","",VLOOKUP(AE53,'[9]シフト記号表（従来型・ユニット型共通）'!$C$6:$L$47,10,FALSE))</f>
        <v/>
      </c>
      <c r="AF54" s="558" t="str">
        <f>IF(AF53="","",VLOOKUP(AF53,'[9]シフト記号表（従来型・ユニット型共通）'!$C$6:$L$47,10,FALSE))</f>
        <v/>
      </c>
      <c r="AG54" s="558" t="str">
        <f>IF(AG53="","",VLOOKUP(AG53,'[9]シフト記号表（従来型・ユニット型共通）'!$C$6:$L$47,10,FALSE))</f>
        <v/>
      </c>
      <c r="AH54" s="558" t="str">
        <f>IF(AH53="","",VLOOKUP(AH53,'[9]シフト記号表（従来型・ユニット型共通）'!$C$6:$L$47,10,FALSE))</f>
        <v/>
      </c>
      <c r="AI54" s="558" t="str">
        <f>IF(AI53="","",VLOOKUP(AI53,'[9]シフト記号表（従来型・ユニット型共通）'!$C$6:$L$47,10,FALSE))</f>
        <v/>
      </c>
      <c r="AJ54" s="559" t="str">
        <f>IF(AJ53="","",VLOOKUP(AJ53,'[9]シフト記号表（従来型・ユニット型共通）'!$C$6:$L$47,10,FALSE))</f>
        <v/>
      </c>
      <c r="AK54" s="557" t="str">
        <f>IF(AK53="","",VLOOKUP(AK53,'[9]シフト記号表（従来型・ユニット型共通）'!$C$6:$L$47,10,FALSE))</f>
        <v/>
      </c>
      <c r="AL54" s="558" t="str">
        <f>IF(AL53="","",VLOOKUP(AL53,'[9]シフト記号表（従来型・ユニット型共通）'!$C$6:$L$47,10,FALSE))</f>
        <v/>
      </c>
      <c r="AM54" s="558" t="str">
        <f>IF(AM53="","",VLOOKUP(AM53,'[9]シフト記号表（従来型・ユニット型共通）'!$C$6:$L$47,10,FALSE))</f>
        <v/>
      </c>
      <c r="AN54" s="558" t="str">
        <f>IF(AN53="","",VLOOKUP(AN53,'[9]シフト記号表（従来型・ユニット型共通）'!$C$6:$L$47,10,FALSE))</f>
        <v/>
      </c>
      <c r="AO54" s="558" t="str">
        <f>IF(AO53="","",VLOOKUP(AO53,'[9]シフト記号表（従来型・ユニット型共通）'!$C$6:$L$47,10,FALSE))</f>
        <v/>
      </c>
      <c r="AP54" s="558" t="str">
        <f>IF(AP53="","",VLOOKUP(AP53,'[9]シフト記号表（従来型・ユニット型共通）'!$C$6:$L$47,10,FALSE))</f>
        <v/>
      </c>
      <c r="AQ54" s="559" t="str">
        <f>IF(AQ53="","",VLOOKUP(AQ53,'[9]シフト記号表（従来型・ユニット型共通）'!$C$6:$L$47,10,FALSE))</f>
        <v/>
      </c>
      <c r="AR54" s="557" t="str">
        <f>IF(AR53="","",VLOOKUP(AR53,'[9]シフト記号表（従来型・ユニット型共通）'!$C$6:$L$47,10,FALSE))</f>
        <v/>
      </c>
      <c r="AS54" s="558" t="str">
        <f>IF(AS53="","",VLOOKUP(AS53,'[9]シフト記号表（従来型・ユニット型共通）'!$C$6:$L$47,10,FALSE))</f>
        <v/>
      </c>
      <c r="AT54" s="558" t="str">
        <f>IF(AT53="","",VLOOKUP(AT53,'[9]シフト記号表（従来型・ユニット型共通）'!$C$6:$L$47,10,FALSE))</f>
        <v/>
      </c>
      <c r="AU54" s="558" t="str">
        <f>IF(AU53="","",VLOOKUP(AU53,'[9]シフト記号表（従来型・ユニット型共通）'!$C$6:$L$47,10,FALSE))</f>
        <v/>
      </c>
      <c r="AV54" s="558" t="str">
        <f>IF(AV53="","",VLOOKUP(AV53,'[9]シフト記号表（従来型・ユニット型共通）'!$C$6:$L$47,10,FALSE))</f>
        <v/>
      </c>
      <c r="AW54" s="558" t="str">
        <f>IF(AW53="","",VLOOKUP(AW53,'[9]シフト記号表（従来型・ユニット型共通）'!$C$6:$L$47,10,FALSE))</f>
        <v/>
      </c>
      <c r="AX54" s="559" t="str">
        <f>IF(AX53="","",VLOOKUP(AX53,'[9]シフト記号表（従来型・ユニット型共通）'!$C$6:$L$47,10,FALSE))</f>
        <v/>
      </c>
      <c r="AY54" s="557" t="str">
        <f>IF(AY53="","",VLOOKUP(AY53,'[9]シフト記号表（従来型・ユニット型共通）'!$C$6:$L$47,10,FALSE))</f>
        <v/>
      </c>
      <c r="AZ54" s="558" t="str">
        <f>IF(AZ53="","",VLOOKUP(AZ53,'[9]シフト記号表（従来型・ユニット型共通）'!$C$6:$L$47,10,FALSE))</f>
        <v/>
      </c>
      <c r="BA54" s="558" t="str">
        <f>IF(BA53="","",VLOOKUP(BA53,'[9]シフト記号表（従来型・ユニット型共通）'!$C$6:$L$47,10,FALSE))</f>
        <v/>
      </c>
      <c r="BB54" s="2046">
        <f>IF($BE$3="４週",SUM(W54:AX54),IF($BE$3="暦月",SUM(W54:BA54),""))</f>
        <v>0</v>
      </c>
      <c r="BC54" s="2047"/>
      <c r="BD54" s="2048">
        <f>IF($BE$3="４週",BB54/4,IF($BE$3="暦月",(BB54/($BE$8/7)),""))</f>
        <v>0</v>
      </c>
      <c r="BE54" s="2047"/>
      <c r="BF54" s="2043"/>
      <c r="BG54" s="2044"/>
      <c r="BH54" s="2044"/>
      <c r="BI54" s="2044"/>
      <c r="BJ54" s="2045"/>
    </row>
    <row r="55" spans="2:62" ht="20.25" customHeight="1" x14ac:dyDescent="0.15">
      <c r="B55" s="2049">
        <f>B53+1</f>
        <v>20</v>
      </c>
      <c r="C55" s="2121"/>
      <c r="D55" s="2122"/>
      <c r="E55" s="767"/>
      <c r="F55" s="768"/>
      <c r="G55" s="767"/>
      <c r="H55" s="768"/>
      <c r="I55" s="2123"/>
      <c r="J55" s="2124"/>
      <c r="K55" s="2125"/>
      <c r="L55" s="2126"/>
      <c r="M55" s="2126"/>
      <c r="N55" s="2122"/>
      <c r="O55" s="2066"/>
      <c r="P55" s="2067"/>
      <c r="Q55" s="2067"/>
      <c r="R55" s="2067"/>
      <c r="S55" s="2068"/>
      <c r="T55" s="769" t="s">
        <v>887</v>
      </c>
      <c r="U55" s="770"/>
      <c r="V55" s="771"/>
      <c r="W55" s="549"/>
      <c r="X55" s="550"/>
      <c r="Y55" s="550"/>
      <c r="Z55" s="550"/>
      <c r="AA55" s="550"/>
      <c r="AB55" s="550"/>
      <c r="AC55" s="551"/>
      <c r="AD55" s="549"/>
      <c r="AE55" s="550"/>
      <c r="AF55" s="550"/>
      <c r="AG55" s="550"/>
      <c r="AH55" s="550"/>
      <c r="AI55" s="550"/>
      <c r="AJ55" s="551"/>
      <c r="AK55" s="549"/>
      <c r="AL55" s="550"/>
      <c r="AM55" s="550"/>
      <c r="AN55" s="550"/>
      <c r="AO55" s="550"/>
      <c r="AP55" s="550"/>
      <c r="AQ55" s="551"/>
      <c r="AR55" s="549"/>
      <c r="AS55" s="550"/>
      <c r="AT55" s="550"/>
      <c r="AU55" s="550"/>
      <c r="AV55" s="550"/>
      <c r="AW55" s="550"/>
      <c r="AX55" s="551"/>
      <c r="AY55" s="549"/>
      <c r="AZ55" s="550"/>
      <c r="BA55" s="772"/>
      <c r="BB55" s="2127"/>
      <c r="BC55" s="2128"/>
      <c r="BD55" s="2116"/>
      <c r="BE55" s="2117"/>
      <c r="BF55" s="2118"/>
      <c r="BG55" s="2119"/>
      <c r="BH55" s="2119"/>
      <c r="BI55" s="2119"/>
      <c r="BJ55" s="2120"/>
    </row>
    <row r="56" spans="2:62" ht="20.25" customHeight="1" x14ac:dyDescent="0.15">
      <c r="B56" s="2050"/>
      <c r="C56" s="2053"/>
      <c r="D56" s="2054"/>
      <c r="E56" s="761"/>
      <c r="F56" s="762">
        <f>C55</f>
        <v>0</v>
      </c>
      <c r="G56" s="761"/>
      <c r="H56" s="762">
        <f>I55</f>
        <v>0</v>
      </c>
      <c r="I56" s="2057"/>
      <c r="J56" s="2058"/>
      <c r="K56" s="2061"/>
      <c r="L56" s="2062"/>
      <c r="M56" s="2062"/>
      <c r="N56" s="2054"/>
      <c r="O56" s="2066"/>
      <c r="P56" s="2067"/>
      <c r="Q56" s="2067"/>
      <c r="R56" s="2067"/>
      <c r="S56" s="2068"/>
      <c r="T56" s="773" t="s">
        <v>888</v>
      </c>
      <c r="U56" s="774"/>
      <c r="V56" s="775"/>
      <c r="W56" s="557" t="str">
        <f>IF(W55="","",VLOOKUP(W55,'[9]シフト記号表（従来型・ユニット型共通）'!$C$6:$L$47,10,FALSE))</f>
        <v/>
      </c>
      <c r="X56" s="558" t="str">
        <f>IF(X55="","",VLOOKUP(X55,'[9]シフト記号表（従来型・ユニット型共通）'!$C$6:$L$47,10,FALSE))</f>
        <v/>
      </c>
      <c r="Y56" s="558" t="str">
        <f>IF(Y55="","",VLOOKUP(Y55,'[9]シフト記号表（従来型・ユニット型共通）'!$C$6:$L$47,10,FALSE))</f>
        <v/>
      </c>
      <c r="Z56" s="558" t="str">
        <f>IF(Z55="","",VLOOKUP(Z55,'[9]シフト記号表（従来型・ユニット型共通）'!$C$6:$L$47,10,FALSE))</f>
        <v/>
      </c>
      <c r="AA56" s="558" t="str">
        <f>IF(AA55="","",VLOOKUP(AA55,'[9]シフト記号表（従来型・ユニット型共通）'!$C$6:$L$47,10,FALSE))</f>
        <v/>
      </c>
      <c r="AB56" s="558" t="str">
        <f>IF(AB55="","",VLOOKUP(AB55,'[9]シフト記号表（従来型・ユニット型共通）'!$C$6:$L$47,10,FALSE))</f>
        <v/>
      </c>
      <c r="AC56" s="559" t="str">
        <f>IF(AC55="","",VLOOKUP(AC55,'[9]シフト記号表（従来型・ユニット型共通）'!$C$6:$L$47,10,FALSE))</f>
        <v/>
      </c>
      <c r="AD56" s="557" t="str">
        <f>IF(AD55="","",VLOOKUP(AD55,'[9]シフト記号表（従来型・ユニット型共通）'!$C$6:$L$47,10,FALSE))</f>
        <v/>
      </c>
      <c r="AE56" s="558" t="str">
        <f>IF(AE55="","",VLOOKUP(AE55,'[9]シフト記号表（従来型・ユニット型共通）'!$C$6:$L$47,10,FALSE))</f>
        <v/>
      </c>
      <c r="AF56" s="558" t="str">
        <f>IF(AF55="","",VLOOKUP(AF55,'[9]シフト記号表（従来型・ユニット型共通）'!$C$6:$L$47,10,FALSE))</f>
        <v/>
      </c>
      <c r="AG56" s="558" t="str">
        <f>IF(AG55="","",VLOOKUP(AG55,'[9]シフト記号表（従来型・ユニット型共通）'!$C$6:$L$47,10,FALSE))</f>
        <v/>
      </c>
      <c r="AH56" s="558" t="str">
        <f>IF(AH55="","",VLOOKUP(AH55,'[9]シフト記号表（従来型・ユニット型共通）'!$C$6:$L$47,10,FALSE))</f>
        <v/>
      </c>
      <c r="AI56" s="558" t="str">
        <f>IF(AI55="","",VLOOKUP(AI55,'[9]シフト記号表（従来型・ユニット型共通）'!$C$6:$L$47,10,FALSE))</f>
        <v/>
      </c>
      <c r="AJ56" s="559" t="str">
        <f>IF(AJ55="","",VLOOKUP(AJ55,'[9]シフト記号表（従来型・ユニット型共通）'!$C$6:$L$47,10,FALSE))</f>
        <v/>
      </c>
      <c r="AK56" s="557" t="str">
        <f>IF(AK55="","",VLOOKUP(AK55,'[9]シフト記号表（従来型・ユニット型共通）'!$C$6:$L$47,10,FALSE))</f>
        <v/>
      </c>
      <c r="AL56" s="558" t="str">
        <f>IF(AL55="","",VLOOKUP(AL55,'[9]シフト記号表（従来型・ユニット型共通）'!$C$6:$L$47,10,FALSE))</f>
        <v/>
      </c>
      <c r="AM56" s="558" t="str">
        <f>IF(AM55="","",VLOOKUP(AM55,'[9]シフト記号表（従来型・ユニット型共通）'!$C$6:$L$47,10,FALSE))</f>
        <v/>
      </c>
      <c r="AN56" s="558" t="str">
        <f>IF(AN55="","",VLOOKUP(AN55,'[9]シフト記号表（従来型・ユニット型共通）'!$C$6:$L$47,10,FALSE))</f>
        <v/>
      </c>
      <c r="AO56" s="558" t="str">
        <f>IF(AO55="","",VLOOKUP(AO55,'[9]シフト記号表（従来型・ユニット型共通）'!$C$6:$L$47,10,FALSE))</f>
        <v/>
      </c>
      <c r="AP56" s="558" t="str">
        <f>IF(AP55="","",VLOOKUP(AP55,'[9]シフト記号表（従来型・ユニット型共通）'!$C$6:$L$47,10,FALSE))</f>
        <v/>
      </c>
      <c r="AQ56" s="559" t="str">
        <f>IF(AQ55="","",VLOOKUP(AQ55,'[9]シフト記号表（従来型・ユニット型共通）'!$C$6:$L$47,10,FALSE))</f>
        <v/>
      </c>
      <c r="AR56" s="557" t="str">
        <f>IF(AR55="","",VLOOKUP(AR55,'[9]シフト記号表（従来型・ユニット型共通）'!$C$6:$L$47,10,FALSE))</f>
        <v/>
      </c>
      <c r="AS56" s="558" t="str">
        <f>IF(AS55="","",VLOOKUP(AS55,'[9]シフト記号表（従来型・ユニット型共通）'!$C$6:$L$47,10,FALSE))</f>
        <v/>
      </c>
      <c r="AT56" s="558" t="str">
        <f>IF(AT55="","",VLOOKUP(AT55,'[9]シフト記号表（従来型・ユニット型共通）'!$C$6:$L$47,10,FALSE))</f>
        <v/>
      </c>
      <c r="AU56" s="558" t="str">
        <f>IF(AU55="","",VLOOKUP(AU55,'[9]シフト記号表（従来型・ユニット型共通）'!$C$6:$L$47,10,FALSE))</f>
        <v/>
      </c>
      <c r="AV56" s="558" t="str">
        <f>IF(AV55="","",VLOOKUP(AV55,'[9]シフト記号表（従来型・ユニット型共通）'!$C$6:$L$47,10,FALSE))</f>
        <v/>
      </c>
      <c r="AW56" s="558" t="str">
        <f>IF(AW55="","",VLOOKUP(AW55,'[9]シフト記号表（従来型・ユニット型共通）'!$C$6:$L$47,10,FALSE))</f>
        <v/>
      </c>
      <c r="AX56" s="559" t="str">
        <f>IF(AX55="","",VLOOKUP(AX55,'[9]シフト記号表（従来型・ユニット型共通）'!$C$6:$L$47,10,FALSE))</f>
        <v/>
      </c>
      <c r="AY56" s="557" t="str">
        <f>IF(AY55="","",VLOOKUP(AY55,'[9]シフト記号表（従来型・ユニット型共通）'!$C$6:$L$47,10,FALSE))</f>
        <v/>
      </c>
      <c r="AZ56" s="558" t="str">
        <f>IF(AZ55="","",VLOOKUP(AZ55,'[9]シフト記号表（従来型・ユニット型共通）'!$C$6:$L$47,10,FALSE))</f>
        <v/>
      </c>
      <c r="BA56" s="558" t="str">
        <f>IF(BA55="","",VLOOKUP(BA55,'[9]シフト記号表（従来型・ユニット型共通）'!$C$6:$L$47,10,FALSE))</f>
        <v/>
      </c>
      <c r="BB56" s="2046">
        <f>IF($BE$3="４週",SUM(W56:AX56),IF($BE$3="暦月",SUM(W56:BA56),""))</f>
        <v>0</v>
      </c>
      <c r="BC56" s="2047"/>
      <c r="BD56" s="2048">
        <f>IF($BE$3="４週",BB56/4,IF($BE$3="暦月",(BB56/($BE$8/7)),""))</f>
        <v>0</v>
      </c>
      <c r="BE56" s="2047"/>
      <c r="BF56" s="2043"/>
      <c r="BG56" s="2044"/>
      <c r="BH56" s="2044"/>
      <c r="BI56" s="2044"/>
      <c r="BJ56" s="2045"/>
    </row>
    <row r="57" spans="2:62" ht="20.25" customHeight="1" x14ac:dyDescent="0.15">
      <c r="B57" s="2049">
        <f>B55+1</f>
        <v>21</v>
      </c>
      <c r="C57" s="2121"/>
      <c r="D57" s="2122"/>
      <c r="E57" s="761"/>
      <c r="F57" s="762"/>
      <c r="G57" s="761"/>
      <c r="H57" s="762"/>
      <c r="I57" s="2123"/>
      <c r="J57" s="2124"/>
      <c r="K57" s="2125"/>
      <c r="L57" s="2126"/>
      <c r="M57" s="2126"/>
      <c r="N57" s="2122"/>
      <c r="O57" s="2066"/>
      <c r="P57" s="2067"/>
      <c r="Q57" s="2067"/>
      <c r="R57" s="2067"/>
      <c r="S57" s="2068"/>
      <c r="T57" s="776" t="s">
        <v>887</v>
      </c>
      <c r="U57" s="777"/>
      <c r="V57" s="778"/>
      <c r="W57" s="549"/>
      <c r="X57" s="550"/>
      <c r="Y57" s="550"/>
      <c r="Z57" s="550"/>
      <c r="AA57" s="550"/>
      <c r="AB57" s="550"/>
      <c r="AC57" s="551"/>
      <c r="AD57" s="549"/>
      <c r="AE57" s="550"/>
      <c r="AF57" s="550"/>
      <c r="AG57" s="550"/>
      <c r="AH57" s="550"/>
      <c r="AI57" s="550"/>
      <c r="AJ57" s="551"/>
      <c r="AK57" s="549"/>
      <c r="AL57" s="550"/>
      <c r="AM57" s="550"/>
      <c r="AN57" s="550"/>
      <c r="AO57" s="550"/>
      <c r="AP57" s="550"/>
      <c r="AQ57" s="551"/>
      <c r="AR57" s="549"/>
      <c r="AS57" s="550"/>
      <c r="AT57" s="550"/>
      <c r="AU57" s="550"/>
      <c r="AV57" s="550"/>
      <c r="AW57" s="550"/>
      <c r="AX57" s="551"/>
      <c r="AY57" s="549"/>
      <c r="AZ57" s="550"/>
      <c r="BA57" s="772"/>
      <c r="BB57" s="2127"/>
      <c r="BC57" s="2128"/>
      <c r="BD57" s="2116"/>
      <c r="BE57" s="2117"/>
      <c r="BF57" s="2118"/>
      <c r="BG57" s="2119"/>
      <c r="BH57" s="2119"/>
      <c r="BI57" s="2119"/>
      <c r="BJ57" s="2120"/>
    </row>
    <row r="58" spans="2:62" ht="20.25" customHeight="1" x14ac:dyDescent="0.15">
      <c r="B58" s="2050"/>
      <c r="C58" s="2053"/>
      <c r="D58" s="2054"/>
      <c r="E58" s="761"/>
      <c r="F58" s="762">
        <f>C57</f>
        <v>0</v>
      </c>
      <c r="G58" s="761"/>
      <c r="H58" s="762">
        <f>I57</f>
        <v>0</v>
      </c>
      <c r="I58" s="2057"/>
      <c r="J58" s="2058"/>
      <c r="K58" s="2061"/>
      <c r="L58" s="2062"/>
      <c r="M58" s="2062"/>
      <c r="N58" s="2054"/>
      <c r="O58" s="2066"/>
      <c r="P58" s="2067"/>
      <c r="Q58" s="2067"/>
      <c r="R58" s="2067"/>
      <c r="S58" s="2068"/>
      <c r="T58" s="773" t="s">
        <v>888</v>
      </c>
      <c r="U58" s="774"/>
      <c r="V58" s="775"/>
      <c r="W58" s="557" t="str">
        <f>IF(W57="","",VLOOKUP(W57,'[9]シフト記号表（従来型・ユニット型共通）'!$C$6:$L$47,10,FALSE))</f>
        <v/>
      </c>
      <c r="X58" s="558" t="str">
        <f>IF(X57="","",VLOOKUP(X57,'[9]シフト記号表（従来型・ユニット型共通）'!$C$6:$L$47,10,FALSE))</f>
        <v/>
      </c>
      <c r="Y58" s="558" t="str">
        <f>IF(Y57="","",VLOOKUP(Y57,'[9]シフト記号表（従来型・ユニット型共通）'!$C$6:$L$47,10,FALSE))</f>
        <v/>
      </c>
      <c r="Z58" s="558" t="str">
        <f>IF(Z57="","",VLOOKUP(Z57,'[9]シフト記号表（従来型・ユニット型共通）'!$C$6:$L$47,10,FALSE))</f>
        <v/>
      </c>
      <c r="AA58" s="558" t="str">
        <f>IF(AA57="","",VLOOKUP(AA57,'[9]シフト記号表（従来型・ユニット型共通）'!$C$6:$L$47,10,FALSE))</f>
        <v/>
      </c>
      <c r="AB58" s="558" t="str">
        <f>IF(AB57="","",VLOOKUP(AB57,'[9]シフト記号表（従来型・ユニット型共通）'!$C$6:$L$47,10,FALSE))</f>
        <v/>
      </c>
      <c r="AC58" s="559" t="str">
        <f>IF(AC57="","",VLOOKUP(AC57,'[9]シフト記号表（従来型・ユニット型共通）'!$C$6:$L$47,10,FALSE))</f>
        <v/>
      </c>
      <c r="AD58" s="557" t="str">
        <f>IF(AD57="","",VLOOKUP(AD57,'[9]シフト記号表（従来型・ユニット型共通）'!$C$6:$L$47,10,FALSE))</f>
        <v/>
      </c>
      <c r="AE58" s="558" t="str">
        <f>IF(AE57="","",VLOOKUP(AE57,'[9]シフト記号表（従来型・ユニット型共通）'!$C$6:$L$47,10,FALSE))</f>
        <v/>
      </c>
      <c r="AF58" s="558" t="str">
        <f>IF(AF57="","",VLOOKUP(AF57,'[9]シフト記号表（従来型・ユニット型共通）'!$C$6:$L$47,10,FALSE))</f>
        <v/>
      </c>
      <c r="AG58" s="558" t="str">
        <f>IF(AG57="","",VLOOKUP(AG57,'[9]シフト記号表（従来型・ユニット型共通）'!$C$6:$L$47,10,FALSE))</f>
        <v/>
      </c>
      <c r="AH58" s="558" t="str">
        <f>IF(AH57="","",VLOOKUP(AH57,'[9]シフト記号表（従来型・ユニット型共通）'!$C$6:$L$47,10,FALSE))</f>
        <v/>
      </c>
      <c r="AI58" s="558" t="str">
        <f>IF(AI57="","",VLOOKUP(AI57,'[9]シフト記号表（従来型・ユニット型共通）'!$C$6:$L$47,10,FALSE))</f>
        <v/>
      </c>
      <c r="AJ58" s="559" t="str">
        <f>IF(AJ57="","",VLOOKUP(AJ57,'[9]シフト記号表（従来型・ユニット型共通）'!$C$6:$L$47,10,FALSE))</f>
        <v/>
      </c>
      <c r="AK58" s="557" t="str">
        <f>IF(AK57="","",VLOOKUP(AK57,'[9]シフト記号表（従来型・ユニット型共通）'!$C$6:$L$47,10,FALSE))</f>
        <v/>
      </c>
      <c r="AL58" s="558" t="str">
        <f>IF(AL57="","",VLOOKUP(AL57,'[9]シフト記号表（従来型・ユニット型共通）'!$C$6:$L$47,10,FALSE))</f>
        <v/>
      </c>
      <c r="AM58" s="558" t="str">
        <f>IF(AM57="","",VLOOKUP(AM57,'[9]シフト記号表（従来型・ユニット型共通）'!$C$6:$L$47,10,FALSE))</f>
        <v/>
      </c>
      <c r="AN58" s="558" t="str">
        <f>IF(AN57="","",VLOOKUP(AN57,'[9]シフト記号表（従来型・ユニット型共通）'!$C$6:$L$47,10,FALSE))</f>
        <v/>
      </c>
      <c r="AO58" s="558" t="str">
        <f>IF(AO57="","",VLOOKUP(AO57,'[9]シフト記号表（従来型・ユニット型共通）'!$C$6:$L$47,10,FALSE))</f>
        <v/>
      </c>
      <c r="AP58" s="558" t="str">
        <f>IF(AP57="","",VLOOKUP(AP57,'[9]シフト記号表（従来型・ユニット型共通）'!$C$6:$L$47,10,FALSE))</f>
        <v/>
      </c>
      <c r="AQ58" s="559" t="str">
        <f>IF(AQ57="","",VLOOKUP(AQ57,'[9]シフト記号表（従来型・ユニット型共通）'!$C$6:$L$47,10,FALSE))</f>
        <v/>
      </c>
      <c r="AR58" s="557" t="str">
        <f>IF(AR57="","",VLOOKUP(AR57,'[9]シフト記号表（従来型・ユニット型共通）'!$C$6:$L$47,10,FALSE))</f>
        <v/>
      </c>
      <c r="AS58" s="558" t="str">
        <f>IF(AS57="","",VLOOKUP(AS57,'[9]シフト記号表（従来型・ユニット型共通）'!$C$6:$L$47,10,FALSE))</f>
        <v/>
      </c>
      <c r="AT58" s="558" t="str">
        <f>IF(AT57="","",VLOOKUP(AT57,'[9]シフト記号表（従来型・ユニット型共通）'!$C$6:$L$47,10,FALSE))</f>
        <v/>
      </c>
      <c r="AU58" s="558" t="str">
        <f>IF(AU57="","",VLOOKUP(AU57,'[9]シフト記号表（従来型・ユニット型共通）'!$C$6:$L$47,10,FALSE))</f>
        <v/>
      </c>
      <c r="AV58" s="558" t="str">
        <f>IF(AV57="","",VLOOKUP(AV57,'[9]シフト記号表（従来型・ユニット型共通）'!$C$6:$L$47,10,FALSE))</f>
        <v/>
      </c>
      <c r="AW58" s="558" t="str">
        <f>IF(AW57="","",VLOOKUP(AW57,'[9]シフト記号表（従来型・ユニット型共通）'!$C$6:$L$47,10,FALSE))</f>
        <v/>
      </c>
      <c r="AX58" s="559" t="str">
        <f>IF(AX57="","",VLOOKUP(AX57,'[9]シフト記号表（従来型・ユニット型共通）'!$C$6:$L$47,10,FALSE))</f>
        <v/>
      </c>
      <c r="AY58" s="557" t="str">
        <f>IF(AY57="","",VLOOKUP(AY57,'[9]シフト記号表（従来型・ユニット型共通）'!$C$6:$L$47,10,FALSE))</f>
        <v/>
      </c>
      <c r="AZ58" s="558" t="str">
        <f>IF(AZ57="","",VLOOKUP(AZ57,'[9]シフト記号表（従来型・ユニット型共通）'!$C$6:$L$47,10,FALSE))</f>
        <v/>
      </c>
      <c r="BA58" s="558" t="str">
        <f>IF(BA57="","",VLOOKUP(BA57,'[9]シフト記号表（従来型・ユニット型共通）'!$C$6:$L$47,10,FALSE))</f>
        <v/>
      </c>
      <c r="BB58" s="2046">
        <f>IF($BE$3="４週",SUM(W58:AX58),IF($BE$3="暦月",SUM(W58:BA58),""))</f>
        <v>0</v>
      </c>
      <c r="BC58" s="2047"/>
      <c r="BD58" s="2048">
        <f>IF($BE$3="４週",BB58/4,IF($BE$3="暦月",(BB58/($BE$8/7)),""))</f>
        <v>0</v>
      </c>
      <c r="BE58" s="2047"/>
      <c r="BF58" s="2043"/>
      <c r="BG58" s="2044"/>
      <c r="BH58" s="2044"/>
      <c r="BI58" s="2044"/>
      <c r="BJ58" s="2045"/>
    </row>
    <row r="59" spans="2:62" ht="20.25" customHeight="1" x14ac:dyDescent="0.15">
      <c r="B59" s="2049">
        <f>B57+1</f>
        <v>22</v>
      </c>
      <c r="C59" s="2121"/>
      <c r="D59" s="2122"/>
      <c r="E59" s="761"/>
      <c r="F59" s="762"/>
      <c r="G59" s="761"/>
      <c r="H59" s="762"/>
      <c r="I59" s="2123"/>
      <c r="J59" s="2124"/>
      <c r="K59" s="2125"/>
      <c r="L59" s="2126"/>
      <c r="M59" s="2126"/>
      <c r="N59" s="2122"/>
      <c r="O59" s="2066"/>
      <c r="P59" s="2067"/>
      <c r="Q59" s="2067"/>
      <c r="R59" s="2067"/>
      <c r="S59" s="2068"/>
      <c r="T59" s="776" t="s">
        <v>887</v>
      </c>
      <c r="U59" s="777"/>
      <c r="V59" s="778"/>
      <c r="W59" s="549"/>
      <c r="X59" s="550"/>
      <c r="Y59" s="550"/>
      <c r="Z59" s="550"/>
      <c r="AA59" s="550"/>
      <c r="AB59" s="550"/>
      <c r="AC59" s="551"/>
      <c r="AD59" s="549"/>
      <c r="AE59" s="550"/>
      <c r="AF59" s="550"/>
      <c r="AG59" s="550"/>
      <c r="AH59" s="550"/>
      <c r="AI59" s="550"/>
      <c r="AJ59" s="551"/>
      <c r="AK59" s="549"/>
      <c r="AL59" s="550"/>
      <c r="AM59" s="550"/>
      <c r="AN59" s="550"/>
      <c r="AO59" s="550"/>
      <c r="AP59" s="550"/>
      <c r="AQ59" s="551"/>
      <c r="AR59" s="549"/>
      <c r="AS59" s="550"/>
      <c r="AT59" s="550"/>
      <c r="AU59" s="550"/>
      <c r="AV59" s="550"/>
      <c r="AW59" s="550"/>
      <c r="AX59" s="551"/>
      <c r="AY59" s="549"/>
      <c r="AZ59" s="550"/>
      <c r="BA59" s="772"/>
      <c r="BB59" s="2127"/>
      <c r="BC59" s="2128"/>
      <c r="BD59" s="2116"/>
      <c r="BE59" s="2117"/>
      <c r="BF59" s="2118"/>
      <c r="BG59" s="2119"/>
      <c r="BH59" s="2119"/>
      <c r="BI59" s="2119"/>
      <c r="BJ59" s="2120"/>
    </row>
    <row r="60" spans="2:62" ht="20.25" customHeight="1" x14ac:dyDescent="0.15">
      <c r="B60" s="2050"/>
      <c r="C60" s="2053"/>
      <c r="D60" s="2054"/>
      <c r="E60" s="761"/>
      <c r="F60" s="762">
        <f>C59</f>
        <v>0</v>
      </c>
      <c r="G60" s="761"/>
      <c r="H60" s="762">
        <f>I59</f>
        <v>0</v>
      </c>
      <c r="I60" s="2057"/>
      <c r="J60" s="2058"/>
      <c r="K60" s="2061"/>
      <c r="L60" s="2062"/>
      <c r="M60" s="2062"/>
      <c r="N60" s="2054"/>
      <c r="O60" s="2066"/>
      <c r="P60" s="2067"/>
      <c r="Q60" s="2067"/>
      <c r="R60" s="2067"/>
      <c r="S60" s="2068"/>
      <c r="T60" s="773" t="s">
        <v>888</v>
      </c>
      <c r="U60" s="774"/>
      <c r="V60" s="775"/>
      <c r="W60" s="557" t="str">
        <f>IF(W59="","",VLOOKUP(W59,'[9]シフト記号表（従来型・ユニット型共通）'!$C$6:$L$47,10,FALSE))</f>
        <v/>
      </c>
      <c r="X60" s="558" t="str">
        <f>IF(X59="","",VLOOKUP(X59,'[9]シフト記号表（従来型・ユニット型共通）'!$C$6:$L$47,10,FALSE))</f>
        <v/>
      </c>
      <c r="Y60" s="558" t="str">
        <f>IF(Y59="","",VLOOKUP(Y59,'[9]シフト記号表（従来型・ユニット型共通）'!$C$6:$L$47,10,FALSE))</f>
        <v/>
      </c>
      <c r="Z60" s="558" t="str">
        <f>IF(Z59="","",VLOOKUP(Z59,'[9]シフト記号表（従来型・ユニット型共通）'!$C$6:$L$47,10,FALSE))</f>
        <v/>
      </c>
      <c r="AA60" s="558" t="str">
        <f>IF(AA59="","",VLOOKUP(AA59,'[9]シフト記号表（従来型・ユニット型共通）'!$C$6:$L$47,10,FALSE))</f>
        <v/>
      </c>
      <c r="AB60" s="558" t="str">
        <f>IF(AB59="","",VLOOKUP(AB59,'[9]シフト記号表（従来型・ユニット型共通）'!$C$6:$L$47,10,FALSE))</f>
        <v/>
      </c>
      <c r="AC60" s="559" t="str">
        <f>IF(AC59="","",VLOOKUP(AC59,'[9]シフト記号表（従来型・ユニット型共通）'!$C$6:$L$47,10,FALSE))</f>
        <v/>
      </c>
      <c r="AD60" s="557" t="str">
        <f>IF(AD59="","",VLOOKUP(AD59,'[9]シフト記号表（従来型・ユニット型共通）'!$C$6:$L$47,10,FALSE))</f>
        <v/>
      </c>
      <c r="AE60" s="558" t="str">
        <f>IF(AE59="","",VLOOKUP(AE59,'[9]シフト記号表（従来型・ユニット型共通）'!$C$6:$L$47,10,FALSE))</f>
        <v/>
      </c>
      <c r="AF60" s="558" t="str">
        <f>IF(AF59="","",VLOOKUP(AF59,'[9]シフト記号表（従来型・ユニット型共通）'!$C$6:$L$47,10,FALSE))</f>
        <v/>
      </c>
      <c r="AG60" s="558" t="str">
        <f>IF(AG59="","",VLOOKUP(AG59,'[9]シフト記号表（従来型・ユニット型共通）'!$C$6:$L$47,10,FALSE))</f>
        <v/>
      </c>
      <c r="AH60" s="558" t="str">
        <f>IF(AH59="","",VLOOKUP(AH59,'[9]シフト記号表（従来型・ユニット型共通）'!$C$6:$L$47,10,FALSE))</f>
        <v/>
      </c>
      <c r="AI60" s="558" t="str">
        <f>IF(AI59="","",VLOOKUP(AI59,'[9]シフト記号表（従来型・ユニット型共通）'!$C$6:$L$47,10,FALSE))</f>
        <v/>
      </c>
      <c r="AJ60" s="559" t="str">
        <f>IF(AJ59="","",VLOOKUP(AJ59,'[9]シフト記号表（従来型・ユニット型共通）'!$C$6:$L$47,10,FALSE))</f>
        <v/>
      </c>
      <c r="AK60" s="557" t="str">
        <f>IF(AK59="","",VLOOKUP(AK59,'[9]シフト記号表（従来型・ユニット型共通）'!$C$6:$L$47,10,FALSE))</f>
        <v/>
      </c>
      <c r="AL60" s="558" t="str">
        <f>IF(AL59="","",VLOOKUP(AL59,'[9]シフト記号表（従来型・ユニット型共通）'!$C$6:$L$47,10,FALSE))</f>
        <v/>
      </c>
      <c r="AM60" s="558" t="str">
        <f>IF(AM59="","",VLOOKUP(AM59,'[9]シフト記号表（従来型・ユニット型共通）'!$C$6:$L$47,10,FALSE))</f>
        <v/>
      </c>
      <c r="AN60" s="558" t="str">
        <f>IF(AN59="","",VLOOKUP(AN59,'[9]シフト記号表（従来型・ユニット型共通）'!$C$6:$L$47,10,FALSE))</f>
        <v/>
      </c>
      <c r="AO60" s="558" t="str">
        <f>IF(AO59="","",VLOOKUP(AO59,'[9]シフト記号表（従来型・ユニット型共通）'!$C$6:$L$47,10,FALSE))</f>
        <v/>
      </c>
      <c r="AP60" s="558" t="str">
        <f>IF(AP59="","",VLOOKUP(AP59,'[9]シフト記号表（従来型・ユニット型共通）'!$C$6:$L$47,10,FALSE))</f>
        <v/>
      </c>
      <c r="AQ60" s="559" t="str">
        <f>IF(AQ59="","",VLOOKUP(AQ59,'[9]シフト記号表（従来型・ユニット型共通）'!$C$6:$L$47,10,FALSE))</f>
        <v/>
      </c>
      <c r="AR60" s="557" t="str">
        <f>IF(AR59="","",VLOOKUP(AR59,'[9]シフト記号表（従来型・ユニット型共通）'!$C$6:$L$47,10,FALSE))</f>
        <v/>
      </c>
      <c r="AS60" s="558" t="str">
        <f>IF(AS59="","",VLOOKUP(AS59,'[9]シフト記号表（従来型・ユニット型共通）'!$C$6:$L$47,10,FALSE))</f>
        <v/>
      </c>
      <c r="AT60" s="558" t="str">
        <f>IF(AT59="","",VLOOKUP(AT59,'[9]シフト記号表（従来型・ユニット型共通）'!$C$6:$L$47,10,FALSE))</f>
        <v/>
      </c>
      <c r="AU60" s="558" t="str">
        <f>IF(AU59="","",VLOOKUP(AU59,'[9]シフト記号表（従来型・ユニット型共通）'!$C$6:$L$47,10,FALSE))</f>
        <v/>
      </c>
      <c r="AV60" s="558" t="str">
        <f>IF(AV59="","",VLOOKUP(AV59,'[9]シフト記号表（従来型・ユニット型共通）'!$C$6:$L$47,10,FALSE))</f>
        <v/>
      </c>
      <c r="AW60" s="558" t="str">
        <f>IF(AW59="","",VLOOKUP(AW59,'[9]シフト記号表（従来型・ユニット型共通）'!$C$6:$L$47,10,FALSE))</f>
        <v/>
      </c>
      <c r="AX60" s="559" t="str">
        <f>IF(AX59="","",VLOOKUP(AX59,'[9]シフト記号表（従来型・ユニット型共通）'!$C$6:$L$47,10,FALSE))</f>
        <v/>
      </c>
      <c r="AY60" s="557" t="str">
        <f>IF(AY59="","",VLOOKUP(AY59,'[9]シフト記号表（従来型・ユニット型共通）'!$C$6:$L$47,10,FALSE))</f>
        <v/>
      </c>
      <c r="AZ60" s="558" t="str">
        <f>IF(AZ59="","",VLOOKUP(AZ59,'[9]シフト記号表（従来型・ユニット型共通）'!$C$6:$L$47,10,FALSE))</f>
        <v/>
      </c>
      <c r="BA60" s="558" t="str">
        <f>IF(BA59="","",VLOOKUP(BA59,'[9]シフト記号表（従来型・ユニット型共通）'!$C$6:$L$47,10,FALSE))</f>
        <v/>
      </c>
      <c r="BB60" s="2046">
        <f>IF($BE$3="４週",SUM(W60:AX60),IF($BE$3="暦月",SUM(W60:BA60),""))</f>
        <v>0</v>
      </c>
      <c r="BC60" s="2047"/>
      <c r="BD60" s="2048">
        <f>IF($BE$3="４週",BB60/4,IF($BE$3="暦月",(BB60/($BE$8/7)),""))</f>
        <v>0</v>
      </c>
      <c r="BE60" s="2047"/>
      <c r="BF60" s="2043"/>
      <c r="BG60" s="2044"/>
      <c r="BH60" s="2044"/>
      <c r="BI60" s="2044"/>
      <c r="BJ60" s="2045"/>
    </row>
    <row r="61" spans="2:62" ht="20.25" customHeight="1" x14ac:dyDescent="0.15">
      <c r="B61" s="2049">
        <f>B59+1</f>
        <v>23</v>
      </c>
      <c r="C61" s="2121"/>
      <c r="D61" s="2122"/>
      <c r="E61" s="761"/>
      <c r="F61" s="762"/>
      <c r="G61" s="761"/>
      <c r="H61" s="762"/>
      <c r="I61" s="2123"/>
      <c r="J61" s="2124"/>
      <c r="K61" s="2125"/>
      <c r="L61" s="2126"/>
      <c r="M61" s="2126"/>
      <c r="N61" s="2122"/>
      <c r="O61" s="2066"/>
      <c r="P61" s="2067"/>
      <c r="Q61" s="2067"/>
      <c r="R61" s="2067"/>
      <c r="S61" s="2068"/>
      <c r="T61" s="776" t="s">
        <v>887</v>
      </c>
      <c r="U61" s="777"/>
      <c r="V61" s="778"/>
      <c r="W61" s="549"/>
      <c r="X61" s="550"/>
      <c r="Y61" s="550"/>
      <c r="Z61" s="550"/>
      <c r="AA61" s="550"/>
      <c r="AB61" s="550"/>
      <c r="AC61" s="551"/>
      <c r="AD61" s="549"/>
      <c r="AE61" s="550"/>
      <c r="AF61" s="550"/>
      <c r="AG61" s="550"/>
      <c r="AH61" s="550"/>
      <c r="AI61" s="550"/>
      <c r="AJ61" s="551"/>
      <c r="AK61" s="549"/>
      <c r="AL61" s="550"/>
      <c r="AM61" s="550"/>
      <c r="AN61" s="550"/>
      <c r="AO61" s="550"/>
      <c r="AP61" s="550"/>
      <c r="AQ61" s="551"/>
      <c r="AR61" s="549"/>
      <c r="AS61" s="550"/>
      <c r="AT61" s="550"/>
      <c r="AU61" s="550"/>
      <c r="AV61" s="550"/>
      <c r="AW61" s="550"/>
      <c r="AX61" s="551"/>
      <c r="AY61" s="549"/>
      <c r="AZ61" s="550"/>
      <c r="BA61" s="772"/>
      <c r="BB61" s="2127"/>
      <c r="BC61" s="2128"/>
      <c r="BD61" s="2116"/>
      <c r="BE61" s="2117"/>
      <c r="BF61" s="2118"/>
      <c r="BG61" s="2119"/>
      <c r="BH61" s="2119"/>
      <c r="BI61" s="2119"/>
      <c r="BJ61" s="2120"/>
    </row>
    <row r="62" spans="2:62" ht="20.25" customHeight="1" x14ac:dyDescent="0.15">
      <c r="B62" s="2050"/>
      <c r="C62" s="2053"/>
      <c r="D62" s="2054"/>
      <c r="E62" s="761"/>
      <c r="F62" s="762">
        <f>C61</f>
        <v>0</v>
      </c>
      <c r="G62" s="761"/>
      <c r="H62" s="762">
        <f>I61</f>
        <v>0</v>
      </c>
      <c r="I62" s="2057"/>
      <c r="J62" s="2058"/>
      <c r="K62" s="2061"/>
      <c r="L62" s="2062"/>
      <c r="M62" s="2062"/>
      <c r="N62" s="2054"/>
      <c r="O62" s="2066"/>
      <c r="P62" s="2067"/>
      <c r="Q62" s="2067"/>
      <c r="R62" s="2067"/>
      <c r="S62" s="2068"/>
      <c r="T62" s="773" t="s">
        <v>888</v>
      </c>
      <c r="U62" s="774"/>
      <c r="V62" s="775"/>
      <c r="W62" s="557" t="str">
        <f>IF(W61="","",VLOOKUP(W61,'[9]シフト記号表（従来型・ユニット型共通）'!$C$6:$L$47,10,FALSE))</f>
        <v/>
      </c>
      <c r="X62" s="558" t="str">
        <f>IF(X61="","",VLOOKUP(X61,'[9]シフト記号表（従来型・ユニット型共通）'!$C$6:$L$47,10,FALSE))</f>
        <v/>
      </c>
      <c r="Y62" s="558" t="str">
        <f>IF(Y61="","",VLOOKUP(Y61,'[9]シフト記号表（従来型・ユニット型共通）'!$C$6:$L$47,10,FALSE))</f>
        <v/>
      </c>
      <c r="Z62" s="558" t="str">
        <f>IF(Z61="","",VLOOKUP(Z61,'[9]シフト記号表（従来型・ユニット型共通）'!$C$6:$L$47,10,FALSE))</f>
        <v/>
      </c>
      <c r="AA62" s="558" t="str">
        <f>IF(AA61="","",VLOOKUP(AA61,'[9]シフト記号表（従来型・ユニット型共通）'!$C$6:$L$47,10,FALSE))</f>
        <v/>
      </c>
      <c r="AB62" s="558" t="str">
        <f>IF(AB61="","",VLOOKUP(AB61,'[9]シフト記号表（従来型・ユニット型共通）'!$C$6:$L$47,10,FALSE))</f>
        <v/>
      </c>
      <c r="AC62" s="559" t="str">
        <f>IF(AC61="","",VLOOKUP(AC61,'[9]シフト記号表（従来型・ユニット型共通）'!$C$6:$L$47,10,FALSE))</f>
        <v/>
      </c>
      <c r="AD62" s="557" t="str">
        <f>IF(AD61="","",VLOOKUP(AD61,'[9]シフト記号表（従来型・ユニット型共通）'!$C$6:$L$47,10,FALSE))</f>
        <v/>
      </c>
      <c r="AE62" s="558" t="str">
        <f>IF(AE61="","",VLOOKUP(AE61,'[9]シフト記号表（従来型・ユニット型共通）'!$C$6:$L$47,10,FALSE))</f>
        <v/>
      </c>
      <c r="AF62" s="558" t="str">
        <f>IF(AF61="","",VLOOKUP(AF61,'[9]シフト記号表（従来型・ユニット型共通）'!$C$6:$L$47,10,FALSE))</f>
        <v/>
      </c>
      <c r="AG62" s="558" t="str">
        <f>IF(AG61="","",VLOOKUP(AG61,'[9]シフト記号表（従来型・ユニット型共通）'!$C$6:$L$47,10,FALSE))</f>
        <v/>
      </c>
      <c r="AH62" s="558" t="str">
        <f>IF(AH61="","",VLOOKUP(AH61,'[9]シフト記号表（従来型・ユニット型共通）'!$C$6:$L$47,10,FALSE))</f>
        <v/>
      </c>
      <c r="AI62" s="558" t="str">
        <f>IF(AI61="","",VLOOKUP(AI61,'[9]シフト記号表（従来型・ユニット型共通）'!$C$6:$L$47,10,FALSE))</f>
        <v/>
      </c>
      <c r="AJ62" s="559" t="str">
        <f>IF(AJ61="","",VLOOKUP(AJ61,'[9]シフト記号表（従来型・ユニット型共通）'!$C$6:$L$47,10,FALSE))</f>
        <v/>
      </c>
      <c r="AK62" s="557" t="str">
        <f>IF(AK61="","",VLOOKUP(AK61,'[9]シフト記号表（従来型・ユニット型共通）'!$C$6:$L$47,10,FALSE))</f>
        <v/>
      </c>
      <c r="AL62" s="558" t="str">
        <f>IF(AL61="","",VLOOKUP(AL61,'[9]シフト記号表（従来型・ユニット型共通）'!$C$6:$L$47,10,FALSE))</f>
        <v/>
      </c>
      <c r="AM62" s="558" t="str">
        <f>IF(AM61="","",VLOOKUP(AM61,'[9]シフト記号表（従来型・ユニット型共通）'!$C$6:$L$47,10,FALSE))</f>
        <v/>
      </c>
      <c r="AN62" s="558" t="str">
        <f>IF(AN61="","",VLOOKUP(AN61,'[9]シフト記号表（従来型・ユニット型共通）'!$C$6:$L$47,10,FALSE))</f>
        <v/>
      </c>
      <c r="AO62" s="558" t="str">
        <f>IF(AO61="","",VLOOKUP(AO61,'[9]シフト記号表（従来型・ユニット型共通）'!$C$6:$L$47,10,FALSE))</f>
        <v/>
      </c>
      <c r="AP62" s="558" t="str">
        <f>IF(AP61="","",VLOOKUP(AP61,'[9]シフト記号表（従来型・ユニット型共通）'!$C$6:$L$47,10,FALSE))</f>
        <v/>
      </c>
      <c r="AQ62" s="559" t="str">
        <f>IF(AQ61="","",VLOOKUP(AQ61,'[9]シフト記号表（従来型・ユニット型共通）'!$C$6:$L$47,10,FALSE))</f>
        <v/>
      </c>
      <c r="AR62" s="557" t="str">
        <f>IF(AR61="","",VLOOKUP(AR61,'[9]シフト記号表（従来型・ユニット型共通）'!$C$6:$L$47,10,FALSE))</f>
        <v/>
      </c>
      <c r="AS62" s="558" t="str">
        <f>IF(AS61="","",VLOOKUP(AS61,'[9]シフト記号表（従来型・ユニット型共通）'!$C$6:$L$47,10,FALSE))</f>
        <v/>
      </c>
      <c r="AT62" s="558" t="str">
        <f>IF(AT61="","",VLOOKUP(AT61,'[9]シフト記号表（従来型・ユニット型共通）'!$C$6:$L$47,10,FALSE))</f>
        <v/>
      </c>
      <c r="AU62" s="558" t="str">
        <f>IF(AU61="","",VLOOKUP(AU61,'[9]シフト記号表（従来型・ユニット型共通）'!$C$6:$L$47,10,FALSE))</f>
        <v/>
      </c>
      <c r="AV62" s="558" t="str">
        <f>IF(AV61="","",VLOOKUP(AV61,'[9]シフト記号表（従来型・ユニット型共通）'!$C$6:$L$47,10,FALSE))</f>
        <v/>
      </c>
      <c r="AW62" s="558" t="str">
        <f>IF(AW61="","",VLOOKUP(AW61,'[9]シフト記号表（従来型・ユニット型共通）'!$C$6:$L$47,10,FALSE))</f>
        <v/>
      </c>
      <c r="AX62" s="559" t="str">
        <f>IF(AX61="","",VLOOKUP(AX61,'[9]シフト記号表（従来型・ユニット型共通）'!$C$6:$L$47,10,FALSE))</f>
        <v/>
      </c>
      <c r="AY62" s="557" t="str">
        <f>IF(AY61="","",VLOOKUP(AY61,'[9]シフト記号表（従来型・ユニット型共通）'!$C$6:$L$47,10,FALSE))</f>
        <v/>
      </c>
      <c r="AZ62" s="558" t="str">
        <f>IF(AZ61="","",VLOOKUP(AZ61,'[9]シフト記号表（従来型・ユニット型共通）'!$C$6:$L$47,10,FALSE))</f>
        <v/>
      </c>
      <c r="BA62" s="558" t="str">
        <f>IF(BA61="","",VLOOKUP(BA61,'[9]シフト記号表（従来型・ユニット型共通）'!$C$6:$L$47,10,FALSE))</f>
        <v/>
      </c>
      <c r="BB62" s="2046">
        <f>IF($BE$3="４週",SUM(W62:AX62),IF($BE$3="暦月",SUM(W62:BA62),""))</f>
        <v>0</v>
      </c>
      <c r="BC62" s="2047"/>
      <c r="BD62" s="2048">
        <f>IF($BE$3="４週",BB62/4,IF($BE$3="暦月",(BB62/($BE$8/7)),""))</f>
        <v>0</v>
      </c>
      <c r="BE62" s="2047"/>
      <c r="BF62" s="2043"/>
      <c r="BG62" s="2044"/>
      <c r="BH62" s="2044"/>
      <c r="BI62" s="2044"/>
      <c r="BJ62" s="2045"/>
    </row>
    <row r="63" spans="2:62" ht="20.25" customHeight="1" x14ac:dyDescent="0.15">
      <c r="B63" s="2049">
        <f>B61+1</f>
        <v>24</v>
      </c>
      <c r="C63" s="2121"/>
      <c r="D63" s="2122"/>
      <c r="E63" s="761"/>
      <c r="F63" s="762"/>
      <c r="G63" s="761"/>
      <c r="H63" s="762"/>
      <c r="I63" s="2123"/>
      <c r="J63" s="2124"/>
      <c r="K63" s="2125"/>
      <c r="L63" s="2126"/>
      <c r="M63" s="2126"/>
      <c r="N63" s="2122"/>
      <c r="O63" s="2066"/>
      <c r="P63" s="2067"/>
      <c r="Q63" s="2067"/>
      <c r="R63" s="2067"/>
      <c r="S63" s="2068"/>
      <c r="T63" s="776" t="s">
        <v>887</v>
      </c>
      <c r="U63" s="777"/>
      <c r="V63" s="778"/>
      <c r="W63" s="549"/>
      <c r="X63" s="550"/>
      <c r="Y63" s="550"/>
      <c r="Z63" s="550"/>
      <c r="AA63" s="550"/>
      <c r="AB63" s="550"/>
      <c r="AC63" s="551"/>
      <c r="AD63" s="549"/>
      <c r="AE63" s="550"/>
      <c r="AF63" s="550"/>
      <c r="AG63" s="550"/>
      <c r="AH63" s="550"/>
      <c r="AI63" s="550"/>
      <c r="AJ63" s="551"/>
      <c r="AK63" s="549"/>
      <c r="AL63" s="550"/>
      <c r="AM63" s="550"/>
      <c r="AN63" s="550"/>
      <c r="AO63" s="550"/>
      <c r="AP63" s="550"/>
      <c r="AQ63" s="551"/>
      <c r="AR63" s="549"/>
      <c r="AS63" s="550"/>
      <c r="AT63" s="550"/>
      <c r="AU63" s="550"/>
      <c r="AV63" s="550"/>
      <c r="AW63" s="550"/>
      <c r="AX63" s="551"/>
      <c r="AY63" s="549"/>
      <c r="AZ63" s="550"/>
      <c r="BA63" s="772"/>
      <c r="BB63" s="2127"/>
      <c r="BC63" s="2128"/>
      <c r="BD63" s="2116"/>
      <c r="BE63" s="2117"/>
      <c r="BF63" s="2118"/>
      <c r="BG63" s="2119"/>
      <c r="BH63" s="2119"/>
      <c r="BI63" s="2119"/>
      <c r="BJ63" s="2120"/>
    </row>
    <row r="64" spans="2:62" ht="20.25" customHeight="1" x14ac:dyDescent="0.15">
      <c r="B64" s="2050"/>
      <c r="C64" s="2053"/>
      <c r="D64" s="2054"/>
      <c r="E64" s="761"/>
      <c r="F64" s="762">
        <f>C63</f>
        <v>0</v>
      </c>
      <c r="G64" s="761"/>
      <c r="H64" s="762">
        <f>I63</f>
        <v>0</v>
      </c>
      <c r="I64" s="2057"/>
      <c r="J64" s="2058"/>
      <c r="K64" s="2061"/>
      <c r="L64" s="2062"/>
      <c r="M64" s="2062"/>
      <c r="N64" s="2054"/>
      <c r="O64" s="2066"/>
      <c r="P64" s="2067"/>
      <c r="Q64" s="2067"/>
      <c r="R64" s="2067"/>
      <c r="S64" s="2068"/>
      <c r="T64" s="773" t="s">
        <v>888</v>
      </c>
      <c r="U64" s="774"/>
      <c r="V64" s="775"/>
      <c r="W64" s="557" t="str">
        <f>IF(W63="","",VLOOKUP(W63,'[9]シフト記号表（従来型・ユニット型共通）'!$C$6:$L$47,10,FALSE))</f>
        <v/>
      </c>
      <c r="X64" s="558" t="str">
        <f>IF(X63="","",VLOOKUP(X63,'[9]シフト記号表（従来型・ユニット型共通）'!$C$6:$L$47,10,FALSE))</f>
        <v/>
      </c>
      <c r="Y64" s="558" t="str">
        <f>IF(Y63="","",VLOOKUP(Y63,'[9]シフト記号表（従来型・ユニット型共通）'!$C$6:$L$47,10,FALSE))</f>
        <v/>
      </c>
      <c r="Z64" s="558" t="str">
        <f>IF(Z63="","",VLOOKUP(Z63,'[9]シフト記号表（従来型・ユニット型共通）'!$C$6:$L$47,10,FALSE))</f>
        <v/>
      </c>
      <c r="AA64" s="558" t="str">
        <f>IF(AA63="","",VLOOKUP(AA63,'[9]シフト記号表（従来型・ユニット型共通）'!$C$6:$L$47,10,FALSE))</f>
        <v/>
      </c>
      <c r="AB64" s="558" t="str">
        <f>IF(AB63="","",VLOOKUP(AB63,'[9]シフト記号表（従来型・ユニット型共通）'!$C$6:$L$47,10,FALSE))</f>
        <v/>
      </c>
      <c r="AC64" s="559" t="str">
        <f>IF(AC63="","",VLOOKUP(AC63,'[9]シフト記号表（従来型・ユニット型共通）'!$C$6:$L$47,10,FALSE))</f>
        <v/>
      </c>
      <c r="AD64" s="557" t="str">
        <f>IF(AD63="","",VLOOKUP(AD63,'[9]シフト記号表（従来型・ユニット型共通）'!$C$6:$L$47,10,FALSE))</f>
        <v/>
      </c>
      <c r="AE64" s="558" t="str">
        <f>IF(AE63="","",VLOOKUP(AE63,'[9]シフト記号表（従来型・ユニット型共通）'!$C$6:$L$47,10,FALSE))</f>
        <v/>
      </c>
      <c r="AF64" s="558" t="str">
        <f>IF(AF63="","",VLOOKUP(AF63,'[9]シフト記号表（従来型・ユニット型共通）'!$C$6:$L$47,10,FALSE))</f>
        <v/>
      </c>
      <c r="AG64" s="558" t="str">
        <f>IF(AG63="","",VLOOKUP(AG63,'[9]シフト記号表（従来型・ユニット型共通）'!$C$6:$L$47,10,FALSE))</f>
        <v/>
      </c>
      <c r="AH64" s="558" t="str">
        <f>IF(AH63="","",VLOOKUP(AH63,'[9]シフト記号表（従来型・ユニット型共通）'!$C$6:$L$47,10,FALSE))</f>
        <v/>
      </c>
      <c r="AI64" s="558" t="str">
        <f>IF(AI63="","",VLOOKUP(AI63,'[9]シフト記号表（従来型・ユニット型共通）'!$C$6:$L$47,10,FALSE))</f>
        <v/>
      </c>
      <c r="AJ64" s="559" t="str">
        <f>IF(AJ63="","",VLOOKUP(AJ63,'[9]シフト記号表（従来型・ユニット型共通）'!$C$6:$L$47,10,FALSE))</f>
        <v/>
      </c>
      <c r="AK64" s="557" t="str">
        <f>IF(AK63="","",VLOOKUP(AK63,'[9]シフト記号表（従来型・ユニット型共通）'!$C$6:$L$47,10,FALSE))</f>
        <v/>
      </c>
      <c r="AL64" s="558" t="str">
        <f>IF(AL63="","",VLOOKUP(AL63,'[9]シフト記号表（従来型・ユニット型共通）'!$C$6:$L$47,10,FALSE))</f>
        <v/>
      </c>
      <c r="AM64" s="558" t="str">
        <f>IF(AM63="","",VLOOKUP(AM63,'[9]シフト記号表（従来型・ユニット型共通）'!$C$6:$L$47,10,FALSE))</f>
        <v/>
      </c>
      <c r="AN64" s="558" t="str">
        <f>IF(AN63="","",VLOOKUP(AN63,'[9]シフト記号表（従来型・ユニット型共通）'!$C$6:$L$47,10,FALSE))</f>
        <v/>
      </c>
      <c r="AO64" s="558" t="str">
        <f>IF(AO63="","",VLOOKUP(AO63,'[9]シフト記号表（従来型・ユニット型共通）'!$C$6:$L$47,10,FALSE))</f>
        <v/>
      </c>
      <c r="AP64" s="558" t="str">
        <f>IF(AP63="","",VLOOKUP(AP63,'[9]シフト記号表（従来型・ユニット型共通）'!$C$6:$L$47,10,FALSE))</f>
        <v/>
      </c>
      <c r="AQ64" s="559" t="str">
        <f>IF(AQ63="","",VLOOKUP(AQ63,'[9]シフト記号表（従来型・ユニット型共通）'!$C$6:$L$47,10,FALSE))</f>
        <v/>
      </c>
      <c r="AR64" s="557" t="str">
        <f>IF(AR63="","",VLOOKUP(AR63,'[9]シフト記号表（従来型・ユニット型共通）'!$C$6:$L$47,10,FALSE))</f>
        <v/>
      </c>
      <c r="AS64" s="558" t="str">
        <f>IF(AS63="","",VLOOKUP(AS63,'[9]シフト記号表（従来型・ユニット型共通）'!$C$6:$L$47,10,FALSE))</f>
        <v/>
      </c>
      <c r="AT64" s="558" t="str">
        <f>IF(AT63="","",VLOOKUP(AT63,'[9]シフト記号表（従来型・ユニット型共通）'!$C$6:$L$47,10,FALSE))</f>
        <v/>
      </c>
      <c r="AU64" s="558" t="str">
        <f>IF(AU63="","",VLOOKUP(AU63,'[9]シフト記号表（従来型・ユニット型共通）'!$C$6:$L$47,10,FALSE))</f>
        <v/>
      </c>
      <c r="AV64" s="558" t="str">
        <f>IF(AV63="","",VLOOKUP(AV63,'[9]シフト記号表（従来型・ユニット型共通）'!$C$6:$L$47,10,FALSE))</f>
        <v/>
      </c>
      <c r="AW64" s="558" t="str">
        <f>IF(AW63="","",VLOOKUP(AW63,'[9]シフト記号表（従来型・ユニット型共通）'!$C$6:$L$47,10,FALSE))</f>
        <v/>
      </c>
      <c r="AX64" s="559" t="str">
        <f>IF(AX63="","",VLOOKUP(AX63,'[9]シフト記号表（従来型・ユニット型共通）'!$C$6:$L$47,10,FALSE))</f>
        <v/>
      </c>
      <c r="AY64" s="557" t="str">
        <f>IF(AY63="","",VLOOKUP(AY63,'[9]シフト記号表（従来型・ユニット型共通）'!$C$6:$L$47,10,FALSE))</f>
        <v/>
      </c>
      <c r="AZ64" s="558" t="str">
        <f>IF(AZ63="","",VLOOKUP(AZ63,'[9]シフト記号表（従来型・ユニット型共通）'!$C$6:$L$47,10,FALSE))</f>
        <v/>
      </c>
      <c r="BA64" s="558" t="str">
        <f>IF(BA63="","",VLOOKUP(BA63,'[9]シフト記号表（従来型・ユニット型共通）'!$C$6:$L$47,10,FALSE))</f>
        <v/>
      </c>
      <c r="BB64" s="2046">
        <f>IF($BE$3="４週",SUM(W64:AX64),IF($BE$3="暦月",SUM(W64:BA64),""))</f>
        <v>0</v>
      </c>
      <c r="BC64" s="2047"/>
      <c r="BD64" s="2048">
        <f>IF($BE$3="４週",BB64/4,IF($BE$3="暦月",(BB64/($BE$8/7)),""))</f>
        <v>0</v>
      </c>
      <c r="BE64" s="2047"/>
      <c r="BF64" s="2043"/>
      <c r="BG64" s="2044"/>
      <c r="BH64" s="2044"/>
      <c r="BI64" s="2044"/>
      <c r="BJ64" s="2045"/>
    </row>
    <row r="65" spans="2:62" ht="20.25" customHeight="1" x14ac:dyDescent="0.15">
      <c r="B65" s="2049">
        <f>B63+1</f>
        <v>25</v>
      </c>
      <c r="C65" s="2121"/>
      <c r="D65" s="2122"/>
      <c r="E65" s="761"/>
      <c r="F65" s="762"/>
      <c r="G65" s="761"/>
      <c r="H65" s="762"/>
      <c r="I65" s="2123"/>
      <c r="J65" s="2124"/>
      <c r="K65" s="2125"/>
      <c r="L65" s="2126"/>
      <c r="M65" s="2126"/>
      <c r="N65" s="2122"/>
      <c r="O65" s="2066"/>
      <c r="P65" s="2067"/>
      <c r="Q65" s="2067"/>
      <c r="R65" s="2067"/>
      <c r="S65" s="2068"/>
      <c r="T65" s="776" t="s">
        <v>887</v>
      </c>
      <c r="U65" s="777"/>
      <c r="V65" s="778"/>
      <c r="W65" s="549"/>
      <c r="X65" s="550"/>
      <c r="Y65" s="550"/>
      <c r="Z65" s="550"/>
      <c r="AA65" s="550"/>
      <c r="AB65" s="550"/>
      <c r="AC65" s="551"/>
      <c r="AD65" s="549"/>
      <c r="AE65" s="550"/>
      <c r="AF65" s="550"/>
      <c r="AG65" s="550"/>
      <c r="AH65" s="550"/>
      <c r="AI65" s="550"/>
      <c r="AJ65" s="551"/>
      <c r="AK65" s="549"/>
      <c r="AL65" s="550"/>
      <c r="AM65" s="550"/>
      <c r="AN65" s="550"/>
      <c r="AO65" s="550"/>
      <c r="AP65" s="550"/>
      <c r="AQ65" s="551"/>
      <c r="AR65" s="549"/>
      <c r="AS65" s="550"/>
      <c r="AT65" s="550"/>
      <c r="AU65" s="550"/>
      <c r="AV65" s="550"/>
      <c r="AW65" s="550"/>
      <c r="AX65" s="551"/>
      <c r="AY65" s="549"/>
      <c r="AZ65" s="550"/>
      <c r="BA65" s="772"/>
      <c r="BB65" s="2127"/>
      <c r="BC65" s="2128"/>
      <c r="BD65" s="2116"/>
      <c r="BE65" s="2117"/>
      <c r="BF65" s="2118"/>
      <c r="BG65" s="2119"/>
      <c r="BH65" s="2119"/>
      <c r="BI65" s="2119"/>
      <c r="BJ65" s="2120"/>
    </row>
    <row r="66" spans="2:62" ht="20.25" customHeight="1" x14ac:dyDescent="0.15">
      <c r="B66" s="2050"/>
      <c r="C66" s="2053"/>
      <c r="D66" s="2054"/>
      <c r="E66" s="761"/>
      <c r="F66" s="762">
        <f>C65</f>
        <v>0</v>
      </c>
      <c r="G66" s="761"/>
      <c r="H66" s="762">
        <f>I65</f>
        <v>0</v>
      </c>
      <c r="I66" s="2057"/>
      <c r="J66" s="2058"/>
      <c r="K66" s="2061"/>
      <c r="L66" s="2062"/>
      <c r="M66" s="2062"/>
      <c r="N66" s="2054"/>
      <c r="O66" s="2066"/>
      <c r="P66" s="2067"/>
      <c r="Q66" s="2067"/>
      <c r="R66" s="2067"/>
      <c r="S66" s="2068"/>
      <c r="T66" s="773" t="s">
        <v>888</v>
      </c>
      <c r="U66" s="774"/>
      <c r="V66" s="775"/>
      <c r="W66" s="557" t="str">
        <f>IF(W65="","",VLOOKUP(W65,'[9]シフト記号表（従来型・ユニット型共通）'!$C$6:$L$47,10,FALSE))</f>
        <v/>
      </c>
      <c r="X66" s="558" t="str">
        <f>IF(X65="","",VLOOKUP(X65,'[9]シフト記号表（従来型・ユニット型共通）'!$C$6:$L$47,10,FALSE))</f>
        <v/>
      </c>
      <c r="Y66" s="558" t="str">
        <f>IF(Y65="","",VLOOKUP(Y65,'[9]シフト記号表（従来型・ユニット型共通）'!$C$6:$L$47,10,FALSE))</f>
        <v/>
      </c>
      <c r="Z66" s="558" t="str">
        <f>IF(Z65="","",VLOOKUP(Z65,'[9]シフト記号表（従来型・ユニット型共通）'!$C$6:$L$47,10,FALSE))</f>
        <v/>
      </c>
      <c r="AA66" s="558" t="str">
        <f>IF(AA65="","",VLOOKUP(AA65,'[9]シフト記号表（従来型・ユニット型共通）'!$C$6:$L$47,10,FALSE))</f>
        <v/>
      </c>
      <c r="AB66" s="558" t="str">
        <f>IF(AB65="","",VLOOKUP(AB65,'[9]シフト記号表（従来型・ユニット型共通）'!$C$6:$L$47,10,FALSE))</f>
        <v/>
      </c>
      <c r="AC66" s="559" t="str">
        <f>IF(AC65="","",VLOOKUP(AC65,'[9]シフト記号表（従来型・ユニット型共通）'!$C$6:$L$47,10,FALSE))</f>
        <v/>
      </c>
      <c r="AD66" s="557" t="str">
        <f>IF(AD65="","",VLOOKUP(AD65,'[9]シフト記号表（従来型・ユニット型共通）'!$C$6:$L$47,10,FALSE))</f>
        <v/>
      </c>
      <c r="AE66" s="558" t="str">
        <f>IF(AE65="","",VLOOKUP(AE65,'[9]シフト記号表（従来型・ユニット型共通）'!$C$6:$L$47,10,FALSE))</f>
        <v/>
      </c>
      <c r="AF66" s="558" t="str">
        <f>IF(AF65="","",VLOOKUP(AF65,'[9]シフト記号表（従来型・ユニット型共通）'!$C$6:$L$47,10,FALSE))</f>
        <v/>
      </c>
      <c r="AG66" s="558" t="str">
        <f>IF(AG65="","",VLOOKUP(AG65,'[9]シフト記号表（従来型・ユニット型共通）'!$C$6:$L$47,10,FALSE))</f>
        <v/>
      </c>
      <c r="AH66" s="558" t="str">
        <f>IF(AH65="","",VLOOKUP(AH65,'[9]シフト記号表（従来型・ユニット型共通）'!$C$6:$L$47,10,FALSE))</f>
        <v/>
      </c>
      <c r="AI66" s="558" t="str">
        <f>IF(AI65="","",VLOOKUP(AI65,'[9]シフト記号表（従来型・ユニット型共通）'!$C$6:$L$47,10,FALSE))</f>
        <v/>
      </c>
      <c r="AJ66" s="559" t="str">
        <f>IF(AJ65="","",VLOOKUP(AJ65,'[9]シフト記号表（従来型・ユニット型共通）'!$C$6:$L$47,10,FALSE))</f>
        <v/>
      </c>
      <c r="AK66" s="557" t="str">
        <f>IF(AK65="","",VLOOKUP(AK65,'[9]シフト記号表（従来型・ユニット型共通）'!$C$6:$L$47,10,FALSE))</f>
        <v/>
      </c>
      <c r="AL66" s="558" t="str">
        <f>IF(AL65="","",VLOOKUP(AL65,'[9]シフト記号表（従来型・ユニット型共通）'!$C$6:$L$47,10,FALSE))</f>
        <v/>
      </c>
      <c r="AM66" s="558" t="str">
        <f>IF(AM65="","",VLOOKUP(AM65,'[9]シフト記号表（従来型・ユニット型共通）'!$C$6:$L$47,10,FALSE))</f>
        <v/>
      </c>
      <c r="AN66" s="558" t="str">
        <f>IF(AN65="","",VLOOKUP(AN65,'[9]シフト記号表（従来型・ユニット型共通）'!$C$6:$L$47,10,FALSE))</f>
        <v/>
      </c>
      <c r="AO66" s="558" t="str">
        <f>IF(AO65="","",VLOOKUP(AO65,'[9]シフト記号表（従来型・ユニット型共通）'!$C$6:$L$47,10,FALSE))</f>
        <v/>
      </c>
      <c r="AP66" s="558" t="str">
        <f>IF(AP65="","",VLOOKUP(AP65,'[9]シフト記号表（従来型・ユニット型共通）'!$C$6:$L$47,10,FALSE))</f>
        <v/>
      </c>
      <c r="AQ66" s="559" t="str">
        <f>IF(AQ65="","",VLOOKUP(AQ65,'[9]シフト記号表（従来型・ユニット型共通）'!$C$6:$L$47,10,FALSE))</f>
        <v/>
      </c>
      <c r="AR66" s="557" t="str">
        <f>IF(AR65="","",VLOOKUP(AR65,'[9]シフト記号表（従来型・ユニット型共通）'!$C$6:$L$47,10,FALSE))</f>
        <v/>
      </c>
      <c r="AS66" s="558" t="str">
        <f>IF(AS65="","",VLOOKUP(AS65,'[9]シフト記号表（従来型・ユニット型共通）'!$C$6:$L$47,10,FALSE))</f>
        <v/>
      </c>
      <c r="AT66" s="558" t="str">
        <f>IF(AT65="","",VLOOKUP(AT65,'[9]シフト記号表（従来型・ユニット型共通）'!$C$6:$L$47,10,FALSE))</f>
        <v/>
      </c>
      <c r="AU66" s="558" t="str">
        <f>IF(AU65="","",VLOOKUP(AU65,'[9]シフト記号表（従来型・ユニット型共通）'!$C$6:$L$47,10,FALSE))</f>
        <v/>
      </c>
      <c r="AV66" s="558" t="str">
        <f>IF(AV65="","",VLOOKUP(AV65,'[9]シフト記号表（従来型・ユニット型共通）'!$C$6:$L$47,10,FALSE))</f>
        <v/>
      </c>
      <c r="AW66" s="558" t="str">
        <f>IF(AW65="","",VLOOKUP(AW65,'[9]シフト記号表（従来型・ユニット型共通）'!$C$6:$L$47,10,FALSE))</f>
        <v/>
      </c>
      <c r="AX66" s="559" t="str">
        <f>IF(AX65="","",VLOOKUP(AX65,'[9]シフト記号表（従来型・ユニット型共通）'!$C$6:$L$47,10,FALSE))</f>
        <v/>
      </c>
      <c r="AY66" s="557" t="str">
        <f>IF(AY65="","",VLOOKUP(AY65,'[9]シフト記号表（従来型・ユニット型共通）'!$C$6:$L$47,10,FALSE))</f>
        <v/>
      </c>
      <c r="AZ66" s="558" t="str">
        <f>IF(AZ65="","",VLOOKUP(AZ65,'[9]シフト記号表（従来型・ユニット型共通）'!$C$6:$L$47,10,FALSE))</f>
        <v/>
      </c>
      <c r="BA66" s="558" t="str">
        <f>IF(BA65="","",VLOOKUP(BA65,'[9]シフト記号表（従来型・ユニット型共通）'!$C$6:$L$47,10,FALSE))</f>
        <v/>
      </c>
      <c r="BB66" s="2046">
        <f>IF($BE$3="４週",SUM(W66:AX66),IF($BE$3="暦月",SUM(W66:BA66),""))</f>
        <v>0</v>
      </c>
      <c r="BC66" s="2047"/>
      <c r="BD66" s="2048">
        <f>IF($BE$3="４週",BB66/4,IF($BE$3="暦月",(BB66/($BE$8/7)),""))</f>
        <v>0</v>
      </c>
      <c r="BE66" s="2047"/>
      <c r="BF66" s="2043"/>
      <c r="BG66" s="2044"/>
      <c r="BH66" s="2044"/>
      <c r="BI66" s="2044"/>
      <c r="BJ66" s="2045"/>
    </row>
    <row r="67" spans="2:62" ht="20.25" customHeight="1" x14ac:dyDescent="0.15">
      <c r="B67" s="2049">
        <f>B65+1</f>
        <v>26</v>
      </c>
      <c r="C67" s="2121"/>
      <c r="D67" s="2122"/>
      <c r="E67" s="761"/>
      <c r="F67" s="762"/>
      <c r="G67" s="761"/>
      <c r="H67" s="762"/>
      <c r="I67" s="2123"/>
      <c r="J67" s="2124"/>
      <c r="K67" s="2125"/>
      <c r="L67" s="2126"/>
      <c r="M67" s="2126"/>
      <c r="N67" s="2122"/>
      <c r="O67" s="2066"/>
      <c r="P67" s="2067"/>
      <c r="Q67" s="2067"/>
      <c r="R67" s="2067"/>
      <c r="S67" s="2068"/>
      <c r="T67" s="776" t="s">
        <v>887</v>
      </c>
      <c r="U67" s="777"/>
      <c r="V67" s="778"/>
      <c r="W67" s="549"/>
      <c r="X67" s="550"/>
      <c r="Y67" s="550"/>
      <c r="Z67" s="550"/>
      <c r="AA67" s="550"/>
      <c r="AB67" s="550"/>
      <c r="AC67" s="551"/>
      <c r="AD67" s="549"/>
      <c r="AE67" s="550"/>
      <c r="AF67" s="550"/>
      <c r="AG67" s="550"/>
      <c r="AH67" s="550"/>
      <c r="AI67" s="550"/>
      <c r="AJ67" s="551"/>
      <c r="AK67" s="549"/>
      <c r="AL67" s="550"/>
      <c r="AM67" s="550"/>
      <c r="AN67" s="550"/>
      <c r="AO67" s="550"/>
      <c r="AP67" s="550"/>
      <c r="AQ67" s="551"/>
      <c r="AR67" s="549"/>
      <c r="AS67" s="550"/>
      <c r="AT67" s="550"/>
      <c r="AU67" s="550"/>
      <c r="AV67" s="550"/>
      <c r="AW67" s="550"/>
      <c r="AX67" s="551"/>
      <c r="AY67" s="549"/>
      <c r="AZ67" s="550"/>
      <c r="BA67" s="772"/>
      <c r="BB67" s="2127"/>
      <c r="BC67" s="2128"/>
      <c r="BD67" s="2116"/>
      <c r="BE67" s="2117"/>
      <c r="BF67" s="2118"/>
      <c r="BG67" s="2119"/>
      <c r="BH67" s="2119"/>
      <c r="BI67" s="2119"/>
      <c r="BJ67" s="2120"/>
    </row>
    <row r="68" spans="2:62" ht="20.25" customHeight="1" x14ac:dyDescent="0.15">
      <c r="B68" s="2050"/>
      <c r="C68" s="2053"/>
      <c r="D68" s="2054"/>
      <c r="E68" s="761"/>
      <c r="F68" s="762">
        <f>C67</f>
        <v>0</v>
      </c>
      <c r="G68" s="761"/>
      <c r="H68" s="762">
        <f>I67</f>
        <v>0</v>
      </c>
      <c r="I68" s="2057"/>
      <c r="J68" s="2058"/>
      <c r="K68" s="2061"/>
      <c r="L68" s="2062"/>
      <c r="M68" s="2062"/>
      <c r="N68" s="2054"/>
      <c r="O68" s="2066"/>
      <c r="P68" s="2067"/>
      <c r="Q68" s="2067"/>
      <c r="R68" s="2067"/>
      <c r="S68" s="2068"/>
      <c r="T68" s="773" t="s">
        <v>888</v>
      </c>
      <c r="U68" s="774"/>
      <c r="V68" s="775"/>
      <c r="W68" s="557" t="str">
        <f>IF(W67="","",VLOOKUP(W67,'[9]シフト記号表（従来型・ユニット型共通）'!$C$6:$L$47,10,FALSE))</f>
        <v/>
      </c>
      <c r="X68" s="558" t="str">
        <f>IF(X67="","",VLOOKUP(X67,'[9]シフト記号表（従来型・ユニット型共通）'!$C$6:$L$47,10,FALSE))</f>
        <v/>
      </c>
      <c r="Y68" s="558" t="str">
        <f>IF(Y67="","",VLOOKUP(Y67,'[9]シフト記号表（従来型・ユニット型共通）'!$C$6:$L$47,10,FALSE))</f>
        <v/>
      </c>
      <c r="Z68" s="558" t="str">
        <f>IF(Z67="","",VLOOKUP(Z67,'[9]シフト記号表（従来型・ユニット型共通）'!$C$6:$L$47,10,FALSE))</f>
        <v/>
      </c>
      <c r="AA68" s="558" t="str">
        <f>IF(AA67="","",VLOOKUP(AA67,'[9]シフト記号表（従来型・ユニット型共通）'!$C$6:$L$47,10,FALSE))</f>
        <v/>
      </c>
      <c r="AB68" s="558" t="str">
        <f>IF(AB67="","",VLOOKUP(AB67,'[9]シフト記号表（従来型・ユニット型共通）'!$C$6:$L$47,10,FALSE))</f>
        <v/>
      </c>
      <c r="AC68" s="559" t="str">
        <f>IF(AC67="","",VLOOKUP(AC67,'[9]シフト記号表（従来型・ユニット型共通）'!$C$6:$L$47,10,FALSE))</f>
        <v/>
      </c>
      <c r="AD68" s="557" t="str">
        <f>IF(AD67="","",VLOOKUP(AD67,'[9]シフト記号表（従来型・ユニット型共通）'!$C$6:$L$47,10,FALSE))</f>
        <v/>
      </c>
      <c r="AE68" s="558" t="str">
        <f>IF(AE67="","",VLOOKUP(AE67,'[9]シフト記号表（従来型・ユニット型共通）'!$C$6:$L$47,10,FALSE))</f>
        <v/>
      </c>
      <c r="AF68" s="558" t="str">
        <f>IF(AF67="","",VLOOKUP(AF67,'[9]シフト記号表（従来型・ユニット型共通）'!$C$6:$L$47,10,FALSE))</f>
        <v/>
      </c>
      <c r="AG68" s="558" t="str">
        <f>IF(AG67="","",VLOOKUP(AG67,'[9]シフト記号表（従来型・ユニット型共通）'!$C$6:$L$47,10,FALSE))</f>
        <v/>
      </c>
      <c r="AH68" s="558" t="str">
        <f>IF(AH67="","",VLOOKUP(AH67,'[9]シフト記号表（従来型・ユニット型共通）'!$C$6:$L$47,10,FALSE))</f>
        <v/>
      </c>
      <c r="AI68" s="558" t="str">
        <f>IF(AI67="","",VLOOKUP(AI67,'[9]シフト記号表（従来型・ユニット型共通）'!$C$6:$L$47,10,FALSE))</f>
        <v/>
      </c>
      <c r="AJ68" s="559" t="str">
        <f>IF(AJ67="","",VLOOKUP(AJ67,'[9]シフト記号表（従来型・ユニット型共通）'!$C$6:$L$47,10,FALSE))</f>
        <v/>
      </c>
      <c r="AK68" s="557" t="str">
        <f>IF(AK67="","",VLOOKUP(AK67,'[9]シフト記号表（従来型・ユニット型共通）'!$C$6:$L$47,10,FALSE))</f>
        <v/>
      </c>
      <c r="AL68" s="558" t="str">
        <f>IF(AL67="","",VLOOKUP(AL67,'[9]シフト記号表（従来型・ユニット型共通）'!$C$6:$L$47,10,FALSE))</f>
        <v/>
      </c>
      <c r="AM68" s="558" t="str">
        <f>IF(AM67="","",VLOOKUP(AM67,'[9]シフト記号表（従来型・ユニット型共通）'!$C$6:$L$47,10,FALSE))</f>
        <v/>
      </c>
      <c r="AN68" s="558" t="str">
        <f>IF(AN67="","",VLOOKUP(AN67,'[9]シフト記号表（従来型・ユニット型共通）'!$C$6:$L$47,10,FALSE))</f>
        <v/>
      </c>
      <c r="AO68" s="558" t="str">
        <f>IF(AO67="","",VLOOKUP(AO67,'[9]シフト記号表（従来型・ユニット型共通）'!$C$6:$L$47,10,FALSE))</f>
        <v/>
      </c>
      <c r="AP68" s="558" t="str">
        <f>IF(AP67="","",VLOOKUP(AP67,'[9]シフト記号表（従来型・ユニット型共通）'!$C$6:$L$47,10,FALSE))</f>
        <v/>
      </c>
      <c r="AQ68" s="559" t="str">
        <f>IF(AQ67="","",VLOOKUP(AQ67,'[9]シフト記号表（従来型・ユニット型共通）'!$C$6:$L$47,10,FALSE))</f>
        <v/>
      </c>
      <c r="AR68" s="557" t="str">
        <f>IF(AR67="","",VLOOKUP(AR67,'[9]シフト記号表（従来型・ユニット型共通）'!$C$6:$L$47,10,FALSE))</f>
        <v/>
      </c>
      <c r="AS68" s="558" t="str">
        <f>IF(AS67="","",VLOOKUP(AS67,'[9]シフト記号表（従来型・ユニット型共通）'!$C$6:$L$47,10,FALSE))</f>
        <v/>
      </c>
      <c r="AT68" s="558" t="str">
        <f>IF(AT67="","",VLOOKUP(AT67,'[9]シフト記号表（従来型・ユニット型共通）'!$C$6:$L$47,10,FALSE))</f>
        <v/>
      </c>
      <c r="AU68" s="558" t="str">
        <f>IF(AU67="","",VLOOKUP(AU67,'[9]シフト記号表（従来型・ユニット型共通）'!$C$6:$L$47,10,FALSE))</f>
        <v/>
      </c>
      <c r="AV68" s="558" t="str">
        <f>IF(AV67="","",VLOOKUP(AV67,'[9]シフト記号表（従来型・ユニット型共通）'!$C$6:$L$47,10,FALSE))</f>
        <v/>
      </c>
      <c r="AW68" s="558" t="str">
        <f>IF(AW67="","",VLOOKUP(AW67,'[9]シフト記号表（従来型・ユニット型共通）'!$C$6:$L$47,10,FALSE))</f>
        <v/>
      </c>
      <c r="AX68" s="559" t="str">
        <f>IF(AX67="","",VLOOKUP(AX67,'[9]シフト記号表（従来型・ユニット型共通）'!$C$6:$L$47,10,FALSE))</f>
        <v/>
      </c>
      <c r="AY68" s="557" t="str">
        <f>IF(AY67="","",VLOOKUP(AY67,'[9]シフト記号表（従来型・ユニット型共通）'!$C$6:$L$47,10,FALSE))</f>
        <v/>
      </c>
      <c r="AZ68" s="558" t="str">
        <f>IF(AZ67="","",VLOOKUP(AZ67,'[9]シフト記号表（従来型・ユニット型共通）'!$C$6:$L$47,10,FALSE))</f>
        <v/>
      </c>
      <c r="BA68" s="558" t="str">
        <f>IF(BA67="","",VLOOKUP(BA67,'[9]シフト記号表（従来型・ユニット型共通）'!$C$6:$L$47,10,FALSE))</f>
        <v/>
      </c>
      <c r="BB68" s="2046">
        <f>IF($BE$3="４週",SUM(W68:AX68),IF($BE$3="暦月",SUM(W68:BA68),""))</f>
        <v>0</v>
      </c>
      <c r="BC68" s="2047"/>
      <c r="BD68" s="2048">
        <f>IF($BE$3="４週",BB68/4,IF($BE$3="暦月",(BB68/($BE$8/7)),""))</f>
        <v>0</v>
      </c>
      <c r="BE68" s="2047"/>
      <c r="BF68" s="2043"/>
      <c r="BG68" s="2044"/>
      <c r="BH68" s="2044"/>
      <c r="BI68" s="2044"/>
      <c r="BJ68" s="2045"/>
    </row>
    <row r="69" spans="2:62" ht="20.25" customHeight="1" x14ac:dyDescent="0.15">
      <c r="B69" s="2049">
        <f>B67+1</f>
        <v>27</v>
      </c>
      <c r="C69" s="2121"/>
      <c r="D69" s="2122"/>
      <c r="E69" s="761"/>
      <c r="F69" s="762"/>
      <c r="G69" s="761"/>
      <c r="H69" s="762"/>
      <c r="I69" s="2123"/>
      <c r="J69" s="2124"/>
      <c r="K69" s="2125"/>
      <c r="L69" s="2126"/>
      <c r="M69" s="2126"/>
      <c r="N69" s="2122"/>
      <c r="O69" s="2066"/>
      <c r="P69" s="2067"/>
      <c r="Q69" s="2067"/>
      <c r="R69" s="2067"/>
      <c r="S69" s="2068"/>
      <c r="T69" s="776" t="s">
        <v>887</v>
      </c>
      <c r="U69" s="777"/>
      <c r="V69" s="778"/>
      <c r="W69" s="549"/>
      <c r="X69" s="550"/>
      <c r="Y69" s="550"/>
      <c r="Z69" s="550"/>
      <c r="AA69" s="550"/>
      <c r="AB69" s="550"/>
      <c r="AC69" s="551"/>
      <c r="AD69" s="549"/>
      <c r="AE69" s="550"/>
      <c r="AF69" s="550"/>
      <c r="AG69" s="550"/>
      <c r="AH69" s="550"/>
      <c r="AI69" s="550"/>
      <c r="AJ69" s="551"/>
      <c r="AK69" s="549"/>
      <c r="AL69" s="550"/>
      <c r="AM69" s="550"/>
      <c r="AN69" s="550"/>
      <c r="AO69" s="550"/>
      <c r="AP69" s="550"/>
      <c r="AQ69" s="551"/>
      <c r="AR69" s="549"/>
      <c r="AS69" s="550"/>
      <c r="AT69" s="550"/>
      <c r="AU69" s="550"/>
      <c r="AV69" s="550"/>
      <c r="AW69" s="550"/>
      <c r="AX69" s="551"/>
      <c r="AY69" s="549"/>
      <c r="AZ69" s="550"/>
      <c r="BA69" s="772"/>
      <c r="BB69" s="2127"/>
      <c r="BC69" s="2128"/>
      <c r="BD69" s="2116"/>
      <c r="BE69" s="2117"/>
      <c r="BF69" s="2118"/>
      <c r="BG69" s="2119"/>
      <c r="BH69" s="2119"/>
      <c r="BI69" s="2119"/>
      <c r="BJ69" s="2120"/>
    </row>
    <row r="70" spans="2:62" ht="20.25" customHeight="1" x14ac:dyDescent="0.15">
      <c r="B70" s="2050"/>
      <c r="C70" s="2053"/>
      <c r="D70" s="2054"/>
      <c r="E70" s="761"/>
      <c r="F70" s="762">
        <f>C69</f>
        <v>0</v>
      </c>
      <c r="G70" s="761"/>
      <c r="H70" s="762">
        <f>I69</f>
        <v>0</v>
      </c>
      <c r="I70" s="2057"/>
      <c r="J70" s="2058"/>
      <c r="K70" s="2061"/>
      <c r="L70" s="2062"/>
      <c r="M70" s="2062"/>
      <c r="N70" s="2054"/>
      <c r="O70" s="2066"/>
      <c r="P70" s="2067"/>
      <c r="Q70" s="2067"/>
      <c r="R70" s="2067"/>
      <c r="S70" s="2068"/>
      <c r="T70" s="773" t="s">
        <v>888</v>
      </c>
      <c r="U70" s="774"/>
      <c r="V70" s="775"/>
      <c r="W70" s="557" t="str">
        <f>IF(W69="","",VLOOKUP(W69,'[9]シフト記号表（従来型・ユニット型共通）'!$C$6:$L$47,10,FALSE))</f>
        <v/>
      </c>
      <c r="X70" s="558" t="str">
        <f>IF(X69="","",VLOOKUP(X69,'[9]シフト記号表（従来型・ユニット型共通）'!$C$6:$L$47,10,FALSE))</f>
        <v/>
      </c>
      <c r="Y70" s="558" t="str">
        <f>IF(Y69="","",VLOOKUP(Y69,'[9]シフト記号表（従来型・ユニット型共通）'!$C$6:$L$47,10,FALSE))</f>
        <v/>
      </c>
      <c r="Z70" s="558" t="str">
        <f>IF(Z69="","",VLOOKUP(Z69,'[9]シフト記号表（従来型・ユニット型共通）'!$C$6:$L$47,10,FALSE))</f>
        <v/>
      </c>
      <c r="AA70" s="558" t="str">
        <f>IF(AA69="","",VLOOKUP(AA69,'[9]シフト記号表（従来型・ユニット型共通）'!$C$6:$L$47,10,FALSE))</f>
        <v/>
      </c>
      <c r="AB70" s="558" t="str">
        <f>IF(AB69="","",VLOOKUP(AB69,'[9]シフト記号表（従来型・ユニット型共通）'!$C$6:$L$47,10,FALSE))</f>
        <v/>
      </c>
      <c r="AC70" s="559" t="str">
        <f>IF(AC69="","",VLOOKUP(AC69,'[9]シフト記号表（従来型・ユニット型共通）'!$C$6:$L$47,10,FALSE))</f>
        <v/>
      </c>
      <c r="AD70" s="557" t="str">
        <f>IF(AD69="","",VLOOKUP(AD69,'[9]シフト記号表（従来型・ユニット型共通）'!$C$6:$L$47,10,FALSE))</f>
        <v/>
      </c>
      <c r="AE70" s="558" t="str">
        <f>IF(AE69="","",VLOOKUP(AE69,'[9]シフト記号表（従来型・ユニット型共通）'!$C$6:$L$47,10,FALSE))</f>
        <v/>
      </c>
      <c r="AF70" s="558" t="str">
        <f>IF(AF69="","",VLOOKUP(AF69,'[9]シフト記号表（従来型・ユニット型共通）'!$C$6:$L$47,10,FALSE))</f>
        <v/>
      </c>
      <c r="AG70" s="558" t="str">
        <f>IF(AG69="","",VLOOKUP(AG69,'[9]シフト記号表（従来型・ユニット型共通）'!$C$6:$L$47,10,FALSE))</f>
        <v/>
      </c>
      <c r="AH70" s="558" t="str">
        <f>IF(AH69="","",VLOOKUP(AH69,'[9]シフト記号表（従来型・ユニット型共通）'!$C$6:$L$47,10,FALSE))</f>
        <v/>
      </c>
      <c r="AI70" s="558" t="str">
        <f>IF(AI69="","",VLOOKUP(AI69,'[9]シフト記号表（従来型・ユニット型共通）'!$C$6:$L$47,10,FALSE))</f>
        <v/>
      </c>
      <c r="AJ70" s="559" t="str">
        <f>IF(AJ69="","",VLOOKUP(AJ69,'[9]シフト記号表（従来型・ユニット型共通）'!$C$6:$L$47,10,FALSE))</f>
        <v/>
      </c>
      <c r="AK70" s="557" t="str">
        <f>IF(AK69="","",VLOOKUP(AK69,'[9]シフト記号表（従来型・ユニット型共通）'!$C$6:$L$47,10,FALSE))</f>
        <v/>
      </c>
      <c r="AL70" s="558" t="str">
        <f>IF(AL69="","",VLOOKUP(AL69,'[9]シフト記号表（従来型・ユニット型共通）'!$C$6:$L$47,10,FALSE))</f>
        <v/>
      </c>
      <c r="AM70" s="558" t="str">
        <f>IF(AM69="","",VLOOKUP(AM69,'[9]シフト記号表（従来型・ユニット型共通）'!$C$6:$L$47,10,FALSE))</f>
        <v/>
      </c>
      <c r="AN70" s="558" t="str">
        <f>IF(AN69="","",VLOOKUP(AN69,'[9]シフト記号表（従来型・ユニット型共通）'!$C$6:$L$47,10,FALSE))</f>
        <v/>
      </c>
      <c r="AO70" s="558" t="str">
        <f>IF(AO69="","",VLOOKUP(AO69,'[9]シフト記号表（従来型・ユニット型共通）'!$C$6:$L$47,10,FALSE))</f>
        <v/>
      </c>
      <c r="AP70" s="558" t="str">
        <f>IF(AP69="","",VLOOKUP(AP69,'[9]シフト記号表（従来型・ユニット型共通）'!$C$6:$L$47,10,FALSE))</f>
        <v/>
      </c>
      <c r="AQ70" s="559" t="str">
        <f>IF(AQ69="","",VLOOKUP(AQ69,'[9]シフト記号表（従来型・ユニット型共通）'!$C$6:$L$47,10,FALSE))</f>
        <v/>
      </c>
      <c r="AR70" s="557" t="str">
        <f>IF(AR69="","",VLOOKUP(AR69,'[9]シフト記号表（従来型・ユニット型共通）'!$C$6:$L$47,10,FALSE))</f>
        <v/>
      </c>
      <c r="AS70" s="558" t="str">
        <f>IF(AS69="","",VLOOKUP(AS69,'[9]シフト記号表（従来型・ユニット型共通）'!$C$6:$L$47,10,FALSE))</f>
        <v/>
      </c>
      <c r="AT70" s="558" t="str">
        <f>IF(AT69="","",VLOOKUP(AT69,'[9]シフト記号表（従来型・ユニット型共通）'!$C$6:$L$47,10,FALSE))</f>
        <v/>
      </c>
      <c r="AU70" s="558" t="str">
        <f>IF(AU69="","",VLOOKUP(AU69,'[9]シフト記号表（従来型・ユニット型共通）'!$C$6:$L$47,10,FALSE))</f>
        <v/>
      </c>
      <c r="AV70" s="558" t="str">
        <f>IF(AV69="","",VLOOKUP(AV69,'[9]シフト記号表（従来型・ユニット型共通）'!$C$6:$L$47,10,FALSE))</f>
        <v/>
      </c>
      <c r="AW70" s="558" t="str">
        <f>IF(AW69="","",VLOOKUP(AW69,'[9]シフト記号表（従来型・ユニット型共通）'!$C$6:$L$47,10,FALSE))</f>
        <v/>
      </c>
      <c r="AX70" s="559" t="str">
        <f>IF(AX69="","",VLOOKUP(AX69,'[9]シフト記号表（従来型・ユニット型共通）'!$C$6:$L$47,10,FALSE))</f>
        <v/>
      </c>
      <c r="AY70" s="557" t="str">
        <f>IF(AY69="","",VLOOKUP(AY69,'[9]シフト記号表（従来型・ユニット型共通）'!$C$6:$L$47,10,FALSE))</f>
        <v/>
      </c>
      <c r="AZ70" s="558" t="str">
        <f>IF(AZ69="","",VLOOKUP(AZ69,'[9]シフト記号表（従来型・ユニット型共通）'!$C$6:$L$47,10,FALSE))</f>
        <v/>
      </c>
      <c r="BA70" s="558" t="str">
        <f>IF(BA69="","",VLOOKUP(BA69,'[9]シフト記号表（従来型・ユニット型共通）'!$C$6:$L$47,10,FALSE))</f>
        <v/>
      </c>
      <c r="BB70" s="2046">
        <f>IF($BE$3="４週",SUM(W70:AX70),IF($BE$3="暦月",SUM(W70:BA70),""))</f>
        <v>0</v>
      </c>
      <c r="BC70" s="2047"/>
      <c r="BD70" s="2048">
        <f>IF($BE$3="４週",BB70/4,IF($BE$3="暦月",(BB70/($BE$8/7)),""))</f>
        <v>0</v>
      </c>
      <c r="BE70" s="2047"/>
      <c r="BF70" s="2043"/>
      <c r="BG70" s="2044"/>
      <c r="BH70" s="2044"/>
      <c r="BI70" s="2044"/>
      <c r="BJ70" s="2045"/>
    </row>
    <row r="71" spans="2:62" ht="20.25" customHeight="1" x14ac:dyDescent="0.15">
      <c r="B71" s="2049">
        <f>B69+1</f>
        <v>28</v>
      </c>
      <c r="C71" s="2121"/>
      <c r="D71" s="2122"/>
      <c r="E71" s="761"/>
      <c r="F71" s="762"/>
      <c r="G71" s="761"/>
      <c r="H71" s="762"/>
      <c r="I71" s="2123"/>
      <c r="J71" s="2124"/>
      <c r="K71" s="2125"/>
      <c r="L71" s="2126"/>
      <c r="M71" s="2126"/>
      <c r="N71" s="2122"/>
      <c r="O71" s="2066"/>
      <c r="P71" s="2067"/>
      <c r="Q71" s="2067"/>
      <c r="R71" s="2067"/>
      <c r="S71" s="2068"/>
      <c r="T71" s="776" t="s">
        <v>887</v>
      </c>
      <c r="U71" s="777"/>
      <c r="V71" s="778"/>
      <c r="W71" s="549"/>
      <c r="X71" s="550"/>
      <c r="Y71" s="550"/>
      <c r="Z71" s="550"/>
      <c r="AA71" s="550"/>
      <c r="AB71" s="550"/>
      <c r="AC71" s="551"/>
      <c r="AD71" s="549"/>
      <c r="AE71" s="550"/>
      <c r="AF71" s="550"/>
      <c r="AG71" s="550"/>
      <c r="AH71" s="550"/>
      <c r="AI71" s="550"/>
      <c r="AJ71" s="551"/>
      <c r="AK71" s="549"/>
      <c r="AL71" s="550"/>
      <c r="AM71" s="550"/>
      <c r="AN71" s="550"/>
      <c r="AO71" s="550"/>
      <c r="AP71" s="550"/>
      <c r="AQ71" s="551"/>
      <c r="AR71" s="549"/>
      <c r="AS71" s="550"/>
      <c r="AT71" s="550"/>
      <c r="AU71" s="550"/>
      <c r="AV71" s="550"/>
      <c r="AW71" s="550"/>
      <c r="AX71" s="551"/>
      <c r="AY71" s="549"/>
      <c r="AZ71" s="550"/>
      <c r="BA71" s="772"/>
      <c r="BB71" s="2127"/>
      <c r="BC71" s="2128"/>
      <c r="BD71" s="2116"/>
      <c r="BE71" s="2117"/>
      <c r="BF71" s="2118"/>
      <c r="BG71" s="2119"/>
      <c r="BH71" s="2119"/>
      <c r="BI71" s="2119"/>
      <c r="BJ71" s="2120"/>
    </row>
    <row r="72" spans="2:62" ht="20.25" customHeight="1" x14ac:dyDescent="0.15">
      <c r="B72" s="2050"/>
      <c r="C72" s="2053"/>
      <c r="D72" s="2054"/>
      <c r="E72" s="761"/>
      <c r="F72" s="762">
        <f>C71</f>
        <v>0</v>
      </c>
      <c r="G72" s="761"/>
      <c r="H72" s="762">
        <f>I71</f>
        <v>0</v>
      </c>
      <c r="I72" s="2057"/>
      <c r="J72" s="2058"/>
      <c r="K72" s="2061"/>
      <c r="L72" s="2062"/>
      <c r="M72" s="2062"/>
      <c r="N72" s="2054"/>
      <c r="O72" s="2066"/>
      <c r="P72" s="2067"/>
      <c r="Q72" s="2067"/>
      <c r="R72" s="2067"/>
      <c r="S72" s="2068"/>
      <c r="T72" s="773" t="s">
        <v>888</v>
      </c>
      <c r="U72" s="774"/>
      <c r="V72" s="775"/>
      <c r="W72" s="557" t="str">
        <f>IF(W71="","",VLOOKUP(W71,'[9]シフト記号表（従来型・ユニット型共通）'!$C$6:$L$47,10,FALSE))</f>
        <v/>
      </c>
      <c r="X72" s="558" t="str">
        <f>IF(X71="","",VLOOKUP(X71,'[9]シフト記号表（従来型・ユニット型共通）'!$C$6:$L$47,10,FALSE))</f>
        <v/>
      </c>
      <c r="Y72" s="558" t="str">
        <f>IF(Y71="","",VLOOKUP(Y71,'[9]シフト記号表（従来型・ユニット型共通）'!$C$6:$L$47,10,FALSE))</f>
        <v/>
      </c>
      <c r="Z72" s="558" t="str">
        <f>IF(Z71="","",VLOOKUP(Z71,'[9]シフト記号表（従来型・ユニット型共通）'!$C$6:$L$47,10,FALSE))</f>
        <v/>
      </c>
      <c r="AA72" s="558" t="str">
        <f>IF(AA71="","",VLOOKUP(AA71,'[9]シフト記号表（従来型・ユニット型共通）'!$C$6:$L$47,10,FALSE))</f>
        <v/>
      </c>
      <c r="AB72" s="558" t="str">
        <f>IF(AB71="","",VLOOKUP(AB71,'[9]シフト記号表（従来型・ユニット型共通）'!$C$6:$L$47,10,FALSE))</f>
        <v/>
      </c>
      <c r="AC72" s="559" t="str">
        <f>IF(AC71="","",VLOOKUP(AC71,'[9]シフト記号表（従来型・ユニット型共通）'!$C$6:$L$47,10,FALSE))</f>
        <v/>
      </c>
      <c r="AD72" s="557" t="str">
        <f>IF(AD71="","",VLOOKUP(AD71,'[9]シフト記号表（従来型・ユニット型共通）'!$C$6:$L$47,10,FALSE))</f>
        <v/>
      </c>
      <c r="AE72" s="558" t="str">
        <f>IF(AE71="","",VLOOKUP(AE71,'[9]シフト記号表（従来型・ユニット型共通）'!$C$6:$L$47,10,FALSE))</f>
        <v/>
      </c>
      <c r="AF72" s="558" t="str">
        <f>IF(AF71="","",VLOOKUP(AF71,'[9]シフト記号表（従来型・ユニット型共通）'!$C$6:$L$47,10,FALSE))</f>
        <v/>
      </c>
      <c r="AG72" s="558" t="str">
        <f>IF(AG71="","",VLOOKUP(AG71,'[9]シフト記号表（従来型・ユニット型共通）'!$C$6:$L$47,10,FALSE))</f>
        <v/>
      </c>
      <c r="AH72" s="558" t="str">
        <f>IF(AH71="","",VLOOKUP(AH71,'[9]シフト記号表（従来型・ユニット型共通）'!$C$6:$L$47,10,FALSE))</f>
        <v/>
      </c>
      <c r="AI72" s="558" t="str">
        <f>IF(AI71="","",VLOOKUP(AI71,'[9]シフト記号表（従来型・ユニット型共通）'!$C$6:$L$47,10,FALSE))</f>
        <v/>
      </c>
      <c r="AJ72" s="559" t="str">
        <f>IF(AJ71="","",VLOOKUP(AJ71,'[9]シフト記号表（従来型・ユニット型共通）'!$C$6:$L$47,10,FALSE))</f>
        <v/>
      </c>
      <c r="AK72" s="557" t="str">
        <f>IF(AK71="","",VLOOKUP(AK71,'[9]シフト記号表（従来型・ユニット型共通）'!$C$6:$L$47,10,FALSE))</f>
        <v/>
      </c>
      <c r="AL72" s="558" t="str">
        <f>IF(AL71="","",VLOOKUP(AL71,'[9]シフト記号表（従来型・ユニット型共通）'!$C$6:$L$47,10,FALSE))</f>
        <v/>
      </c>
      <c r="AM72" s="558" t="str">
        <f>IF(AM71="","",VLOOKUP(AM71,'[9]シフト記号表（従来型・ユニット型共通）'!$C$6:$L$47,10,FALSE))</f>
        <v/>
      </c>
      <c r="AN72" s="558" t="str">
        <f>IF(AN71="","",VLOOKUP(AN71,'[9]シフト記号表（従来型・ユニット型共通）'!$C$6:$L$47,10,FALSE))</f>
        <v/>
      </c>
      <c r="AO72" s="558" t="str">
        <f>IF(AO71="","",VLOOKUP(AO71,'[9]シフト記号表（従来型・ユニット型共通）'!$C$6:$L$47,10,FALSE))</f>
        <v/>
      </c>
      <c r="AP72" s="558" t="str">
        <f>IF(AP71="","",VLOOKUP(AP71,'[9]シフト記号表（従来型・ユニット型共通）'!$C$6:$L$47,10,FALSE))</f>
        <v/>
      </c>
      <c r="AQ72" s="559" t="str">
        <f>IF(AQ71="","",VLOOKUP(AQ71,'[9]シフト記号表（従来型・ユニット型共通）'!$C$6:$L$47,10,FALSE))</f>
        <v/>
      </c>
      <c r="AR72" s="557" t="str">
        <f>IF(AR71="","",VLOOKUP(AR71,'[9]シフト記号表（従来型・ユニット型共通）'!$C$6:$L$47,10,FALSE))</f>
        <v/>
      </c>
      <c r="AS72" s="558" t="str">
        <f>IF(AS71="","",VLOOKUP(AS71,'[9]シフト記号表（従来型・ユニット型共通）'!$C$6:$L$47,10,FALSE))</f>
        <v/>
      </c>
      <c r="AT72" s="558" t="str">
        <f>IF(AT71="","",VLOOKUP(AT71,'[9]シフト記号表（従来型・ユニット型共通）'!$C$6:$L$47,10,FALSE))</f>
        <v/>
      </c>
      <c r="AU72" s="558" t="str">
        <f>IF(AU71="","",VLOOKUP(AU71,'[9]シフト記号表（従来型・ユニット型共通）'!$C$6:$L$47,10,FALSE))</f>
        <v/>
      </c>
      <c r="AV72" s="558" t="str">
        <f>IF(AV71="","",VLOOKUP(AV71,'[9]シフト記号表（従来型・ユニット型共通）'!$C$6:$L$47,10,FALSE))</f>
        <v/>
      </c>
      <c r="AW72" s="558" t="str">
        <f>IF(AW71="","",VLOOKUP(AW71,'[9]シフト記号表（従来型・ユニット型共通）'!$C$6:$L$47,10,FALSE))</f>
        <v/>
      </c>
      <c r="AX72" s="559" t="str">
        <f>IF(AX71="","",VLOOKUP(AX71,'[9]シフト記号表（従来型・ユニット型共通）'!$C$6:$L$47,10,FALSE))</f>
        <v/>
      </c>
      <c r="AY72" s="557" t="str">
        <f>IF(AY71="","",VLOOKUP(AY71,'[9]シフト記号表（従来型・ユニット型共通）'!$C$6:$L$47,10,FALSE))</f>
        <v/>
      </c>
      <c r="AZ72" s="558" t="str">
        <f>IF(AZ71="","",VLOOKUP(AZ71,'[9]シフト記号表（従来型・ユニット型共通）'!$C$6:$L$47,10,FALSE))</f>
        <v/>
      </c>
      <c r="BA72" s="558" t="str">
        <f>IF(BA71="","",VLOOKUP(BA71,'[9]シフト記号表（従来型・ユニット型共通）'!$C$6:$L$47,10,FALSE))</f>
        <v/>
      </c>
      <c r="BB72" s="2046">
        <f>IF($BE$3="４週",SUM(W72:AX72),IF($BE$3="暦月",SUM(W72:BA72),""))</f>
        <v>0</v>
      </c>
      <c r="BC72" s="2047"/>
      <c r="BD72" s="2048">
        <f>IF($BE$3="４週",BB72/4,IF($BE$3="暦月",(BB72/($BE$8/7)),""))</f>
        <v>0</v>
      </c>
      <c r="BE72" s="2047"/>
      <c r="BF72" s="2043"/>
      <c r="BG72" s="2044"/>
      <c r="BH72" s="2044"/>
      <c r="BI72" s="2044"/>
      <c r="BJ72" s="2045"/>
    </row>
    <row r="73" spans="2:62" ht="20.25" customHeight="1" x14ac:dyDescent="0.15">
      <c r="B73" s="2049">
        <f>B71+1</f>
        <v>29</v>
      </c>
      <c r="C73" s="2121"/>
      <c r="D73" s="2122"/>
      <c r="E73" s="761"/>
      <c r="F73" s="762"/>
      <c r="G73" s="761"/>
      <c r="H73" s="762"/>
      <c r="I73" s="2123"/>
      <c r="J73" s="2124"/>
      <c r="K73" s="2125"/>
      <c r="L73" s="2126"/>
      <c r="M73" s="2126"/>
      <c r="N73" s="2122"/>
      <c r="O73" s="2066"/>
      <c r="P73" s="2067"/>
      <c r="Q73" s="2067"/>
      <c r="R73" s="2067"/>
      <c r="S73" s="2068"/>
      <c r="T73" s="776" t="s">
        <v>887</v>
      </c>
      <c r="U73" s="777"/>
      <c r="V73" s="778"/>
      <c r="W73" s="549"/>
      <c r="X73" s="550"/>
      <c r="Y73" s="550"/>
      <c r="Z73" s="550"/>
      <c r="AA73" s="550"/>
      <c r="AB73" s="550"/>
      <c r="AC73" s="551"/>
      <c r="AD73" s="549"/>
      <c r="AE73" s="550"/>
      <c r="AF73" s="550"/>
      <c r="AG73" s="550"/>
      <c r="AH73" s="550"/>
      <c r="AI73" s="550"/>
      <c r="AJ73" s="551"/>
      <c r="AK73" s="549"/>
      <c r="AL73" s="550"/>
      <c r="AM73" s="550"/>
      <c r="AN73" s="550"/>
      <c r="AO73" s="550"/>
      <c r="AP73" s="550"/>
      <c r="AQ73" s="551"/>
      <c r="AR73" s="549"/>
      <c r="AS73" s="550"/>
      <c r="AT73" s="550"/>
      <c r="AU73" s="550"/>
      <c r="AV73" s="550"/>
      <c r="AW73" s="550"/>
      <c r="AX73" s="551"/>
      <c r="AY73" s="549"/>
      <c r="AZ73" s="550"/>
      <c r="BA73" s="772"/>
      <c r="BB73" s="2127"/>
      <c r="BC73" s="2128"/>
      <c r="BD73" s="2116"/>
      <c r="BE73" s="2117"/>
      <c r="BF73" s="2118"/>
      <c r="BG73" s="2119"/>
      <c r="BH73" s="2119"/>
      <c r="BI73" s="2119"/>
      <c r="BJ73" s="2120"/>
    </row>
    <row r="74" spans="2:62" ht="20.25" customHeight="1" x14ac:dyDescent="0.15">
      <c r="B74" s="2050"/>
      <c r="C74" s="2135"/>
      <c r="D74" s="2136"/>
      <c r="E74" s="779"/>
      <c r="F74" s="780">
        <f>C73</f>
        <v>0</v>
      </c>
      <c r="G74" s="779"/>
      <c r="H74" s="780">
        <f>I73</f>
        <v>0</v>
      </c>
      <c r="I74" s="2137"/>
      <c r="J74" s="2138"/>
      <c r="K74" s="2139"/>
      <c r="L74" s="2140"/>
      <c r="M74" s="2140"/>
      <c r="N74" s="2136"/>
      <c r="O74" s="2066"/>
      <c r="P74" s="2067"/>
      <c r="Q74" s="2067"/>
      <c r="R74" s="2067"/>
      <c r="S74" s="2068"/>
      <c r="T74" s="773" t="s">
        <v>888</v>
      </c>
      <c r="U74" s="774"/>
      <c r="V74" s="775"/>
      <c r="W74" s="557" t="str">
        <f>IF(W73="","",VLOOKUP(W73,'[9]シフト記号表（従来型・ユニット型共通）'!$C$6:$L$47,10,FALSE))</f>
        <v/>
      </c>
      <c r="X74" s="558" t="str">
        <f>IF(X73="","",VLOOKUP(X73,'[9]シフト記号表（従来型・ユニット型共通）'!$C$6:$L$47,10,FALSE))</f>
        <v/>
      </c>
      <c r="Y74" s="558" t="str">
        <f>IF(Y73="","",VLOOKUP(Y73,'[9]シフト記号表（従来型・ユニット型共通）'!$C$6:$L$47,10,FALSE))</f>
        <v/>
      </c>
      <c r="Z74" s="558" t="str">
        <f>IF(Z73="","",VLOOKUP(Z73,'[9]シフト記号表（従来型・ユニット型共通）'!$C$6:$L$47,10,FALSE))</f>
        <v/>
      </c>
      <c r="AA74" s="558" t="str">
        <f>IF(AA73="","",VLOOKUP(AA73,'[9]シフト記号表（従来型・ユニット型共通）'!$C$6:$L$47,10,FALSE))</f>
        <v/>
      </c>
      <c r="AB74" s="558" t="str">
        <f>IF(AB73="","",VLOOKUP(AB73,'[9]シフト記号表（従来型・ユニット型共通）'!$C$6:$L$47,10,FALSE))</f>
        <v/>
      </c>
      <c r="AC74" s="559" t="str">
        <f>IF(AC73="","",VLOOKUP(AC73,'[9]シフト記号表（従来型・ユニット型共通）'!$C$6:$L$47,10,FALSE))</f>
        <v/>
      </c>
      <c r="AD74" s="557" t="str">
        <f>IF(AD73="","",VLOOKUP(AD73,'[9]シフト記号表（従来型・ユニット型共通）'!$C$6:$L$47,10,FALSE))</f>
        <v/>
      </c>
      <c r="AE74" s="558" t="str">
        <f>IF(AE73="","",VLOOKUP(AE73,'[9]シフト記号表（従来型・ユニット型共通）'!$C$6:$L$47,10,FALSE))</f>
        <v/>
      </c>
      <c r="AF74" s="558" t="str">
        <f>IF(AF73="","",VLOOKUP(AF73,'[9]シフト記号表（従来型・ユニット型共通）'!$C$6:$L$47,10,FALSE))</f>
        <v/>
      </c>
      <c r="AG74" s="558" t="str">
        <f>IF(AG73="","",VLOOKUP(AG73,'[9]シフト記号表（従来型・ユニット型共通）'!$C$6:$L$47,10,FALSE))</f>
        <v/>
      </c>
      <c r="AH74" s="558" t="str">
        <f>IF(AH73="","",VLOOKUP(AH73,'[9]シフト記号表（従来型・ユニット型共通）'!$C$6:$L$47,10,FALSE))</f>
        <v/>
      </c>
      <c r="AI74" s="558" t="str">
        <f>IF(AI73="","",VLOOKUP(AI73,'[9]シフト記号表（従来型・ユニット型共通）'!$C$6:$L$47,10,FALSE))</f>
        <v/>
      </c>
      <c r="AJ74" s="559" t="str">
        <f>IF(AJ73="","",VLOOKUP(AJ73,'[9]シフト記号表（従来型・ユニット型共通）'!$C$6:$L$47,10,FALSE))</f>
        <v/>
      </c>
      <c r="AK74" s="557" t="str">
        <f>IF(AK73="","",VLOOKUP(AK73,'[9]シフト記号表（従来型・ユニット型共通）'!$C$6:$L$47,10,FALSE))</f>
        <v/>
      </c>
      <c r="AL74" s="558" t="str">
        <f>IF(AL73="","",VLOOKUP(AL73,'[9]シフト記号表（従来型・ユニット型共通）'!$C$6:$L$47,10,FALSE))</f>
        <v/>
      </c>
      <c r="AM74" s="558" t="str">
        <f>IF(AM73="","",VLOOKUP(AM73,'[9]シフト記号表（従来型・ユニット型共通）'!$C$6:$L$47,10,FALSE))</f>
        <v/>
      </c>
      <c r="AN74" s="558" t="str">
        <f>IF(AN73="","",VLOOKUP(AN73,'[9]シフト記号表（従来型・ユニット型共通）'!$C$6:$L$47,10,FALSE))</f>
        <v/>
      </c>
      <c r="AO74" s="558" t="str">
        <f>IF(AO73="","",VLOOKUP(AO73,'[9]シフト記号表（従来型・ユニット型共通）'!$C$6:$L$47,10,FALSE))</f>
        <v/>
      </c>
      <c r="AP74" s="558" t="str">
        <f>IF(AP73="","",VLOOKUP(AP73,'[9]シフト記号表（従来型・ユニット型共通）'!$C$6:$L$47,10,FALSE))</f>
        <v/>
      </c>
      <c r="AQ74" s="559" t="str">
        <f>IF(AQ73="","",VLOOKUP(AQ73,'[9]シフト記号表（従来型・ユニット型共通）'!$C$6:$L$47,10,FALSE))</f>
        <v/>
      </c>
      <c r="AR74" s="557" t="str">
        <f>IF(AR73="","",VLOOKUP(AR73,'[9]シフト記号表（従来型・ユニット型共通）'!$C$6:$L$47,10,FALSE))</f>
        <v/>
      </c>
      <c r="AS74" s="558" t="str">
        <f>IF(AS73="","",VLOOKUP(AS73,'[9]シフト記号表（従来型・ユニット型共通）'!$C$6:$L$47,10,FALSE))</f>
        <v/>
      </c>
      <c r="AT74" s="558" t="str">
        <f>IF(AT73="","",VLOOKUP(AT73,'[9]シフト記号表（従来型・ユニット型共通）'!$C$6:$L$47,10,FALSE))</f>
        <v/>
      </c>
      <c r="AU74" s="558" t="str">
        <f>IF(AU73="","",VLOOKUP(AU73,'[9]シフト記号表（従来型・ユニット型共通）'!$C$6:$L$47,10,FALSE))</f>
        <v/>
      </c>
      <c r="AV74" s="558" t="str">
        <f>IF(AV73="","",VLOOKUP(AV73,'[9]シフト記号表（従来型・ユニット型共通）'!$C$6:$L$47,10,FALSE))</f>
        <v/>
      </c>
      <c r="AW74" s="558" t="str">
        <f>IF(AW73="","",VLOOKUP(AW73,'[9]シフト記号表（従来型・ユニット型共通）'!$C$6:$L$47,10,FALSE))</f>
        <v/>
      </c>
      <c r="AX74" s="559" t="str">
        <f>IF(AX73="","",VLOOKUP(AX73,'[9]シフト記号表（従来型・ユニット型共通）'!$C$6:$L$47,10,FALSE))</f>
        <v/>
      </c>
      <c r="AY74" s="557" t="str">
        <f>IF(AY73="","",VLOOKUP(AY73,'[9]シフト記号表（従来型・ユニット型共通）'!$C$6:$L$47,10,FALSE))</f>
        <v/>
      </c>
      <c r="AZ74" s="558" t="str">
        <f>IF(AZ73="","",VLOOKUP(AZ73,'[9]シフト記号表（従来型・ユニット型共通）'!$C$6:$L$47,10,FALSE))</f>
        <v/>
      </c>
      <c r="BA74" s="558" t="str">
        <f>IF(BA73="","",VLOOKUP(BA73,'[9]シフト記号表（従来型・ユニット型共通）'!$C$6:$L$47,10,FALSE))</f>
        <v/>
      </c>
      <c r="BB74" s="2132">
        <f>IF($BE$3="４週",SUM(W74:AX74),IF($BE$3="暦月",SUM(W74:BA74),""))</f>
        <v>0</v>
      </c>
      <c r="BC74" s="2133"/>
      <c r="BD74" s="2134">
        <f>IF($BE$3="４週",BB74/4,IF($BE$3="暦月",(BB74/($BE$8/7)),""))</f>
        <v>0</v>
      </c>
      <c r="BE74" s="2133"/>
      <c r="BF74" s="2129"/>
      <c r="BG74" s="2130"/>
      <c r="BH74" s="2130"/>
      <c r="BI74" s="2130"/>
      <c r="BJ74" s="2131"/>
    </row>
    <row r="75" spans="2:62" ht="20.25" customHeight="1" x14ac:dyDescent="0.15">
      <c r="B75" s="2049">
        <f>B73+1</f>
        <v>30</v>
      </c>
      <c r="C75" s="2121"/>
      <c r="D75" s="2122"/>
      <c r="E75" s="761"/>
      <c r="F75" s="762"/>
      <c r="G75" s="761"/>
      <c r="H75" s="762"/>
      <c r="I75" s="2123"/>
      <c r="J75" s="2124"/>
      <c r="K75" s="2125"/>
      <c r="L75" s="2126"/>
      <c r="M75" s="2126"/>
      <c r="N75" s="2122"/>
      <c r="O75" s="2066"/>
      <c r="P75" s="2067"/>
      <c r="Q75" s="2067"/>
      <c r="R75" s="2067"/>
      <c r="S75" s="2068"/>
      <c r="T75" s="776" t="s">
        <v>887</v>
      </c>
      <c r="U75" s="777"/>
      <c r="V75" s="778"/>
      <c r="W75" s="549"/>
      <c r="X75" s="550"/>
      <c r="Y75" s="550"/>
      <c r="Z75" s="550"/>
      <c r="AA75" s="550"/>
      <c r="AB75" s="550"/>
      <c r="AC75" s="551"/>
      <c r="AD75" s="549"/>
      <c r="AE75" s="550"/>
      <c r="AF75" s="550"/>
      <c r="AG75" s="550"/>
      <c r="AH75" s="550"/>
      <c r="AI75" s="550"/>
      <c r="AJ75" s="551"/>
      <c r="AK75" s="549"/>
      <c r="AL75" s="550"/>
      <c r="AM75" s="550"/>
      <c r="AN75" s="550"/>
      <c r="AO75" s="550"/>
      <c r="AP75" s="550"/>
      <c r="AQ75" s="551"/>
      <c r="AR75" s="549"/>
      <c r="AS75" s="550"/>
      <c r="AT75" s="550"/>
      <c r="AU75" s="550"/>
      <c r="AV75" s="550"/>
      <c r="AW75" s="550"/>
      <c r="AX75" s="551"/>
      <c r="AY75" s="549"/>
      <c r="AZ75" s="550"/>
      <c r="BA75" s="772"/>
      <c r="BB75" s="2127"/>
      <c r="BC75" s="2128"/>
      <c r="BD75" s="2116"/>
      <c r="BE75" s="2117"/>
      <c r="BF75" s="2118"/>
      <c r="BG75" s="2119"/>
      <c r="BH75" s="2119"/>
      <c r="BI75" s="2119"/>
      <c r="BJ75" s="2120"/>
    </row>
    <row r="76" spans="2:62" ht="20.25" customHeight="1" x14ac:dyDescent="0.15">
      <c r="B76" s="2050"/>
      <c r="C76" s="2135"/>
      <c r="D76" s="2136"/>
      <c r="E76" s="779"/>
      <c r="F76" s="780">
        <f>C75</f>
        <v>0</v>
      </c>
      <c r="G76" s="779"/>
      <c r="H76" s="780">
        <f>I75</f>
        <v>0</v>
      </c>
      <c r="I76" s="2137"/>
      <c r="J76" s="2138"/>
      <c r="K76" s="2139"/>
      <c r="L76" s="2140"/>
      <c r="M76" s="2140"/>
      <c r="N76" s="2136"/>
      <c r="O76" s="2066"/>
      <c r="P76" s="2067"/>
      <c r="Q76" s="2067"/>
      <c r="R76" s="2067"/>
      <c r="S76" s="2068"/>
      <c r="T76" s="773" t="s">
        <v>888</v>
      </c>
      <c r="U76" s="774"/>
      <c r="V76" s="775"/>
      <c r="W76" s="557" t="str">
        <f>IF(W75="","",VLOOKUP(W75,'[9]シフト記号表（従来型・ユニット型共通）'!$C$6:$L$47,10,FALSE))</f>
        <v/>
      </c>
      <c r="X76" s="558" t="str">
        <f>IF(X75="","",VLOOKUP(X75,'[9]シフト記号表（従来型・ユニット型共通）'!$C$6:$L$47,10,FALSE))</f>
        <v/>
      </c>
      <c r="Y76" s="558" t="str">
        <f>IF(Y75="","",VLOOKUP(Y75,'[9]シフト記号表（従来型・ユニット型共通）'!$C$6:$L$47,10,FALSE))</f>
        <v/>
      </c>
      <c r="Z76" s="558" t="str">
        <f>IF(Z75="","",VLOOKUP(Z75,'[9]シフト記号表（従来型・ユニット型共通）'!$C$6:$L$47,10,FALSE))</f>
        <v/>
      </c>
      <c r="AA76" s="558" t="str">
        <f>IF(AA75="","",VLOOKUP(AA75,'[9]シフト記号表（従来型・ユニット型共通）'!$C$6:$L$47,10,FALSE))</f>
        <v/>
      </c>
      <c r="AB76" s="558" t="str">
        <f>IF(AB75="","",VLOOKUP(AB75,'[9]シフト記号表（従来型・ユニット型共通）'!$C$6:$L$47,10,FALSE))</f>
        <v/>
      </c>
      <c r="AC76" s="559" t="str">
        <f>IF(AC75="","",VLOOKUP(AC75,'[9]シフト記号表（従来型・ユニット型共通）'!$C$6:$L$47,10,FALSE))</f>
        <v/>
      </c>
      <c r="AD76" s="557" t="str">
        <f>IF(AD75="","",VLOOKUP(AD75,'[9]シフト記号表（従来型・ユニット型共通）'!$C$6:$L$47,10,FALSE))</f>
        <v/>
      </c>
      <c r="AE76" s="558" t="str">
        <f>IF(AE75="","",VLOOKUP(AE75,'[9]シフト記号表（従来型・ユニット型共通）'!$C$6:$L$47,10,FALSE))</f>
        <v/>
      </c>
      <c r="AF76" s="558" t="str">
        <f>IF(AF75="","",VLOOKUP(AF75,'[9]シフト記号表（従来型・ユニット型共通）'!$C$6:$L$47,10,FALSE))</f>
        <v/>
      </c>
      <c r="AG76" s="558" t="str">
        <f>IF(AG75="","",VLOOKUP(AG75,'[9]シフト記号表（従来型・ユニット型共通）'!$C$6:$L$47,10,FALSE))</f>
        <v/>
      </c>
      <c r="AH76" s="558" t="str">
        <f>IF(AH75="","",VLOOKUP(AH75,'[9]シフト記号表（従来型・ユニット型共通）'!$C$6:$L$47,10,FALSE))</f>
        <v/>
      </c>
      <c r="AI76" s="558" t="str">
        <f>IF(AI75="","",VLOOKUP(AI75,'[9]シフト記号表（従来型・ユニット型共通）'!$C$6:$L$47,10,FALSE))</f>
        <v/>
      </c>
      <c r="AJ76" s="559" t="str">
        <f>IF(AJ75="","",VLOOKUP(AJ75,'[9]シフト記号表（従来型・ユニット型共通）'!$C$6:$L$47,10,FALSE))</f>
        <v/>
      </c>
      <c r="AK76" s="557" t="str">
        <f>IF(AK75="","",VLOOKUP(AK75,'[9]シフト記号表（従来型・ユニット型共通）'!$C$6:$L$47,10,FALSE))</f>
        <v/>
      </c>
      <c r="AL76" s="558" t="str">
        <f>IF(AL75="","",VLOOKUP(AL75,'[9]シフト記号表（従来型・ユニット型共通）'!$C$6:$L$47,10,FALSE))</f>
        <v/>
      </c>
      <c r="AM76" s="558" t="str">
        <f>IF(AM75="","",VLOOKUP(AM75,'[9]シフト記号表（従来型・ユニット型共通）'!$C$6:$L$47,10,FALSE))</f>
        <v/>
      </c>
      <c r="AN76" s="558" t="str">
        <f>IF(AN75="","",VLOOKUP(AN75,'[9]シフト記号表（従来型・ユニット型共通）'!$C$6:$L$47,10,FALSE))</f>
        <v/>
      </c>
      <c r="AO76" s="558" t="str">
        <f>IF(AO75="","",VLOOKUP(AO75,'[9]シフト記号表（従来型・ユニット型共通）'!$C$6:$L$47,10,FALSE))</f>
        <v/>
      </c>
      <c r="AP76" s="558" t="str">
        <f>IF(AP75="","",VLOOKUP(AP75,'[9]シフト記号表（従来型・ユニット型共通）'!$C$6:$L$47,10,FALSE))</f>
        <v/>
      </c>
      <c r="AQ76" s="559" t="str">
        <f>IF(AQ75="","",VLOOKUP(AQ75,'[9]シフト記号表（従来型・ユニット型共通）'!$C$6:$L$47,10,FALSE))</f>
        <v/>
      </c>
      <c r="AR76" s="557" t="str">
        <f>IF(AR75="","",VLOOKUP(AR75,'[9]シフト記号表（従来型・ユニット型共通）'!$C$6:$L$47,10,FALSE))</f>
        <v/>
      </c>
      <c r="AS76" s="558" t="str">
        <f>IF(AS75="","",VLOOKUP(AS75,'[9]シフト記号表（従来型・ユニット型共通）'!$C$6:$L$47,10,FALSE))</f>
        <v/>
      </c>
      <c r="AT76" s="558" t="str">
        <f>IF(AT75="","",VLOOKUP(AT75,'[9]シフト記号表（従来型・ユニット型共通）'!$C$6:$L$47,10,FALSE))</f>
        <v/>
      </c>
      <c r="AU76" s="558" t="str">
        <f>IF(AU75="","",VLOOKUP(AU75,'[9]シフト記号表（従来型・ユニット型共通）'!$C$6:$L$47,10,FALSE))</f>
        <v/>
      </c>
      <c r="AV76" s="558" t="str">
        <f>IF(AV75="","",VLOOKUP(AV75,'[9]シフト記号表（従来型・ユニット型共通）'!$C$6:$L$47,10,FALSE))</f>
        <v/>
      </c>
      <c r="AW76" s="558" t="str">
        <f>IF(AW75="","",VLOOKUP(AW75,'[9]シフト記号表（従来型・ユニット型共通）'!$C$6:$L$47,10,FALSE))</f>
        <v/>
      </c>
      <c r="AX76" s="559" t="str">
        <f>IF(AX75="","",VLOOKUP(AX75,'[9]シフト記号表（従来型・ユニット型共通）'!$C$6:$L$47,10,FALSE))</f>
        <v/>
      </c>
      <c r="AY76" s="557" t="str">
        <f>IF(AY75="","",VLOOKUP(AY75,'[9]シフト記号表（従来型・ユニット型共通）'!$C$6:$L$47,10,FALSE))</f>
        <v/>
      </c>
      <c r="AZ76" s="558" t="str">
        <f>IF(AZ75="","",VLOOKUP(AZ75,'[9]シフト記号表（従来型・ユニット型共通）'!$C$6:$L$47,10,FALSE))</f>
        <v/>
      </c>
      <c r="BA76" s="558" t="str">
        <f>IF(BA75="","",VLOOKUP(BA75,'[9]シフト記号表（従来型・ユニット型共通）'!$C$6:$L$47,10,FALSE))</f>
        <v/>
      </c>
      <c r="BB76" s="2132">
        <f>IF($BE$3="４週",SUM(W76:AX76),IF($BE$3="暦月",SUM(W76:BA76),""))</f>
        <v>0</v>
      </c>
      <c r="BC76" s="2133"/>
      <c r="BD76" s="2134">
        <f>IF($BE$3="４週",BB76/4,IF($BE$3="暦月",(BB76/($BE$8/7)),""))</f>
        <v>0</v>
      </c>
      <c r="BE76" s="2133"/>
      <c r="BF76" s="2129"/>
      <c r="BG76" s="2130"/>
      <c r="BH76" s="2130"/>
      <c r="BI76" s="2130"/>
      <c r="BJ76" s="2131"/>
    </row>
    <row r="77" spans="2:62" ht="20.25" customHeight="1" x14ac:dyDescent="0.15">
      <c r="B77" s="2049">
        <f>B75+1</f>
        <v>31</v>
      </c>
      <c r="C77" s="2121"/>
      <c r="D77" s="2122"/>
      <c r="E77" s="761"/>
      <c r="F77" s="762"/>
      <c r="G77" s="761"/>
      <c r="H77" s="762"/>
      <c r="I77" s="2123"/>
      <c r="J77" s="2124"/>
      <c r="K77" s="2125"/>
      <c r="L77" s="2126"/>
      <c r="M77" s="2126"/>
      <c r="N77" s="2122"/>
      <c r="O77" s="2066"/>
      <c r="P77" s="2067"/>
      <c r="Q77" s="2067"/>
      <c r="R77" s="2067"/>
      <c r="S77" s="2068"/>
      <c r="T77" s="776" t="s">
        <v>887</v>
      </c>
      <c r="U77" s="777"/>
      <c r="V77" s="778"/>
      <c r="W77" s="549"/>
      <c r="X77" s="550"/>
      <c r="Y77" s="550"/>
      <c r="Z77" s="550"/>
      <c r="AA77" s="550"/>
      <c r="AB77" s="550"/>
      <c r="AC77" s="551"/>
      <c r="AD77" s="549"/>
      <c r="AE77" s="550"/>
      <c r="AF77" s="550"/>
      <c r="AG77" s="550"/>
      <c r="AH77" s="550"/>
      <c r="AI77" s="550"/>
      <c r="AJ77" s="551"/>
      <c r="AK77" s="549"/>
      <c r="AL77" s="550"/>
      <c r="AM77" s="550"/>
      <c r="AN77" s="550"/>
      <c r="AO77" s="550"/>
      <c r="AP77" s="550"/>
      <c r="AQ77" s="551"/>
      <c r="AR77" s="549"/>
      <c r="AS77" s="550"/>
      <c r="AT77" s="550"/>
      <c r="AU77" s="550"/>
      <c r="AV77" s="550"/>
      <c r="AW77" s="550"/>
      <c r="AX77" s="551"/>
      <c r="AY77" s="549"/>
      <c r="AZ77" s="550"/>
      <c r="BA77" s="772"/>
      <c r="BB77" s="2127"/>
      <c r="BC77" s="2128"/>
      <c r="BD77" s="2116"/>
      <c r="BE77" s="2117"/>
      <c r="BF77" s="2118"/>
      <c r="BG77" s="2119"/>
      <c r="BH77" s="2119"/>
      <c r="BI77" s="2119"/>
      <c r="BJ77" s="2120"/>
    </row>
    <row r="78" spans="2:62" ht="20.25" customHeight="1" x14ac:dyDescent="0.15">
      <c r="B78" s="2050"/>
      <c r="C78" s="2135"/>
      <c r="D78" s="2136"/>
      <c r="E78" s="779"/>
      <c r="F78" s="780">
        <f>C77</f>
        <v>0</v>
      </c>
      <c r="G78" s="779"/>
      <c r="H78" s="780">
        <f>I77</f>
        <v>0</v>
      </c>
      <c r="I78" s="2137"/>
      <c r="J78" s="2138"/>
      <c r="K78" s="2139"/>
      <c r="L78" s="2140"/>
      <c r="M78" s="2140"/>
      <c r="N78" s="2136"/>
      <c r="O78" s="2066"/>
      <c r="P78" s="2067"/>
      <c r="Q78" s="2067"/>
      <c r="R78" s="2067"/>
      <c r="S78" s="2068"/>
      <c r="T78" s="773" t="s">
        <v>888</v>
      </c>
      <c r="U78" s="774"/>
      <c r="V78" s="775"/>
      <c r="W78" s="557" t="str">
        <f>IF(W77="","",VLOOKUP(W77,'[9]シフト記号表（従来型・ユニット型共通）'!$C$6:$L$47,10,FALSE))</f>
        <v/>
      </c>
      <c r="X78" s="558" t="str">
        <f>IF(X77="","",VLOOKUP(X77,'[9]シフト記号表（従来型・ユニット型共通）'!$C$6:$L$47,10,FALSE))</f>
        <v/>
      </c>
      <c r="Y78" s="558" t="str">
        <f>IF(Y77="","",VLOOKUP(Y77,'[9]シフト記号表（従来型・ユニット型共通）'!$C$6:$L$47,10,FALSE))</f>
        <v/>
      </c>
      <c r="Z78" s="558" t="str">
        <f>IF(Z77="","",VLOOKUP(Z77,'[9]シフト記号表（従来型・ユニット型共通）'!$C$6:$L$47,10,FALSE))</f>
        <v/>
      </c>
      <c r="AA78" s="558" t="str">
        <f>IF(AA77="","",VLOOKUP(AA77,'[9]シフト記号表（従来型・ユニット型共通）'!$C$6:$L$47,10,FALSE))</f>
        <v/>
      </c>
      <c r="AB78" s="558" t="str">
        <f>IF(AB77="","",VLOOKUP(AB77,'[9]シフト記号表（従来型・ユニット型共通）'!$C$6:$L$47,10,FALSE))</f>
        <v/>
      </c>
      <c r="AC78" s="559" t="str">
        <f>IF(AC77="","",VLOOKUP(AC77,'[9]シフト記号表（従来型・ユニット型共通）'!$C$6:$L$47,10,FALSE))</f>
        <v/>
      </c>
      <c r="AD78" s="557" t="str">
        <f>IF(AD77="","",VLOOKUP(AD77,'[9]シフト記号表（従来型・ユニット型共通）'!$C$6:$L$47,10,FALSE))</f>
        <v/>
      </c>
      <c r="AE78" s="558" t="str">
        <f>IF(AE77="","",VLOOKUP(AE77,'[9]シフト記号表（従来型・ユニット型共通）'!$C$6:$L$47,10,FALSE))</f>
        <v/>
      </c>
      <c r="AF78" s="558" t="str">
        <f>IF(AF77="","",VLOOKUP(AF77,'[9]シフト記号表（従来型・ユニット型共通）'!$C$6:$L$47,10,FALSE))</f>
        <v/>
      </c>
      <c r="AG78" s="558" t="str">
        <f>IF(AG77="","",VLOOKUP(AG77,'[9]シフト記号表（従来型・ユニット型共通）'!$C$6:$L$47,10,FALSE))</f>
        <v/>
      </c>
      <c r="AH78" s="558" t="str">
        <f>IF(AH77="","",VLOOKUP(AH77,'[9]シフト記号表（従来型・ユニット型共通）'!$C$6:$L$47,10,FALSE))</f>
        <v/>
      </c>
      <c r="AI78" s="558" t="str">
        <f>IF(AI77="","",VLOOKUP(AI77,'[9]シフト記号表（従来型・ユニット型共通）'!$C$6:$L$47,10,FALSE))</f>
        <v/>
      </c>
      <c r="AJ78" s="559" t="str">
        <f>IF(AJ77="","",VLOOKUP(AJ77,'[9]シフト記号表（従来型・ユニット型共通）'!$C$6:$L$47,10,FALSE))</f>
        <v/>
      </c>
      <c r="AK78" s="557" t="str">
        <f>IF(AK77="","",VLOOKUP(AK77,'[9]シフト記号表（従来型・ユニット型共通）'!$C$6:$L$47,10,FALSE))</f>
        <v/>
      </c>
      <c r="AL78" s="558" t="str">
        <f>IF(AL77="","",VLOOKUP(AL77,'[9]シフト記号表（従来型・ユニット型共通）'!$C$6:$L$47,10,FALSE))</f>
        <v/>
      </c>
      <c r="AM78" s="558" t="str">
        <f>IF(AM77="","",VLOOKUP(AM77,'[9]シフト記号表（従来型・ユニット型共通）'!$C$6:$L$47,10,FALSE))</f>
        <v/>
      </c>
      <c r="AN78" s="558" t="str">
        <f>IF(AN77="","",VLOOKUP(AN77,'[9]シフト記号表（従来型・ユニット型共通）'!$C$6:$L$47,10,FALSE))</f>
        <v/>
      </c>
      <c r="AO78" s="558" t="str">
        <f>IF(AO77="","",VLOOKUP(AO77,'[9]シフト記号表（従来型・ユニット型共通）'!$C$6:$L$47,10,FALSE))</f>
        <v/>
      </c>
      <c r="AP78" s="558" t="str">
        <f>IF(AP77="","",VLOOKUP(AP77,'[9]シフト記号表（従来型・ユニット型共通）'!$C$6:$L$47,10,FALSE))</f>
        <v/>
      </c>
      <c r="AQ78" s="559" t="str">
        <f>IF(AQ77="","",VLOOKUP(AQ77,'[9]シフト記号表（従来型・ユニット型共通）'!$C$6:$L$47,10,FALSE))</f>
        <v/>
      </c>
      <c r="AR78" s="557" t="str">
        <f>IF(AR77="","",VLOOKUP(AR77,'[9]シフト記号表（従来型・ユニット型共通）'!$C$6:$L$47,10,FALSE))</f>
        <v/>
      </c>
      <c r="AS78" s="558" t="str">
        <f>IF(AS77="","",VLOOKUP(AS77,'[9]シフト記号表（従来型・ユニット型共通）'!$C$6:$L$47,10,FALSE))</f>
        <v/>
      </c>
      <c r="AT78" s="558" t="str">
        <f>IF(AT77="","",VLOOKUP(AT77,'[9]シフト記号表（従来型・ユニット型共通）'!$C$6:$L$47,10,FALSE))</f>
        <v/>
      </c>
      <c r="AU78" s="558" t="str">
        <f>IF(AU77="","",VLOOKUP(AU77,'[9]シフト記号表（従来型・ユニット型共通）'!$C$6:$L$47,10,FALSE))</f>
        <v/>
      </c>
      <c r="AV78" s="558" t="str">
        <f>IF(AV77="","",VLOOKUP(AV77,'[9]シフト記号表（従来型・ユニット型共通）'!$C$6:$L$47,10,FALSE))</f>
        <v/>
      </c>
      <c r="AW78" s="558" t="str">
        <f>IF(AW77="","",VLOOKUP(AW77,'[9]シフト記号表（従来型・ユニット型共通）'!$C$6:$L$47,10,FALSE))</f>
        <v/>
      </c>
      <c r="AX78" s="559" t="str">
        <f>IF(AX77="","",VLOOKUP(AX77,'[9]シフト記号表（従来型・ユニット型共通）'!$C$6:$L$47,10,FALSE))</f>
        <v/>
      </c>
      <c r="AY78" s="557" t="str">
        <f>IF(AY77="","",VLOOKUP(AY77,'[9]シフト記号表（従来型・ユニット型共通）'!$C$6:$L$47,10,FALSE))</f>
        <v/>
      </c>
      <c r="AZ78" s="558" t="str">
        <f>IF(AZ77="","",VLOOKUP(AZ77,'[9]シフト記号表（従来型・ユニット型共通）'!$C$6:$L$47,10,FALSE))</f>
        <v/>
      </c>
      <c r="BA78" s="558" t="str">
        <f>IF(BA77="","",VLOOKUP(BA77,'[9]シフト記号表（従来型・ユニット型共通）'!$C$6:$L$47,10,FALSE))</f>
        <v/>
      </c>
      <c r="BB78" s="2132">
        <f>IF($BE$3="４週",SUM(W78:AX78),IF($BE$3="暦月",SUM(W78:BA78),""))</f>
        <v>0</v>
      </c>
      <c r="BC78" s="2133"/>
      <c r="BD78" s="2134">
        <f>IF($BE$3="４週",BB78/4,IF($BE$3="暦月",(BB78/($BE$8/7)),""))</f>
        <v>0</v>
      </c>
      <c r="BE78" s="2133"/>
      <c r="BF78" s="2129"/>
      <c r="BG78" s="2130"/>
      <c r="BH78" s="2130"/>
      <c r="BI78" s="2130"/>
      <c r="BJ78" s="2131"/>
    </row>
    <row r="79" spans="2:62" ht="20.25" customHeight="1" x14ac:dyDescent="0.15">
      <c r="B79" s="2049">
        <f>B77+1</f>
        <v>32</v>
      </c>
      <c r="C79" s="2121"/>
      <c r="D79" s="2122"/>
      <c r="E79" s="761"/>
      <c r="F79" s="762"/>
      <c r="G79" s="761"/>
      <c r="H79" s="762"/>
      <c r="I79" s="2123"/>
      <c r="J79" s="2124"/>
      <c r="K79" s="2125"/>
      <c r="L79" s="2126"/>
      <c r="M79" s="2126"/>
      <c r="N79" s="2122"/>
      <c r="O79" s="2066"/>
      <c r="P79" s="2067"/>
      <c r="Q79" s="2067"/>
      <c r="R79" s="2067"/>
      <c r="S79" s="2068"/>
      <c r="T79" s="776" t="s">
        <v>887</v>
      </c>
      <c r="U79" s="777"/>
      <c r="V79" s="778"/>
      <c r="W79" s="549"/>
      <c r="X79" s="550"/>
      <c r="Y79" s="550"/>
      <c r="Z79" s="550"/>
      <c r="AA79" s="550"/>
      <c r="AB79" s="550"/>
      <c r="AC79" s="551"/>
      <c r="AD79" s="549"/>
      <c r="AE79" s="550"/>
      <c r="AF79" s="550"/>
      <c r="AG79" s="550"/>
      <c r="AH79" s="550"/>
      <c r="AI79" s="550"/>
      <c r="AJ79" s="551"/>
      <c r="AK79" s="549"/>
      <c r="AL79" s="550"/>
      <c r="AM79" s="550"/>
      <c r="AN79" s="550"/>
      <c r="AO79" s="550"/>
      <c r="AP79" s="550"/>
      <c r="AQ79" s="551"/>
      <c r="AR79" s="549"/>
      <c r="AS79" s="550"/>
      <c r="AT79" s="550"/>
      <c r="AU79" s="550"/>
      <c r="AV79" s="550"/>
      <c r="AW79" s="550"/>
      <c r="AX79" s="551"/>
      <c r="AY79" s="549"/>
      <c r="AZ79" s="550"/>
      <c r="BA79" s="772"/>
      <c r="BB79" s="2127"/>
      <c r="BC79" s="2128"/>
      <c r="BD79" s="2116"/>
      <c r="BE79" s="2117"/>
      <c r="BF79" s="2118"/>
      <c r="BG79" s="2119"/>
      <c r="BH79" s="2119"/>
      <c r="BI79" s="2119"/>
      <c r="BJ79" s="2120"/>
    </row>
    <row r="80" spans="2:62" ht="20.25" customHeight="1" x14ac:dyDescent="0.15">
      <c r="B80" s="2050"/>
      <c r="C80" s="2135"/>
      <c r="D80" s="2136"/>
      <c r="E80" s="779"/>
      <c r="F80" s="780">
        <f>C79</f>
        <v>0</v>
      </c>
      <c r="G80" s="779"/>
      <c r="H80" s="780">
        <f>I79</f>
        <v>0</v>
      </c>
      <c r="I80" s="2137"/>
      <c r="J80" s="2138"/>
      <c r="K80" s="2139"/>
      <c r="L80" s="2140"/>
      <c r="M80" s="2140"/>
      <c r="N80" s="2136"/>
      <c r="O80" s="2066"/>
      <c r="P80" s="2067"/>
      <c r="Q80" s="2067"/>
      <c r="R80" s="2067"/>
      <c r="S80" s="2068"/>
      <c r="T80" s="773" t="s">
        <v>888</v>
      </c>
      <c r="U80" s="774"/>
      <c r="V80" s="775"/>
      <c r="W80" s="557" t="str">
        <f>IF(W79="","",VLOOKUP(W79,'[9]シフト記号表（従来型・ユニット型共通）'!$C$6:$L$47,10,FALSE))</f>
        <v/>
      </c>
      <c r="X80" s="558" t="str">
        <f>IF(X79="","",VLOOKUP(X79,'[9]シフト記号表（従来型・ユニット型共通）'!$C$6:$L$47,10,FALSE))</f>
        <v/>
      </c>
      <c r="Y80" s="558" t="str">
        <f>IF(Y79="","",VLOOKUP(Y79,'[9]シフト記号表（従来型・ユニット型共通）'!$C$6:$L$47,10,FALSE))</f>
        <v/>
      </c>
      <c r="Z80" s="558" t="str">
        <f>IF(Z79="","",VLOOKUP(Z79,'[9]シフト記号表（従来型・ユニット型共通）'!$C$6:$L$47,10,FALSE))</f>
        <v/>
      </c>
      <c r="AA80" s="558" t="str">
        <f>IF(AA79="","",VLOOKUP(AA79,'[9]シフト記号表（従来型・ユニット型共通）'!$C$6:$L$47,10,FALSE))</f>
        <v/>
      </c>
      <c r="AB80" s="558" t="str">
        <f>IF(AB79="","",VLOOKUP(AB79,'[9]シフト記号表（従来型・ユニット型共通）'!$C$6:$L$47,10,FALSE))</f>
        <v/>
      </c>
      <c r="AC80" s="559" t="str">
        <f>IF(AC79="","",VLOOKUP(AC79,'[9]シフト記号表（従来型・ユニット型共通）'!$C$6:$L$47,10,FALSE))</f>
        <v/>
      </c>
      <c r="AD80" s="557" t="str">
        <f>IF(AD79="","",VLOOKUP(AD79,'[9]シフト記号表（従来型・ユニット型共通）'!$C$6:$L$47,10,FALSE))</f>
        <v/>
      </c>
      <c r="AE80" s="558" t="str">
        <f>IF(AE79="","",VLOOKUP(AE79,'[9]シフト記号表（従来型・ユニット型共通）'!$C$6:$L$47,10,FALSE))</f>
        <v/>
      </c>
      <c r="AF80" s="558" t="str">
        <f>IF(AF79="","",VLOOKUP(AF79,'[9]シフト記号表（従来型・ユニット型共通）'!$C$6:$L$47,10,FALSE))</f>
        <v/>
      </c>
      <c r="AG80" s="558" t="str">
        <f>IF(AG79="","",VLOOKUP(AG79,'[9]シフト記号表（従来型・ユニット型共通）'!$C$6:$L$47,10,FALSE))</f>
        <v/>
      </c>
      <c r="AH80" s="558" t="str">
        <f>IF(AH79="","",VLOOKUP(AH79,'[9]シフト記号表（従来型・ユニット型共通）'!$C$6:$L$47,10,FALSE))</f>
        <v/>
      </c>
      <c r="AI80" s="558" t="str">
        <f>IF(AI79="","",VLOOKUP(AI79,'[9]シフト記号表（従来型・ユニット型共通）'!$C$6:$L$47,10,FALSE))</f>
        <v/>
      </c>
      <c r="AJ80" s="559" t="str">
        <f>IF(AJ79="","",VLOOKUP(AJ79,'[9]シフト記号表（従来型・ユニット型共通）'!$C$6:$L$47,10,FALSE))</f>
        <v/>
      </c>
      <c r="AK80" s="557" t="str">
        <f>IF(AK79="","",VLOOKUP(AK79,'[9]シフト記号表（従来型・ユニット型共通）'!$C$6:$L$47,10,FALSE))</f>
        <v/>
      </c>
      <c r="AL80" s="558" t="str">
        <f>IF(AL79="","",VLOOKUP(AL79,'[9]シフト記号表（従来型・ユニット型共通）'!$C$6:$L$47,10,FALSE))</f>
        <v/>
      </c>
      <c r="AM80" s="558" t="str">
        <f>IF(AM79="","",VLOOKUP(AM79,'[9]シフト記号表（従来型・ユニット型共通）'!$C$6:$L$47,10,FALSE))</f>
        <v/>
      </c>
      <c r="AN80" s="558" t="str">
        <f>IF(AN79="","",VLOOKUP(AN79,'[9]シフト記号表（従来型・ユニット型共通）'!$C$6:$L$47,10,FALSE))</f>
        <v/>
      </c>
      <c r="AO80" s="558" t="str">
        <f>IF(AO79="","",VLOOKUP(AO79,'[9]シフト記号表（従来型・ユニット型共通）'!$C$6:$L$47,10,FALSE))</f>
        <v/>
      </c>
      <c r="AP80" s="558" t="str">
        <f>IF(AP79="","",VLOOKUP(AP79,'[9]シフト記号表（従来型・ユニット型共通）'!$C$6:$L$47,10,FALSE))</f>
        <v/>
      </c>
      <c r="AQ80" s="559" t="str">
        <f>IF(AQ79="","",VLOOKUP(AQ79,'[9]シフト記号表（従来型・ユニット型共通）'!$C$6:$L$47,10,FALSE))</f>
        <v/>
      </c>
      <c r="AR80" s="557" t="str">
        <f>IF(AR79="","",VLOOKUP(AR79,'[9]シフト記号表（従来型・ユニット型共通）'!$C$6:$L$47,10,FALSE))</f>
        <v/>
      </c>
      <c r="AS80" s="558" t="str">
        <f>IF(AS79="","",VLOOKUP(AS79,'[9]シフト記号表（従来型・ユニット型共通）'!$C$6:$L$47,10,FALSE))</f>
        <v/>
      </c>
      <c r="AT80" s="558" t="str">
        <f>IF(AT79="","",VLOOKUP(AT79,'[9]シフト記号表（従来型・ユニット型共通）'!$C$6:$L$47,10,FALSE))</f>
        <v/>
      </c>
      <c r="AU80" s="558" t="str">
        <f>IF(AU79="","",VLOOKUP(AU79,'[9]シフト記号表（従来型・ユニット型共通）'!$C$6:$L$47,10,FALSE))</f>
        <v/>
      </c>
      <c r="AV80" s="558" t="str">
        <f>IF(AV79="","",VLOOKUP(AV79,'[9]シフト記号表（従来型・ユニット型共通）'!$C$6:$L$47,10,FALSE))</f>
        <v/>
      </c>
      <c r="AW80" s="558" t="str">
        <f>IF(AW79="","",VLOOKUP(AW79,'[9]シフト記号表（従来型・ユニット型共通）'!$C$6:$L$47,10,FALSE))</f>
        <v/>
      </c>
      <c r="AX80" s="559" t="str">
        <f>IF(AX79="","",VLOOKUP(AX79,'[9]シフト記号表（従来型・ユニット型共通）'!$C$6:$L$47,10,FALSE))</f>
        <v/>
      </c>
      <c r="AY80" s="557" t="str">
        <f>IF(AY79="","",VLOOKUP(AY79,'[9]シフト記号表（従来型・ユニット型共通）'!$C$6:$L$47,10,FALSE))</f>
        <v/>
      </c>
      <c r="AZ80" s="558" t="str">
        <f>IF(AZ79="","",VLOOKUP(AZ79,'[9]シフト記号表（従来型・ユニット型共通）'!$C$6:$L$47,10,FALSE))</f>
        <v/>
      </c>
      <c r="BA80" s="558" t="str">
        <f>IF(BA79="","",VLOOKUP(BA79,'[9]シフト記号表（従来型・ユニット型共通）'!$C$6:$L$47,10,FALSE))</f>
        <v/>
      </c>
      <c r="BB80" s="2132">
        <f>IF($BE$3="４週",SUM(W80:AX80),IF($BE$3="暦月",SUM(W80:BA80),""))</f>
        <v>0</v>
      </c>
      <c r="BC80" s="2133"/>
      <c r="BD80" s="2134">
        <f>IF($BE$3="４週",BB80/4,IF($BE$3="暦月",(BB80/($BE$8/7)),""))</f>
        <v>0</v>
      </c>
      <c r="BE80" s="2133"/>
      <c r="BF80" s="2129"/>
      <c r="BG80" s="2130"/>
      <c r="BH80" s="2130"/>
      <c r="BI80" s="2130"/>
      <c r="BJ80" s="2131"/>
    </row>
    <row r="81" spans="2:62" ht="20.25" customHeight="1" x14ac:dyDescent="0.15">
      <c r="B81" s="2049">
        <f>B79+1</f>
        <v>33</v>
      </c>
      <c r="C81" s="2121"/>
      <c r="D81" s="2122"/>
      <c r="E81" s="761"/>
      <c r="F81" s="762"/>
      <c r="G81" s="761"/>
      <c r="H81" s="762"/>
      <c r="I81" s="2123"/>
      <c r="J81" s="2124"/>
      <c r="K81" s="2125"/>
      <c r="L81" s="2126"/>
      <c r="M81" s="2126"/>
      <c r="N81" s="2122"/>
      <c r="O81" s="2066"/>
      <c r="P81" s="2067"/>
      <c r="Q81" s="2067"/>
      <c r="R81" s="2067"/>
      <c r="S81" s="2068"/>
      <c r="T81" s="776" t="s">
        <v>887</v>
      </c>
      <c r="U81" s="777"/>
      <c r="V81" s="778"/>
      <c r="W81" s="549"/>
      <c r="X81" s="550"/>
      <c r="Y81" s="550"/>
      <c r="Z81" s="550"/>
      <c r="AA81" s="550"/>
      <c r="AB81" s="550"/>
      <c r="AC81" s="551"/>
      <c r="AD81" s="549"/>
      <c r="AE81" s="550"/>
      <c r="AF81" s="550"/>
      <c r="AG81" s="550"/>
      <c r="AH81" s="550"/>
      <c r="AI81" s="550"/>
      <c r="AJ81" s="551"/>
      <c r="AK81" s="549"/>
      <c r="AL81" s="550"/>
      <c r="AM81" s="550"/>
      <c r="AN81" s="550"/>
      <c r="AO81" s="550"/>
      <c r="AP81" s="550"/>
      <c r="AQ81" s="551"/>
      <c r="AR81" s="549"/>
      <c r="AS81" s="550"/>
      <c r="AT81" s="550"/>
      <c r="AU81" s="550"/>
      <c r="AV81" s="550"/>
      <c r="AW81" s="550"/>
      <c r="AX81" s="551"/>
      <c r="AY81" s="549"/>
      <c r="AZ81" s="550"/>
      <c r="BA81" s="772"/>
      <c r="BB81" s="2127"/>
      <c r="BC81" s="2128"/>
      <c r="BD81" s="2116"/>
      <c r="BE81" s="2117"/>
      <c r="BF81" s="2118"/>
      <c r="BG81" s="2119"/>
      <c r="BH81" s="2119"/>
      <c r="BI81" s="2119"/>
      <c r="BJ81" s="2120"/>
    </row>
    <row r="82" spans="2:62" ht="20.25" customHeight="1" x14ac:dyDescent="0.15">
      <c r="B82" s="2050"/>
      <c r="C82" s="2135"/>
      <c r="D82" s="2136"/>
      <c r="E82" s="779"/>
      <c r="F82" s="780">
        <f>C81</f>
        <v>0</v>
      </c>
      <c r="G82" s="779"/>
      <c r="H82" s="780">
        <f>I81</f>
        <v>0</v>
      </c>
      <c r="I82" s="2137"/>
      <c r="J82" s="2138"/>
      <c r="K82" s="2139"/>
      <c r="L82" s="2140"/>
      <c r="M82" s="2140"/>
      <c r="N82" s="2136"/>
      <c r="O82" s="2066"/>
      <c r="P82" s="2067"/>
      <c r="Q82" s="2067"/>
      <c r="R82" s="2067"/>
      <c r="S82" s="2068"/>
      <c r="T82" s="773" t="s">
        <v>888</v>
      </c>
      <c r="U82" s="774"/>
      <c r="V82" s="775"/>
      <c r="W82" s="557" t="str">
        <f>IF(W81="","",VLOOKUP(W81,'[9]シフト記号表（従来型・ユニット型共通）'!$C$6:$L$47,10,FALSE))</f>
        <v/>
      </c>
      <c r="X82" s="558" t="str">
        <f>IF(X81="","",VLOOKUP(X81,'[9]シフト記号表（従来型・ユニット型共通）'!$C$6:$L$47,10,FALSE))</f>
        <v/>
      </c>
      <c r="Y82" s="558" t="str">
        <f>IF(Y81="","",VLOOKUP(Y81,'[9]シフト記号表（従来型・ユニット型共通）'!$C$6:$L$47,10,FALSE))</f>
        <v/>
      </c>
      <c r="Z82" s="558" t="str">
        <f>IF(Z81="","",VLOOKUP(Z81,'[9]シフト記号表（従来型・ユニット型共通）'!$C$6:$L$47,10,FALSE))</f>
        <v/>
      </c>
      <c r="AA82" s="558" t="str">
        <f>IF(AA81="","",VLOOKUP(AA81,'[9]シフト記号表（従来型・ユニット型共通）'!$C$6:$L$47,10,FALSE))</f>
        <v/>
      </c>
      <c r="AB82" s="558" t="str">
        <f>IF(AB81="","",VLOOKUP(AB81,'[9]シフト記号表（従来型・ユニット型共通）'!$C$6:$L$47,10,FALSE))</f>
        <v/>
      </c>
      <c r="AC82" s="559" t="str">
        <f>IF(AC81="","",VLOOKUP(AC81,'[9]シフト記号表（従来型・ユニット型共通）'!$C$6:$L$47,10,FALSE))</f>
        <v/>
      </c>
      <c r="AD82" s="557" t="str">
        <f>IF(AD81="","",VLOOKUP(AD81,'[9]シフト記号表（従来型・ユニット型共通）'!$C$6:$L$47,10,FALSE))</f>
        <v/>
      </c>
      <c r="AE82" s="558" t="str">
        <f>IF(AE81="","",VLOOKUP(AE81,'[9]シフト記号表（従来型・ユニット型共通）'!$C$6:$L$47,10,FALSE))</f>
        <v/>
      </c>
      <c r="AF82" s="558" t="str">
        <f>IF(AF81="","",VLOOKUP(AF81,'[9]シフト記号表（従来型・ユニット型共通）'!$C$6:$L$47,10,FALSE))</f>
        <v/>
      </c>
      <c r="AG82" s="558" t="str">
        <f>IF(AG81="","",VLOOKUP(AG81,'[9]シフト記号表（従来型・ユニット型共通）'!$C$6:$L$47,10,FALSE))</f>
        <v/>
      </c>
      <c r="AH82" s="558" t="str">
        <f>IF(AH81="","",VLOOKUP(AH81,'[9]シフト記号表（従来型・ユニット型共通）'!$C$6:$L$47,10,FALSE))</f>
        <v/>
      </c>
      <c r="AI82" s="558" t="str">
        <f>IF(AI81="","",VLOOKUP(AI81,'[9]シフト記号表（従来型・ユニット型共通）'!$C$6:$L$47,10,FALSE))</f>
        <v/>
      </c>
      <c r="AJ82" s="559" t="str">
        <f>IF(AJ81="","",VLOOKUP(AJ81,'[9]シフト記号表（従来型・ユニット型共通）'!$C$6:$L$47,10,FALSE))</f>
        <v/>
      </c>
      <c r="AK82" s="557" t="str">
        <f>IF(AK81="","",VLOOKUP(AK81,'[9]シフト記号表（従来型・ユニット型共通）'!$C$6:$L$47,10,FALSE))</f>
        <v/>
      </c>
      <c r="AL82" s="558" t="str">
        <f>IF(AL81="","",VLOOKUP(AL81,'[9]シフト記号表（従来型・ユニット型共通）'!$C$6:$L$47,10,FALSE))</f>
        <v/>
      </c>
      <c r="AM82" s="558" t="str">
        <f>IF(AM81="","",VLOOKUP(AM81,'[9]シフト記号表（従来型・ユニット型共通）'!$C$6:$L$47,10,FALSE))</f>
        <v/>
      </c>
      <c r="AN82" s="558" t="str">
        <f>IF(AN81="","",VLOOKUP(AN81,'[9]シフト記号表（従来型・ユニット型共通）'!$C$6:$L$47,10,FALSE))</f>
        <v/>
      </c>
      <c r="AO82" s="558" t="str">
        <f>IF(AO81="","",VLOOKUP(AO81,'[9]シフト記号表（従来型・ユニット型共通）'!$C$6:$L$47,10,FALSE))</f>
        <v/>
      </c>
      <c r="AP82" s="558" t="str">
        <f>IF(AP81="","",VLOOKUP(AP81,'[9]シフト記号表（従来型・ユニット型共通）'!$C$6:$L$47,10,FALSE))</f>
        <v/>
      </c>
      <c r="AQ82" s="559" t="str">
        <f>IF(AQ81="","",VLOOKUP(AQ81,'[9]シフト記号表（従来型・ユニット型共通）'!$C$6:$L$47,10,FALSE))</f>
        <v/>
      </c>
      <c r="AR82" s="557" t="str">
        <f>IF(AR81="","",VLOOKUP(AR81,'[9]シフト記号表（従来型・ユニット型共通）'!$C$6:$L$47,10,FALSE))</f>
        <v/>
      </c>
      <c r="AS82" s="558" t="str">
        <f>IF(AS81="","",VLOOKUP(AS81,'[9]シフト記号表（従来型・ユニット型共通）'!$C$6:$L$47,10,FALSE))</f>
        <v/>
      </c>
      <c r="AT82" s="558" t="str">
        <f>IF(AT81="","",VLOOKUP(AT81,'[9]シフト記号表（従来型・ユニット型共通）'!$C$6:$L$47,10,FALSE))</f>
        <v/>
      </c>
      <c r="AU82" s="558" t="str">
        <f>IF(AU81="","",VLOOKUP(AU81,'[9]シフト記号表（従来型・ユニット型共通）'!$C$6:$L$47,10,FALSE))</f>
        <v/>
      </c>
      <c r="AV82" s="558" t="str">
        <f>IF(AV81="","",VLOOKUP(AV81,'[9]シフト記号表（従来型・ユニット型共通）'!$C$6:$L$47,10,FALSE))</f>
        <v/>
      </c>
      <c r="AW82" s="558" t="str">
        <f>IF(AW81="","",VLOOKUP(AW81,'[9]シフト記号表（従来型・ユニット型共通）'!$C$6:$L$47,10,FALSE))</f>
        <v/>
      </c>
      <c r="AX82" s="559" t="str">
        <f>IF(AX81="","",VLOOKUP(AX81,'[9]シフト記号表（従来型・ユニット型共通）'!$C$6:$L$47,10,FALSE))</f>
        <v/>
      </c>
      <c r="AY82" s="557" t="str">
        <f>IF(AY81="","",VLOOKUP(AY81,'[9]シフト記号表（従来型・ユニット型共通）'!$C$6:$L$47,10,FALSE))</f>
        <v/>
      </c>
      <c r="AZ82" s="558" t="str">
        <f>IF(AZ81="","",VLOOKUP(AZ81,'[9]シフト記号表（従来型・ユニット型共通）'!$C$6:$L$47,10,FALSE))</f>
        <v/>
      </c>
      <c r="BA82" s="558" t="str">
        <f>IF(BA81="","",VLOOKUP(BA81,'[9]シフト記号表（従来型・ユニット型共通）'!$C$6:$L$47,10,FALSE))</f>
        <v/>
      </c>
      <c r="BB82" s="2132">
        <f>IF($BE$3="４週",SUM(W82:AX82),IF($BE$3="暦月",SUM(W82:BA82),""))</f>
        <v>0</v>
      </c>
      <c r="BC82" s="2133"/>
      <c r="BD82" s="2134">
        <f>IF($BE$3="４週",BB82/4,IF($BE$3="暦月",(BB82/($BE$8/7)),""))</f>
        <v>0</v>
      </c>
      <c r="BE82" s="2133"/>
      <c r="BF82" s="2129"/>
      <c r="BG82" s="2130"/>
      <c r="BH82" s="2130"/>
      <c r="BI82" s="2130"/>
      <c r="BJ82" s="2131"/>
    </row>
    <row r="83" spans="2:62" ht="20.25" customHeight="1" x14ac:dyDescent="0.15">
      <c r="B83" s="2049">
        <f>B81+1</f>
        <v>34</v>
      </c>
      <c r="C83" s="2121"/>
      <c r="D83" s="2122"/>
      <c r="E83" s="761"/>
      <c r="F83" s="762"/>
      <c r="G83" s="761"/>
      <c r="H83" s="762"/>
      <c r="I83" s="2123"/>
      <c r="J83" s="2124"/>
      <c r="K83" s="2125"/>
      <c r="L83" s="2126"/>
      <c r="M83" s="2126"/>
      <c r="N83" s="2122"/>
      <c r="O83" s="2066"/>
      <c r="P83" s="2067"/>
      <c r="Q83" s="2067"/>
      <c r="R83" s="2067"/>
      <c r="S83" s="2068"/>
      <c r="T83" s="776" t="s">
        <v>887</v>
      </c>
      <c r="U83" s="777"/>
      <c r="V83" s="778"/>
      <c r="W83" s="549"/>
      <c r="X83" s="550"/>
      <c r="Y83" s="550"/>
      <c r="Z83" s="550"/>
      <c r="AA83" s="550"/>
      <c r="AB83" s="550"/>
      <c r="AC83" s="551"/>
      <c r="AD83" s="549"/>
      <c r="AE83" s="550"/>
      <c r="AF83" s="550"/>
      <c r="AG83" s="550"/>
      <c r="AH83" s="550"/>
      <c r="AI83" s="550"/>
      <c r="AJ83" s="551"/>
      <c r="AK83" s="549"/>
      <c r="AL83" s="550"/>
      <c r="AM83" s="550"/>
      <c r="AN83" s="550"/>
      <c r="AO83" s="550"/>
      <c r="AP83" s="550"/>
      <c r="AQ83" s="551"/>
      <c r="AR83" s="549"/>
      <c r="AS83" s="550"/>
      <c r="AT83" s="550"/>
      <c r="AU83" s="550"/>
      <c r="AV83" s="550"/>
      <c r="AW83" s="550"/>
      <c r="AX83" s="551"/>
      <c r="AY83" s="549"/>
      <c r="AZ83" s="550"/>
      <c r="BA83" s="772"/>
      <c r="BB83" s="2127"/>
      <c r="BC83" s="2128"/>
      <c r="BD83" s="2116"/>
      <c r="BE83" s="2117"/>
      <c r="BF83" s="2118"/>
      <c r="BG83" s="2119"/>
      <c r="BH83" s="2119"/>
      <c r="BI83" s="2119"/>
      <c r="BJ83" s="2120"/>
    </row>
    <row r="84" spans="2:62" ht="20.25" customHeight="1" x14ac:dyDescent="0.15">
      <c r="B84" s="2050"/>
      <c r="C84" s="2135"/>
      <c r="D84" s="2136"/>
      <c r="E84" s="779"/>
      <c r="F84" s="780">
        <f>C83</f>
        <v>0</v>
      </c>
      <c r="G84" s="779"/>
      <c r="H84" s="780">
        <f>I83</f>
        <v>0</v>
      </c>
      <c r="I84" s="2137"/>
      <c r="J84" s="2138"/>
      <c r="K84" s="2139"/>
      <c r="L84" s="2140"/>
      <c r="M84" s="2140"/>
      <c r="N84" s="2136"/>
      <c r="O84" s="2066"/>
      <c r="P84" s="2067"/>
      <c r="Q84" s="2067"/>
      <c r="R84" s="2067"/>
      <c r="S84" s="2068"/>
      <c r="T84" s="773" t="s">
        <v>888</v>
      </c>
      <c r="U84" s="774"/>
      <c r="V84" s="775"/>
      <c r="W84" s="557" t="str">
        <f>IF(W83="","",VLOOKUP(W83,'[9]シフト記号表（従来型・ユニット型共通）'!$C$6:$L$47,10,FALSE))</f>
        <v/>
      </c>
      <c r="X84" s="558" t="str">
        <f>IF(X83="","",VLOOKUP(X83,'[9]シフト記号表（従来型・ユニット型共通）'!$C$6:$L$47,10,FALSE))</f>
        <v/>
      </c>
      <c r="Y84" s="558" t="str">
        <f>IF(Y83="","",VLOOKUP(Y83,'[9]シフト記号表（従来型・ユニット型共通）'!$C$6:$L$47,10,FALSE))</f>
        <v/>
      </c>
      <c r="Z84" s="558" t="str">
        <f>IF(Z83="","",VLOOKUP(Z83,'[9]シフト記号表（従来型・ユニット型共通）'!$C$6:$L$47,10,FALSE))</f>
        <v/>
      </c>
      <c r="AA84" s="558" t="str">
        <f>IF(AA83="","",VLOOKUP(AA83,'[9]シフト記号表（従来型・ユニット型共通）'!$C$6:$L$47,10,FALSE))</f>
        <v/>
      </c>
      <c r="AB84" s="558" t="str">
        <f>IF(AB83="","",VLOOKUP(AB83,'[9]シフト記号表（従来型・ユニット型共通）'!$C$6:$L$47,10,FALSE))</f>
        <v/>
      </c>
      <c r="AC84" s="559" t="str">
        <f>IF(AC83="","",VLOOKUP(AC83,'[9]シフト記号表（従来型・ユニット型共通）'!$C$6:$L$47,10,FALSE))</f>
        <v/>
      </c>
      <c r="AD84" s="557" t="str">
        <f>IF(AD83="","",VLOOKUP(AD83,'[9]シフト記号表（従来型・ユニット型共通）'!$C$6:$L$47,10,FALSE))</f>
        <v/>
      </c>
      <c r="AE84" s="558" t="str">
        <f>IF(AE83="","",VLOOKUP(AE83,'[9]シフト記号表（従来型・ユニット型共通）'!$C$6:$L$47,10,FALSE))</f>
        <v/>
      </c>
      <c r="AF84" s="558" t="str">
        <f>IF(AF83="","",VLOOKUP(AF83,'[9]シフト記号表（従来型・ユニット型共通）'!$C$6:$L$47,10,FALSE))</f>
        <v/>
      </c>
      <c r="AG84" s="558" t="str">
        <f>IF(AG83="","",VLOOKUP(AG83,'[9]シフト記号表（従来型・ユニット型共通）'!$C$6:$L$47,10,FALSE))</f>
        <v/>
      </c>
      <c r="AH84" s="558" t="str">
        <f>IF(AH83="","",VLOOKUP(AH83,'[9]シフト記号表（従来型・ユニット型共通）'!$C$6:$L$47,10,FALSE))</f>
        <v/>
      </c>
      <c r="AI84" s="558" t="str">
        <f>IF(AI83="","",VLOOKUP(AI83,'[9]シフト記号表（従来型・ユニット型共通）'!$C$6:$L$47,10,FALSE))</f>
        <v/>
      </c>
      <c r="AJ84" s="559" t="str">
        <f>IF(AJ83="","",VLOOKUP(AJ83,'[9]シフト記号表（従来型・ユニット型共通）'!$C$6:$L$47,10,FALSE))</f>
        <v/>
      </c>
      <c r="AK84" s="557" t="str">
        <f>IF(AK83="","",VLOOKUP(AK83,'[9]シフト記号表（従来型・ユニット型共通）'!$C$6:$L$47,10,FALSE))</f>
        <v/>
      </c>
      <c r="AL84" s="558" t="str">
        <f>IF(AL83="","",VLOOKUP(AL83,'[9]シフト記号表（従来型・ユニット型共通）'!$C$6:$L$47,10,FALSE))</f>
        <v/>
      </c>
      <c r="AM84" s="558" t="str">
        <f>IF(AM83="","",VLOOKUP(AM83,'[9]シフト記号表（従来型・ユニット型共通）'!$C$6:$L$47,10,FALSE))</f>
        <v/>
      </c>
      <c r="AN84" s="558" t="str">
        <f>IF(AN83="","",VLOOKUP(AN83,'[9]シフト記号表（従来型・ユニット型共通）'!$C$6:$L$47,10,FALSE))</f>
        <v/>
      </c>
      <c r="AO84" s="558" t="str">
        <f>IF(AO83="","",VLOOKUP(AO83,'[9]シフト記号表（従来型・ユニット型共通）'!$C$6:$L$47,10,FALSE))</f>
        <v/>
      </c>
      <c r="AP84" s="558" t="str">
        <f>IF(AP83="","",VLOOKUP(AP83,'[9]シフト記号表（従来型・ユニット型共通）'!$C$6:$L$47,10,FALSE))</f>
        <v/>
      </c>
      <c r="AQ84" s="559" t="str">
        <f>IF(AQ83="","",VLOOKUP(AQ83,'[9]シフト記号表（従来型・ユニット型共通）'!$C$6:$L$47,10,FALSE))</f>
        <v/>
      </c>
      <c r="AR84" s="557" t="str">
        <f>IF(AR83="","",VLOOKUP(AR83,'[9]シフト記号表（従来型・ユニット型共通）'!$C$6:$L$47,10,FALSE))</f>
        <v/>
      </c>
      <c r="AS84" s="558" t="str">
        <f>IF(AS83="","",VLOOKUP(AS83,'[9]シフト記号表（従来型・ユニット型共通）'!$C$6:$L$47,10,FALSE))</f>
        <v/>
      </c>
      <c r="AT84" s="558" t="str">
        <f>IF(AT83="","",VLOOKUP(AT83,'[9]シフト記号表（従来型・ユニット型共通）'!$C$6:$L$47,10,FALSE))</f>
        <v/>
      </c>
      <c r="AU84" s="558" t="str">
        <f>IF(AU83="","",VLOOKUP(AU83,'[9]シフト記号表（従来型・ユニット型共通）'!$C$6:$L$47,10,FALSE))</f>
        <v/>
      </c>
      <c r="AV84" s="558" t="str">
        <f>IF(AV83="","",VLOOKUP(AV83,'[9]シフト記号表（従来型・ユニット型共通）'!$C$6:$L$47,10,FALSE))</f>
        <v/>
      </c>
      <c r="AW84" s="558" t="str">
        <f>IF(AW83="","",VLOOKUP(AW83,'[9]シフト記号表（従来型・ユニット型共通）'!$C$6:$L$47,10,FALSE))</f>
        <v/>
      </c>
      <c r="AX84" s="559" t="str">
        <f>IF(AX83="","",VLOOKUP(AX83,'[9]シフト記号表（従来型・ユニット型共通）'!$C$6:$L$47,10,FALSE))</f>
        <v/>
      </c>
      <c r="AY84" s="557" t="str">
        <f>IF(AY83="","",VLOOKUP(AY83,'[9]シフト記号表（従来型・ユニット型共通）'!$C$6:$L$47,10,FALSE))</f>
        <v/>
      </c>
      <c r="AZ84" s="558" t="str">
        <f>IF(AZ83="","",VLOOKUP(AZ83,'[9]シフト記号表（従来型・ユニット型共通）'!$C$6:$L$47,10,FALSE))</f>
        <v/>
      </c>
      <c r="BA84" s="558" t="str">
        <f>IF(BA83="","",VLOOKUP(BA83,'[9]シフト記号表（従来型・ユニット型共通）'!$C$6:$L$47,10,FALSE))</f>
        <v/>
      </c>
      <c r="BB84" s="2132">
        <f>IF($BE$3="４週",SUM(W84:AX84),IF($BE$3="暦月",SUM(W84:BA84),""))</f>
        <v>0</v>
      </c>
      <c r="BC84" s="2133"/>
      <c r="BD84" s="2134">
        <f>IF($BE$3="４週",BB84/4,IF($BE$3="暦月",(BB84/($BE$8/7)),""))</f>
        <v>0</v>
      </c>
      <c r="BE84" s="2133"/>
      <c r="BF84" s="2129"/>
      <c r="BG84" s="2130"/>
      <c r="BH84" s="2130"/>
      <c r="BI84" s="2130"/>
      <c r="BJ84" s="2131"/>
    </row>
    <row r="85" spans="2:62" ht="20.25" customHeight="1" x14ac:dyDescent="0.15">
      <c r="B85" s="2049">
        <f>B83+1</f>
        <v>35</v>
      </c>
      <c r="C85" s="2121"/>
      <c r="D85" s="2122"/>
      <c r="E85" s="761"/>
      <c r="F85" s="762"/>
      <c r="G85" s="761"/>
      <c r="H85" s="762"/>
      <c r="I85" s="2123"/>
      <c r="J85" s="2124"/>
      <c r="K85" s="2125"/>
      <c r="L85" s="2126"/>
      <c r="M85" s="2126"/>
      <c r="N85" s="2122"/>
      <c r="O85" s="2066"/>
      <c r="P85" s="2067"/>
      <c r="Q85" s="2067"/>
      <c r="R85" s="2067"/>
      <c r="S85" s="2068"/>
      <c r="T85" s="776" t="s">
        <v>887</v>
      </c>
      <c r="U85" s="777"/>
      <c r="V85" s="778"/>
      <c r="W85" s="549"/>
      <c r="X85" s="550"/>
      <c r="Y85" s="550"/>
      <c r="Z85" s="550"/>
      <c r="AA85" s="550"/>
      <c r="AB85" s="550"/>
      <c r="AC85" s="551"/>
      <c r="AD85" s="549"/>
      <c r="AE85" s="550"/>
      <c r="AF85" s="550"/>
      <c r="AG85" s="550"/>
      <c r="AH85" s="550"/>
      <c r="AI85" s="550"/>
      <c r="AJ85" s="551"/>
      <c r="AK85" s="549"/>
      <c r="AL85" s="550"/>
      <c r="AM85" s="550"/>
      <c r="AN85" s="550"/>
      <c r="AO85" s="550"/>
      <c r="AP85" s="550"/>
      <c r="AQ85" s="551"/>
      <c r="AR85" s="549"/>
      <c r="AS85" s="550"/>
      <c r="AT85" s="550"/>
      <c r="AU85" s="550"/>
      <c r="AV85" s="550"/>
      <c r="AW85" s="550"/>
      <c r="AX85" s="551"/>
      <c r="AY85" s="549"/>
      <c r="AZ85" s="550"/>
      <c r="BA85" s="772"/>
      <c r="BB85" s="2127"/>
      <c r="BC85" s="2128"/>
      <c r="BD85" s="2116"/>
      <c r="BE85" s="2117"/>
      <c r="BF85" s="2118"/>
      <c r="BG85" s="2119"/>
      <c r="BH85" s="2119"/>
      <c r="BI85" s="2119"/>
      <c r="BJ85" s="2120"/>
    </row>
    <row r="86" spans="2:62" ht="20.25" customHeight="1" x14ac:dyDescent="0.15">
      <c r="B86" s="2050"/>
      <c r="C86" s="2135"/>
      <c r="D86" s="2136"/>
      <c r="E86" s="779"/>
      <c r="F86" s="780">
        <f>C85</f>
        <v>0</v>
      </c>
      <c r="G86" s="779"/>
      <c r="H86" s="780">
        <f>I85</f>
        <v>0</v>
      </c>
      <c r="I86" s="2137"/>
      <c r="J86" s="2138"/>
      <c r="K86" s="2139"/>
      <c r="L86" s="2140"/>
      <c r="M86" s="2140"/>
      <c r="N86" s="2136"/>
      <c r="O86" s="2066"/>
      <c r="P86" s="2067"/>
      <c r="Q86" s="2067"/>
      <c r="R86" s="2067"/>
      <c r="S86" s="2068"/>
      <c r="T86" s="773" t="s">
        <v>888</v>
      </c>
      <c r="U86" s="774"/>
      <c r="V86" s="775"/>
      <c r="W86" s="557" t="str">
        <f>IF(W85="","",VLOOKUP(W85,'[9]シフト記号表（従来型・ユニット型共通）'!$C$6:$L$47,10,FALSE))</f>
        <v/>
      </c>
      <c r="X86" s="558" t="str">
        <f>IF(X85="","",VLOOKUP(X85,'[9]シフト記号表（従来型・ユニット型共通）'!$C$6:$L$47,10,FALSE))</f>
        <v/>
      </c>
      <c r="Y86" s="558" t="str">
        <f>IF(Y85="","",VLOOKUP(Y85,'[9]シフト記号表（従来型・ユニット型共通）'!$C$6:$L$47,10,FALSE))</f>
        <v/>
      </c>
      <c r="Z86" s="558" t="str">
        <f>IF(Z85="","",VLOOKUP(Z85,'[9]シフト記号表（従来型・ユニット型共通）'!$C$6:$L$47,10,FALSE))</f>
        <v/>
      </c>
      <c r="AA86" s="558" t="str">
        <f>IF(AA85="","",VLOOKUP(AA85,'[9]シフト記号表（従来型・ユニット型共通）'!$C$6:$L$47,10,FALSE))</f>
        <v/>
      </c>
      <c r="AB86" s="558" t="str">
        <f>IF(AB85="","",VLOOKUP(AB85,'[9]シフト記号表（従来型・ユニット型共通）'!$C$6:$L$47,10,FALSE))</f>
        <v/>
      </c>
      <c r="AC86" s="559" t="str">
        <f>IF(AC85="","",VLOOKUP(AC85,'[9]シフト記号表（従来型・ユニット型共通）'!$C$6:$L$47,10,FALSE))</f>
        <v/>
      </c>
      <c r="AD86" s="557" t="str">
        <f>IF(AD85="","",VLOOKUP(AD85,'[9]シフト記号表（従来型・ユニット型共通）'!$C$6:$L$47,10,FALSE))</f>
        <v/>
      </c>
      <c r="AE86" s="558" t="str">
        <f>IF(AE85="","",VLOOKUP(AE85,'[9]シフト記号表（従来型・ユニット型共通）'!$C$6:$L$47,10,FALSE))</f>
        <v/>
      </c>
      <c r="AF86" s="558" t="str">
        <f>IF(AF85="","",VLOOKUP(AF85,'[9]シフト記号表（従来型・ユニット型共通）'!$C$6:$L$47,10,FALSE))</f>
        <v/>
      </c>
      <c r="AG86" s="558" t="str">
        <f>IF(AG85="","",VLOOKUP(AG85,'[9]シフト記号表（従来型・ユニット型共通）'!$C$6:$L$47,10,FALSE))</f>
        <v/>
      </c>
      <c r="AH86" s="558" t="str">
        <f>IF(AH85="","",VLOOKUP(AH85,'[9]シフト記号表（従来型・ユニット型共通）'!$C$6:$L$47,10,FALSE))</f>
        <v/>
      </c>
      <c r="AI86" s="558" t="str">
        <f>IF(AI85="","",VLOOKUP(AI85,'[9]シフト記号表（従来型・ユニット型共通）'!$C$6:$L$47,10,FALSE))</f>
        <v/>
      </c>
      <c r="AJ86" s="559" t="str">
        <f>IF(AJ85="","",VLOOKUP(AJ85,'[9]シフト記号表（従来型・ユニット型共通）'!$C$6:$L$47,10,FALSE))</f>
        <v/>
      </c>
      <c r="AK86" s="557" t="str">
        <f>IF(AK85="","",VLOOKUP(AK85,'[9]シフト記号表（従来型・ユニット型共通）'!$C$6:$L$47,10,FALSE))</f>
        <v/>
      </c>
      <c r="AL86" s="558" t="str">
        <f>IF(AL85="","",VLOOKUP(AL85,'[9]シフト記号表（従来型・ユニット型共通）'!$C$6:$L$47,10,FALSE))</f>
        <v/>
      </c>
      <c r="AM86" s="558" t="str">
        <f>IF(AM85="","",VLOOKUP(AM85,'[9]シフト記号表（従来型・ユニット型共通）'!$C$6:$L$47,10,FALSE))</f>
        <v/>
      </c>
      <c r="AN86" s="558" t="str">
        <f>IF(AN85="","",VLOOKUP(AN85,'[9]シフト記号表（従来型・ユニット型共通）'!$C$6:$L$47,10,FALSE))</f>
        <v/>
      </c>
      <c r="AO86" s="558" t="str">
        <f>IF(AO85="","",VLOOKUP(AO85,'[9]シフト記号表（従来型・ユニット型共通）'!$C$6:$L$47,10,FALSE))</f>
        <v/>
      </c>
      <c r="AP86" s="558" t="str">
        <f>IF(AP85="","",VLOOKUP(AP85,'[9]シフト記号表（従来型・ユニット型共通）'!$C$6:$L$47,10,FALSE))</f>
        <v/>
      </c>
      <c r="AQ86" s="559" t="str">
        <f>IF(AQ85="","",VLOOKUP(AQ85,'[9]シフト記号表（従来型・ユニット型共通）'!$C$6:$L$47,10,FALSE))</f>
        <v/>
      </c>
      <c r="AR86" s="557" t="str">
        <f>IF(AR85="","",VLOOKUP(AR85,'[9]シフト記号表（従来型・ユニット型共通）'!$C$6:$L$47,10,FALSE))</f>
        <v/>
      </c>
      <c r="AS86" s="558" t="str">
        <f>IF(AS85="","",VLOOKUP(AS85,'[9]シフト記号表（従来型・ユニット型共通）'!$C$6:$L$47,10,FALSE))</f>
        <v/>
      </c>
      <c r="AT86" s="558" t="str">
        <f>IF(AT85="","",VLOOKUP(AT85,'[9]シフト記号表（従来型・ユニット型共通）'!$C$6:$L$47,10,FALSE))</f>
        <v/>
      </c>
      <c r="AU86" s="558" t="str">
        <f>IF(AU85="","",VLOOKUP(AU85,'[9]シフト記号表（従来型・ユニット型共通）'!$C$6:$L$47,10,FALSE))</f>
        <v/>
      </c>
      <c r="AV86" s="558" t="str">
        <f>IF(AV85="","",VLOOKUP(AV85,'[9]シフト記号表（従来型・ユニット型共通）'!$C$6:$L$47,10,FALSE))</f>
        <v/>
      </c>
      <c r="AW86" s="558" t="str">
        <f>IF(AW85="","",VLOOKUP(AW85,'[9]シフト記号表（従来型・ユニット型共通）'!$C$6:$L$47,10,FALSE))</f>
        <v/>
      </c>
      <c r="AX86" s="559" t="str">
        <f>IF(AX85="","",VLOOKUP(AX85,'[9]シフト記号表（従来型・ユニット型共通）'!$C$6:$L$47,10,FALSE))</f>
        <v/>
      </c>
      <c r="AY86" s="557" t="str">
        <f>IF(AY85="","",VLOOKUP(AY85,'[9]シフト記号表（従来型・ユニット型共通）'!$C$6:$L$47,10,FALSE))</f>
        <v/>
      </c>
      <c r="AZ86" s="558" t="str">
        <f>IF(AZ85="","",VLOOKUP(AZ85,'[9]シフト記号表（従来型・ユニット型共通）'!$C$6:$L$47,10,FALSE))</f>
        <v/>
      </c>
      <c r="BA86" s="558" t="str">
        <f>IF(BA85="","",VLOOKUP(BA85,'[9]シフト記号表（従来型・ユニット型共通）'!$C$6:$L$47,10,FALSE))</f>
        <v/>
      </c>
      <c r="BB86" s="2132">
        <f>IF($BE$3="４週",SUM(W86:AX86),IF($BE$3="暦月",SUM(W86:BA86),""))</f>
        <v>0</v>
      </c>
      <c r="BC86" s="2133"/>
      <c r="BD86" s="2134">
        <f>IF($BE$3="４週",BB86/4,IF($BE$3="暦月",(BB86/($BE$8/7)),""))</f>
        <v>0</v>
      </c>
      <c r="BE86" s="2133"/>
      <c r="BF86" s="2129"/>
      <c r="BG86" s="2130"/>
      <c r="BH86" s="2130"/>
      <c r="BI86" s="2130"/>
      <c r="BJ86" s="2131"/>
    </row>
    <row r="87" spans="2:62" ht="20.25" customHeight="1" x14ac:dyDescent="0.15">
      <c r="B87" s="2049">
        <f>B85+1</f>
        <v>36</v>
      </c>
      <c r="C87" s="2121"/>
      <c r="D87" s="2122"/>
      <c r="E87" s="761"/>
      <c r="F87" s="762"/>
      <c r="G87" s="761"/>
      <c r="H87" s="762"/>
      <c r="I87" s="2123"/>
      <c r="J87" s="2124"/>
      <c r="K87" s="2125"/>
      <c r="L87" s="2126"/>
      <c r="M87" s="2126"/>
      <c r="N87" s="2122"/>
      <c r="O87" s="2066"/>
      <c r="P87" s="2067"/>
      <c r="Q87" s="2067"/>
      <c r="R87" s="2067"/>
      <c r="S87" s="2068"/>
      <c r="T87" s="776" t="s">
        <v>887</v>
      </c>
      <c r="U87" s="777"/>
      <c r="V87" s="778"/>
      <c r="W87" s="549"/>
      <c r="X87" s="550"/>
      <c r="Y87" s="550"/>
      <c r="Z87" s="550"/>
      <c r="AA87" s="550"/>
      <c r="AB87" s="550"/>
      <c r="AC87" s="551"/>
      <c r="AD87" s="549"/>
      <c r="AE87" s="550"/>
      <c r="AF87" s="550"/>
      <c r="AG87" s="550"/>
      <c r="AH87" s="550"/>
      <c r="AI87" s="550"/>
      <c r="AJ87" s="551"/>
      <c r="AK87" s="549"/>
      <c r="AL87" s="550"/>
      <c r="AM87" s="550"/>
      <c r="AN87" s="550"/>
      <c r="AO87" s="550"/>
      <c r="AP87" s="550"/>
      <c r="AQ87" s="551"/>
      <c r="AR87" s="549"/>
      <c r="AS87" s="550"/>
      <c r="AT87" s="550"/>
      <c r="AU87" s="550"/>
      <c r="AV87" s="550"/>
      <c r="AW87" s="550"/>
      <c r="AX87" s="551"/>
      <c r="AY87" s="549"/>
      <c r="AZ87" s="550"/>
      <c r="BA87" s="772"/>
      <c r="BB87" s="2127"/>
      <c r="BC87" s="2128"/>
      <c r="BD87" s="2116"/>
      <c r="BE87" s="2117"/>
      <c r="BF87" s="2118"/>
      <c r="BG87" s="2119"/>
      <c r="BH87" s="2119"/>
      <c r="BI87" s="2119"/>
      <c r="BJ87" s="2120"/>
    </row>
    <row r="88" spans="2:62" ht="20.25" customHeight="1" x14ac:dyDescent="0.15">
      <c r="B88" s="2050"/>
      <c r="C88" s="2135"/>
      <c r="D88" s="2136"/>
      <c r="E88" s="779"/>
      <c r="F88" s="780">
        <f>C87</f>
        <v>0</v>
      </c>
      <c r="G88" s="779"/>
      <c r="H88" s="780">
        <f>I87</f>
        <v>0</v>
      </c>
      <c r="I88" s="2137"/>
      <c r="J88" s="2138"/>
      <c r="K88" s="2139"/>
      <c r="L88" s="2140"/>
      <c r="M88" s="2140"/>
      <c r="N88" s="2136"/>
      <c r="O88" s="2066"/>
      <c r="P88" s="2067"/>
      <c r="Q88" s="2067"/>
      <c r="R88" s="2067"/>
      <c r="S88" s="2068"/>
      <c r="T88" s="773" t="s">
        <v>888</v>
      </c>
      <c r="U88" s="774"/>
      <c r="V88" s="775"/>
      <c r="W88" s="557" t="str">
        <f>IF(W87="","",VLOOKUP(W87,'[9]シフト記号表（従来型・ユニット型共通）'!$C$6:$L$47,10,FALSE))</f>
        <v/>
      </c>
      <c r="X88" s="558" t="str">
        <f>IF(X87="","",VLOOKUP(X87,'[9]シフト記号表（従来型・ユニット型共通）'!$C$6:$L$47,10,FALSE))</f>
        <v/>
      </c>
      <c r="Y88" s="558" t="str">
        <f>IF(Y87="","",VLOOKUP(Y87,'[9]シフト記号表（従来型・ユニット型共通）'!$C$6:$L$47,10,FALSE))</f>
        <v/>
      </c>
      <c r="Z88" s="558" t="str">
        <f>IF(Z87="","",VLOOKUP(Z87,'[9]シフト記号表（従来型・ユニット型共通）'!$C$6:$L$47,10,FALSE))</f>
        <v/>
      </c>
      <c r="AA88" s="558" t="str">
        <f>IF(AA87="","",VLOOKUP(AA87,'[9]シフト記号表（従来型・ユニット型共通）'!$C$6:$L$47,10,FALSE))</f>
        <v/>
      </c>
      <c r="AB88" s="558" t="str">
        <f>IF(AB87="","",VLOOKUP(AB87,'[9]シフト記号表（従来型・ユニット型共通）'!$C$6:$L$47,10,FALSE))</f>
        <v/>
      </c>
      <c r="AC88" s="559" t="str">
        <f>IF(AC87="","",VLOOKUP(AC87,'[9]シフト記号表（従来型・ユニット型共通）'!$C$6:$L$47,10,FALSE))</f>
        <v/>
      </c>
      <c r="AD88" s="557" t="str">
        <f>IF(AD87="","",VLOOKUP(AD87,'[9]シフト記号表（従来型・ユニット型共通）'!$C$6:$L$47,10,FALSE))</f>
        <v/>
      </c>
      <c r="AE88" s="558" t="str">
        <f>IF(AE87="","",VLOOKUP(AE87,'[9]シフト記号表（従来型・ユニット型共通）'!$C$6:$L$47,10,FALSE))</f>
        <v/>
      </c>
      <c r="AF88" s="558" t="str">
        <f>IF(AF87="","",VLOOKUP(AF87,'[9]シフト記号表（従来型・ユニット型共通）'!$C$6:$L$47,10,FALSE))</f>
        <v/>
      </c>
      <c r="AG88" s="558" t="str">
        <f>IF(AG87="","",VLOOKUP(AG87,'[9]シフト記号表（従来型・ユニット型共通）'!$C$6:$L$47,10,FALSE))</f>
        <v/>
      </c>
      <c r="AH88" s="558" t="str">
        <f>IF(AH87="","",VLOOKUP(AH87,'[9]シフト記号表（従来型・ユニット型共通）'!$C$6:$L$47,10,FALSE))</f>
        <v/>
      </c>
      <c r="AI88" s="558" t="str">
        <f>IF(AI87="","",VLOOKUP(AI87,'[9]シフト記号表（従来型・ユニット型共通）'!$C$6:$L$47,10,FALSE))</f>
        <v/>
      </c>
      <c r="AJ88" s="559" t="str">
        <f>IF(AJ87="","",VLOOKUP(AJ87,'[9]シフト記号表（従来型・ユニット型共通）'!$C$6:$L$47,10,FALSE))</f>
        <v/>
      </c>
      <c r="AK88" s="557" t="str">
        <f>IF(AK87="","",VLOOKUP(AK87,'[9]シフト記号表（従来型・ユニット型共通）'!$C$6:$L$47,10,FALSE))</f>
        <v/>
      </c>
      <c r="AL88" s="558" t="str">
        <f>IF(AL87="","",VLOOKUP(AL87,'[9]シフト記号表（従来型・ユニット型共通）'!$C$6:$L$47,10,FALSE))</f>
        <v/>
      </c>
      <c r="AM88" s="558" t="str">
        <f>IF(AM87="","",VLOOKUP(AM87,'[9]シフト記号表（従来型・ユニット型共通）'!$C$6:$L$47,10,FALSE))</f>
        <v/>
      </c>
      <c r="AN88" s="558" t="str">
        <f>IF(AN87="","",VLOOKUP(AN87,'[9]シフト記号表（従来型・ユニット型共通）'!$C$6:$L$47,10,FALSE))</f>
        <v/>
      </c>
      <c r="AO88" s="558" t="str">
        <f>IF(AO87="","",VLOOKUP(AO87,'[9]シフト記号表（従来型・ユニット型共通）'!$C$6:$L$47,10,FALSE))</f>
        <v/>
      </c>
      <c r="AP88" s="558" t="str">
        <f>IF(AP87="","",VLOOKUP(AP87,'[9]シフト記号表（従来型・ユニット型共通）'!$C$6:$L$47,10,FALSE))</f>
        <v/>
      </c>
      <c r="AQ88" s="559" t="str">
        <f>IF(AQ87="","",VLOOKUP(AQ87,'[9]シフト記号表（従来型・ユニット型共通）'!$C$6:$L$47,10,FALSE))</f>
        <v/>
      </c>
      <c r="AR88" s="557" t="str">
        <f>IF(AR87="","",VLOOKUP(AR87,'[9]シフト記号表（従来型・ユニット型共通）'!$C$6:$L$47,10,FALSE))</f>
        <v/>
      </c>
      <c r="AS88" s="558" t="str">
        <f>IF(AS87="","",VLOOKUP(AS87,'[9]シフト記号表（従来型・ユニット型共通）'!$C$6:$L$47,10,FALSE))</f>
        <v/>
      </c>
      <c r="AT88" s="558" t="str">
        <f>IF(AT87="","",VLOOKUP(AT87,'[9]シフト記号表（従来型・ユニット型共通）'!$C$6:$L$47,10,FALSE))</f>
        <v/>
      </c>
      <c r="AU88" s="558" t="str">
        <f>IF(AU87="","",VLOOKUP(AU87,'[9]シフト記号表（従来型・ユニット型共通）'!$C$6:$L$47,10,FALSE))</f>
        <v/>
      </c>
      <c r="AV88" s="558" t="str">
        <f>IF(AV87="","",VLOOKUP(AV87,'[9]シフト記号表（従来型・ユニット型共通）'!$C$6:$L$47,10,FALSE))</f>
        <v/>
      </c>
      <c r="AW88" s="558" t="str">
        <f>IF(AW87="","",VLOOKUP(AW87,'[9]シフト記号表（従来型・ユニット型共通）'!$C$6:$L$47,10,FALSE))</f>
        <v/>
      </c>
      <c r="AX88" s="559" t="str">
        <f>IF(AX87="","",VLOOKUP(AX87,'[9]シフト記号表（従来型・ユニット型共通）'!$C$6:$L$47,10,FALSE))</f>
        <v/>
      </c>
      <c r="AY88" s="557" t="str">
        <f>IF(AY87="","",VLOOKUP(AY87,'[9]シフト記号表（従来型・ユニット型共通）'!$C$6:$L$47,10,FALSE))</f>
        <v/>
      </c>
      <c r="AZ88" s="558" t="str">
        <f>IF(AZ87="","",VLOOKUP(AZ87,'[9]シフト記号表（従来型・ユニット型共通）'!$C$6:$L$47,10,FALSE))</f>
        <v/>
      </c>
      <c r="BA88" s="558" t="str">
        <f>IF(BA87="","",VLOOKUP(BA87,'[9]シフト記号表（従来型・ユニット型共通）'!$C$6:$L$47,10,FALSE))</f>
        <v/>
      </c>
      <c r="BB88" s="2132">
        <f>IF($BE$3="４週",SUM(W88:AX88),IF($BE$3="暦月",SUM(W88:BA88),""))</f>
        <v>0</v>
      </c>
      <c r="BC88" s="2133"/>
      <c r="BD88" s="2134">
        <f>IF($BE$3="４週",BB88/4,IF($BE$3="暦月",(BB88/($BE$8/7)),""))</f>
        <v>0</v>
      </c>
      <c r="BE88" s="2133"/>
      <c r="BF88" s="2129"/>
      <c r="BG88" s="2130"/>
      <c r="BH88" s="2130"/>
      <c r="BI88" s="2130"/>
      <c r="BJ88" s="2131"/>
    </row>
    <row r="89" spans="2:62" ht="20.25" customHeight="1" x14ac:dyDescent="0.15">
      <c r="B89" s="2049">
        <f>B87+1</f>
        <v>37</v>
      </c>
      <c r="C89" s="2121"/>
      <c r="D89" s="2122"/>
      <c r="E89" s="761"/>
      <c r="F89" s="762"/>
      <c r="G89" s="761"/>
      <c r="H89" s="762"/>
      <c r="I89" s="2123"/>
      <c r="J89" s="2124"/>
      <c r="K89" s="2125"/>
      <c r="L89" s="2126"/>
      <c r="M89" s="2126"/>
      <c r="N89" s="2122"/>
      <c r="O89" s="2066"/>
      <c r="P89" s="2067"/>
      <c r="Q89" s="2067"/>
      <c r="R89" s="2067"/>
      <c r="S89" s="2068"/>
      <c r="T89" s="776" t="s">
        <v>887</v>
      </c>
      <c r="U89" s="777"/>
      <c r="V89" s="778"/>
      <c r="W89" s="549"/>
      <c r="X89" s="550"/>
      <c r="Y89" s="550"/>
      <c r="Z89" s="550"/>
      <c r="AA89" s="550"/>
      <c r="AB89" s="550"/>
      <c r="AC89" s="551"/>
      <c r="AD89" s="549"/>
      <c r="AE89" s="550"/>
      <c r="AF89" s="550"/>
      <c r="AG89" s="550"/>
      <c r="AH89" s="550"/>
      <c r="AI89" s="550"/>
      <c r="AJ89" s="551"/>
      <c r="AK89" s="549"/>
      <c r="AL89" s="550"/>
      <c r="AM89" s="550"/>
      <c r="AN89" s="550"/>
      <c r="AO89" s="550"/>
      <c r="AP89" s="550"/>
      <c r="AQ89" s="551"/>
      <c r="AR89" s="549"/>
      <c r="AS89" s="550"/>
      <c r="AT89" s="550"/>
      <c r="AU89" s="550"/>
      <c r="AV89" s="550"/>
      <c r="AW89" s="550"/>
      <c r="AX89" s="551"/>
      <c r="AY89" s="549"/>
      <c r="AZ89" s="550"/>
      <c r="BA89" s="772"/>
      <c r="BB89" s="2127"/>
      <c r="BC89" s="2128"/>
      <c r="BD89" s="2116"/>
      <c r="BE89" s="2117"/>
      <c r="BF89" s="2118"/>
      <c r="BG89" s="2119"/>
      <c r="BH89" s="2119"/>
      <c r="BI89" s="2119"/>
      <c r="BJ89" s="2120"/>
    </row>
    <row r="90" spans="2:62" ht="20.25" customHeight="1" x14ac:dyDescent="0.15">
      <c r="B90" s="2050"/>
      <c r="C90" s="2135"/>
      <c r="D90" s="2136"/>
      <c r="E90" s="779"/>
      <c r="F90" s="780">
        <f>C89</f>
        <v>0</v>
      </c>
      <c r="G90" s="779"/>
      <c r="H90" s="780">
        <f>I89</f>
        <v>0</v>
      </c>
      <c r="I90" s="2137"/>
      <c r="J90" s="2138"/>
      <c r="K90" s="2139"/>
      <c r="L90" s="2140"/>
      <c r="M90" s="2140"/>
      <c r="N90" s="2136"/>
      <c r="O90" s="2066"/>
      <c r="P90" s="2067"/>
      <c r="Q90" s="2067"/>
      <c r="R90" s="2067"/>
      <c r="S90" s="2068"/>
      <c r="T90" s="773" t="s">
        <v>888</v>
      </c>
      <c r="U90" s="774"/>
      <c r="V90" s="775"/>
      <c r="W90" s="557" t="str">
        <f>IF(W89="","",VLOOKUP(W89,'[9]シフト記号表（従来型・ユニット型共通）'!$C$6:$L$47,10,FALSE))</f>
        <v/>
      </c>
      <c r="X90" s="558" t="str">
        <f>IF(X89="","",VLOOKUP(X89,'[9]シフト記号表（従来型・ユニット型共通）'!$C$6:$L$47,10,FALSE))</f>
        <v/>
      </c>
      <c r="Y90" s="558" t="str">
        <f>IF(Y89="","",VLOOKUP(Y89,'[9]シフト記号表（従来型・ユニット型共通）'!$C$6:$L$47,10,FALSE))</f>
        <v/>
      </c>
      <c r="Z90" s="558" t="str">
        <f>IF(Z89="","",VLOOKUP(Z89,'[9]シフト記号表（従来型・ユニット型共通）'!$C$6:$L$47,10,FALSE))</f>
        <v/>
      </c>
      <c r="AA90" s="558" t="str">
        <f>IF(AA89="","",VLOOKUP(AA89,'[9]シフト記号表（従来型・ユニット型共通）'!$C$6:$L$47,10,FALSE))</f>
        <v/>
      </c>
      <c r="AB90" s="558" t="str">
        <f>IF(AB89="","",VLOOKUP(AB89,'[9]シフト記号表（従来型・ユニット型共通）'!$C$6:$L$47,10,FALSE))</f>
        <v/>
      </c>
      <c r="AC90" s="559" t="str">
        <f>IF(AC89="","",VLOOKUP(AC89,'[9]シフト記号表（従来型・ユニット型共通）'!$C$6:$L$47,10,FALSE))</f>
        <v/>
      </c>
      <c r="AD90" s="557" t="str">
        <f>IF(AD89="","",VLOOKUP(AD89,'[9]シフト記号表（従来型・ユニット型共通）'!$C$6:$L$47,10,FALSE))</f>
        <v/>
      </c>
      <c r="AE90" s="558" t="str">
        <f>IF(AE89="","",VLOOKUP(AE89,'[9]シフト記号表（従来型・ユニット型共通）'!$C$6:$L$47,10,FALSE))</f>
        <v/>
      </c>
      <c r="AF90" s="558" t="str">
        <f>IF(AF89="","",VLOOKUP(AF89,'[9]シフト記号表（従来型・ユニット型共通）'!$C$6:$L$47,10,FALSE))</f>
        <v/>
      </c>
      <c r="AG90" s="558" t="str">
        <f>IF(AG89="","",VLOOKUP(AG89,'[9]シフト記号表（従来型・ユニット型共通）'!$C$6:$L$47,10,FALSE))</f>
        <v/>
      </c>
      <c r="AH90" s="558" t="str">
        <f>IF(AH89="","",VLOOKUP(AH89,'[9]シフト記号表（従来型・ユニット型共通）'!$C$6:$L$47,10,FALSE))</f>
        <v/>
      </c>
      <c r="AI90" s="558" t="str">
        <f>IF(AI89="","",VLOOKUP(AI89,'[9]シフト記号表（従来型・ユニット型共通）'!$C$6:$L$47,10,FALSE))</f>
        <v/>
      </c>
      <c r="AJ90" s="559" t="str">
        <f>IF(AJ89="","",VLOOKUP(AJ89,'[9]シフト記号表（従来型・ユニット型共通）'!$C$6:$L$47,10,FALSE))</f>
        <v/>
      </c>
      <c r="AK90" s="557" t="str">
        <f>IF(AK89="","",VLOOKUP(AK89,'[9]シフト記号表（従来型・ユニット型共通）'!$C$6:$L$47,10,FALSE))</f>
        <v/>
      </c>
      <c r="AL90" s="558" t="str">
        <f>IF(AL89="","",VLOOKUP(AL89,'[9]シフト記号表（従来型・ユニット型共通）'!$C$6:$L$47,10,FALSE))</f>
        <v/>
      </c>
      <c r="AM90" s="558" t="str">
        <f>IF(AM89="","",VLOOKUP(AM89,'[9]シフト記号表（従来型・ユニット型共通）'!$C$6:$L$47,10,FALSE))</f>
        <v/>
      </c>
      <c r="AN90" s="558" t="str">
        <f>IF(AN89="","",VLOOKUP(AN89,'[9]シフト記号表（従来型・ユニット型共通）'!$C$6:$L$47,10,FALSE))</f>
        <v/>
      </c>
      <c r="AO90" s="558" t="str">
        <f>IF(AO89="","",VLOOKUP(AO89,'[9]シフト記号表（従来型・ユニット型共通）'!$C$6:$L$47,10,FALSE))</f>
        <v/>
      </c>
      <c r="AP90" s="558" t="str">
        <f>IF(AP89="","",VLOOKUP(AP89,'[9]シフト記号表（従来型・ユニット型共通）'!$C$6:$L$47,10,FALSE))</f>
        <v/>
      </c>
      <c r="AQ90" s="559" t="str">
        <f>IF(AQ89="","",VLOOKUP(AQ89,'[9]シフト記号表（従来型・ユニット型共通）'!$C$6:$L$47,10,FALSE))</f>
        <v/>
      </c>
      <c r="AR90" s="557" t="str">
        <f>IF(AR89="","",VLOOKUP(AR89,'[9]シフト記号表（従来型・ユニット型共通）'!$C$6:$L$47,10,FALSE))</f>
        <v/>
      </c>
      <c r="AS90" s="558" t="str">
        <f>IF(AS89="","",VLOOKUP(AS89,'[9]シフト記号表（従来型・ユニット型共通）'!$C$6:$L$47,10,FALSE))</f>
        <v/>
      </c>
      <c r="AT90" s="558" t="str">
        <f>IF(AT89="","",VLOOKUP(AT89,'[9]シフト記号表（従来型・ユニット型共通）'!$C$6:$L$47,10,FALSE))</f>
        <v/>
      </c>
      <c r="AU90" s="558" t="str">
        <f>IF(AU89="","",VLOOKUP(AU89,'[9]シフト記号表（従来型・ユニット型共通）'!$C$6:$L$47,10,FALSE))</f>
        <v/>
      </c>
      <c r="AV90" s="558" t="str">
        <f>IF(AV89="","",VLOOKUP(AV89,'[9]シフト記号表（従来型・ユニット型共通）'!$C$6:$L$47,10,FALSE))</f>
        <v/>
      </c>
      <c r="AW90" s="558" t="str">
        <f>IF(AW89="","",VLOOKUP(AW89,'[9]シフト記号表（従来型・ユニット型共通）'!$C$6:$L$47,10,FALSE))</f>
        <v/>
      </c>
      <c r="AX90" s="559" t="str">
        <f>IF(AX89="","",VLOOKUP(AX89,'[9]シフト記号表（従来型・ユニット型共通）'!$C$6:$L$47,10,FALSE))</f>
        <v/>
      </c>
      <c r="AY90" s="557" t="str">
        <f>IF(AY89="","",VLOOKUP(AY89,'[9]シフト記号表（従来型・ユニット型共通）'!$C$6:$L$47,10,FALSE))</f>
        <v/>
      </c>
      <c r="AZ90" s="558" t="str">
        <f>IF(AZ89="","",VLOOKUP(AZ89,'[9]シフト記号表（従来型・ユニット型共通）'!$C$6:$L$47,10,FALSE))</f>
        <v/>
      </c>
      <c r="BA90" s="558" t="str">
        <f>IF(BA89="","",VLOOKUP(BA89,'[9]シフト記号表（従来型・ユニット型共通）'!$C$6:$L$47,10,FALSE))</f>
        <v/>
      </c>
      <c r="BB90" s="2132">
        <f>IF($BE$3="４週",SUM(W90:AX90),IF($BE$3="暦月",SUM(W90:BA90),""))</f>
        <v>0</v>
      </c>
      <c r="BC90" s="2133"/>
      <c r="BD90" s="2134">
        <f>IF($BE$3="４週",BB90/4,IF($BE$3="暦月",(BB90/($BE$8/7)),""))</f>
        <v>0</v>
      </c>
      <c r="BE90" s="2133"/>
      <c r="BF90" s="2129"/>
      <c r="BG90" s="2130"/>
      <c r="BH90" s="2130"/>
      <c r="BI90" s="2130"/>
      <c r="BJ90" s="2131"/>
    </row>
    <row r="91" spans="2:62" ht="20.25" customHeight="1" x14ac:dyDescent="0.15">
      <c r="B91" s="2049">
        <f>B89+1</f>
        <v>38</v>
      </c>
      <c r="C91" s="2121"/>
      <c r="D91" s="2122"/>
      <c r="E91" s="761"/>
      <c r="F91" s="762"/>
      <c r="G91" s="761"/>
      <c r="H91" s="762"/>
      <c r="I91" s="2123"/>
      <c r="J91" s="2124"/>
      <c r="K91" s="2125"/>
      <c r="L91" s="2126"/>
      <c r="M91" s="2126"/>
      <c r="N91" s="2122"/>
      <c r="O91" s="2066"/>
      <c r="P91" s="2067"/>
      <c r="Q91" s="2067"/>
      <c r="R91" s="2067"/>
      <c r="S91" s="2068"/>
      <c r="T91" s="776" t="s">
        <v>887</v>
      </c>
      <c r="U91" s="777"/>
      <c r="V91" s="778"/>
      <c r="W91" s="549"/>
      <c r="X91" s="550"/>
      <c r="Y91" s="550"/>
      <c r="Z91" s="550"/>
      <c r="AA91" s="550"/>
      <c r="AB91" s="550"/>
      <c r="AC91" s="551"/>
      <c r="AD91" s="549"/>
      <c r="AE91" s="550"/>
      <c r="AF91" s="550"/>
      <c r="AG91" s="550"/>
      <c r="AH91" s="550"/>
      <c r="AI91" s="550"/>
      <c r="AJ91" s="551"/>
      <c r="AK91" s="549"/>
      <c r="AL91" s="550"/>
      <c r="AM91" s="550"/>
      <c r="AN91" s="550"/>
      <c r="AO91" s="550"/>
      <c r="AP91" s="550"/>
      <c r="AQ91" s="551"/>
      <c r="AR91" s="549"/>
      <c r="AS91" s="550"/>
      <c r="AT91" s="550"/>
      <c r="AU91" s="550"/>
      <c r="AV91" s="550"/>
      <c r="AW91" s="550"/>
      <c r="AX91" s="551"/>
      <c r="AY91" s="549"/>
      <c r="AZ91" s="550"/>
      <c r="BA91" s="772"/>
      <c r="BB91" s="2127"/>
      <c r="BC91" s="2128"/>
      <c r="BD91" s="2116"/>
      <c r="BE91" s="2117"/>
      <c r="BF91" s="2118"/>
      <c r="BG91" s="2119"/>
      <c r="BH91" s="2119"/>
      <c r="BI91" s="2119"/>
      <c r="BJ91" s="2120"/>
    </row>
    <row r="92" spans="2:62" ht="20.25" customHeight="1" x14ac:dyDescent="0.15">
      <c r="B92" s="2050"/>
      <c r="C92" s="2135"/>
      <c r="D92" s="2136"/>
      <c r="E92" s="779"/>
      <c r="F92" s="780">
        <f>C91</f>
        <v>0</v>
      </c>
      <c r="G92" s="779"/>
      <c r="H92" s="780">
        <f>I91</f>
        <v>0</v>
      </c>
      <c r="I92" s="2137"/>
      <c r="J92" s="2138"/>
      <c r="K92" s="2139"/>
      <c r="L92" s="2140"/>
      <c r="M92" s="2140"/>
      <c r="N92" s="2136"/>
      <c r="O92" s="2066"/>
      <c r="P92" s="2067"/>
      <c r="Q92" s="2067"/>
      <c r="R92" s="2067"/>
      <c r="S92" s="2068"/>
      <c r="T92" s="773" t="s">
        <v>888</v>
      </c>
      <c r="U92" s="774"/>
      <c r="V92" s="775"/>
      <c r="W92" s="557" t="str">
        <f>IF(W91="","",VLOOKUP(W91,'[9]シフト記号表（従来型・ユニット型共通）'!$C$6:$L$47,10,FALSE))</f>
        <v/>
      </c>
      <c r="X92" s="558" t="str">
        <f>IF(X91="","",VLOOKUP(X91,'[9]シフト記号表（従来型・ユニット型共通）'!$C$6:$L$47,10,FALSE))</f>
        <v/>
      </c>
      <c r="Y92" s="558" t="str">
        <f>IF(Y91="","",VLOOKUP(Y91,'[9]シフト記号表（従来型・ユニット型共通）'!$C$6:$L$47,10,FALSE))</f>
        <v/>
      </c>
      <c r="Z92" s="558" t="str">
        <f>IF(Z91="","",VLOOKUP(Z91,'[9]シフト記号表（従来型・ユニット型共通）'!$C$6:$L$47,10,FALSE))</f>
        <v/>
      </c>
      <c r="AA92" s="558" t="str">
        <f>IF(AA91="","",VLOOKUP(AA91,'[9]シフト記号表（従来型・ユニット型共通）'!$C$6:$L$47,10,FALSE))</f>
        <v/>
      </c>
      <c r="AB92" s="558" t="str">
        <f>IF(AB91="","",VLOOKUP(AB91,'[9]シフト記号表（従来型・ユニット型共通）'!$C$6:$L$47,10,FALSE))</f>
        <v/>
      </c>
      <c r="AC92" s="559" t="str">
        <f>IF(AC91="","",VLOOKUP(AC91,'[9]シフト記号表（従来型・ユニット型共通）'!$C$6:$L$47,10,FALSE))</f>
        <v/>
      </c>
      <c r="AD92" s="557" t="str">
        <f>IF(AD91="","",VLOOKUP(AD91,'[9]シフト記号表（従来型・ユニット型共通）'!$C$6:$L$47,10,FALSE))</f>
        <v/>
      </c>
      <c r="AE92" s="558" t="str">
        <f>IF(AE91="","",VLOOKUP(AE91,'[9]シフト記号表（従来型・ユニット型共通）'!$C$6:$L$47,10,FALSE))</f>
        <v/>
      </c>
      <c r="AF92" s="558" t="str">
        <f>IF(AF91="","",VLOOKUP(AF91,'[9]シフト記号表（従来型・ユニット型共通）'!$C$6:$L$47,10,FALSE))</f>
        <v/>
      </c>
      <c r="AG92" s="558" t="str">
        <f>IF(AG91="","",VLOOKUP(AG91,'[9]シフト記号表（従来型・ユニット型共通）'!$C$6:$L$47,10,FALSE))</f>
        <v/>
      </c>
      <c r="AH92" s="558" t="str">
        <f>IF(AH91="","",VLOOKUP(AH91,'[9]シフト記号表（従来型・ユニット型共通）'!$C$6:$L$47,10,FALSE))</f>
        <v/>
      </c>
      <c r="AI92" s="558" t="str">
        <f>IF(AI91="","",VLOOKUP(AI91,'[9]シフト記号表（従来型・ユニット型共通）'!$C$6:$L$47,10,FALSE))</f>
        <v/>
      </c>
      <c r="AJ92" s="559" t="str">
        <f>IF(AJ91="","",VLOOKUP(AJ91,'[9]シフト記号表（従来型・ユニット型共通）'!$C$6:$L$47,10,FALSE))</f>
        <v/>
      </c>
      <c r="AK92" s="557" t="str">
        <f>IF(AK91="","",VLOOKUP(AK91,'[9]シフト記号表（従来型・ユニット型共通）'!$C$6:$L$47,10,FALSE))</f>
        <v/>
      </c>
      <c r="AL92" s="558" t="str">
        <f>IF(AL91="","",VLOOKUP(AL91,'[9]シフト記号表（従来型・ユニット型共通）'!$C$6:$L$47,10,FALSE))</f>
        <v/>
      </c>
      <c r="AM92" s="558" t="str">
        <f>IF(AM91="","",VLOOKUP(AM91,'[9]シフト記号表（従来型・ユニット型共通）'!$C$6:$L$47,10,FALSE))</f>
        <v/>
      </c>
      <c r="AN92" s="558" t="str">
        <f>IF(AN91="","",VLOOKUP(AN91,'[9]シフト記号表（従来型・ユニット型共通）'!$C$6:$L$47,10,FALSE))</f>
        <v/>
      </c>
      <c r="AO92" s="558" t="str">
        <f>IF(AO91="","",VLOOKUP(AO91,'[9]シフト記号表（従来型・ユニット型共通）'!$C$6:$L$47,10,FALSE))</f>
        <v/>
      </c>
      <c r="AP92" s="558" t="str">
        <f>IF(AP91="","",VLOOKUP(AP91,'[9]シフト記号表（従来型・ユニット型共通）'!$C$6:$L$47,10,FALSE))</f>
        <v/>
      </c>
      <c r="AQ92" s="559" t="str">
        <f>IF(AQ91="","",VLOOKUP(AQ91,'[9]シフト記号表（従来型・ユニット型共通）'!$C$6:$L$47,10,FALSE))</f>
        <v/>
      </c>
      <c r="AR92" s="557" t="str">
        <f>IF(AR91="","",VLOOKUP(AR91,'[9]シフト記号表（従来型・ユニット型共通）'!$C$6:$L$47,10,FALSE))</f>
        <v/>
      </c>
      <c r="AS92" s="558" t="str">
        <f>IF(AS91="","",VLOOKUP(AS91,'[9]シフト記号表（従来型・ユニット型共通）'!$C$6:$L$47,10,FALSE))</f>
        <v/>
      </c>
      <c r="AT92" s="558" t="str">
        <f>IF(AT91="","",VLOOKUP(AT91,'[9]シフト記号表（従来型・ユニット型共通）'!$C$6:$L$47,10,FALSE))</f>
        <v/>
      </c>
      <c r="AU92" s="558" t="str">
        <f>IF(AU91="","",VLOOKUP(AU91,'[9]シフト記号表（従来型・ユニット型共通）'!$C$6:$L$47,10,FALSE))</f>
        <v/>
      </c>
      <c r="AV92" s="558" t="str">
        <f>IF(AV91="","",VLOOKUP(AV91,'[9]シフト記号表（従来型・ユニット型共通）'!$C$6:$L$47,10,FALSE))</f>
        <v/>
      </c>
      <c r="AW92" s="558" t="str">
        <f>IF(AW91="","",VLOOKUP(AW91,'[9]シフト記号表（従来型・ユニット型共通）'!$C$6:$L$47,10,FALSE))</f>
        <v/>
      </c>
      <c r="AX92" s="559" t="str">
        <f>IF(AX91="","",VLOOKUP(AX91,'[9]シフト記号表（従来型・ユニット型共通）'!$C$6:$L$47,10,FALSE))</f>
        <v/>
      </c>
      <c r="AY92" s="557" t="str">
        <f>IF(AY91="","",VLOOKUP(AY91,'[9]シフト記号表（従来型・ユニット型共通）'!$C$6:$L$47,10,FALSE))</f>
        <v/>
      </c>
      <c r="AZ92" s="558" t="str">
        <f>IF(AZ91="","",VLOOKUP(AZ91,'[9]シフト記号表（従来型・ユニット型共通）'!$C$6:$L$47,10,FALSE))</f>
        <v/>
      </c>
      <c r="BA92" s="558" t="str">
        <f>IF(BA91="","",VLOOKUP(BA91,'[9]シフト記号表（従来型・ユニット型共通）'!$C$6:$L$47,10,FALSE))</f>
        <v/>
      </c>
      <c r="BB92" s="2132">
        <f>IF($BE$3="４週",SUM(W92:AX92),IF($BE$3="暦月",SUM(W92:BA92),""))</f>
        <v>0</v>
      </c>
      <c r="BC92" s="2133"/>
      <c r="BD92" s="2134">
        <f>IF($BE$3="４週",BB92/4,IF($BE$3="暦月",(BB92/($BE$8/7)),""))</f>
        <v>0</v>
      </c>
      <c r="BE92" s="2133"/>
      <c r="BF92" s="2129"/>
      <c r="BG92" s="2130"/>
      <c r="BH92" s="2130"/>
      <c r="BI92" s="2130"/>
      <c r="BJ92" s="2131"/>
    </row>
    <row r="93" spans="2:62" ht="20.25" customHeight="1" x14ac:dyDescent="0.15">
      <c r="B93" s="2049">
        <f>B91+1</f>
        <v>39</v>
      </c>
      <c r="C93" s="2121"/>
      <c r="D93" s="2122"/>
      <c r="E93" s="761"/>
      <c r="F93" s="762"/>
      <c r="G93" s="761"/>
      <c r="H93" s="762"/>
      <c r="I93" s="2123"/>
      <c r="J93" s="2124"/>
      <c r="K93" s="2125"/>
      <c r="L93" s="2126"/>
      <c r="M93" s="2126"/>
      <c r="N93" s="2122"/>
      <c r="O93" s="2066"/>
      <c r="P93" s="2067"/>
      <c r="Q93" s="2067"/>
      <c r="R93" s="2067"/>
      <c r="S93" s="2068"/>
      <c r="T93" s="776" t="s">
        <v>887</v>
      </c>
      <c r="U93" s="777"/>
      <c r="V93" s="778"/>
      <c r="W93" s="549"/>
      <c r="X93" s="550"/>
      <c r="Y93" s="550"/>
      <c r="Z93" s="550"/>
      <c r="AA93" s="550"/>
      <c r="AB93" s="550"/>
      <c r="AC93" s="551"/>
      <c r="AD93" s="549"/>
      <c r="AE93" s="550"/>
      <c r="AF93" s="550"/>
      <c r="AG93" s="550"/>
      <c r="AH93" s="550"/>
      <c r="AI93" s="550"/>
      <c r="AJ93" s="551"/>
      <c r="AK93" s="549"/>
      <c r="AL93" s="550"/>
      <c r="AM93" s="550"/>
      <c r="AN93" s="550"/>
      <c r="AO93" s="550"/>
      <c r="AP93" s="550"/>
      <c r="AQ93" s="551"/>
      <c r="AR93" s="549"/>
      <c r="AS93" s="550"/>
      <c r="AT93" s="550"/>
      <c r="AU93" s="550"/>
      <c r="AV93" s="550"/>
      <c r="AW93" s="550"/>
      <c r="AX93" s="551"/>
      <c r="AY93" s="549"/>
      <c r="AZ93" s="550"/>
      <c r="BA93" s="772"/>
      <c r="BB93" s="2127"/>
      <c r="BC93" s="2128"/>
      <c r="BD93" s="2116"/>
      <c r="BE93" s="2117"/>
      <c r="BF93" s="2118"/>
      <c r="BG93" s="2119"/>
      <c r="BH93" s="2119"/>
      <c r="BI93" s="2119"/>
      <c r="BJ93" s="2120"/>
    </row>
    <row r="94" spans="2:62" ht="20.25" customHeight="1" x14ac:dyDescent="0.15">
      <c r="B94" s="2050"/>
      <c r="C94" s="2135"/>
      <c r="D94" s="2136"/>
      <c r="E94" s="779"/>
      <c r="F94" s="780">
        <f>C93</f>
        <v>0</v>
      </c>
      <c r="G94" s="779"/>
      <c r="H94" s="780">
        <f>I93</f>
        <v>0</v>
      </c>
      <c r="I94" s="2137"/>
      <c r="J94" s="2138"/>
      <c r="K94" s="2139"/>
      <c r="L94" s="2140"/>
      <c r="M94" s="2140"/>
      <c r="N94" s="2136"/>
      <c r="O94" s="2066"/>
      <c r="P94" s="2067"/>
      <c r="Q94" s="2067"/>
      <c r="R94" s="2067"/>
      <c r="S94" s="2068"/>
      <c r="T94" s="773" t="s">
        <v>888</v>
      </c>
      <c r="U94" s="774"/>
      <c r="V94" s="775"/>
      <c r="W94" s="557" t="str">
        <f>IF(W93="","",VLOOKUP(W93,'[9]シフト記号表（従来型・ユニット型共通）'!$C$6:$L$47,10,FALSE))</f>
        <v/>
      </c>
      <c r="X94" s="558" t="str">
        <f>IF(X93="","",VLOOKUP(X93,'[9]シフト記号表（従来型・ユニット型共通）'!$C$6:$L$47,10,FALSE))</f>
        <v/>
      </c>
      <c r="Y94" s="558" t="str">
        <f>IF(Y93="","",VLOOKUP(Y93,'[9]シフト記号表（従来型・ユニット型共通）'!$C$6:$L$47,10,FALSE))</f>
        <v/>
      </c>
      <c r="Z94" s="558" t="str">
        <f>IF(Z93="","",VLOOKUP(Z93,'[9]シフト記号表（従来型・ユニット型共通）'!$C$6:$L$47,10,FALSE))</f>
        <v/>
      </c>
      <c r="AA94" s="558" t="str">
        <f>IF(AA93="","",VLOOKUP(AA93,'[9]シフト記号表（従来型・ユニット型共通）'!$C$6:$L$47,10,FALSE))</f>
        <v/>
      </c>
      <c r="AB94" s="558" t="str">
        <f>IF(AB93="","",VLOOKUP(AB93,'[9]シフト記号表（従来型・ユニット型共通）'!$C$6:$L$47,10,FALSE))</f>
        <v/>
      </c>
      <c r="AC94" s="559" t="str">
        <f>IF(AC93="","",VLOOKUP(AC93,'[9]シフト記号表（従来型・ユニット型共通）'!$C$6:$L$47,10,FALSE))</f>
        <v/>
      </c>
      <c r="AD94" s="557" t="str">
        <f>IF(AD93="","",VLOOKUP(AD93,'[9]シフト記号表（従来型・ユニット型共通）'!$C$6:$L$47,10,FALSE))</f>
        <v/>
      </c>
      <c r="AE94" s="558" t="str">
        <f>IF(AE93="","",VLOOKUP(AE93,'[9]シフト記号表（従来型・ユニット型共通）'!$C$6:$L$47,10,FALSE))</f>
        <v/>
      </c>
      <c r="AF94" s="558" t="str">
        <f>IF(AF93="","",VLOOKUP(AF93,'[9]シフト記号表（従来型・ユニット型共通）'!$C$6:$L$47,10,FALSE))</f>
        <v/>
      </c>
      <c r="AG94" s="558" t="str">
        <f>IF(AG93="","",VLOOKUP(AG93,'[9]シフト記号表（従来型・ユニット型共通）'!$C$6:$L$47,10,FALSE))</f>
        <v/>
      </c>
      <c r="AH94" s="558" t="str">
        <f>IF(AH93="","",VLOOKUP(AH93,'[9]シフト記号表（従来型・ユニット型共通）'!$C$6:$L$47,10,FALSE))</f>
        <v/>
      </c>
      <c r="AI94" s="558" t="str">
        <f>IF(AI93="","",VLOOKUP(AI93,'[9]シフト記号表（従来型・ユニット型共通）'!$C$6:$L$47,10,FALSE))</f>
        <v/>
      </c>
      <c r="AJ94" s="559" t="str">
        <f>IF(AJ93="","",VLOOKUP(AJ93,'[9]シフト記号表（従来型・ユニット型共通）'!$C$6:$L$47,10,FALSE))</f>
        <v/>
      </c>
      <c r="AK94" s="557" t="str">
        <f>IF(AK93="","",VLOOKUP(AK93,'[9]シフト記号表（従来型・ユニット型共通）'!$C$6:$L$47,10,FALSE))</f>
        <v/>
      </c>
      <c r="AL94" s="558" t="str">
        <f>IF(AL93="","",VLOOKUP(AL93,'[9]シフト記号表（従来型・ユニット型共通）'!$C$6:$L$47,10,FALSE))</f>
        <v/>
      </c>
      <c r="AM94" s="558" t="str">
        <f>IF(AM93="","",VLOOKUP(AM93,'[9]シフト記号表（従来型・ユニット型共通）'!$C$6:$L$47,10,FALSE))</f>
        <v/>
      </c>
      <c r="AN94" s="558" t="str">
        <f>IF(AN93="","",VLOOKUP(AN93,'[9]シフト記号表（従来型・ユニット型共通）'!$C$6:$L$47,10,FALSE))</f>
        <v/>
      </c>
      <c r="AO94" s="558" t="str">
        <f>IF(AO93="","",VLOOKUP(AO93,'[9]シフト記号表（従来型・ユニット型共通）'!$C$6:$L$47,10,FALSE))</f>
        <v/>
      </c>
      <c r="AP94" s="558" t="str">
        <f>IF(AP93="","",VLOOKUP(AP93,'[9]シフト記号表（従来型・ユニット型共通）'!$C$6:$L$47,10,FALSE))</f>
        <v/>
      </c>
      <c r="AQ94" s="559" t="str">
        <f>IF(AQ93="","",VLOOKUP(AQ93,'[9]シフト記号表（従来型・ユニット型共通）'!$C$6:$L$47,10,FALSE))</f>
        <v/>
      </c>
      <c r="AR94" s="557" t="str">
        <f>IF(AR93="","",VLOOKUP(AR93,'[9]シフト記号表（従来型・ユニット型共通）'!$C$6:$L$47,10,FALSE))</f>
        <v/>
      </c>
      <c r="AS94" s="558" t="str">
        <f>IF(AS93="","",VLOOKUP(AS93,'[9]シフト記号表（従来型・ユニット型共通）'!$C$6:$L$47,10,FALSE))</f>
        <v/>
      </c>
      <c r="AT94" s="558" t="str">
        <f>IF(AT93="","",VLOOKUP(AT93,'[9]シフト記号表（従来型・ユニット型共通）'!$C$6:$L$47,10,FALSE))</f>
        <v/>
      </c>
      <c r="AU94" s="558" t="str">
        <f>IF(AU93="","",VLOOKUP(AU93,'[9]シフト記号表（従来型・ユニット型共通）'!$C$6:$L$47,10,FALSE))</f>
        <v/>
      </c>
      <c r="AV94" s="558" t="str">
        <f>IF(AV93="","",VLOOKUP(AV93,'[9]シフト記号表（従来型・ユニット型共通）'!$C$6:$L$47,10,FALSE))</f>
        <v/>
      </c>
      <c r="AW94" s="558" t="str">
        <f>IF(AW93="","",VLOOKUP(AW93,'[9]シフト記号表（従来型・ユニット型共通）'!$C$6:$L$47,10,FALSE))</f>
        <v/>
      </c>
      <c r="AX94" s="559" t="str">
        <f>IF(AX93="","",VLOOKUP(AX93,'[9]シフト記号表（従来型・ユニット型共通）'!$C$6:$L$47,10,FALSE))</f>
        <v/>
      </c>
      <c r="AY94" s="557" t="str">
        <f>IF(AY93="","",VLOOKUP(AY93,'[9]シフト記号表（従来型・ユニット型共通）'!$C$6:$L$47,10,FALSE))</f>
        <v/>
      </c>
      <c r="AZ94" s="558" t="str">
        <f>IF(AZ93="","",VLOOKUP(AZ93,'[9]シフト記号表（従来型・ユニット型共通）'!$C$6:$L$47,10,FALSE))</f>
        <v/>
      </c>
      <c r="BA94" s="558" t="str">
        <f>IF(BA93="","",VLOOKUP(BA93,'[9]シフト記号表（従来型・ユニット型共通）'!$C$6:$L$47,10,FALSE))</f>
        <v/>
      </c>
      <c r="BB94" s="2132">
        <f>IF($BE$3="４週",SUM(W94:AX94),IF($BE$3="暦月",SUM(W94:BA94),""))</f>
        <v>0</v>
      </c>
      <c r="BC94" s="2133"/>
      <c r="BD94" s="2134">
        <f>IF($BE$3="４週",BB94/4,IF($BE$3="暦月",(BB94/($BE$8/7)),""))</f>
        <v>0</v>
      </c>
      <c r="BE94" s="2133"/>
      <c r="BF94" s="2129"/>
      <c r="BG94" s="2130"/>
      <c r="BH94" s="2130"/>
      <c r="BI94" s="2130"/>
      <c r="BJ94" s="2131"/>
    </row>
    <row r="95" spans="2:62" ht="20.25" customHeight="1" x14ac:dyDescent="0.15">
      <c r="B95" s="2049">
        <f>B93+1</f>
        <v>40</v>
      </c>
      <c r="C95" s="2121"/>
      <c r="D95" s="2122"/>
      <c r="E95" s="761"/>
      <c r="F95" s="762"/>
      <c r="G95" s="761"/>
      <c r="H95" s="762"/>
      <c r="I95" s="2123"/>
      <c r="J95" s="2124"/>
      <c r="K95" s="2125"/>
      <c r="L95" s="2126"/>
      <c r="M95" s="2126"/>
      <c r="N95" s="2122"/>
      <c r="O95" s="2066"/>
      <c r="P95" s="2067"/>
      <c r="Q95" s="2067"/>
      <c r="R95" s="2067"/>
      <c r="S95" s="2068"/>
      <c r="T95" s="776" t="s">
        <v>887</v>
      </c>
      <c r="U95" s="777"/>
      <c r="V95" s="778"/>
      <c r="W95" s="549"/>
      <c r="X95" s="550"/>
      <c r="Y95" s="550"/>
      <c r="Z95" s="550"/>
      <c r="AA95" s="550"/>
      <c r="AB95" s="550"/>
      <c r="AC95" s="551"/>
      <c r="AD95" s="549"/>
      <c r="AE95" s="550"/>
      <c r="AF95" s="550"/>
      <c r="AG95" s="550"/>
      <c r="AH95" s="550"/>
      <c r="AI95" s="550"/>
      <c r="AJ95" s="551"/>
      <c r="AK95" s="549"/>
      <c r="AL95" s="550"/>
      <c r="AM95" s="550"/>
      <c r="AN95" s="550"/>
      <c r="AO95" s="550"/>
      <c r="AP95" s="550"/>
      <c r="AQ95" s="551"/>
      <c r="AR95" s="549"/>
      <c r="AS95" s="550"/>
      <c r="AT95" s="550"/>
      <c r="AU95" s="550"/>
      <c r="AV95" s="550"/>
      <c r="AW95" s="550"/>
      <c r="AX95" s="551"/>
      <c r="AY95" s="549"/>
      <c r="AZ95" s="550"/>
      <c r="BA95" s="772"/>
      <c r="BB95" s="2127"/>
      <c r="BC95" s="2128"/>
      <c r="BD95" s="2116"/>
      <c r="BE95" s="2117"/>
      <c r="BF95" s="2118"/>
      <c r="BG95" s="2119"/>
      <c r="BH95" s="2119"/>
      <c r="BI95" s="2119"/>
      <c r="BJ95" s="2120"/>
    </row>
    <row r="96" spans="2:62" ht="20.25" customHeight="1" x14ac:dyDescent="0.15">
      <c r="B96" s="2050"/>
      <c r="C96" s="2135"/>
      <c r="D96" s="2136"/>
      <c r="E96" s="779"/>
      <c r="F96" s="780">
        <f>C95</f>
        <v>0</v>
      </c>
      <c r="G96" s="779"/>
      <c r="H96" s="780">
        <f>I95</f>
        <v>0</v>
      </c>
      <c r="I96" s="2137"/>
      <c r="J96" s="2138"/>
      <c r="K96" s="2139"/>
      <c r="L96" s="2140"/>
      <c r="M96" s="2140"/>
      <c r="N96" s="2136"/>
      <c r="O96" s="2066"/>
      <c r="P96" s="2067"/>
      <c r="Q96" s="2067"/>
      <c r="R96" s="2067"/>
      <c r="S96" s="2068"/>
      <c r="T96" s="773" t="s">
        <v>888</v>
      </c>
      <c r="U96" s="774"/>
      <c r="V96" s="775"/>
      <c r="W96" s="557" t="str">
        <f>IF(W95="","",VLOOKUP(W95,'[9]シフト記号表（従来型・ユニット型共通）'!$C$6:$L$47,10,FALSE))</f>
        <v/>
      </c>
      <c r="X96" s="558" t="str">
        <f>IF(X95="","",VLOOKUP(X95,'[9]シフト記号表（従来型・ユニット型共通）'!$C$6:$L$47,10,FALSE))</f>
        <v/>
      </c>
      <c r="Y96" s="558" t="str">
        <f>IF(Y95="","",VLOOKUP(Y95,'[9]シフト記号表（従来型・ユニット型共通）'!$C$6:$L$47,10,FALSE))</f>
        <v/>
      </c>
      <c r="Z96" s="558" t="str">
        <f>IF(Z95="","",VLOOKUP(Z95,'[9]シフト記号表（従来型・ユニット型共通）'!$C$6:$L$47,10,FALSE))</f>
        <v/>
      </c>
      <c r="AA96" s="558" t="str">
        <f>IF(AA95="","",VLOOKUP(AA95,'[9]シフト記号表（従来型・ユニット型共通）'!$C$6:$L$47,10,FALSE))</f>
        <v/>
      </c>
      <c r="AB96" s="558" t="str">
        <f>IF(AB95="","",VLOOKUP(AB95,'[9]シフト記号表（従来型・ユニット型共通）'!$C$6:$L$47,10,FALSE))</f>
        <v/>
      </c>
      <c r="AC96" s="559" t="str">
        <f>IF(AC95="","",VLOOKUP(AC95,'[9]シフト記号表（従来型・ユニット型共通）'!$C$6:$L$47,10,FALSE))</f>
        <v/>
      </c>
      <c r="AD96" s="557" t="str">
        <f>IF(AD95="","",VLOOKUP(AD95,'[9]シフト記号表（従来型・ユニット型共通）'!$C$6:$L$47,10,FALSE))</f>
        <v/>
      </c>
      <c r="AE96" s="558" t="str">
        <f>IF(AE95="","",VLOOKUP(AE95,'[9]シフト記号表（従来型・ユニット型共通）'!$C$6:$L$47,10,FALSE))</f>
        <v/>
      </c>
      <c r="AF96" s="558" t="str">
        <f>IF(AF95="","",VLOOKUP(AF95,'[9]シフト記号表（従来型・ユニット型共通）'!$C$6:$L$47,10,FALSE))</f>
        <v/>
      </c>
      <c r="AG96" s="558" t="str">
        <f>IF(AG95="","",VLOOKUP(AG95,'[9]シフト記号表（従来型・ユニット型共通）'!$C$6:$L$47,10,FALSE))</f>
        <v/>
      </c>
      <c r="AH96" s="558" t="str">
        <f>IF(AH95="","",VLOOKUP(AH95,'[9]シフト記号表（従来型・ユニット型共通）'!$C$6:$L$47,10,FALSE))</f>
        <v/>
      </c>
      <c r="AI96" s="558" t="str">
        <f>IF(AI95="","",VLOOKUP(AI95,'[9]シフト記号表（従来型・ユニット型共通）'!$C$6:$L$47,10,FALSE))</f>
        <v/>
      </c>
      <c r="AJ96" s="559" t="str">
        <f>IF(AJ95="","",VLOOKUP(AJ95,'[9]シフト記号表（従来型・ユニット型共通）'!$C$6:$L$47,10,FALSE))</f>
        <v/>
      </c>
      <c r="AK96" s="557" t="str">
        <f>IF(AK95="","",VLOOKUP(AK95,'[9]シフト記号表（従来型・ユニット型共通）'!$C$6:$L$47,10,FALSE))</f>
        <v/>
      </c>
      <c r="AL96" s="558" t="str">
        <f>IF(AL95="","",VLOOKUP(AL95,'[9]シフト記号表（従来型・ユニット型共通）'!$C$6:$L$47,10,FALSE))</f>
        <v/>
      </c>
      <c r="AM96" s="558" t="str">
        <f>IF(AM95="","",VLOOKUP(AM95,'[9]シフト記号表（従来型・ユニット型共通）'!$C$6:$L$47,10,FALSE))</f>
        <v/>
      </c>
      <c r="AN96" s="558" t="str">
        <f>IF(AN95="","",VLOOKUP(AN95,'[9]シフト記号表（従来型・ユニット型共通）'!$C$6:$L$47,10,FALSE))</f>
        <v/>
      </c>
      <c r="AO96" s="558" t="str">
        <f>IF(AO95="","",VLOOKUP(AO95,'[9]シフト記号表（従来型・ユニット型共通）'!$C$6:$L$47,10,FALSE))</f>
        <v/>
      </c>
      <c r="AP96" s="558" t="str">
        <f>IF(AP95="","",VLOOKUP(AP95,'[9]シフト記号表（従来型・ユニット型共通）'!$C$6:$L$47,10,FALSE))</f>
        <v/>
      </c>
      <c r="AQ96" s="559" t="str">
        <f>IF(AQ95="","",VLOOKUP(AQ95,'[9]シフト記号表（従来型・ユニット型共通）'!$C$6:$L$47,10,FALSE))</f>
        <v/>
      </c>
      <c r="AR96" s="557" t="str">
        <f>IF(AR95="","",VLOOKUP(AR95,'[9]シフト記号表（従来型・ユニット型共通）'!$C$6:$L$47,10,FALSE))</f>
        <v/>
      </c>
      <c r="AS96" s="558" t="str">
        <f>IF(AS95="","",VLOOKUP(AS95,'[9]シフト記号表（従来型・ユニット型共通）'!$C$6:$L$47,10,FALSE))</f>
        <v/>
      </c>
      <c r="AT96" s="558" t="str">
        <f>IF(AT95="","",VLOOKUP(AT95,'[9]シフト記号表（従来型・ユニット型共通）'!$C$6:$L$47,10,FALSE))</f>
        <v/>
      </c>
      <c r="AU96" s="558" t="str">
        <f>IF(AU95="","",VLOOKUP(AU95,'[9]シフト記号表（従来型・ユニット型共通）'!$C$6:$L$47,10,FALSE))</f>
        <v/>
      </c>
      <c r="AV96" s="558" t="str">
        <f>IF(AV95="","",VLOOKUP(AV95,'[9]シフト記号表（従来型・ユニット型共通）'!$C$6:$L$47,10,FALSE))</f>
        <v/>
      </c>
      <c r="AW96" s="558" t="str">
        <f>IF(AW95="","",VLOOKUP(AW95,'[9]シフト記号表（従来型・ユニット型共通）'!$C$6:$L$47,10,FALSE))</f>
        <v/>
      </c>
      <c r="AX96" s="559" t="str">
        <f>IF(AX95="","",VLOOKUP(AX95,'[9]シフト記号表（従来型・ユニット型共通）'!$C$6:$L$47,10,FALSE))</f>
        <v/>
      </c>
      <c r="AY96" s="557" t="str">
        <f>IF(AY95="","",VLOOKUP(AY95,'[9]シフト記号表（従来型・ユニット型共通）'!$C$6:$L$47,10,FALSE))</f>
        <v/>
      </c>
      <c r="AZ96" s="558" t="str">
        <f>IF(AZ95="","",VLOOKUP(AZ95,'[9]シフト記号表（従来型・ユニット型共通）'!$C$6:$L$47,10,FALSE))</f>
        <v/>
      </c>
      <c r="BA96" s="558" t="str">
        <f>IF(BA95="","",VLOOKUP(BA95,'[9]シフト記号表（従来型・ユニット型共通）'!$C$6:$L$47,10,FALSE))</f>
        <v/>
      </c>
      <c r="BB96" s="2132">
        <f>IF($BE$3="４週",SUM(W96:AX96),IF($BE$3="暦月",SUM(W96:BA96),""))</f>
        <v>0</v>
      </c>
      <c r="BC96" s="2133"/>
      <c r="BD96" s="2134">
        <f>IF($BE$3="４週",BB96/4,IF($BE$3="暦月",(BB96/($BE$8/7)),""))</f>
        <v>0</v>
      </c>
      <c r="BE96" s="2133"/>
      <c r="BF96" s="2129"/>
      <c r="BG96" s="2130"/>
      <c r="BH96" s="2130"/>
      <c r="BI96" s="2130"/>
      <c r="BJ96" s="2131"/>
    </row>
    <row r="97" spans="2:62" ht="20.25" customHeight="1" x14ac:dyDescent="0.15">
      <c r="B97" s="2049">
        <f>B95+1</f>
        <v>41</v>
      </c>
      <c r="C97" s="2121"/>
      <c r="D97" s="2122"/>
      <c r="E97" s="761"/>
      <c r="F97" s="762"/>
      <c r="G97" s="761"/>
      <c r="H97" s="762"/>
      <c r="I97" s="2123"/>
      <c r="J97" s="2124"/>
      <c r="K97" s="2125"/>
      <c r="L97" s="2126"/>
      <c r="M97" s="2126"/>
      <c r="N97" s="2122"/>
      <c r="O97" s="2066"/>
      <c r="P97" s="2067"/>
      <c r="Q97" s="2067"/>
      <c r="R97" s="2067"/>
      <c r="S97" s="2068"/>
      <c r="T97" s="776" t="s">
        <v>887</v>
      </c>
      <c r="U97" s="777"/>
      <c r="V97" s="778"/>
      <c r="W97" s="549"/>
      <c r="X97" s="550"/>
      <c r="Y97" s="550"/>
      <c r="Z97" s="550"/>
      <c r="AA97" s="550"/>
      <c r="AB97" s="550"/>
      <c r="AC97" s="551"/>
      <c r="AD97" s="549"/>
      <c r="AE97" s="550"/>
      <c r="AF97" s="550"/>
      <c r="AG97" s="550"/>
      <c r="AH97" s="550"/>
      <c r="AI97" s="550"/>
      <c r="AJ97" s="551"/>
      <c r="AK97" s="549"/>
      <c r="AL97" s="550"/>
      <c r="AM97" s="550"/>
      <c r="AN97" s="550"/>
      <c r="AO97" s="550"/>
      <c r="AP97" s="550"/>
      <c r="AQ97" s="551"/>
      <c r="AR97" s="549"/>
      <c r="AS97" s="550"/>
      <c r="AT97" s="550"/>
      <c r="AU97" s="550"/>
      <c r="AV97" s="550"/>
      <c r="AW97" s="550"/>
      <c r="AX97" s="551"/>
      <c r="AY97" s="549"/>
      <c r="AZ97" s="550"/>
      <c r="BA97" s="772"/>
      <c r="BB97" s="2127"/>
      <c r="BC97" s="2128"/>
      <c r="BD97" s="2116"/>
      <c r="BE97" s="2117"/>
      <c r="BF97" s="2118"/>
      <c r="BG97" s="2119"/>
      <c r="BH97" s="2119"/>
      <c r="BI97" s="2119"/>
      <c r="BJ97" s="2120"/>
    </row>
    <row r="98" spans="2:62" ht="20.25" customHeight="1" x14ac:dyDescent="0.15">
      <c r="B98" s="2050"/>
      <c r="C98" s="2135"/>
      <c r="D98" s="2136"/>
      <c r="E98" s="779"/>
      <c r="F98" s="780">
        <f>C97</f>
        <v>0</v>
      </c>
      <c r="G98" s="779"/>
      <c r="H98" s="780">
        <f>I97</f>
        <v>0</v>
      </c>
      <c r="I98" s="2137"/>
      <c r="J98" s="2138"/>
      <c r="K98" s="2139"/>
      <c r="L98" s="2140"/>
      <c r="M98" s="2140"/>
      <c r="N98" s="2136"/>
      <c r="O98" s="2066"/>
      <c r="P98" s="2067"/>
      <c r="Q98" s="2067"/>
      <c r="R98" s="2067"/>
      <c r="S98" s="2068"/>
      <c r="T98" s="773" t="s">
        <v>888</v>
      </c>
      <c r="U98" s="774"/>
      <c r="V98" s="775"/>
      <c r="W98" s="557" t="str">
        <f>IF(W97="","",VLOOKUP(W97,'[9]シフト記号表（従来型・ユニット型共通）'!$C$6:$L$47,10,FALSE))</f>
        <v/>
      </c>
      <c r="X98" s="558" t="str">
        <f>IF(X97="","",VLOOKUP(X97,'[9]シフト記号表（従来型・ユニット型共通）'!$C$6:$L$47,10,FALSE))</f>
        <v/>
      </c>
      <c r="Y98" s="558" t="str">
        <f>IF(Y97="","",VLOOKUP(Y97,'[9]シフト記号表（従来型・ユニット型共通）'!$C$6:$L$47,10,FALSE))</f>
        <v/>
      </c>
      <c r="Z98" s="558" t="str">
        <f>IF(Z97="","",VLOOKUP(Z97,'[9]シフト記号表（従来型・ユニット型共通）'!$C$6:$L$47,10,FALSE))</f>
        <v/>
      </c>
      <c r="AA98" s="558" t="str">
        <f>IF(AA97="","",VLOOKUP(AA97,'[9]シフト記号表（従来型・ユニット型共通）'!$C$6:$L$47,10,FALSE))</f>
        <v/>
      </c>
      <c r="AB98" s="558" t="str">
        <f>IF(AB97="","",VLOOKUP(AB97,'[9]シフト記号表（従来型・ユニット型共通）'!$C$6:$L$47,10,FALSE))</f>
        <v/>
      </c>
      <c r="AC98" s="559" t="str">
        <f>IF(AC97="","",VLOOKUP(AC97,'[9]シフト記号表（従来型・ユニット型共通）'!$C$6:$L$47,10,FALSE))</f>
        <v/>
      </c>
      <c r="AD98" s="557" t="str">
        <f>IF(AD97="","",VLOOKUP(AD97,'[9]シフト記号表（従来型・ユニット型共通）'!$C$6:$L$47,10,FALSE))</f>
        <v/>
      </c>
      <c r="AE98" s="558" t="str">
        <f>IF(AE97="","",VLOOKUP(AE97,'[9]シフト記号表（従来型・ユニット型共通）'!$C$6:$L$47,10,FALSE))</f>
        <v/>
      </c>
      <c r="AF98" s="558" t="str">
        <f>IF(AF97="","",VLOOKUP(AF97,'[9]シフト記号表（従来型・ユニット型共通）'!$C$6:$L$47,10,FALSE))</f>
        <v/>
      </c>
      <c r="AG98" s="558" t="str">
        <f>IF(AG97="","",VLOOKUP(AG97,'[9]シフト記号表（従来型・ユニット型共通）'!$C$6:$L$47,10,FALSE))</f>
        <v/>
      </c>
      <c r="AH98" s="558" t="str">
        <f>IF(AH97="","",VLOOKUP(AH97,'[9]シフト記号表（従来型・ユニット型共通）'!$C$6:$L$47,10,FALSE))</f>
        <v/>
      </c>
      <c r="AI98" s="558" t="str">
        <f>IF(AI97="","",VLOOKUP(AI97,'[9]シフト記号表（従来型・ユニット型共通）'!$C$6:$L$47,10,FALSE))</f>
        <v/>
      </c>
      <c r="AJ98" s="559" t="str">
        <f>IF(AJ97="","",VLOOKUP(AJ97,'[9]シフト記号表（従来型・ユニット型共通）'!$C$6:$L$47,10,FALSE))</f>
        <v/>
      </c>
      <c r="AK98" s="557" t="str">
        <f>IF(AK97="","",VLOOKUP(AK97,'[9]シフト記号表（従来型・ユニット型共通）'!$C$6:$L$47,10,FALSE))</f>
        <v/>
      </c>
      <c r="AL98" s="558" t="str">
        <f>IF(AL97="","",VLOOKUP(AL97,'[9]シフト記号表（従来型・ユニット型共通）'!$C$6:$L$47,10,FALSE))</f>
        <v/>
      </c>
      <c r="AM98" s="558" t="str">
        <f>IF(AM97="","",VLOOKUP(AM97,'[9]シフト記号表（従来型・ユニット型共通）'!$C$6:$L$47,10,FALSE))</f>
        <v/>
      </c>
      <c r="AN98" s="558" t="str">
        <f>IF(AN97="","",VLOOKUP(AN97,'[9]シフト記号表（従来型・ユニット型共通）'!$C$6:$L$47,10,FALSE))</f>
        <v/>
      </c>
      <c r="AO98" s="558" t="str">
        <f>IF(AO97="","",VLOOKUP(AO97,'[9]シフト記号表（従来型・ユニット型共通）'!$C$6:$L$47,10,FALSE))</f>
        <v/>
      </c>
      <c r="AP98" s="558" t="str">
        <f>IF(AP97="","",VLOOKUP(AP97,'[9]シフト記号表（従来型・ユニット型共通）'!$C$6:$L$47,10,FALSE))</f>
        <v/>
      </c>
      <c r="AQ98" s="559" t="str">
        <f>IF(AQ97="","",VLOOKUP(AQ97,'[9]シフト記号表（従来型・ユニット型共通）'!$C$6:$L$47,10,FALSE))</f>
        <v/>
      </c>
      <c r="AR98" s="557" t="str">
        <f>IF(AR97="","",VLOOKUP(AR97,'[9]シフト記号表（従来型・ユニット型共通）'!$C$6:$L$47,10,FALSE))</f>
        <v/>
      </c>
      <c r="AS98" s="558" t="str">
        <f>IF(AS97="","",VLOOKUP(AS97,'[9]シフト記号表（従来型・ユニット型共通）'!$C$6:$L$47,10,FALSE))</f>
        <v/>
      </c>
      <c r="AT98" s="558" t="str">
        <f>IF(AT97="","",VLOOKUP(AT97,'[9]シフト記号表（従来型・ユニット型共通）'!$C$6:$L$47,10,FALSE))</f>
        <v/>
      </c>
      <c r="AU98" s="558" t="str">
        <f>IF(AU97="","",VLOOKUP(AU97,'[9]シフト記号表（従来型・ユニット型共通）'!$C$6:$L$47,10,FALSE))</f>
        <v/>
      </c>
      <c r="AV98" s="558" t="str">
        <f>IF(AV97="","",VLOOKUP(AV97,'[9]シフト記号表（従来型・ユニット型共通）'!$C$6:$L$47,10,FALSE))</f>
        <v/>
      </c>
      <c r="AW98" s="558" t="str">
        <f>IF(AW97="","",VLOOKUP(AW97,'[9]シフト記号表（従来型・ユニット型共通）'!$C$6:$L$47,10,FALSE))</f>
        <v/>
      </c>
      <c r="AX98" s="559" t="str">
        <f>IF(AX97="","",VLOOKUP(AX97,'[9]シフト記号表（従来型・ユニット型共通）'!$C$6:$L$47,10,FALSE))</f>
        <v/>
      </c>
      <c r="AY98" s="557" t="str">
        <f>IF(AY97="","",VLOOKUP(AY97,'[9]シフト記号表（従来型・ユニット型共通）'!$C$6:$L$47,10,FALSE))</f>
        <v/>
      </c>
      <c r="AZ98" s="558" t="str">
        <f>IF(AZ97="","",VLOOKUP(AZ97,'[9]シフト記号表（従来型・ユニット型共通）'!$C$6:$L$47,10,FALSE))</f>
        <v/>
      </c>
      <c r="BA98" s="558" t="str">
        <f>IF(BA97="","",VLOOKUP(BA97,'[9]シフト記号表（従来型・ユニット型共通）'!$C$6:$L$47,10,FALSE))</f>
        <v/>
      </c>
      <c r="BB98" s="2132">
        <f>IF($BE$3="４週",SUM(W98:AX98),IF($BE$3="暦月",SUM(W98:BA98),""))</f>
        <v>0</v>
      </c>
      <c r="BC98" s="2133"/>
      <c r="BD98" s="2134">
        <f>IF($BE$3="４週",BB98/4,IF($BE$3="暦月",(BB98/($BE$8/7)),""))</f>
        <v>0</v>
      </c>
      <c r="BE98" s="2133"/>
      <c r="BF98" s="2129"/>
      <c r="BG98" s="2130"/>
      <c r="BH98" s="2130"/>
      <c r="BI98" s="2130"/>
      <c r="BJ98" s="2131"/>
    </row>
    <row r="99" spans="2:62" ht="20.25" customHeight="1" x14ac:dyDescent="0.15">
      <c r="B99" s="2049">
        <f>B97+1</f>
        <v>42</v>
      </c>
      <c r="C99" s="2121"/>
      <c r="D99" s="2122"/>
      <c r="E99" s="761"/>
      <c r="F99" s="762"/>
      <c r="G99" s="761"/>
      <c r="H99" s="762"/>
      <c r="I99" s="2123"/>
      <c r="J99" s="2124"/>
      <c r="K99" s="2125"/>
      <c r="L99" s="2126"/>
      <c r="M99" s="2126"/>
      <c r="N99" s="2122"/>
      <c r="O99" s="2066"/>
      <c r="P99" s="2067"/>
      <c r="Q99" s="2067"/>
      <c r="R99" s="2067"/>
      <c r="S99" s="2068"/>
      <c r="T99" s="776" t="s">
        <v>887</v>
      </c>
      <c r="U99" s="777"/>
      <c r="V99" s="778"/>
      <c r="W99" s="549"/>
      <c r="X99" s="550"/>
      <c r="Y99" s="550"/>
      <c r="Z99" s="550"/>
      <c r="AA99" s="550"/>
      <c r="AB99" s="550"/>
      <c r="AC99" s="551"/>
      <c r="AD99" s="549"/>
      <c r="AE99" s="550"/>
      <c r="AF99" s="550"/>
      <c r="AG99" s="550"/>
      <c r="AH99" s="550"/>
      <c r="AI99" s="550"/>
      <c r="AJ99" s="551"/>
      <c r="AK99" s="549"/>
      <c r="AL99" s="550"/>
      <c r="AM99" s="550"/>
      <c r="AN99" s="550"/>
      <c r="AO99" s="550"/>
      <c r="AP99" s="550"/>
      <c r="AQ99" s="551"/>
      <c r="AR99" s="549"/>
      <c r="AS99" s="550"/>
      <c r="AT99" s="550"/>
      <c r="AU99" s="550"/>
      <c r="AV99" s="550"/>
      <c r="AW99" s="550"/>
      <c r="AX99" s="551"/>
      <c r="AY99" s="549"/>
      <c r="AZ99" s="550"/>
      <c r="BA99" s="772"/>
      <c r="BB99" s="2127"/>
      <c r="BC99" s="2128"/>
      <c r="BD99" s="2116"/>
      <c r="BE99" s="2117"/>
      <c r="BF99" s="2118"/>
      <c r="BG99" s="2119"/>
      <c r="BH99" s="2119"/>
      <c r="BI99" s="2119"/>
      <c r="BJ99" s="2120"/>
    </row>
    <row r="100" spans="2:62" ht="20.25" customHeight="1" x14ac:dyDescent="0.15">
      <c r="B100" s="2050"/>
      <c r="C100" s="2135"/>
      <c r="D100" s="2136"/>
      <c r="E100" s="779"/>
      <c r="F100" s="780">
        <f>C99</f>
        <v>0</v>
      </c>
      <c r="G100" s="779"/>
      <c r="H100" s="780">
        <f>I99</f>
        <v>0</v>
      </c>
      <c r="I100" s="2137"/>
      <c r="J100" s="2138"/>
      <c r="K100" s="2139"/>
      <c r="L100" s="2140"/>
      <c r="M100" s="2140"/>
      <c r="N100" s="2136"/>
      <c r="O100" s="2066"/>
      <c r="P100" s="2067"/>
      <c r="Q100" s="2067"/>
      <c r="R100" s="2067"/>
      <c r="S100" s="2068"/>
      <c r="T100" s="773" t="s">
        <v>888</v>
      </c>
      <c r="U100" s="774"/>
      <c r="V100" s="775"/>
      <c r="W100" s="557" t="str">
        <f>IF(W99="","",VLOOKUP(W99,'[9]シフト記号表（従来型・ユニット型共通）'!$C$6:$L$47,10,FALSE))</f>
        <v/>
      </c>
      <c r="X100" s="558" t="str">
        <f>IF(X99="","",VLOOKUP(X99,'[9]シフト記号表（従来型・ユニット型共通）'!$C$6:$L$47,10,FALSE))</f>
        <v/>
      </c>
      <c r="Y100" s="558" t="str">
        <f>IF(Y99="","",VLOOKUP(Y99,'[9]シフト記号表（従来型・ユニット型共通）'!$C$6:$L$47,10,FALSE))</f>
        <v/>
      </c>
      <c r="Z100" s="558" t="str">
        <f>IF(Z99="","",VLOOKUP(Z99,'[9]シフト記号表（従来型・ユニット型共通）'!$C$6:$L$47,10,FALSE))</f>
        <v/>
      </c>
      <c r="AA100" s="558" t="str">
        <f>IF(AA99="","",VLOOKUP(AA99,'[9]シフト記号表（従来型・ユニット型共通）'!$C$6:$L$47,10,FALSE))</f>
        <v/>
      </c>
      <c r="AB100" s="558" t="str">
        <f>IF(AB99="","",VLOOKUP(AB99,'[9]シフト記号表（従来型・ユニット型共通）'!$C$6:$L$47,10,FALSE))</f>
        <v/>
      </c>
      <c r="AC100" s="559" t="str">
        <f>IF(AC99="","",VLOOKUP(AC99,'[9]シフト記号表（従来型・ユニット型共通）'!$C$6:$L$47,10,FALSE))</f>
        <v/>
      </c>
      <c r="AD100" s="557" t="str">
        <f>IF(AD99="","",VLOOKUP(AD99,'[9]シフト記号表（従来型・ユニット型共通）'!$C$6:$L$47,10,FALSE))</f>
        <v/>
      </c>
      <c r="AE100" s="558" t="str">
        <f>IF(AE99="","",VLOOKUP(AE99,'[9]シフト記号表（従来型・ユニット型共通）'!$C$6:$L$47,10,FALSE))</f>
        <v/>
      </c>
      <c r="AF100" s="558" t="str">
        <f>IF(AF99="","",VLOOKUP(AF99,'[9]シフト記号表（従来型・ユニット型共通）'!$C$6:$L$47,10,FALSE))</f>
        <v/>
      </c>
      <c r="AG100" s="558" t="str">
        <f>IF(AG99="","",VLOOKUP(AG99,'[9]シフト記号表（従来型・ユニット型共通）'!$C$6:$L$47,10,FALSE))</f>
        <v/>
      </c>
      <c r="AH100" s="558" t="str">
        <f>IF(AH99="","",VLOOKUP(AH99,'[9]シフト記号表（従来型・ユニット型共通）'!$C$6:$L$47,10,FALSE))</f>
        <v/>
      </c>
      <c r="AI100" s="558" t="str">
        <f>IF(AI99="","",VLOOKUP(AI99,'[9]シフト記号表（従来型・ユニット型共通）'!$C$6:$L$47,10,FALSE))</f>
        <v/>
      </c>
      <c r="AJ100" s="559" t="str">
        <f>IF(AJ99="","",VLOOKUP(AJ99,'[9]シフト記号表（従来型・ユニット型共通）'!$C$6:$L$47,10,FALSE))</f>
        <v/>
      </c>
      <c r="AK100" s="557" t="str">
        <f>IF(AK99="","",VLOOKUP(AK99,'[9]シフト記号表（従来型・ユニット型共通）'!$C$6:$L$47,10,FALSE))</f>
        <v/>
      </c>
      <c r="AL100" s="558" t="str">
        <f>IF(AL99="","",VLOOKUP(AL99,'[9]シフト記号表（従来型・ユニット型共通）'!$C$6:$L$47,10,FALSE))</f>
        <v/>
      </c>
      <c r="AM100" s="558" t="str">
        <f>IF(AM99="","",VLOOKUP(AM99,'[9]シフト記号表（従来型・ユニット型共通）'!$C$6:$L$47,10,FALSE))</f>
        <v/>
      </c>
      <c r="AN100" s="558" t="str">
        <f>IF(AN99="","",VLOOKUP(AN99,'[9]シフト記号表（従来型・ユニット型共通）'!$C$6:$L$47,10,FALSE))</f>
        <v/>
      </c>
      <c r="AO100" s="558" t="str">
        <f>IF(AO99="","",VLOOKUP(AO99,'[9]シフト記号表（従来型・ユニット型共通）'!$C$6:$L$47,10,FALSE))</f>
        <v/>
      </c>
      <c r="AP100" s="558" t="str">
        <f>IF(AP99="","",VLOOKUP(AP99,'[9]シフト記号表（従来型・ユニット型共通）'!$C$6:$L$47,10,FALSE))</f>
        <v/>
      </c>
      <c r="AQ100" s="559" t="str">
        <f>IF(AQ99="","",VLOOKUP(AQ99,'[9]シフト記号表（従来型・ユニット型共通）'!$C$6:$L$47,10,FALSE))</f>
        <v/>
      </c>
      <c r="AR100" s="557" t="str">
        <f>IF(AR99="","",VLOOKUP(AR99,'[9]シフト記号表（従来型・ユニット型共通）'!$C$6:$L$47,10,FALSE))</f>
        <v/>
      </c>
      <c r="AS100" s="558" t="str">
        <f>IF(AS99="","",VLOOKUP(AS99,'[9]シフト記号表（従来型・ユニット型共通）'!$C$6:$L$47,10,FALSE))</f>
        <v/>
      </c>
      <c r="AT100" s="558" t="str">
        <f>IF(AT99="","",VLOOKUP(AT99,'[9]シフト記号表（従来型・ユニット型共通）'!$C$6:$L$47,10,FALSE))</f>
        <v/>
      </c>
      <c r="AU100" s="558" t="str">
        <f>IF(AU99="","",VLOOKUP(AU99,'[9]シフト記号表（従来型・ユニット型共通）'!$C$6:$L$47,10,FALSE))</f>
        <v/>
      </c>
      <c r="AV100" s="558" t="str">
        <f>IF(AV99="","",VLOOKUP(AV99,'[9]シフト記号表（従来型・ユニット型共通）'!$C$6:$L$47,10,FALSE))</f>
        <v/>
      </c>
      <c r="AW100" s="558" t="str">
        <f>IF(AW99="","",VLOOKUP(AW99,'[9]シフト記号表（従来型・ユニット型共通）'!$C$6:$L$47,10,FALSE))</f>
        <v/>
      </c>
      <c r="AX100" s="559" t="str">
        <f>IF(AX99="","",VLOOKUP(AX99,'[9]シフト記号表（従来型・ユニット型共通）'!$C$6:$L$47,10,FALSE))</f>
        <v/>
      </c>
      <c r="AY100" s="557" t="str">
        <f>IF(AY99="","",VLOOKUP(AY99,'[9]シフト記号表（従来型・ユニット型共通）'!$C$6:$L$47,10,FALSE))</f>
        <v/>
      </c>
      <c r="AZ100" s="558" t="str">
        <f>IF(AZ99="","",VLOOKUP(AZ99,'[9]シフト記号表（従来型・ユニット型共通）'!$C$6:$L$47,10,FALSE))</f>
        <v/>
      </c>
      <c r="BA100" s="558" t="str">
        <f>IF(BA99="","",VLOOKUP(BA99,'[9]シフト記号表（従来型・ユニット型共通）'!$C$6:$L$47,10,FALSE))</f>
        <v/>
      </c>
      <c r="BB100" s="2132">
        <f>IF($BE$3="４週",SUM(W100:AX100),IF($BE$3="暦月",SUM(W100:BA100),""))</f>
        <v>0</v>
      </c>
      <c r="BC100" s="2133"/>
      <c r="BD100" s="2134">
        <f>IF($BE$3="４週",BB100/4,IF($BE$3="暦月",(BB100/($BE$8/7)),""))</f>
        <v>0</v>
      </c>
      <c r="BE100" s="2133"/>
      <c r="BF100" s="2129"/>
      <c r="BG100" s="2130"/>
      <c r="BH100" s="2130"/>
      <c r="BI100" s="2130"/>
      <c r="BJ100" s="2131"/>
    </row>
    <row r="101" spans="2:62" ht="20.25" customHeight="1" x14ac:dyDescent="0.15">
      <c r="B101" s="2049">
        <f>B99+1</f>
        <v>43</v>
      </c>
      <c r="C101" s="2121"/>
      <c r="D101" s="2122"/>
      <c r="E101" s="761"/>
      <c r="F101" s="762"/>
      <c r="G101" s="761"/>
      <c r="H101" s="762"/>
      <c r="I101" s="2123"/>
      <c r="J101" s="2124"/>
      <c r="K101" s="2125"/>
      <c r="L101" s="2126"/>
      <c r="M101" s="2126"/>
      <c r="N101" s="2122"/>
      <c r="O101" s="2066"/>
      <c r="P101" s="2067"/>
      <c r="Q101" s="2067"/>
      <c r="R101" s="2067"/>
      <c r="S101" s="2068"/>
      <c r="T101" s="776" t="s">
        <v>887</v>
      </c>
      <c r="U101" s="777"/>
      <c r="V101" s="778"/>
      <c r="W101" s="549"/>
      <c r="X101" s="550"/>
      <c r="Y101" s="550"/>
      <c r="Z101" s="550"/>
      <c r="AA101" s="550"/>
      <c r="AB101" s="550"/>
      <c r="AC101" s="551"/>
      <c r="AD101" s="549"/>
      <c r="AE101" s="550"/>
      <c r="AF101" s="550"/>
      <c r="AG101" s="550"/>
      <c r="AH101" s="550"/>
      <c r="AI101" s="550"/>
      <c r="AJ101" s="551"/>
      <c r="AK101" s="549"/>
      <c r="AL101" s="550"/>
      <c r="AM101" s="550"/>
      <c r="AN101" s="550"/>
      <c r="AO101" s="550"/>
      <c r="AP101" s="550"/>
      <c r="AQ101" s="551"/>
      <c r="AR101" s="549"/>
      <c r="AS101" s="550"/>
      <c r="AT101" s="550"/>
      <c r="AU101" s="550"/>
      <c r="AV101" s="550"/>
      <c r="AW101" s="550"/>
      <c r="AX101" s="551"/>
      <c r="AY101" s="549"/>
      <c r="AZ101" s="550"/>
      <c r="BA101" s="772"/>
      <c r="BB101" s="2127"/>
      <c r="BC101" s="2128"/>
      <c r="BD101" s="2116"/>
      <c r="BE101" s="2117"/>
      <c r="BF101" s="2118"/>
      <c r="BG101" s="2119"/>
      <c r="BH101" s="2119"/>
      <c r="BI101" s="2119"/>
      <c r="BJ101" s="2120"/>
    </row>
    <row r="102" spans="2:62" ht="20.25" customHeight="1" x14ac:dyDescent="0.15">
      <c r="B102" s="2050"/>
      <c r="C102" s="2135"/>
      <c r="D102" s="2136"/>
      <c r="E102" s="779"/>
      <c r="F102" s="780">
        <f>C101</f>
        <v>0</v>
      </c>
      <c r="G102" s="779"/>
      <c r="H102" s="780">
        <f>I101</f>
        <v>0</v>
      </c>
      <c r="I102" s="2137"/>
      <c r="J102" s="2138"/>
      <c r="K102" s="2139"/>
      <c r="L102" s="2140"/>
      <c r="M102" s="2140"/>
      <c r="N102" s="2136"/>
      <c r="O102" s="2066"/>
      <c r="P102" s="2067"/>
      <c r="Q102" s="2067"/>
      <c r="R102" s="2067"/>
      <c r="S102" s="2068"/>
      <c r="T102" s="773" t="s">
        <v>888</v>
      </c>
      <c r="U102" s="774"/>
      <c r="V102" s="775"/>
      <c r="W102" s="557" t="str">
        <f>IF(W101="","",VLOOKUP(W101,'[9]シフト記号表（従来型・ユニット型共通）'!$C$6:$L$47,10,FALSE))</f>
        <v/>
      </c>
      <c r="X102" s="558" t="str">
        <f>IF(X101="","",VLOOKUP(X101,'[9]シフト記号表（従来型・ユニット型共通）'!$C$6:$L$47,10,FALSE))</f>
        <v/>
      </c>
      <c r="Y102" s="558" t="str">
        <f>IF(Y101="","",VLOOKUP(Y101,'[9]シフト記号表（従来型・ユニット型共通）'!$C$6:$L$47,10,FALSE))</f>
        <v/>
      </c>
      <c r="Z102" s="558" t="str">
        <f>IF(Z101="","",VLOOKUP(Z101,'[9]シフト記号表（従来型・ユニット型共通）'!$C$6:$L$47,10,FALSE))</f>
        <v/>
      </c>
      <c r="AA102" s="558" t="str">
        <f>IF(AA101="","",VLOOKUP(AA101,'[9]シフト記号表（従来型・ユニット型共通）'!$C$6:$L$47,10,FALSE))</f>
        <v/>
      </c>
      <c r="AB102" s="558" t="str">
        <f>IF(AB101="","",VLOOKUP(AB101,'[9]シフト記号表（従来型・ユニット型共通）'!$C$6:$L$47,10,FALSE))</f>
        <v/>
      </c>
      <c r="AC102" s="559" t="str">
        <f>IF(AC101="","",VLOOKUP(AC101,'[9]シフト記号表（従来型・ユニット型共通）'!$C$6:$L$47,10,FALSE))</f>
        <v/>
      </c>
      <c r="AD102" s="557" t="str">
        <f>IF(AD101="","",VLOOKUP(AD101,'[9]シフト記号表（従来型・ユニット型共通）'!$C$6:$L$47,10,FALSE))</f>
        <v/>
      </c>
      <c r="AE102" s="558" t="str">
        <f>IF(AE101="","",VLOOKUP(AE101,'[9]シフト記号表（従来型・ユニット型共通）'!$C$6:$L$47,10,FALSE))</f>
        <v/>
      </c>
      <c r="AF102" s="558" t="str">
        <f>IF(AF101="","",VLOOKUP(AF101,'[9]シフト記号表（従来型・ユニット型共通）'!$C$6:$L$47,10,FALSE))</f>
        <v/>
      </c>
      <c r="AG102" s="558" t="str">
        <f>IF(AG101="","",VLOOKUP(AG101,'[9]シフト記号表（従来型・ユニット型共通）'!$C$6:$L$47,10,FALSE))</f>
        <v/>
      </c>
      <c r="AH102" s="558" t="str">
        <f>IF(AH101="","",VLOOKUP(AH101,'[9]シフト記号表（従来型・ユニット型共通）'!$C$6:$L$47,10,FALSE))</f>
        <v/>
      </c>
      <c r="AI102" s="558" t="str">
        <f>IF(AI101="","",VLOOKUP(AI101,'[9]シフト記号表（従来型・ユニット型共通）'!$C$6:$L$47,10,FALSE))</f>
        <v/>
      </c>
      <c r="AJ102" s="559" t="str">
        <f>IF(AJ101="","",VLOOKUP(AJ101,'[9]シフト記号表（従来型・ユニット型共通）'!$C$6:$L$47,10,FALSE))</f>
        <v/>
      </c>
      <c r="AK102" s="557" t="str">
        <f>IF(AK101="","",VLOOKUP(AK101,'[9]シフト記号表（従来型・ユニット型共通）'!$C$6:$L$47,10,FALSE))</f>
        <v/>
      </c>
      <c r="AL102" s="558" t="str">
        <f>IF(AL101="","",VLOOKUP(AL101,'[9]シフト記号表（従来型・ユニット型共通）'!$C$6:$L$47,10,FALSE))</f>
        <v/>
      </c>
      <c r="AM102" s="558" t="str">
        <f>IF(AM101="","",VLOOKUP(AM101,'[9]シフト記号表（従来型・ユニット型共通）'!$C$6:$L$47,10,FALSE))</f>
        <v/>
      </c>
      <c r="AN102" s="558" t="str">
        <f>IF(AN101="","",VLOOKUP(AN101,'[9]シフト記号表（従来型・ユニット型共通）'!$C$6:$L$47,10,FALSE))</f>
        <v/>
      </c>
      <c r="AO102" s="558" t="str">
        <f>IF(AO101="","",VLOOKUP(AO101,'[9]シフト記号表（従来型・ユニット型共通）'!$C$6:$L$47,10,FALSE))</f>
        <v/>
      </c>
      <c r="AP102" s="558" t="str">
        <f>IF(AP101="","",VLOOKUP(AP101,'[9]シフト記号表（従来型・ユニット型共通）'!$C$6:$L$47,10,FALSE))</f>
        <v/>
      </c>
      <c r="AQ102" s="559" t="str">
        <f>IF(AQ101="","",VLOOKUP(AQ101,'[9]シフト記号表（従来型・ユニット型共通）'!$C$6:$L$47,10,FALSE))</f>
        <v/>
      </c>
      <c r="AR102" s="557" t="str">
        <f>IF(AR101="","",VLOOKUP(AR101,'[9]シフト記号表（従来型・ユニット型共通）'!$C$6:$L$47,10,FALSE))</f>
        <v/>
      </c>
      <c r="AS102" s="558" t="str">
        <f>IF(AS101="","",VLOOKUP(AS101,'[9]シフト記号表（従来型・ユニット型共通）'!$C$6:$L$47,10,FALSE))</f>
        <v/>
      </c>
      <c r="AT102" s="558" t="str">
        <f>IF(AT101="","",VLOOKUP(AT101,'[9]シフト記号表（従来型・ユニット型共通）'!$C$6:$L$47,10,FALSE))</f>
        <v/>
      </c>
      <c r="AU102" s="558" t="str">
        <f>IF(AU101="","",VLOOKUP(AU101,'[9]シフト記号表（従来型・ユニット型共通）'!$C$6:$L$47,10,FALSE))</f>
        <v/>
      </c>
      <c r="AV102" s="558" t="str">
        <f>IF(AV101="","",VLOOKUP(AV101,'[9]シフト記号表（従来型・ユニット型共通）'!$C$6:$L$47,10,FALSE))</f>
        <v/>
      </c>
      <c r="AW102" s="558" t="str">
        <f>IF(AW101="","",VLOOKUP(AW101,'[9]シフト記号表（従来型・ユニット型共通）'!$C$6:$L$47,10,FALSE))</f>
        <v/>
      </c>
      <c r="AX102" s="559" t="str">
        <f>IF(AX101="","",VLOOKUP(AX101,'[9]シフト記号表（従来型・ユニット型共通）'!$C$6:$L$47,10,FALSE))</f>
        <v/>
      </c>
      <c r="AY102" s="557" t="str">
        <f>IF(AY101="","",VLOOKUP(AY101,'[9]シフト記号表（従来型・ユニット型共通）'!$C$6:$L$47,10,FALSE))</f>
        <v/>
      </c>
      <c r="AZ102" s="558" t="str">
        <f>IF(AZ101="","",VLOOKUP(AZ101,'[9]シフト記号表（従来型・ユニット型共通）'!$C$6:$L$47,10,FALSE))</f>
        <v/>
      </c>
      <c r="BA102" s="558" t="str">
        <f>IF(BA101="","",VLOOKUP(BA101,'[9]シフト記号表（従来型・ユニット型共通）'!$C$6:$L$47,10,FALSE))</f>
        <v/>
      </c>
      <c r="BB102" s="2132">
        <f>IF($BE$3="４週",SUM(W102:AX102),IF($BE$3="暦月",SUM(W102:BA102),""))</f>
        <v>0</v>
      </c>
      <c r="BC102" s="2133"/>
      <c r="BD102" s="2134">
        <f>IF($BE$3="４週",BB102/4,IF($BE$3="暦月",(BB102/($BE$8/7)),""))</f>
        <v>0</v>
      </c>
      <c r="BE102" s="2133"/>
      <c r="BF102" s="2129"/>
      <c r="BG102" s="2130"/>
      <c r="BH102" s="2130"/>
      <c r="BI102" s="2130"/>
      <c r="BJ102" s="2131"/>
    </row>
    <row r="103" spans="2:62" ht="20.25" customHeight="1" x14ac:dyDescent="0.15">
      <c r="B103" s="2049">
        <f>B101+1</f>
        <v>44</v>
      </c>
      <c r="C103" s="2121"/>
      <c r="D103" s="2122"/>
      <c r="E103" s="761"/>
      <c r="F103" s="762"/>
      <c r="G103" s="761"/>
      <c r="H103" s="762"/>
      <c r="I103" s="2123"/>
      <c r="J103" s="2124"/>
      <c r="K103" s="2125"/>
      <c r="L103" s="2126"/>
      <c r="M103" s="2126"/>
      <c r="N103" s="2122"/>
      <c r="O103" s="2066"/>
      <c r="P103" s="2067"/>
      <c r="Q103" s="2067"/>
      <c r="R103" s="2067"/>
      <c r="S103" s="2068"/>
      <c r="T103" s="776" t="s">
        <v>887</v>
      </c>
      <c r="U103" s="777"/>
      <c r="V103" s="778"/>
      <c r="W103" s="549"/>
      <c r="X103" s="550"/>
      <c r="Y103" s="550"/>
      <c r="Z103" s="550"/>
      <c r="AA103" s="550"/>
      <c r="AB103" s="550"/>
      <c r="AC103" s="551"/>
      <c r="AD103" s="549"/>
      <c r="AE103" s="550"/>
      <c r="AF103" s="550"/>
      <c r="AG103" s="550"/>
      <c r="AH103" s="550"/>
      <c r="AI103" s="550"/>
      <c r="AJ103" s="551"/>
      <c r="AK103" s="549"/>
      <c r="AL103" s="550"/>
      <c r="AM103" s="550"/>
      <c r="AN103" s="550"/>
      <c r="AO103" s="550"/>
      <c r="AP103" s="550"/>
      <c r="AQ103" s="551"/>
      <c r="AR103" s="549"/>
      <c r="AS103" s="550"/>
      <c r="AT103" s="550"/>
      <c r="AU103" s="550"/>
      <c r="AV103" s="550"/>
      <c r="AW103" s="550"/>
      <c r="AX103" s="551"/>
      <c r="AY103" s="549"/>
      <c r="AZ103" s="550"/>
      <c r="BA103" s="772"/>
      <c r="BB103" s="2127"/>
      <c r="BC103" s="2128"/>
      <c r="BD103" s="2116"/>
      <c r="BE103" s="2117"/>
      <c r="BF103" s="2118"/>
      <c r="BG103" s="2119"/>
      <c r="BH103" s="2119"/>
      <c r="BI103" s="2119"/>
      <c r="BJ103" s="2120"/>
    </row>
    <row r="104" spans="2:62" ht="20.25" customHeight="1" x14ac:dyDescent="0.15">
      <c r="B104" s="2050"/>
      <c r="C104" s="2135"/>
      <c r="D104" s="2136"/>
      <c r="E104" s="779"/>
      <c r="F104" s="780">
        <f>C103</f>
        <v>0</v>
      </c>
      <c r="G104" s="779"/>
      <c r="H104" s="780">
        <f>I103</f>
        <v>0</v>
      </c>
      <c r="I104" s="2137"/>
      <c r="J104" s="2138"/>
      <c r="K104" s="2139"/>
      <c r="L104" s="2140"/>
      <c r="M104" s="2140"/>
      <c r="N104" s="2136"/>
      <c r="O104" s="2066"/>
      <c r="P104" s="2067"/>
      <c r="Q104" s="2067"/>
      <c r="R104" s="2067"/>
      <c r="S104" s="2068"/>
      <c r="T104" s="773" t="s">
        <v>888</v>
      </c>
      <c r="U104" s="774"/>
      <c r="V104" s="775"/>
      <c r="W104" s="557" t="str">
        <f>IF(W103="","",VLOOKUP(W103,'[9]シフト記号表（従来型・ユニット型共通）'!$C$6:$L$47,10,FALSE))</f>
        <v/>
      </c>
      <c r="X104" s="558" t="str">
        <f>IF(X103="","",VLOOKUP(X103,'[9]シフト記号表（従来型・ユニット型共通）'!$C$6:$L$47,10,FALSE))</f>
        <v/>
      </c>
      <c r="Y104" s="558" t="str">
        <f>IF(Y103="","",VLOOKUP(Y103,'[9]シフト記号表（従来型・ユニット型共通）'!$C$6:$L$47,10,FALSE))</f>
        <v/>
      </c>
      <c r="Z104" s="558" t="str">
        <f>IF(Z103="","",VLOOKUP(Z103,'[9]シフト記号表（従来型・ユニット型共通）'!$C$6:$L$47,10,FALSE))</f>
        <v/>
      </c>
      <c r="AA104" s="558" t="str">
        <f>IF(AA103="","",VLOOKUP(AA103,'[9]シフト記号表（従来型・ユニット型共通）'!$C$6:$L$47,10,FALSE))</f>
        <v/>
      </c>
      <c r="AB104" s="558" t="str">
        <f>IF(AB103="","",VLOOKUP(AB103,'[9]シフト記号表（従来型・ユニット型共通）'!$C$6:$L$47,10,FALSE))</f>
        <v/>
      </c>
      <c r="AC104" s="559" t="str">
        <f>IF(AC103="","",VLOOKUP(AC103,'[9]シフト記号表（従来型・ユニット型共通）'!$C$6:$L$47,10,FALSE))</f>
        <v/>
      </c>
      <c r="AD104" s="557" t="str">
        <f>IF(AD103="","",VLOOKUP(AD103,'[9]シフト記号表（従来型・ユニット型共通）'!$C$6:$L$47,10,FALSE))</f>
        <v/>
      </c>
      <c r="AE104" s="558" t="str">
        <f>IF(AE103="","",VLOOKUP(AE103,'[9]シフト記号表（従来型・ユニット型共通）'!$C$6:$L$47,10,FALSE))</f>
        <v/>
      </c>
      <c r="AF104" s="558" t="str">
        <f>IF(AF103="","",VLOOKUP(AF103,'[9]シフト記号表（従来型・ユニット型共通）'!$C$6:$L$47,10,FALSE))</f>
        <v/>
      </c>
      <c r="AG104" s="558" t="str">
        <f>IF(AG103="","",VLOOKUP(AG103,'[9]シフト記号表（従来型・ユニット型共通）'!$C$6:$L$47,10,FALSE))</f>
        <v/>
      </c>
      <c r="AH104" s="558" t="str">
        <f>IF(AH103="","",VLOOKUP(AH103,'[9]シフト記号表（従来型・ユニット型共通）'!$C$6:$L$47,10,FALSE))</f>
        <v/>
      </c>
      <c r="AI104" s="558" t="str">
        <f>IF(AI103="","",VLOOKUP(AI103,'[9]シフト記号表（従来型・ユニット型共通）'!$C$6:$L$47,10,FALSE))</f>
        <v/>
      </c>
      <c r="AJ104" s="559" t="str">
        <f>IF(AJ103="","",VLOOKUP(AJ103,'[9]シフト記号表（従来型・ユニット型共通）'!$C$6:$L$47,10,FALSE))</f>
        <v/>
      </c>
      <c r="AK104" s="557" t="str">
        <f>IF(AK103="","",VLOOKUP(AK103,'[9]シフト記号表（従来型・ユニット型共通）'!$C$6:$L$47,10,FALSE))</f>
        <v/>
      </c>
      <c r="AL104" s="558" t="str">
        <f>IF(AL103="","",VLOOKUP(AL103,'[9]シフト記号表（従来型・ユニット型共通）'!$C$6:$L$47,10,FALSE))</f>
        <v/>
      </c>
      <c r="AM104" s="558" t="str">
        <f>IF(AM103="","",VLOOKUP(AM103,'[9]シフト記号表（従来型・ユニット型共通）'!$C$6:$L$47,10,FALSE))</f>
        <v/>
      </c>
      <c r="AN104" s="558" t="str">
        <f>IF(AN103="","",VLOOKUP(AN103,'[9]シフト記号表（従来型・ユニット型共通）'!$C$6:$L$47,10,FALSE))</f>
        <v/>
      </c>
      <c r="AO104" s="558" t="str">
        <f>IF(AO103="","",VLOOKUP(AO103,'[9]シフト記号表（従来型・ユニット型共通）'!$C$6:$L$47,10,FALSE))</f>
        <v/>
      </c>
      <c r="AP104" s="558" t="str">
        <f>IF(AP103="","",VLOOKUP(AP103,'[9]シフト記号表（従来型・ユニット型共通）'!$C$6:$L$47,10,FALSE))</f>
        <v/>
      </c>
      <c r="AQ104" s="559" t="str">
        <f>IF(AQ103="","",VLOOKUP(AQ103,'[9]シフト記号表（従来型・ユニット型共通）'!$C$6:$L$47,10,FALSE))</f>
        <v/>
      </c>
      <c r="AR104" s="557" t="str">
        <f>IF(AR103="","",VLOOKUP(AR103,'[9]シフト記号表（従来型・ユニット型共通）'!$C$6:$L$47,10,FALSE))</f>
        <v/>
      </c>
      <c r="AS104" s="558" t="str">
        <f>IF(AS103="","",VLOOKUP(AS103,'[9]シフト記号表（従来型・ユニット型共通）'!$C$6:$L$47,10,FALSE))</f>
        <v/>
      </c>
      <c r="AT104" s="558" t="str">
        <f>IF(AT103="","",VLOOKUP(AT103,'[9]シフト記号表（従来型・ユニット型共通）'!$C$6:$L$47,10,FALSE))</f>
        <v/>
      </c>
      <c r="AU104" s="558" t="str">
        <f>IF(AU103="","",VLOOKUP(AU103,'[9]シフト記号表（従来型・ユニット型共通）'!$C$6:$L$47,10,FALSE))</f>
        <v/>
      </c>
      <c r="AV104" s="558" t="str">
        <f>IF(AV103="","",VLOOKUP(AV103,'[9]シフト記号表（従来型・ユニット型共通）'!$C$6:$L$47,10,FALSE))</f>
        <v/>
      </c>
      <c r="AW104" s="558" t="str">
        <f>IF(AW103="","",VLOOKUP(AW103,'[9]シフト記号表（従来型・ユニット型共通）'!$C$6:$L$47,10,FALSE))</f>
        <v/>
      </c>
      <c r="AX104" s="559" t="str">
        <f>IF(AX103="","",VLOOKUP(AX103,'[9]シフト記号表（従来型・ユニット型共通）'!$C$6:$L$47,10,FALSE))</f>
        <v/>
      </c>
      <c r="AY104" s="557" t="str">
        <f>IF(AY103="","",VLOOKUP(AY103,'[9]シフト記号表（従来型・ユニット型共通）'!$C$6:$L$47,10,FALSE))</f>
        <v/>
      </c>
      <c r="AZ104" s="558" t="str">
        <f>IF(AZ103="","",VLOOKUP(AZ103,'[9]シフト記号表（従来型・ユニット型共通）'!$C$6:$L$47,10,FALSE))</f>
        <v/>
      </c>
      <c r="BA104" s="558" t="str">
        <f>IF(BA103="","",VLOOKUP(BA103,'[9]シフト記号表（従来型・ユニット型共通）'!$C$6:$L$47,10,FALSE))</f>
        <v/>
      </c>
      <c r="BB104" s="2132">
        <f>IF($BE$3="４週",SUM(W104:AX104),IF($BE$3="暦月",SUM(W104:BA104),""))</f>
        <v>0</v>
      </c>
      <c r="BC104" s="2133"/>
      <c r="BD104" s="2134">
        <f>IF($BE$3="４週",BB104/4,IF($BE$3="暦月",(BB104/($BE$8/7)),""))</f>
        <v>0</v>
      </c>
      <c r="BE104" s="2133"/>
      <c r="BF104" s="2129"/>
      <c r="BG104" s="2130"/>
      <c r="BH104" s="2130"/>
      <c r="BI104" s="2130"/>
      <c r="BJ104" s="2131"/>
    </row>
    <row r="105" spans="2:62" ht="20.25" customHeight="1" x14ac:dyDescent="0.15">
      <c r="B105" s="2049">
        <f>B103+1</f>
        <v>45</v>
      </c>
      <c r="C105" s="2121"/>
      <c r="D105" s="2122"/>
      <c r="E105" s="761"/>
      <c r="F105" s="762"/>
      <c r="G105" s="761"/>
      <c r="H105" s="762"/>
      <c r="I105" s="2123"/>
      <c r="J105" s="2124"/>
      <c r="K105" s="2125"/>
      <c r="L105" s="2126"/>
      <c r="M105" s="2126"/>
      <c r="N105" s="2122"/>
      <c r="O105" s="2066"/>
      <c r="P105" s="2067"/>
      <c r="Q105" s="2067"/>
      <c r="R105" s="2067"/>
      <c r="S105" s="2068"/>
      <c r="T105" s="776" t="s">
        <v>887</v>
      </c>
      <c r="U105" s="777"/>
      <c r="V105" s="778"/>
      <c r="W105" s="549"/>
      <c r="X105" s="550"/>
      <c r="Y105" s="550"/>
      <c r="Z105" s="550"/>
      <c r="AA105" s="550"/>
      <c r="AB105" s="550"/>
      <c r="AC105" s="551"/>
      <c r="AD105" s="549"/>
      <c r="AE105" s="550"/>
      <c r="AF105" s="550"/>
      <c r="AG105" s="550"/>
      <c r="AH105" s="550"/>
      <c r="AI105" s="550"/>
      <c r="AJ105" s="551"/>
      <c r="AK105" s="549"/>
      <c r="AL105" s="550"/>
      <c r="AM105" s="550"/>
      <c r="AN105" s="550"/>
      <c r="AO105" s="550"/>
      <c r="AP105" s="550"/>
      <c r="AQ105" s="551"/>
      <c r="AR105" s="549"/>
      <c r="AS105" s="550"/>
      <c r="AT105" s="550"/>
      <c r="AU105" s="550"/>
      <c r="AV105" s="550"/>
      <c r="AW105" s="550"/>
      <c r="AX105" s="551"/>
      <c r="AY105" s="549"/>
      <c r="AZ105" s="550"/>
      <c r="BA105" s="772"/>
      <c r="BB105" s="2127"/>
      <c r="BC105" s="2128"/>
      <c r="BD105" s="2116"/>
      <c r="BE105" s="2117"/>
      <c r="BF105" s="2118"/>
      <c r="BG105" s="2119"/>
      <c r="BH105" s="2119"/>
      <c r="BI105" s="2119"/>
      <c r="BJ105" s="2120"/>
    </row>
    <row r="106" spans="2:62" ht="20.25" customHeight="1" x14ac:dyDescent="0.15">
      <c r="B106" s="2050"/>
      <c r="C106" s="2135"/>
      <c r="D106" s="2136"/>
      <c r="E106" s="779"/>
      <c r="F106" s="780">
        <f>C105</f>
        <v>0</v>
      </c>
      <c r="G106" s="779"/>
      <c r="H106" s="780">
        <f>I105</f>
        <v>0</v>
      </c>
      <c r="I106" s="2137"/>
      <c r="J106" s="2138"/>
      <c r="K106" s="2139"/>
      <c r="L106" s="2140"/>
      <c r="M106" s="2140"/>
      <c r="N106" s="2136"/>
      <c r="O106" s="2066"/>
      <c r="P106" s="2067"/>
      <c r="Q106" s="2067"/>
      <c r="R106" s="2067"/>
      <c r="S106" s="2068"/>
      <c r="T106" s="773" t="s">
        <v>888</v>
      </c>
      <c r="U106" s="774"/>
      <c r="V106" s="775"/>
      <c r="W106" s="557" t="str">
        <f>IF(W105="","",VLOOKUP(W105,'[9]シフト記号表（従来型・ユニット型共通）'!$C$6:$L$47,10,FALSE))</f>
        <v/>
      </c>
      <c r="X106" s="558" t="str">
        <f>IF(X105="","",VLOOKUP(X105,'[9]シフト記号表（従来型・ユニット型共通）'!$C$6:$L$47,10,FALSE))</f>
        <v/>
      </c>
      <c r="Y106" s="558" t="str">
        <f>IF(Y105="","",VLOOKUP(Y105,'[9]シフト記号表（従来型・ユニット型共通）'!$C$6:$L$47,10,FALSE))</f>
        <v/>
      </c>
      <c r="Z106" s="558" t="str">
        <f>IF(Z105="","",VLOOKUP(Z105,'[9]シフト記号表（従来型・ユニット型共通）'!$C$6:$L$47,10,FALSE))</f>
        <v/>
      </c>
      <c r="AA106" s="558" t="str">
        <f>IF(AA105="","",VLOOKUP(AA105,'[9]シフト記号表（従来型・ユニット型共通）'!$C$6:$L$47,10,FALSE))</f>
        <v/>
      </c>
      <c r="AB106" s="558" t="str">
        <f>IF(AB105="","",VLOOKUP(AB105,'[9]シフト記号表（従来型・ユニット型共通）'!$C$6:$L$47,10,FALSE))</f>
        <v/>
      </c>
      <c r="AC106" s="559" t="str">
        <f>IF(AC105="","",VLOOKUP(AC105,'[9]シフト記号表（従来型・ユニット型共通）'!$C$6:$L$47,10,FALSE))</f>
        <v/>
      </c>
      <c r="AD106" s="557" t="str">
        <f>IF(AD105="","",VLOOKUP(AD105,'[9]シフト記号表（従来型・ユニット型共通）'!$C$6:$L$47,10,FALSE))</f>
        <v/>
      </c>
      <c r="AE106" s="558" t="str">
        <f>IF(AE105="","",VLOOKUP(AE105,'[9]シフト記号表（従来型・ユニット型共通）'!$C$6:$L$47,10,FALSE))</f>
        <v/>
      </c>
      <c r="AF106" s="558" t="str">
        <f>IF(AF105="","",VLOOKUP(AF105,'[9]シフト記号表（従来型・ユニット型共通）'!$C$6:$L$47,10,FALSE))</f>
        <v/>
      </c>
      <c r="AG106" s="558" t="str">
        <f>IF(AG105="","",VLOOKUP(AG105,'[9]シフト記号表（従来型・ユニット型共通）'!$C$6:$L$47,10,FALSE))</f>
        <v/>
      </c>
      <c r="AH106" s="558" t="str">
        <f>IF(AH105="","",VLOOKUP(AH105,'[9]シフト記号表（従来型・ユニット型共通）'!$C$6:$L$47,10,FALSE))</f>
        <v/>
      </c>
      <c r="AI106" s="558" t="str">
        <f>IF(AI105="","",VLOOKUP(AI105,'[9]シフト記号表（従来型・ユニット型共通）'!$C$6:$L$47,10,FALSE))</f>
        <v/>
      </c>
      <c r="AJ106" s="559" t="str">
        <f>IF(AJ105="","",VLOOKUP(AJ105,'[9]シフト記号表（従来型・ユニット型共通）'!$C$6:$L$47,10,FALSE))</f>
        <v/>
      </c>
      <c r="AK106" s="557" t="str">
        <f>IF(AK105="","",VLOOKUP(AK105,'[9]シフト記号表（従来型・ユニット型共通）'!$C$6:$L$47,10,FALSE))</f>
        <v/>
      </c>
      <c r="AL106" s="558" t="str">
        <f>IF(AL105="","",VLOOKUP(AL105,'[9]シフト記号表（従来型・ユニット型共通）'!$C$6:$L$47,10,FALSE))</f>
        <v/>
      </c>
      <c r="AM106" s="558" t="str">
        <f>IF(AM105="","",VLOOKUP(AM105,'[9]シフト記号表（従来型・ユニット型共通）'!$C$6:$L$47,10,FALSE))</f>
        <v/>
      </c>
      <c r="AN106" s="558" t="str">
        <f>IF(AN105="","",VLOOKUP(AN105,'[9]シフト記号表（従来型・ユニット型共通）'!$C$6:$L$47,10,FALSE))</f>
        <v/>
      </c>
      <c r="AO106" s="558" t="str">
        <f>IF(AO105="","",VLOOKUP(AO105,'[9]シフト記号表（従来型・ユニット型共通）'!$C$6:$L$47,10,FALSE))</f>
        <v/>
      </c>
      <c r="AP106" s="558" t="str">
        <f>IF(AP105="","",VLOOKUP(AP105,'[9]シフト記号表（従来型・ユニット型共通）'!$C$6:$L$47,10,FALSE))</f>
        <v/>
      </c>
      <c r="AQ106" s="559" t="str">
        <f>IF(AQ105="","",VLOOKUP(AQ105,'[9]シフト記号表（従来型・ユニット型共通）'!$C$6:$L$47,10,FALSE))</f>
        <v/>
      </c>
      <c r="AR106" s="557" t="str">
        <f>IF(AR105="","",VLOOKUP(AR105,'[9]シフト記号表（従来型・ユニット型共通）'!$C$6:$L$47,10,FALSE))</f>
        <v/>
      </c>
      <c r="AS106" s="558" t="str">
        <f>IF(AS105="","",VLOOKUP(AS105,'[9]シフト記号表（従来型・ユニット型共通）'!$C$6:$L$47,10,FALSE))</f>
        <v/>
      </c>
      <c r="AT106" s="558" t="str">
        <f>IF(AT105="","",VLOOKUP(AT105,'[9]シフト記号表（従来型・ユニット型共通）'!$C$6:$L$47,10,FALSE))</f>
        <v/>
      </c>
      <c r="AU106" s="558" t="str">
        <f>IF(AU105="","",VLOOKUP(AU105,'[9]シフト記号表（従来型・ユニット型共通）'!$C$6:$L$47,10,FALSE))</f>
        <v/>
      </c>
      <c r="AV106" s="558" t="str">
        <f>IF(AV105="","",VLOOKUP(AV105,'[9]シフト記号表（従来型・ユニット型共通）'!$C$6:$L$47,10,FALSE))</f>
        <v/>
      </c>
      <c r="AW106" s="558" t="str">
        <f>IF(AW105="","",VLOOKUP(AW105,'[9]シフト記号表（従来型・ユニット型共通）'!$C$6:$L$47,10,FALSE))</f>
        <v/>
      </c>
      <c r="AX106" s="559" t="str">
        <f>IF(AX105="","",VLOOKUP(AX105,'[9]シフト記号表（従来型・ユニット型共通）'!$C$6:$L$47,10,FALSE))</f>
        <v/>
      </c>
      <c r="AY106" s="557" t="str">
        <f>IF(AY105="","",VLOOKUP(AY105,'[9]シフト記号表（従来型・ユニット型共通）'!$C$6:$L$47,10,FALSE))</f>
        <v/>
      </c>
      <c r="AZ106" s="558" t="str">
        <f>IF(AZ105="","",VLOOKUP(AZ105,'[9]シフト記号表（従来型・ユニット型共通）'!$C$6:$L$47,10,FALSE))</f>
        <v/>
      </c>
      <c r="BA106" s="558" t="str">
        <f>IF(BA105="","",VLOOKUP(BA105,'[9]シフト記号表（従来型・ユニット型共通）'!$C$6:$L$47,10,FALSE))</f>
        <v/>
      </c>
      <c r="BB106" s="2132">
        <f>IF($BE$3="４週",SUM(W106:AX106),IF($BE$3="暦月",SUM(W106:BA106),""))</f>
        <v>0</v>
      </c>
      <c r="BC106" s="2133"/>
      <c r="BD106" s="2134">
        <f>IF($BE$3="４週",BB106/4,IF($BE$3="暦月",(BB106/($BE$8/7)),""))</f>
        <v>0</v>
      </c>
      <c r="BE106" s="2133"/>
      <c r="BF106" s="2129"/>
      <c r="BG106" s="2130"/>
      <c r="BH106" s="2130"/>
      <c r="BI106" s="2130"/>
      <c r="BJ106" s="2131"/>
    </row>
    <row r="107" spans="2:62" ht="20.25" customHeight="1" x14ac:dyDescent="0.15">
      <c r="B107" s="2049">
        <f>B105+1</f>
        <v>46</v>
      </c>
      <c r="C107" s="2121"/>
      <c r="D107" s="2122"/>
      <c r="E107" s="761"/>
      <c r="F107" s="762"/>
      <c r="G107" s="761"/>
      <c r="H107" s="762"/>
      <c r="I107" s="2123"/>
      <c r="J107" s="2124"/>
      <c r="K107" s="2125"/>
      <c r="L107" s="2126"/>
      <c r="M107" s="2126"/>
      <c r="N107" s="2122"/>
      <c r="O107" s="2066"/>
      <c r="P107" s="2067"/>
      <c r="Q107" s="2067"/>
      <c r="R107" s="2067"/>
      <c r="S107" s="2068"/>
      <c r="T107" s="776" t="s">
        <v>887</v>
      </c>
      <c r="U107" s="777"/>
      <c r="V107" s="778"/>
      <c r="W107" s="549"/>
      <c r="X107" s="550"/>
      <c r="Y107" s="550"/>
      <c r="Z107" s="550"/>
      <c r="AA107" s="550"/>
      <c r="AB107" s="550"/>
      <c r="AC107" s="551"/>
      <c r="AD107" s="549"/>
      <c r="AE107" s="550"/>
      <c r="AF107" s="550"/>
      <c r="AG107" s="550"/>
      <c r="AH107" s="550"/>
      <c r="AI107" s="550"/>
      <c r="AJ107" s="551"/>
      <c r="AK107" s="549"/>
      <c r="AL107" s="550"/>
      <c r="AM107" s="550"/>
      <c r="AN107" s="550"/>
      <c r="AO107" s="550"/>
      <c r="AP107" s="550"/>
      <c r="AQ107" s="551"/>
      <c r="AR107" s="549"/>
      <c r="AS107" s="550"/>
      <c r="AT107" s="550"/>
      <c r="AU107" s="550"/>
      <c r="AV107" s="550"/>
      <c r="AW107" s="550"/>
      <c r="AX107" s="551"/>
      <c r="AY107" s="549"/>
      <c r="AZ107" s="550"/>
      <c r="BA107" s="772"/>
      <c r="BB107" s="2127"/>
      <c r="BC107" s="2128"/>
      <c r="BD107" s="2116"/>
      <c r="BE107" s="2117"/>
      <c r="BF107" s="2118"/>
      <c r="BG107" s="2119"/>
      <c r="BH107" s="2119"/>
      <c r="BI107" s="2119"/>
      <c r="BJ107" s="2120"/>
    </row>
    <row r="108" spans="2:62" ht="20.25" customHeight="1" x14ac:dyDescent="0.15">
      <c r="B108" s="2050"/>
      <c r="C108" s="2135"/>
      <c r="D108" s="2136"/>
      <c r="E108" s="779"/>
      <c r="F108" s="780">
        <f>C107</f>
        <v>0</v>
      </c>
      <c r="G108" s="779"/>
      <c r="H108" s="780">
        <f>I107</f>
        <v>0</v>
      </c>
      <c r="I108" s="2137"/>
      <c r="J108" s="2138"/>
      <c r="K108" s="2139"/>
      <c r="L108" s="2140"/>
      <c r="M108" s="2140"/>
      <c r="N108" s="2136"/>
      <c r="O108" s="2066"/>
      <c r="P108" s="2067"/>
      <c r="Q108" s="2067"/>
      <c r="R108" s="2067"/>
      <c r="S108" s="2068"/>
      <c r="T108" s="773" t="s">
        <v>888</v>
      </c>
      <c r="U108" s="774"/>
      <c r="V108" s="775"/>
      <c r="W108" s="557" t="str">
        <f>IF(W107="","",VLOOKUP(W107,'[9]シフト記号表（従来型・ユニット型共通）'!$C$6:$L$47,10,FALSE))</f>
        <v/>
      </c>
      <c r="X108" s="558" t="str">
        <f>IF(X107="","",VLOOKUP(X107,'[9]シフト記号表（従来型・ユニット型共通）'!$C$6:$L$47,10,FALSE))</f>
        <v/>
      </c>
      <c r="Y108" s="558" t="str">
        <f>IF(Y107="","",VLOOKUP(Y107,'[9]シフト記号表（従来型・ユニット型共通）'!$C$6:$L$47,10,FALSE))</f>
        <v/>
      </c>
      <c r="Z108" s="558" t="str">
        <f>IF(Z107="","",VLOOKUP(Z107,'[9]シフト記号表（従来型・ユニット型共通）'!$C$6:$L$47,10,FALSE))</f>
        <v/>
      </c>
      <c r="AA108" s="558" t="str">
        <f>IF(AA107="","",VLOOKUP(AA107,'[9]シフト記号表（従来型・ユニット型共通）'!$C$6:$L$47,10,FALSE))</f>
        <v/>
      </c>
      <c r="AB108" s="558" t="str">
        <f>IF(AB107="","",VLOOKUP(AB107,'[9]シフト記号表（従来型・ユニット型共通）'!$C$6:$L$47,10,FALSE))</f>
        <v/>
      </c>
      <c r="AC108" s="559" t="str">
        <f>IF(AC107="","",VLOOKUP(AC107,'[9]シフト記号表（従来型・ユニット型共通）'!$C$6:$L$47,10,FALSE))</f>
        <v/>
      </c>
      <c r="AD108" s="557" t="str">
        <f>IF(AD107="","",VLOOKUP(AD107,'[9]シフト記号表（従来型・ユニット型共通）'!$C$6:$L$47,10,FALSE))</f>
        <v/>
      </c>
      <c r="AE108" s="558" t="str">
        <f>IF(AE107="","",VLOOKUP(AE107,'[9]シフト記号表（従来型・ユニット型共通）'!$C$6:$L$47,10,FALSE))</f>
        <v/>
      </c>
      <c r="AF108" s="558" t="str">
        <f>IF(AF107="","",VLOOKUP(AF107,'[9]シフト記号表（従来型・ユニット型共通）'!$C$6:$L$47,10,FALSE))</f>
        <v/>
      </c>
      <c r="AG108" s="558" t="str">
        <f>IF(AG107="","",VLOOKUP(AG107,'[9]シフト記号表（従来型・ユニット型共通）'!$C$6:$L$47,10,FALSE))</f>
        <v/>
      </c>
      <c r="AH108" s="558" t="str">
        <f>IF(AH107="","",VLOOKUP(AH107,'[9]シフト記号表（従来型・ユニット型共通）'!$C$6:$L$47,10,FALSE))</f>
        <v/>
      </c>
      <c r="AI108" s="558" t="str">
        <f>IF(AI107="","",VLOOKUP(AI107,'[9]シフト記号表（従来型・ユニット型共通）'!$C$6:$L$47,10,FALSE))</f>
        <v/>
      </c>
      <c r="AJ108" s="559" t="str">
        <f>IF(AJ107="","",VLOOKUP(AJ107,'[9]シフト記号表（従来型・ユニット型共通）'!$C$6:$L$47,10,FALSE))</f>
        <v/>
      </c>
      <c r="AK108" s="557" t="str">
        <f>IF(AK107="","",VLOOKUP(AK107,'[9]シフト記号表（従来型・ユニット型共通）'!$C$6:$L$47,10,FALSE))</f>
        <v/>
      </c>
      <c r="AL108" s="558" t="str">
        <f>IF(AL107="","",VLOOKUP(AL107,'[9]シフト記号表（従来型・ユニット型共通）'!$C$6:$L$47,10,FALSE))</f>
        <v/>
      </c>
      <c r="AM108" s="558" t="str">
        <f>IF(AM107="","",VLOOKUP(AM107,'[9]シフト記号表（従来型・ユニット型共通）'!$C$6:$L$47,10,FALSE))</f>
        <v/>
      </c>
      <c r="AN108" s="558" t="str">
        <f>IF(AN107="","",VLOOKUP(AN107,'[9]シフト記号表（従来型・ユニット型共通）'!$C$6:$L$47,10,FALSE))</f>
        <v/>
      </c>
      <c r="AO108" s="558" t="str">
        <f>IF(AO107="","",VLOOKUP(AO107,'[9]シフト記号表（従来型・ユニット型共通）'!$C$6:$L$47,10,FALSE))</f>
        <v/>
      </c>
      <c r="AP108" s="558" t="str">
        <f>IF(AP107="","",VLOOKUP(AP107,'[9]シフト記号表（従来型・ユニット型共通）'!$C$6:$L$47,10,FALSE))</f>
        <v/>
      </c>
      <c r="AQ108" s="559" t="str">
        <f>IF(AQ107="","",VLOOKUP(AQ107,'[9]シフト記号表（従来型・ユニット型共通）'!$C$6:$L$47,10,FALSE))</f>
        <v/>
      </c>
      <c r="AR108" s="557" t="str">
        <f>IF(AR107="","",VLOOKUP(AR107,'[9]シフト記号表（従来型・ユニット型共通）'!$C$6:$L$47,10,FALSE))</f>
        <v/>
      </c>
      <c r="AS108" s="558" t="str">
        <f>IF(AS107="","",VLOOKUP(AS107,'[9]シフト記号表（従来型・ユニット型共通）'!$C$6:$L$47,10,FALSE))</f>
        <v/>
      </c>
      <c r="AT108" s="558" t="str">
        <f>IF(AT107="","",VLOOKUP(AT107,'[9]シフト記号表（従来型・ユニット型共通）'!$C$6:$L$47,10,FALSE))</f>
        <v/>
      </c>
      <c r="AU108" s="558" t="str">
        <f>IF(AU107="","",VLOOKUP(AU107,'[9]シフト記号表（従来型・ユニット型共通）'!$C$6:$L$47,10,FALSE))</f>
        <v/>
      </c>
      <c r="AV108" s="558" t="str">
        <f>IF(AV107="","",VLOOKUP(AV107,'[9]シフト記号表（従来型・ユニット型共通）'!$C$6:$L$47,10,FALSE))</f>
        <v/>
      </c>
      <c r="AW108" s="558" t="str">
        <f>IF(AW107="","",VLOOKUP(AW107,'[9]シフト記号表（従来型・ユニット型共通）'!$C$6:$L$47,10,FALSE))</f>
        <v/>
      </c>
      <c r="AX108" s="559" t="str">
        <f>IF(AX107="","",VLOOKUP(AX107,'[9]シフト記号表（従来型・ユニット型共通）'!$C$6:$L$47,10,FALSE))</f>
        <v/>
      </c>
      <c r="AY108" s="557" t="str">
        <f>IF(AY107="","",VLOOKUP(AY107,'[9]シフト記号表（従来型・ユニット型共通）'!$C$6:$L$47,10,FALSE))</f>
        <v/>
      </c>
      <c r="AZ108" s="558" t="str">
        <f>IF(AZ107="","",VLOOKUP(AZ107,'[9]シフト記号表（従来型・ユニット型共通）'!$C$6:$L$47,10,FALSE))</f>
        <v/>
      </c>
      <c r="BA108" s="558" t="str">
        <f>IF(BA107="","",VLOOKUP(BA107,'[9]シフト記号表（従来型・ユニット型共通）'!$C$6:$L$47,10,FALSE))</f>
        <v/>
      </c>
      <c r="BB108" s="2132">
        <f>IF($BE$3="４週",SUM(W108:AX108),IF($BE$3="暦月",SUM(W108:BA108),""))</f>
        <v>0</v>
      </c>
      <c r="BC108" s="2133"/>
      <c r="BD108" s="2134">
        <f>IF($BE$3="４週",BB108/4,IF($BE$3="暦月",(BB108/($BE$8/7)),""))</f>
        <v>0</v>
      </c>
      <c r="BE108" s="2133"/>
      <c r="BF108" s="2129"/>
      <c r="BG108" s="2130"/>
      <c r="BH108" s="2130"/>
      <c r="BI108" s="2130"/>
      <c r="BJ108" s="2131"/>
    </row>
    <row r="109" spans="2:62" ht="20.25" customHeight="1" x14ac:dyDescent="0.15">
      <c r="B109" s="2049">
        <f>B107+1</f>
        <v>47</v>
      </c>
      <c r="C109" s="2121"/>
      <c r="D109" s="2122"/>
      <c r="E109" s="761"/>
      <c r="F109" s="762"/>
      <c r="G109" s="761"/>
      <c r="H109" s="762"/>
      <c r="I109" s="2123"/>
      <c r="J109" s="2124"/>
      <c r="K109" s="2125"/>
      <c r="L109" s="2126"/>
      <c r="M109" s="2126"/>
      <c r="N109" s="2122"/>
      <c r="O109" s="2066"/>
      <c r="P109" s="2067"/>
      <c r="Q109" s="2067"/>
      <c r="R109" s="2067"/>
      <c r="S109" s="2068"/>
      <c r="T109" s="776" t="s">
        <v>887</v>
      </c>
      <c r="U109" s="777"/>
      <c r="V109" s="778"/>
      <c r="W109" s="549"/>
      <c r="X109" s="550"/>
      <c r="Y109" s="550"/>
      <c r="Z109" s="550"/>
      <c r="AA109" s="550"/>
      <c r="AB109" s="550"/>
      <c r="AC109" s="551"/>
      <c r="AD109" s="549"/>
      <c r="AE109" s="550"/>
      <c r="AF109" s="550"/>
      <c r="AG109" s="550"/>
      <c r="AH109" s="550"/>
      <c r="AI109" s="550"/>
      <c r="AJ109" s="551"/>
      <c r="AK109" s="549"/>
      <c r="AL109" s="550"/>
      <c r="AM109" s="550"/>
      <c r="AN109" s="550"/>
      <c r="AO109" s="550"/>
      <c r="AP109" s="550"/>
      <c r="AQ109" s="551"/>
      <c r="AR109" s="549"/>
      <c r="AS109" s="550"/>
      <c r="AT109" s="550"/>
      <c r="AU109" s="550"/>
      <c r="AV109" s="550"/>
      <c r="AW109" s="550"/>
      <c r="AX109" s="551"/>
      <c r="AY109" s="549"/>
      <c r="AZ109" s="550"/>
      <c r="BA109" s="772"/>
      <c r="BB109" s="2127"/>
      <c r="BC109" s="2128"/>
      <c r="BD109" s="2116"/>
      <c r="BE109" s="2117"/>
      <c r="BF109" s="2118"/>
      <c r="BG109" s="2119"/>
      <c r="BH109" s="2119"/>
      <c r="BI109" s="2119"/>
      <c r="BJ109" s="2120"/>
    </row>
    <row r="110" spans="2:62" ht="20.25" customHeight="1" x14ac:dyDescent="0.15">
      <c r="B110" s="2050"/>
      <c r="C110" s="2135"/>
      <c r="D110" s="2136"/>
      <c r="E110" s="779"/>
      <c r="F110" s="780">
        <f>C109</f>
        <v>0</v>
      </c>
      <c r="G110" s="779"/>
      <c r="H110" s="780">
        <f>I109</f>
        <v>0</v>
      </c>
      <c r="I110" s="2137"/>
      <c r="J110" s="2138"/>
      <c r="K110" s="2139"/>
      <c r="L110" s="2140"/>
      <c r="M110" s="2140"/>
      <c r="N110" s="2136"/>
      <c r="O110" s="2066"/>
      <c r="P110" s="2067"/>
      <c r="Q110" s="2067"/>
      <c r="R110" s="2067"/>
      <c r="S110" s="2068"/>
      <c r="T110" s="773" t="s">
        <v>888</v>
      </c>
      <c r="U110" s="774"/>
      <c r="V110" s="775"/>
      <c r="W110" s="557" t="str">
        <f>IF(W109="","",VLOOKUP(W109,'[9]シフト記号表（従来型・ユニット型共通）'!$C$6:$L$47,10,FALSE))</f>
        <v/>
      </c>
      <c r="X110" s="558" t="str">
        <f>IF(X109="","",VLOOKUP(X109,'[9]シフト記号表（従来型・ユニット型共通）'!$C$6:$L$47,10,FALSE))</f>
        <v/>
      </c>
      <c r="Y110" s="558" t="str">
        <f>IF(Y109="","",VLOOKUP(Y109,'[9]シフト記号表（従来型・ユニット型共通）'!$C$6:$L$47,10,FALSE))</f>
        <v/>
      </c>
      <c r="Z110" s="558" t="str">
        <f>IF(Z109="","",VLOOKUP(Z109,'[9]シフト記号表（従来型・ユニット型共通）'!$C$6:$L$47,10,FALSE))</f>
        <v/>
      </c>
      <c r="AA110" s="558" t="str">
        <f>IF(AA109="","",VLOOKUP(AA109,'[9]シフト記号表（従来型・ユニット型共通）'!$C$6:$L$47,10,FALSE))</f>
        <v/>
      </c>
      <c r="AB110" s="558" t="str">
        <f>IF(AB109="","",VLOOKUP(AB109,'[9]シフト記号表（従来型・ユニット型共通）'!$C$6:$L$47,10,FALSE))</f>
        <v/>
      </c>
      <c r="AC110" s="559" t="str">
        <f>IF(AC109="","",VLOOKUP(AC109,'[9]シフト記号表（従来型・ユニット型共通）'!$C$6:$L$47,10,FALSE))</f>
        <v/>
      </c>
      <c r="AD110" s="557" t="str">
        <f>IF(AD109="","",VLOOKUP(AD109,'[9]シフト記号表（従来型・ユニット型共通）'!$C$6:$L$47,10,FALSE))</f>
        <v/>
      </c>
      <c r="AE110" s="558" t="str">
        <f>IF(AE109="","",VLOOKUP(AE109,'[9]シフト記号表（従来型・ユニット型共通）'!$C$6:$L$47,10,FALSE))</f>
        <v/>
      </c>
      <c r="AF110" s="558" t="str">
        <f>IF(AF109="","",VLOOKUP(AF109,'[9]シフト記号表（従来型・ユニット型共通）'!$C$6:$L$47,10,FALSE))</f>
        <v/>
      </c>
      <c r="AG110" s="558" t="str">
        <f>IF(AG109="","",VLOOKUP(AG109,'[9]シフト記号表（従来型・ユニット型共通）'!$C$6:$L$47,10,FALSE))</f>
        <v/>
      </c>
      <c r="AH110" s="558" t="str">
        <f>IF(AH109="","",VLOOKUP(AH109,'[9]シフト記号表（従来型・ユニット型共通）'!$C$6:$L$47,10,FALSE))</f>
        <v/>
      </c>
      <c r="AI110" s="558" t="str">
        <f>IF(AI109="","",VLOOKUP(AI109,'[9]シフト記号表（従来型・ユニット型共通）'!$C$6:$L$47,10,FALSE))</f>
        <v/>
      </c>
      <c r="AJ110" s="559" t="str">
        <f>IF(AJ109="","",VLOOKUP(AJ109,'[9]シフト記号表（従来型・ユニット型共通）'!$C$6:$L$47,10,FALSE))</f>
        <v/>
      </c>
      <c r="AK110" s="557" t="str">
        <f>IF(AK109="","",VLOOKUP(AK109,'[9]シフト記号表（従来型・ユニット型共通）'!$C$6:$L$47,10,FALSE))</f>
        <v/>
      </c>
      <c r="AL110" s="558" t="str">
        <f>IF(AL109="","",VLOOKUP(AL109,'[9]シフト記号表（従来型・ユニット型共通）'!$C$6:$L$47,10,FALSE))</f>
        <v/>
      </c>
      <c r="AM110" s="558" t="str">
        <f>IF(AM109="","",VLOOKUP(AM109,'[9]シフト記号表（従来型・ユニット型共通）'!$C$6:$L$47,10,FALSE))</f>
        <v/>
      </c>
      <c r="AN110" s="558" t="str">
        <f>IF(AN109="","",VLOOKUP(AN109,'[9]シフト記号表（従来型・ユニット型共通）'!$C$6:$L$47,10,FALSE))</f>
        <v/>
      </c>
      <c r="AO110" s="558" t="str">
        <f>IF(AO109="","",VLOOKUP(AO109,'[9]シフト記号表（従来型・ユニット型共通）'!$C$6:$L$47,10,FALSE))</f>
        <v/>
      </c>
      <c r="AP110" s="558" t="str">
        <f>IF(AP109="","",VLOOKUP(AP109,'[9]シフト記号表（従来型・ユニット型共通）'!$C$6:$L$47,10,FALSE))</f>
        <v/>
      </c>
      <c r="AQ110" s="559" t="str">
        <f>IF(AQ109="","",VLOOKUP(AQ109,'[9]シフト記号表（従来型・ユニット型共通）'!$C$6:$L$47,10,FALSE))</f>
        <v/>
      </c>
      <c r="AR110" s="557" t="str">
        <f>IF(AR109="","",VLOOKUP(AR109,'[9]シフト記号表（従来型・ユニット型共通）'!$C$6:$L$47,10,FALSE))</f>
        <v/>
      </c>
      <c r="AS110" s="558" t="str">
        <f>IF(AS109="","",VLOOKUP(AS109,'[9]シフト記号表（従来型・ユニット型共通）'!$C$6:$L$47,10,FALSE))</f>
        <v/>
      </c>
      <c r="AT110" s="558" t="str">
        <f>IF(AT109="","",VLOOKUP(AT109,'[9]シフト記号表（従来型・ユニット型共通）'!$C$6:$L$47,10,FALSE))</f>
        <v/>
      </c>
      <c r="AU110" s="558" t="str">
        <f>IF(AU109="","",VLOOKUP(AU109,'[9]シフト記号表（従来型・ユニット型共通）'!$C$6:$L$47,10,FALSE))</f>
        <v/>
      </c>
      <c r="AV110" s="558" t="str">
        <f>IF(AV109="","",VLOOKUP(AV109,'[9]シフト記号表（従来型・ユニット型共通）'!$C$6:$L$47,10,FALSE))</f>
        <v/>
      </c>
      <c r="AW110" s="558" t="str">
        <f>IF(AW109="","",VLOOKUP(AW109,'[9]シフト記号表（従来型・ユニット型共通）'!$C$6:$L$47,10,FALSE))</f>
        <v/>
      </c>
      <c r="AX110" s="559" t="str">
        <f>IF(AX109="","",VLOOKUP(AX109,'[9]シフト記号表（従来型・ユニット型共通）'!$C$6:$L$47,10,FALSE))</f>
        <v/>
      </c>
      <c r="AY110" s="557" t="str">
        <f>IF(AY109="","",VLOOKUP(AY109,'[9]シフト記号表（従来型・ユニット型共通）'!$C$6:$L$47,10,FALSE))</f>
        <v/>
      </c>
      <c r="AZ110" s="558" t="str">
        <f>IF(AZ109="","",VLOOKUP(AZ109,'[9]シフト記号表（従来型・ユニット型共通）'!$C$6:$L$47,10,FALSE))</f>
        <v/>
      </c>
      <c r="BA110" s="558" t="str">
        <f>IF(BA109="","",VLOOKUP(BA109,'[9]シフト記号表（従来型・ユニット型共通）'!$C$6:$L$47,10,FALSE))</f>
        <v/>
      </c>
      <c r="BB110" s="2132">
        <f>IF($BE$3="４週",SUM(W110:AX110),IF($BE$3="暦月",SUM(W110:BA110),""))</f>
        <v>0</v>
      </c>
      <c r="BC110" s="2133"/>
      <c r="BD110" s="2134">
        <f>IF($BE$3="４週",BB110/4,IF($BE$3="暦月",(BB110/($BE$8/7)),""))</f>
        <v>0</v>
      </c>
      <c r="BE110" s="2133"/>
      <c r="BF110" s="2129"/>
      <c r="BG110" s="2130"/>
      <c r="BH110" s="2130"/>
      <c r="BI110" s="2130"/>
      <c r="BJ110" s="2131"/>
    </row>
    <row r="111" spans="2:62" ht="20.25" customHeight="1" x14ac:dyDescent="0.15">
      <c r="B111" s="2049">
        <f>B109+1</f>
        <v>48</v>
      </c>
      <c r="C111" s="2121"/>
      <c r="D111" s="2122"/>
      <c r="E111" s="761"/>
      <c r="F111" s="762"/>
      <c r="G111" s="761"/>
      <c r="H111" s="762"/>
      <c r="I111" s="2123"/>
      <c r="J111" s="2124"/>
      <c r="K111" s="2125"/>
      <c r="L111" s="2126"/>
      <c r="M111" s="2126"/>
      <c r="N111" s="2122"/>
      <c r="O111" s="2066"/>
      <c r="P111" s="2067"/>
      <c r="Q111" s="2067"/>
      <c r="R111" s="2067"/>
      <c r="S111" s="2068"/>
      <c r="T111" s="776" t="s">
        <v>887</v>
      </c>
      <c r="U111" s="777"/>
      <c r="V111" s="778"/>
      <c r="W111" s="549"/>
      <c r="X111" s="550"/>
      <c r="Y111" s="550"/>
      <c r="Z111" s="550"/>
      <c r="AA111" s="550"/>
      <c r="AB111" s="550"/>
      <c r="AC111" s="551"/>
      <c r="AD111" s="549"/>
      <c r="AE111" s="550"/>
      <c r="AF111" s="550"/>
      <c r="AG111" s="550"/>
      <c r="AH111" s="550"/>
      <c r="AI111" s="550"/>
      <c r="AJ111" s="551"/>
      <c r="AK111" s="549"/>
      <c r="AL111" s="550"/>
      <c r="AM111" s="550"/>
      <c r="AN111" s="550"/>
      <c r="AO111" s="550"/>
      <c r="AP111" s="550"/>
      <c r="AQ111" s="551"/>
      <c r="AR111" s="549"/>
      <c r="AS111" s="550"/>
      <c r="AT111" s="550"/>
      <c r="AU111" s="550"/>
      <c r="AV111" s="550"/>
      <c r="AW111" s="550"/>
      <c r="AX111" s="551"/>
      <c r="AY111" s="549"/>
      <c r="AZ111" s="550"/>
      <c r="BA111" s="772"/>
      <c r="BB111" s="2127"/>
      <c r="BC111" s="2128"/>
      <c r="BD111" s="2116"/>
      <c r="BE111" s="2117"/>
      <c r="BF111" s="2118"/>
      <c r="BG111" s="2119"/>
      <c r="BH111" s="2119"/>
      <c r="BI111" s="2119"/>
      <c r="BJ111" s="2120"/>
    </row>
    <row r="112" spans="2:62" ht="20.25" customHeight="1" x14ac:dyDescent="0.15">
      <c r="B112" s="2050"/>
      <c r="C112" s="2135"/>
      <c r="D112" s="2136"/>
      <c r="E112" s="779"/>
      <c r="F112" s="780">
        <f>C111</f>
        <v>0</v>
      </c>
      <c r="G112" s="779"/>
      <c r="H112" s="780">
        <f>I111</f>
        <v>0</v>
      </c>
      <c r="I112" s="2137"/>
      <c r="J112" s="2138"/>
      <c r="K112" s="2139"/>
      <c r="L112" s="2140"/>
      <c r="M112" s="2140"/>
      <c r="N112" s="2136"/>
      <c r="O112" s="2066"/>
      <c r="P112" s="2067"/>
      <c r="Q112" s="2067"/>
      <c r="R112" s="2067"/>
      <c r="S112" s="2068"/>
      <c r="T112" s="773" t="s">
        <v>888</v>
      </c>
      <c r="U112" s="774"/>
      <c r="V112" s="775"/>
      <c r="W112" s="557" t="str">
        <f>IF(W111="","",VLOOKUP(W111,'[9]シフト記号表（従来型・ユニット型共通）'!$C$6:$L$47,10,FALSE))</f>
        <v/>
      </c>
      <c r="X112" s="558" t="str">
        <f>IF(X111="","",VLOOKUP(X111,'[9]シフト記号表（従来型・ユニット型共通）'!$C$6:$L$47,10,FALSE))</f>
        <v/>
      </c>
      <c r="Y112" s="558" t="str">
        <f>IF(Y111="","",VLOOKUP(Y111,'[9]シフト記号表（従来型・ユニット型共通）'!$C$6:$L$47,10,FALSE))</f>
        <v/>
      </c>
      <c r="Z112" s="558" t="str">
        <f>IF(Z111="","",VLOOKUP(Z111,'[9]シフト記号表（従来型・ユニット型共通）'!$C$6:$L$47,10,FALSE))</f>
        <v/>
      </c>
      <c r="AA112" s="558" t="str">
        <f>IF(AA111="","",VLOOKUP(AA111,'[9]シフト記号表（従来型・ユニット型共通）'!$C$6:$L$47,10,FALSE))</f>
        <v/>
      </c>
      <c r="AB112" s="558" t="str">
        <f>IF(AB111="","",VLOOKUP(AB111,'[9]シフト記号表（従来型・ユニット型共通）'!$C$6:$L$47,10,FALSE))</f>
        <v/>
      </c>
      <c r="AC112" s="559" t="str">
        <f>IF(AC111="","",VLOOKUP(AC111,'[9]シフト記号表（従来型・ユニット型共通）'!$C$6:$L$47,10,FALSE))</f>
        <v/>
      </c>
      <c r="AD112" s="557" t="str">
        <f>IF(AD111="","",VLOOKUP(AD111,'[9]シフト記号表（従来型・ユニット型共通）'!$C$6:$L$47,10,FALSE))</f>
        <v/>
      </c>
      <c r="AE112" s="558" t="str">
        <f>IF(AE111="","",VLOOKUP(AE111,'[9]シフト記号表（従来型・ユニット型共通）'!$C$6:$L$47,10,FALSE))</f>
        <v/>
      </c>
      <c r="AF112" s="558" t="str">
        <f>IF(AF111="","",VLOOKUP(AF111,'[9]シフト記号表（従来型・ユニット型共通）'!$C$6:$L$47,10,FALSE))</f>
        <v/>
      </c>
      <c r="AG112" s="558" t="str">
        <f>IF(AG111="","",VLOOKUP(AG111,'[9]シフト記号表（従来型・ユニット型共通）'!$C$6:$L$47,10,FALSE))</f>
        <v/>
      </c>
      <c r="AH112" s="558" t="str">
        <f>IF(AH111="","",VLOOKUP(AH111,'[9]シフト記号表（従来型・ユニット型共通）'!$C$6:$L$47,10,FALSE))</f>
        <v/>
      </c>
      <c r="AI112" s="558" t="str">
        <f>IF(AI111="","",VLOOKUP(AI111,'[9]シフト記号表（従来型・ユニット型共通）'!$C$6:$L$47,10,FALSE))</f>
        <v/>
      </c>
      <c r="AJ112" s="559" t="str">
        <f>IF(AJ111="","",VLOOKUP(AJ111,'[9]シフト記号表（従来型・ユニット型共通）'!$C$6:$L$47,10,FALSE))</f>
        <v/>
      </c>
      <c r="AK112" s="557" t="str">
        <f>IF(AK111="","",VLOOKUP(AK111,'[9]シフト記号表（従来型・ユニット型共通）'!$C$6:$L$47,10,FALSE))</f>
        <v/>
      </c>
      <c r="AL112" s="558" t="str">
        <f>IF(AL111="","",VLOOKUP(AL111,'[9]シフト記号表（従来型・ユニット型共通）'!$C$6:$L$47,10,FALSE))</f>
        <v/>
      </c>
      <c r="AM112" s="558" t="str">
        <f>IF(AM111="","",VLOOKUP(AM111,'[9]シフト記号表（従来型・ユニット型共通）'!$C$6:$L$47,10,FALSE))</f>
        <v/>
      </c>
      <c r="AN112" s="558" t="str">
        <f>IF(AN111="","",VLOOKUP(AN111,'[9]シフト記号表（従来型・ユニット型共通）'!$C$6:$L$47,10,FALSE))</f>
        <v/>
      </c>
      <c r="AO112" s="558" t="str">
        <f>IF(AO111="","",VLOOKUP(AO111,'[9]シフト記号表（従来型・ユニット型共通）'!$C$6:$L$47,10,FALSE))</f>
        <v/>
      </c>
      <c r="AP112" s="558" t="str">
        <f>IF(AP111="","",VLOOKUP(AP111,'[9]シフト記号表（従来型・ユニット型共通）'!$C$6:$L$47,10,FALSE))</f>
        <v/>
      </c>
      <c r="AQ112" s="559" t="str">
        <f>IF(AQ111="","",VLOOKUP(AQ111,'[9]シフト記号表（従来型・ユニット型共通）'!$C$6:$L$47,10,FALSE))</f>
        <v/>
      </c>
      <c r="AR112" s="557" t="str">
        <f>IF(AR111="","",VLOOKUP(AR111,'[9]シフト記号表（従来型・ユニット型共通）'!$C$6:$L$47,10,FALSE))</f>
        <v/>
      </c>
      <c r="AS112" s="558" t="str">
        <f>IF(AS111="","",VLOOKUP(AS111,'[9]シフト記号表（従来型・ユニット型共通）'!$C$6:$L$47,10,FALSE))</f>
        <v/>
      </c>
      <c r="AT112" s="558" t="str">
        <f>IF(AT111="","",VLOOKUP(AT111,'[9]シフト記号表（従来型・ユニット型共通）'!$C$6:$L$47,10,FALSE))</f>
        <v/>
      </c>
      <c r="AU112" s="558" t="str">
        <f>IF(AU111="","",VLOOKUP(AU111,'[9]シフト記号表（従来型・ユニット型共通）'!$C$6:$L$47,10,FALSE))</f>
        <v/>
      </c>
      <c r="AV112" s="558" t="str">
        <f>IF(AV111="","",VLOOKUP(AV111,'[9]シフト記号表（従来型・ユニット型共通）'!$C$6:$L$47,10,FALSE))</f>
        <v/>
      </c>
      <c r="AW112" s="558" t="str">
        <f>IF(AW111="","",VLOOKUP(AW111,'[9]シフト記号表（従来型・ユニット型共通）'!$C$6:$L$47,10,FALSE))</f>
        <v/>
      </c>
      <c r="AX112" s="559" t="str">
        <f>IF(AX111="","",VLOOKUP(AX111,'[9]シフト記号表（従来型・ユニット型共通）'!$C$6:$L$47,10,FALSE))</f>
        <v/>
      </c>
      <c r="AY112" s="557" t="str">
        <f>IF(AY111="","",VLOOKUP(AY111,'[9]シフト記号表（従来型・ユニット型共通）'!$C$6:$L$47,10,FALSE))</f>
        <v/>
      </c>
      <c r="AZ112" s="558" t="str">
        <f>IF(AZ111="","",VLOOKUP(AZ111,'[9]シフト記号表（従来型・ユニット型共通）'!$C$6:$L$47,10,FALSE))</f>
        <v/>
      </c>
      <c r="BA112" s="558" t="str">
        <f>IF(BA111="","",VLOOKUP(BA111,'[9]シフト記号表（従来型・ユニット型共通）'!$C$6:$L$47,10,FALSE))</f>
        <v/>
      </c>
      <c r="BB112" s="2132">
        <f>IF($BE$3="４週",SUM(W112:AX112),IF($BE$3="暦月",SUM(W112:BA112),""))</f>
        <v>0</v>
      </c>
      <c r="BC112" s="2133"/>
      <c r="BD112" s="2134">
        <f>IF($BE$3="４週",BB112/4,IF($BE$3="暦月",(BB112/($BE$8/7)),""))</f>
        <v>0</v>
      </c>
      <c r="BE112" s="2133"/>
      <c r="BF112" s="2129"/>
      <c r="BG112" s="2130"/>
      <c r="BH112" s="2130"/>
      <c r="BI112" s="2130"/>
      <c r="BJ112" s="2131"/>
    </row>
    <row r="113" spans="2:62" ht="20.25" customHeight="1" x14ac:dyDescent="0.15">
      <c r="B113" s="2049">
        <f>B111+1</f>
        <v>49</v>
      </c>
      <c r="C113" s="2121"/>
      <c r="D113" s="2122"/>
      <c r="E113" s="761"/>
      <c r="F113" s="762"/>
      <c r="G113" s="761"/>
      <c r="H113" s="762"/>
      <c r="I113" s="2123"/>
      <c r="J113" s="2124"/>
      <c r="K113" s="2125"/>
      <c r="L113" s="2126"/>
      <c r="M113" s="2126"/>
      <c r="N113" s="2122"/>
      <c r="O113" s="2066"/>
      <c r="P113" s="2067"/>
      <c r="Q113" s="2067"/>
      <c r="R113" s="2067"/>
      <c r="S113" s="2068"/>
      <c r="T113" s="776" t="s">
        <v>887</v>
      </c>
      <c r="U113" s="777"/>
      <c r="V113" s="778"/>
      <c r="W113" s="549"/>
      <c r="X113" s="550"/>
      <c r="Y113" s="550"/>
      <c r="Z113" s="550"/>
      <c r="AA113" s="550"/>
      <c r="AB113" s="550"/>
      <c r="AC113" s="551"/>
      <c r="AD113" s="549"/>
      <c r="AE113" s="550"/>
      <c r="AF113" s="550"/>
      <c r="AG113" s="550"/>
      <c r="AH113" s="550"/>
      <c r="AI113" s="550"/>
      <c r="AJ113" s="551"/>
      <c r="AK113" s="549"/>
      <c r="AL113" s="550"/>
      <c r="AM113" s="550"/>
      <c r="AN113" s="550"/>
      <c r="AO113" s="550"/>
      <c r="AP113" s="550"/>
      <c r="AQ113" s="551"/>
      <c r="AR113" s="549"/>
      <c r="AS113" s="550"/>
      <c r="AT113" s="550"/>
      <c r="AU113" s="550"/>
      <c r="AV113" s="550"/>
      <c r="AW113" s="550"/>
      <c r="AX113" s="551"/>
      <c r="AY113" s="549"/>
      <c r="AZ113" s="550"/>
      <c r="BA113" s="772"/>
      <c r="BB113" s="2127"/>
      <c r="BC113" s="2128"/>
      <c r="BD113" s="2116"/>
      <c r="BE113" s="2117"/>
      <c r="BF113" s="2118"/>
      <c r="BG113" s="2119"/>
      <c r="BH113" s="2119"/>
      <c r="BI113" s="2119"/>
      <c r="BJ113" s="2120"/>
    </row>
    <row r="114" spans="2:62" ht="20.25" customHeight="1" x14ac:dyDescent="0.15">
      <c r="B114" s="2050"/>
      <c r="C114" s="2135"/>
      <c r="D114" s="2136"/>
      <c r="E114" s="779"/>
      <c r="F114" s="780">
        <f>C113</f>
        <v>0</v>
      </c>
      <c r="G114" s="779"/>
      <c r="H114" s="780">
        <f>I113</f>
        <v>0</v>
      </c>
      <c r="I114" s="2137"/>
      <c r="J114" s="2138"/>
      <c r="K114" s="2139"/>
      <c r="L114" s="2140"/>
      <c r="M114" s="2140"/>
      <c r="N114" s="2136"/>
      <c r="O114" s="2066"/>
      <c r="P114" s="2067"/>
      <c r="Q114" s="2067"/>
      <c r="R114" s="2067"/>
      <c r="S114" s="2068"/>
      <c r="T114" s="773" t="s">
        <v>888</v>
      </c>
      <c r="U114" s="774"/>
      <c r="V114" s="775"/>
      <c r="W114" s="557" t="str">
        <f>IF(W113="","",VLOOKUP(W113,'[9]シフト記号表（従来型・ユニット型共通）'!$C$6:$L$47,10,FALSE))</f>
        <v/>
      </c>
      <c r="X114" s="558" t="str">
        <f>IF(X113="","",VLOOKUP(X113,'[9]シフト記号表（従来型・ユニット型共通）'!$C$6:$L$47,10,FALSE))</f>
        <v/>
      </c>
      <c r="Y114" s="558" t="str">
        <f>IF(Y113="","",VLOOKUP(Y113,'[9]シフト記号表（従来型・ユニット型共通）'!$C$6:$L$47,10,FALSE))</f>
        <v/>
      </c>
      <c r="Z114" s="558" t="str">
        <f>IF(Z113="","",VLOOKUP(Z113,'[9]シフト記号表（従来型・ユニット型共通）'!$C$6:$L$47,10,FALSE))</f>
        <v/>
      </c>
      <c r="AA114" s="558" t="str">
        <f>IF(AA113="","",VLOOKUP(AA113,'[9]シフト記号表（従来型・ユニット型共通）'!$C$6:$L$47,10,FALSE))</f>
        <v/>
      </c>
      <c r="AB114" s="558" t="str">
        <f>IF(AB113="","",VLOOKUP(AB113,'[9]シフト記号表（従来型・ユニット型共通）'!$C$6:$L$47,10,FALSE))</f>
        <v/>
      </c>
      <c r="AC114" s="559" t="str">
        <f>IF(AC113="","",VLOOKUP(AC113,'[9]シフト記号表（従来型・ユニット型共通）'!$C$6:$L$47,10,FALSE))</f>
        <v/>
      </c>
      <c r="AD114" s="557" t="str">
        <f>IF(AD113="","",VLOOKUP(AD113,'[9]シフト記号表（従来型・ユニット型共通）'!$C$6:$L$47,10,FALSE))</f>
        <v/>
      </c>
      <c r="AE114" s="558" t="str">
        <f>IF(AE113="","",VLOOKUP(AE113,'[9]シフト記号表（従来型・ユニット型共通）'!$C$6:$L$47,10,FALSE))</f>
        <v/>
      </c>
      <c r="AF114" s="558" t="str">
        <f>IF(AF113="","",VLOOKUP(AF113,'[9]シフト記号表（従来型・ユニット型共通）'!$C$6:$L$47,10,FALSE))</f>
        <v/>
      </c>
      <c r="AG114" s="558" t="str">
        <f>IF(AG113="","",VLOOKUP(AG113,'[9]シフト記号表（従来型・ユニット型共通）'!$C$6:$L$47,10,FALSE))</f>
        <v/>
      </c>
      <c r="AH114" s="558" t="str">
        <f>IF(AH113="","",VLOOKUP(AH113,'[9]シフト記号表（従来型・ユニット型共通）'!$C$6:$L$47,10,FALSE))</f>
        <v/>
      </c>
      <c r="AI114" s="558" t="str">
        <f>IF(AI113="","",VLOOKUP(AI113,'[9]シフト記号表（従来型・ユニット型共通）'!$C$6:$L$47,10,FALSE))</f>
        <v/>
      </c>
      <c r="AJ114" s="559" t="str">
        <f>IF(AJ113="","",VLOOKUP(AJ113,'[9]シフト記号表（従来型・ユニット型共通）'!$C$6:$L$47,10,FALSE))</f>
        <v/>
      </c>
      <c r="AK114" s="557" t="str">
        <f>IF(AK113="","",VLOOKUP(AK113,'[9]シフト記号表（従来型・ユニット型共通）'!$C$6:$L$47,10,FALSE))</f>
        <v/>
      </c>
      <c r="AL114" s="558" t="str">
        <f>IF(AL113="","",VLOOKUP(AL113,'[9]シフト記号表（従来型・ユニット型共通）'!$C$6:$L$47,10,FALSE))</f>
        <v/>
      </c>
      <c r="AM114" s="558" t="str">
        <f>IF(AM113="","",VLOOKUP(AM113,'[9]シフト記号表（従来型・ユニット型共通）'!$C$6:$L$47,10,FALSE))</f>
        <v/>
      </c>
      <c r="AN114" s="558" t="str">
        <f>IF(AN113="","",VLOOKUP(AN113,'[9]シフト記号表（従来型・ユニット型共通）'!$C$6:$L$47,10,FALSE))</f>
        <v/>
      </c>
      <c r="AO114" s="558" t="str">
        <f>IF(AO113="","",VLOOKUP(AO113,'[9]シフト記号表（従来型・ユニット型共通）'!$C$6:$L$47,10,FALSE))</f>
        <v/>
      </c>
      <c r="AP114" s="558" t="str">
        <f>IF(AP113="","",VLOOKUP(AP113,'[9]シフト記号表（従来型・ユニット型共通）'!$C$6:$L$47,10,FALSE))</f>
        <v/>
      </c>
      <c r="AQ114" s="559" t="str">
        <f>IF(AQ113="","",VLOOKUP(AQ113,'[9]シフト記号表（従来型・ユニット型共通）'!$C$6:$L$47,10,FALSE))</f>
        <v/>
      </c>
      <c r="AR114" s="557" t="str">
        <f>IF(AR113="","",VLOOKUP(AR113,'[9]シフト記号表（従来型・ユニット型共通）'!$C$6:$L$47,10,FALSE))</f>
        <v/>
      </c>
      <c r="AS114" s="558" t="str">
        <f>IF(AS113="","",VLOOKUP(AS113,'[9]シフト記号表（従来型・ユニット型共通）'!$C$6:$L$47,10,FALSE))</f>
        <v/>
      </c>
      <c r="AT114" s="558" t="str">
        <f>IF(AT113="","",VLOOKUP(AT113,'[9]シフト記号表（従来型・ユニット型共通）'!$C$6:$L$47,10,FALSE))</f>
        <v/>
      </c>
      <c r="AU114" s="558" t="str">
        <f>IF(AU113="","",VLOOKUP(AU113,'[9]シフト記号表（従来型・ユニット型共通）'!$C$6:$L$47,10,FALSE))</f>
        <v/>
      </c>
      <c r="AV114" s="558" t="str">
        <f>IF(AV113="","",VLOOKUP(AV113,'[9]シフト記号表（従来型・ユニット型共通）'!$C$6:$L$47,10,FALSE))</f>
        <v/>
      </c>
      <c r="AW114" s="558" t="str">
        <f>IF(AW113="","",VLOOKUP(AW113,'[9]シフト記号表（従来型・ユニット型共通）'!$C$6:$L$47,10,FALSE))</f>
        <v/>
      </c>
      <c r="AX114" s="559" t="str">
        <f>IF(AX113="","",VLOOKUP(AX113,'[9]シフト記号表（従来型・ユニット型共通）'!$C$6:$L$47,10,FALSE))</f>
        <v/>
      </c>
      <c r="AY114" s="557" t="str">
        <f>IF(AY113="","",VLOOKUP(AY113,'[9]シフト記号表（従来型・ユニット型共通）'!$C$6:$L$47,10,FALSE))</f>
        <v/>
      </c>
      <c r="AZ114" s="558" t="str">
        <f>IF(AZ113="","",VLOOKUP(AZ113,'[9]シフト記号表（従来型・ユニット型共通）'!$C$6:$L$47,10,FALSE))</f>
        <v/>
      </c>
      <c r="BA114" s="558" t="str">
        <f>IF(BA113="","",VLOOKUP(BA113,'[9]シフト記号表（従来型・ユニット型共通）'!$C$6:$L$47,10,FALSE))</f>
        <v/>
      </c>
      <c r="BB114" s="2132">
        <f>IF($BE$3="４週",SUM(W114:AX114),IF($BE$3="暦月",SUM(W114:BA114),""))</f>
        <v>0</v>
      </c>
      <c r="BC114" s="2133"/>
      <c r="BD114" s="2134">
        <f>IF($BE$3="４週",BB114/4,IF($BE$3="暦月",(BB114/($BE$8/7)),""))</f>
        <v>0</v>
      </c>
      <c r="BE114" s="2133"/>
      <c r="BF114" s="2129"/>
      <c r="BG114" s="2130"/>
      <c r="BH114" s="2130"/>
      <c r="BI114" s="2130"/>
      <c r="BJ114" s="2131"/>
    </row>
    <row r="115" spans="2:62" ht="20.25" customHeight="1" x14ac:dyDescent="0.15">
      <c r="B115" s="2049">
        <f>B113+1</f>
        <v>50</v>
      </c>
      <c r="C115" s="2121"/>
      <c r="D115" s="2122"/>
      <c r="E115" s="761"/>
      <c r="F115" s="762"/>
      <c r="G115" s="761"/>
      <c r="H115" s="762"/>
      <c r="I115" s="2123"/>
      <c r="J115" s="2124"/>
      <c r="K115" s="2125"/>
      <c r="L115" s="2126"/>
      <c r="M115" s="2126"/>
      <c r="N115" s="2122"/>
      <c r="O115" s="2066"/>
      <c r="P115" s="2067"/>
      <c r="Q115" s="2067"/>
      <c r="R115" s="2067"/>
      <c r="S115" s="2068"/>
      <c r="T115" s="776" t="s">
        <v>887</v>
      </c>
      <c r="U115" s="777"/>
      <c r="V115" s="778"/>
      <c r="W115" s="549"/>
      <c r="X115" s="550"/>
      <c r="Y115" s="550"/>
      <c r="Z115" s="550"/>
      <c r="AA115" s="550"/>
      <c r="AB115" s="550"/>
      <c r="AC115" s="551"/>
      <c r="AD115" s="549"/>
      <c r="AE115" s="550"/>
      <c r="AF115" s="550"/>
      <c r="AG115" s="550"/>
      <c r="AH115" s="550"/>
      <c r="AI115" s="550"/>
      <c r="AJ115" s="551"/>
      <c r="AK115" s="549"/>
      <c r="AL115" s="550"/>
      <c r="AM115" s="550"/>
      <c r="AN115" s="550"/>
      <c r="AO115" s="550"/>
      <c r="AP115" s="550"/>
      <c r="AQ115" s="551"/>
      <c r="AR115" s="549"/>
      <c r="AS115" s="550"/>
      <c r="AT115" s="550"/>
      <c r="AU115" s="550"/>
      <c r="AV115" s="550"/>
      <c r="AW115" s="550"/>
      <c r="AX115" s="551"/>
      <c r="AY115" s="549"/>
      <c r="AZ115" s="550"/>
      <c r="BA115" s="772"/>
      <c r="BB115" s="2127"/>
      <c r="BC115" s="2128"/>
      <c r="BD115" s="2116"/>
      <c r="BE115" s="2117"/>
      <c r="BF115" s="2118"/>
      <c r="BG115" s="2119"/>
      <c r="BH115" s="2119"/>
      <c r="BI115" s="2119"/>
      <c r="BJ115" s="2120"/>
    </row>
    <row r="116" spans="2:62" ht="20.25" customHeight="1" x14ac:dyDescent="0.15">
      <c r="B116" s="2050"/>
      <c r="C116" s="2135"/>
      <c r="D116" s="2136"/>
      <c r="E116" s="779"/>
      <c r="F116" s="780">
        <f>C115</f>
        <v>0</v>
      </c>
      <c r="G116" s="779"/>
      <c r="H116" s="780">
        <f>I115</f>
        <v>0</v>
      </c>
      <c r="I116" s="2137"/>
      <c r="J116" s="2138"/>
      <c r="K116" s="2139"/>
      <c r="L116" s="2140"/>
      <c r="M116" s="2140"/>
      <c r="N116" s="2136"/>
      <c r="O116" s="2066"/>
      <c r="P116" s="2067"/>
      <c r="Q116" s="2067"/>
      <c r="R116" s="2067"/>
      <c r="S116" s="2068"/>
      <c r="T116" s="773" t="s">
        <v>888</v>
      </c>
      <c r="U116" s="774"/>
      <c r="V116" s="775"/>
      <c r="W116" s="557" t="str">
        <f>IF(W115="","",VLOOKUP(W115,'[9]シフト記号表（従来型・ユニット型共通）'!$C$6:$L$47,10,FALSE))</f>
        <v/>
      </c>
      <c r="X116" s="558" t="str">
        <f>IF(X115="","",VLOOKUP(X115,'[9]シフト記号表（従来型・ユニット型共通）'!$C$6:$L$47,10,FALSE))</f>
        <v/>
      </c>
      <c r="Y116" s="558" t="str">
        <f>IF(Y115="","",VLOOKUP(Y115,'[9]シフト記号表（従来型・ユニット型共通）'!$C$6:$L$47,10,FALSE))</f>
        <v/>
      </c>
      <c r="Z116" s="558" t="str">
        <f>IF(Z115="","",VLOOKUP(Z115,'[9]シフト記号表（従来型・ユニット型共通）'!$C$6:$L$47,10,FALSE))</f>
        <v/>
      </c>
      <c r="AA116" s="558" t="str">
        <f>IF(AA115="","",VLOOKUP(AA115,'[9]シフト記号表（従来型・ユニット型共通）'!$C$6:$L$47,10,FALSE))</f>
        <v/>
      </c>
      <c r="AB116" s="558" t="str">
        <f>IF(AB115="","",VLOOKUP(AB115,'[9]シフト記号表（従来型・ユニット型共通）'!$C$6:$L$47,10,FALSE))</f>
        <v/>
      </c>
      <c r="AC116" s="559" t="str">
        <f>IF(AC115="","",VLOOKUP(AC115,'[9]シフト記号表（従来型・ユニット型共通）'!$C$6:$L$47,10,FALSE))</f>
        <v/>
      </c>
      <c r="AD116" s="557" t="str">
        <f>IF(AD115="","",VLOOKUP(AD115,'[9]シフト記号表（従来型・ユニット型共通）'!$C$6:$L$47,10,FALSE))</f>
        <v/>
      </c>
      <c r="AE116" s="558" t="str">
        <f>IF(AE115="","",VLOOKUP(AE115,'[9]シフト記号表（従来型・ユニット型共通）'!$C$6:$L$47,10,FALSE))</f>
        <v/>
      </c>
      <c r="AF116" s="558" t="str">
        <f>IF(AF115="","",VLOOKUP(AF115,'[9]シフト記号表（従来型・ユニット型共通）'!$C$6:$L$47,10,FALSE))</f>
        <v/>
      </c>
      <c r="AG116" s="558" t="str">
        <f>IF(AG115="","",VLOOKUP(AG115,'[9]シフト記号表（従来型・ユニット型共通）'!$C$6:$L$47,10,FALSE))</f>
        <v/>
      </c>
      <c r="AH116" s="558" t="str">
        <f>IF(AH115="","",VLOOKUP(AH115,'[9]シフト記号表（従来型・ユニット型共通）'!$C$6:$L$47,10,FALSE))</f>
        <v/>
      </c>
      <c r="AI116" s="558" t="str">
        <f>IF(AI115="","",VLOOKUP(AI115,'[9]シフト記号表（従来型・ユニット型共通）'!$C$6:$L$47,10,FALSE))</f>
        <v/>
      </c>
      <c r="AJ116" s="559" t="str">
        <f>IF(AJ115="","",VLOOKUP(AJ115,'[9]シフト記号表（従来型・ユニット型共通）'!$C$6:$L$47,10,FALSE))</f>
        <v/>
      </c>
      <c r="AK116" s="557" t="str">
        <f>IF(AK115="","",VLOOKUP(AK115,'[9]シフト記号表（従来型・ユニット型共通）'!$C$6:$L$47,10,FALSE))</f>
        <v/>
      </c>
      <c r="AL116" s="558" t="str">
        <f>IF(AL115="","",VLOOKUP(AL115,'[9]シフト記号表（従来型・ユニット型共通）'!$C$6:$L$47,10,FALSE))</f>
        <v/>
      </c>
      <c r="AM116" s="558" t="str">
        <f>IF(AM115="","",VLOOKUP(AM115,'[9]シフト記号表（従来型・ユニット型共通）'!$C$6:$L$47,10,FALSE))</f>
        <v/>
      </c>
      <c r="AN116" s="558" t="str">
        <f>IF(AN115="","",VLOOKUP(AN115,'[9]シフト記号表（従来型・ユニット型共通）'!$C$6:$L$47,10,FALSE))</f>
        <v/>
      </c>
      <c r="AO116" s="558" t="str">
        <f>IF(AO115="","",VLOOKUP(AO115,'[9]シフト記号表（従来型・ユニット型共通）'!$C$6:$L$47,10,FALSE))</f>
        <v/>
      </c>
      <c r="AP116" s="558" t="str">
        <f>IF(AP115="","",VLOOKUP(AP115,'[9]シフト記号表（従来型・ユニット型共通）'!$C$6:$L$47,10,FALSE))</f>
        <v/>
      </c>
      <c r="AQ116" s="559" t="str">
        <f>IF(AQ115="","",VLOOKUP(AQ115,'[9]シフト記号表（従来型・ユニット型共通）'!$C$6:$L$47,10,FALSE))</f>
        <v/>
      </c>
      <c r="AR116" s="557" t="str">
        <f>IF(AR115="","",VLOOKUP(AR115,'[9]シフト記号表（従来型・ユニット型共通）'!$C$6:$L$47,10,FALSE))</f>
        <v/>
      </c>
      <c r="AS116" s="558" t="str">
        <f>IF(AS115="","",VLOOKUP(AS115,'[9]シフト記号表（従来型・ユニット型共通）'!$C$6:$L$47,10,FALSE))</f>
        <v/>
      </c>
      <c r="AT116" s="558" t="str">
        <f>IF(AT115="","",VLOOKUP(AT115,'[9]シフト記号表（従来型・ユニット型共通）'!$C$6:$L$47,10,FALSE))</f>
        <v/>
      </c>
      <c r="AU116" s="558" t="str">
        <f>IF(AU115="","",VLOOKUP(AU115,'[9]シフト記号表（従来型・ユニット型共通）'!$C$6:$L$47,10,FALSE))</f>
        <v/>
      </c>
      <c r="AV116" s="558" t="str">
        <f>IF(AV115="","",VLOOKUP(AV115,'[9]シフト記号表（従来型・ユニット型共通）'!$C$6:$L$47,10,FALSE))</f>
        <v/>
      </c>
      <c r="AW116" s="558" t="str">
        <f>IF(AW115="","",VLOOKUP(AW115,'[9]シフト記号表（従来型・ユニット型共通）'!$C$6:$L$47,10,FALSE))</f>
        <v/>
      </c>
      <c r="AX116" s="559" t="str">
        <f>IF(AX115="","",VLOOKUP(AX115,'[9]シフト記号表（従来型・ユニット型共通）'!$C$6:$L$47,10,FALSE))</f>
        <v/>
      </c>
      <c r="AY116" s="557" t="str">
        <f>IF(AY115="","",VLOOKUP(AY115,'[9]シフト記号表（従来型・ユニット型共通）'!$C$6:$L$47,10,FALSE))</f>
        <v/>
      </c>
      <c r="AZ116" s="558" t="str">
        <f>IF(AZ115="","",VLOOKUP(AZ115,'[9]シフト記号表（従来型・ユニット型共通）'!$C$6:$L$47,10,FALSE))</f>
        <v/>
      </c>
      <c r="BA116" s="558" t="str">
        <f>IF(BA115="","",VLOOKUP(BA115,'[9]シフト記号表（従来型・ユニット型共通）'!$C$6:$L$47,10,FALSE))</f>
        <v/>
      </c>
      <c r="BB116" s="2132">
        <f>IF($BE$3="４週",SUM(W116:AX116),IF($BE$3="暦月",SUM(W116:BA116),""))</f>
        <v>0</v>
      </c>
      <c r="BC116" s="2133"/>
      <c r="BD116" s="2134">
        <f>IF($BE$3="４週",BB116/4,IF($BE$3="暦月",(BB116/($BE$8/7)),""))</f>
        <v>0</v>
      </c>
      <c r="BE116" s="2133"/>
      <c r="BF116" s="2129"/>
      <c r="BG116" s="2130"/>
      <c r="BH116" s="2130"/>
      <c r="BI116" s="2130"/>
      <c r="BJ116" s="2131"/>
    </row>
    <row r="117" spans="2:62" ht="20.25" customHeight="1" x14ac:dyDescent="0.15">
      <c r="B117" s="2049">
        <f>B115+1</f>
        <v>51</v>
      </c>
      <c r="C117" s="2121"/>
      <c r="D117" s="2122"/>
      <c r="E117" s="761"/>
      <c r="F117" s="762"/>
      <c r="G117" s="761"/>
      <c r="H117" s="762"/>
      <c r="I117" s="2123"/>
      <c r="J117" s="2124"/>
      <c r="K117" s="2125"/>
      <c r="L117" s="2126"/>
      <c r="M117" s="2126"/>
      <c r="N117" s="2122"/>
      <c r="O117" s="2066"/>
      <c r="P117" s="2067"/>
      <c r="Q117" s="2067"/>
      <c r="R117" s="2067"/>
      <c r="S117" s="2068"/>
      <c r="T117" s="776" t="s">
        <v>887</v>
      </c>
      <c r="U117" s="777"/>
      <c r="V117" s="778"/>
      <c r="W117" s="549"/>
      <c r="X117" s="550"/>
      <c r="Y117" s="550"/>
      <c r="Z117" s="550"/>
      <c r="AA117" s="550"/>
      <c r="AB117" s="550"/>
      <c r="AC117" s="551"/>
      <c r="AD117" s="549"/>
      <c r="AE117" s="550"/>
      <c r="AF117" s="550"/>
      <c r="AG117" s="550"/>
      <c r="AH117" s="550"/>
      <c r="AI117" s="550"/>
      <c r="AJ117" s="551"/>
      <c r="AK117" s="549"/>
      <c r="AL117" s="550"/>
      <c r="AM117" s="550"/>
      <c r="AN117" s="550"/>
      <c r="AO117" s="550"/>
      <c r="AP117" s="550"/>
      <c r="AQ117" s="551"/>
      <c r="AR117" s="549"/>
      <c r="AS117" s="550"/>
      <c r="AT117" s="550"/>
      <c r="AU117" s="550"/>
      <c r="AV117" s="550"/>
      <c r="AW117" s="550"/>
      <c r="AX117" s="551"/>
      <c r="AY117" s="549"/>
      <c r="AZ117" s="550"/>
      <c r="BA117" s="772"/>
      <c r="BB117" s="2127"/>
      <c r="BC117" s="2128"/>
      <c r="BD117" s="2116"/>
      <c r="BE117" s="2117"/>
      <c r="BF117" s="2118"/>
      <c r="BG117" s="2119"/>
      <c r="BH117" s="2119"/>
      <c r="BI117" s="2119"/>
      <c r="BJ117" s="2120"/>
    </row>
    <row r="118" spans="2:62" ht="20.25" customHeight="1" x14ac:dyDescent="0.15">
      <c r="B118" s="2050"/>
      <c r="C118" s="2135"/>
      <c r="D118" s="2136"/>
      <c r="E118" s="779"/>
      <c r="F118" s="780">
        <f>C117</f>
        <v>0</v>
      </c>
      <c r="G118" s="779"/>
      <c r="H118" s="780">
        <f>I117</f>
        <v>0</v>
      </c>
      <c r="I118" s="2137"/>
      <c r="J118" s="2138"/>
      <c r="K118" s="2139"/>
      <c r="L118" s="2140"/>
      <c r="M118" s="2140"/>
      <c r="N118" s="2136"/>
      <c r="O118" s="2066"/>
      <c r="P118" s="2067"/>
      <c r="Q118" s="2067"/>
      <c r="R118" s="2067"/>
      <c r="S118" s="2068"/>
      <c r="T118" s="773" t="s">
        <v>888</v>
      </c>
      <c r="U118" s="774"/>
      <c r="V118" s="775"/>
      <c r="W118" s="557" t="str">
        <f>IF(W117="","",VLOOKUP(W117,'[9]シフト記号表（従来型・ユニット型共通）'!$C$6:$L$47,10,FALSE))</f>
        <v/>
      </c>
      <c r="X118" s="558" t="str">
        <f>IF(X117="","",VLOOKUP(X117,'[9]シフト記号表（従来型・ユニット型共通）'!$C$6:$L$47,10,FALSE))</f>
        <v/>
      </c>
      <c r="Y118" s="558" t="str">
        <f>IF(Y117="","",VLOOKUP(Y117,'[9]シフト記号表（従来型・ユニット型共通）'!$C$6:$L$47,10,FALSE))</f>
        <v/>
      </c>
      <c r="Z118" s="558" t="str">
        <f>IF(Z117="","",VLOOKUP(Z117,'[9]シフト記号表（従来型・ユニット型共通）'!$C$6:$L$47,10,FALSE))</f>
        <v/>
      </c>
      <c r="AA118" s="558" t="str">
        <f>IF(AA117="","",VLOOKUP(AA117,'[9]シフト記号表（従来型・ユニット型共通）'!$C$6:$L$47,10,FALSE))</f>
        <v/>
      </c>
      <c r="AB118" s="558" t="str">
        <f>IF(AB117="","",VLOOKUP(AB117,'[9]シフト記号表（従来型・ユニット型共通）'!$C$6:$L$47,10,FALSE))</f>
        <v/>
      </c>
      <c r="AC118" s="559" t="str">
        <f>IF(AC117="","",VLOOKUP(AC117,'[9]シフト記号表（従来型・ユニット型共通）'!$C$6:$L$47,10,FALSE))</f>
        <v/>
      </c>
      <c r="AD118" s="557" t="str">
        <f>IF(AD117="","",VLOOKUP(AD117,'[9]シフト記号表（従来型・ユニット型共通）'!$C$6:$L$47,10,FALSE))</f>
        <v/>
      </c>
      <c r="AE118" s="558" t="str">
        <f>IF(AE117="","",VLOOKUP(AE117,'[9]シフト記号表（従来型・ユニット型共通）'!$C$6:$L$47,10,FALSE))</f>
        <v/>
      </c>
      <c r="AF118" s="558" t="str">
        <f>IF(AF117="","",VLOOKUP(AF117,'[9]シフト記号表（従来型・ユニット型共通）'!$C$6:$L$47,10,FALSE))</f>
        <v/>
      </c>
      <c r="AG118" s="558" t="str">
        <f>IF(AG117="","",VLOOKUP(AG117,'[9]シフト記号表（従来型・ユニット型共通）'!$C$6:$L$47,10,FALSE))</f>
        <v/>
      </c>
      <c r="AH118" s="558" t="str">
        <f>IF(AH117="","",VLOOKUP(AH117,'[9]シフト記号表（従来型・ユニット型共通）'!$C$6:$L$47,10,FALSE))</f>
        <v/>
      </c>
      <c r="AI118" s="558" t="str">
        <f>IF(AI117="","",VLOOKUP(AI117,'[9]シフト記号表（従来型・ユニット型共通）'!$C$6:$L$47,10,FALSE))</f>
        <v/>
      </c>
      <c r="AJ118" s="559" t="str">
        <f>IF(AJ117="","",VLOOKUP(AJ117,'[9]シフト記号表（従来型・ユニット型共通）'!$C$6:$L$47,10,FALSE))</f>
        <v/>
      </c>
      <c r="AK118" s="557" t="str">
        <f>IF(AK117="","",VLOOKUP(AK117,'[9]シフト記号表（従来型・ユニット型共通）'!$C$6:$L$47,10,FALSE))</f>
        <v/>
      </c>
      <c r="AL118" s="558" t="str">
        <f>IF(AL117="","",VLOOKUP(AL117,'[9]シフト記号表（従来型・ユニット型共通）'!$C$6:$L$47,10,FALSE))</f>
        <v/>
      </c>
      <c r="AM118" s="558" t="str">
        <f>IF(AM117="","",VLOOKUP(AM117,'[9]シフト記号表（従来型・ユニット型共通）'!$C$6:$L$47,10,FALSE))</f>
        <v/>
      </c>
      <c r="AN118" s="558" t="str">
        <f>IF(AN117="","",VLOOKUP(AN117,'[9]シフト記号表（従来型・ユニット型共通）'!$C$6:$L$47,10,FALSE))</f>
        <v/>
      </c>
      <c r="AO118" s="558" t="str">
        <f>IF(AO117="","",VLOOKUP(AO117,'[9]シフト記号表（従来型・ユニット型共通）'!$C$6:$L$47,10,FALSE))</f>
        <v/>
      </c>
      <c r="AP118" s="558" t="str">
        <f>IF(AP117="","",VLOOKUP(AP117,'[9]シフト記号表（従来型・ユニット型共通）'!$C$6:$L$47,10,FALSE))</f>
        <v/>
      </c>
      <c r="AQ118" s="559" t="str">
        <f>IF(AQ117="","",VLOOKUP(AQ117,'[9]シフト記号表（従来型・ユニット型共通）'!$C$6:$L$47,10,FALSE))</f>
        <v/>
      </c>
      <c r="AR118" s="557" t="str">
        <f>IF(AR117="","",VLOOKUP(AR117,'[9]シフト記号表（従来型・ユニット型共通）'!$C$6:$L$47,10,FALSE))</f>
        <v/>
      </c>
      <c r="AS118" s="558" t="str">
        <f>IF(AS117="","",VLOOKUP(AS117,'[9]シフト記号表（従来型・ユニット型共通）'!$C$6:$L$47,10,FALSE))</f>
        <v/>
      </c>
      <c r="AT118" s="558" t="str">
        <f>IF(AT117="","",VLOOKUP(AT117,'[9]シフト記号表（従来型・ユニット型共通）'!$C$6:$L$47,10,FALSE))</f>
        <v/>
      </c>
      <c r="AU118" s="558" t="str">
        <f>IF(AU117="","",VLOOKUP(AU117,'[9]シフト記号表（従来型・ユニット型共通）'!$C$6:$L$47,10,FALSE))</f>
        <v/>
      </c>
      <c r="AV118" s="558" t="str">
        <f>IF(AV117="","",VLOOKUP(AV117,'[9]シフト記号表（従来型・ユニット型共通）'!$C$6:$L$47,10,FALSE))</f>
        <v/>
      </c>
      <c r="AW118" s="558" t="str">
        <f>IF(AW117="","",VLOOKUP(AW117,'[9]シフト記号表（従来型・ユニット型共通）'!$C$6:$L$47,10,FALSE))</f>
        <v/>
      </c>
      <c r="AX118" s="559" t="str">
        <f>IF(AX117="","",VLOOKUP(AX117,'[9]シフト記号表（従来型・ユニット型共通）'!$C$6:$L$47,10,FALSE))</f>
        <v/>
      </c>
      <c r="AY118" s="557" t="str">
        <f>IF(AY117="","",VLOOKUP(AY117,'[9]シフト記号表（従来型・ユニット型共通）'!$C$6:$L$47,10,FALSE))</f>
        <v/>
      </c>
      <c r="AZ118" s="558" t="str">
        <f>IF(AZ117="","",VLOOKUP(AZ117,'[9]シフト記号表（従来型・ユニット型共通）'!$C$6:$L$47,10,FALSE))</f>
        <v/>
      </c>
      <c r="BA118" s="558" t="str">
        <f>IF(BA117="","",VLOOKUP(BA117,'[9]シフト記号表（従来型・ユニット型共通）'!$C$6:$L$47,10,FALSE))</f>
        <v/>
      </c>
      <c r="BB118" s="2132">
        <f>IF($BE$3="４週",SUM(W118:AX118),IF($BE$3="暦月",SUM(W118:BA118),""))</f>
        <v>0</v>
      </c>
      <c r="BC118" s="2133"/>
      <c r="BD118" s="2134">
        <f>IF($BE$3="４週",BB118/4,IF($BE$3="暦月",(BB118/($BE$8/7)),""))</f>
        <v>0</v>
      </c>
      <c r="BE118" s="2133"/>
      <c r="BF118" s="2129"/>
      <c r="BG118" s="2130"/>
      <c r="BH118" s="2130"/>
      <c r="BI118" s="2130"/>
      <c r="BJ118" s="2131"/>
    </row>
    <row r="119" spans="2:62" ht="20.25" customHeight="1" x14ac:dyDescent="0.15">
      <c r="B119" s="2049">
        <f>B117+1</f>
        <v>52</v>
      </c>
      <c r="C119" s="2121"/>
      <c r="D119" s="2122"/>
      <c r="E119" s="761"/>
      <c r="F119" s="762"/>
      <c r="G119" s="761"/>
      <c r="H119" s="762"/>
      <c r="I119" s="2123"/>
      <c r="J119" s="2124"/>
      <c r="K119" s="2125"/>
      <c r="L119" s="2126"/>
      <c r="M119" s="2126"/>
      <c r="N119" s="2122"/>
      <c r="O119" s="2066"/>
      <c r="P119" s="2067"/>
      <c r="Q119" s="2067"/>
      <c r="R119" s="2067"/>
      <c r="S119" s="2068"/>
      <c r="T119" s="776" t="s">
        <v>887</v>
      </c>
      <c r="U119" s="777"/>
      <c r="V119" s="778"/>
      <c r="W119" s="549"/>
      <c r="X119" s="550"/>
      <c r="Y119" s="550"/>
      <c r="Z119" s="550"/>
      <c r="AA119" s="550"/>
      <c r="AB119" s="550"/>
      <c r="AC119" s="551"/>
      <c r="AD119" s="549"/>
      <c r="AE119" s="550"/>
      <c r="AF119" s="550"/>
      <c r="AG119" s="550"/>
      <c r="AH119" s="550"/>
      <c r="AI119" s="550"/>
      <c r="AJ119" s="551"/>
      <c r="AK119" s="549"/>
      <c r="AL119" s="550"/>
      <c r="AM119" s="550"/>
      <c r="AN119" s="550"/>
      <c r="AO119" s="550"/>
      <c r="AP119" s="550"/>
      <c r="AQ119" s="551"/>
      <c r="AR119" s="549"/>
      <c r="AS119" s="550"/>
      <c r="AT119" s="550"/>
      <c r="AU119" s="550"/>
      <c r="AV119" s="550"/>
      <c r="AW119" s="550"/>
      <c r="AX119" s="551"/>
      <c r="AY119" s="549"/>
      <c r="AZ119" s="550"/>
      <c r="BA119" s="772"/>
      <c r="BB119" s="2127"/>
      <c r="BC119" s="2128"/>
      <c r="BD119" s="2116"/>
      <c r="BE119" s="2117"/>
      <c r="BF119" s="2118"/>
      <c r="BG119" s="2119"/>
      <c r="BH119" s="2119"/>
      <c r="BI119" s="2119"/>
      <c r="BJ119" s="2120"/>
    </row>
    <row r="120" spans="2:62" ht="20.25" customHeight="1" x14ac:dyDescent="0.15">
      <c r="B120" s="2050"/>
      <c r="C120" s="2135"/>
      <c r="D120" s="2136"/>
      <c r="E120" s="779"/>
      <c r="F120" s="780">
        <f>C119</f>
        <v>0</v>
      </c>
      <c r="G120" s="779"/>
      <c r="H120" s="780">
        <f>I119</f>
        <v>0</v>
      </c>
      <c r="I120" s="2137"/>
      <c r="J120" s="2138"/>
      <c r="K120" s="2139"/>
      <c r="L120" s="2140"/>
      <c r="M120" s="2140"/>
      <c r="N120" s="2136"/>
      <c r="O120" s="2066"/>
      <c r="P120" s="2067"/>
      <c r="Q120" s="2067"/>
      <c r="R120" s="2067"/>
      <c r="S120" s="2068"/>
      <c r="T120" s="773" t="s">
        <v>888</v>
      </c>
      <c r="U120" s="774"/>
      <c r="V120" s="775"/>
      <c r="W120" s="557" t="str">
        <f>IF(W119="","",VLOOKUP(W119,'[9]シフト記号表（従来型・ユニット型共通）'!$C$6:$L$47,10,FALSE))</f>
        <v/>
      </c>
      <c r="X120" s="558" t="str">
        <f>IF(X119="","",VLOOKUP(X119,'[9]シフト記号表（従来型・ユニット型共通）'!$C$6:$L$47,10,FALSE))</f>
        <v/>
      </c>
      <c r="Y120" s="558" t="str">
        <f>IF(Y119="","",VLOOKUP(Y119,'[9]シフト記号表（従来型・ユニット型共通）'!$C$6:$L$47,10,FALSE))</f>
        <v/>
      </c>
      <c r="Z120" s="558" t="str">
        <f>IF(Z119="","",VLOOKUP(Z119,'[9]シフト記号表（従来型・ユニット型共通）'!$C$6:$L$47,10,FALSE))</f>
        <v/>
      </c>
      <c r="AA120" s="558" t="str">
        <f>IF(AA119="","",VLOOKUP(AA119,'[9]シフト記号表（従来型・ユニット型共通）'!$C$6:$L$47,10,FALSE))</f>
        <v/>
      </c>
      <c r="AB120" s="558" t="str">
        <f>IF(AB119="","",VLOOKUP(AB119,'[9]シフト記号表（従来型・ユニット型共通）'!$C$6:$L$47,10,FALSE))</f>
        <v/>
      </c>
      <c r="AC120" s="559" t="str">
        <f>IF(AC119="","",VLOOKUP(AC119,'[9]シフト記号表（従来型・ユニット型共通）'!$C$6:$L$47,10,FALSE))</f>
        <v/>
      </c>
      <c r="AD120" s="557" t="str">
        <f>IF(AD119="","",VLOOKUP(AD119,'[9]シフト記号表（従来型・ユニット型共通）'!$C$6:$L$47,10,FALSE))</f>
        <v/>
      </c>
      <c r="AE120" s="558" t="str">
        <f>IF(AE119="","",VLOOKUP(AE119,'[9]シフト記号表（従来型・ユニット型共通）'!$C$6:$L$47,10,FALSE))</f>
        <v/>
      </c>
      <c r="AF120" s="558" t="str">
        <f>IF(AF119="","",VLOOKUP(AF119,'[9]シフト記号表（従来型・ユニット型共通）'!$C$6:$L$47,10,FALSE))</f>
        <v/>
      </c>
      <c r="AG120" s="558" t="str">
        <f>IF(AG119="","",VLOOKUP(AG119,'[9]シフト記号表（従来型・ユニット型共通）'!$C$6:$L$47,10,FALSE))</f>
        <v/>
      </c>
      <c r="AH120" s="558" t="str">
        <f>IF(AH119="","",VLOOKUP(AH119,'[9]シフト記号表（従来型・ユニット型共通）'!$C$6:$L$47,10,FALSE))</f>
        <v/>
      </c>
      <c r="AI120" s="558" t="str">
        <f>IF(AI119="","",VLOOKUP(AI119,'[9]シフト記号表（従来型・ユニット型共通）'!$C$6:$L$47,10,FALSE))</f>
        <v/>
      </c>
      <c r="AJ120" s="559" t="str">
        <f>IF(AJ119="","",VLOOKUP(AJ119,'[9]シフト記号表（従来型・ユニット型共通）'!$C$6:$L$47,10,FALSE))</f>
        <v/>
      </c>
      <c r="AK120" s="557" t="str">
        <f>IF(AK119="","",VLOOKUP(AK119,'[9]シフト記号表（従来型・ユニット型共通）'!$C$6:$L$47,10,FALSE))</f>
        <v/>
      </c>
      <c r="AL120" s="558" t="str">
        <f>IF(AL119="","",VLOOKUP(AL119,'[9]シフト記号表（従来型・ユニット型共通）'!$C$6:$L$47,10,FALSE))</f>
        <v/>
      </c>
      <c r="AM120" s="558" t="str">
        <f>IF(AM119="","",VLOOKUP(AM119,'[9]シフト記号表（従来型・ユニット型共通）'!$C$6:$L$47,10,FALSE))</f>
        <v/>
      </c>
      <c r="AN120" s="558" t="str">
        <f>IF(AN119="","",VLOOKUP(AN119,'[9]シフト記号表（従来型・ユニット型共通）'!$C$6:$L$47,10,FALSE))</f>
        <v/>
      </c>
      <c r="AO120" s="558" t="str">
        <f>IF(AO119="","",VLOOKUP(AO119,'[9]シフト記号表（従来型・ユニット型共通）'!$C$6:$L$47,10,FALSE))</f>
        <v/>
      </c>
      <c r="AP120" s="558" t="str">
        <f>IF(AP119="","",VLOOKUP(AP119,'[9]シフト記号表（従来型・ユニット型共通）'!$C$6:$L$47,10,FALSE))</f>
        <v/>
      </c>
      <c r="AQ120" s="559" t="str">
        <f>IF(AQ119="","",VLOOKUP(AQ119,'[9]シフト記号表（従来型・ユニット型共通）'!$C$6:$L$47,10,FALSE))</f>
        <v/>
      </c>
      <c r="AR120" s="557" t="str">
        <f>IF(AR119="","",VLOOKUP(AR119,'[9]シフト記号表（従来型・ユニット型共通）'!$C$6:$L$47,10,FALSE))</f>
        <v/>
      </c>
      <c r="AS120" s="558" t="str">
        <f>IF(AS119="","",VLOOKUP(AS119,'[9]シフト記号表（従来型・ユニット型共通）'!$C$6:$L$47,10,FALSE))</f>
        <v/>
      </c>
      <c r="AT120" s="558" t="str">
        <f>IF(AT119="","",VLOOKUP(AT119,'[9]シフト記号表（従来型・ユニット型共通）'!$C$6:$L$47,10,FALSE))</f>
        <v/>
      </c>
      <c r="AU120" s="558" t="str">
        <f>IF(AU119="","",VLOOKUP(AU119,'[9]シフト記号表（従来型・ユニット型共通）'!$C$6:$L$47,10,FALSE))</f>
        <v/>
      </c>
      <c r="AV120" s="558" t="str">
        <f>IF(AV119="","",VLOOKUP(AV119,'[9]シフト記号表（従来型・ユニット型共通）'!$C$6:$L$47,10,FALSE))</f>
        <v/>
      </c>
      <c r="AW120" s="558" t="str">
        <f>IF(AW119="","",VLOOKUP(AW119,'[9]シフト記号表（従来型・ユニット型共通）'!$C$6:$L$47,10,FALSE))</f>
        <v/>
      </c>
      <c r="AX120" s="559" t="str">
        <f>IF(AX119="","",VLOOKUP(AX119,'[9]シフト記号表（従来型・ユニット型共通）'!$C$6:$L$47,10,FALSE))</f>
        <v/>
      </c>
      <c r="AY120" s="557" t="str">
        <f>IF(AY119="","",VLOOKUP(AY119,'[9]シフト記号表（従来型・ユニット型共通）'!$C$6:$L$47,10,FALSE))</f>
        <v/>
      </c>
      <c r="AZ120" s="558" t="str">
        <f>IF(AZ119="","",VLOOKUP(AZ119,'[9]シフト記号表（従来型・ユニット型共通）'!$C$6:$L$47,10,FALSE))</f>
        <v/>
      </c>
      <c r="BA120" s="558" t="str">
        <f>IF(BA119="","",VLOOKUP(BA119,'[9]シフト記号表（従来型・ユニット型共通）'!$C$6:$L$47,10,FALSE))</f>
        <v/>
      </c>
      <c r="BB120" s="2132">
        <f>IF($BE$3="４週",SUM(W120:AX120),IF($BE$3="暦月",SUM(W120:BA120),""))</f>
        <v>0</v>
      </c>
      <c r="BC120" s="2133"/>
      <c r="BD120" s="2134">
        <f>IF($BE$3="４週",BB120/4,IF($BE$3="暦月",(BB120/($BE$8/7)),""))</f>
        <v>0</v>
      </c>
      <c r="BE120" s="2133"/>
      <c r="BF120" s="2129"/>
      <c r="BG120" s="2130"/>
      <c r="BH120" s="2130"/>
      <c r="BI120" s="2130"/>
      <c r="BJ120" s="2131"/>
    </row>
    <row r="121" spans="2:62" ht="20.25" customHeight="1" x14ac:dyDescent="0.15">
      <c r="B121" s="2049">
        <f>B119+1</f>
        <v>53</v>
      </c>
      <c r="C121" s="2121"/>
      <c r="D121" s="2122"/>
      <c r="E121" s="761"/>
      <c r="F121" s="762"/>
      <c r="G121" s="761"/>
      <c r="H121" s="762"/>
      <c r="I121" s="2123"/>
      <c r="J121" s="2124"/>
      <c r="K121" s="2125"/>
      <c r="L121" s="2126"/>
      <c r="M121" s="2126"/>
      <c r="N121" s="2122"/>
      <c r="O121" s="2066"/>
      <c r="P121" s="2067"/>
      <c r="Q121" s="2067"/>
      <c r="R121" s="2067"/>
      <c r="S121" s="2068"/>
      <c r="T121" s="776" t="s">
        <v>887</v>
      </c>
      <c r="U121" s="777"/>
      <c r="V121" s="778"/>
      <c r="W121" s="549"/>
      <c r="X121" s="550"/>
      <c r="Y121" s="550"/>
      <c r="Z121" s="550"/>
      <c r="AA121" s="550"/>
      <c r="AB121" s="550"/>
      <c r="AC121" s="551"/>
      <c r="AD121" s="549"/>
      <c r="AE121" s="550"/>
      <c r="AF121" s="550"/>
      <c r="AG121" s="550"/>
      <c r="AH121" s="550"/>
      <c r="AI121" s="550"/>
      <c r="AJ121" s="551"/>
      <c r="AK121" s="549"/>
      <c r="AL121" s="550"/>
      <c r="AM121" s="550"/>
      <c r="AN121" s="550"/>
      <c r="AO121" s="550"/>
      <c r="AP121" s="550"/>
      <c r="AQ121" s="551"/>
      <c r="AR121" s="549"/>
      <c r="AS121" s="550"/>
      <c r="AT121" s="550"/>
      <c r="AU121" s="550"/>
      <c r="AV121" s="550"/>
      <c r="AW121" s="550"/>
      <c r="AX121" s="551"/>
      <c r="AY121" s="549"/>
      <c r="AZ121" s="550"/>
      <c r="BA121" s="772"/>
      <c r="BB121" s="2127"/>
      <c r="BC121" s="2128"/>
      <c r="BD121" s="2116"/>
      <c r="BE121" s="2117"/>
      <c r="BF121" s="2118"/>
      <c r="BG121" s="2119"/>
      <c r="BH121" s="2119"/>
      <c r="BI121" s="2119"/>
      <c r="BJ121" s="2120"/>
    </row>
    <row r="122" spans="2:62" ht="20.25" customHeight="1" x14ac:dyDescent="0.15">
      <c r="B122" s="2050"/>
      <c r="C122" s="2135"/>
      <c r="D122" s="2136"/>
      <c r="E122" s="779"/>
      <c r="F122" s="780">
        <f>C121</f>
        <v>0</v>
      </c>
      <c r="G122" s="779"/>
      <c r="H122" s="780">
        <f>I121</f>
        <v>0</v>
      </c>
      <c r="I122" s="2137"/>
      <c r="J122" s="2138"/>
      <c r="K122" s="2139"/>
      <c r="L122" s="2140"/>
      <c r="M122" s="2140"/>
      <c r="N122" s="2136"/>
      <c r="O122" s="2066"/>
      <c r="P122" s="2067"/>
      <c r="Q122" s="2067"/>
      <c r="R122" s="2067"/>
      <c r="S122" s="2068"/>
      <c r="T122" s="773" t="s">
        <v>888</v>
      </c>
      <c r="U122" s="774"/>
      <c r="V122" s="775"/>
      <c r="W122" s="557" t="str">
        <f>IF(W121="","",VLOOKUP(W121,'[9]シフト記号表（従来型・ユニット型共通）'!$C$6:$L$47,10,FALSE))</f>
        <v/>
      </c>
      <c r="X122" s="558" t="str">
        <f>IF(X121="","",VLOOKUP(X121,'[9]シフト記号表（従来型・ユニット型共通）'!$C$6:$L$47,10,FALSE))</f>
        <v/>
      </c>
      <c r="Y122" s="558" t="str">
        <f>IF(Y121="","",VLOOKUP(Y121,'[9]シフト記号表（従来型・ユニット型共通）'!$C$6:$L$47,10,FALSE))</f>
        <v/>
      </c>
      <c r="Z122" s="558" t="str">
        <f>IF(Z121="","",VLOOKUP(Z121,'[9]シフト記号表（従来型・ユニット型共通）'!$C$6:$L$47,10,FALSE))</f>
        <v/>
      </c>
      <c r="AA122" s="558" t="str">
        <f>IF(AA121="","",VLOOKUP(AA121,'[9]シフト記号表（従来型・ユニット型共通）'!$C$6:$L$47,10,FALSE))</f>
        <v/>
      </c>
      <c r="AB122" s="558" t="str">
        <f>IF(AB121="","",VLOOKUP(AB121,'[9]シフト記号表（従来型・ユニット型共通）'!$C$6:$L$47,10,FALSE))</f>
        <v/>
      </c>
      <c r="AC122" s="559" t="str">
        <f>IF(AC121="","",VLOOKUP(AC121,'[9]シフト記号表（従来型・ユニット型共通）'!$C$6:$L$47,10,FALSE))</f>
        <v/>
      </c>
      <c r="AD122" s="557" t="str">
        <f>IF(AD121="","",VLOOKUP(AD121,'[9]シフト記号表（従来型・ユニット型共通）'!$C$6:$L$47,10,FALSE))</f>
        <v/>
      </c>
      <c r="AE122" s="558" t="str">
        <f>IF(AE121="","",VLOOKUP(AE121,'[9]シフト記号表（従来型・ユニット型共通）'!$C$6:$L$47,10,FALSE))</f>
        <v/>
      </c>
      <c r="AF122" s="558" t="str">
        <f>IF(AF121="","",VLOOKUP(AF121,'[9]シフト記号表（従来型・ユニット型共通）'!$C$6:$L$47,10,FALSE))</f>
        <v/>
      </c>
      <c r="AG122" s="558" t="str">
        <f>IF(AG121="","",VLOOKUP(AG121,'[9]シフト記号表（従来型・ユニット型共通）'!$C$6:$L$47,10,FALSE))</f>
        <v/>
      </c>
      <c r="AH122" s="558" t="str">
        <f>IF(AH121="","",VLOOKUP(AH121,'[9]シフト記号表（従来型・ユニット型共通）'!$C$6:$L$47,10,FALSE))</f>
        <v/>
      </c>
      <c r="AI122" s="558" t="str">
        <f>IF(AI121="","",VLOOKUP(AI121,'[9]シフト記号表（従来型・ユニット型共通）'!$C$6:$L$47,10,FALSE))</f>
        <v/>
      </c>
      <c r="AJ122" s="559" t="str">
        <f>IF(AJ121="","",VLOOKUP(AJ121,'[9]シフト記号表（従来型・ユニット型共通）'!$C$6:$L$47,10,FALSE))</f>
        <v/>
      </c>
      <c r="AK122" s="557" t="str">
        <f>IF(AK121="","",VLOOKUP(AK121,'[9]シフト記号表（従来型・ユニット型共通）'!$C$6:$L$47,10,FALSE))</f>
        <v/>
      </c>
      <c r="AL122" s="558" t="str">
        <f>IF(AL121="","",VLOOKUP(AL121,'[9]シフト記号表（従来型・ユニット型共通）'!$C$6:$L$47,10,FALSE))</f>
        <v/>
      </c>
      <c r="AM122" s="558" t="str">
        <f>IF(AM121="","",VLOOKUP(AM121,'[9]シフト記号表（従来型・ユニット型共通）'!$C$6:$L$47,10,FALSE))</f>
        <v/>
      </c>
      <c r="AN122" s="558" t="str">
        <f>IF(AN121="","",VLOOKUP(AN121,'[9]シフト記号表（従来型・ユニット型共通）'!$C$6:$L$47,10,FALSE))</f>
        <v/>
      </c>
      <c r="AO122" s="558" t="str">
        <f>IF(AO121="","",VLOOKUP(AO121,'[9]シフト記号表（従来型・ユニット型共通）'!$C$6:$L$47,10,FALSE))</f>
        <v/>
      </c>
      <c r="AP122" s="558" t="str">
        <f>IF(AP121="","",VLOOKUP(AP121,'[9]シフト記号表（従来型・ユニット型共通）'!$C$6:$L$47,10,FALSE))</f>
        <v/>
      </c>
      <c r="AQ122" s="559" t="str">
        <f>IF(AQ121="","",VLOOKUP(AQ121,'[9]シフト記号表（従来型・ユニット型共通）'!$C$6:$L$47,10,FALSE))</f>
        <v/>
      </c>
      <c r="AR122" s="557" t="str">
        <f>IF(AR121="","",VLOOKUP(AR121,'[9]シフト記号表（従来型・ユニット型共通）'!$C$6:$L$47,10,FALSE))</f>
        <v/>
      </c>
      <c r="AS122" s="558" t="str">
        <f>IF(AS121="","",VLOOKUP(AS121,'[9]シフト記号表（従来型・ユニット型共通）'!$C$6:$L$47,10,FALSE))</f>
        <v/>
      </c>
      <c r="AT122" s="558" t="str">
        <f>IF(AT121="","",VLOOKUP(AT121,'[9]シフト記号表（従来型・ユニット型共通）'!$C$6:$L$47,10,FALSE))</f>
        <v/>
      </c>
      <c r="AU122" s="558" t="str">
        <f>IF(AU121="","",VLOOKUP(AU121,'[9]シフト記号表（従来型・ユニット型共通）'!$C$6:$L$47,10,FALSE))</f>
        <v/>
      </c>
      <c r="AV122" s="558" t="str">
        <f>IF(AV121="","",VLOOKUP(AV121,'[9]シフト記号表（従来型・ユニット型共通）'!$C$6:$L$47,10,FALSE))</f>
        <v/>
      </c>
      <c r="AW122" s="558" t="str">
        <f>IF(AW121="","",VLOOKUP(AW121,'[9]シフト記号表（従来型・ユニット型共通）'!$C$6:$L$47,10,FALSE))</f>
        <v/>
      </c>
      <c r="AX122" s="559" t="str">
        <f>IF(AX121="","",VLOOKUP(AX121,'[9]シフト記号表（従来型・ユニット型共通）'!$C$6:$L$47,10,FALSE))</f>
        <v/>
      </c>
      <c r="AY122" s="557" t="str">
        <f>IF(AY121="","",VLOOKUP(AY121,'[9]シフト記号表（従来型・ユニット型共通）'!$C$6:$L$47,10,FALSE))</f>
        <v/>
      </c>
      <c r="AZ122" s="558" t="str">
        <f>IF(AZ121="","",VLOOKUP(AZ121,'[9]シフト記号表（従来型・ユニット型共通）'!$C$6:$L$47,10,FALSE))</f>
        <v/>
      </c>
      <c r="BA122" s="558" t="str">
        <f>IF(BA121="","",VLOOKUP(BA121,'[9]シフト記号表（従来型・ユニット型共通）'!$C$6:$L$47,10,FALSE))</f>
        <v/>
      </c>
      <c r="BB122" s="2132">
        <f>IF($BE$3="４週",SUM(W122:AX122),IF($BE$3="暦月",SUM(W122:BA122),""))</f>
        <v>0</v>
      </c>
      <c r="BC122" s="2133"/>
      <c r="BD122" s="2134">
        <f>IF($BE$3="４週",BB122/4,IF($BE$3="暦月",(BB122/($BE$8/7)),""))</f>
        <v>0</v>
      </c>
      <c r="BE122" s="2133"/>
      <c r="BF122" s="2129"/>
      <c r="BG122" s="2130"/>
      <c r="BH122" s="2130"/>
      <c r="BI122" s="2130"/>
      <c r="BJ122" s="2131"/>
    </row>
    <row r="123" spans="2:62" ht="20.25" customHeight="1" x14ac:dyDescent="0.15">
      <c r="B123" s="2049">
        <f>B121+1</f>
        <v>54</v>
      </c>
      <c r="C123" s="2121"/>
      <c r="D123" s="2122"/>
      <c r="E123" s="761"/>
      <c r="F123" s="762"/>
      <c r="G123" s="761"/>
      <c r="H123" s="762"/>
      <c r="I123" s="2123"/>
      <c r="J123" s="2124"/>
      <c r="K123" s="2125"/>
      <c r="L123" s="2126"/>
      <c r="M123" s="2126"/>
      <c r="N123" s="2122"/>
      <c r="O123" s="2066"/>
      <c r="P123" s="2067"/>
      <c r="Q123" s="2067"/>
      <c r="R123" s="2067"/>
      <c r="S123" s="2068"/>
      <c r="T123" s="776" t="s">
        <v>887</v>
      </c>
      <c r="U123" s="777"/>
      <c r="V123" s="778"/>
      <c r="W123" s="549"/>
      <c r="X123" s="550"/>
      <c r="Y123" s="550"/>
      <c r="Z123" s="550"/>
      <c r="AA123" s="550"/>
      <c r="AB123" s="550"/>
      <c r="AC123" s="551"/>
      <c r="AD123" s="549"/>
      <c r="AE123" s="550"/>
      <c r="AF123" s="550"/>
      <c r="AG123" s="550"/>
      <c r="AH123" s="550"/>
      <c r="AI123" s="550"/>
      <c r="AJ123" s="551"/>
      <c r="AK123" s="549"/>
      <c r="AL123" s="550"/>
      <c r="AM123" s="550"/>
      <c r="AN123" s="550"/>
      <c r="AO123" s="550"/>
      <c r="AP123" s="550"/>
      <c r="AQ123" s="551"/>
      <c r="AR123" s="549"/>
      <c r="AS123" s="550"/>
      <c r="AT123" s="550"/>
      <c r="AU123" s="550"/>
      <c r="AV123" s="550"/>
      <c r="AW123" s="550"/>
      <c r="AX123" s="551"/>
      <c r="AY123" s="549"/>
      <c r="AZ123" s="550"/>
      <c r="BA123" s="772"/>
      <c r="BB123" s="2127"/>
      <c r="BC123" s="2128"/>
      <c r="BD123" s="2116"/>
      <c r="BE123" s="2117"/>
      <c r="BF123" s="2118"/>
      <c r="BG123" s="2119"/>
      <c r="BH123" s="2119"/>
      <c r="BI123" s="2119"/>
      <c r="BJ123" s="2120"/>
    </row>
    <row r="124" spans="2:62" ht="20.25" customHeight="1" x14ac:dyDescent="0.15">
      <c r="B124" s="2050"/>
      <c r="C124" s="2135"/>
      <c r="D124" s="2136"/>
      <c r="E124" s="779"/>
      <c r="F124" s="780">
        <f>C123</f>
        <v>0</v>
      </c>
      <c r="G124" s="779"/>
      <c r="H124" s="780">
        <f>I123</f>
        <v>0</v>
      </c>
      <c r="I124" s="2137"/>
      <c r="J124" s="2138"/>
      <c r="K124" s="2139"/>
      <c r="L124" s="2140"/>
      <c r="M124" s="2140"/>
      <c r="N124" s="2136"/>
      <c r="O124" s="2066"/>
      <c r="P124" s="2067"/>
      <c r="Q124" s="2067"/>
      <c r="R124" s="2067"/>
      <c r="S124" s="2068"/>
      <c r="T124" s="773" t="s">
        <v>888</v>
      </c>
      <c r="U124" s="774"/>
      <c r="V124" s="775"/>
      <c r="W124" s="557" t="str">
        <f>IF(W123="","",VLOOKUP(W123,'[9]シフト記号表（従来型・ユニット型共通）'!$C$6:$L$47,10,FALSE))</f>
        <v/>
      </c>
      <c r="X124" s="558" t="str">
        <f>IF(X123="","",VLOOKUP(X123,'[9]シフト記号表（従来型・ユニット型共通）'!$C$6:$L$47,10,FALSE))</f>
        <v/>
      </c>
      <c r="Y124" s="558" t="str">
        <f>IF(Y123="","",VLOOKUP(Y123,'[9]シフト記号表（従来型・ユニット型共通）'!$C$6:$L$47,10,FALSE))</f>
        <v/>
      </c>
      <c r="Z124" s="558" t="str">
        <f>IF(Z123="","",VLOOKUP(Z123,'[9]シフト記号表（従来型・ユニット型共通）'!$C$6:$L$47,10,FALSE))</f>
        <v/>
      </c>
      <c r="AA124" s="558" t="str">
        <f>IF(AA123="","",VLOOKUP(AA123,'[9]シフト記号表（従来型・ユニット型共通）'!$C$6:$L$47,10,FALSE))</f>
        <v/>
      </c>
      <c r="AB124" s="558" t="str">
        <f>IF(AB123="","",VLOOKUP(AB123,'[9]シフト記号表（従来型・ユニット型共通）'!$C$6:$L$47,10,FALSE))</f>
        <v/>
      </c>
      <c r="AC124" s="559" t="str">
        <f>IF(AC123="","",VLOOKUP(AC123,'[9]シフト記号表（従来型・ユニット型共通）'!$C$6:$L$47,10,FALSE))</f>
        <v/>
      </c>
      <c r="AD124" s="557" t="str">
        <f>IF(AD123="","",VLOOKUP(AD123,'[9]シフト記号表（従来型・ユニット型共通）'!$C$6:$L$47,10,FALSE))</f>
        <v/>
      </c>
      <c r="AE124" s="558" t="str">
        <f>IF(AE123="","",VLOOKUP(AE123,'[9]シフト記号表（従来型・ユニット型共通）'!$C$6:$L$47,10,FALSE))</f>
        <v/>
      </c>
      <c r="AF124" s="558" t="str">
        <f>IF(AF123="","",VLOOKUP(AF123,'[9]シフト記号表（従来型・ユニット型共通）'!$C$6:$L$47,10,FALSE))</f>
        <v/>
      </c>
      <c r="AG124" s="558" t="str">
        <f>IF(AG123="","",VLOOKUP(AG123,'[9]シフト記号表（従来型・ユニット型共通）'!$C$6:$L$47,10,FALSE))</f>
        <v/>
      </c>
      <c r="AH124" s="558" t="str">
        <f>IF(AH123="","",VLOOKUP(AH123,'[9]シフト記号表（従来型・ユニット型共通）'!$C$6:$L$47,10,FALSE))</f>
        <v/>
      </c>
      <c r="AI124" s="558" t="str">
        <f>IF(AI123="","",VLOOKUP(AI123,'[9]シフト記号表（従来型・ユニット型共通）'!$C$6:$L$47,10,FALSE))</f>
        <v/>
      </c>
      <c r="AJ124" s="559" t="str">
        <f>IF(AJ123="","",VLOOKUP(AJ123,'[9]シフト記号表（従来型・ユニット型共通）'!$C$6:$L$47,10,FALSE))</f>
        <v/>
      </c>
      <c r="AK124" s="557" t="str">
        <f>IF(AK123="","",VLOOKUP(AK123,'[9]シフト記号表（従来型・ユニット型共通）'!$C$6:$L$47,10,FALSE))</f>
        <v/>
      </c>
      <c r="AL124" s="558" t="str">
        <f>IF(AL123="","",VLOOKUP(AL123,'[9]シフト記号表（従来型・ユニット型共通）'!$C$6:$L$47,10,FALSE))</f>
        <v/>
      </c>
      <c r="AM124" s="558" t="str">
        <f>IF(AM123="","",VLOOKUP(AM123,'[9]シフト記号表（従来型・ユニット型共通）'!$C$6:$L$47,10,FALSE))</f>
        <v/>
      </c>
      <c r="AN124" s="558" t="str">
        <f>IF(AN123="","",VLOOKUP(AN123,'[9]シフト記号表（従来型・ユニット型共通）'!$C$6:$L$47,10,FALSE))</f>
        <v/>
      </c>
      <c r="AO124" s="558" t="str">
        <f>IF(AO123="","",VLOOKUP(AO123,'[9]シフト記号表（従来型・ユニット型共通）'!$C$6:$L$47,10,FALSE))</f>
        <v/>
      </c>
      <c r="AP124" s="558" t="str">
        <f>IF(AP123="","",VLOOKUP(AP123,'[9]シフト記号表（従来型・ユニット型共通）'!$C$6:$L$47,10,FALSE))</f>
        <v/>
      </c>
      <c r="AQ124" s="559" t="str">
        <f>IF(AQ123="","",VLOOKUP(AQ123,'[9]シフト記号表（従来型・ユニット型共通）'!$C$6:$L$47,10,FALSE))</f>
        <v/>
      </c>
      <c r="AR124" s="557" t="str">
        <f>IF(AR123="","",VLOOKUP(AR123,'[9]シフト記号表（従来型・ユニット型共通）'!$C$6:$L$47,10,FALSE))</f>
        <v/>
      </c>
      <c r="AS124" s="558" t="str">
        <f>IF(AS123="","",VLOOKUP(AS123,'[9]シフト記号表（従来型・ユニット型共通）'!$C$6:$L$47,10,FALSE))</f>
        <v/>
      </c>
      <c r="AT124" s="558" t="str">
        <f>IF(AT123="","",VLOOKUP(AT123,'[9]シフト記号表（従来型・ユニット型共通）'!$C$6:$L$47,10,FALSE))</f>
        <v/>
      </c>
      <c r="AU124" s="558" t="str">
        <f>IF(AU123="","",VLOOKUP(AU123,'[9]シフト記号表（従来型・ユニット型共通）'!$C$6:$L$47,10,FALSE))</f>
        <v/>
      </c>
      <c r="AV124" s="558" t="str">
        <f>IF(AV123="","",VLOOKUP(AV123,'[9]シフト記号表（従来型・ユニット型共通）'!$C$6:$L$47,10,FALSE))</f>
        <v/>
      </c>
      <c r="AW124" s="558" t="str">
        <f>IF(AW123="","",VLOOKUP(AW123,'[9]シフト記号表（従来型・ユニット型共通）'!$C$6:$L$47,10,FALSE))</f>
        <v/>
      </c>
      <c r="AX124" s="559" t="str">
        <f>IF(AX123="","",VLOOKUP(AX123,'[9]シフト記号表（従来型・ユニット型共通）'!$C$6:$L$47,10,FALSE))</f>
        <v/>
      </c>
      <c r="AY124" s="557" t="str">
        <f>IF(AY123="","",VLOOKUP(AY123,'[9]シフト記号表（従来型・ユニット型共通）'!$C$6:$L$47,10,FALSE))</f>
        <v/>
      </c>
      <c r="AZ124" s="558" t="str">
        <f>IF(AZ123="","",VLOOKUP(AZ123,'[9]シフト記号表（従来型・ユニット型共通）'!$C$6:$L$47,10,FALSE))</f>
        <v/>
      </c>
      <c r="BA124" s="558" t="str">
        <f>IF(BA123="","",VLOOKUP(BA123,'[9]シフト記号表（従来型・ユニット型共通）'!$C$6:$L$47,10,FALSE))</f>
        <v/>
      </c>
      <c r="BB124" s="2132">
        <f>IF($BE$3="４週",SUM(W124:AX124),IF($BE$3="暦月",SUM(W124:BA124),""))</f>
        <v>0</v>
      </c>
      <c r="BC124" s="2133"/>
      <c r="BD124" s="2134">
        <f>IF($BE$3="４週",BB124/4,IF($BE$3="暦月",(BB124/($BE$8/7)),""))</f>
        <v>0</v>
      </c>
      <c r="BE124" s="2133"/>
      <c r="BF124" s="2129"/>
      <c r="BG124" s="2130"/>
      <c r="BH124" s="2130"/>
      <c r="BI124" s="2130"/>
      <c r="BJ124" s="2131"/>
    </row>
    <row r="125" spans="2:62" ht="20.25" customHeight="1" x14ac:dyDescent="0.15">
      <c r="B125" s="2049">
        <f>B123+1</f>
        <v>55</v>
      </c>
      <c r="C125" s="2121"/>
      <c r="D125" s="2122"/>
      <c r="E125" s="761"/>
      <c r="F125" s="762"/>
      <c r="G125" s="761"/>
      <c r="H125" s="762"/>
      <c r="I125" s="2123"/>
      <c r="J125" s="2124"/>
      <c r="K125" s="2125"/>
      <c r="L125" s="2126"/>
      <c r="M125" s="2126"/>
      <c r="N125" s="2122"/>
      <c r="O125" s="2066"/>
      <c r="P125" s="2067"/>
      <c r="Q125" s="2067"/>
      <c r="R125" s="2067"/>
      <c r="S125" s="2068"/>
      <c r="T125" s="776" t="s">
        <v>887</v>
      </c>
      <c r="U125" s="777"/>
      <c r="V125" s="778"/>
      <c r="W125" s="549"/>
      <c r="X125" s="550"/>
      <c r="Y125" s="550"/>
      <c r="Z125" s="550"/>
      <c r="AA125" s="550"/>
      <c r="AB125" s="550"/>
      <c r="AC125" s="551"/>
      <c r="AD125" s="549"/>
      <c r="AE125" s="550"/>
      <c r="AF125" s="550"/>
      <c r="AG125" s="550"/>
      <c r="AH125" s="550"/>
      <c r="AI125" s="550"/>
      <c r="AJ125" s="551"/>
      <c r="AK125" s="549"/>
      <c r="AL125" s="550"/>
      <c r="AM125" s="550"/>
      <c r="AN125" s="550"/>
      <c r="AO125" s="550"/>
      <c r="AP125" s="550"/>
      <c r="AQ125" s="551"/>
      <c r="AR125" s="549"/>
      <c r="AS125" s="550"/>
      <c r="AT125" s="550"/>
      <c r="AU125" s="550"/>
      <c r="AV125" s="550"/>
      <c r="AW125" s="550"/>
      <c r="AX125" s="551"/>
      <c r="AY125" s="549"/>
      <c r="AZ125" s="550"/>
      <c r="BA125" s="772"/>
      <c r="BB125" s="2127"/>
      <c r="BC125" s="2128"/>
      <c r="BD125" s="2116"/>
      <c r="BE125" s="2117"/>
      <c r="BF125" s="2118"/>
      <c r="BG125" s="2119"/>
      <c r="BH125" s="2119"/>
      <c r="BI125" s="2119"/>
      <c r="BJ125" s="2120"/>
    </row>
    <row r="126" spans="2:62" ht="20.25" customHeight="1" x14ac:dyDescent="0.15">
      <c r="B126" s="2050"/>
      <c r="C126" s="2135"/>
      <c r="D126" s="2136"/>
      <c r="E126" s="779"/>
      <c r="F126" s="780">
        <f>C125</f>
        <v>0</v>
      </c>
      <c r="G126" s="779"/>
      <c r="H126" s="780">
        <f>I125</f>
        <v>0</v>
      </c>
      <c r="I126" s="2137"/>
      <c r="J126" s="2138"/>
      <c r="K126" s="2139"/>
      <c r="L126" s="2140"/>
      <c r="M126" s="2140"/>
      <c r="N126" s="2136"/>
      <c r="O126" s="2066"/>
      <c r="P126" s="2067"/>
      <c r="Q126" s="2067"/>
      <c r="R126" s="2067"/>
      <c r="S126" s="2068"/>
      <c r="T126" s="773" t="s">
        <v>888</v>
      </c>
      <c r="U126" s="774"/>
      <c r="V126" s="775"/>
      <c r="W126" s="557" t="str">
        <f>IF(W125="","",VLOOKUP(W125,'[9]シフト記号表（従来型・ユニット型共通）'!$C$6:$L$47,10,FALSE))</f>
        <v/>
      </c>
      <c r="X126" s="558" t="str">
        <f>IF(X125="","",VLOOKUP(X125,'[9]シフト記号表（従来型・ユニット型共通）'!$C$6:$L$47,10,FALSE))</f>
        <v/>
      </c>
      <c r="Y126" s="558" t="str">
        <f>IF(Y125="","",VLOOKUP(Y125,'[9]シフト記号表（従来型・ユニット型共通）'!$C$6:$L$47,10,FALSE))</f>
        <v/>
      </c>
      <c r="Z126" s="558" t="str">
        <f>IF(Z125="","",VLOOKUP(Z125,'[9]シフト記号表（従来型・ユニット型共通）'!$C$6:$L$47,10,FALSE))</f>
        <v/>
      </c>
      <c r="AA126" s="558" t="str">
        <f>IF(AA125="","",VLOOKUP(AA125,'[9]シフト記号表（従来型・ユニット型共通）'!$C$6:$L$47,10,FALSE))</f>
        <v/>
      </c>
      <c r="AB126" s="558" t="str">
        <f>IF(AB125="","",VLOOKUP(AB125,'[9]シフト記号表（従来型・ユニット型共通）'!$C$6:$L$47,10,FALSE))</f>
        <v/>
      </c>
      <c r="AC126" s="559" t="str">
        <f>IF(AC125="","",VLOOKUP(AC125,'[9]シフト記号表（従来型・ユニット型共通）'!$C$6:$L$47,10,FALSE))</f>
        <v/>
      </c>
      <c r="AD126" s="557" t="str">
        <f>IF(AD125="","",VLOOKUP(AD125,'[9]シフト記号表（従来型・ユニット型共通）'!$C$6:$L$47,10,FALSE))</f>
        <v/>
      </c>
      <c r="AE126" s="558" t="str">
        <f>IF(AE125="","",VLOOKUP(AE125,'[9]シフト記号表（従来型・ユニット型共通）'!$C$6:$L$47,10,FALSE))</f>
        <v/>
      </c>
      <c r="AF126" s="558" t="str">
        <f>IF(AF125="","",VLOOKUP(AF125,'[9]シフト記号表（従来型・ユニット型共通）'!$C$6:$L$47,10,FALSE))</f>
        <v/>
      </c>
      <c r="AG126" s="558" t="str">
        <f>IF(AG125="","",VLOOKUP(AG125,'[9]シフト記号表（従来型・ユニット型共通）'!$C$6:$L$47,10,FALSE))</f>
        <v/>
      </c>
      <c r="AH126" s="558" t="str">
        <f>IF(AH125="","",VLOOKUP(AH125,'[9]シフト記号表（従来型・ユニット型共通）'!$C$6:$L$47,10,FALSE))</f>
        <v/>
      </c>
      <c r="AI126" s="558" t="str">
        <f>IF(AI125="","",VLOOKUP(AI125,'[9]シフト記号表（従来型・ユニット型共通）'!$C$6:$L$47,10,FALSE))</f>
        <v/>
      </c>
      <c r="AJ126" s="559" t="str">
        <f>IF(AJ125="","",VLOOKUP(AJ125,'[9]シフト記号表（従来型・ユニット型共通）'!$C$6:$L$47,10,FALSE))</f>
        <v/>
      </c>
      <c r="AK126" s="557" t="str">
        <f>IF(AK125="","",VLOOKUP(AK125,'[9]シフト記号表（従来型・ユニット型共通）'!$C$6:$L$47,10,FALSE))</f>
        <v/>
      </c>
      <c r="AL126" s="558" t="str">
        <f>IF(AL125="","",VLOOKUP(AL125,'[9]シフト記号表（従来型・ユニット型共通）'!$C$6:$L$47,10,FALSE))</f>
        <v/>
      </c>
      <c r="AM126" s="558" t="str">
        <f>IF(AM125="","",VLOOKUP(AM125,'[9]シフト記号表（従来型・ユニット型共通）'!$C$6:$L$47,10,FALSE))</f>
        <v/>
      </c>
      <c r="AN126" s="558" t="str">
        <f>IF(AN125="","",VLOOKUP(AN125,'[9]シフト記号表（従来型・ユニット型共通）'!$C$6:$L$47,10,FALSE))</f>
        <v/>
      </c>
      <c r="AO126" s="558" t="str">
        <f>IF(AO125="","",VLOOKUP(AO125,'[9]シフト記号表（従来型・ユニット型共通）'!$C$6:$L$47,10,FALSE))</f>
        <v/>
      </c>
      <c r="AP126" s="558" t="str">
        <f>IF(AP125="","",VLOOKUP(AP125,'[9]シフト記号表（従来型・ユニット型共通）'!$C$6:$L$47,10,FALSE))</f>
        <v/>
      </c>
      <c r="AQ126" s="559" t="str">
        <f>IF(AQ125="","",VLOOKUP(AQ125,'[9]シフト記号表（従来型・ユニット型共通）'!$C$6:$L$47,10,FALSE))</f>
        <v/>
      </c>
      <c r="AR126" s="557" t="str">
        <f>IF(AR125="","",VLOOKUP(AR125,'[9]シフト記号表（従来型・ユニット型共通）'!$C$6:$L$47,10,FALSE))</f>
        <v/>
      </c>
      <c r="AS126" s="558" t="str">
        <f>IF(AS125="","",VLOOKUP(AS125,'[9]シフト記号表（従来型・ユニット型共通）'!$C$6:$L$47,10,FALSE))</f>
        <v/>
      </c>
      <c r="AT126" s="558" t="str">
        <f>IF(AT125="","",VLOOKUP(AT125,'[9]シフト記号表（従来型・ユニット型共通）'!$C$6:$L$47,10,FALSE))</f>
        <v/>
      </c>
      <c r="AU126" s="558" t="str">
        <f>IF(AU125="","",VLOOKUP(AU125,'[9]シフト記号表（従来型・ユニット型共通）'!$C$6:$L$47,10,FALSE))</f>
        <v/>
      </c>
      <c r="AV126" s="558" t="str">
        <f>IF(AV125="","",VLOOKUP(AV125,'[9]シフト記号表（従来型・ユニット型共通）'!$C$6:$L$47,10,FALSE))</f>
        <v/>
      </c>
      <c r="AW126" s="558" t="str">
        <f>IF(AW125="","",VLOOKUP(AW125,'[9]シフト記号表（従来型・ユニット型共通）'!$C$6:$L$47,10,FALSE))</f>
        <v/>
      </c>
      <c r="AX126" s="559" t="str">
        <f>IF(AX125="","",VLOOKUP(AX125,'[9]シフト記号表（従来型・ユニット型共通）'!$C$6:$L$47,10,FALSE))</f>
        <v/>
      </c>
      <c r="AY126" s="557" t="str">
        <f>IF(AY125="","",VLOOKUP(AY125,'[9]シフト記号表（従来型・ユニット型共通）'!$C$6:$L$47,10,FALSE))</f>
        <v/>
      </c>
      <c r="AZ126" s="558" t="str">
        <f>IF(AZ125="","",VLOOKUP(AZ125,'[9]シフト記号表（従来型・ユニット型共通）'!$C$6:$L$47,10,FALSE))</f>
        <v/>
      </c>
      <c r="BA126" s="558" t="str">
        <f>IF(BA125="","",VLOOKUP(BA125,'[9]シフト記号表（従来型・ユニット型共通）'!$C$6:$L$47,10,FALSE))</f>
        <v/>
      </c>
      <c r="BB126" s="2132">
        <f>IF($BE$3="４週",SUM(W126:AX126),IF($BE$3="暦月",SUM(W126:BA126),""))</f>
        <v>0</v>
      </c>
      <c r="BC126" s="2133"/>
      <c r="BD126" s="2134">
        <f>IF($BE$3="４週",BB126/4,IF($BE$3="暦月",(BB126/($BE$8/7)),""))</f>
        <v>0</v>
      </c>
      <c r="BE126" s="2133"/>
      <c r="BF126" s="2129"/>
      <c r="BG126" s="2130"/>
      <c r="BH126" s="2130"/>
      <c r="BI126" s="2130"/>
      <c r="BJ126" s="2131"/>
    </row>
    <row r="127" spans="2:62" ht="20.25" customHeight="1" x14ac:dyDescent="0.15">
      <c r="B127" s="2049">
        <f>B125+1</f>
        <v>56</v>
      </c>
      <c r="C127" s="2121"/>
      <c r="D127" s="2122"/>
      <c r="E127" s="761"/>
      <c r="F127" s="762"/>
      <c r="G127" s="761"/>
      <c r="H127" s="762"/>
      <c r="I127" s="2123"/>
      <c r="J127" s="2124"/>
      <c r="K127" s="2125"/>
      <c r="L127" s="2126"/>
      <c r="M127" s="2126"/>
      <c r="N127" s="2122"/>
      <c r="O127" s="2066"/>
      <c r="P127" s="2067"/>
      <c r="Q127" s="2067"/>
      <c r="R127" s="2067"/>
      <c r="S127" s="2068"/>
      <c r="T127" s="776" t="s">
        <v>887</v>
      </c>
      <c r="U127" s="777"/>
      <c r="V127" s="778"/>
      <c r="W127" s="549"/>
      <c r="X127" s="550"/>
      <c r="Y127" s="550"/>
      <c r="Z127" s="550"/>
      <c r="AA127" s="550"/>
      <c r="AB127" s="550"/>
      <c r="AC127" s="551"/>
      <c r="AD127" s="549"/>
      <c r="AE127" s="550"/>
      <c r="AF127" s="550"/>
      <c r="AG127" s="550"/>
      <c r="AH127" s="550"/>
      <c r="AI127" s="550"/>
      <c r="AJ127" s="551"/>
      <c r="AK127" s="549"/>
      <c r="AL127" s="550"/>
      <c r="AM127" s="550"/>
      <c r="AN127" s="550"/>
      <c r="AO127" s="550"/>
      <c r="AP127" s="550"/>
      <c r="AQ127" s="551"/>
      <c r="AR127" s="549"/>
      <c r="AS127" s="550"/>
      <c r="AT127" s="550"/>
      <c r="AU127" s="550"/>
      <c r="AV127" s="550"/>
      <c r="AW127" s="550"/>
      <c r="AX127" s="551"/>
      <c r="AY127" s="549"/>
      <c r="AZ127" s="550"/>
      <c r="BA127" s="772"/>
      <c r="BB127" s="2127"/>
      <c r="BC127" s="2128"/>
      <c r="BD127" s="2116"/>
      <c r="BE127" s="2117"/>
      <c r="BF127" s="2118"/>
      <c r="BG127" s="2119"/>
      <c r="BH127" s="2119"/>
      <c r="BI127" s="2119"/>
      <c r="BJ127" s="2120"/>
    </row>
    <row r="128" spans="2:62" ht="20.25" customHeight="1" x14ac:dyDescent="0.15">
      <c r="B128" s="2050"/>
      <c r="C128" s="2135"/>
      <c r="D128" s="2136"/>
      <c r="E128" s="779"/>
      <c r="F128" s="780">
        <f>C127</f>
        <v>0</v>
      </c>
      <c r="G128" s="779"/>
      <c r="H128" s="780">
        <f>I127</f>
        <v>0</v>
      </c>
      <c r="I128" s="2137"/>
      <c r="J128" s="2138"/>
      <c r="K128" s="2139"/>
      <c r="L128" s="2140"/>
      <c r="M128" s="2140"/>
      <c r="N128" s="2136"/>
      <c r="O128" s="2066"/>
      <c r="P128" s="2067"/>
      <c r="Q128" s="2067"/>
      <c r="R128" s="2067"/>
      <c r="S128" s="2068"/>
      <c r="T128" s="773" t="s">
        <v>888</v>
      </c>
      <c r="U128" s="774"/>
      <c r="V128" s="775"/>
      <c r="W128" s="557" t="str">
        <f>IF(W127="","",VLOOKUP(W127,'[9]シフト記号表（従来型・ユニット型共通）'!$C$6:$L$47,10,FALSE))</f>
        <v/>
      </c>
      <c r="X128" s="558" t="str">
        <f>IF(X127="","",VLOOKUP(X127,'[9]シフト記号表（従来型・ユニット型共通）'!$C$6:$L$47,10,FALSE))</f>
        <v/>
      </c>
      <c r="Y128" s="558" t="str">
        <f>IF(Y127="","",VLOOKUP(Y127,'[9]シフト記号表（従来型・ユニット型共通）'!$C$6:$L$47,10,FALSE))</f>
        <v/>
      </c>
      <c r="Z128" s="558" t="str">
        <f>IF(Z127="","",VLOOKUP(Z127,'[9]シフト記号表（従来型・ユニット型共通）'!$C$6:$L$47,10,FALSE))</f>
        <v/>
      </c>
      <c r="AA128" s="558" t="str">
        <f>IF(AA127="","",VLOOKUP(AA127,'[9]シフト記号表（従来型・ユニット型共通）'!$C$6:$L$47,10,FALSE))</f>
        <v/>
      </c>
      <c r="AB128" s="558" t="str">
        <f>IF(AB127="","",VLOOKUP(AB127,'[9]シフト記号表（従来型・ユニット型共通）'!$C$6:$L$47,10,FALSE))</f>
        <v/>
      </c>
      <c r="AC128" s="559" t="str">
        <f>IF(AC127="","",VLOOKUP(AC127,'[9]シフト記号表（従来型・ユニット型共通）'!$C$6:$L$47,10,FALSE))</f>
        <v/>
      </c>
      <c r="AD128" s="557" t="str">
        <f>IF(AD127="","",VLOOKUP(AD127,'[9]シフト記号表（従来型・ユニット型共通）'!$C$6:$L$47,10,FALSE))</f>
        <v/>
      </c>
      <c r="AE128" s="558" t="str">
        <f>IF(AE127="","",VLOOKUP(AE127,'[9]シフト記号表（従来型・ユニット型共通）'!$C$6:$L$47,10,FALSE))</f>
        <v/>
      </c>
      <c r="AF128" s="558" t="str">
        <f>IF(AF127="","",VLOOKUP(AF127,'[9]シフト記号表（従来型・ユニット型共通）'!$C$6:$L$47,10,FALSE))</f>
        <v/>
      </c>
      <c r="AG128" s="558" t="str">
        <f>IF(AG127="","",VLOOKUP(AG127,'[9]シフト記号表（従来型・ユニット型共通）'!$C$6:$L$47,10,FALSE))</f>
        <v/>
      </c>
      <c r="AH128" s="558" t="str">
        <f>IF(AH127="","",VLOOKUP(AH127,'[9]シフト記号表（従来型・ユニット型共通）'!$C$6:$L$47,10,FALSE))</f>
        <v/>
      </c>
      <c r="AI128" s="558" t="str">
        <f>IF(AI127="","",VLOOKUP(AI127,'[9]シフト記号表（従来型・ユニット型共通）'!$C$6:$L$47,10,FALSE))</f>
        <v/>
      </c>
      <c r="AJ128" s="559" t="str">
        <f>IF(AJ127="","",VLOOKUP(AJ127,'[9]シフト記号表（従来型・ユニット型共通）'!$C$6:$L$47,10,FALSE))</f>
        <v/>
      </c>
      <c r="AK128" s="557" t="str">
        <f>IF(AK127="","",VLOOKUP(AK127,'[9]シフト記号表（従来型・ユニット型共通）'!$C$6:$L$47,10,FALSE))</f>
        <v/>
      </c>
      <c r="AL128" s="558" t="str">
        <f>IF(AL127="","",VLOOKUP(AL127,'[9]シフト記号表（従来型・ユニット型共通）'!$C$6:$L$47,10,FALSE))</f>
        <v/>
      </c>
      <c r="AM128" s="558" t="str">
        <f>IF(AM127="","",VLOOKUP(AM127,'[9]シフト記号表（従来型・ユニット型共通）'!$C$6:$L$47,10,FALSE))</f>
        <v/>
      </c>
      <c r="AN128" s="558" t="str">
        <f>IF(AN127="","",VLOOKUP(AN127,'[9]シフト記号表（従来型・ユニット型共通）'!$C$6:$L$47,10,FALSE))</f>
        <v/>
      </c>
      <c r="AO128" s="558" t="str">
        <f>IF(AO127="","",VLOOKUP(AO127,'[9]シフト記号表（従来型・ユニット型共通）'!$C$6:$L$47,10,FALSE))</f>
        <v/>
      </c>
      <c r="AP128" s="558" t="str">
        <f>IF(AP127="","",VLOOKUP(AP127,'[9]シフト記号表（従来型・ユニット型共通）'!$C$6:$L$47,10,FALSE))</f>
        <v/>
      </c>
      <c r="AQ128" s="559" t="str">
        <f>IF(AQ127="","",VLOOKUP(AQ127,'[9]シフト記号表（従来型・ユニット型共通）'!$C$6:$L$47,10,FALSE))</f>
        <v/>
      </c>
      <c r="AR128" s="557" t="str">
        <f>IF(AR127="","",VLOOKUP(AR127,'[9]シフト記号表（従来型・ユニット型共通）'!$C$6:$L$47,10,FALSE))</f>
        <v/>
      </c>
      <c r="AS128" s="558" t="str">
        <f>IF(AS127="","",VLOOKUP(AS127,'[9]シフト記号表（従来型・ユニット型共通）'!$C$6:$L$47,10,FALSE))</f>
        <v/>
      </c>
      <c r="AT128" s="558" t="str">
        <f>IF(AT127="","",VLOOKUP(AT127,'[9]シフト記号表（従来型・ユニット型共通）'!$C$6:$L$47,10,FALSE))</f>
        <v/>
      </c>
      <c r="AU128" s="558" t="str">
        <f>IF(AU127="","",VLOOKUP(AU127,'[9]シフト記号表（従来型・ユニット型共通）'!$C$6:$L$47,10,FALSE))</f>
        <v/>
      </c>
      <c r="AV128" s="558" t="str">
        <f>IF(AV127="","",VLOOKUP(AV127,'[9]シフト記号表（従来型・ユニット型共通）'!$C$6:$L$47,10,FALSE))</f>
        <v/>
      </c>
      <c r="AW128" s="558" t="str">
        <f>IF(AW127="","",VLOOKUP(AW127,'[9]シフト記号表（従来型・ユニット型共通）'!$C$6:$L$47,10,FALSE))</f>
        <v/>
      </c>
      <c r="AX128" s="559" t="str">
        <f>IF(AX127="","",VLOOKUP(AX127,'[9]シフト記号表（従来型・ユニット型共通）'!$C$6:$L$47,10,FALSE))</f>
        <v/>
      </c>
      <c r="AY128" s="557" t="str">
        <f>IF(AY127="","",VLOOKUP(AY127,'[9]シフト記号表（従来型・ユニット型共通）'!$C$6:$L$47,10,FALSE))</f>
        <v/>
      </c>
      <c r="AZ128" s="558" t="str">
        <f>IF(AZ127="","",VLOOKUP(AZ127,'[9]シフト記号表（従来型・ユニット型共通）'!$C$6:$L$47,10,FALSE))</f>
        <v/>
      </c>
      <c r="BA128" s="558" t="str">
        <f>IF(BA127="","",VLOOKUP(BA127,'[9]シフト記号表（従来型・ユニット型共通）'!$C$6:$L$47,10,FALSE))</f>
        <v/>
      </c>
      <c r="BB128" s="2132">
        <f>IF($BE$3="４週",SUM(W128:AX128),IF($BE$3="暦月",SUM(W128:BA128),""))</f>
        <v>0</v>
      </c>
      <c r="BC128" s="2133"/>
      <c r="BD128" s="2134">
        <f>IF($BE$3="４週",BB128/4,IF($BE$3="暦月",(BB128/($BE$8/7)),""))</f>
        <v>0</v>
      </c>
      <c r="BE128" s="2133"/>
      <c r="BF128" s="2129"/>
      <c r="BG128" s="2130"/>
      <c r="BH128" s="2130"/>
      <c r="BI128" s="2130"/>
      <c r="BJ128" s="2131"/>
    </row>
    <row r="129" spans="2:62" ht="20.25" customHeight="1" x14ac:dyDescent="0.15">
      <c r="B129" s="2049">
        <f>B127+1</f>
        <v>57</v>
      </c>
      <c r="C129" s="2121"/>
      <c r="D129" s="2122"/>
      <c r="E129" s="761"/>
      <c r="F129" s="762"/>
      <c r="G129" s="761"/>
      <c r="H129" s="762"/>
      <c r="I129" s="2123"/>
      <c r="J129" s="2124"/>
      <c r="K129" s="2125"/>
      <c r="L129" s="2126"/>
      <c r="M129" s="2126"/>
      <c r="N129" s="2122"/>
      <c r="O129" s="2066"/>
      <c r="P129" s="2067"/>
      <c r="Q129" s="2067"/>
      <c r="R129" s="2067"/>
      <c r="S129" s="2068"/>
      <c r="T129" s="776" t="s">
        <v>887</v>
      </c>
      <c r="U129" s="777"/>
      <c r="V129" s="778"/>
      <c r="W129" s="549"/>
      <c r="X129" s="550"/>
      <c r="Y129" s="550"/>
      <c r="Z129" s="550"/>
      <c r="AA129" s="550"/>
      <c r="AB129" s="550"/>
      <c r="AC129" s="551"/>
      <c r="AD129" s="549"/>
      <c r="AE129" s="550"/>
      <c r="AF129" s="550"/>
      <c r="AG129" s="550"/>
      <c r="AH129" s="550"/>
      <c r="AI129" s="550"/>
      <c r="AJ129" s="551"/>
      <c r="AK129" s="549"/>
      <c r="AL129" s="550"/>
      <c r="AM129" s="550"/>
      <c r="AN129" s="550"/>
      <c r="AO129" s="550"/>
      <c r="AP129" s="550"/>
      <c r="AQ129" s="551"/>
      <c r="AR129" s="549"/>
      <c r="AS129" s="550"/>
      <c r="AT129" s="550"/>
      <c r="AU129" s="550"/>
      <c r="AV129" s="550"/>
      <c r="AW129" s="550"/>
      <c r="AX129" s="551"/>
      <c r="AY129" s="549"/>
      <c r="AZ129" s="550"/>
      <c r="BA129" s="772"/>
      <c r="BB129" s="2127"/>
      <c r="BC129" s="2128"/>
      <c r="BD129" s="2116"/>
      <c r="BE129" s="2117"/>
      <c r="BF129" s="2118"/>
      <c r="BG129" s="2119"/>
      <c r="BH129" s="2119"/>
      <c r="BI129" s="2119"/>
      <c r="BJ129" s="2120"/>
    </row>
    <row r="130" spans="2:62" ht="20.25" customHeight="1" x14ac:dyDescent="0.15">
      <c r="B130" s="2050"/>
      <c r="C130" s="2135"/>
      <c r="D130" s="2136"/>
      <c r="E130" s="779"/>
      <c r="F130" s="780">
        <f>C129</f>
        <v>0</v>
      </c>
      <c r="G130" s="779"/>
      <c r="H130" s="780">
        <f>I129</f>
        <v>0</v>
      </c>
      <c r="I130" s="2137"/>
      <c r="J130" s="2138"/>
      <c r="K130" s="2139"/>
      <c r="L130" s="2140"/>
      <c r="M130" s="2140"/>
      <c r="N130" s="2136"/>
      <c r="O130" s="2066"/>
      <c r="P130" s="2067"/>
      <c r="Q130" s="2067"/>
      <c r="R130" s="2067"/>
      <c r="S130" s="2068"/>
      <c r="T130" s="773" t="s">
        <v>888</v>
      </c>
      <c r="U130" s="774"/>
      <c r="V130" s="775"/>
      <c r="W130" s="557" t="str">
        <f>IF(W129="","",VLOOKUP(W129,'[9]シフト記号表（従来型・ユニット型共通）'!$C$6:$L$47,10,FALSE))</f>
        <v/>
      </c>
      <c r="X130" s="558" t="str">
        <f>IF(X129="","",VLOOKUP(X129,'[9]シフト記号表（従来型・ユニット型共通）'!$C$6:$L$47,10,FALSE))</f>
        <v/>
      </c>
      <c r="Y130" s="558" t="str">
        <f>IF(Y129="","",VLOOKUP(Y129,'[9]シフト記号表（従来型・ユニット型共通）'!$C$6:$L$47,10,FALSE))</f>
        <v/>
      </c>
      <c r="Z130" s="558" t="str">
        <f>IF(Z129="","",VLOOKUP(Z129,'[9]シフト記号表（従来型・ユニット型共通）'!$C$6:$L$47,10,FALSE))</f>
        <v/>
      </c>
      <c r="AA130" s="558" t="str">
        <f>IF(AA129="","",VLOOKUP(AA129,'[9]シフト記号表（従来型・ユニット型共通）'!$C$6:$L$47,10,FALSE))</f>
        <v/>
      </c>
      <c r="AB130" s="558" t="str">
        <f>IF(AB129="","",VLOOKUP(AB129,'[9]シフト記号表（従来型・ユニット型共通）'!$C$6:$L$47,10,FALSE))</f>
        <v/>
      </c>
      <c r="AC130" s="559" t="str">
        <f>IF(AC129="","",VLOOKUP(AC129,'[9]シフト記号表（従来型・ユニット型共通）'!$C$6:$L$47,10,FALSE))</f>
        <v/>
      </c>
      <c r="AD130" s="557" t="str">
        <f>IF(AD129="","",VLOOKUP(AD129,'[9]シフト記号表（従来型・ユニット型共通）'!$C$6:$L$47,10,FALSE))</f>
        <v/>
      </c>
      <c r="AE130" s="558" t="str">
        <f>IF(AE129="","",VLOOKUP(AE129,'[9]シフト記号表（従来型・ユニット型共通）'!$C$6:$L$47,10,FALSE))</f>
        <v/>
      </c>
      <c r="AF130" s="558" t="str">
        <f>IF(AF129="","",VLOOKUP(AF129,'[9]シフト記号表（従来型・ユニット型共通）'!$C$6:$L$47,10,FALSE))</f>
        <v/>
      </c>
      <c r="AG130" s="558" t="str">
        <f>IF(AG129="","",VLOOKUP(AG129,'[9]シフト記号表（従来型・ユニット型共通）'!$C$6:$L$47,10,FALSE))</f>
        <v/>
      </c>
      <c r="AH130" s="558" t="str">
        <f>IF(AH129="","",VLOOKUP(AH129,'[9]シフト記号表（従来型・ユニット型共通）'!$C$6:$L$47,10,FALSE))</f>
        <v/>
      </c>
      <c r="AI130" s="558" t="str">
        <f>IF(AI129="","",VLOOKUP(AI129,'[9]シフト記号表（従来型・ユニット型共通）'!$C$6:$L$47,10,FALSE))</f>
        <v/>
      </c>
      <c r="AJ130" s="559" t="str">
        <f>IF(AJ129="","",VLOOKUP(AJ129,'[9]シフト記号表（従来型・ユニット型共通）'!$C$6:$L$47,10,FALSE))</f>
        <v/>
      </c>
      <c r="AK130" s="557" t="str">
        <f>IF(AK129="","",VLOOKUP(AK129,'[9]シフト記号表（従来型・ユニット型共通）'!$C$6:$L$47,10,FALSE))</f>
        <v/>
      </c>
      <c r="AL130" s="558" t="str">
        <f>IF(AL129="","",VLOOKUP(AL129,'[9]シフト記号表（従来型・ユニット型共通）'!$C$6:$L$47,10,FALSE))</f>
        <v/>
      </c>
      <c r="AM130" s="558" t="str">
        <f>IF(AM129="","",VLOOKUP(AM129,'[9]シフト記号表（従来型・ユニット型共通）'!$C$6:$L$47,10,FALSE))</f>
        <v/>
      </c>
      <c r="AN130" s="558" t="str">
        <f>IF(AN129="","",VLOOKUP(AN129,'[9]シフト記号表（従来型・ユニット型共通）'!$C$6:$L$47,10,FALSE))</f>
        <v/>
      </c>
      <c r="AO130" s="558" t="str">
        <f>IF(AO129="","",VLOOKUP(AO129,'[9]シフト記号表（従来型・ユニット型共通）'!$C$6:$L$47,10,FALSE))</f>
        <v/>
      </c>
      <c r="AP130" s="558" t="str">
        <f>IF(AP129="","",VLOOKUP(AP129,'[9]シフト記号表（従来型・ユニット型共通）'!$C$6:$L$47,10,FALSE))</f>
        <v/>
      </c>
      <c r="AQ130" s="559" t="str">
        <f>IF(AQ129="","",VLOOKUP(AQ129,'[9]シフト記号表（従来型・ユニット型共通）'!$C$6:$L$47,10,FALSE))</f>
        <v/>
      </c>
      <c r="AR130" s="557" t="str">
        <f>IF(AR129="","",VLOOKUP(AR129,'[9]シフト記号表（従来型・ユニット型共通）'!$C$6:$L$47,10,FALSE))</f>
        <v/>
      </c>
      <c r="AS130" s="558" t="str">
        <f>IF(AS129="","",VLOOKUP(AS129,'[9]シフト記号表（従来型・ユニット型共通）'!$C$6:$L$47,10,FALSE))</f>
        <v/>
      </c>
      <c r="AT130" s="558" t="str">
        <f>IF(AT129="","",VLOOKUP(AT129,'[9]シフト記号表（従来型・ユニット型共通）'!$C$6:$L$47,10,FALSE))</f>
        <v/>
      </c>
      <c r="AU130" s="558" t="str">
        <f>IF(AU129="","",VLOOKUP(AU129,'[9]シフト記号表（従来型・ユニット型共通）'!$C$6:$L$47,10,FALSE))</f>
        <v/>
      </c>
      <c r="AV130" s="558" t="str">
        <f>IF(AV129="","",VLOOKUP(AV129,'[9]シフト記号表（従来型・ユニット型共通）'!$C$6:$L$47,10,FALSE))</f>
        <v/>
      </c>
      <c r="AW130" s="558" t="str">
        <f>IF(AW129="","",VLOOKUP(AW129,'[9]シフト記号表（従来型・ユニット型共通）'!$C$6:$L$47,10,FALSE))</f>
        <v/>
      </c>
      <c r="AX130" s="559" t="str">
        <f>IF(AX129="","",VLOOKUP(AX129,'[9]シフト記号表（従来型・ユニット型共通）'!$C$6:$L$47,10,FALSE))</f>
        <v/>
      </c>
      <c r="AY130" s="557" t="str">
        <f>IF(AY129="","",VLOOKUP(AY129,'[9]シフト記号表（従来型・ユニット型共通）'!$C$6:$L$47,10,FALSE))</f>
        <v/>
      </c>
      <c r="AZ130" s="558" t="str">
        <f>IF(AZ129="","",VLOOKUP(AZ129,'[9]シフト記号表（従来型・ユニット型共通）'!$C$6:$L$47,10,FALSE))</f>
        <v/>
      </c>
      <c r="BA130" s="558" t="str">
        <f>IF(BA129="","",VLOOKUP(BA129,'[9]シフト記号表（従来型・ユニット型共通）'!$C$6:$L$47,10,FALSE))</f>
        <v/>
      </c>
      <c r="BB130" s="2132">
        <f>IF($BE$3="４週",SUM(W130:AX130),IF($BE$3="暦月",SUM(W130:BA130),""))</f>
        <v>0</v>
      </c>
      <c r="BC130" s="2133"/>
      <c r="BD130" s="2134">
        <f>IF($BE$3="４週",BB130/4,IF($BE$3="暦月",(BB130/($BE$8/7)),""))</f>
        <v>0</v>
      </c>
      <c r="BE130" s="2133"/>
      <c r="BF130" s="2129"/>
      <c r="BG130" s="2130"/>
      <c r="BH130" s="2130"/>
      <c r="BI130" s="2130"/>
      <c r="BJ130" s="2131"/>
    </row>
    <row r="131" spans="2:62" ht="20.25" customHeight="1" x14ac:dyDescent="0.15">
      <c r="B131" s="2049">
        <f>B129+1</f>
        <v>58</v>
      </c>
      <c r="C131" s="2121"/>
      <c r="D131" s="2122"/>
      <c r="E131" s="761"/>
      <c r="F131" s="762"/>
      <c r="G131" s="761"/>
      <c r="H131" s="762"/>
      <c r="I131" s="2123"/>
      <c r="J131" s="2124"/>
      <c r="K131" s="2125"/>
      <c r="L131" s="2126"/>
      <c r="M131" s="2126"/>
      <c r="N131" s="2122"/>
      <c r="O131" s="2066"/>
      <c r="P131" s="2067"/>
      <c r="Q131" s="2067"/>
      <c r="R131" s="2067"/>
      <c r="S131" s="2068"/>
      <c r="T131" s="776" t="s">
        <v>887</v>
      </c>
      <c r="U131" s="777"/>
      <c r="V131" s="778"/>
      <c r="W131" s="549"/>
      <c r="X131" s="550"/>
      <c r="Y131" s="550"/>
      <c r="Z131" s="550"/>
      <c r="AA131" s="550"/>
      <c r="AB131" s="550"/>
      <c r="AC131" s="551"/>
      <c r="AD131" s="549"/>
      <c r="AE131" s="550"/>
      <c r="AF131" s="550"/>
      <c r="AG131" s="550"/>
      <c r="AH131" s="550"/>
      <c r="AI131" s="550"/>
      <c r="AJ131" s="551"/>
      <c r="AK131" s="549"/>
      <c r="AL131" s="550"/>
      <c r="AM131" s="550"/>
      <c r="AN131" s="550"/>
      <c r="AO131" s="550"/>
      <c r="AP131" s="550"/>
      <c r="AQ131" s="551"/>
      <c r="AR131" s="549"/>
      <c r="AS131" s="550"/>
      <c r="AT131" s="550"/>
      <c r="AU131" s="550"/>
      <c r="AV131" s="550"/>
      <c r="AW131" s="550"/>
      <c r="AX131" s="551"/>
      <c r="AY131" s="549"/>
      <c r="AZ131" s="550"/>
      <c r="BA131" s="772"/>
      <c r="BB131" s="2127"/>
      <c r="BC131" s="2128"/>
      <c r="BD131" s="2116"/>
      <c r="BE131" s="2117"/>
      <c r="BF131" s="2118"/>
      <c r="BG131" s="2119"/>
      <c r="BH131" s="2119"/>
      <c r="BI131" s="2119"/>
      <c r="BJ131" s="2120"/>
    </row>
    <row r="132" spans="2:62" ht="20.25" customHeight="1" x14ac:dyDescent="0.15">
      <c r="B132" s="2050"/>
      <c r="C132" s="2135"/>
      <c r="D132" s="2136"/>
      <c r="E132" s="779"/>
      <c r="F132" s="780">
        <f>C131</f>
        <v>0</v>
      </c>
      <c r="G132" s="779"/>
      <c r="H132" s="780">
        <f>I131</f>
        <v>0</v>
      </c>
      <c r="I132" s="2137"/>
      <c r="J132" s="2138"/>
      <c r="K132" s="2139"/>
      <c r="L132" s="2140"/>
      <c r="M132" s="2140"/>
      <c r="N132" s="2136"/>
      <c r="O132" s="2066"/>
      <c r="P132" s="2067"/>
      <c r="Q132" s="2067"/>
      <c r="R132" s="2067"/>
      <c r="S132" s="2068"/>
      <c r="T132" s="773" t="s">
        <v>888</v>
      </c>
      <c r="U132" s="774"/>
      <c r="V132" s="775"/>
      <c r="W132" s="557" t="str">
        <f>IF(W131="","",VLOOKUP(W131,'[9]シフト記号表（従来型・ユニット型共通）'!$C$6:$L$47,10,FALSE))</f>
        <v/>
      </c>
      <c r="X132" s="558" t="str">
        <f>IF(X131="","",VLOOKUP(X131,'[9]シフト記号表（従来型・ユニット型共通）'!$C$6:$L$47,10,FALSE))</f>
        <v/>
      </c>
      <c r="Y132" s="558" t="str">
        <f>IF(Y131="","",VLOOKUP(Y131,'[9]シフト記号表（従来型・ユニット型共通）'!$C$6:$L$47,10,FALSE))</f>
        <v/>
      </c>
      <c r="Z132" s="558" t="str">
        <f>IF(Z131="","",VLOOKUP(Z131,'[9]シフト記号表（従来型・ユニット型共通）'!$C$6:$L$47,10,FALSE))</f>
        <v/>
      </c>
      <c r="AA132" s="558" t="str">
        <f>IF(AA131="","",VLOOKUP(AA131,'[9]シフト記号表（従来型・ユニット型共通）'!$C$6:$L$47,10,FALSE))</f>
        <v/>
      </c>
      <c r="AB132" s="558" t="str">
        <f>IF(AB131="","",VLOOKUP(AB131,'[9]シフト記号表（従来型・ユニット型共通）'!$C$6:$L$47,10,FALSE))</f>
        <v/>
      </c>
      <c r="AC132" s="559" t="str">
        <f>IF(AC131="","",VLOOKUP(AC131,'[9]シフト記号表（従来型・ユニット型共通）'!$C$6:$L$47,10,FALSE))</f>
        <v/>
      </c>
      <c r="AD132" s="557" t="str">
        <f>IF(AD131="","",VLOOKUP(AD131,'[9]シフト記号表（従来型・ユニット型共通）'!$C$6:$L$47,10,FALSE))</f>
        <v/>
      </c>
      <c r="AE132" s="558" t="str">
        <f>IF(AE131="","",VLOOKUP(AE131,'[9]シフト記号表（従来型・ユニット型共通）'!$C$6:$L$47,10,FALSE))</f>
        <v/>
      </c>
      <c r="AF132" s="558" t="str">
        <f>IF(AF131="","",VLOOKUP(AF131,'[9]シフト記号表（従来型・ユニット型共通）'!$C$6:$L$47,10,FALSE))</f>
        <v/>
      </c>
      <c r="AG132" s="558" t="str">
        <f>IF(AG131="","",VLOOKUP(AG131,'[9]シフト記号表（従来型・ユニット型共通）'!$C$6:$L$47,10,FALSE))</f>
        <v/>
      </c>
      <c r="AH132" s="558" t="str">
        <f>IF(AH131="","",VLOOKUP(AH131,'[9]シフト記号表（従来型・ユニット型共通）'!$C$6:$L$47,10,FALSE))</f>
        <v/>
      </c>
      <c r="AI132" s="558" t="str">
        <f>IF(AI131="","",VLOOKUP(AI131,'[9]シフト記号表（従来型・ユニット型共通）'!$C$6:$L$47,10,FALSE))</f>
        <v/>
      </c>
      <c r="AJ132" s="559" t="str">
        <f>IF(AJ131="","",VLOOKUP(AJ131,'[9]シフト記号表（従来型・ユニット型共通）'!$C$6:$L$47,10,FALSE))</f>
        <v/>
      </c>
      <c r="AK132" s="557" t="str">
        <f>IF(AK131="","",VLOOKUP(AK131,'[9]シフト記号表（従来型・ユニット型共通）'!$C$6:$L$47,10,FALSE))</f>
        <v/>
      </c>
      <c r="AL132" s="558" t="str">
        <f>IF(AL131="","",VLOOKUP(AL131,'[9]シフト記号表（従来型・ユニット型共通）'!$C$6:$L$47,10,FALSE))</f>
        <v/>
      </c>
      <c r="AM132" s="558" t="str">
        <f>IF(AM131="","",VLOOKUP(AM131,'[9]シフト記号表（従来型・ユニット型共通）'!$C$6:$L$47,10,FALSE))</f>
        <v/>
      </c>
      <c r="AN132" s="558" t="str">
        <f>IF(AN131="","",VLOOKUP(AN131,'[9]シフト記号表（従来型・ユニット型共通）'!$C$6:$L$47,10,FALSE))</f>
        <v/>
      </c>
      <c r="AO132" s="558" t="str">
        <f>IF(AO131="","",VLOOKUP(AO131,'[9]シフト記号表（従来型・ユニット型共通）'!$C$6:$L$47,10,FALSE))</f>
        <v/>
      </c>
      <c r="AP132" s="558" t="str">
        <f>IF(AP131="","",VLOOKUP(AP131,'[9]シフト記号表（従来型・ユニット型共通）'!$C$6:$L$47,10,FALSE))</f>
        <v/>
      </c>
      <c r="AQ132" s="559" t="str">
        <f>IF(AQ131="","",VLOOKUP(AQ131,'[9]シフト記号表（従来型・ユニット型共通）'!$C$6:$L$47,10,FALSE))</f>
        <v/>
      </c>
      <c r="AR132" s="557" t="str">
        <f>IF(AR131="","",VLOOKUP(AR131,'[9]シフト記号表（従来型・ユニット型共通）'!$C$6:$L$47,10,FALSE))</f>
        <v/>
      </c>
      <c r="AS132" s="558" t="str">
        <f>IF(AS131="","",VLOOKUP(AS131,'[9]シフト記号表（従来型・ユニット型共通）'!$C$6:$L$47,10,FALSE))</f>
        <v/>
      </c>
      <c r="AT132" s="558" t="str">
        <f>IF(AT131="","",VLOOKUP(AT131,'[9]シフト記号表（従来型・ユニット型共通）'!$C$6:$L$47,10,FALSE))</f>
        <v/>
      </c>
      <c r="AU132" s="558" t="str">
        <f>IF(AU131="","",VLOOKUP(AU131,'[9]シフト記号表（従来型・ユニット型共通）'!$C$6:$L$47,10,FALSE))</f>
        <v/>
      </c>
      <c r="AV132" s="558" t="str">
        <f>IF(AV131="","",VLOOKUP(AV131,'[9]シフト記号表（従来型・ユニット型共通）'!$C$6:$L$47,10,FALSE))</f>
        <v/>
      </c>
      <c r="AW132" s="558" t="str">
        <f>IF(AW131="","",VLOOKUP(AW131,'[9]シフト記号表（従来型・ユニット型共通）'!$C$6:$L$47,10,FALSE))</f>
        <v/>
      </c>
      <c r="AX132" s="559" t="str">
        <f>IF(AX131="","",VLOOKUP(AX131,'[9]シフト記号表（従来型・ユニット型共通）'!$C$6:$L$47,10,FALSE))</f>
        <v/>
      </c>
      <c r="AY132" s="557" t="str">
        <f>IF(AY131="","",VLOOKUP(AY131,'[9]シフト記号表（従来型・ユニット型共通）'!$C$6:$L$47,10,FALSE))</f>
        <v/>
      </c>
      <c r="AZ132" s="558" t="str">
        <f>IF(AZ131="","",VLOOKUP(AZ131,'[9]シフト記号表（従来型・ユニット型共通）'!$C$6:$L$47,10,FALSE))</f>
        <v/>
      </c>
      <c r="BA132" s="558" t="str">
        <f>IF(BA131="","",VLOOKUP(BA131,'[9]シフト記号表（従来型・ユニット型共通）'!$C$6:$L$47,10,FALSE))</f>
        <v/>
      </c>
      <c r="BB132" s="2132">
        <f>IF($BE$3="４週",SUM(W132:AX132),IF($BE$3="暦月",SUM(W132:BA132),""))</f>
        <v>0</v>
      </c>
      <c r="BC132" s="2133"/>
      <c r="BD132" s="2134">
        <f>IF($BE$3="４週",BB132/4,IF($BE$3="暦月",(BB132/($BE$8/7)),""))</f>
        <v>0</v>
      </c>
      <c r="BE132" s="2133"/>
      <c r="BF132" s="2129"/>
      <c r="BG132" s="2130"/>
      <c r="BH132" s="2130"/>
      <c r="BI132" s="2130"/>
      <c r="BJ132" s="2131"/>
    </row>
    <row r="133" spans="2:62" ht="20.25" customHeight="1" x14ac:dyDescent="0.15">
      <c r="B133" s="2049">
        <f>B131+1</f>
        <v>59</v>
      </c>
      <c r="C133" s="2121"/>
      <c r="D133" s="2122"/>
      <c r="E133" s="761"/>
      <c r="F133" s="762"/>
      <c r="G133" s="761"/>
      <c r="H133" s="762"/>
      <c r="I133" s="2123"/>
      <c r="J133" s="2124"/>
      <c r="K133" s="2125"/>
      <c r="L133" s="2126"/>
      <c r="M133" s="2126"/>
      <c r="N133" s="2122"/>
      <c r="O133" s="2066"/>
      <c r="P133" s="2067"/>
      <c r="Q133" s="2067"/>
      <c r="R133" s="2067"/>
      <c r="S133" s="2068"/>
      <c r="T133" s="776" t="s">
        <v>887</v>
      </c>
      <c r="U133" s="777"/>
      <c r="V133" s="778"/>
      <c r="W133" s="549"/>
      <c r="X133" s="550"/>
      <c r="Y133" s="550"/>
      <c r="Z133" s="550"/>
      <c r="AA133" s="550"/>
      <c r="AB133" s="550"/>
      <c r="AC133" s="551"/>
      <c r="AD133" s="549"/>
      <c r="AE133" s="550"/>
      <c r="AF133" s="550"/>
      <c r="AG133" s="550"/>
      <c r="AH133" s="550"/>
      <c r="AI133" s="550"/>
      <c r="AJ133" s="551"/>
      <c r="AK133" s="549"/>
      <c r="AL133" s="550"/>
      <c r="AM133" s="550"/>
      <c r="AN133" s="550"/>
      <c r="AO133" s="550"/>
      <c r="AP133" s="550"/>
      <c r="AQ133" s="551"/>
      <c r="AR133" s="549"/>
      <c r="AS133" s="550"/>
      <c r="AT133" s="550"/>
      <c r="AU133" s="550"/>
      <c r="AV133" s="550"/>
      <c r="AW133" s="550"/>
      <c r="AX133" s="551"/>
      <c r="AY133" s="549"/>
      <c r="AZ133" s="550"/>
      <c r="BA133" s="772"/>
      <c r="BB133" s="2127"/>
      <c r="BC133" s="2128"/>
      <c r="BD133" s="2116"/>
      <c r="BE133" s="2117"/>
      <c r="BF133" s="2118"/>
      <c r="BG133" s="2119"/>
      <c r="BH133" s="2119"/>
      <c r="BI133" s="2119"/>
      <c r="BJ133" s="2120"/>
    </row>
    <row r="134" spans="2:62" ht="20.25" customHeight="1" x14ac:dyDescent="0.15">
      <c r="B134" s="2050"/>
      <c r="C134" s="2135"/>
      <c r="D134" s="2136"/>
      <c r="E134" s="779"/>
      <c r="F134" s="780">
        <f>C133</f>
        <v>0</v>
      </c>
      <c r="G134" s="779"/>
      <c r="H134" s="780">
        <f>I133</f>
        <v>0</v>
      </c>
      <c r="I134" s="2137"/>
      <c r="J134" s="2138"/>
      <c r="K134" s="2139"/>
      <c r="L134" s="2140"/>
      <c r="M134" s="2140"/>
      <c r="N134" s="2136"/>
      <c r="O134" s="2066"/>
      <c r="P134" s="2067"/>
      <c r="Q134" s="2067"/>
      <c r="R134" s="2067"/>
      <c r="S134" s="2068"/>
      <c r="T134" s="773" t="s">
        <v>888</v>
      </c>
      <c r="U134" s="774"/>
      <c r="V134" s="775"/>
      <c r="W134" s="557" t="str">
        <f>IF(W133="","",VLOOKUP(W133,'[9]シフト記号表（従来型・ユニット型共通）'!$C$6:$L$47,10,FALSE))</f>
        <v/>
      </c>
      <c r="X134" s="558" t="str">
        <f>IF(X133="","",VLOOKUP(X133,'[9]シフト記号表（従来型・ユニット型共通）'!$C$6:$L$47,10,FALSE))</f>
        <v/>
      </c>
      <c r="Y134" s="558" t="str">
        <f>IF(Y133="","",VLOOKUP(Y133,'[9]シフト記号表（従来型・ユニット型共通）'!$C$6:$L$47,10,FALSE))</f>
        <v/>
      </c>
      <c r="Z134" s="558" t="str">
        <f>IF(Z133="","",VLOOKUP(Z133,'[9]シフト記号表（従来型・ユニット型共通）'!$C$6:$L$47,10,FALSE))</f>
        <v/>
      </c>
      <c r="AA134" s="558" t="str">
        <f>IF(AA133="","",VLOOKUP(AA133,'[9]シフト記号表（従来型・ユニット型共通）'!$C$6:$L$47,10,FALSE))</f>
        <v/>
      </c>
      <c r="AB134" s="558" t="str">
        <f>IF(AB133="","",VLOOKUP(AB133,'[9]シフト記号表（従来型・ユニット型共通）'!$C$6:$L$47,10,FALSE))</f>
        <v/>
      </c>
      <c r="AC134" s="559" t="str">
        <f>IF(AC133="","",VLOOKUP(AC133,'[9]シフト記号表（従来型・ユニット型共通）'!$C$6:$L$47,10,FALSE))</f>
        <v/>
      </c>
      <c r="AD134" s="557" t="str">
        <f>IF(AD133="","",VLOOKUP(AD133,'[9]シフト記号表（従来型・ユニット型共通）'!$C$6:$L$47,10,FALSE))</f>
        <v/>
      </c>
      <c r="AE134" s="558" t="str">
        <f>IF(AE133="","",VLOOKUP(AE133,'[9]シフト記号表（従来型・ユニット型共通）'!$C$6:$L$47,10,FALSE))</f>
        <v/>
      </c>
      <c r="AF134" s="558" t="str">
        <f>IF(AF133="","",VLOOKUP(AF133,'[9]シフト記号表（従来型・ユニット型共通）'!$C$6:$L$47,10,FALSE))</f>
        <v/>
      </c>
      <c r="AG134" s="558" t="str">
        <f>IF(AG133="","",VLOOKUP(AG133,'[9]シフト記号表（従来型・ユニット型共通）'!$C$6:$L$47,10,FALSE))</f>
        <v/>
      </c>
      <c r="AH134" s="558" t="str">
        <f>IF(AH133="","",VLOOKUP(AH133,'[9]シフト記号表（従来型・ユニット型共通）'!$C$6:$L$47,10,FALSE))</f>
        <v/>
      </c>
      <c r="AI134" s="558" t="str">
        <f>IF(AI133="","",VLOOKUP(AI133,'[9]シフト記号表（従来型・ユニット型共通）'!$C$6:$L$47,10,FALSE))</f>
        <v/>
      </c>
      <c r="AJ134" s="559" t="str">
        <f>IF(AJ133="","",VLOOKUP(AJ133,'[9]シフト記号表（従来型・ユニット型共通）'!$C$6:$L$47,10,FALSE))</f>
        <v/>
      </c>
      <c r="AK134" s="557" t="str">
        <f>IF(AK133="","",VLOOKUP(AK133,'[9]シフト記号表（従来型・ユニット型共通）'!$C$6:$L$47,10,FALSE))</f>
        <v/>
      </c>
      <c r="AL134" s="558" t="str">
        <f>IF(AL133="","",VLOOKUP(AL133,'[9]シフト記号表（従来型・ユニット型共通）'!$C$6:$L$47,10,FALSE))</f>
        <v/>
      </c>
      <c r="AM134" s="558" t="str">
        <f>IF(AM133="","",VLOOKUP(AM133,'[9]シフト記号表（従来型・ユニット型共通）'!$C$6:$L$47,10,FALSE))</f>
        <v/>
      </c>
      <c r="AN134" s="558" t="str">
        <f>IF(AN133="","",VLOOKUP(AN133,'[9]シフト記号表（従来型・ユニット型共通）'!$C$6:$L$47,10,FALSE))</f>
        <v/>
      </c>
      <c r="AO134" s="558" t="str">
        <f>IF(AO133="","",VLOOKUP(AO133,'[9]シフト記号表（従来型・ユニット型共通）'!$C$6:$L$47,10,FALSE))</f>
        <v/>
      </c>
      <c r="AP134" s="558" t="str">
        <f>IF(AP133="","",VLOOKUP(AP133,'[9]シフト記号表（従来型・ユニット型共通）'!$C$6:$L$47,10,FALSE))</f>
        <v/>
      </c>
      <c r="AQ134" s="559" t="str">
        <f>IF(AQ133="","",VLOOKUP(AQ133,'[9]シフト記号表（従来型・ユニット型共通）'!$C$6:$L$47,10,FALSE))</f>
        <v/>
      </c>
      <c r="AR134" s="557" t="str">
        <f>IF(AR133="","",VLOOKUP(AR133,'[9]シフト記号表（従来型・ユニット型共通）'!$C$6:$L$47,10,FALSE))</f>
        <v/>
      </c>
      <c r="AS134" s="558" t="str">
        <f>IF(AS133="","",VLOOKUP(AS133,'[9]シフト記号表（従来型・ユニット型共通）'!$C$6:$L$47,10,FALSE))</f>
        <v/>
      </c>
      <c r="AT134" s="558" t="str">
        <f>IF(AT133="","",VLOOKUP(AT133,'[9]シフト記号表（従来型・ユニット型共通）'!$C$6:$L$47,10,FALSE))</f>
        <v/>
      </c>
      <c r="AU134" s="558" t="str">
        <f>IF(AU133="","",VLOOKUP(AU133,'[9]シフト記号表（従来型・ユニット型共通）'!$C$6:$L$47,10,FALSE))</f>
        <v/>
      </c>
      <c r="AV134" s="558" t="str">
        <f>IF(AV133="","",VLOOKUP(AV133,'[9]シフト記号表（従来型・ユニット型共通）'!$C$6:$L$47,10,FALSE))</f>
        <v/>
      </c>
      <c r="AW134" s="558" t="str">
        <f>IF(AW133="","",VLOOKUP(AW133,'[9]シフト記号表（従来型・ユニット型共通）'!$C$6:$L$47,10,FALSE))</f>
        <v/>
      </c>
      <c r="AX134" s="559" t="str">
        <f>IF(AX133="","",VLOOKUP(AX133,'[9]シフト記号表（従来型・ユニット型共通）'!$C$6:$L$47,10,FALSE))</f>
        <v/>
      </c>
      <c r="AY134" s="557" t="str">
        <f>IF(AY133="","",VLOOKUP(AY133,'[9]シフト記号表（従来型・ユニット型共通）'!$C$6:$L$47,10,FALSE))</f>
        <v/>
      </c>
      <c r="AZ134" s="558" t="str">
        <f>IF(AZ133="","",VLOOKUP(AZ133,'[9]シフト記号表（従来型・ユニット型共通）'!$C$6:$L$47,10,FALSE))</f>
        <v/>
      </c>
      <c r="BA134" s="558" t="str">
        <f>IF(BA133="","",VLOOKUP(BA133,'[9]シフト記号表（従来型・ユニット型共通）'!$C$6:$L$47,10,FALSE))</f>
        <v/>
      </c>
      <c r="BB134" s="2132">
        <f>IF($BE$3="４週",SUM(W134:AX134),IF($BE$3="暦月",SUM(W134:BA134),""))</f>
        <v>0</v>
      </c>
      <c r="BC134" s="2133"/>
      <c r="BD134" s="2134">
        <f>IF($BE$3="４週",BB134/4,IF($BE$3="暦月",(BB134/($BE$8/7)),""))</f>
        <v>0</v>
      </c>
      <c r="BE134" s="2133"/>
      <c r="BF134" s="2129"/>
      <c r="BG134" s="2130"/>
      <c r="BH134" s="2130"/>
      <c r="BI134" s="2130"/>
      <c r="BJ134" s="2131"/>
    </row>
    <row r="135" spans="2:62" ht="20.25" customHeight="1" x14ac:dyDescent="0.15">
      <c r="B135" s="2049">
        <f>B133+1</f>
        <v>60</v>
      </c>
      <c r="C135" s="2121"/>
      <c r="D135" s="2122"/>
      <c r="E135" s="761"/>
      <c r="F135" s="762"/>
      <c r="G135" s="761"/>
      <c r="H135" s="762"/>
      <c r="I135" s="2123"/>
      <c r="J135" s="2124"/>
      <c r="K135" s="2125"/>
      <c r="L135" s="2126"/>
      <c r="M135" s="2126"/>
      <c r="N135" s="2122"/>
      <c r="O135" s="2066"/>
      <c r="P135" s="2067"/>
      <c r="Q135" s="2067"/>
      <c r="R135" s="2067"/>
      <c r="S135" s="2068"/>
      <c r="T135" s="776" t="s">
        <v>887</v>
      </c>
      <c r="U135" s="777"/>
      <c r="V135" s="778"/>
      <c r="W135" s="549"/>
      <c r="X135" s="550"/>
      <c r="Y135" s="550"/>
      <c r="Z135" s="550"/>
      <c r="AA135" s="550"/>
      <c r="AB135" s="550"/>
      <c r="AC135" s="551"/>
      <c r="AD135" s="549"/>
      <c r="AE135" s="550"/>
      <c r="AF135" s="550"/>
      <c r="AG135" s="550"/>
      <c r="AH135" s="550"/>
      <c r="AI135" s="550"/>
      <c r="AJ135" s="551"/>
      <c r="AK135" s="549"/>
      <c r="AL135" s="550"/>
      <c r="AM135" s="550"/>
      <c r="AN135" s="550"/>
      <c r="AO135" s="550"/>
      <c r="AP135" s="550"/>
      <c r="AQ135" s="551"/>
      <c r="AR135" s="549"/>
      <c r="AS135" s="550"/>
      <c r="AT135" s="550"/>
      <c r="AU135" s="550"/>
      <c r="AV135" s="550"/>
      <c r="AW135" s="550"/>
      <c r="AX135" s="551"/>
      <c r="AY135" s="549"/>
      <c r="AZ135" s="550"/>
      <c r="BA135" s="772"/>
      <c r="BB135" s="2127"/>
      <c r="BC135" s="2128"/>
      <c r="BD135" s="2116"/>
      <c r="BE135" s="2117"/>
      <c r="BF135" s="2118"/>
      <c r="BG135" s="2119"/>
      <c r="BH135" s="2119"/>
      <c r="BI135" s="2119"/>
      <c r="BJ135" s="2120"/>
    </row>
    <row r="136" spans="2:62" ht="20.25" customHeight="1" x14ac:dyDescent="0.15">
      <c r="B136" s="2050"/>
      <c r="C136" s="2135"/>
      <c r="D136" s="2136"/>
      <c r="E136" s="779"/>
      <c r="F136" s="780">
        <f>C135</f>
        <v>0</v>
      </c>
      <c r="G136" s="779"/>
      <c r="H136" s="780">
        <f>I135</f>
        <v>0</v>
      </c>
      <c r="I136" s="2137"/>
      <c r="J136" s="2138"/>
      <c r="K136" s="2139"/>
      <c r="L136" s="2140"/>
      <c r="M136" s="2140"/>
      <c r="N136" s="2136"/>
      <c r="O136" s="2066"/>
      <c r="P136" s="2067"/>
      <c r="Q136" s="2067"/>
      <c r="R136" s="2067"/>
      <c r="S136" s="2068"/>
      <c r="T136" s="773" t="s">
        <v>888</v>
      </c>
      <c r="U136" s="774"/>
      <c r="V136" s="775"/>
      <c r="W136" s="557" t="str">
        <f>IF(W135="","",VLOOKUP(W135,'[9]シフト記号表（従来型・ユニット型共通）'!$C$6:$L$47,10,FALSE))</f>
        <v/>
      </c>
      <c r="X136" s="558" t="str">
        <f>IF(X135="","",VLOOKUP(X135,'[9]シフト記号表（従来型・ユニット型共通）'!$C$6:$L$47,10,FALSE))</f>
        <v/>
      </c>
      <c r="Y136" s="558" t="str">
        <f>IF(Y135="","",VLOOKUP(Y135,'[9]シフト記号表（従来型・ユニット型共通）'!$C$6:$L$47,10,FALSE))</f>
        <v/>
      </c>
      <c r="Z136" s="558" t="str">
        <f>IF(Z135="","",VLOOKUP(Z135,'[9]シフト記号表（従来型・ユニット型共通）'!$C$6:$L$47,10,FALSE))</f>
        <v/>
      </c>
      <c r="AA136" s="558" t="str">
        <f>IF(AA135="","",VLOOKUP(AA135,'[9]シフト記号表（従来型・ユニット型共通）'!$C$6:$L$47,10,FALSE))</f>
        <v/>
      </c>
      <c r="AB136" s="558" t="str">
        <f>IF(AB135="","",VLOOKUP(AB135,'[9]シフト記号表（従来型・ユニット型共通）'!$C$6:$L$47,10,FALSE))</f>
        <v/>
      </c>
      <c r="AC136" s="559" t="str">
        <f>IF(AC135="","",VLOOKUP(AC135,'[9]シフト記号表（従来型・ユニット型共通）'!$C$6:$L$47,10,FALSE))</f>
        <v/>
      </c>
      <c r="AD136" s="557" t="str">
        <f>IF(AD135="","",VLOOKUP(AD135,'[9]シフト記号表（従来型・ユニット型共通）'!$C$6:$L$47,10,FALSE))</f>
        <v/>
      </c>
      <c r="AE136" s="558" t="str">
        <f>IF(AE135="","",VLOOKUP(AE135,'[9]シフト記号表（従来型・ユニット型共通）'!$C$6:$L$47,10,FALSE))</f>
        <v/>
      </c>
      <c r="AF136" s="558" t="str">
        <f>IF(AF135="","",VLOOKUP(AF135,'[9]シフト記号表（従来型・ユニット型共通）'!$C$6:$L$47,10,FALSE))</f>
        <v/>
      </c>
      <c r="AG136" s="558" t="str">
        <f>IF(AG135="","",VLOOKUP(AG135,'[9]シフト記号表（従来型・ユニット型共通）'!$C$6:$L$47,10,FALSE))</f>
        <v/>
      </c>
      <c r="AH136" s="558" t="str">
        <f>IF(AH135="","",VLOOKUP(AH135,'[9]シフト記号表（従来型・ユニット型共通）'!$C$6:$L$47,10,FALSE))</f>
        <v/>
      </c>
      <c r="AI136" s="558" t="str">
        <f>IF(AI135="","",VLOOKUP(AI135,'[9]シフト記号表（従来型・ユニット型共通）'!$C$6:$L$47,10,FALSE))</f>
        <v/>
      </c>
      <c r="AJ136" s="559" t="str">
        <f>IF(AJ135="","",VLOOKUP(AJ135,'[9]シフト記号表（従来型・ユニット型共通）'!$C$6:$L$47,10,FALSE))</f>
        <v/>
      </c>
      <c r="AK136" s="557" t="str">
        <f>IF(AK135="","",VLOOKUP(AK135,'[9]シフト記号表（従来型・ユニット型共通）'!$C$6:$L$47,10,FALSE))</f>
        <v/>
      </c>
      <c r="AL136" s="558" t="str">
        <f>IF(AL135="","",VLOOKUP(AL135,'[9]シフト記号表（従来型・ユニット型共通）'!$C$6:$L$47,10,FALSE))</f>
        <v/>
      </c>
      <c r="AM136" s="558" t="str">
        <f>IF(AM135="","",VLOOKUP(AM135,'[9]シフト記号表（従来型・ユニット型共通）'!$C$6:$L$47,10,FALSE))</f>
        <v/>
      </c>
      <c r="AN136" s="558" t="str">
        <f>IF(AN135="","",VLOOKUP(AN135,'[9]シフト記号表（従来型・ユニット型共通）'!$C$6:$L$47,10,FALSE))</f>
        <v/>
      </c>
      <c r="AO136" s="558" t="str">
        <f>IF(AO135="","",VLOOKUP(AO135,'[9]シフト記号表（従来型・ユニット型共通）'!$C$6:$L$47,10,FALSE))</f>
        <v/>
      </c>
      <c r="AP136" s="558" t="str">
        <f>IF(AP135="","",VLOOKUP(AP135,'[9]シフト記号表（従来型・ユニット型共通）'!$C$6:$L$47,10,FALSE))</f>
        <v/>
      </c>
      <c r="AQ136" s="559" t="str">
        <f>IF(AQ135="","",VLOOKUP(AQ135,'[9]シフト記号表（従来型・ユニット型共通）'!$C$6:$L$47,10,FALSE))</f>
        <v/>
      </c>
      <c r="AR136" s="557" t="str">
        <f>IF(AR135="","",VLOOKUP(AR135,'[9]シフト記号表（従来型・ユニット型共通）'!$C$6:$L$47,10,FALSE))</f>
        <v/>
      </c>
      <c r="AS136" s="558" t="str">
        <f>IF(AS135="","",VLOOKUP(AS135,'[9]シフト記号表（従来型・ユニット型共通）'!$C$6:$L$47,10,FALSE))</f>
        <v/>
      </c>
      <c r="AT136" s="558" t="str">
        <f>IF(AT135="","",VLOOKUP(AT135,'[9]シフト記号表（従来型・ユニット型共通）'!$C$6:$L$47,10,FALSE))</f>
        <v/>
      </c>
      <c r="AU136" s="558" t="str">
        <f>IF(AU135="","",VLOOKUP(AU135,'[9]シフト記号表（従来型・ユニット型共通）'!$C$6:$L$47,10,FALSE))</f>
        <v/>
      </c>
      <c r="AV136" s="558" t="str">
        <f>IF(AV135="","",VLOOKUP(AV135,'[9]シフト記号表（従来型・ユニット型共通）'!$C$6:$L$47,10,FALSE))</f>
        <v/>
      </c>
      <c r="AW136" s="558" t="str">
        <f>IF(AW135="","",VLOOKUP(AW135,'[9]シフト記号表（従来型・ユニット型共通）'!$C$6:$L$47,10,FALSE))</f>
        <v/>
      </c>
      <c r="AX136" s="559" t="str">
        <f>IF(AX135="","",VLOOKUP(AX135,'[9]シフト記号表（従来型・ユニット型共通）'!$C$6:$L$47,10,FALSE))</f>
        <v/>
      </c>
      <c r="AY136" s="557" t="str">
        <f>IF(AY135="","",VLOOKUP(AY135,'[9]シフト記号表（従来型・ユニット型共通）'!$C$6:$L$47,10,FALSE))</f>
        <v/>
      </c>
      <c r="AZ136" s="558" t="str">
        <f>IF(AZ135="","",VLOOKUP(AZ135,'[9]シフト記号表（従来型・ユニット型共通）'!$C$6:$L$47,10,FALSE))</f>
        <v/>
      </c>
      <c r="BA136" s="558" t="str">
        <f>IF(BA135="","",VLOOKUP(BA135,'[9]シフト記号表（従来型・ユニット型共通）'!$C$6:$L$47,10,FALSE))</f>
        <v/>
      </c>
      <c r="BB136" s="2132">
        <f>IF($BE$3="４週",SUM(W136:AX136),IF($BE$3="暦月",SUM(W136:BA136),""))</f>
        <v>0</v>
      </c>
      <c r="BC136" s="2133"/>
      <c r="BD136" s="2134">
        <f>IF($BE$3="４週",BB136/4,IF($BE$3="暦月",(BB136/($BE$8/7)),""))</f>
        <v>0</v>
      </c>
      <c r="BE136" s="2133"/>
      <c r="BF136" s="2129"/>
      <c r="BG136" s="2130"/>
      <c r="BH136" s="2130"/>
      <c r="BI136" s="2130"/>
      <c r="BJ136" s="2131"/>
    </row>
    <row r="137" spans="2:62" ht="20.25" customHeight="1" x14ac:dyDescent="0.15">
      <c r="B137" s="2049">
        <f>B135+1</f>
        <v>61</v>
      </c>
      <c r="C137" s="2121"/>
      <c r="D137" s="2122"/>
      <c r="E137" s="761"/>
      <c r="F137" s="762"/>
      <c r="G137" s="761"/>
      <c r="H137" s="762"/>
      <c r="I137" s="2123"/>
      <c r="J137" s="2124"/>
      <c r="K137" s="2125"/>
      <c r="L137" s="2126"/>
      <c r="M137" s="2126"/>
      <c r="N137" s="2122"/>
      <c r="O137" s="2066"/>
      <c r="P137" s="2067"/>
      <c r="Q137" s="2067"/>
      <c r="R137" s="2067"/>
      <c r="S137" s="2068"/>
      <c r="T137" s="776" t="s">
        <v>887</v>
      </c>
      <c r="U137" s="777"/>
      <c r="V137" s="778"/>
      <c r="W137" s="549"/>
      <c r="X137" s="550"/>
      <c r="Y137" s="550"/>
      <c r="Z137" s="550"/>
      <c r="AA137" s="550"/>
      <c r="AB137" s="550"/>
      <c r="AC137" s="551"/>
      <c r="AD137" s="549"/>
      <c r="AE137" s="550"/>
      <c r="AF137" s="550"/>
      <c r="AG137" s="550"/>
      <c r="AH137" s="550"/>
      <c r="AI137" s="550"/>
      <c r="AJ137" s="551"/>
      <c r="AK137" s="549"/>
      <c r="AL137" s="550"/>
      <c r="AM137" s="550"/>
      <c r="AN137" s="550"/>
      <c r="AO137" s="550"/>
      <c r="AP137" s="550"/>
      <c r="AQ137" s="551"/>
      <c r="AR137" s="549"/>
      <c r="AS137" s="550"/>
      <c r="AT137" s="550"/>
      <c r="AU137" s="550"/>
      <c r="AV137" s="550"/>
      <c r="AW137" s="550"/>
      <c r="AX137" s="551"/>
      <c r="AY137" s="549"/>
      <c r="AZ137" s="550"/>
      <c r="BA137" s="772"/>
      <c r="BB137" s="2127"/>
      <c r="BC137" s="2128"/>
      <c r="BD137" s="2116"/>
      <c r="BE137" s="2117"/>
      <c r="BF137" s="2118"/>
      <c r="BG137" s="2119"/>
      <c r="BH137" s="2119"/>
      <c r="BI137" s="2119"/>
      <c r="BJ137" s="2120"/>
    </row>
    <row r="138" spans="2:62" ht="20.25" customHeight="1" x14ac:dyDescent="0.15">
      <c r="B138" s="2050"/>
      <c r="C138" s="2135"/>
      <c r="D138" s="2136"/>
      <c r="E138" s="779"/>
      <c r="F138" s="780">
        <f>C137</f>
        <v>0</v>
      </c>
      <c r="G138" s="779"/>
      <c r="H138" s="780">
        <f>I137</f>
        <v>0</v>
      </c>
      <c r="I138" s="2137"/>
      <c r="J138" s="2138"/>
      <c r="K138" s="2139"/>
      <c r="L138" s="2140"/>
      <c r="M138" s="2140"/>
      <c r="N138" s="2136"/>
      <c r="O138" s="2066"/>
      <c r="P138" s="2067"/>
      <c r="Q138" s="2067"/>
      <c r="R138" s="2067"/>
      <c r="S138" s="2068"/>
      <c r="T138" s="773" t="s">
        <v>888</v>
      </c>
      <c r="U138" s="774"/>
      <c r="V138" s="775"/>
      <c r="W138" s="557" t="str">
        <f>IF(W137="","",VLOOKUP(W137,'[9]シフト記号表（従来型・ユニット型共通）'!$C$6:$L$47,10,FALSE))</f>
        <v/>
      </c>
      <c r="X138" s="558" t="str">
        <f>IF(X137="","",VLOOKUP(X137,'[9]シフト記号表（従来型・ユニット型共通）'!$C$6:$L$47,10,FALSE))</f>
        <v/>
      </c>
      <c r="Y138" s="558" t="str">
        <f>IF(Y137="","",VLOOKUP(Y137,'[9]シフト記号表（従来型・ユニット型共通）'!$C$6:$L$47,10,FALSE))</f>
        <v/>
      </c>
      <c r="Z138" s="558" t="str">
        <f>IF(Z137="","",VLOOKUP(Z137,'[9]シフト記号表（従来型・ユニット型共通）'!$C$6:$L$47,10,FALSE))</f>
        <v/>
      </c>
      <c r="AA138" s="558" t="str">
        <f>IF(AA137="","",VLOOKUP(AA137,'[9]シフト記号表（従来型・ユニット型共通）'!$C$6:$L$47,10,FALSE))</f>
        <v/>
      </c>
      <c r="AB138" s="558" t="str">
        <f>IF(AB137="","",VLOOKUP(AB137,'[9]シフト記号表（従来型・ユニット型共通）'!$C$6:$L$47,10,FALSE))</f>
        <v/>
      </c>
      <c r="AC138" s="559" t="str">
        <f>IF(AC137="","",VLOOKUP(AC137,'[9]シフト記号表（従来型・ユニット型共通）'!$C$6:$L$47,10,FALSE))</f>
        <v/>
      </c>
      <c r="AD138" s="557" t="str">
        <f>IF(AD137="","",VLOOKUP(AD137,'[9]シフト記号表（従来型・ユニット型共通）'!$C$6:$L$47,10,FALSE))</f>
        <v/>
      </c>
      <c r="AE138" s="558" t="str">
        <f>IF(AE137="","",VLOOKUP(AE137,'[9]シフト記号表（従来型・ユニット型共通）'!$C$6:$L$47,10,FALSE))</f>
        <v/>
      </c>
      <c r="AF138" s="558" t="str">
        <f>IF(AF137="","",VLOOKUP(AF137,'[9]シフト記号表（従来型・ユニット型共通）'!$C$6:$L$47,10,FALSE))</f>
        <v/>
      </c>
      <c r="AG138" s="558" t="str">
        <f>IF(AG137="","",VLOOKUP(AG137,'[9]シフト記号表（従来型・ユニット型共通）'!$C$6:$L$47,10,FALSE))</f>
        <v/>
      </c>
      <c r="AH138" s="558" t="str">
        <f>IF(AH137="","",VLOOKUP(AH137,'[9]シフト記号表（従来型・ユニット型共通）'!$C$6:$L$47,10,FALSE))</f>
        <v/>
      </c>
      <c r="AI138" s="558" t="str">
        <f>IF(AI137="","",VLOOKUP(AI137,'[9]シフト記号表（従来型・ユニット型共通）'!$C$6:$L$47,10,FALSE))</f>
        <v/>
      </c>
      <c r="AJ138" s="559" t="str">
        <f>IF(AJ137="","",VLOOKUP(AJ137,'[9]シフト記号表（従来型・ユニット型共通）'!$C$6:$L$47,10,FALSE))</f>
        <v/>
      </c>
      <c r="AK138" s="557" t="str">
        <f>IF(AK137="","",VLOOKUP(AK137,'[9]シフト記号表（従来型・ユニット型共通）'!$C$6:$L$47,10,FALSE))</f>
        <v/>
      </c>
      <c r="AL138" s="558" t="str">
        <f>IF(AL137="","",VLOOKUP(AL137,'[9]シフト記号表（従来型・ユニット型共通）'!$C$6:$L$47,10,FALSE))</f>
        <v/>
      </c>
      <c r="AM138" s="558" t="str">
        <f>IF(AM137="","",VLOOKUP(AM137,'[9]シフト記号表（従来型・ユニット型共通）'!$C$6:$L$47,10,FALSE))</f>
        <v/>
      </c>
      <c r="AN138" s="558" t="str">
        <f>IF(AN137="","",VLOOKUP(AN137,'[9]シフト記号表（従来型・ユニット型共通）'!$C$6:$L$47,10,FALSE))</f>
        <v/>
      </c>
      <c r="AO138" s="558" t="str">
        <f>IF(AO137="","",VLOOKUP(AO137,'[9]シフト記号表（従来型・ユニット型共通）'!$C$6:$L$47,10,FALSE))</f>
        <v/>
      </c>
      <c r="AP138" s="558" t="str">
        <f>IF(AP137="","",VLOOKUP(AP137,'[9]シフト記号表（従来型・ユニット型共通）'!$C$6:$L$47,10,FALSE))</f>
        <v/>
      </c>
      <c r="AQ138" s="559" t="str">
        <f>IF(AQ137="","",VLOOKUP(AQ137,'[9]シフト記号表（従来型・ユニット型共通）'!$C$6:$L$47,10,FALSE))</f>
        <v/>
      </c>
      <c r="AR138" s="557" t="str">
        <f>IF(AR137="","",VLOOKUP(AR137,'[9]シフト記号表（従来型・ユニット型共通）'!$C$6:$L$47,10,FALSE))</f>
        <v/>
      </c>
      <c r="AS138" s="558" t="str">
        <f>IF(AS137="","",VLOOKUP(AS137,'[9]シフト記号表（従来型・ユニット型共通）'!$C$6:$L$47,10,FALSE))</f>
        <v/>
      </c>
      <c r="AT138" s="558" t="str">
        <f>IF(AT137="","",VLOOKUP(AT137,'[9]シフト記号表（従来型・ユニット型共通）'!$C$6:$L$47,10,FALSE))</f>
        <v/>
      </c>
      <c r="AU138" s="558" t="str">
        <f>IF(AU137="","",VLOOKUP(AU137,'[9]シフト記号表（従来型・ユニット型共通）'!$C$6:$L$47,10,FALSE))</f>
        <v/>
      </c>
      <c r="AV138" s="558" t="str">
        <f>IF(AV137="","",VLOOKUP(AV137,'[9]シフト記号表（従来型・ユニット型共通）'!$C$6:$L$47,10,FALSE))</f>
        <v/>
      </c>
      <c r="AW138" s="558" t="str">
        <f>IF(AW137="","",VLOOKUP(AW137,'[9]シフト記号表（従来型・ユニット型共通）'!$C$6:$L$47,10,FALSE))</f>
        <v/>
      </c>
      <c r="AX138" s="559" t="str">
        <f>IF(AX137="","",VLOOKUP(AX137,'[9]シフト記号表（従来型・ユニット型共通）'!$C$6:$L$47,10,FALSE))</f>
        <v/>
      </c>
      <c r="AY138" s="557" t="str">
        <f>IF(AY137="","",VLOOKUP(AY137,'[9]シフト記号表（従来型・ユニット型共通）'!$C$6:$L$47,10,FALSE))</f>
        <v/>
      </c>
      <c r="AZ138" s="558" t="str">
        <f>IF(AZ137="","",VLOOKUP(AZ137,'[9]シフト記号表（従来型・ユニット型共通）'!$C$6:$L$47,10,FALSE))</f>
        <v/>
      </c>
      <c r="BA138" s="558" t="str">
        <f>IF(BA137="","",VLOOKUP(BA137,'[9]シフト記号表（従来型・ユニット型共通）'!$C$6:$L$47,10,FALSE))</f>
        <v/>
      </c>
      <c r="BB138" s="2132">
        <f>IF($BE$3="４週",SUM(W138:AX138),IF($BE$3="暦月",SUM(W138:BA138),""))</f>
        <v>0</v>
      </c>
      <c r="BC138" s="2133"/>
      <c r="BD138" s="2134">
        <f>IF($BE$3="４週",BB138/4,IF($BE$3="暦月",(BB138/($BE$8/7)),""))</f>
        <v>0</v>
      </c>
      <c r="BE138" s="2133"/>
      <c r="BF138" s="2129"/>
      <c r="BG138" s="2130"/>
      <c r="BH138" s="2130"/>
      <c r="BI138" s="2130"/>
      <c r="BJ138" s="2131"/>
    </row>
    <row r="139" spans="2:62" ht="20.25" customHeight="1" x14ac:dyDescent="0.15">
      <c r="B139" s="2049">
        <f>B137+1</f>
        <v>62</v>
      </c>
      <c r="C139" s="2121"/>
      <c r="D139" s="2122"/>
      <c r="E139" s="761"/>
      <c r="F139" s="762"/>
      <c r="G139" s="761"/>
      <c r="H139" s="762"/>
      <c r="I139" s="2123"/>
      <c r="J139" s="2124"/>
      <c r="K139" s="2125"/>
      <c r="L139" s="2126"/>
      <c r="M139" s="2126"/>
      <c r="N139" s="2122"/>
      <c r="O139" s="2066"/>
      <c r="P139" s="2067"/>
      <c r="Q139" s="2067"/>
      <c r="R139" s="2067"/>
      <c r="S139" s="2068"/>
      <c r="T139" s="776" t="s">
        <v>887</v>
      </c>
      <c r="U139" s="777"/>
      <c r="V139" s="778"/>
      <c r="W139" s="549"/>
      <c r="X139" s="550"/>
      <c r="Y139" s="550"/>
      <c r="Z139" s="550"/>
      <c r="AA139" s="550"/>
      <c r="AB139" s="550"/>
      <c r="AC139" s="551"/>
      <c r="AD139" s="549"/>
      <c r="AE139" s="550"/>
      <c r="AF139" s="550"/>
      <c r="AG139" s="550"/>
      <c r="AH139" s="550"/>
      <c r="AI139" s="550"/>
      <c r="AJ139" s="551"/>
      <c r="AK139" s="549"/>
      <c r="AL139" s="550"/>
      <c r="AM139" s="550"/>
      <c r="AN139" s="550"/>
      <c r="AO139" s="550"/>
      <c r="AP139" s="550"/>
      <c r="AQ139" s="551"/>
      <c r="AR139" s="549"/>
      <c r="AS139" s="550"/>
      <c r="AT139" s="550"/>
      <c r="AU139" s="550"/>
      <c r="AV139" s="550"/>
      <c r="AW139" s="550"/>
      <c r="AX139" s="551"/>
      <c r="AY139" s="549"/>
      <c r="AZ139" s="550"/>
      <c r="BA139" s="772"/>
      <c r="BB139" s="2127"/>
      <c r="BC139" s="2128"/>
      <c r="BD139" s="2116"/>
      <c r="BE139" s="2117"/>
      <c r="BF139" s="2118"/>
      <c r="BG139" s="2119"/>
      <c r="BH139" s="2119"/>
      <c r="BI139" s="2119"/>
      <c r="BJ139" s="2120"/>
    </row>
    <row r="140" spans="2:62" ht="20.25" customHeight="1" x14ac:dyDescent="0.15">
      <c r="B140" s="2050"/>
      <c r="C140" s="2135"/>
      <c r="D140" s="2136"/>
      <c r="E140" s="779"/>
      <c r="F140" s="780">
        <f>C139</f>
        <v>0</v>
      </c>
      <c r="G140" s="779"/>
      <c r="H140" s="780">
        <f>I139</f>
        <v>0</v>
      </c>
      <c r="I140" s="2137"/>
      <c r="J140" s="2138"/>
      <c r="K140" s="2139"/>
      <c r="L140" s="2140"/>
      <c r="M140" s="2140"/>
      <c r="N140" s="2136"/>
      <c r="O140" s="2066"/>
      <c r="P140" s="2067"/>
      <c r="Q140" s="2067"/>
      <c r="R140" s="2067"/>
      <c r="S140" s="2068"/>
      <c r="T140" s="773" t="s">
        <v>888</v>
      </c>
      <c r="U140" s="774"/>
      <c r="V140" s="775"/>
      <c r="W140" s="557" t="str">
        <f>IF(W139="","",VLOOKUP(W139,'[9]シフト記号表（従来型・ユニット型共通）'!$C$6:$L$47,10,FALSE))</f>
        <v/>
      </c>
      <c r="X140" s="558" t="str">
        <f>IF(X139="","",VLOOKUP(X139,'[9]シフト記号表（従来型・ユニット型共通）'!$C$6:$L$47,10,FALSE))</f>
        <v/>
      </c>
      <c r="Y140" s="558" t="str">
        <f>IF(Y139="","",VLOOKUP(Y139,'[9]シフト記号表（従来型・ユニット型共通）'!$C$6:$L$47,10,FALSE))</f>
        <v/>
      </c>
      <c r="Z140" s="558" t="str">
        <f>IF(Z139="","",VLOOKUP(Z139,'[9]シフト記号表（従来型・ユニット型共通）'!$C$6:$L$47,10,FALSE))</f>
        <v/>
      </c>
      <c r="AA140" s="558" t="str">
        <f>IF(AA139="","",VLOOKUP(AA139,'[9]シフト記号表（従来型・ユニット型共通）'!$C$6:$L$47,10,FALSE))</f>
        <v/>
      </c>
      <c r="AB140" s="558" t="str">
        <f>IF(AB139="","",VLOOKUP(AB139,'[9]シフト記号表（従来型・ユニット型共通）'!$C$6:$L$47,10,FALSE))</f>
        <v/>
      </c>
      <c r="AC140" s="559" t="str">
        <f>IF(AC139="","",VLOOKUP(AC139,'[9]シフト記号表（従来型・ユニット型共通）'!$C$6:$L$47,10,FALSE))</f>
        <v/>
      </c>
      <c r="AD140" s="557" t="str">
        <f>IF(AD139="","",VLOOKUP(AD139,'[9]シフト記号表（従来型・ユニット型共通）'!$C$6:$L$47,10,FALSE))</f>
        <v/>
      </c>
      <c r="AE140" s="558" t="str">
        <f>IF(AE139="","",VLOOKUP(AE139,'[9]シフト記号表（従来型・ユニット型共通）'!$C$6:$L$47,10,FALSE))</f>
        <v/>
      </c>
      <c r="AF140" s="558" t="str">
        <f>IF(AF139="","",VLOOKUP(AF139,'[9]シフト記号表（従来型・ユニット型共通）'!$C$6:$L$47,10,FALSE))</f>
        <v/>
      </c>
      <c r="AG140" s="558" t="str">
        <f>IF(AG139="","",VLOOKUP(AG139,'[9]シフト記号表（従来型・ユニット型共通）'!$C$6:$L$47,10,FALSE))</f>
        <v/>
      </c>
      <c r="AH140" s="558" t="str">
        <f>IF(AH139="","",VLOOKUP(AH139,'[9]シフト記号表（従来型・ユニット型共通）'!$C$6:$L$47,10,FALSE))</f>
        <v/>
      </c>
      <c r="AI140" s="558" t="str">
        <f>IF(AI139="","",VLOOKUP(AI139,'[9]シフト記号表（従来型・ユニット型共通）'!$C$6:$L$47,10,FALSE))</f>
        <v/>
      </c>
      <c r="AJ140" s="559" t="str">
        <f>IF(AJ139="","",VLOOKUP(AJ139,'[9]シフト記号表（従来型・ユニット型共通）'!$C$6:$L$47,10,FALSE))</f>
        <v/>
      </c>
      <c r="AK140" s="557" t="str">
        <f>IF(AK139="","",VLOOKUP(AK139,'[9]シフト記号表（従来型・ユニット型共通）'!$C$6:$L$47,10,FALSE))</f>
        <v/>
      </c>
      <c r="AL140" s="558" t="str">
        <f>IF(AL139="","",VLOOKUP(AL139,'[9]シフト記号表（従来型・ユニット型共通）'!$C$6:$L$47,10,FALSE))</f>
        <v/>
      </c>
      <c r="AM140" s="558" t="str">
        <f>IF(AM139="","",VLOOKUP(AM139,'[9]シフト記号表（従来型・ユニット型共通）'!$C$6:$L$47,10,FALSE))</f>
        <v/>
      </c>
      <c r="AN140" s="558" t="str">
        <f>IF(AN139="","",VLOOKUP(AN139,'[9]シフト記号表（従来型・ユニット型共通）'!$C$6:$L$47,10,FALSE))</f>
        <v/>
      </c>
      <c r="AO140" s="558" t="str">
        <f>IF(AO139="","",VLOOKUP(AO139,'[9]シフト記号表（従来型・ユニット型共通）'!$C$6:$L$47,10,FALSE))</f>
        <v/>
      </c>
      <c r="AP140" s="558" t="str">
        <f>IF(AP139="","",VLOOKUP(AP139,'[9]シフト記号表（従来型・ユニット型共通）'!$C$6:$L$47,10,FALSE))</f>
        <v/>
      </c>
      <c r="AQ140" s="559" t="str">
        <f>IF(AQ139="","",VLOOKUP(AQ139,'[9]シフト記号表（従来型・ユニット型共通）'!$C$6:$L$47,10,FALSE))</f>
        <v/>
      </c>
      <c r="AR140" s="557" t="str">
        <f>IF(AR139="","",VLOOKUP(AR139,'[9]シフト記号表（従来型・ユニット型共通）'!$C$6:$L$47,10,FALSE))</f>
        <v/>
      </c>
      <c r="AS140" s="558" t="str">
        <f>IF(AS139="","",VLOOKUP(AS139,'[9]シフト記号表（従来型・ユニット型共通）'!$C$6:$L$47,10,FALSE))</f>
        <v/>
      </c>
      <c r="AT140" s="558" t="str">
        <f>IF(AT139="","",VLOOKUP(AT139,'[9]シフト記号表（従来型・ユニット型共通）'!$C$6:$L$47,10,FALSE))</f>
        <v/>
      </c>
      <c r="AU140" s="558" t="str">
        <f>IF(AU139="","",VLOOKUP(AU139,'[9]シフト記号表（従来型・ユニット型共通）'!$C$6:$L$47,10,FALSE))</f>
        <v/>
      </c>
      <c r="AV140" s="558" t="str">
        <f>IF(AV139="","",VLOOKUP(AV139,'[9]シフト記号表（従来型・ユニット型共通）'!$C$6:$L$47,10,FALSE))</f>
        <v/>
      </c>
      <c r="AW140" s="558" t="str">
        <f>IF(AW139="","",VLOOKUP(AW139,'[9]シフト記号表（従来型・ユニット型共通）'!$C$6:$L$47,10,FALSE))</f>
        <v/>
      </c>
      <c r="AX140" s="559" t="str">
        <f>IF(AX139="","",VLOOKUP(AX139,'[9]シフト記号表（従来型・ユニット型共通）'!$C$6:$L$47,10,FALSE))</f>
        <v/>
      </c>
      <c r="AY140" s="557" t="str">
        <f>IF(AY139="","",VLOOKUP(AY139,'[9]シフト記号表（従来型・ユニット型共通）'!$C$6:$L$47,10,FALSE))</f>
        <v/>
      </c>
      <c r="AZ140" s="558" t="str">
        <f>IF(AZ139="","",VLOOKUP(AZ139,'[9]シフト記号表（従来型・ユニット型共通）'!$C$6:$L$47,10,FALSE))</f>
        <v/>
      </c>
      <c r="BA140" s="558" t="str">
        <f>IF(BA139="","",VLOOKUP(BA139,'[9]シフト記号表（従来型・ユニット型共通）'!$C$6:$L$47,10,FALSE))</f>
        <v/>
      </c>
      <c r="BB140" s="2132">
        <f>IF($BE$3="４週",SUM(W140:AX140),IF($BE$3="暦月",SUM(W140:BA140),""))</f>
        <v>0</v>
      </c>
      <c r="BC140" s="2133"/>
      <c r="BD140" s="2134">
        <f>IF($BE$3="４週",BB140/4,IF($BE$3="暦月",(BB140/($BE$8/7)),""))</f>
        <v>0</v>
      </c>
      <c r="BE140" s="2133"/>
      <c r="BF140" s="2129"/>
      <c r="BG140" s="2130"/>
      <c r="BH140" s="2130"/>
      <c r="BI140" s="2130"/>
      <c r="BJ140" s="2131"/>
    </row>
    <row r="141" spans="2:62" ht="20.25" customHeight="1" x14ac:dyDescent="0.15">
      <c r="B141" s="2049">
        <f>B139+1</f>
        <v>63</v>
      </c>
      <c r="C141" s="2121"/>
      <c r="D141" s="2122"/>
      <c r="E141" s="761"/>
      <c r="F141" s="762"/>
      <c r="G141" s="761"/>
      <c r="H141" s="762"/>
      <c r="I141" s="2123"/>
      <c r="J141" s="2124"/>
      <c r="K141" s="2125"/>
      <c r="L141" s="2126"/>
      <c r="M141" s="2126"/>
      <c r="N141" s="2122"/>
      <c r="O141" s="2066"/>
      <c r="P141" s="2067"/>
      <c r="Q141" s="2067"/>
      <c r="R141" s="2067"/>
      <c r="S141" s="2068"/>
      <c r="T141" s="776" t="s">
        <v>887</v>
      </c>
      <c r="U141" s="777"/>
      <c r="V141" s="778"/>
      <c r="W141" s="549"/>
      <c r="X141" s="550"/>
      <c r="Y141" s="550"/>
      <c r="Z141" s="550"/>
      <c r="AA141" s="550"/>
      <c r="AB141" s="550"/>
      <c r="AC141" s="551"/>
      <c r="AD141" s="549"/>
      <c r="AE141" s="550"/>
      <c r="AF141" s="550"/>
      <c r="AG141" s="550"/>
      <c r="AH141" s="550"/>
      <c r="AI141" s="550"/>
      <c r="AJ141" s="551"/>
      <c r="AK141" s="549"/>
      <c r="AL141" s="550"/>
      <c r="AM141" s="550"/>
      <c r="AN141" s="550"/>
      <c r="AO141" s="550"/>
      <c r="AP141" s="550"/>
      <c r="AQ141" s="551"/>
      <c r="AR141" s="549"/>
      <c r="AS141" s="550"/>
      <c r="AT141" s="550"/>
      <c r="AU141" s="550"/>
      <c r="AV141" s="550"/>
      <c r="AW141" s="550"/>
      <c r="AX141" s="551"/>
      <c r="AY141" s="549"/>
      <c r="AZ141" s="550"/>
      <c r="BA141" s="772"/>
      <c r="BB141" s="2127"/>
      <c r="BC141" s="2128"/>
      <c r="BD141" s="2116"/>
      <c r="BE141" s="2117"/>
      <c r="BF141" s="2118"/>
      <c r="BG141" s="2119"/>
      <c r="BH141" s="2119"/>
      <c r="BI141" s="2119"/>
      <c r="BJ141" s="2120"/>
    </row>
    <row r="142" spans="2:62" ht="20.25" customHeight="1" x14ac:dyDescent="0.15">
      <c r="B142" s="2050"/>
      <c r="C142" s="2135"/>
      <c r="D142" s="2136"/>
      <c r="E142" s="779"/>
      <c r="F142" s="780">
        <f>C141</f>
        <v>0</v>
      </c>
      <c r="G142" s="779"/>
      <c r="H142" s="780">
        <f>I141</f>
        <v>0</v>
      </c>
      <c r="I142" s="2137"/>
      <c r="J142" s="2138"/>
      <c r="K142" s="2139"/>
      <c r="L142" s="2140"/>
      <c r="M142" s="2140"/>
      <c r="N142" s="2136"/>
      <c r="O142" s="2066"/>
      <c r="P142" s="2067"/>
      <c r="Q142" s="2067"/>
      <c r="R142" s="2067"/>
      <c r="S142" s="2068"/>
      <c r="T142" s="773" t="s">
        <v>888</v>
      </c>
      <c r="U142" s="774"/>
      <c r="V142" s="775"/>
      <c r="W142" s="557" t="str">
        <f>IF(W141="","",VLOOKUP(W141,'[9]シフト記号表（従来型・ユニット型共通）'!$C$6:$L$47,10,FALSE))</f>
        <v/>
      </c>
      <c r="X142" s="558" t="str">
        <f>IF(X141="","",VLOOKUP(X141,'[9]シフト記号表（従来型・ユニット型共通）'!$C$6:$L$47,10,FALSE))</f>
        <v/>
      </c>
      <c r="Y142" s="558" t="str">
        <f>IF(Y141="","",VLOOKUP(Y141,'[9]シフト記号表（従来型・ユニット型共通）'!$C$6:$L$47,10,FALSE))</f>
        <v/>
      </c>
      <c r="Z142" s="558" t="str">
        <f>IF(Z141="","",VLOOKUP(Z141,'[9]シフト記号表（従来型・ユニット型共通）'!$C$6:$L$47,10,FALSE))</f>
        <v/>
      </c>
      <c r="AA142" s="558" t="str">
        <f>IF(AA141="","",VLOOKUP(AA141,'[9]シフト記号表（従来型・ユニット型共通）'!$C$6:$L$47,10,FALSE))</f>
        <v/>
      </c>
      <c r="AB142" s="558" t="str">
        <f>IF(AB141="","",VLOOKUP(AB141,'[9]シフト記号表（従来型・ユニット型共通）'!$C$6:$L$47,10,FALSE))</f>
        <v/>
      </c>
      <c r="AC142" s="559" t="str">
        <f>IF(AC141="","",VLOOKUP(AC141,'[9]シフト記号表（従来型・ユニット型共通）'!$C$6:$L$47,10,FALSE))</f>
        <v/>
      </c>
      <c r="AD142" s="557" t="str">
        <f>IF(AD141="","",VLOOKUP(AD141,'[9]シフト記号表（従来型・ユニット型共通）'!$C$6:$L$47,10,FALSE))</f>
        <v/>
      </c>
      <c r="AE142" s="558" t="str">
        <f>IF(AE141="","",VLOOKUP(AE141,'[9]シフト記号表（従来型・ユニット型共通）'!$C$6:$L$47,10,FALSE))</f>
        <v/>
      </c>
      <c r="AF142" s="558" t="str">
        <f>IF(AF141="","",VLOOKUP(AF141,'[9]シフト記号表（従来型・ユニット型共通）'!$C$6:$L$47,10,FALSE))</f>
        <v/>
      </c>
      <c r="AG142" s="558" t="str">
        <f>IF(AG141="","",VLOOKUP(AG141,'[9]シフト記号表（従来型・ユニット型共通）'!$C$6:$L$47,10,FALSE))</f>
        <v/>
      </c>
      <c r="AH142" s="558" t="str">
        <f>IF(AH141="","",VLOOKUP(AH141,'[9]シフト記号表（従来型・ユニット型共通）'!$C$6:$L$47,10,FALSE))</f>
        <v/>
      </c>
      <c r="AI142" s="558" t="str">
        <f>IF(AI141="","",VLOOKUP(AI141,'[9]シフト記号表（従来型・ユニット型共通）'!$C$6:$L$47,10,FALSE))</f>
        <v/>
      </c>
      <c r="AJ142" s="559" t="str">
        <f>IF(AJ141="","",VLOOKUP(AJ141,'[9]シフト記号表（従来型・ユニット型共通）'!$C$6:$L$47,10,FALSE))</f>
        <v/>
      </c>
      <c r="AK142" s="557" t="str">
        <f>IF(AK141="","",VLOOKUP(AK141,'[9]シフト記号表（従来型・ユニット型共通）'!$C$6:$L$47,10,FALSE))</f>
        <v/>
      </c>
      <c r="AL142" s="558" t="str">
        <f>IF(AL141="","",VLOOKUP(AL141,'[9]シフト記号表（従来型・ユニット型共通）'!$C$6:$L$47,10,FALSE))</f>
        <v/>
      </c>
      <c r="AM142" s="558" t="str">
        <f>IF(AM141="","",VLOOKUP(AM141,'[9]シフト記号表（従来型・ユニット型共通）'!$C$6:$L$47,10,FALSE))</f>
        <v/>
      </c>
      <c r="AN142" s="558" t="str">
        <f>IF(AN141="","",VLOOKUP(AN141,'[9]シフト記号表（従来型・ユニット型共通）'!$C$6:$L$47,10,FALSE))</f>
        <v/>
      </c>
      <c r="AO142" s="558" t="str">
        <f>IF(AO141="","",VLOOKUP(AO141,'[9]シフト記号表（従来型・ユニット型共通）'!$C$6:$L$47,10,FALSE))</f>
        <v/>
      </c>
      <c r="AP142" s="558" t="str">
        <f>IF(AP141="","",VLOOKUP(AP141,'[9]シフト記号表（従来型・ユニット型共通）'!$C$6:$L$47,10,FALSE))</f>
        <v/>
      </c>
      <c r="AQ142" s="559" t="str">
        <f>IF(AQ141="","",VLOOKUP(AQ141,'[9]シフト記号表（従来型・ユニット型共通）'!$C$6:$L$47,10,FALSE))</f>
        <v/>
      </c>
      <c r="AR142" s="557" t="str">
        <f>IF(AR141="","",VLOOKUP(AR141,'[9]シフト記号表（従来型・ユニット型共通）'!$C$6:$L$47,10,FALSE))</f>
        <v/>
      </c>
      <c r="AS142" s="558" t="str">
        <f>IF(AS141="","",VLOOKUP(AS141,'[9]シフト記号表（従来型・ユニット型共通）'!$C$6:$L$47,10,FALSE))</f>
        <v/>
      </c>
      <c r="AT142" s="558" t="str">
        <f>IF(AT141="","",VLOOKUP(AT141,'[9]シフト記号表（従来型・ユニット型共通）'!$C$6:$L$47,10,FALSE))</f>
        <v/>
      </c>
      <c r="AU142" s="558" t="str">
        <f>IF(AU141="","",VLOOKUP(AU141,'[9]シフト記号表（従来型・ユニット型共通）'!$C$6:$L$47,10,FALSE))</f>
        <v/>
      </c>
      <c r="AV142" s="558" t="str">
        <f>IF(AV141="","",VLOOKUP(AV141,'[9]シフト記号表（従来型・ユニット型共通）'!$C$6:$L$47,10,FALSE))</f>
        <v/>
      </c>
      <c r="AW142" s="558" t="str">
        <f>IF(AW141="","",VLOOKUP(AW141,'[9]シフト記号表（従来型・ユニット型共通）'!$C$6:$L$47,10,FALSE))</f>
        <v/>
      </c>
      <c r="AX142" s="559" t="str">
        <f>IF(AX141="","",VLOOKUP(AX141,'[9]シフト記号表（従来型・ユニット型共通）'!$C$6:$L$47,10,FALSE))</f>
        <v/>
      </c>
      <c r="AY142" s="557" t="str">
        <f>IF(AY141="","",VLOOKUP(AY141,'[9]シフト記号表（従来型・ユニット型共通）'!$C$6:$L$47,10,FALSE))</f>
        <v/>
      </c>
      <c r="AZ142" s="558" t="str">
        <f>IF(AZ141="","",VLOOKUP(AZ141,'[9]シフト記号表（従来型・ユニット型共通）'!$C$6:$L$47,10,FALSE))</f>
        <v/>
      </c>
      <c r="BA142" s="558" t="str">
        <f>IF(BA141="","",VLOOKUP(BA141,'[9]シフト記号表（従来型・ユニット型共通）'!$C$6:$L$47,10,FALSE))</f>
        <v/>
      </c>
      <c r="BB142" s="2132">
        <f>IF($BE$3="４週",SUM(W142:AX142),IF($BE$3="暦月",SUM(W142:BA142),""))</f>
        <v>0</v>
      </c>
      <c r="BC142" s="2133"/>
      <c r="BD142" s="2134">
        <f>IF($BE$3="４週",BB142/4,IF($BE$3="暦月",(BB142/($BE$8/7)),""))</f>
        <v>0</v>
      </c>
      <c r="BE142" s="2133"/>
      <c r="BF142" s="2129"/>
      <c r="BG142" s="2130"/>
      <c r="BH142" s="2130"/>
      <c r="BI142" s="2130"/>
      <c r="BJ142" s="2131"/>
    </row>
    <row r="143" spans="2:62" ht="20.25" customHeight="1" x14ac:dyDescent="0.15">
      <c r="B143" s="2049">
        <f>B141+1</f>
        <v>64</v>
      </c>
      <c r="C143" s="2121"/>
      <c r="D143" s="2122"/>
      <c r="E143" s="761"/>
      <c r="F143" s="762"/>
      <c r="G143" s="761"/>
      <c r="H143" s="762"/>
      <c r="I143" s="2123"/>
      <c r="J143" s="2124"/>
      <c r="K143" s="2125"/>
      <c r="L143" s="2126"/>
      <c r="M143" s="2126"/>
      <c r="N143" s="2122"/>
      <c r="O143" s="2066"/>
      <c r="P143" s="2067"/>
      <c r="Q143" s="2067"/>
      <c r="R143" s="2067"/>
      <c r="S143" s="2068"/>
      <c r="T143" s="776" t="s">
        <v>887</v>
      </c>
      <c r="U143" s="777"/>
      <c r="V143" s="778"/>
      <c r="W143" s="549"/>
      <c r="X143" s="550"/>
      <c r="Y143" s="550"/>
      <c r="Z143" s="550"/>
      <c r="AA143" s="550"/>
      <c r="AB143" s="550"/>
      <c r="AC143" s="551"/>
      <c r="AD143" s="549"/>
      <c r="AE143" s="550"/>
      <c r="AF143" s="550"/>
      <c r="AG143" s="550"/>
      <c r="AH143" s="550"/>
      <c r="AI143" s="550"/>
      <c r="AJ143" s="551"/>
      <c r="AK143" s="549"/>
      <c r="AL143" s="550"/>
      <c r="AM143" s="550"/>
      <c r="AN143" s="550"/>
      <c r="AO143" s="550"/>
      <c r="AP143" s="550"/>
      <c r="AQ143" s="551"/>
      <c r="AR143" s="549"/>
      <c r="AS143" s="550"/>
      <c r="AT143" s="550"/>
      <c r="AU143" s="550"/>
      <c r="AV143" s="550"/>
      <c r="AW143" s="550"/>
      <c r="AX143" s="551"/>
      <c r="AY143" s="549"/>
      <c r="AZ143" s="550"/>
      <c r="BA143" s="772"/>
      <c r="BB143" s="2127"/>
      <c r="BC143" s="2128"/>
      <c r="BD143" s="2116"/>
      <c r="BE143" s="2117"/>
      <c r="BF143" s="2118"/>
      <c r="BG143" s="2119"/>
      <c r="BH143" s="2119"/>
      <c r="BI143" s="2119"/>
      <c r="BJ143" s="2120"/>
    </row>
    <row r="144" spans="2:62" ht="20.25" customHeight="1" x14ac:dyDescent="0.15">
      <c r="B144" s="2050"/>
      <c r="C144" s="2135"/>
      <c r="D144" s="2136"/>
      <c r="E144" s="779"/>
      <c r="F144" s="780">
        <f>C143</f>
        <v>0</v>
      </c>
      <c r="G144" s="779"/>
      <c r="H144" s="780">
        <f>I143</f>
        <v>0</v>
      </c>
      <c r="I144" s="2137"/>
      <c r="J144" s="2138"/>
      <c r="K144" s="2139"/>
      <c r="L144" s="2140"/>
      <c r="M144" s="2140"/>
      <c r="N144" s="2136"/>
      <c r="O144" s="2066"/>
      <c r="P144" s="2067"/>
      <c r="Q144" s="2067"/>
      <c r="R144" s="2067"/>
      <c r="S144" s="2068"/>
      <c r="T144" s="773" t="s">
        <v>888</v>
      </c>
      <c r="U144" s="774"/>
      <c r="V144" s="775"/>
      <c r="W144" s="557" t="str">
        <f>IF(W143="","",VLOOKUP(W143,'[9]シフト記号表（従来型・ユニット型共通）'!$C$6:$L$47,10,FALSE))</f>
        <v/>
      </c>
      <c r="X144" s="558" t="str">
        <f>IF(X143="","",VLOOKUP(X143,'[9]シフト記号表（従来型・ユニット型共通）'!$C$6:$L$47,10,FALSE))</f>
        <v/>
      </c>
      <c r="Y144" s="558" t="str">
        <f>IF(Y143="","",VLOOKUP(Y143,'[9]シフト記号表（従来型・ユニット型共通）'!$C$6:$L$47,10,FALSE))</f>
        <v/>
      </c>
      <c r="Z144" s="558" t="str">
        <f>IF(Z143="","",VLOOKUP(Z143,'[9]シフト記号表（従来型・ユニット型共通）'!$C$6:$L$47,10,FALSE))</f>
        <v/>
      </c>
      <c r="AA144" s="558" t="str">
        <f>IF(AA143="","",VLOOKUP(AA143,'[9]シフト記号表（従来型・ユニット型共通）'!$C$6:$L$47,10,FALSE))</f>
        <v/>
      </c>
      <c r="AB144" s="558" t="str">
        <f>IF(AB143="","",VLOOKUP(AB143,'[9]シフト記号表（従来型・ユニット型共通）'!$C$6:$L$47,10,FALSE))</f>
        <v/>
      </c>
      <c r="AC144" s="559" t="str">
        <f>IF(AC143="","",VLOOKUP(AC143,'[9]シフト記号表（従来型・ユニット型共通）'!$C$6:$L$47,10,FALSE))</f>
        <v/>
      </c>
      <c r="AD144" s="557" t="str">
        <f>IF(AD143="","",VLOOKUP(AD143,'[9]シフト記号表（従来型・ユニット型共通）'!$C$6:$L$47,10,FALSE))</f>
        <v/>
      </c>
      <c r="AE144" s="558" t="str">
        <f>IF(AE143="","",VLOOKUP(AE143,'[9]シフト記号表（従来型・ユニット型共通）'!$C$6:$L$47,10,FALSE))</f>
        <v/>
      </c>
      <c r="AF144" s="558" t="str">
        <f>IF(AF143="","",VLOOKUP(AF143,'[9]シフト記号表（従来型・ユニット型共通）'!$C$6:$L$47,10,FALSE))</f>
        <v/>
      </c>
      <c r="AG144" s="558" t="str">
        <f>IF(AG143="","",VLOOKUP(AG143,'[9]シフト記号表（従来型・ユニット型共通）'!$C$6:$L$47,10,FALSE))</f>
        <v/>
      </c>
      <c r="AH144" s="558" t="str">
        <f>IF(AH143="","",VLOOKUP(AH143,'[9]シフト記号表（従来型・ユニット型共通）'!$C$6:$L$47,10,FALSE))</f>
        <v/>
      </c>
      <c r="AI144" s="558" t="str">
        <f>IF(AI143="","",VLOOKUP(AI143,'[9]シフト記号表（従来型・ユニット型共通）'!$C$6:$L$47,10,FALSE))</f>
        <v/>
      </c>
      <c r="AJ144" s="559" t="str">
        <f>IF(AJ143="","",VLOOKUP(AJ143,'[9]シフト記号表（従来型・ユニット型共通）'!$C$6:$L$47,10,FALSE))</f>
        <v/>
      </c>
      <c r="AK144" s="557" t="str">
        <f>IF(AK143="","",VLOOKUP(AK143,'[9]シフト記号表（従来型・ユニット型共通）'!$C$6:$L$47,10,FALSE))</f>
        <v/>
      </c>
      <c r="AL144" s="558" t="str">
        <f>IF(AL143="","",VLOOKUP(AL143,'[9]シフト記号表（従来型・ユニット型共通）'!$C$6:$L$47,10,FALSE))</f>
        <v/>
      </c>
      <c r="AM144" s="558" t="str">
        <f>IF(AM143="","",VLOOKUP(AM143,'[9]シフト記号表（従来型・ユニット型共通）'!$C$6:$L$47,10,FALSE))</f>
        <v/>
      </c>
      <c r="AN144" s="558" t="str">
        <f>IF(AN143="","",VLOOKUP(AN143,'[9]シフト記号表（従来型・ユニット型共通）'!$C$6:$L$47,10,FALSE))</f>
        <v/>
      </c>
      <c r="AO144" s="558" t="str">
        <f>IF(AO143="","",VLOOKUP(AO143,'[9]シフト記号表（従来型・ユニット型共通）'!$C$6:$L$47,10,FALSE))</f>
        <v/>
      </c>
      <c r="AP144" s="558" t="str">
        <f>IF(AP143="","",VLOOKUP(AP143,'[9]シフト記号表（従来型・ユニット型共通）'!$C$6:$L$47,10,FALSE))</f>
        <v/>
      </c>
      <c r="AQ144" s="559" t="str">
        <f>IF(AQ143="","",VLOOKUP(AQ143,'[9]シフト記号表（従来型・ユニット型共通）'!$C$6:$L$47,10,FALSE))</f>
        <v/>
      </c>
      <c r="AR144" s="557" t="str">
        <f>IF(AR143="","",VLOOKUP(AR143,'[9]シフト記号表（従来型・ユニット型共通）'!$C$6:$L$47,10,FALSE))</f>
        <v/>
      </c>
      <c r="AS144" s="558" t="str">
        <f>IF(AS143="","",VLOOKUP(AS143,'[9]シフト記号表（従来型・ユニット型共通）'!$C$6:$L$47,10,FALSE))</f>
        <v/>
      </c>
      <c r="AT144" s="558" t="str">
        <f>IF(AT143="","",VLOOKUP(AT143,'[9]シフト記号表（従来型・ユニット型共通）'!$C$6:$L$47,10,FALSE))</f>
        <v/>
      </c>
      <c r="AU144" s="558" t="str">
        <f>IF(AU143="","",VLOOKUP(AU143,'[9]シフト記号表（従来型・ユニット型共通）'!$C$6:$L$47,10,FALSE))</f>
        <v/>
      </c>
      <c r="AV144" s="558" t="str">
        <f>IF(AV143="","",VLOOKUP(AV143,'[9]シフト記号表（従来型・ユニット型共通）'!$C$6:$L$47,10,FALSE))</f>
        <v/>
      </c>
      <c r="AW144" s="558" t="str">
        <f>IF(AW143="","",VLOOKUP(AW143,'[9]シフト記号表（従来型・ユニット型共通）'!$C$6:$L$47,10,FALSE))</f>
        <v/>
      </c>
      <c r="AX144" s="559" t="str">
        <f>IF(AX143="","",VLOOKUP(AX143,'[9]シフト記号表（従来型・ユニット型共通）'!$C$6:$L$47,10,FALSE))</f>
        <v/>
      </c>
      <c r="AY144" s="557" t="str">
        <f>IF(AY143="","",VLOOKUP(AY143,'[9]シフト記号表（従来型・ユニット型共通）'!$C$6:$L$47,10,FALSE))</f>
        <v/>
      </c>
      <c r="AZ144" s="558" t="str">
        <f>IF(AZ143="","",VLOOKUP(AZ143,'[9]シフト記号表（従来型・ユニット型共通）'!$C$6:$L$47,10,FALSE))</f>
        <v/>
      </c>
      <c r="BA144" s="558" t="str">
        <f>IF(BA143="","",VLOOKUP(BA143,'[9]シフト記号表（従来型・ユニット型共通）'!$C$6:$L$47,10,FALSE))</f>
        <v/>
      </c>
      <c r="BB144" s="2132">
        <f>IF($BE$3="４週",SUM(W144:AX144),IF($BE$3="暦月",SUM(W144:BA144),""))</f>
        <v>0</v>
      </c>
      <c r="BC144" s="2133"/>
      <c r="BD144" s="2134">
        <f>IF($BE$3="４週",BB144/4,IF($BE$3="暦月",(BB144/($BE$8/7)),""))</f>
        <v>0</v>
      </c>
      <c r="BE144" s="2133"/>
      <c r="BF144" s="2129"/>
      <c r="BG144" s="2130"/>
      <c r="BH144" s="2130"/>
      <c r="BI144" s="2130"/>
      <c r="BJ144" s="2131"/>
    </row>
    <row r="145" spans="2:62" ht="20.25" customHeight="1" x14ac:dyDescent="0.15">
      <c r="B145" s="2049">
        <f>B143+1</f>
        <v>65</v>
      </c>
      <c r="C145" s="2121"/>
      <c r="D145" s="2122"/>
      <c r="E145" s="761"/>
      <c r="F145" s="762"/>
      <c r="G145" s="761"/>
      <c r="H145" s="762"/>
      <c r="I145" s="2123"/>
      <c r="J145" s="2124"/>
      <c r="K145" s="2125"/>
      <c r="L145" s="2126"/>
      <c r="M145" s="2126"/>
      <c r="N145" s="2122"/>
      <c r="O145" s="2066"/>
      <c r="P145" s="2067"/>
      <c r="Q145" s="2067"/>
      <c r="R145" s="2067"/>
      <c r="S145" s="2068"/>
      <c r="T145" s="776" t="s">
        <v>887</v>
      </c>
      <c r="U145" s="777"/>
      <c r="V145" s="778"/>
      <c r="W145" s="549"/>
      <c r="X145" s="550"/>
      <c r="Y145" s="550"/>
      <c r="Z145" s="550"/>
      <c r="AA145" s="550"/>
      <c r="AB145" s="550"/>
      <c r="AC145" s="551"/>
      <c r="AD145" s="549"/>
      <c r="AE145" s="550"/>
      <c r="AF145" s="550"/>
      <c r="AG145" s="550"/>
      <c r="AH145" s="550"/>
      <c r="AI145" s="550"/>
      <c r="AJ145" s="551"/>
      <c r="AK145" s="549"/>
      <c r="AL145" s="550"/>
      <c r="AM145" s="550"/>
      <c r="AN145" s="550"/>
      <c r="AO145" s="550"/>
      <c r="AP145" s="550"/>
      <c r="AQ145" s="551"/>
      <c r="AR145" s="549"/>
      <c r="AS145" s="550"/>
      <c r="AT145" s="550"/>
      <c r="AU145" s="550"/>
      <c r="AV145" s="550"/>
      <c r="AW145" s="550"/>
      <c r="AX145" s="551"/>
      <c r="AY145" s="549"/>
      <c r="AZ145" s="550"/>
      <c r="BA145" s="772"/>
      <c r="BB145" s="2127"/>
      <c r="BC145" s="2128"/>
      <c r="BD145" s="2116"/>
      <c r="BE145" s="2117"/>
      <c r="BF145" s="2118"/>
      <c r="BG145" s="2119"/>
      <c r="BH145" s="2119"/>
      <c r="BI145" s="2119"/>
      <c r="BJ145" s="2120"/>
    </row>
    <row r="146" spans="2:62" ht="20.25" customHeight="1" x14ac:dyDescent="0.15">
      <c r="B146" s="2050"/>
      <c r="C146" s="2135"/>
      <c r="D146" s="2136"/>
      <c r="E146" s="779"/>
      <c r="F146" s="780">
        <f>C145</f>
        <v>0</v>
      </c>
      <c r="G146" s="779"/>
      <c r="H146" s="780">
        <f>I145</f>
        <v>0</v>
      </c>
      <c r="I146" s="2137"/>
      <c r="J146" s="2138"/>
      <c r="K146" s="2139"/>
      <c r="L146" s="2140"/>
      <c r="M146" s="2140"/>
      <c r="N146" s="2136"/>
      <c r="O146" s="2066"/>
      <c r="P146" s="2067"/>
      <c r="Q146" s="2067"/>
      <c r="R146" s="2067"/>
      <c r="S146" s="2068"/>
      <c r="T146" s="773" t="s">
        <v>888</v>
      </c>
      <c r="U146" s="774"/>
      <c r="V146" s="775"/>
      <c r="W146" s="557" t="str">
        <f>IF(W145="","",VLOOKUP(W145,'[9]シフト記号表（従来型・ユニット型共通）'!$C$6:$L$47,10,FALSE))</f>
        <v/>
      </c>
      <c r="X146" s="558" t="str">
        <f>IF(X145="","",VLOOKUP(X145,'[9]シフト記号表（従来型・ユニット型共通）'!$C$6:$L$47,10,FALSE))</f>
        <v/>
      </c>
      <c r="Y146" s="558" t="str">
        <f>IF(Y145="","",VLOOKUP(Y145,'[9]シフト記号表（従来型・ユニット型共通）'!$C$6:$L$47,10,FALSE))</f>
        <v/>
      </c>
      <c r="Z146" s="558" t="str">
        <f>IF(Z145="","",VLOOKUP(Z145,'[9]シフト記号表（従来型・ユニット型共通）'!$C$6:$L$47,10,FALSE))</f>
        <v/>
      </c>
      <c r="AA146" s="558" t="str">
        <f>IF(AA145="","",VLOOKUP(AA145,'[9]シフト記号表（従来型・ユニット型共通）'!$C$6:$L$47,10,FALSE))</f>
        <v/>
      </c>
      <c r="AB146" s="558" t="str">
        <f>IF(AB145="","",VLOOKUP(AB145,'[9]シフト記号表（従来型・ユニット型共通）'!$C$6:$L$47,10,FALSE))</f>
        <v/>
      </c>
      <c r="AC146" s="559" t="str">
        <f>IF(AC145="","",VLOOKUP(AC145,'[9]シフト記号表（従来型・ユニット型共通）'!$C$6:$L$47,10,FALSE))</f>
        <v/>
      </c>
      <c r="AD146" s="557" t="str">
        <f>IF(AD145="","",VLOOKUP(AD145,'[9]シフト記号表（従来型・ユニット型共通）'!$C$6:$L$47,10,FALSE))</f>
        <v/>
      </c>
      <c r="AE146" s="558" t="str">
        <f>IF(AE145="","",VLOOKUP(AE145,'[9]シフト記号表（従来型・ユニット型共通）'!$C$6:$L$47,10,FALSE))</f>
        <v/>
      </c>
      <c r="AF146" s="558" t="str">
        <f>IF(AF145="","",VLOOKUP(AF145,'[9]シフト記号表（従来型・ユニット型共通）'!$C$6:$L$47,10,FALSE))</f>
        <v/>
      </c>
      <c r="AG146" s="558" t="str">
        <f>IF(AG145="","",VLOOKUP(AG145,'[9]シフト記号表（従来型・ユニット型共通）'!$C$6:$L$47,10,FALSE))</f>
        <v/>
      </c>
      <c r="AH146" s="558" t="str">
        <f>IF(AH145="","",VLOOKUP(AH145,'[9]シフト記号表（従来型・ユニット型共通）'!$C$6:$L$47,10,FALSE))</f>
        <v/>
      </c>
      <c r="AI146" s="558" t="str">
        <f>IF(AI145="","",VLOOKUP(AI145,'[9]シフト記号表（従来型・ユニット型共通）'!$C$6:$L$47,10,FALSE))</f>
        <v/>
      </c>
      <c r="AJ146" s="559" t="str">
        <f>IF(AJ145="","",VLOOKUP(AJ145,'[9]シフト記号表（従来型・ユニット型共通）'!$C$6:$L$47,10,FALSE))</f>
        <v/>
      </c>
      <c r="AK146" s="557" t="str">
        <f>IF(AK145="","",VLOOKUP(AK145,'[9]シフト記号表（従来型・ユニット型共通）'!$C$6:$L$47,10,FALSE))</f>
        <v/>
      </c>
      <c r="AL146" s="558" t="str">
        <f>IF(AL145="","",VLOOKUP(AL145,'[9]シフト記号表（従来型・ユニット型共通）'!$C$6:$L$47,10,FALSE))</f>
        <v/>
      </c>
      <c r="AM146" s="558" t="str">
        <f>IF(AM145="","",VLOOKUP(AM145,'[9]シフト記号表（従来型・ユニット型共通）'!$C$6:$L$47,10,FALSE))</f>
        <v/>
      </c>
      <c r="AN146" s="558" t="str">
        <f>IF(AN145="","",VLOOKUP(AN145,'[9]シフト記号表（従来型・ユニット型共通）'!$C$6:$L$47,10,FALSE))</f>
        <v/>
      </c>
      <c r="AO146" s="558" t="str">
        <f>IF(AO145="","",VLOOKUP(AO145,'[9]シフト記号表（従来型・ユニット型共通）'!$C$6:$L$47,10,FALSE))</f>
        <v/>
      </c>
      <c r="AP146" s="558" t="str">
        <f>IF(AP145="","",VLOOKUP(AP145,'[9]シフト記号表（従来型・ユニット型共通）'!$C$6:$L$47,10,FALSE))</f>
        <v/>
      </c>
      <c r="AQ146" s="559" t="str">
        <f>IF(AQ145="","",VLOOKUP(AQ145,'[9]シフト記号表（従来型・ユニット型共通）'!$C$6:$L$47,10,FALSE))</f>
        <v/>
      </c>
      <c r="AR146" s="557" t="str">
        <f>IF(AR145="","",VLOOKUP(AR145,'[9]シフト記号表（従来型・ユニット型共通）'!$C$6:$L$47,10,FALSE))</f>
        <v/>
      </c>
      <c r="AS146" s="558" t="str">
        <f>IF(AS145="","",VLOOKUP(AS145,'[9]シフト記号表（従来型・ユニット型共通）'!$C$6:$L$47,10,FALSE))</f>
        <v/>
      </c>
      <c r="AT146" s="558" t="str">
        <f>IF(AT145="","",VLOOKUP(AT145,'[9]シフト記号表（従来型・ユニット型共通）'!$C$6:$L$47,10,FALSE))</f>
        <v/>
      </c>
      <c r="AU146" s="558" t="str">
        <f>IF(AU145="","",VLOOKUP(AU145,'[9]シフト記号表（従来型・ユニット型共通）'!$C$6:$L$47,10,FALSE))</f>
        <v/>
      </c>
      <c r="AV146" s="558" t="str">
        <f>IF(AV145="","",VLOOKUP(AV145,'[9]シフト記号表（従来型・ユニット型共通）'!$C$6:$L$47,10,FALSE))</f>
        <v/>
      </c>
      <c r="AW146" s="558" t="str">
        <f>IF(AW145="","",VLOOKUP(AW145,'[9]シフト記号表（従来型・ユニット型共通）'!$C$6:$L$47,10,FALSE))</f>
        <v/>
      </c>
      <c r="AX146" s="559" t="str">
        <f>IF(AX145="","",VLOOKUP(AX145,'[9]シフト記号表（従来型・ユニット型共通）'!$C$6:$L$47,10,FALSE))</f>
        <v/>
      </c>
      <c r="AY146" s="557" t="str">
        <f>IF(AY145="","",VLOOKUP(AY145,'[9]シフト記号表（従来型・ユニット型共通）'!$C$6:$L$47,10,FALSE))</f>
        <v/>
      </c>
      <c r="AZ146" s="558" t="str">
        <f>IF(AZ145="","",VLOOKUP(AZ145,'[9]シフト記号表（従来型・ユニット型共通）'!$C$6:$L$47,10,FALSE))</f>
        <v/>
      </c>
      <c r="BA146" s="558" t="str">
        <f>IF(BA145="","",VLOOKUP(BA145,'[9]シフト記号表（従来型・ユニット型共通）'!$C$6:$L$47,10,FALSE))</f>
        <v/>
      </c>
      <c r="BB146" s="2132">
        <f>IF($BE$3="４週",SUM(W146:AX146),IF($BE$3="暦月",SUM(W146:BA146),""))</f>
        <v>0</v>
      </c>
      <c r="BC146" s="2133"/>
      <c r="BD146" s="2134">
        <f>IF($BE$3="４週",BB146/4,IF($BE$3="暦月",(BB146/($BE$8/7)),""))</f>
        <v>0</v>
      </c>
      <c r="BE146" s="2133"/>
      <c r="BF146" s="2129"/>
      <c r="BG146" s="2130"/>
      <c r="BH146" s="2130"/>
      <c r="BI146" s="2130"/>
      <c r="BJ146" s="2131"/>
    </row>
    <row r="147" spans="2:62" ht="20.25" customHeight="1" x14ac:dyDescent="0.15">
      <c r="B147" s="2049">
        <f>B145+1</f>
        <v>66</v>
      </c>
      <c r="C147" s="2121"/>
      <c r="D147" s="2122"/>
      <c r="E147" s="761"/>
      <c r="F147" s="762"/>
      <c r="G147" s="761"/>
      <c r="H147" s="762"/>
      <c r="I147" s="2123"/>
      <c r="J147" s="2124"/>
      <c r="K147" s="2125"/>
      <c r="L147" s="2126"/>
      <c r="M147" s="2126"/>
      <c r="N147" s="2122"/>
      <c r="O147" s="2066"/>
      <c r="P147" s="2067"/>
      <c r="Q147" s="2067"/>
      <c r="R147" s="2067"/>
      <c r="S147" s="2068"/>
      <c r="T147" s="776" t="s">
        <v>887</v>
      </c>
      <c r="U147" s="777"/>
      <c r="V147" s="778"/>
      <c r="W147" s="549"/>
      <c r="X147" s="550"/>
      <c r="Y147" s="550"/>
      <c r="Z147" s="550"/>
      <c r="AA147" s="550"/>
      <c r="AB147" s="550"/>
      <c r="AC147" s="551"/>
      <c r="AD147" s="549"/>
      <c r="AE147" s="550"/>
      <c r="AF147" s="550"/>
      <c r="AG147" s="550"/>
      <c r="AH147" s="550"/>
      <c r="AI147" s="550"/>
      <c r="AJ147" s="551"/>
      <c r="AK147" s="549"/>
      <c r="AL147" s="550"/>
      <c r="AM147" s="550"/>
      <c r="AN147" s="550"/>
      <c r="AO147" s="550"/>
      <c r="AP147" s="550"/>
      <c r="AQ147" s="551"/>
      <c r="AR147" s="549"/>
      <c r="AS147" s="550"/>
      <c r="AT147" s="550"/>
      <c r="AU147" s="550"/>
      <c r="AV147" s="550"/>
      <c r="AW147" s="550"/>
      <c r="AX147" s="551"/>
      <c r="AY147" s="549"/>
      <c r="AZ147" s="550"/>
      <c r="BA147" s="772"/>
      <c r="BB147" s="2127"/>
      <c r="BC147" s="2128"/>
      <c r="BD147" s="2116"/>
      <c r="BE147" s="2117"/>
      <c r="BF147" s="2118"/>
      <c r="BG147" s="2119"/>
      <c r="BH147" s="2119"/>
      <c r="BI147" s="2119"/>
      <c r="BJ147" s="2120"/>
    </row>
    <row r="148" spans="2:62" ht="20.25" customHeight="1" x14ac:dyDescent="0.15">
      <c r="B148" s="2050"/>
      <c r="C148" s="2135"/>
      <c r="D148" s="2136"/>
      <c r="E148" s="779"/>
      <c r="F148" s="780">
        <f>C147</f>
        <v>0</v>
      </c>
      <c r="G148" s="779"/>
      <c r="H148" s="780">
        <f>I147</f>
        <v>0</v>
      </c>
      <c r="I148" s="2137"/>
      <c r="J148" s="2138"/>
      <c r="K148" s="2139"/>
      <c r="L148" s="2140"/>
      <c r="M148" s="2140"/>
      <c r="N148" s="2136"/>
      <c r="O148" s="2066"/>
      <c r="P148" s="2067"/>
      <c r="Q148" s="2067"/>
      <c r="R148" s="2067"/>
      <c r="S148" s="2068"/>
      <c r="T148" s="773" t="s">
        <v>888</v>
      </c>
      <c r="U148" s="774"/>
      <c r="V148" s="775"/>
      <c r="W148" s="557" t="str">
        <f>IF(W147="","",VLOOKUP(W147,'[9]シフト記号表（従来型・ユニット型共通）'!$C$6:$L$47,10,FALSE))</f>
        <v/>
      </c>
      <c r="X148" s="558" t="str">
        <f>IF(X147="","",VLOOKUP(X147,'[9]シフト記号表（従来型・ユニット型共通）'!$C$6:$L$47,10,FALSE))</f>
        <v/>
      </c>
      <c r="Y148" s="558" t="str">
        <f>IF(Y147="","",VLOOKUP(Y147,'[9]シフト記号表（従来型・ユニット型共通）'!$C$6:$L$47,10,FALSE))</f>
        <v/>
      </c>
      <c r="Z148" s="558" t="str">
        <f>IF(Z147="","",VLOOKUP(Z147,'[9]シフト記号表（従来型・ユニット型共通）'!$C$6:$L$47,10,FALSE))</f>
        <v/>
      </c>
      <c r="AA148" s="558" t="str">
        <f>IF(AA147="","",VLOOKUP(AA147,'[9]シフト記号表（従来型・ユニット型共通）'!$C$6:$L$47,10,FALSE))</f>
        <v/>
      </c>
      <c r="AB148" s="558" t="str">
        <f>IF(AB147="","",VLOOKUP(AB147,'[9]シフト記号表（従来型・ユニット型共通）'!$C$6:$L$47,10,FALSE))</f>
        <v/>
      </c>
      <c r="AC148" s="559" t="str">
        <f>IF(AC147="","",VLOOKUP(AC147,'[9]シフト記号表（従来型・ユニット型共通）'!$C$6:$L$47,10,FALSE))</f>
        <v/>
      </c>
      <c r="AD148" s="557" t="str">
        <f>IF(AD147="","",VLOOKUP(AD147,'[9]シフト記号表（従来型・ユニット型共通）'!$C$6:$L$47,10,FALSE))</f>
        <v/>
      </c>
      <c r="AE148" s="558" t="str">
        <f>IF(AE147="","",VLOOKUP(AE147,'[9]シフト記号表（従来型・ユニット型共通）'!$C$6:$L$47,10,FALSE))</f>
        <v/>
      </c>
      <c r="AF148" s="558" t="str">
        <f>IF(AF147="","",VLOOKUP(AF147,'[9]シフト記号表（従来型・ユニット型共通）'!$C$6:$L$47,10,FALSE))</f>
        <v/>
      </c>
      <c r="AG148" s="558" t="str">
        <f>IF(AG147="","",VLOOKUP(AG147,'[9]シフト記号表（従来型・ユニット型共通）'!$C$6:$L$47,10,FALSE))</f>
        <v/>
      </c>
      <c r="AH148" s="558" t="str">
        <f>IF(AH147="","",VLOOKUP(AH147,'[9]シフト記号表（従来型・ユニット型共通）'!$C$6:$L$47,10,FALSE))</f>
        <v/>
      </c>
      <c r="AI148" s="558" t="str">
        <f>IF(AI147="","",VLOOKUP(AI147,'[9]シフト記号表（従来型・ユニット型共通）'!$C$6:$L$47,10,FALSE))</f>
        <v/>
      </c>
      <c r="AJ148" s="559" t="str">
        <f>IF(AJ147="","",VLOOKUP(AJ147,'[9]シフト記号表（従来型・ユニット型共通）'!$C$6:$L$47,10,FALSE))</f>
        <v/>
      </c>
      <c r="AK148" s="557" t="str">
        <f>IF(AK147="","",VLOOKUP(AK147,'[9]シフト記号表（従来型・ユニット型共通）'!$C$6:$L$47,10,FALSE))</f>
        <v/>
      </c>
      <c r="AL148" s="558" t="str">
        <f>IF(AL147="","",VLOOKUP(AL147,'[9]シフト記号表（従来型・ユニット型共通）'!$C$6:$L$47,10,FALSE))</f>
        <v/>
      </c>
      <c r="AM148" s="558" t="str">
        <f>IF(AM147="","",VLOOKUP(AM147,'[9]シフト記号表（従来型・ユニット型共通）'!$C$6:$L$47,10,FALSE))</f>
        <v/>
      </c>
      <c r="AN148" s="558" t="str">
        <f>IF(AN147="","",VLOOKUP(AN147,'[9]シフト記号表（従来型・ユニット型共通）'!$C$6:$L$47,10,FALSE))</f>
        <v/>
      </c>
      <c r="AO148" s="558" t="str">
        <f>IF(AO147="","",VLOOKUP(AO147,'[9]シフト記号表（従来型・ユニット型共通）'!$C$6:$L$47,10,FALSE))</f>
        <v/>
      </c>
      <c r="AP148" s="558" t="str">
        <f>IF(AP147="","",VLOOKUP(AP147,'[9]シフト記号表（従来型・ユニット型共通）'!$C$6:$L$47,10,FALSE))</f>
        <v/>
      </c>
      <c r="AQ148" s="559" t="str">
        <f>IF(AQ147="","",VLOOKUP(AQ147,'[9]シフト記号表（従来型・ユニット型共通）'!$C$6:$L$47,10,FALSE))</f>
        <v/>
      </c>
      <c r="AR148" s="557" t="str">
        <f>IF(AR147="","",VLOOKUP(AR147,'[9]シフト記号表（従来型・ユニット型共通）'!$C$6:$L$47,10,FALSE))</f>
        <v/>
      </c>
      <c r="AS148" s="558" t="str">
        <f>IF(AS147="","",VLOOKUP(AS147,'[9]シフト記号表（従来型・ユニット型共通）'!$C$6:$L$47,10,FALSE))</f>
        <v/>
      </c>
      <c r="AT148" s="558" t="str">
        <f>IF(AT147="","",VLOOKUP(AT147,'[9]シフト記号表（従来型・ユニット型共通）'!$C$6:$L$47,10,FALSE))</f>
        <v/>
      </c>
      <c r="AU148" s="558" t="str">
        <f>IF(AU147="","",VLOOKUP(AU147,'[9]シフト記号表（従来型・ユニット型共通）'!$C$6:$L$47,10,FALSE))</f>
        <v/>
      </c>
      <c r="AV148" s="558" t="str">
        <f>IF(AV147="","",VLOOKUP(AV147,'[9]シフト記号表（従来型・ユニット型共通）'!$C$6:$L$47,10,FALSE))</f>
        <v/>
      </c>
      <c r="AW148" s="558" t="str">
        <f>IF(AW147="","",VLOOKUP(AW147,'[9]シフト記号表（従来型・ユニット型共通）'!$C$6:$L$47,10,FALSE))</f>
        <v/>
      </c>
      <c r="AX148" s="559" t="str">
        <f>IF(AX147="","",VLOOKUP(AX147,'[9]シフト記号表（従来型・ユニット型共通）'!$C$6:$L$47,10,FALSE))</f>
        <v/>
      </c>
      <c r="AY148" s="557" t="str">
        <f>IF(AY147="","",VLOOKUP(AY147,'[9]シフト記号表（従来型・ユニット型共通）'!$C$6:$L$47,10,FALSE))</f>
        <v/>
      </c>
      <c r="AZ148" s="558" t="str">
        <f>IF(AZ147="","",VLOOKUP(AZ147,'[9]シフト記号表（従来型・ユニット型共通）'!$C$6:$L$47,10,FALSE))</f>
        <v/>
      </c>
      <c r="BA148" s="558" t="str">
        <f>IF(BA147="","",VLOOKUP(BA147,'[9]シフト記号表（従来型・ユニット型共通）'!$C$6:$L$47,10,FALSE))</f>
        <v/>
      </c>
      <c r="BB148" s="2132">
        <f>IF($BE$3="４週",SUM(W148:AX148),IF($BE$3="暦月",SUM(W148:BA148),""))</f>
        <v>0</v>
      </c>
      <c r="BC148" s="2133"/>
      <c r="BD148" s="2134">
        <f>IF($BE$3="４週",BB148/4,IF($BE$3="暦月",(BB148/($BE$8/7)),""))</f>
        <v>0</v>
      </c>
      <c r="BE148" s="2133"/>
      <c r="BF148" s="2129"/>
      <c r="BG148" s="2130"/>
      <c r="BH148" s="2130"/>
      <c r="BI148" s="2130"/>
      <c r="BJ148" s="2131"/>
    </row>
    <row r="149" spans="2:62" ht="20.25" customHeight="1" x14ac:dyDescent="0.15">
      <c r="B149" s="2049">
        <f>B147+1</f>
        <v>67</v>
      </c>
      <c r="C149" s="2121"/>
      <c r="D149" s="2122"/>
      <c r="E149" s="761"/>
      <c r="F149" s="762"/>
      <c r="G149" s="761"/>
      <c r="H149" s="762"/>
      <c r="I149" s="2123"/>
      <c r="J149" s="2124"/>
      <c r="K149" s="2125"/>
      <c r="L149" s="2126"/>
      <c r="M149" s="2126"/>
      <c r="N149" s="2122"/>
      <c r="O149" s="2066"/>
      <c r="P149" s="2067"/>
      <c r="Q149" s="2067"/>
      <c r="R149" s="2067"/>
      <c r="S149" s="2068"/>
      <c r="T149" s="776" t="s">
        <v>887</v>
      </c>
      <c r="U149" s="777"/>
      <c r="V149" s="778"/>
      <c r="W149" s="549"/>
      <c r="X149" s="550"/>
      <c r="Y149" s="550"/>
      <c r="Z149" s="550"/>
      <c r="AA149" s="550"/>
      <c r="AB149" s="550"/>
      <c r="AC149" s="551"/>
      <c r="AD149" s="549"/>
      <c r="AE149" s="550"/>
      <c r="AF149" s="550"/>
      <c r="AG149" s="550"/>
      <c r="AH149" s="550"/>
      <c r="AI149" s="550"/>
      <c r="AJ149" s="551"/>
      <c r="AK149" s="549"/>
      <c r="AL149" s="550"/>
      <c r="AM149" s="550"/>
      <c r="AN149" s="550"/>
      <c r="AO149" s="550"/>
      <c r="AP149" s="550"/>
      <c r="AQ149" s="551"/>
      <c r="AR149" s="549"/>
      <c r="AS149" s="550"/>
      <c r="AT149" s="550"/>
      <c r="AU149" s="550"/>
      <c r="AV149" s="550"/>
      <c r="AW149" s="550"/>
      <c r="AX149" s="551"/>
      <c r="AY149" s="549"/>
      <c r="AZ149" s="550"/>
      <c r="BA149" s="772"/>
      <c r="BB149" s="2127"/>
      <c r="BC149" s="2128"/>
      <c r="BD149" s="2116"/>
      <c r="BE149" s="2117"/>
      <c r="BF149" s="2118"/>
      <c r="BG149" s="2119"/>
      <c r="BH149" s="2119"/>
      <c r="BI149" s="2119"/>
      <c r="BJ149" s="2120"/>
    </row>
    <row r="150" spans="2:62" ht="20.25" customHeight="1" x14ac:dyDescent="0.15">
      <c r="B150" s="2050"/>
      <c r="C150" s="2135"/>
      <c r="D150" s="2136"/>
      <c r="E150" s="779"/>
      <c r="F150" s="780">
        <f>C149</f>
        <v>0</v>
      </c>
      <c r="G150" s="779"/>
      <c r="H150" s="780">
        <f>I149</f>
        <v>0</v>
      </c>
      <c r="I150" s="2137"/>
      <c r="J150" s="2138"/>
      <c r="K150" s="2139"/>
      <c r="L150" s="2140"/>
      <c r="M150" s="2140"/>
      <c r="N150" s="2136"/>
      <c r="O150" s="2066"/>
      <c r="P150" s="2067"/>
      <c r="Q150" s="2067"/>
      <c r="R150" s="2067"/>
      <c r="S150" s="2068"/>
      <c r="T150" s="773" t="s">
        <v>888</v>
      </c>
      <c r="U150" s="774"/>
      <c r="V150" s="775"/>
      <c r="W150" s="557" t="str">
        <f>IF(W149="","",VLOOKUP(W149,'[9]シフト記号表（従来型・ユニット型共通）'!$C$6:$L$47,10,FALSE))</f>
        <v/>
      </c>
      <c r="X150" s="558" t="str">
        <f>IF(X149="","",VLOOKUP(X149,'[9]シフト記号表（従来型・ユニット型共通）'!$C$6:$L$47,10,FALSE))</f>
        <v/>
      </c>
      <c r="Y150" s="558" t="str">
        <f>IF(Y149="","",VLOOKUP(Y149,'[9]シフト記号表（従来型・ユニット型共通）'!$C$6:$L$47,10,FALSE))</f>
        <v/>
      </c>
      <c r="Z150" s="558" t="str">
        <f>IF(Z149="","",VLOOKUP(Z149,'[9]シフト記号表（従来型・ユニット型共通）'!$C$6:$L$47,10,FALSE))</f>
        <v/>
      </c>
      <c r="AA150" s="558" t="str">
        <f>IF(AA149="","",VLOOKUP(AA149,'[9]シフト記号表（従来型・ユニット型共通）'!$C$6:$L$47,10,FALSE))</f>
        <v/>
      </c>
      <c r="AB150" s="558" t="str">
        <f>IF(AB149="","",VLOOKUP(AB149,'[9]シフト記号表（従来型・ユニット型共通）'!$C$6:$L$47,10,FALSE))</f>
        <v/>
      </c>
      <c r="AC150" s="559" t="str">
        <f>IF(AC149="","",VLOOKUP(AC149,'[9]シフト記号表（従来型・ユニット型共通）'!$C$6:$L$47,10,FALSE))</f>
        <v/>
      </c>
      <c r="AD150" s="557" t="str">
        <f>IF(AD149="","",VLOOKUP(AD149,'[9]シフト記号表（従来型・ユニット型共通）'!$C$6:$L$47,10,FALSE))</f>
        <v/>
      </c>
      <c r="AE150" s="558" t="str">
        <f>IF(AE149="","",VLOOKUP(AE149,'[9]シフト記号表（従来型・ユニット型共通）'!$C$6:$L$47,10,FALSE))</f>
        <v/>
      </c>
      <c r="AF150" s="558" t="str">
        <f>IF(AF149="","",VLOOKUP(AF149,'[9]シフト記号表（従来型・ユニット型共通）'!$C$6:$L$47,10,FALSE))</f>
        <v/>
      </c>
      <c r="AG150" s="558" t="str">
        <f>IF(AG149="","",VLOOKUP(AG149,'[9]シフト記号表（従来型・ユニット型共通）'!$C$6:$L$47,10,FALSE))</f>
        <v/>
      </c>
      <c r="AH150" s="558" t="str">
        <f>IF(AH149="","",VLOOKUP(AH149,'[9]シフト記号表（従来型・ユニット型共通）'!$C$6:$L$47,10,FALSE))</f>
        <v/>
      </c>
      <c r="AI150" s="558" t="str">
        <f>IF(AI149="","",VLOOKUP(AI149,'[9]シフト記号表（従来型・ユニット型共通）'!$C$6:$L$47,10,FALSE))</f>
        <v/>
      </c>
      <c r="AJ150" s="559" t="str">
        <f>IF(AJ149="","",VLOOKUP(AJ149,'[9]シフト記号表（従来型・ユニット型共通）'!$C$6:$L$47,10,FALSE))</f>
        <v/>
      </c>
      <c r="AK150" s="557" t="str">
        <f>IF(AK149="","",VLOOKUP(AK149,'[9]シフト記号表（従来型・ユニット型共通）'!$C$6:$L$47,10,FALSE))</f>
        <v/>
      </c>
      <c r="AL150" s="558" t="str">
        <f>IF(AL149="","",VLOOKUP(AL149,'[9]シフト記号表（従来型・ユニット型共通）'!$C$6:$L$47,10,FALSE))</f>
        <v/>
      </c>
      <c r="AM150" s="558" t="str">
        <f>IF(AM149="","",VLOOKUP(AM149,'[9]シフト記号表（従来型・ユニット型共通）'!$C$6:$L$47,10,FALSE))</f>
        <v/>
      </c>
      <c r="AN150" s="558" t="str">
        <f>IF(AN149="","",VLOOKUP(AN149,'[9]シフト記号表（従来型・ユニット型共通）'!$C$6:$L$47,10,FALSE))</f>
        <v/>
      </c>
      <c r="AO150" s="558" t="str">
        <f>IF(AO149="","",VLOOKUP(AO149,'[9]シフト記号表（従来型・ユニット型共通）'!$C$6:$L$47,10,FALSE))</f>
        <v/>
      </c>
      <c r="AP150" s="558" t="str">
        <f>IF(AP149="","",VLOOKUP(AP149,'[9]シフト記号表（従来型・ユニット型共通）'!$C$6:$L$47,10,FALSE))</f>
        <v/>
      </c>
      <c r="AQ150" s="559" t="str">
        <f>IF(AQ149="","",VLOOKUP(AQ149,'[9]シフト記号表（従来型・ユニット型共通）'!$C$6:$L$47,10,FALSE))</f>
        <v/>
      </c>
      <c r="AR150" s="557" t="str">
        <f>IF(AR149="","",VLOOKUP(AR149,'[9]シフト記号表（従来型・ユニット型共通）'!$C$6:$L$47,10,FALSE))</f>
        <v/>
      </c>
      <c r="AS150" s="558" t="str">
        <f>IF(AS149="","",VLOOKUP(AS149,'[9]シフト記号表（従来型・ユニット型共通）'!$C$6:$L$47,10,FALSE))</f>
        <v/>
      </c>
      <c r="AT150" s="558" t="str">
        <f>IF(AT149="","",VLOOKUP(AT149,'[9]シフト記号表（従来型・ユニット型共通）'!$C$6:$L$47,10,FALSE))</f>
        <v/>
      </c>
      <c r="AU150" s="558" t="str">
        <f>IF(AU149="","",VLOOKUP(AU149,'[9]シフト記号表（従来型・ユニット型共通）'!$C$6:$L$47,10,FALSE))</f>
        <v/>
      </c>
      <c r="AV150" s="558" t="str">
        <f>IF(AV149="","",VLOOKUP(AV149,'[9]シフト記号表（従来型・ユニット型共通）'!$C$6:$L$47,10,FALSE))</f>
        <v/>
      </c>
      <c r="AW150" s="558" t="str">
        <f>IF(AW149="","",VLOOKUP(AW149,'[9]シフト記号表（従来型・ユニット型共通）'!$C$6:$L$47,10,FALSE))</f>
        <v/>
      </c>
      <c r="AX150" s="559" t="str">
        <f>IF(AX149="","",VLOOKUP(AX149,'[9]シフト記号表（従来型・ユニット型共通）'!$C$6:$L$47,10,FALSE))</f>
        <v/>
      </c>
      <c r="AY150" s="557" t="str">
        <f>IF(AY149="","",VLOOKUP(AY149,'[9]シフト記号表（従来型・ユニット型共通）'!$C$6:$L$47,10,FALSE))</f>
        <v/>
      </c>
      <c r="AZ150" s="558" t="str">
        <f>IF(AZ149="","",VLOOKUP(AZ149,'[9]シフト記号表（従来型・ユニット型共通）'!$C$6:$L$47,10,FALSE))</f>
        <v/>
      </c>
      <c r="BA150" s="558" t="str">
        <f>IF(BA149="","",VLOOKUP(BA149,'[9]シフト記号表（従来型・ユニット型共通）'!$C$6:$L$47,10,FALSE))</f>
        <v/>
      </c>
      <c r="BB150" s="2132">
        <f>IF($BE$3="４週",SUM(W150:AX150),IF($BE$3="暦月",SUM(W150:BA150),""))</f>
        <v>0</v>
      </c>
      <c r="BC150" s="2133"/>
      <c r="BD150" s="2134">
        <f>IF($BE$3="４週",BB150/4,IF($BE$3="暦月",(BB150/($BE$8/7)),""))</f>
        <v>0</v>
      </c>
      <c r="BE150" s="2133"/>
      <c r="BF150" s="2129"/>
      <c r="BG150" s="2130"/>
      <c r="BH150" s="2130"/>
      <c r="BI150" s="2130"/>
      <c r="BJ150" s="2131"/>
    </row>
    <row r="151" spans="2:62" ht="20.25" customHeight="1" x14ac:dyDescent="0.15">
      <c r="B151" s="2049">
        <f>B149+1</f>
        <v>68</v>
      </c>
      <c r="C151" s="2121"/>
      <c r="D151" s="2122"/>
      <c r="E151" s="761"/>
      <c r="F151" s="762"/>
      <c r="G151" s="761"/>
      <c r="H151" s="762"/>
      <c r="I151" s="2123"/>
      <c r="J151" s="2124"/>
      <c r="K151" s="2125"/>
      <c r="L151" s="2126"/>
      <c r="M151" s="2126"/>
      <c r="N151" s="2122"/>
      <c r="O151" s="2066"/>
      <c r="P151" s="2067"/>
      <c r="Q151" s="2067"/>
      <c r="R151" s="2067"/>
      <c r="S151" s="2068"/>
      <c r="T151" s="776" t="s">
        <v>887</v>
      </c>
      <c r="U151" s="777"/>
      <c r="V151" s="778"/>
      <c r="W151" s="549"/>
      <c r="X151" s="550"/>
      <c r="Y151" s="550"/>
      <c r="Z151" s="550"/>
      <c r="AA151" s="550"/>
      <c r="AB151" s="550"/>
      <c r="AC151" s="551"/>
      <c r="AD151" s="549"/>
      <c r="AE151" s="550"/>
      <c r="AF151" s="550"/>
      <c r="AG151" s="550"/>
      <c r="AH151" s="550"/>
      <c r="AI151" s="550"/>
      <c r="AJ151" s="551"/>
      <c r="AK151" s="549"/>
      <c r="AL151" s="550"/>
      <c r="AM151" s="550"/>
      <c r="AN151" s="550"/>
      <c r="AO151" s="550"/>
      <c r="AP151" s="550"/>
      <c r="AQ151" s="551"/>
      <c r="AR151" s="549"/>
      <c r="AS151" s="550"/>
      <c r="AT151" s="550"/>
      <c r="AU151" s="550"/>
      <c r="AV151" s="550"/>
      <c r="AW151" s="550"/>
      <c r="AX151" s="551"/>
      <c r="AY151" s="549"/>
      <c r="AZ151" s="550"/>
      <c r="BA151" s="772"/>
      <c r="BB151" s="2127"/>
      <c r="BC151" s="2128"/>
      <c r="BD151" s="2116"/>
      <c r="BE151" s="2117"/>
      <c r="BF151" s="2118"/>
      <c r="BG151" s="2119"/>
      <c r="BH151" s="2119"/>
      <c r="BI151" s="2119"/>
      <c r="BJ151" s="2120"/>
    </row>
    <row r="152" spans="2:62" ht="20.25" customHeight="1" x14ac:dyDescent="0.15">
      <c r="B152" s="2050"/>
      <c r="C152" s="2135"/>
      <c r="D152" s="2136"/>
      <c r="E152" s="779"/>
      <c r="F152" s="780">
        <f>C151</f>
        <v>0</v>
      </c>
      <c r="G152" s="779"/>
      <c r="H152" s="780">
        <f>I151</f>
        <v>0</v>
      </c>
      <c r="I152" s="2137"/>
      <c r="J152" s="2138"/>
      <c r="K152" s="2139"/>
      <c r="L152" s="2140"/>
      <c r="M152" s="2140"/>
      <c r="N152" s="2136"/>
      <c r="O152" s="2066"/>
      <c r="P152" s="2067"/>
      <c r="Q152" s="2067"/>
      <c r="R152" s="2067"/>
      <c r="S152" s="2068"/>
      <c r="T152" s="773" t="s">
        <v>888</v>
      </c>
      <c r="U152" s="774"/>
      <c r="V152" s="775"/>
      <c r="W152" s="557" t="str">
        <f>IF(W151="","",VLOOKUP(W151,'[9]シフト記号表（従来型・ユニット型共通）'!$C$6:$L$47,10,FALSE))</f>
        <v/>
      </c>
      <c r="X152" s="558" t="str">
        <f>IF(X151="","",VLOOKUP(X151,'[9]シフト記号表（従来型・ユニット型共通）'!$C$6:$L$47,10,FALSE))</f>
        <v/>
      </c>
      <c r="Y152" s="558" t="str">
        <f>IF(Y151="","",VLOOKUP(Y151,'[9]シフト記号表（従来型・ユニット型共通）'!$C$6:$L$47,10,FALSE))</f>
        <v/>
      </c>
      <c r="Z152" s="558" t="str">
        <f>IF(Z151="","",VLOOKUP(Z151,'[9]シフト記号表（従来型・ユニット型共通）'!$C$6:$L$47,10,FALSE))</f>
        <v/>
      </c>
      <c r="AA152" s="558" t="str">
        <f>IF(AA151="","",VLOOKUP(AA151,'[9]シフト記号表（従来型・ユニット型共通）'!$C$6:$L$47,10,FALSE))</f>
        <v/>
      </c>
      <c r="AB152" s="558" t="str">
        <f>IF(AB151="","",VLOOKUP(AB151,'[9]シフト記号表（従来型・ユニット型共通）'!$C$6:$L$47,10,FALSE))</f>
        <v/>
      </c>
      <c r="AC152" s="559" t="str">
        <f>IF(AC151="","",VLOOKUP(AC151,'[9]シフト記号表（従来型・ユニット型共通）'!$C$6:$L$47,10,FALSE))</f>
        <v/>
      </c>
      <c r="AD152" s="557" t="str">
        <f>IF(AD151="","",VLOOKUP(AD151,'[9]シフト記号表（従来型・ユニット型共通）'!$C$6:$L$47,10,FALSE))</f>
        <v/>
      </c>
      <c r="AE152" s="558" t="str">
        <f>IF(AE151="","",VLOOKUP(AE151,'[9]シフト記号表（従来型・ユニット型共通）'!$C$6:$L$47,10,FALSE))</f>
        <v/>
      </c>
      <c r="AF152" s="558" t="str">
        <f>IF(AF151="","",VLOOKUP(AF151,'[9]シフト記号表（従来型・ユニット型共通）'!$C$6:$L$47,10,FALSE))</f>
        <v/>
      </c>
      <c r="AG152" s="558" t="str">
        <f>IF(AG151="","",VLOOKUP(AG151,'[9]シフト記号表（従来型・ユニット型共通）'!$C$6:$L$47,10,FALSE))</f>
        <v/>
      </c>
      <c r="AH152" s="558" t="str">
        <f>IF(AH151="","",VLOOKUP(AH151,'[9]シフト記号表（従来型・ユニット型共通）'!$C$6:$L$47,10,FALSE))</f>
        <v/>
      </c>
      <c r="AI152" s="558" t="str">
        <f>IF(AI151="","",VLOOKUP(AI151,'[9]シフト記号表（従来型・ユニット型共通）'!$C$6:$L$47,10,FALSE))</f>
        <v/>
      </c>
      <c r="AJ152" s="559" t="str">
        <f>IF(AJ151="","",VLOOKUP(AJ151,'[9]シフト記号表（従来型・ユニット型共通）'!$C$6:$L$47,10,FALSE))</f>
        <v/>
      </c>
      <c r="AK152" s="557" t="str">
        <f>IF(AK151="","",VLOOKUP(AK151,'[9]シフト記号表（従来型・ユニット型共通）'!$C$6:$L$47,10,FALSE))</f>
        <v/>
      </c>
      <c r="AL152" s="558" t="str">
        <f>IF(AL151="","",VLOOKUP(AL151,'[9]シフト記号表（従来型・ユニット型共通）'!$C$6:$L$47,10,FALSE))</f>
        <v/>
      </c>
      <c r="AM152" s="558" t="str">
        <f>IF(AM151="","",VLOOKUP(AM151,'[9]シフト記号表（従来型・ユニット型共通）'!$C$6:$L$47,10,FALSE))</f>
        <v/>
      </c>
      <c r="AN152" s="558" t="str">
        <f>IF(AN151="","",VLOOKUP(AN151,'[9]シフト記号表（従来型・ユニット型共通）'!$C$6:$L$47,10,FALSE))</f>
        <v/>
      </c>
      <c r="AO152" s="558" t="str">
        <f>IF(AO151="","",VLOOKUP(AO151,'[9]シフト記号表（従来型・ユニット型共通）'!$C$6:$L$47,10,FALSE))</f>
        <v/>
      </c>
      <c r="AP152" s="558" t="str">
        <f>IF(AP151="","",VLOOKUP(AP151,'[9]シフト記号表（従来型・ユニット型共通）'!$C$6:$L$47,10,FALSE))</f>
        <v/>
      </c>
      <c r="AQ152" s="559" t="str">
        <f>IF(AQ151="","",VLOOKUP(AQ151,'[9]シフト記号表（従来型・ユニット型共通）'!$C$6:$L$47,10,FALSE))</f>
        <v/>
      </c>
      <c r="AR152" s="557" t="str">
        <f>IF(AR151="","",VLOOKUP(AR151,'[9]シフト記号表（従来型・ユニット型共通）'!$C$6:$L$47,10,FALSE))</f>
        <v/>
      </c>
      <c r="AS152" s="558" t="str">
        <f>IF(AS151="","",VLOOKUP(AS151,'[9]シフト記号表（従来型・ユニット型共通）'!$C$6:$L$47,10,FALSE))</f>
        <v/>
      </c>
      <c r="AT152" s="558" t="str">
        <f>IF(AT151="","",VLOOKUP(AT151,'[9]シフト記号表（従来型・ユニット型共通）'!$C$6:$L$47,10,FALSE))</f>
        <v/>
      </c>
      <c r="AU152" s="558" t="str">
        <f>IF(AU151="","",VLOOKUP(AU151,'[9]シフト記号表（従来型・ユニット型共通）'!$C$6:$L$47,10,FALSE))</f>
        <v/>
      </c>
      <c r="AV152" s="558" t="str">
        <f>IF(AV151="","",VLOOKUP(AV151,'[9]シフト記号表（従来型・ユニット型共通）'!$C$6:$L$47,10,FALSE))</f>
        <v/>
      </c>
      <c r="AW152" s="558" t="str">
        <f>IF(AW151="","",VLOOKUP(AW151,'[9]シフト記号表（従来型・ユニット型共通）'!$C$6:$L$47,10,FALSE))</f>
        <v/>
      </c>
      <c r="AX152" s="559" t="str">
        <f>IF(AX151="","",VLOOKUP(AX151,'[9]シフト記号表（従来型・ユニット型共通）'!$C$6:$L$47,10,FALSE))</f>
        <v/>
      </c>
      <c r="AY152" s="557" t="str">
        <f>IF(AY151="","",VLOOKUP(AY151,'[9]シフト記号表（従来型・ユニット型共通）'!$C$6:$L$47,10,FALSE))</f>
        <v/>
      </c>
      <c r="AZ152" s="558" t="str">
        <f>IF(AZ151="","",VLOOKUP(AZ151,'[9]シフト記号表（従来型・ユニット型共通）'!$C$6:$L$47,10,FALSE))</f>
        <v/>
      </c>
      <c r="BA152" s="558" t="str">
        <f>IF(BA151="","",VLOOKUP(BA151,'[9]シフト記号表（従来型・ユニット型共通）'!$C$6:$L$47,10,FALSE))</f>
        <v/>
      </c>
      <c r="BB152" s="2132">
        <f>IF($BE$3="４週",SUM(W152:AX152),IF($BE$3="暦月",SUM(W152:BA152),""))</f>
        <v>0</v>
      </c>
      <c r="BC152" s="2133"/>
      <c r="BD152" s="2134">
        <f>IF($BE$3="４週",BB152/4,IF($BE$3="暦月",(BB152/($BE$8/7)),""))</f>
        <v>0</v>
      </c>
      <c r="BE152" s="2133"/>
      <c r="BF152" s="2129"/>
      <c r="BG152" s="2130"/>
      <c r="BH152" s="2130"/>
      <c r="BI152" s="2130"/>
      <c r="BJ152" s="2131"/>
    </row>
    <row r="153" spans="2:62" ht="20.25" customHeight="1" x14ac:dyDescent="0.15">
      <c r="B153" s="2049">
        <f>B151+1</f>
        <v>69</v>
      </c>
      <c r="C153" s="2121"/>
      <c r="D153" s="2122"/>
      <c r="E153" s="761"/>
      <c r="F153" s="762"/>
      <c r="G153" s="761"/>
      <c r="H153" s="762"/>
      <c r="I153" s="2123"/>
      <c r="J153" s="2124"/>
      <c r="K153" s="2125"/>
      <c r="L153" s="2126"/>
      <c r="M153" s="2126"/>
      <c r="N153" s="2122"/>
      <c r="O153" s="2066"/>
      <c r="P153" s="2067"/>
      <c r="Q153" s="2067"/>
      <c r="R153" s="2067"/>
      <c r="S153" s="2068"/>
      <c r="T153" s="776" t="s">
        <v>887</v>
      </c>
      <c r="U153" s="777"/>
      <c r="V153" s="778"/>
      <c r="W153" s="549"/>
      <c r="X153" s="550"/>
      <c r="Y153" s="550"/>
      <c r="Z153" s="550"/>
      <c r="AA153" s="550"/>
      <c r="AB153" s="550"/>
      <c r="AC153" s="551"/>
      <c r="AD153" s="549"/>
      <c r="AE153" s="550"/>
      <c r="AF153" s="550"/>
      <c r="AG153" s="550"/>
      <c r="AH153" s="550"/>
      <c r="AI153" s="550"/>
      <c r="AJ153" s="551"/>
      <c r="AK153" s="549"/>
      <c r="AL153" s="550"/>
      <c r="AM153" s="550"/>
      <c r="AN153" s="550"/>
      <c r="AO153" s="550"/>
      <c r="AP153" s="550"/>
      <c r="AQ153" s="551"/>
      <c r="AR153" s="549"/>
      <c r="AS153" s="550"/>
      <c r="AT153" s="550"/>
      <c r="AU153" s="550"/>
      <c r="AV153" s="550"/>
      <c r="AW153" s="550"/>
      <c r="AX153" s="551"/>
      <c r="AY153" s="549"/>
      <c r="AZ153" s="550"/>
      <c r="BA153" s="772"/>
      <c r="BB153" s="2127"/>
      <c r="BC153" s="2128"/>
      <c r="BD153" s="2116"/>
      <c r="BE153" s="2117"/>
      <c r="BF153" s="2118"/>
      <c r="BG153" s="2119"/>
      <c r="BH153" s="2119"/>
      <c r="BI153" s="2119"/>
      <c r="BJ153" s="2120"/>
    </row>
    <row r="154" spans="2:62" ht="20.25" customHeight="1" x14ac:dyDescent="0.15">
      <c r="B154" s="2050"/>
      <c r="C154" s="2135"/>
      <c r="D154" s="2136"/>
      <c r="E154" s="779"/>
      <c r="F154" s="780">
        <f>C153</f>
        <v>0</v>
      </c>
      <c r="G154" s="779"/>
      <c r="H154" s="780">
        <f>I153</f>
        <v>0</v>
      </c>
      <c r="I154" s="2137"/>
      <c r="J154" s="2138"/>
      <c r="K154" s="2139"/>
      <c r="L154" s="2140"/>
      <c r="M154" s="2140"/>
      <c r="N154" s="2136"/>
      <c r="O154" s="2066"/>
      <c r="P154" s="2067"/>
      <c r="Q154" s="2067"/>
      <c r="R154" s="2067"/>
      <c r="S154" s="2068"/>
      <c r="T154" s="773" t="s">
        <v>888</v>
      </c>
      <c r="U154" s="774"/>
      <c r="V154" s="775"/>
      <c r="W154" s="557" t="str">
        <f>IF(W153="","",VLOOKUP(W153,'[9]シフト記号表（従来型・ユニット型共通）'!$C$6:$L$47,10,FALSE))</f>
        <v/>
      </c>
      <c r="X154" s="558" t="str">
        <f>IF(X153="","",VLOOKUP(X153,'[9]シフト記号表（従来型・ユニット型共通）'!$C$6:$L$47,10,FALSE))</f>
        <v/>
      </c>
      <c r="Y154" s="558" t="str">
        <f>IF(Y153="","",VLOOKUP(Y153,'[9]シフト記号表（従来型・ユニット型共通）'!$C$6:$L$47,10,FALSE))</f>
        <v/>
      </c>
      <c r="Z154" s="558" t="str">
        <f>IF(Z153="","",VLOOKUP(Z153,'[9]シフト記号表（従来型・ユニット型共通）'!$C$6:$L$47,10,FALSE))</f>
        <v/>
      </c>
      <c r="AA154" s="558" t="str">
        <f>IF(AA153="","",VLOOKUP(AA153,'[9]シフト記号表（従来型・ユニット型共通）'!$C$6:$L$47,10,FALSE))</f>
        <v/>
      </c>
      <c r="AB154" s="558" t="str">
        <f>IF(AB153="","",VLOOKUP(AB153,'[9]シフト記号表（従来型・ユニット型共通）'!$C$6:$L$47,10,FALSE))</f>
        <v/>
      </c>
      <c r="AC154" s="559" t="str">
        <f>IF(AC153="","",VLOOKUP(AC153,'[9]シフト記号表（従来型・ユニット型共通）'!$C$6:$L$47,10,FALSE))</f>
        <v/>
      </c>
      <c r="AD154" s="557" t="str">
        <f>IF(AD153="","",VLOOKUP(AD153,'[9]シフト記号表（従来型・ユニット型共通）'!$C$6:$L$47,10,FALSE))</f>
        <v/>
      </c>
      <c r="AE154" s="558" t="str">
        <f>IF(AE153="","",VLOOKUP(AE153,'[9]シフト記号表（従来型・ユニット型共通）'!$C$6:$L$47,10,FALSE))</f>
        <v/>
      </c>
      <c r="AF154" s="558" t="str">
        <f>IF(AF153="","",VLOOKUP(AF153,'[9]シフト記号表（従来型・ユニット型共通）'!$C$6:$L$47,10,FALSE))</f>
        <v/>
      </c>
      <c r="AG154" s="558" t="str">
        <f>IF(AG153="","",VLOOKUP(AG153,'[9]シフト記号表（従来型・ユニット型共通）'!$C$6:$L$47,10,FALSE))</f>
        <v/>
      </c>
      <c r="AH154" s="558" t="str">
        <f>IF(AH153="","",VLOOKUP(AH153,'[9]シフト記号表（従来型・ユニット型共通）'!$C$6:$L$47,10,FALSE))</f>
        <v/>
      </c>
      <c r="AI154" s="558" t="str">
        <f>IF(AI153="","",VLOOKUP(AI153,'[9]シフト記号表（従来型・ユニット型共通）'!$C$6:$L$47,10,FALSE))</f>
        <v/>
      </c>
      <c r="AJ154" s="559" t="str">
        <f>IF(AJ153="","",VLOOKUP(AJ153,'[9]シフト記号表（従来型・ユニット型共通）'!$C$6:$L$47,10,FALSE))</f>
        <v/>
      </c>
      <c r="AK154" s="557" t="str">
        <f>IF(AK153="","",VLOOKUP(AK153,'[9]シフト記号表（従来型・ユニット型共通）'!$C$6:$L$47,10,FALSE))</f>
        <v/>
      </c>
      <c r="AL154" s="558" t="str">
        <f>IF(AL153="","",VLOOKUP(AL153,'[9]シフト記号表（従来型・ユニット型共通）'!$C$6:$L$47,10,FALSE))</f>
        <v/>
      </c>
      <c r="AM154" s="558" t="str">
        <f>IF(AM153="","",VLOOKUP(AM153,'[9]シフト記号表（従来型・ユニット型共通）'!$C$6:$L$47,10,FALSE))</f>
        <v/>
      </c>
      <c r="AN154" s="558" t="str">
        <f>IF(AN153="","",VLOOKUP(AN153,'[9]シフト記号表（従来型・ユニット型共通）'!$C$6:$L$47,10,FALSE))</f>
        <v/>
      </c>
      <c r="AO154" s="558" t="str">
        <f>IF(AO153="","",VLOOKUP(AO153,'[9]シフト記号表（従来型・ユニット型共通）'!$C$6:$L$47,10,FALSE))</f>
        <v/>
      </c>
      <c r="AP154" s="558" t="str">
        <f>IF(AP153="","",VLOOKUP(AP153,'[9]シフト記号表（従来型・ユニット型共通）'!$C$6:$L$47,10,FALSE))</f>
        <v/>
      </c>
      <c r="AQ154" s="559" t="str">
        <f>IF(AQ153="","",VLOOKUP(AQ153,'[9]シフト記号表（従来型・ユニット型共通）'!$C$6:$L$47,10,FALSE))</f>
        <v/>
      </c>
      <c r="AR154" s="557" t="str">
        <f>IF(AR153="","",VLOOKUP(AR153,'[9]シフト記号表（従来型・ユニット型共通）'!$C$6:$L$47,10,FALSE))</f>
        <v/>
      </c>
      <c r="AS154" s="558" t="str">
        <f>IF(AS153="","",VLOOKUP(AS153,'[9]シフト記号表（従来型・ユニット型共通）'!$C$6:$L$47,10,FALSE))</f>
        <v/>
      </c>
      <c r="AT154" s="558" t="str">
        <f>IF(AT153="","",VLOOKUP(AT153,'[9]シフト記号表（従来型・ユニット型共通）'!$C$6:$L$47,10,FALSE))</f>
        <v/>
      </c>
      <c r="AU154" s="558" t="str">
        <f>IF(AU153="","",VLOOKUP(AU153,'[9]シフト記号表（従来型・ユニット型共通）'!$C$6:$L$47,10,FALSE))</f>
        <v/>
      </c>
      <c r="AV154" s="558" t="str">
        <f>IF(AV153="","",VLOOKUP(AV153,'[9]シフト記号表（従来型・ユニット型共通）'!$C$6:$L$47,10,FALSE))</f>
        <v/>
      </c>
      <c r="AW154" s="558" t="str">
        <f>IF(AW153="","",VLOOKUP(AW153,'[9]シフト記号表（従来型・ユニット型共通）'!$C$6:$L$47,10,FALSE))</f>
        <v/>
      </c>
      <c r="AX154" s="559" t="str">
        <f>IF(AX153="","",VLOOKUP(AX153,'[9]シフト記号表（従来型・ユニット型共通）'!$C$6:$L$47,10,FALSE))</f>
        <v/>
      </c>
      <c r="AY154" s="557" t="str">
        <f>IF(AY153="","",VLOOKUP(AY153,'[9]シフト記号表（従来型・ユニット型共通）'!$C$6:$L$47,10,FALSE))</f>
        <v/>
      </c>
      <c r="AZ154" s="558" t="str">
        <f>IF(AZ153="","",VLOOKUP(AZ153,'[9]シフト記号表（従来型・ユニット型共通）'!$C$6:$L$47,10,FALSE))</f>
        <v/>
      </c>
      <c r="BA154" s="558" t="str">
        <f>IF(BA153="","",VLOOKUP(BA153,'[9]シフト記号表（従来型・ユニット型共通）'!$C$6:$L$47,10,FALSE))</f>
        <v/>
      </c>
      <c r="BB154" s="2132">
        <f>IF($BE$3="４週",SUM(W154:AX154),IF($BE$3="暦月",SUM(W154:BA154),""))</f>
        <v>0</v>
      </c>
      <c r="BC154" s="2133"/>
      <c r="BD154" s="2134">
        <f>IF($BE$3="４週",BB154/4,IF($BE$3="暦月",(BB154/($BE$8/7)),""))</f>
        <v>0</v>
      </c>
      <c r="BE154" s="2133"/>
      <c r="BF154" s="2129"/>
      <c r="BG154" s="2130"/>
      <c r="BH154" s="2130"/>
      <c r="BI154" s="2130"/>
      <c r="BJ154" s="2131"/>
    </row>
    <row r="155" spans="2:62" ht="20.25" customHeight="1" x14ac:dyDescent="0.15">
      <c r="B155" s="2049">
        <f>B153+1</f>
        <v>70</v>
      </c>
      <c r="C155" s="2121"/>
      <c r="D155" s="2122"/>
      <c r="E155" s="761"/>
      <c r="F155" s="762"/>
      <c r="G155" s="761"/>
      <c r="H155" s="762"/>
      <c r="I155" s="2123"/>
      <c r="J155" s="2124"/>
      <c r="K155" s="2125"/>
      <c r="L155" s="2126"/>
      <c r="M155" s="2126"/>
      <c r="N155" s="2122"/>
      <c r="O155" s="2066"/>
      <c r="P155" s="2067"/>
      <c r="Q155" s="2067"/>
      <c r="R155" s="2067"/>
      <c r="S155" s="2068"/>
      <c r="T155" s="776" t="s">
        <v>887</v>
      </c>
      <c r="U155" s="777"/>
      <c r="V155" s="778"/>
      <c r="W155" s="549"/>
      <c r="X155" s="550"/>
      <c r="Y155" s="550"/>
      <c r="Z155" s="550"/>
      <c r="AA155" s="550"/>
      <c r="AB155" s="550"/>
      <c r="AC155" s="551"/>
      <c r="AD155" s="549"/>
      <c r="AE155" s="550"/>
      <c r="AF155" s="550"/>
      <c r="AG155" s="550"/>
      <c r="AH155" s="550"/>
      <c r="AI155" s="550"/>
      <c r="AJ155" s="551"/>
      <c r="AK155" s="549"/>
      <c r="AL155" s="550"/>
      <c r="AM155" s="550"/>
      <c r="AN155" s="550"/>
      <c r="AO155" s="550"/>
      <c r="AP155" s="550"/>
      <c r="AQ155" s="551"/>
      <c r="AR155" s="549"/>
      <c r="AS155" s="550"/>
      <c r="AT155" s="550"/>
      <c r="AU155" s="550"/>
      <c r="AV155" s="550"/>
      <c r="AW155" s="550"/>
      <c r="AX155" s="551"/>
      <c r="AY155" s="549"/>
      <c r="AZ155" s="550"/>
      <c r="BA155" s="772"/>
      <c r="BB155" s="2127"/>
      <c r="BC155" s="2128"/>
      <c r="BD155" s="2116"/>
      <c r="BE155" s="2117"/>
      <c r="BF155" s="2118"/>
      <c r="BG155" s="2119"/>
      <c r="BH155" s="2119"/>
      <c r="BI155" s="2119"/>
      <c r="BJ155" s="2120"/>
    </row>
    <row r="156" spans="2:62" ht="20.25" customHeight="1" x14ac:dyDescent="0.15">
      <c r="B156" s="2050"/>
      <c r="C156" s="2135"/>
      <c r="D156" s="2136"/>
      <c r="E156" s="779"/>
      <c r="F156" s="780">
        <f>C155</f>
        <v>0</v>
      </c>
      <c r="G156" s="779"/>
      <c r="H156" s="780">
        <f>I155</f>
        <v>0</v>
      </c>
      <c r="I156" s="2137"/>
      <c r="J156" s="2138"/>
      <c r="K156" s="2139"/>
      <c r="L156" s="2140"/>
      <c r="M156" s="2140"/>
      <c r="N156" s="2136"/>
      <c r="O156" s="2066"/>
      <c r="P156" s="2067"/>
      <c r="Q156" s="2067"/>
      <c r="R156" s="2067"/>
      <c r="S156" s="2068"/>
      <c r="T156" s="773" t="s">
        <v>888</v>
      </c>
      <c r="U156" s="774"/>
      <c r="V156" s="775"/>
      <c r="W156" s="557" t="str">
        <f>IF(W155="","",VLOOKUP(W155,'[9]シフト記号表（従来型・ユニット型共通）'!$C$6:$L$47,10,FALSE))</f>
        <v/>
      </c>
      <c r="X156" s="558" t="str">
        <f>IF(X155="","",VLOOKUP(X155,'[9]シフト記号表（従来型・ユニット型共通）'!$C$6:$L$47,10,FALSE))</f>
        <v/>
      </c>
      <c r="Y156" s="558" t="str">
        <f>IF(Y155="","",VLOOKUP(Y155,'[9]シフト記号表（従来型・ユニット型共通）'!$C$6:$L$47,10,FALSE))</f>
        <v/>
      </c>
      <c r="Z156" s="558" t="str">
        <f>IF(Z155="","",VLOOKUP(Z155,'[9]シフト記号表（従来型・ユニット型共通）'!$C$6:$L$47,10,FALSE))</f>
        <v/>
      </c>
      <c r="AA156" s="558" t="str">
        <f>IF(AA155="","",VLOOKUP(AA155,'[9]シフト記号表（従来型・ユニット型共通）'!$C$6:$L$47,10,FALSE))</f>
        <v/>
      </c>
      <c r="AB156" s="558" t="str">
        <f>IF(AB155="","",VLOOKUP(AB155,'[9]シフト記号表（従来型・ユニット型共通）'!$C$6:$L$47,10,FALSE))</f>
        <v/>
      </c>
      <c r="AC156" s="559" t="str">
        <f>IF(AC155="","",VLOOKUP(AC155,'[9]シフト記号表（従来型・ユニット型共通）'!$C$6:$L$47,10,FALSE))</f>
        <v/>
      </c>
      <c r="AD156" s="557" t="str">
        <f>IF(AD155="","",VLOOKUP(AD155,'[9]シフト記号表（従来型・ユニット型共通）'!$C$6:$L$47,10,FALSE))</f>
        <v/>
      </c>
      <c r="AE156" s="558" t="str">
        <f>IF(AE155="","",VLOOKUP(AE155,'[9]シフト記号表（従来型・ユニット型共通）'!$C$6:$L$47,10,FALSE))</f>
        <v/>
      </c>
      <c r="AF156" s="558" t="str">
        <f>IF(AF155="","",VLOOKUP(AF155,'[9]シフト記号表（従来型・ユニット型共通）'!$C$6:$L$47,10,FALSE))</f>
        <v/>
      </c>
      <c r="AG156" s="558" t="str">
        <f>IF(AG155="","",VLOOKUP(AG155,'[9]シフト記号表（従来型・ユニット型共通）'!$C$6:$L$47,10,FALSE))</f>
        <v/>
      </c>
      <c r="AH156" s="558" t="str">
        <f>IF(AH155="","",VLOOKUP(AH155,'[9]シフト記号表（従来型・ユニット型共通）'!$C$6:$L$47,10,FALSE))</f>
        <v/>
      </c>
      <c r="AI156" s="558" t="str">
        <f>IF(AI155="","",VLOOKUP(AI155,'[9]シフト記号表（従来型・ユニット型共通）'!$C$6:$L$47,10,FALSE))</f>
        <v/>
      </c>
      <c r="AJ156" s="559" t="str">
        <f>IF(AJ155="","",VLOOKUP(AJ155,'[9]シフト記号表（従来型・ユニット型共通）'!$C$6:$L$47,10,FALSE))</f>
        <v/>
      </c>
      <c r="AK156" s="557" t="str">
        <f>IF(AK155="","",VLOOKUP(AK155,'[9]シフト記号表（従来型・ユニット型共通）'!$C$6:$L$47,10,FALSE))</f>
        <v/>
      </c>
      <c r="AL156" s="558" t="str">
        <f>IF(AL155="","",VLOOKUP(AL155,'[9]シフト記号表（従来型・ユニット型共通）'!$C$6:$L$47,10,FALSE))</f>
        <v/>
      </c>
      <c r="AM156" s="558" t="str">
        <f>IF(AM155="","",VLOOKUP(AM155,'[9]シフト記号表（従来型・ユニット型共通）'!$C$6:$L$47,10,FALSE))</f>
        <v/>
      </c>
      <c r="AN156" s="558" t="str">
        <f>IF(AN155="","",VLOOKUP(AN155,'[9]シフト記号表（従来型・ユニット型共通）'!$C$6:$L$47,10,FALSE))</f>
        <v/>
      </c>
      <c r="AO156" s="558" t="str">
        <f>IF(AO155="","",VLOOKUP(AO155,'[9]シフト記号表（従来型・ユニット型共通）'!$C$6:$L$47,10,FALSE))</f>
        <v/>
      </c>
      <c r="AP156" s="558" t="str">
        <f>IF(AP155="","",VLOOKUP(AP155,'[9]シフト記号表（従来型・ユニット型共通）'!$C$6:$L$47,10,FALSE))</f>
        <v/>
      </c>
      <c r="AQ156" s="559" t="str">
        <f>IF(AQ155="","",VLOOKUP(AQ155,'[9]シフト記号表（従来型・ユニット型共通）'!$C$6:$L$47,10,FALSE))</f>
        <v/>
      </c>
      <c r="AR156" s="557" t="str">
        <f>IF(AR155="","",VLOOKUP(AR155,'[9]シフト記号表（従来型・ユニット型共通）'!$C$6:$L$47,10,FALSE))</f>
        <v/>
      </c>
      <c r="AS156" s="558" t="str">
        <f>IF(AS155="","",VLOOKUP(AS155,'[9]シフト記号表（従来型・ユニット型共通）'!$C$6:$L$47,10,FALSE))</f>
        <v/>
      </c>
      <c r="AT156" s="558" t="str">
        <f>IF(AT155="","",VLOOKUP(AT155,'[9]シフト記号表（従来型・ユニット型共通）'!$C$6:$L$47,10,FALSE))</f>
        <v/>
      </c>
      <c r="AU156" s="558" t="str">
        <f>IF(AU155="","",VLOOKUP(AU155,'[9]シフト記号表（従来型・ユニット型共通）'!$C$6:$L$47,10,FALSE))</f>
        <v/>
      </c>
      <c r="AV156" s="558" t="str">
        <f>IF(AV155="","",VLOOKUP(AV155,'[9]シフト記号表（従来型・ユニット型共通）'!$C$6:$L$47,10,FALSE))</f>
        <v/>
      </c>
      <c r="AW156" s="558" t="str">
        <f>IF(AW155="","",VLOOKUP(AW155,'[9]シフト記号表（従来型・ユニット型共通）'!$C$6:$L$47,10,FALSE))</f>
        <v/>
      </c>
      <c r="AX156" s="559" t="str">
        <f>IF(AX155="","",VLOOKUP(AX155,'[9]シフト記号表（従来型・ユニット型共通）'!$C$6:$L$47,10,FALSE))</f>
        <v/>
      </c>
      <c r="AY156" s="557" t="str">
        <f>IF(AY155="","",VLOOKUP(AY155,'[9]シフト記号表（従来型・ユニット型共通）'!$C$6:$L$47,10,FALSE))</f>
        <v/>
      </c>
      <c r="AZ156" s="558" t="str">
        <f>IF(AZ155="","",VLOOKUP(AZ155,'[9]シフト記号表（従来型・ユニット型共通）'!$C$6:$L$47,10,FALSE))</f>
        <v/>
      </c>
      <c r="BA156" s="558" t="str">
        <f>IF(BA155="","",VLOOKUP(BA155,'[9]シフト記号表（従来型・ユニット型共通）'!$C$6:$L$47,10,FALSE))</f>
        <v/>
      </c>
      <c r="BB156" s="2132">
        <f>IF($BE$3="４週",SUM(W156:AX156),IF($BE$3="暦月",SUM(W156:BA156),""))</f>
        <v>0</v>
      </c>
      <c r="BC156" s="2133"/>
      <c r="BD156" s="2134">
        <f>IF($BE$3="４週",BB156/4,IF($BE$3="暦月",(BB156/($BE$8/7)),""))</f>
        <v>0</v>
      </c>
      <c r="BE156" s="2133"/>
      <c r="BF156" s="2129"/>
      <c r="BG156" s="2130"/>
      <c r="BH156" s="2130"/>
      <c r="BI156" s="2130"/>
      <c r="BJ156" s="2131"/>
    </row>
    <row r="157" spans="2:62" ht="20.25" customHeight="1" x14ac:dyDescent="0.15">
      <c r="B157" s="2049">
        <f>B155+1</f>
        <v>71</v>
      </c>
      <c r="C157" s="2121"/>
      <c r="D157" s="2122"/>
      <c r="E157" s="761"/>
      <c r="F157" s="762"/>
      <c r="G157" s="761"/>
      <c r="H157" s="762"/>
      <c r="I157" s="2123"/>
      <c r="J157" s="2124"/>
      <c r="K157" s="2125"/>
      <c r="L157" s="2126"/>
      <c r="M157" s="2126"/>
      <c r="N157" s="2122"/>
      <c r="O157" s="2066"/>
      <c r="P157" s="2067"/>
      <c r="Q157" s="2067"/>
      <c r="R157" s="2067"/>
      <c r="S157" s="2068"/>
      <c r="T157" s="776" t="s">
        <v>887</v>
      </c>
      <c r="U157" s="777"/>
      <c r="V157" s="778"/>
      <c r="W157" s="549"/>
      <c r="X157" s="550"/>
      <c r="Y157" s="550"/>
      <c r="Z157" s="550"/>
      <c r="AA157" s="550"/>
      <c r="AB157" s="550"/>
      <c r="AC157" s="551"/>
      <c r="AD157" s="549"/>
      <c r="AE157" s="550"/>
      <c r="AF157" s="550"/>
      <c r="AG157" s="550"/>
      <c r="AH157" s="550"/>
      <c r="AI157" s="550"/>
      <c r="AJ157" s="551"/>
      <c r="AK157" s="549"/>
      <c r="AL157" s="550"/>
      <c r="AM157" s="550"/>
      <c r="AN157" s="550"/>
      <c r="AO157" s="550"/>
      <c r="AP157" s="550"/>
      <c r="AQ157" s="551"/>
      <c r="AR157" s="549"/>
      <c r="AS157" s="550"/>
      <c r="AT157" s="550"/>
      <c r="AU157" s="550"/>
      <c r="AV157" s="550"/>
      <c r="AW157" s="550"/>
      <c r="AX157" s="551"/>
      <c r="AY157" s="549"/>
      <c r="AZ157" s="550"/>
      <c r="BA157" s="772"/>
      <c r="BB157" s="2127"/>
      <c r="BC157" s="2128"/>
      <c r="BD157" s="2116"/>
      <c r="BE157" s="2117"/>
      <c r="BF157" s="2118"/>
      <c r="BG157" s="2119"/>
      <c r="BH157" s="2119"/>
      <c r="BI157" s="2119"/>
      <c r="BJ157" s="2120"/>
    </row>
    <row r="158" spans="2:62" ht="20.25" customHeight="1" x14ac:dyDescent="0.15">
      <c r="B158" s="2050"/>
      <c r="C158" s="2135"/>
      <c r="D158" s="2136"/>
      <c r="E158" s="779"/>
      <c r="F158" s="780">
        <f>C157</f>
        <v>0</v>
      </c>
      <c r="G158" s="779"/>
      <c r="H158" s="780">
        <f>I157</f>
        <v>0</v>
      </c>
      <c r="I158" s="2137"/>
      <c r="J158" s="2138"/>
      <c r="K158" s="2139"/>
      <c r="L158" s="2140"/>
      <c r="M158" s="2140"/>
      <c r="N158" s="2136"/>
      <c r="O158" s="2066"/>
      <c r="P158" s="2067"/>
      <c r="Q158" s="2067"/>
      <c r="R158" s="2067"/>
      <c r="S158" s="2068"/>
      <c r="T158" s="773" t="s">
        <v>888</v>
      </c>
      <c r="U158" s="774"/>
      <c r="V158" s="775"/>
      <c r="W158" s="557" t="str">
        <f>IF(W157="","",VLOOKUP(W157,'[9]シフト記号表（従来型・ユニット型共通）'!$C$6:$L$47,10,FALSE))</f>
        <v/>
      </c>
      <c r="X158" s="558" t="str">
        <f>IF(X157="","",VLOOKUP(X157,'[9]シフト記号表（従来型・ユニット型共通）'!$C$6:$L$47,10,FALSE))</f>
        <v/>
      </c>
      <c r="Y158" s="558" t="str">
        <f>IF(Y157="","",VLOOKUP(Y157,'[9]シフト記号表（従来型・ユニット型共通）'!$C$6:$L$47,10,FALSE))</f>
        <v/>
      </c>
      <c r="Z158" s="558" t="str">
        <f>IF(Z157="","",VLOOKUP(Z157,'[9]シフト記号表（従来型・ユニット型共通）'!$C$6:$L$47,10,FALSE))</f>
        <v/>
      </c>
      <c r="AA158" s="558" t="str">
        <f>IF(AA157="","",VLOOKUP(AA157,'[9]シフト記号表（従来型・ユニット型共通）'!$C$6:$L$47,10,FALSE))</f>
        <v/>
      </c>
      <c r="AB158" s="558" t="str">
        <f>IF(AB157="","",VLOOKUP(AB157,'[9]シフト記号表（従来型・ユニット型共通）'!$C$6:$L$47,10,FALSE))</f>
        <v/>
      </c>
      <c r="AC158" s="559" t="str">
        <f>IF(AC157="","",VLOOKUP(AC157,'[9]シフト記号表（従来型・ユニット型共通）'!$C$6:$L$47,10,FALSE))</f>
        <v/>
      </c>
      <c r="AD158" s="557" t="str">
        <f>IF(AD157="","",VLOOKUP(AD157,'[9]シフト記号表（従来型・ユニット型共通）'!$C$6:$L$47,10,FALSE))</f>
        <v/>
      </c>
      <c r="AE158" s="558" t="str">
        <f>IF(AE157="","",VLOOKUP(AE157,'[9]シフト記号表（従来型・ユニット型共通）'!$C$6:$L$47,10,FALSE))</f>
        <v/>
      </c>
      <c r="AF158" s="558" t="str">
        <f>IF(AF157="","",VLOOKUP(AF157,'[9]シフト記号表（従来型・ユニット型共通）'!$C$6:$L$47,10,FALSE))</f>
        <v/>
      </c>
      <c r="AG158" s="558" t="str">
        <f>IF(AG157="","",VLOOKUP(AG157,'[9]シフト記号表（従来型・ユニット型共通）'!$C$6:$L$47,10,FALSE))</f>
        <v/>
      </c>
      <c r="AH158" s="558" t="str">
        <f>IF(AH157="","",VLOOKUP(AH157,'[9]シフト記号表（従来型・ユニット型共通）'!$C$6:$L$47,10,FALSE))</f>
        <v/>
      </c>
      <c r="AI158" s="558" t="str">
        <f>IF(AI157="","",VLOOKUP(AI157,'[9]シフト記号表（従来型・ユニット型共通）'!$C$6:$L$47,10,FALSE))</f>
        <v/>
      </c>
      <c r="AJ158" s="559" t="str">
        <f>IF(AJ157="","",VLOOKUP(AJ157,'[9]シフト記号表（従来型・ユニット型共通）'!$C$6:$L$47,10,FALSE))</f>
        <v/>
      </c>
      <c r="AK158" s="557" t="str">
        <f>IF(AK157="","",VLOOKUP(AK157,'[9]シフト記号表（従来型・ユニット型共通）'!$C$6:$L$47,10,FALSE))</f>
        <v/>
      </c>
      <c r="AL158" s="558" t="str">
        <f>IF(AL157="","",VLOOKUP(AL157,'[9]シフト記号表（従来型・ユニット型共通）'!$C$6:$L$47,10,FALSE))</f>
        <v/>
      </c>
      <c r="AM158" s="558" t="str">
        <f>IF(AM157="","",VLOOKUP(AM157,'[9]シフト記号表（従来型・ユニット型共通）'!$C$6:$L$47,10,FALSE))</f>
        <v/>
      </c>
      <c r="AN158" s="558" t="str">
        <f>IF(AN157="","",VLOOKUP(AN157,'[9]シフト記号表（従来型・ユニット型共通）'!$C$6:$L$47,10,FALSE))</f>
        <v/>
      </c>
      <c r="AO158" s="558" t="str">
        <f>IF(AO157="","",VLOOKUP(AO157,'[9]シフト記号表（従来型・ユニット型共通）'!$C$6:$L$47,10,FALSE))</f>
        <v/>
      </c>
      <c r="AP158" s="558" t="str">
        <f>IF(AP157="","",VLOOKUP(AP157,'[9]シフト記号表（従来型・ユニット型共通）'!$C$6:$L$47,10,FALSE))</f>
        <v/>
      </c>
      <c r="AQ158" s="559" t="str">
        <f>IF(AQ157="","",VLOOKUP(AQ157,'[9]シフト記号表（従来型・ユニット型共通）'!$C$6:$L$47,10,FALSE))</f>
        <v/>
      </c>
      <c r="AR158" s="557" t="str">
        <f>IF(AR157="","",VLOOKUP(AR157,'[9]シフト記号表（従来型・ユニット型共通）'!$C$6:$L$47,10,FALSE))</f>
        <v/>
      </c>
      <c r="AS158" s="558" t="str">
        <f>IF(AS157="","",VLOOKUP(AS157,'[9]シフト記号表（従来型・ユニット型共通）'!$C$6:$L$47,10,FALSE))</f>
        <v/>
      </c>
      <c r="AT158" s="558" t="str">
        <f>IF(AT157="","",VLOOKUP(AT157,'[9]シフト記号表（従来型・ユニット型共通）'!$C$6:$L$47,10,FALSE))</f>
        <v/>
      </c>
      <c r="AU158" s="558" t="str">
        <f>IF(AU157="","",VLOOKUP(AU157,'[9]シフト記号表（従来型・ユニット型共通）'!$C$6:$L$47,10,FALSE))</f>
        <v/>
      </c>
      <c r="AV158" s="558" t="str">
        <f>IF(AV157="","",VLOOKUP(AV157,'[9]シフト記号表（従来型・ユニット型共通）'!$C$6:$L$47,10,FALSE))</f>
        <v/>
      </c>
      <c r="AW158" s="558" t="str">
        <f>IF(AW157="","",VLOOKUP(AW157,'[9]シフト記号表（従来型・ユニット型共通）'!$C$6:$L$47,10,FALSE))</f>
        <v/>
      </c>
      <c r="AX158" s="559" t="str">
        <f>IF(AX157="","",VLOOKUP(AX157,'[9]シフト記号表（従来型・ユニット型共通）'!$C$6:$L$47,10,FALSE))</f>
        <v/>
      </c>
      <c r="AY158" s="557" t="str">
        <f>IF(AY157="","",VLOOKUP(AY157,'[9]シフト記号表（従来型・ユニット型共通）'!$C$6:$L$47,10,FALSE))</f>
        <v/>
      </c>
      <c r="AZ158" s="558" t="str">
        <f>IF(AZ157="","",VLOOKUP(AZ157,'[9]シフト記号表（従来型・ユニット型共通）'!$C$6:$L$47,10,FALSE))</f>
        <v/>
      </c>
      <c r="BA158" s="558" t="str">
        <f>IF(BA157="","",VLOOKUP(BA157,'[9]シフト記号表（従来型・ユニット型共通）'!$C$6:$L$47,10,FALSE))</f>
        <v/>
      </c>
      <c r="BB158" s="2132">
        <f>IF($BE$3="４週",SUM(W158:AX158),IF($BE$3="暦月",SUM(W158:BA158),""))</f>
        <v>0</v>
      </c>
      <c r="BC158" s="2133"/>
      <c r="BD158" s="2134">
        <f>IF($BE$3="４週",BB158/4,IF($BE$3="暦月",(BB158/($BE$8/7)),""))</f>
        <v>0</v>
      </c>
      <c r="BE158" s="2133"/>
      <c r="BF158" s="2129"/>
      <c r="BG158" s="2130"/>
      <c r="BH158" s="2130"/>
      <c r="BI158" s="2130"/>
      <c r="BJ158" s="2131"/>
    </row>
    <row r="159" spans="2:62" ht="20.25" customHeight="1" x14ac:dyDescent="0.15">
      <c r="B159" s="2049">
        <f>B157+1</f>
        <v>72</v>
      </c>
      <c r="C159" s="2121"/>
      <c r="D159" s="2122"/>
      <c r="E159" s="761"/>
      <c r="F159" s="762"/>
      <c r="G159" s="761"/>
      <c r="H159" s="762"/>
      <c r="I159" s="2123"/>
      <c r="J159" s="2124"/>
      <c r="K159" s="2125"/>
      <c r="L159" s="2126"/>
      <c r="M159" s="2126"/>
      <c r="N159" s="2122"/>
      <c r="O159" s="2066"/>
      <c r="P159" s="2067"/>
      <c r="Q159" s="2067"/>
      <c r="R159" s="2067"/>
      <c r="S159" s="2068"/>
      <c r="T159" s="776" t="s">
        <v>887</v>
      </c>
      <c r="U159" s="777"/>
      <c r="V159" s="778"/>
      <c r="W159" s="549"/>
      <c r="X159" s="550"/>
      <c r="Y159" s="550"/>
      <c r="Z159" s="550"/>
      <c r="AA159" s="550"/>
      <c r="AB159" s="550"/>
      <c r="AC159" s="551"/>
      <c r="AD159" s="549"/>
      <c r="AE159" s="550"/>
      <c r="AF159" s="550"/>
      <c r="AG159" s="550"/>
      <c r="AH159" s="550"/>
      <c r="AI159" s="550"/>
      <c r="AJ159" s="551"/>
      <c r="AK159" s="549"/>
      <c r="AL159" s="550"/>
      <c r="AM159" s="550"/>
      <c r="AN159" s="550"/>
      <c r="AO159" s="550"/>
      <c r="AP159" s="550"/>
      <c r="AQ159" s="551"/>
      <c r="AR159" s="549"/>
      <c r="AS159" s="550"/>
      <c r="AT159" s="550"/>
      <c r="AU159" s="550"/>
      <c r="AV159" s="550"/>
      <c r="AW159" s="550"/>
      <c r="AX159" s="551"/>
      <c r="AY159" s="549"/>
      <c r="AZ159" s="550"/>
      <c r="BA159" s="772"/>
      <c r="BB159" s="2127"/>
      <c r="BC159" s="2128"/>
      <c r="BD159" s="2116"/>
      <c r="BE159" s="2117"/>
      <c r="BF159" s="2118"/>
      <c r="BG159" s="2119"/>
      <c r="BH159" s="2119"/>
      <c r="BI159" s="2119"/>
      <c r="BJ159" s="2120"/>
    </row>
    <row r="160" spans="2:62" ht="20.25" customHeight="1" x14ac:dyDescent="0.15">
      <c r="B160" s="2050"/>
      <c r="C160" s="2135"/>
      <c r="D160" s="2136"/>
      <c r="E160" s="779"/>
      <c r="F160" s="780">
        <f>C159</f>
        <v>0</v>
      </c>
      <c r="G160" s="779"/>
      <c r="H160" s="780">
        <f>I159</f>
        <v>0</v>
      </c>
      <c r="I160" s="2137"/>
      <c r="J160" s="2138"/>
      <c r="K160" s="2139"/>
      <c r="L160" s="2140"/>
      <c r="M160" s="2140"/>
      <c r="N160" s="2136"/>
      <c r="O160" s="2066"/>
      <c r="P160" s="2067"/>
      <c r="Q160" s="2067"/>
      <c r="R160" s="2067"/>
      <c r="S160" s="2068"/>
      <c r="T160" s="773" t="s">
        <v>888</v>
      </c>
      <c r="U160" s="774"/>
      <c r="V160" s="775"/>
      <c r="W160" s="557" t="str">
        <f>IF(W159="","",VLOOKUP(W159,'[9]シフト記号表（従来型・ユニット型共通）'!$C$6:$L$47,10,FALSE))</f>
        <v/>
      </c>
      <c r="X160" s="558" t="str">
        <f>IF(X159="","",VLOOKUP(X159,'[9]シフト記号表（従来型・ユニット型共通）'!$C$6:$L$47,10,FALSE))</f>
        <v/>
      </c>
      <c r="Y160" s="558" t="str">
        <f>IF(Y159="","",VLOOKUP(Y159,'[9]シフト記号表（従来型・ユニット型共通）'!$C$6:$L$47,10,FALSE))</f>
        <v/>
      </c>
      <c r="Z160" s="558" t="str">
        <f>IF(Z159="","",VLOOKUP(Z159,'[9]シフト記号表（従来型・ユニット型共通）'!$C$6:$L$47,10,FALSE))</f>
        <v/>
      </c>
      <c r="AA160" s="558" t="str">
        <f>IF(AA159="","",VLOOKUP(AA159,'[9]シフト記号表（従来型・ユニット型共通）'!$C$6:$L$47,10,FALSE))</f>
        <v/>
      </c>
      <c r="AB160" s="558" t="str">
        <f>IF(AB159="","",VLOOKUP(AB159,'[9]シフト記号表（従来型・ユニット型共通）'!$C$6:$L$47,10,FALSE))</f>
        <v/>
      </c>
      <c r="AC160" s="559" t="str">
        <f>IF(AC159="","",VLOOKUP(AC159,'[9]シフト記号表（従来型・ユニット型共通）'!$C$6:$L$47,10,FALSE))</f>
        <v/>
      </c>
      <c r="AD160" s="557" t="str">
        <f>IF(AD159="","",VLOOKUP(AD159,'[9]シフト記号表（従来型・ユニット型共通）'!$C$6:$L$47,10,FALSE))</f>
        <v/>
      </c>
      <c r="AE160" s="558" t="str">
        <f>IF(AE159="","",VLOOKUP(AE159,'[9]シフト記号表（従来型・ユニット型共通）'!$C$6:$L$47,10,FALSE))</f>
        <v/>
      </c>
      <c r="AF160" s="558" t="str">
        <f>IF(AF159="","",VLOOKUP(AF159,'[9]シフト記号表（従来型・ユニット型共通）'!$C$6:$L$47,10,FALSE))</f>
        <v/>
      </c>
      <c r="AG160" s="558" t="str">
        <f>IF(AG159="","",VLOOKUP(AG159,'[9]シフト記号表（従来型・ユニット型共通）'!$C$6:$L$47,10,FALSE))</f>
        <v/>
      </c>
      <c r="AH160" s="558" t="str">
        <f>IF(AH159="","",VLOOKUP(AH159,'[9]シフト記号表（従来型・ユニット型共通）'!$C$6:$L$47,10,FALSE))</f>
        <v/>
      </c>
      <c r="AI160" s="558" t="str">
        <f>IF(AI159="","",VLOOKUP(AI159,'[9]シフト記号表（従来型・ユニット型共通）'!$C$6:$L$47,10,FALSE))</f>
        <v/>
      </c>
      <c r="AJ160" s="559" t="str">
        <f>IF(AJ159="","",VLOOKUP(AJ159,'[9]シフト記号表（従来型・ユニット型共通）'!$C$6:$L$47,10,FALSE))</f>
        <v/>
      </c>
      <c r="AK160" s="557" t="str">
        <f>IF(AK159="","",VLOOKUP(AK159,'[9]シフト記号表（従来型・ユニット型共通）'!$C$6:$L$47,10,FALSE))</f>
        <v/>
      </c>
      <c r="AL160" s="558" t="str">
        <f>IF(AL159="","",VLOOKUP(AL159,'[9]シフト記号表（従来型・ユニット型共通）'!$C$6:$L$47,10,FALSE))</f>
        <v/>
      </c>
      <c r="AM160" s="558" t="str">
        <f>IF(AM159="","",VLOOKUP(AM159,'[9]シフト記号表（従来型・ユニット型共通）'!$C$6:$L$47,10,FALSE))</f>
        <v/>
      </c>
      <c r="AN160" s="558" t="str">
        <f>IF(AN159="","",VLOOKUP(AN159,'[9]シフト記号表（従来型・ユニット型共通）'!$C$6:$L$47,10,FALSE))</f>
        <v/>
      </c>
      <c r="AO160" s="558" t="str">
        <f>IF(AO159="","",VLOOKUP(AO159,'[9]シフト記号表（従来型・ユニット型共通）'!$C$6:$L$47,10,FALSE))</f>
        <v/>
      </c>
      <c r="AP160" s="558" t="str">
        <f>IF(AP159="","",VLOOKUP(AP159,'[9]シフト記号表（従来型・ユニット型共通）'!$C$6:$L$47,10,FALSE))</f>
        <v/>
      </c>
      <c r="AQ160" s="559" t="str">
        <f>IF(AQ159="","",VLOOKUP(AQ159,'[9]シフト記号表（従来型・ユニット型共通）'!$C$6:$L$47,10,FALSE))</f>
        <v/>
      </c>
      <c r="AR160" s="557" t="str">
        <f>IF(AR159="","",VLOOKUP(AR159,'[9]シフト記号表（従来型・ユニット型共通）'!$C$6:$L$47,10,FALSE))</f>
        <v/>
      </c>
      <c r="AS160" s="558" t="str">
        <f>IF(AS159="","",VLOOKUP(AS159,'[9]シフト記号表（従来型・ユニット型共通）'!$C$6:$L$47,10,FALSE))</f>
        <v/>
      </c>
      <c r="AT160" s="558" t="str">
        <f>IF(AT159="","",VLOOKUP(AT159,'[9]シフト記号表（従来型・ユニット型共通）'!$C$6:$L$47,10,FALSE))</f>
        <v/>
      </c>
      <c r="AU160" s="558" t="str">
        <f>IF(AU159="","",VLOOKUP(AU159,'[9]シフト記号表（従来型・ユニット型共通）'!$C$6:$L$47,10,FALSE))</f>
        <v/>
      </c>
      <c r="AV160" s="558" t="str">
        <f>IF(AV159="","",VLOOKUP(AV159,'[9]シフト記号表（従来型・ユニット型共通）'!$C$6:$L$47,10,FALSE))</f>
        <v/>
      </c>
      <c r="AW160" s="558" t="str">
        <f>IF(AW159="","",VLOOKUP(AW159,'[9]シフト記号表（従来型・ユニット型共通）'!$C$6:$L$47,10,FALSE))</f>
        <v/>
      </c>
      <c r="AX160" s="559" t="str">
        <f>IF(AX159="","",VLOOKUP(AX159,'[9]シフト記号表（従来型・ユニット型共通）'!$C$6:$L$47,10,FALSE))</f>
        <v/>
      </c>
      <c r="AY160" s="557" t="str">
        <f>IF(AY159="","",VLOOKUP(AY159,'[9]シフト記号表（従来型・ユニット型共通）'!$C$6:$L$47,10,FALSE))</f>
        <v/>
      </c>
      <c r="AZ160" s="558" t="str">
        <f>IF(AZ159="","",VLOOKUP(AZ159,'[9]シフト記号表（従来型・ユニット型共通）'!$C$6:$L$47,10,FALSE))</f>
        <v/>
      </c>
      <c r="BA160" s="558" t="str">
        <f>IF(BA159="","",VLOOKUP(BA159,'[9]シフト記号表（従来型・ユニット型共通）'!$C$6:$L$47,10,FALSE))</f>
        <v/>
      </c>
      <c r="BB160" s="2132">
        <f>IF($BE$3="４週",SUM(W160:AX160),IF($BE$3="暦月",SUM(W160:BA160),""))</f>
        <v>0</v>
      </c>
      <c r="BC160" s="2133"/>
      <c r="BD160" s="2134">
        <f>IF($BE$3="４週",BB160/4,IF($BE$3="暦月",(BB160/($BE$8/7)),""))</f>
        <v>0</v>
      </c>
      <c r="BE160" s="2133"/>
      <c r="BF160" s="2129"/>
      <c r="BG160" s="2130"/>
      <c r="BH160" s="2130"/>
      <c r="BI160" s="2130"/>
      <c r="BJ160" s="2131"/>
    </row>
    <row r="161" spans="2:62" ht="20.25" customHeight="1" x14ac:dyDescent="0.15">
      <c r="B161" s="2049">
        <f>B159+1</f>
        <v>73</v>
      </c>
      <c r="C161" s="2121"/>
      <c r="D161" s="2122"/>
      <c r="E161" s="761"/>
      <c r="F161" s="762"/>
      <c r="G161" s="761"/>
      <c r="H161" s="762"/>
      <c r="I161" s="2123"/>
      <c r="J161" s="2124"/>
      <c r="K161" s="2125"/>
      <c r="L161" s="2126"/>
      <c r="M161" s="2126"/>
      <c r="N161" s="2122"/>
      <c r="O161" s="2066"/>
      <c r="P161" s="2067"/>
      <c r="Q161" s="2067"/>
      <c r="R161" s="2067"/>
      <c r="S161" s="2068"/>
      <c r="T161" s="776" t="s">
        <v>887</v>
      </c>
      <c r="U161" s="777"/>
      <c r="V161" s="778"/>
      <c r="W161" s="549"/>
      <c r="X161" s="550"/>
      <c r="Y161" s="550"/>
      <c r="Z161" s="550"/>
      <c r="AA161" s="550"/>
      <c r="AB161" s="550"/>
      <c r="AC161" s="551"/>
      <c r="AD161" s="549"/>
      <c r="AE161" s="550"/>
      <c r="AF161" s="550"/>
      <c r="AG161" s="550"/>
      <c r="AH161" s="550"/>
      <c r="AI161" s="550"/>
      <c r="AJ161" s="551"/>
      <c r="AK161" s="549"/>
      <c r="AL161" s="550"/>
      <c r="AM161" s="550"/>
      <c r="AN161" s="550"/>
      <c r="AO161" s="550"/>
      <c r="AP161" s="550"/>
      <c r="AQ161" s="551"/>
      <c r="AR161" s="549"/>
      <c r="AS161" s="550"/>
      <c r="AT161" s="550"/>
      <c r="AU161" s="550"/>
      <c r="AV161" s="550"/>
      <c r="AW161" s="550"/>
      <c r="AX161" s="551"/>
      <c r="AY161" s="549"/>
      <c r="AZ161" s="550"/>
      <c r="BA161" s="772"/>
      <c r="BB161" s="2127"/>
      <c r="BC161" s="2128"/>
      <c r="BD161" s="2116"/>
      <c r="BE161" s="2117"/>
      <c r="BF161" s="2118"/>
      <c r="BG161" s="2119"/>
      <c r="BH161" s="2119"/>
      <c r="BI161" s="2119"/>
      <c r="BJ161" s="2120"/>
    </row>
    <row r="162" spans="2:62" ht="20.25" customHeight="1" x14ac:dyDescent="0.15">
      <c r="B162" s="2050"/>
      <c r="C162" s="2135"/>
      <c r="D162" s="2136"/>
      <c r="E162" s="779"/>
      <c r="F162" s="780">
        <f>C161</f>
        <v>0</v>
      </c>
      <c r="G162" s="779"/>
      <c r="H162" s="780">
        <f>I161</f>
        <v>0</v>
      </c>
      <c r="I162" s="2137"/>
      <c r="J162" s="2138"/>
      <c r="K162" s="2139"/>
      <c r="L162" s="2140"/>
      <c r="M162" s="2140"/>
      <c r="N162" s="2136"/>
      <c r="O162" s="2066"/>
      <c r="P162" s="2067"/>
      <c r="Q162" s="2067"/>
      <c r="R162" s="2067"/>
      <c r="S162" s="2068"/>
      <c r="T162" s="773" t="s">
        <v>888</v>
      </c>
      <c r="U162" s="774"/>
      <c r="V162" s="775"/>
      <c r="W162" s="557" t="str">
        <f>IF(W161="","",VLOOKUP(W161,'[9]シフト記号表（従来型・ユニット型共通）'!$C$6:$L$47,10,FALSE))</f>
        <v/>
      </c>
      <c r="X162" s="558" t="str">
        <f>IF(X161="","",VLOOKUP(X161,'[9]シフト記号表（従来型・ユニット型共通）'!$C$6:$L$47,10,FALSE))</f>
        <v/>
      </c>
      <c r="Y162" s="558" t="str">
        <f>IF(Y161="","",VLOOKUP(Y161,'[9]シフト記号表（従来型・ユニット型共通）'!$C$6:$L$47,10,FALSE))</f>
        <v/>
      </c>
      <c r="Z162" s="558" t="str">
        <f>IF(Z161="","",VLOOKUP(Z161,'[9]シフト記号表（従来型・ユニット型共通）'!$C$6:$L$47,10,FALSE))</f>
        <v/>
      </c>
      <c r="AA162" s="558" t="str">
        <f>IF(AA161="","",VLOOKUP(AA161,'[9]シフト記号表（従来型・ユニット型共通）'!$C$6:$L$47,10,FALSE))</f>
        <v/>
      </c>
      <c r="AB162" s="558" t="str">
        <f>IF(AB161="","",VLOOKUP(AB161,'[9]シフト記号表（従来型・ユニット型共通）'!$C$6:$L$47,10,FALSE))</f>
        <v/>
      </c>
      <c r="AC162" s="559" t="str">
        <f>IF(AC161="","",VLOOKUP(AC161,'[9]シフト記号表（従来型・ユニット型共通）'!$C$6:$L$47,10,FALSE))</f>
        <v/>
      </c>
      <c r="AD162" s="557" t="str">
        <f>IF(AD161="","",VLOOKUP(AD161,'[9]シフト記号表（従来型・ユニット型共通）'!$C$6:$L$47,10,FALSE))</f>
        <v/>
      </c>
      <c r="AE162" s="558" t="str">
        <f>IF(AE161="","",VLOOKUP(AE161,'[9]シフト記号表（従来型・ユニット型共通）'!$C$6:$L$47,10,FALSE))</f>
        <v/>
      </c>
      <c r="AF162" s="558" t="str">
        <f>IF(AF161="","",VLOOKUP(AF161,'[9]シフト記号表（従来型・ユニット型共通）'!$C$6:$L$47,10,FALSE))</f>
        <v/>
      </c>
      <c r="AG162" s="558" t="str">
        <f>IF(AG161="","",VLOOKUP(AG161,'[9]シフト記号表（従来型・ユニット型共通）'!$C$6:$L$47,10,FALSE))</f>
        <v/>
      </c>
      <c r="AH162" s="558" t="str">
        <f>IF(AH161="","",VLOOKUP(AH161,'[9]シフト記号表（従来型・ユニット型共通）'!$C$6:$L$47,10,FALSE))</f>
        <v/>
      </c>
      <c r="AI162" s="558" t="str">
        <f>IF(AI161="","",VLOOKUP(AI161,'[9]シフト記号表（従来型・ユニット型共通）'!$C$6:$L$47,10,FALSE))</f>
        <v/>
      </c>
      <c r="AJ162" s="559" t="str">
        <f>IF(AJ161="","",VLOOKUP(AJ161,'[9]シフト記号表（従来型・ユニット型共通）'!$C$6:$L$47,10,FALSE))</f>
        <v/>
      </c>
      <c r="AK162" s="557" t="str">
        <f>IF(AK161="","",VLOOKUP(AK161,'[9]シフト記号表（従来型・ユニット型共通）'!$C$6:$L$47,10,FALSE))</f>
        <v/>
      </c>
      <c r="AL162" s="558" t="str">
        <f>IF(AL161="","",VLOOKUP(AL161,'[9]シフト記号表（従来型・ユニット型共通）'!$C$6:$L$47,10,FALSE))</f>
        <v/>
      </c>
      <c r="AM162" s="558" t="str">
        <f>IF(AM161="","",VLOOKUP(AM161,'[9]シフト記号表（従来型・ユニット型共通）'!$C$6:$L$47,10,FALSE))</f>
        <v/>
      </c>
      <c r="AN162" s="558" t="str">
        <f>IF(AN161="","",VLOOKUP(AN161,'[9]シフト記号表（従来型・ユニット型共通）'!$C$6:$L$47,10,FALSE))</f>
        <v/>
      </c>
      <c r="AO162" s="558" t="str">
        <f>IF(AO161="","",VLOOKUP(AO161,'[9]シフト記号表（従来型・ユニット型共通）'!$C$6:$L$47,10,FALSE))</f>
        <v/>
      </c>
      <c r="AP162" s="558" t="str">
        <f>IF(AP161="","",VLOOKUP(AP161,'[9]シフト記号表（従来型・ユニット型共通）'!$C$6:$L$47,10,FALSE))</f>
        <v/>
      </c>
      <c r="AQ162" s="559" t="str">
        <f>IF(AQ161="","",VLOOKUP(AQ161,'[9]シフト記号表（従来型・ユニット型共通）'!$C$6:$L$47,10,FALSE))</f>
        <v/>
      </c>
      <c r="AR162" s="557" t="str">
        <f>IF(AR161="","",VLOOKUP(AR161,'[9]シフト記号表（従来型・ユニット型共通）'!$C$6:$L$47,10,FALSE))</f>
        <v/>
      </c>
      <c r="AS162" s="558" t="str">
        <f>IF(AS161="","",VLOOKUP(AS161,'[9]シフト記号表（従来型・ユニット型共通）'!$C$6:$L$47,10,FALSE))</f>
        <v/>
      </c>
      <c r="AT162" s="558" t="str">
        <f>IF(AT161="","",VLOOKUP(AT161,'[9]シフト記号表（従来型・ユニット型共通）'!$C$6:$L$47,10,FALSE))</f>
        <v/>
      </c>
      <c r="AU162" s="558" t="str">
        <f>IF(AU161="","",VLOOKUP(AU161,'[9]シフト記号表（従来型・ユニット型共通）'!$C$6:$L$47,10,FALSE))</f>
        <v/>
      </c>
      <c r="AV162" s="558" t="str">
        <f>IF(AV161="","",VLOOKUP(AV161,'[9]シフト記号表（従来型・ユニット型共通）'!$C$6:$L$47,10,FALSE))</f>
        <v/>
      </c>
      <c r="AW162" s="558" t="str">
        <f>IF(AW161="","",VLOOKUP(AW161,'[9]シフト記号表（従来型・ユニット型共通）'!$C$6:$L$47,10,FALSE))</f>
        <v/>
      </c>
      <c r="AX162" s="559" t="str">
        <f>IF(AX161="","",VLOOKUP(AX161,'[9]シフト記号表（従来型・ユニット型共通）'!$C$6:$L$47,10,FALSE))</f>
        <v/>
      </c>
      <c r="AY162" s="557" t="str">
        <f>IF(AY161="","",VLOOKUP(AY161,'[9]シフト記号表（従来型・ユニット型共通）'!$C$6:$L$47,10,FALSE))</f>
        <v/>
      </c>
      <c r="AZ162" s="558" t="str">
        <f>IF(AZ161="","",VLOOKUP(AZ161,'[9]シフト記号表（従来型・ユニット型共通）'!$C$6:$L$47,10,FALSE))</f>
        <v/>
      </c>
      <c r="BA162" s="558" t="str">
        <f>IF(BA161="","",VLOOKUP(BA161,'[9]シフト記号表（従来型・ユニット型共通）'!$C$6:$L$47,10,FALSE))</f>
        <v/>
      </c>
      <c r="BB162" s="2132">
        <f>IF($BE$3="４週",SUM(W162:AX162),IF($BE$3="暦月",SUM(W162:BA162),""))</f>
        <v>0</v>
      </c>
      <c r="BC162" s="2133"/>
      <c r="BD162" s="2134">
        <f>IF($BE$3="４週",BB162/4,IF($BE$3="暦月",(BB162/($BE$8/7)),""))</f>
        <v>0</v>
      </c>
      <c r="BE162" s="2133"/>
      <c r="BF162" s="2129"/>
      <c r="BG162" s="2130"/>
      <c r="BH162" s="2130"/>
      <c r="BI162" s="2130"/>
      <c r="BJ162" s="2131"/>
    </row>
    <row r="163" spans="2:62" ht="20.25" customHeight="1" x14ac:dyDescent="0.15">
      <c r="B163" s="2049">
        <f>B161+1</f>
        <v>74</v>
      </c>
      <c r="C163" s="2121"/>
      <c r="D163" s="2122"/>
      <c r="E163" s="761"/>
      <c r="F163" s="762"/>
      <c r="G163" s="761"/>
      <c r="H163" s="762"/>
      <c r="I163" s="2123"/>
      <c r="J163" s="2124"/>
      <c r="K163" s="2125"/>
      <c r="L163" s="2126"/>
      <c r="M163" s="2126"/>
      <c r="N163" s="2122"/>
      <c r="O163" s="2066"/>
      <c r="P163" s="2067"/>
      <c r="Q163" s="2067"/>
      <c r="R163" s="2067"/>
      <c r="S163" s="2068"/>
      <c r="T163" s="776" t="s">
        <v>887</v>
      </c>
      <c r="U163" s="777"/>
      <c r="V163" s="778"/>
      <c r="W163" s="549"/>
      <c r="X163" s="550"/>
      <c r="Y163" s="550"/>
      <c r="Z163" s="550"/>
      <c r="AA163" s="550"/>
      <c r="AB163" s="550"/>
      <c r="AC163" s="551"/>
      <c r="AD163" s="549"/>
      <c r="AE163" s="550"/>
      <c r="AF163" s="550"/>
      <c r="AG163" s="550"/>
      <c r="AH163" s="550"/>
      <c r="AI163" s="550"/>
      <c r="AJ163" s="551"/>
      <c r="AK163" s="549"/>
      <c r="AL163" s="550"/>
      <c r="AM163" s="550"/>
      <c r="AN163" s="550"/>
      <c r="AO163" s="550"/>
      <c r="AP163" s="550"/>
      <c r="AQ163" s="551"/>
      <c r="AR163" s="549"/>
      <c r="AS163" s="550"/>
      <c r="AT163" s="550"/>
      <c r="AU163" s="550"/>
      <c r="AV163" s="550"/>
      <c r="AW163" s="550"/>
      <c r="AX163" s="551"/>
      <c r="AY163" s="549"/>
      <c r="AZ163" s="550"/>
      <c r="BA163" s="772"/>
      <c r="BB163" s="2127"/>
      <c r="BC163" s="2128"/>
      <c r="BD163" s="2116"/>
      <c r="BE163" s="2117"/>
      <c r="BF163" s="2118"/>
      <c r="BG163" s="2119"/>
      <c r="BH163" s="2119"/>
      <c r="BI163" s="2119"/>
      <c r="BJ163" s="2120"/>
    </row>
    <row r="164" spans="2:62" ht="20.25" customHeight="1" x14ac:dyDescent="0.15">
      <c r="B164" s="2050"/>
      <c r="C164" s="2135"/>
      <c r="D164" s="2136"/>
      <c r="E164" s="779"/>
      <c r="F164" s="780">
        <f>C163</f>
        <v>0</v>
      </c>
      <c r="G164" s="779"/>
      <c r="H164" s="780">
        <f>I163</f>
        <v>0</v>
      </c>
      <c r="I164" s="2137"/>
      <c r="J164" s="2138"/>
      <c r="K164" s="2139"/>
      <c r="L164" s="2140"/>
      <c r="M164" s="2140"/>
      <c r="N164" s="2136"/>
      <c r="O164" s="2066"/>
      <c r="P164" s="2067"/>
      <c r="Q164" s="2067"/>
      <c r="R164" s="2067"/>
      <c r="S164" s="2068"/>
      <c r="T164" s="773" t="s">
        <v>888</v>
      </c>
      <c r="U164" s="774"/>
      <c r="V164" s="775"/>
      <c r="W164" s="557" t="str">
        <f>IF(W163="","",VLOOKUP(W163,'[9]シフト記号表（従来型・ユニット型共通）'!$C$6:$L$47,10,FALSE))</f>
        <v/>
      </c>
      <c r="X164" s="558" t="str">
        <f>IF(X163="","",VLOOKUP(X163,'[9]シフト記号表（従来型・ユニット型共通）'!$C$6:$L$47,10,FALSE))</f>
        <v/>
      </c>
      <c r="Y164" s="558" t="str">
        <f>IF(Y163="","",VLOOKUP(Y163,'[9]シフト記号表（従来型・ユニット型共通）'!$C$6:$L$47,10,FALSE))</f>
        <v/>
      </c>
      <c r="Z164" s="558" t="str">
        <f>IF(Z163="","",VLOOKUP(Z163,'[9]シフト記号表（従来型・ユニット型共通）'!$C$6:$L$47,10,FALSE))</f>
        <v/>
      </c>
      <c r="AA164" s="558" t="str">
        <f>IF(AA163="","",VLOOKUP(AA163,'[9]シフト記号表（従来型・ユニット型共通）'!$C$6:$L$47,10,FALSE))</f>
        <v/>
      </c>
      <c r="AB164" s="558" t="str">
        <f>IF(AB163="","",VLOOKUP(AB163,'[9]シフト記号表（従来型・ユニット型共通）'!$C$6:$L$47,10,FALSE))</f>
        <v/>
      </c>
      <c r="AC164" s="559" t="str">
        <f>IF(AC163="","",VLOOKUP(AC163,'[9]シフト記号表（従来型・ユニット型共通）'!$C$6:$L$47,10,FALSE))</f>
        <v/>
      </c>
      <c r="AD164" s="557" t="str">
        <f>IF(AD163="","",VLOOKUP(AD163,'[9]シフト記号表（従来型・ユニット型共通）'!$C$6:$L$47,10,FALSE))</f>
        <v/>
      </c>
      <c r="AE164" s="558" t="str">
        <f>IF(AE163="","",VLOOKUP(AE163,'[9]シフト記号表（従来型・ユニット型共通）'!$C$6:$L$47,10,FALSE))</f>
        <v/>
      </c>
      <c r="AF164" s="558" t="str">
        <f>IF(AF163="","",VLOOKUP(AF163,'[9]シフト記号表（従来型・ユニット型共通）'!$C$6:$L$47,10,FALSE))</f>
        <v/>
      </c>
      <c r="AG164" s="558" t="str">
        <f>IF(AG163="","",VLOOKUP(AG163,'[9]シフト記号表（従来型・ユニット型共通）'!$C$6:$L$47,10,FALSE))</f>
        <v/>
      </c>
      <c r="AH164" s="558" t="str">
        <f>IF(AH163="","",VLOOKUP(AH163,'[9]シフト記号表（従来型・ユニット型共通）'!$C$6:$L$47,10,FALSE))</f>
        <v/>
      </c>
      <c r="AI164" s="558" t="str">
        <f>IF(AI163="","",VLOOKUP(AI163,'[9]シフト記号表（従来型・ユニット型共通）'!$C$6:$L$47,10,FALSE))</f>
        <v/>
      </c>
      <c r="AJ164" s="559" t="str">
        <f>IF(AJ163="","",VLOOKUP(AJ163,'[9]シフト記号表（従来型・ユニット型共通）'!$C$6:$L$47,10,FALSE))</f>
        <v/>
      </c>
      <c r="AK164" s="557" t="str">
        <f>IF(AK163="","",VLOOKUP(AK163,'[9]シフト記号表（従来型・ユニット型共通）'!$C$6:$L$47,10,FALSE))</f>
        <v/>
      </c>
      <c r="AL164" s="558" t="str">
        <f>IF(AL163="","",VLOOKUP(AL163,'[9]シフト記号表（従来型・ユニット型共通）'!$C$6:$L$47,10,FALSE))</f>
        <v/>
      </c>
      <c r="AM164" s="558" t="str">
        <f>IF(AM163="","",VLOOKUP(AM163,'[9]シフト記号表（従来型・ユニット型共通）'!$C$6:$L$47,10,FALSE))</f>
        <v/>
      </c>
      <c r="AN164" s="558" t="str">
        <f>IF(AN163="","",VLOOKUP(AN163,'[9]シフト記号表（従来型・ユニット型共通）'!$C$6:$L$47,10,FALSE))</f>
        <v/>
      </c>
      <c r="AO164" s="558" t="str">
        <f>IF(AO163="","",VLOOKUP(AO163,'[9]シフト記号表（従来型・ユニット型共通）'!$C$6:$L$47,10,FALSE))</f>
        <v/>
      </c>
      <c r="AP164" s="558" t="str">
        <f>IF(AP163="","",VLOOKUP(AP163,'[9]シフト記号表（従来型・ユニット型共通）'!$C$6:$L$47,10,FALSE))</f>
        <v/>
      </c>
      <c r="AQ164" s="559" t="str">
        <f>IF(AQ163="","",VLOOKUP(AQ163,'[9]シフト記号表（従来型・ユニット型共通）'!$C$6:$L$47,10,FALSE))</f>
        <v/>
      </c>
      <c r="AR164" s="557" t="str">
        <f>IF(AR163="","",VLOOKUP(AR163,'[9]シフト記号表（従来型・ユニット型共通）'!$C$6:$L$47,10,FALSE))</f>
        <v/>
      </c>
      <c r="AS164" s="558" t="str">
        <f>IF(AS163="","",VLOOKUP(AS163,'[9]シフト記号表（従来型・ユニット型共通）'!$C$6:$L$47,10,FALSE))</f>
        <v/>
      </c>
      <c r="AT164" s="558" t="str">
        <f>IF(AT163="","",VLOOKUP(AT163,'[9]シフト記号表（従来型・ユニット型共通）'!$C$6:$L$47,10,FALSE))</f>
        <v/>
      </c>
      <c r="AU164" s="558" t="str">
        <f>IF(AU163="","",VLOOKUP(AU163,'[9]シフト記号表（従来型・ユニット型共通）'!$C$6:$L$47,10,FALSE))</f>
        <v/>
      </c>
      <c r="AV164" s="558" t="str">
        <f>IF(AV163="","",VLOOKUP(AV163,'[9]シフト記号表（従来型・ユニット型共通）'!$C$6:$L$47,10,FALSE))</f>
        <v/>
      </c>
      <c r="AW164" s="558" t="str">
        <f>IF(AW163="","",VLOOKUP(AW163,'[9]シフト記号表（従来型・ユニット型共通）'!$C$6:$L$47,10,FALSE))</f>
        <v/>
      </c>
      <c r="AX164" s="559" t="str">
        <f>IF(AX163="","",VLOOKUP(AX163,'[9]シフト記号表（従来型・ユニット型共通）'!$C$6:$L$47,10,FALSE))</f>
        <v/>
      </c>
      <c r="AY164" s="557" t="str">
        <f>IF(AY163="","",VLOOKUP(AY163,'[9]シフト記号表（従来型・ユニット型共通）'!$C$6:$L$47,10,FALSE))</f>
        <v/>
      </c>
      <c r="AZ164" s="558" t="str">
        <f>IF(AZ163="","",VLOOKUP(AZ163,'[9]シフト記号表（従来型・ユニット型共通）'!$C$6:$L$47,10,FALSE))</f>
        <v/>
      </c>
      <c r="BA164" s="558" t="str">
        <f>IF(BA163="","",VLOOKUP(BA163,'[9]シフト記号表（従来型・ユニット型共通）'!$C$6:$L$47,10,FALSE))</f>
        <v/>
      </c>
      <c r="BB164" s="2132">
        <f>IF($BE$3="４週",SUM(W164:AX164),IF($BE$3="暦月",SUM(W164:BA164),""))</f>
        <v>0</v>
      </c>
      <c r="BC164" s="2133"/>
      <c r="BD164" s="2134">
        <f>IF($BE$3="４週",BB164/4,IF($BE$3="暦月",(BB164/($BE$8/7)),""))</f>
        <v>0</v>
      </c>
      <c r="BE164" s="2133"/>
      <c r="BF164" s="2129"/>
      <c r="BG164" s="2130"/>
      <c r="BH164" s="2130"/>
      <c r="BI164" s="2130"/>
      <c r="BJ164" s="2131"/>
    </row>
    <row r="165" spans="2:62" ht="20.25" customHeight="1" x14ac:dyDescent="0.15">
      <c r="B165" s="2049">
        <f>B163+1</f>
        <v>75</v>
      </c>
      <c r="C165" s="2121"/>
      <c r="D165" s="2122"/>
      <c r="E165" s="761"/>
      <c r="F165" s="762"/>
      <c r="G165" s="761"/>
      <c r="H165" s="762"/>
      <c r="I165" s="2123"/>
      <c r="J165" s="2124"/>
      <c r="K165" s="2125"/>
      <c r="L165" s="2126"/>
      <c r="M165" s="2126"/>
      <c r="N165" s="2122"/>
      <c r="O165" s="2066"/>
      <c r="P165" s="2067"/>
      <c r="Q165" s="2067"/>
      <c r="R165" s="2067"/>
      <c r="S165" s="2068"/>
      <c r="T165" s="776" t="s">
        <v>887</v>
      </c>
      <c r="U165" s="777"/>
      <c r="V165" s="778"/>
      <c r="W165" s="549"/>
      <c r="X165" s="550"/>
      <c r="Y165" s="550"/>
      <c r="Z165" s="550"/>
      <c r="AA165" s="550"/>
      <c r="AB165" s="550"/>
      <c r="AC165" s="551"/>
      <c r="AD165" s="549"/>
      <c r="AE165" s="550"/>
      <c r="AF165" s="550"/>
      <c r="AG165" s="550"/>
      <c r="AH165" s="550"/>
      <c r="AI165" s="550"/>
      <c r="AJ165" s="551"/>
      <c r="AK165" s="549"/>
      <c r="AL165" s="550"/>
      <c r="AM165" s="550"/>
      <c r="AN165" s="550"/>
      <c r="AO165" s="550"/>
      <c r="AP165" s="550"/>
      <c r="AQ165" s="551"/>
      <c r="AR165" s="549"/>
      <c r="AS165" s="550"/>
      <c r="AT165" s="550"/>
      <c r="AU165" s="550"/>
      <c r="AV165" s="550"/>
      <c r="AW165" s="550"/>
      <c r="AX165" s="551"/>
      <c r="AY165" s="549"/>
      <c r="AZ165" s="550"/>
      <c r="BA165" s="772"/>
      <c r="BB165" s="2127"/>
      <c r="BC165" s="2128"/>
      <c r="BD165" s="2116"/>
      <c r="BE165" s="2117"/>
      <c r="BF165" s="2118"/>
      <c r="BG165" s="2119"/>
      <c r="BH165" s="2119"/>
      <c r="BI165" s="2119"/>
      <c r="BJ165" s="2120"/>
    </row>
    <row r="166" spans="2:62" ht="20.25" customHeight="1" x14ac:dyDescent="0.15">
      <c r="B166" s="2050"/>
      <c r="C166" s="2135"/>
      <c r="D166" s="2136"/>
      <c r="E166" s="779"/>
      <c r="F166" s="780">
        <f>C165</f>
        <v>0</v>
      </c>
      <c r="G166" s="779"/>
      <c r="H166" s="780">
        <f>I165</f>
        <v>0</v>
      </c>
      <c r="I166" s="2137"/>
      <c r="J166" s="2138"/>
      <c r="K166" s="2139"/>
      <c r="L166" s="2140"/>
      <c r="M166" s="2140"/>
      <c r="N166" s="2136"/>
      <c r="O166" s="2066"/>
      <c r="P166" s="2067"/>
      <c r="Q166" s="2067"/>
      <c r="R166" s="2067"/>
      <c r="S166" s="2068"/>
      <c r="T166" s="773" t="s">
        <v>888</v>
      </c>
      <c r="U166" s="774"/>
      <c r="V166" s="775"/>
      <c r="W166" s="557" t="str">
        <f>IF(W165="","",VLOOKUP(W165,'[9]シフト記号表（従来型・ユニット型共通）'!$C$6:$L$47,10,FALSE))</f>
        <v/>
      </c>
      <c r="X166" s="558" t="str">
        <f>IF(X165="","",VLOOKUP(X165,'[9]シフト記号表（従来型・ユニット型共通）'!$C$6:$L$47,10,FALSE))</f>
        <v/>
      </c>
      <c r="Y166" s="558" t="str">
        <f>IF(Y165="","",VLOOKUP(Y165,'[9]シフト記号表（従来型・ユニット型共通）'!$C$6:$L$47,10,FALSE))</f>
        <v/>
      </c>
      <c r="Z166" s="558" t="str">
        <f>IF(Z165="","",VLOOKUP(Z165,'[9]シフト記号表（従来型・ユニット型共通）'!$C$6:$L$47,10,FALSE))</f>
        <v/>
      </c>
      <c r="AA166" s="558" t="str">
        <f>IF(AA165="","",VLOOKUP(AA165,'[9]シフト記号表（従来型・ユニット型共通）'!$C$6:$L$47,10,FALSE))</f>
        <v/>
      </c>
      <c r="AB166" s="558" t="str">
        <f>IF(AB165="","",VLOOKUP(AB165,'[9]シフト記号表（従来型・ユニット型共通）'!$C$6:$L$47,10,FALSE))</f>
        <v/>
      </c>
      <c r="AC166" s="559" t="str">
        <f>IF(AC165="","",VLOOKUP(AC165,'[9]シフト記号表（従来型・ユニット型共通）'!$C$6:$L$47,10,FALSE))</f>
        <v/>
      </c>
      <c r="AD166" s="557" t="str">
        <f>IF(AD165="","",VLOOKUP(AD165,'[9]シフト記号表（従来型・ユニット型共通）'!$C$6:$L$47,10,FALSE))</f>
        <v/>
      </c>
      <c r="AE166" s="558" t="str">
        <f>IF(AE165="","",VLOOKUP(AE165,'[9]シフト記号表（従来型・ユニット型共通）'!$C$6:$L$47,10,FALSE))</f>
        <v/>
      </c>
      <c r="AF166" s="558" t="str">
        <f>IF(AF165="","",VLOOKUP(AF165,'[9]シフト記号表（従来型・ユニット型共通）'!$C$6:$L$47,10,FALSE))</f>
        <v/>
      </c>
      <c r="AG166" s="558" t="str">
        <f>IF(AG165="","",VLOOKUP(AG165,'[9]シフト記号表（従来型・ユニット型共通）'!$C$6:$L$47,10,FALSE))</f>
        <v/>
      </c>
      <c r="AH166" s="558" t="str">
        <f>IF(AH165="","",VLOOKUP(AH165,'[9]シフト記号表（従来型・ユニット型共通）'!$C$6:$L$47,10,FALSE))</f>
        <v/>
      </c>
      <c r="AI166" s="558" t="str">
        <f>IF(AI165="","",VLOOKUP(AI165,'[9]シフト記号表（従来型・ユニット型共通）'!$C$6:$L$47,10,FALSE))</f>
        <v/>
      </c>
      <c r="AJ166" s="559" t="str">
        <f>IF(AJ165="","",VLOOKUP(AJ165,'[9]シフト記号表（従来型・ユニット型共通）'!$C$6:$L$47,10,FALSE))</f>
        <v/>
      </c>
      <c r="AK166" s="557" t="str">
        <f>IF(AK165="","",VLOOKUP(AK165,'[9]シフト記号表（従来型・ユニット型共通）'!$C$6:$L$47,10,FALSE))</f>
        <v/>
      </c>
      <c r="AL166" s="558" t="str">
        <f>IF(AL165="","",VLOOKUP(AL165,'[9]シフト記号表（従来型・ユニット型共通）'!$C$6:$L$47,10,FALSE))</f>
        <v/>
      </c>
      <c r="AM166" s="558" t="str">
        <f>IF(AM165="","",VLOOKUP(AM165,'[9]シフト記号表（従来型・ユニット型共通）'!$C$6:$L$47,10,FALSE))</f>
        <v/>
      </c>
      <c r="AN166" s="558" t="str">
        <f>IF(AN165="","",VLOOKUP(AN165,'[9]シフト記号表（従来型・ユニット型共通）'!$C$6:$L$47,10,FALSE))</f>
        <v/>
      </c>
      <c r="AO166" s="558" t="str">
        <f>IF(AO165="","",VLOOKUP(AO165,'[9]シフト記号表（従来型・ユニット型共通）'!$C$6:$L$47,10,FALSE))</f>
        <v/>
      </c>
      <c r="AP166" s="558" t="str">
        <f>IF(AP165="","",VLOOKUP(AP165,'[9]シフト記号表（従来型・ユニット型共通）'!$C$6:$L$47,10,FALSE))</f>
        <v/>
      </c>
      <c r="AQ166" s="559" t="str">
        <f>IF(AQ165="","",VLOOKUP(AQ165,'[9]シフト記号表（従来型・ユニット型共通）'!$C$6:$L$47,10,FALSE))</f>
        <v/>
      </c>
      <c r="AR166" s="557" t="str">
        <f>IF(AR165="","",VLOOKUP(AR165,'[9]シフト記号表（従来型・ユニット型共通）'!$C$6:$L$47,10,FALSE))</f>
        <v/>
      </c>
      <c r="AS166" s="558" t="str">
        <f>IF(AS165="","",VLOOKUP(AS165,'[9]シフト記号表（従来型・ユニット型共通）'!$C$6:$L$47,10,FALSE))</f>
        <v/>
      </c>
      <c r="AT166" s="558" t="str">
        <f>IF(AT165="","",VLOOKUP(AT165,'[9]シフト記号表（従来型・ユニット型共通）'!$C$6:$L$47,10,FALSE))</f>
        <v/>
      </c>
      <c r="AU166" s="558" t="str">
        <f>IF(AU165="","",VLOOKUP(AU165,'[9]シフト記号表（従来型・ユニット型共通）'!$C$6:$L$47,10,FALSE))</f>
        <v/>
      </c>
      <c r="AV166" s="558" t="str">
        <f>IF(AV165="","",VLOOKUP(AV165,'[9]シフト記号表（従来型・ユニット型共通）'!$C$6:$L$47,10,FALSE))</f>
        <v/>
      </c>
      <c r="AW166" s="558" t="str">
        <f>IF(AW165="","",VLOOKUP(AW165,'[9]シフト記号表（従来型・ユニット型共通）'!$C$6:$L$47,10,FALSE))</f>
        <v/>
      </c>
      <c r="AX166" s="559" t="str">
        <f>IF(AX165="","",VLOOKUP(AX165,'[9]シフト記号表（従来型・ユニット型共通）'!$C$6:$L$47,10,FALSE))</f>
        <v/>
      </c>
      <c r="AY166" s="557" t="str">
        <f>IF(AY165="","",VLOOKUP(AY165,'[9]シフト記号表（従来型・ユニット型共通）'!$C$6:$L$47,10,FALSE))</f>
        <v/>
      </c>
      <c r="AZ166" s="558" t="str">
        <f>IF(AZ165="","",VLOOKUP(AZ165,'[9]シフト記号表（従来型・ユニット型共通）'!$C$6:$L$47,10,FALSE))</f>
        <v/>
      </c>
      <c r="BA166" s="558" t="str">
        <f>IF(BA165="","",VLOOKUP(BA165,'[9]シフト記号表（従来型・ユニット型共通）'!$C$6:$L$47,10,FALSE))</f>
        <v/>
      </c>
      <c r="BB166" s="2132">
        <f>IF($BE$3="４週",SUM(W166:AX166),IF($BE$3="暦月",SUM(W166:BA166),""))</f>
        <v>0</v>
      </c>
      <c r="BC166" s="2133"/>
      <c r="BD166" s="2134">
        <f>IF($BE$3="４週",BB166/4,IF($BE$3="暦月",(BB166/($BE$8/7)),""))</f>
        <v>0</v>
      </c>
      <c r="BE166" s="2133"/>
      <c r="BF166" s="2129"/>
      <c r="BG166" s="2130"/>
      <c r="BH166" s="2130"/>
      <c r="BI166" s="2130"/>
      <c r="BJ166" s="2131"/>
    </row>
    <row r="167" spans="2:62" ht="20.25" customHeight="1" x14ac:dyDescent="0.15">
      <c r="B167" s="2049">
        <f>B165+1</f>
        <v>76</v>
      </c>
      <c r="C167" s="2121"/>
      <c r="D167" s="2122"/>
      <c r="E167" s="761"/>
      <c r="F167" s="762"/>
      <c r="G167" s="761"/>
      <c r="H167" s="762"/>
      <c r="I167" s="2123"/>
      <c r="J167" s="2124"/>
      <c r="K167" s="2125"/>
      <c r="L167" s="2126"/>
      <c r="M167" s="2126"/>
      <c r="N167" s="2122"/>
      <c r="O167" s="2066"/>
      <c r="P167" s="2067"/>
      <c r="Q167" s="2067"/>
      <c r="R167" s="2067"/>
      <c r="S167" s="2068"/>
      <c r="T167" s="776" t="s">
        <v>887</v>
      </c>
      <c r="U167" s="777"/>
      <c r="V167" s="778"/>
      <c r="W167" s="549"/>
      <c r="X167" s="550"/>
      <c r="Y167" s="550"/>
      <c r="Z167" s="550"/>
      <c r="AA167" s="550"/>
      <c r="AB167" s="550"/>
      <c r="AC167" s="551"/>
      <c r="AD167" s="549"/>
      <c r="AE167" s="550"/>
      <c r="AF167" s="550"/>
      <c r="AG167" s="550"/>
      <c r="AH167" s="550"/>
      <c r="AI167" s="550"/>
      <c r="AJ167" s="551"/>
      <c r="AK167" s="549"/>
      <c r="AL167" s="550"/>
      <c r="AM167" s="550"/>
      <c r="AN167" s="550"/>
      <c r="AO167" s="550"/>
      <c r="AP167" s="550"/>
      <c r="AQ167" s="551"/>
      <c r="AR167" s="549"/>
      <c r="AS167" s="550"/>
      <c r="AT167" s="550"/>
      <c r="AU167" s="550"/>
      <c r="AV167" s="550"/>
      <c r="AW167" s="550"/>
      <c r="AX167" s="551"/>
      <c r="AY167" s="549"/>
      <c r="AZ167" s="550"/>
      <c r="BA167" s="772"/>
      <c r="BB167" s="2127"/>
      <c r="BC167" s="2128"/>
      <c r="BD167" s="2116"/>
      <c r="BE167" s="2117"/>
      <c r="BF167" s="2118"/>
      <c r="BG167" s="2119"/>
      <c r="BH167" s="2119"/>
      <c r="BI167" s="2119"/>
      <c r="BJ167" s="2120"/>
    </row>
    <row r="168" spans="2:62" ht="20.25" customHeight="1" x14ac:dyDescent="0.15">
      <c r="B168" s="2050"/>
      <c r="C168" s="2135"/>
      <c r="D168" s="2136"/>
      <c r="E168" s="779"/>
      <c r="F168" s="780">
        <f>C167</f>
        <v>0</v>
      </c>
      <c r="G168" s="779"/>
      <c r="H168" s="780">
        <f>I167</f>
        <v>0</v>
      </c>
      <c r="I168" s="2137"/>
      <c r="J168" s="2138"/>
      <c r="K168" s="2139"/>
      <c r="L168" s="2140"/>
      <c r="M168" s="2140"/>
      <c r="N168" s="2136"/>
      <c r="O168" s="2066"/>
      <c r="P168" s="2067"/>
      <c r="Q168" s="2067"/>
      <c r="R168" s="2067"/>
      <c r="S168" s="2068"/>
      <c r="T168" s="773" t="s">
        <v>888</v>
      </c>
      <c r="U168" s="774"/>
      <c r="V168" s="775"/>
      <c r="W168" s="557" t="str">
        <f>IF(W167="","",VLOOKUP(W167,'[9]シフト記号表（従来型・ユニット型共通）'!$C$6:$L$47,10,FALSE))</f>
        <v/>
      </c>
      <c r="X168" s="558" t="str">
        <f>IF(X167="","",VLOOKUP(X167,'[9]シフト記号表（従来型・ユニット型共通）'!$C$6:$L$47,10,FALSE))</f>
        <v/>
      </c>
      <c r="Y168" s="558" t="str">
        <f>IF(Y167="","",VLOOKUP(Y167,'[9]シフト記号表（従来型・ユニット型共通）'!$C$6:$L$47,10,FALSE))</f>
        <v/>
      </c>
      <c r="Z168" s="558" t="str">
        <f>IF(Z167="","",VLOOKUP(Z167,'[9]シフト記号表（従来型・ユニット型共通）'!$C$6:$L$47,10,FALSE))</f>
        <v/>
      </c>
      <c r="AA168" s="558" t="str">
        <f>IF(AA167="","",VLOOKUP(AA167,'[9]シフト記号表（従来型・ユニット型共通）'!$C$6:$L$47,10,FALSE))</f>
        <v/>
      </c>
      <c r="AB168" s="558" t="str">
        <f>IF(AB167="","",VLOOKUP(AB167,'[9]シフト記号表（従来型・ユニット型共通）'!$C$6:$L$47,10,FALSE))</f>
        <v/>
      </c>
      <c r="AC168" s="559" t="str">
        <f>IF(AC167="","",VLOOKUP(AC167,'[9]シフト記号表（従来型・ユニット型共通）'!$C$6:$L$47,10,FALSE))</f>
        <v/>
      </c>
      <c r="AD168" s="557" t="str">
        <f>IF(AD167="","",VLOOKUP(AD167,'[9]シフト記号表（従来型・ユニット型共通）'!$C$6:$L$47,10,FALSE))</f>
        <v/>
      </c>
      <c r="AE168" s="558" t="str">
        <f>IF(AE167="","",VLOOKUP(AE167,'[9]シフト記号表（従来型・ユニット型共通）'!$C$6:$L$47,10,FALSE))</f>
        <v/>
      </c>
      <c r="AF168" s="558" t="str">
        <f>IF(AF167="","",VLOOKUP(AF167,'[9]シフト記号表（従来型・ユニット型共通）'!$C$6:$L$47,10,FALSE))</f>
        <v/>
      </c>
      <c r="AG168" s="558" t="str">
        <f>IF(AG167="","",VLOOKUP(AG167,'[9]シフト記号表（従来型・ユニット型共通）'!$C$6:$L$47,10,FALSE))</f>
        <v/>
      </c>
      <c r="AH168" s="558" t="str">
        <f>IF(AH167="","",VLOOKUP(AH167,'[9]シフト記号表（従来型・ユニット型共通）'!$C$6:$L$47,10,FALSE))</f>
        <v/>
      </c>
      <c r="AI168" s="558" t="str">
        <f>IF(AI167="","",VLOOKUP(AI167,'[9]シフト記号表（従来型・ユニット型共通）'!$C$6:$L$47,10,FALSE))</f>
        <v/>
      </c>
      <c r="AJ168" s="559" t="str">
        <f>IF(AJ167="","",VLOOKUP(AJ167,'[9]シフト記号表（従来型・ユニット型共通）'!$C$6:$L$47,10,FALSE))</f>
        <v/>
      </c>
      <c r="AK168" s="557" t="str">
        <f>IF(AK167="","",VLOOKUP(AK167,'[9]シフト記号表（従来型・ユニット型共通）'!$C$6:$L$47,10,FALSE))</f>
        <v/>
      </c>
      <c r="AL168" s="558" t="str">
        <f>IF(AL167="","",VLOOKUP(AL167,'[9]シフト記号表（従来型・ユニット型共通）'!$C$6:$L$47,10,FALSE))</f>
        <v/>
      </c>
      <c r="AM168" s="558" t="str">
        <f>IF(AM167="","",VLOOKUP(AM167,'[9]シフト記号表（従来型・ユニット型共通）'!$C$6:$L$47,10,FALSE))</f>
        <v/>
      </c>
      <c r="AN168" s="558" t="str">
        <f>IF(AN167="","",VLOOKUP(AN167,'[9]シフト記号表（従来型・ユニット型共通）'!$C$6:$L$47,10,FALSE))</f>
        <v/>
      </c>
      <c r="AO168" s="558" t="str">
        <f>IF(AO167="","",VLOOKUP(AO167,'[9]シフト記号表（従来型・ユニット型共通）'!$C$6:$L$47,10,FALSE))</f>
        <v/>
      </c>
      <c r="AP168" s="558" t="str">
        <f>IF(AP167="","",VLOOKUP(AP167,'[9]シフト記号表（従来型・ユニット型共通）'!$C$6:$L$47,10,FALSE))</f>
        <v/>
      </c>
      <c r="AQ168" s="559" t="str">
        <f>IF(AQ167="","",VLOOKUP(AQ167,'[9]シフト記号表（従来型・ユニット型共通）'!$C$6:$L$47,10,FALSE))</f>
        <v/>
      </c>
      <c r="AR168" s="557" t="str">
        <f>IF(AR167="","",VLOOKUP(AR167,'[9]シフト記号表（従来型・ユニット型共通）'!$C$6:$L$47,10,FALSE))</f>
        <v/>
      </c>
      <c r="AS168" s="558" t="str">
        <f>IF(AS167="","",VLOOKUP(AS167,'[9]シフト記号表（従来型・ユニット型共通）'!$C$6:$L$47,10,FALSE))</f>
        <v/>
      </c>
      <c r="AT168" s="558" t="str">
        <f>IF(AT167="","",VLOOKUP(AT167,'[9]シフト記号表（従来型・ユニット型共通）'!$C$6:$L$47,10,FALSE))</f>
        <v/>
      </c>
      <c r="AU168" s="558" t="str">
        <f>IF(AU167="","",VLOOKUP(AU167,'[9]シフト記号表（従来型・ユニット型共通）'!$C$6:$L$47,10,FALSE))</f>
        <v/>
      </c>
      <c r="AV168" s="558" t="str">
        <f>IF(AV167="","",VLOOKUP(AV167,'[9]シフト記号表（従来型・ユニット型共通）'!$C$6:$L$47,10,FALSE))</f>
        <v/>
      </c>
      <c r="AW168" s="558" t="str">
        <f>IF(AW167="","",VLOOKUP(AW167,'[9]シフト記号表（従来型・ユニット型共通）'!$C$6:$L$47,10,FALSE))</f>
        <v/>
      </c>
      <c r="AX168" s="559" t="str">
        <f>IF(AX167="","",VLOOKUP(AX167,'[9]シフト記号表（従来型・ユニット型共通）'!$C$6:$L$47,10,FALSE))</f>
        <v/>
      </c>
      <c r="AY168" s="557" t="str">
        <f>IF(AY167="","",VLOOKUP(AY167,'[9]シフト記号表（従来型・ユニット型共通）'!$C$6:$L$47,10,FALSE))</f>
        <v/>
      </c>
      <c r="AZ168" s="558" t="str">
        <f>IF(AZ167="","",VLOOKUP(AZ167,'[9]シフト記号表（従来型・ユニット型共通）'!$C$6:$L$47,10,FALSE))</f>
        <v/>
      </c>
      <c r="BA168" s="558" t="str">
        <f>IF(BA167="","",VLOOKUP(BA167,'[9]シフト記号表（従来型・ユニット型共通）'!$C$6:$L$47,10,FALSE))</f>
        <v/>
      </c>
      <c r="BB168" s="2132">
        <f>IF($BE$3="４週",SUM(W168:AX168),IF($BE$3="暦月",SUM(W168:BA168),""))</f>
        <v>0</v>
      </c>
      <c r="BC168" s="2133"/>
      <c r="BD168" s="2134">
        <f>IF($BE$3="４週",BB168/4,IF($BE$3="暦月",(BB168/($BE$8/7)),""))</f>
        <v>0</v>
      </c>
      <c r="BE168" s="2133"/>
      <c r="BF168" s="2129"/>
      <c r="BG168" s="2130"/>
      <c r="BH168" s="2130"/>
      <c r="BI168" s="2130"/>
      <c r="BJ168" s="2131"/>
    </row>
    <row r="169" spans="2:62" ht="20.25" customHeight="1" x14ac:dyDescent="0.15">
      <c r="B169" s="2049">
        <f>B167+1</f>
        <v>77</v>
      </c>
      <c r="C169" s="2121"/>
      <c r="D169" s="2122"/>
      <c r="E169" s="761"/>
      <c r="F169" s="762"/>
      <c r="G169" s="761"/>
      <c r="H169" s="762"/>
      <c r="I169" s="2123"/>
      <c r="J169" s="2124"/>
      <c r="K169" s="2125"/>
      <c r="L169" s="2126"/>
      <c r="M169" s="2126"/>
      <c r="N169" s="2122"/>
      <c r="O169" s="2066"/>
      <c r="P169" s="2067"/>
      <c r="Q169" s="2067"/>
      <c r="R169" s="2067"/>
      <c r="S169" s="2068"/>
      <c r="T169" s="776" t="s">
        <v>887</v>
      </c>
      <c r="U169" s="777"/>
      <c r="V169" s="778"/>
      <c r="W169" s="549"/>
      <c r="X169" s="550"/>
      <c r="Y169" s="550"/>
      <c r="Z169" s="550"/>
      <c r="AA169" s="550"/>
      <c r="AB169" s="550"/>
      <c r="AC169" s="551"/>
      <c r="AD169" s="549"/>
      <c r="AE169" s="550"/>
      <c r="AF169" s="550"/>
      <c r="AG169" s="550"/>
      <c r="AH169" s="550"/>
      <c r="AI169" s="550"/>
      <c r="AJ169" s="551"/>
      <c r="AK169" s="549"/>
      <c r="AL169" s="550"/>
      <c r="AM169" s="550"/>
      <c r="AN169" s="550"/>
      <c r="AO169" s="550"/>
      <c r="AP169" s="550"/>
      <c r="AQ169" s="551"/>
      <c r="AR169" s="549"/>
      <c r="AS169" s="550"/>
      <c r="AT169" s="550"/>
      <c r="AU169" s="550"/>
      <c r="AV169" s="550"/>
      <c r="AW169" s="550"/>
      <c r="AX169" s="551"/>
      <c r="AY169" s="549"/>
      <c r="AZ169" s="550"/>
      <c r="BA169" s="772"/>
      <c r="BB169" s="2127"/>
      <c r="BC169" s="2128"/>
      <c r="BD169" s="2116"/>
      <c r="BE169" s="2117"/>
      <c r="BF169" s="2118"/>
      <c r="BG169" s="2119"/>
      <c r="BH169" s="2119"/>
      <c r="BI169" s="2119"/>
      <c r="BJ169" s="2120"/>
    </row>
    <row r="170" spans="2:62" ht="20.25" customHeight="1" x14ac:dyDescent="0.15">
      <c r="B170" s="2050"/>
      <c r="C170" s="2135"/>
      <c r="D170" s="2136"/>
      <c r="E170" s="779"/>
      <c r="F170" s="780">
        <f>C169</f>
        <v>0</v>
      </c>
      <c r="G170" s="779"/>
      <c r="H170" s="780">
        <f>I169</f>
        <v>0</v>
      </c>
      <c r="I170" s="2137"/>
      <c r="J170" s="2138"/>
      <c r="K170" s="2139"/>
      <c r="L170" s="2140"/>
      <c r="M170" s="2140"/>
      <c r="N170" s="2136"/>
      <c r="O170" s="2066"/>
      <c r="P170" s="2067"/>
      <c r="Q170" s="2067"/>
      <c r="R170" s="2067"/>
      <c r="S170" s="2068"/>
      <c r="T170" s="773" t="s">
        <v>888</v>
      </c>
      <c r="U170" s="774"/>
      <c r="V170" s="775"/>
      <c r="W170" s="557" t="str">
        <f>IF(W169="","",VLOOKUP(W169,'[9]シフト記号表（従来型・ユニット型共通）'!$C$6:$L$47,10,FALSE))</f>
        <v/>
      </c>
      <c r="X170" s="558" t="str">
        <f>IF(X169="","",VLOOKUP(X169,'[9]シフト記号表（従来型・ユニット型共通）'!$C$6:$L$47,10,FALSE))</f>
        <v/>
      </c>
      <c r="Y170" s="558" t="str">
        <f>IF(Y169="","",VLOOKUP(Y169,'[9]シフト記号表（従来型・ユニット型共通）'!$C$6:$L$47,10,FALSE))</f>
        <v/>
      </c>
      <c r="Z170" s="558" t="str">
        <f>IF(Z169="","",VLOOKUP(Z169,'[9]シフト記号表（従来型・ユニット型共通）'!$C$6:$L$47,10,FALSE))</f>
        <v/>
      </c>
      <c r="AA170" s="558" t="str">
        <f>IF(AA169="","",VLOOKUP(AA169,'[9]シフト記号表（従来型・ユニット型共通）'!$C$6:$L$47,10,FALSE))</f>
        <v/>
      </c>
      <c r="AB170" s="558" t="str">
        <f>IF(AB169="","",VLOOKUP(AB169,'[9]シフト記号表（従来型・ユニット型共通）'!$C$6:$L$47,10,FALSE))</f>
        <v/>
      </c>
      <c r="AC170" s="559" t="str">
        <f>IF(AC169="","",VLOOKUP(AC169,'[9]シフト記号表（従来型・ユニット型共通）'!$C$6:$L$47,10,FALSE))</f>
        <v/>
      </c>
      <c r="AD170" s="557" t="str">
        <f>IF(AD169="","",VLOOKUP(AD169,'[9]シフト記号表（従来型・ユニット型共通）'!$C$6:$L$47,10,FALSE))</f>
        <v/>
      </c>
      <c r="AE170" s="558" t="str">
        <f>IF(AE169="","",VLOOKUP(AE169,'[9]シフト記号表（従来型・ユニット型共通）'!$C$6:$L$47,10,FALSE))</f>
        <v/>
      </c>
      <c r="AF170" s="558" t="str">
        <f>IF(AF169="","",VLOOKUP(AF169,'[9]シフト記号表（従来型・ユニット型共通）'!$C$6:$L$47,10,FALSE))</f>
        <v/>
      </c>
      <c r="AG170" s="558" t="str">
        <f>IF(AG169="","",VLOOKUP(AG169,'[9]シフト記号表（従来型・ユニット型共通）'!$C$6:$L$47,10,FALSE))</f>
        <v/>
      </c>
      <c r="AH170" s="558" t="str">
        <f>IF(AH169="","",VLOOKUP(AH169,'[9]シフト記号表（従来型・ユニット型共通）'!$C$6:$L$47,10,FALSE))</f>
        <v/>
      </c>
      <c r="AI170" s="558" t="str">
        <f>IF(AI169="","",VLOOKUP(AI169,'[9]シフト記号表（従来型・ユニット型共通）'!$C$6:$L$47,10,FALSE))</f>
        <v/>
      </c>
      <c r="AJ170" s="559" t="str">
        <f>IF(AJ169="","",VLOOKUP(AJ169,'[9]シフト記号表（従来型・ユニット型共通）'!$C$6:$L$47,10,FALSE))</f>
        <v/>
      </c>
      <c r="AK170" s="557" t="str">
        <f>IF(AK169="","",VLOOKUP(AK169,'[9]シフト記号表（従来型・ユニット型共通）'!$C$6:$L$47,10,FALSE))</f>
        <v/>
      </c>
      <c r="AL170" s="558" t="str">
        <f>IF(AL169="","",VLOOKUP(AL169,'[9]シフト記号表（従来型・ユニット型共通）'!$C$6:$L$47,10,FALSE))</f>
        <v/>
      </c>
      <c r="AM170" s="558" t="str">
        <f>IF(AM169="","",VLOOKUP(AM169,'[9]シフト記号表（従来型・ユニット型共通）'!$C$6:$L$47,10,FALSE))</f>
        <v/>
      </c>
      <c r="AN170" s="558" t="str">
        <f>IF(AN169="","",VLOOKUP(AN169,'[9]シフト記号表（従来型・ユニット型共通）'!$C$6:$L$47,10,FALSE))</f>
        <v/>
      </c>
      <c r="AO170" s="558" t="str">
        <f>IF(AO169="","",VLOOKUP(AO169,'[9]シフト記号表（従来型・ユニット型共通）'!$C$6:$L$47,10,FALSE))</f>
        <v/>
      </c>
      <c r="AP170" s="558" t="str">
        <f>IF(AP169="","",VLOOKUP(AP169,'[9]シフト記号表（従来型・ユニット型共通）'!$C$6:$L$47,10,FALSE))</f>
        <v/>
      </c>
      <c r="AQ170" s="559" t="str">
        <f>IF(AQ169="","",VLOOKUP(AQ169,'[9]シフト記号表（従来型・ユニット型共通）'!$C$6:$L$47,10,FALSE))</f>
        <v/>
      </c>
      <c r="AR170" s="557" t="str">
        <f>IF(AR169="","",VLOOKUP(AR169,'[9]シフト記号表（従来型・ユニット型共通）'!$C$6:$L$47,10,FALSE))</f>
        <v/>
      </c>
      <c r="AS170" s="558" t="str">
        <f>IF(AS169="","",VLOOKUP(AS169,'[9]シフト記号表（従来型・ユニット型共通）'!$C$6:$L$47,10,FALSE))</f>
        <v/>
      </c>
      <c r="AT170" s="558" t="str">
        <f>IF(AT169="","",VLOOKUP(AT169,'[9]シフト記号表（従来型・ユニット型共通）'!$C$6:$L$47,10,FALSE))</f>
        <v/>
      </c>
      <c r="AU170" s="558" t="str">
        <f>IF(AU169="","",VLOOKUP(AU169,'[9]シフト記号表（従来型・ユニット型共通）'!$C$6:$L$47,10,FALSE))</f>
        <v/>
      </c>
      <c r="AV170" s="558" t="str">
        <f>IF(AV169="","",VLOOKUP(AV169,'[9]シフト記号表（従来型・ユニット型共通）'!$C$6:$L$47,10,FALSE))</f>
        <v/>
      </c>
      <c r="AW170" s="558" t="str">
        <f>IF(AW169="","",VLOOKUP(AW169,'[9]シフト記号表（従来型・ユニット型共通）'!$C$6:$L$47,10,FALSE))</f>
        <v/>
      </c>
      <c r="AX170" s="559" t="str">
        <f>IF(AX169="","",VLOOKUP(AX169,'[9]シフト記号表（従来型・ユニット型共通）'!$C$6:$L$47,10,FALSE))</f>
        <v/>
      </c>
      <c r="AY170" s="557" t="str">
        <f>IF(AY169="","",VLOOKUP(AY169,'[9]シフト記号表（従来型・ユニット型共通）'!$C$6:$L$47,10,FALSE))</f>
        <v/>
      </c>
      <c r="AZ170" s="558" t="str">
        <f>IF(AZ169="","",VLOOKUP(AZ169,'[9]シフト記号表（従来型・ユニット型共通）'!$C$6:$L$47,10,FALSE))</f>
        <v/>
      </c>
      <c r="BA170" s="558" t="str">
        <f>IF(BA169="","",VLOOKUP(BA169,'[9]シフト記号表（従来型・ユニット型共通）'!$C$6:$L$47,10,FALSE))</f>
        <v/>
      </c>
      <c r="BB170" s="2132">
        <f>IF($BE$3="４週",SUM(W170:AX170),IF($BE$3="暦月",SUM(W170:BA170),""))</f>
        <v>0</v>
      </c>
      <c r="BC170" s="2133"/>
      <c r="BD170" s="2134">
        <f>IF($BE$3="４週",BB170/4,IF($BE$3="暦月",(BB170/($BE$8/7)),""))</f>
        <v>0</v>
      </c>
      <c r="BE170" s="2133"/>
      <c r="BF170" s="2129"/>
      <c r="BG170" s="2130"/>
      <c r="BH170" s="2130"/>
      <c r="BI170" s="2130"/>
      <c r="BJ170" s="2131"/>
    </row>
    <row r="171" spans="2:62" ht="20.25" customHeight="1" x14ac:dyDescent="0.15">
      <c r="B171" s="2049">
        <f>B169+1</f>
        <v>78</v>
      </c>
      <c r="C171" s="2121"/>
      <c r="D171" s="2122"/>
      <c r="E171" s="761"/>
      <c r="F171" s="762"/>
      <c r="G171" s="761"/>
      <c r="H171" s="762"/>
      <c r="I171" s="2123"/>
      <c r="J171" s="2124"/>
      <c r="K171" s="2125"/>
      <c r="L171" s="2126"/>
      <c r="M171" s="2126"/>
      <c r="N171" s="2122"/>
      <c r="O171" s="2066"/>
      <c r="P171" s="2067"/>
      <c r="Q171" s="2067"/>
      <c r="R171" s="2067"/>
      <c r="S171" s="2068"/>
      <c r="T171" s="776" t="s">
        <v>887</v>
      </c>
      <c r="U171" s="777"/>
      <c r="V171" s="778"/>
      <c r="W171" s="549"/>
      <c r="X171" s="550"/>
      <c r="Y171" s="550"/>
      <c r="Z171" s="550"/>
      <c r="AA171" s="550"/>
      <c r="AB171" s="550"/>
      <c r="AC171" s="551"/>
      <c r="AD171" s="549"/>
      <c r="AE171" s="550"/>
      <c r="AF171" s="550"/>
      <c r="AG171" s="550"/>
      <c r="AH171" s="550"/>
      <c r="AI171" s="550"/>
      <c r="AJ171" s="551"/>
      <c r="AK171" s="549"/>
      <c r="AL171" s="550"/>
      <c r="AM171" s="550"/>
      <c r="AN171" s="550"/>
      <c r="AO171" s="550"/>
      <c r="AP171" s="550"/>
      <c r="AQ171" s="551"/>
      <c r="AR171" s="549"/>
      <c r="AS171" s="550"/>
      <c r="AT171" s="550"/>
      <c r="AU171" s="550"/>
      <c r="AV171" s="550"/>
      <c r="AW171" s="550"/>
      <c r="AX171" s="551"/>
      <c r="AY171" s="549"/>
      <c r="AZ171" s="550"/>
      <c r="BA171" s="772"/>
      <c r="BB171" s="2127"/>
      <c r="BC171" s="2128"/>
      <c r="BD171" s="2116"/>
      <c r="BE171" s="2117"/>
      <c r="BF171" s="2118"/>
      <c r="BG171" s="2119"/>
      <c r="BH171" s="2119"/>
      <c r="BI171" s="2119"/>
      <c r="BJ171" s="2120"/>
    </row>
    <row r="172" spans="2:62" ht="20.25" customHeight="1" x14ac:dyDescent="0.15">
      <c r="B172" s="2050"/>
      <c r="C172" s="2135"/>
      <c r="D172" s="2136"/>
      <c r="E172" s="779"/>
      <c r="F172" s="780">
        <f>C171</f>
        <v>0</v>
      </c>
      <c r="G172" s="779"/>
      <c r="H172" s="780">
        <f>I171</f>
        <v>0</v>
      </c>
      <c r="I172" s="2137"/>
      <c r="J172" s="2138"/>
      <c r="K172" s="2139"/>
      <c r="L172" s="2140"/>
      <c r="M172" s="2140"/>
      <c r="N172" s="2136"/>
      <c r="O172" s="2066"/>
      <c r="P172" s="2067"/>
      <c r="Q172" s="2067"/>
      <c r="R172" s="2067"/>
      <c r="S172" s="2068"/>
      <c r="T172" s="773" t="s">
        <v>888</v>
      </c>
      <c r="U172" s="774"/>
      <c r="V172" s="775"/>
      <c r="W172" s="557" t="str">
        <f>IF(W171="","",VLOOKUP(W171,'[9]シフト記号表（従来型・ユニット型共通）'!$C$6:$L$47,10,FALSE))</f>
        <v/>
      </c>
      <c r="X172" s="558" t="str">
        <f>IF(X171="","",VLOOKUP(X171,'[9]シフト記号表（従来型・ユニット型共通）'!$C$6:$L$47,10,FALSE))</f>
        <v/>
      </c>
      <c r="Y172" s="558" t="str">
        <f>IF(Y171="","",VLOOKUP(Y171,'[9]シフト記号表（従来型・ユニット型共通）'!$C$6:$L$47,10,FALSE))</f>
        <v/>
      </c>
      <c r="Z172" s="558" t="str">
        <f>IF(Z171="","",VLOOKUP(Z171,'[9]シフト記号表（従来型・ユニット型共通）'!$C$6:$L$47,10,FALSE))</f>
        <v/>
      </c>
      <c r="AA172" s="558" t="str">
        <f>IF(AA171="","",VLOOKUP(AA171,'[9]シフト記号表（従来型・ユニット型共通）'!$C$6:$L$47,10,FALSE))</f>
        <v/>
      </c>
      <c r="AB172" s="558" t="str">
        <f>IF(AB171="","",VLOOKUP(AB171,'[9]シフト記号表（従来型・ユニット型共通）'!$C$6:$L$47,10,FALSE))</f>
        <v/>
      </c>
      <c r="AC172" s="559" t="str">
        <f>IF(AC171="","",VLOOKUP(AC171,'[9]シフト記号表（従来型・ユニット型共通）'!$C$6:$L$47,10,FALSE))</f>
        <v/>
      </c>
      <c r="AD172" s="557" t="str">
        <f>IF(AD171="","",VLOOKUP(AD171,'[9]シフト記号表（従来型・ユニット型共通）'!$C$6:$L$47,10,FALSE))</f>
        <v/>
      </c>
      <c r="AE172" s="558" t="str">
        <f>IF(AE171="","",VLOOKUP(AE171,'[9]シフト記号表（従来型・ユニット型共通）'!$C$6:$L$47,10,FALSE))</f>
        <v/>
      </c>
      <c r="AF172" s="558" t="str">
        <f>IF(AF171="","",VLOOKUP(AF171,'[9]シフト記号表（従来型・ユニット型共通）'!$C$6:$L$47,10,FALSE))</f>
        <v/>
      </c>
      <c r="AG172" s="558" t="str">
        <f>IF(AG171="","",VLOOKUP(AG171,'[9]シフト記号表（従来型・ユニット型共通）'!$C$6:$L$47,10,FALSE))</f>
        <v/>
      </c>
      <c r="AH172" s="558" t="str">
        <f>IF(AH171="","",VLOOKUP(AH171,'[9]シフト記号表（従来型・ユニット型共通）'!$C$6:$L$47,10,FALSE))</f>
        <v/>
      </c>
      <c r="AI172" s="558" t="str">
        <f>IF(AI171="","",VLOOKUP(AI171,'[9]シフト記号表（従来型・ユニット型共通）'!$C$6:$L$47,10,FALSE))</f>
        <v/>
      </c>
      <c r="AJ172" s="559" t="str">
        <f>IF(AJ171="","",VLOOKUP(AJ171,'[9]シフト記号表（従来型・ユニット型共通）'!$C$6:$L$47,10,FALSE))</f>
        <v/>
      </c>
      <c r="AK172" s="557" t="str">
        <f>IF(AK171="","",VLOOKUP(AK171,'[9]シフト記号表（従来型・ユニット型共通）'!$C$6:$L$47,10,FALSE))</f>
        <v/>
      </c>
      <c r="AL172" s="558" t="str">
        <f>IF(AL171="","",VLOOKUP(AL171,'[9]シフト記号表（従来型・ユニット型共通）'!$C$6:$L$47,10,FALSE))</f>
        <v/>
      </c>
      <c r="AM172" s="558" t="str">
        <f>IF(AM171="","",VLOOKUP(AM171,'[9]シフト記号表（従来型・ユニット型共通）'!$C$6:$L$47,10,FALSE))</f>
        <v/>
      </c>
      <c r="AN172" s="558" t="str">
        <f>IF(AN171="","",VLOOKUP(AN171,'[9]シフト記号表（従来型・ユニット型共通）'!$C$6:$L$47,10,FALSE))</f>
        <v/>
      </c>
      <c r="AO172" s="558" t="str">
        <f>IF(AO171="","",VLOOKUP(AO171,'[9]シフト記号表（従来型・ユニット型共通）'!$C$6:$L$47,10,FALSE))</f>
        <v/>
      </c>
      <c r="AP172" s="558" t="str">
        <f>IF(AP171="","",VLOOKUP(AP171,'[9]シフト記号表（従来型・ユニット型共通）'!$C$6:$L$47,10,FALSE))</f>
        <v/>
      </c>
      <c r="AQ172" s="559" t="str">
        <f>IF(AQ171="","",VLOOKUP(AQ171,'[9]シフト記号表（従来型・ユニット型共通）'!$C$6:$L$47,10,FALSE))</f>
        <v/>
      </c>
      <c r="AR172" s="557" t="str">
        <f>IF(AR171="","",VLOOKUP(AR171,'[9]シフト記号表（従来型・ユニット型共通）'!$C$6:$L$47,10,FALSE))</f>
        <v/>
      </c>
      <c r="AS172" s="558" t="str">
        <f>IF(AS171="","",VLOOKUP(AS171,'[9]シフト記号表（従来型・ユニット型共通）'!$C$6:$L$47,10,FALSE))</f>
        <v/>
      </c>
      <c r="AT172" s="558" t="str">
        <f>IF(AT171="","",VLOOKUP(AT171,'[9]シフト記号表（従来型・ユニット型共通）'!$C$6:$L$47,10,FALSE))</f>
        <v/>
      </c>
      <c r="AU172" s="558" t="str">
        <f>IF(AU171="","",VLOOKUP(AU171,'[9]シフト記号表（従来型・ユニット型共通）'!$C$6:$L$47,10,FALSE))</f>
        <v/>
      </c>
      <c r="AV172" s="558" t="str">
        <f>IF(AV171="","",VLOOKUP(AV171,'[9]シフト記号表（従来型・ユニット型共通）'!$C$6:$L$47,10,FALSE))</f>
        <v/>
      </c>
      <c r="AW172" s="558" t="str">
        <f>IF(AW171="","",VLOOKUP(AW171,'[9]シフト記号表（従来型・ユニット型共通）'!$C$6:$L$47,10,FALSE))</f>
        <v/>
      </c>
      <c r="AX172" s="559" t="str">
        <f>IF(AX171="","",VLOOKUP(AX171,'[9]シフト記号表（従来型・ユニット型共通）'!$C$6:$L$47,10,FALSE))</f>
        <v/>
      </c>
      <c r="AY172" s="557" t="str">
        <f>IF(AY171="","",VLOOKUP(AY171,'[9]シフト記号表（従来型・ユニット型共通）'!$C$6:$L$47,10,FALSE))</f>
        <v/>
      </c>
      <c r="AZ172" s="558" t="str">
        <f>IF(AZ171="","",VLOOKUP(AZ171,'[9]シフト記号表（従来型・ユニット型共通）'!$C$6:$L$47,10,FALSE))</f>
        <v/>
      </c>
      <c r="BA172" s="558" t="str">
        <f>IF(BA171="","",VLOOKUP(BA171,'[9]シフト記号表（従来型・ユニット型共通）'!$C$6:$L$47,10,FALSE))</f>
        <v/>
      </c>
      <c r="BB172" s="2132">
        <f>IF($BE$3="４週",SUM(W172:AX172),IF($BE$3="暦月",SUM(W172:BA172),""))</f>
        <v>0</v>
      </c>
      <c r="BC172" s="2133"/>
      <c r="BD172" s="2134">
        <f>IF($BE$3="４週",BB172/4,IF($BE$3="暦月",(BB172/($BE$8/7)),""))</f>
        <v>0</v>
      </c>
      <c r="BE172" s="2133"/>
      <c r="BF172" s="2129"/>
      <c r="BG172" s="2130"/>
      <c r="BH172" s="2130"/>
      <c r="BI172" s="2130"/>
      <c r="BJ172" s="2131"/>
    </row>
    <row r="173" spans="2:62" ht="20.25" customHeight="1" x14ac:dyDescent="0.15">
      <c r="B173" s="2049">
        <f>B171+1</f>
        <v>79</v>
      </c>
      <c r="C173" s="2121"/>
      <c r="D173" s="2122"/>
      <c r="E173" s="761"/>
      <c r="F173" s="762"/>
      <c r="G173" s="761"/>
      <c r="H173" s="762"/>
      <c r="I173" s="2123"/>
      <c r="J173" s="2124"/>
      <c r="K173" s="2125"/>
      <c r="L173" s="2126"/>
      <c r="M173" s="2126"/>
      <c r="N173" s="2122"/>
      <c r="O173" s="2066"/>
      <c r="P173" s="2067"/>
      <c r="Q173" s="2067"/>
      <c r="R173" s="2067"/>
      <c r="S173" s="2068"/>
      <c r="T173" s="776" t="s">
        <v>887</v>
      </c>
      <c r="U173" s="777"/>
      <c r="V173" s="778"/>
      <c r="W173" s="549"/>
      <c r="X173" s="550"/>
      <c r="Y173" s="550"/>
      <c r="Z173" s="550"/>
      <c r="AA173" s="550"/>
      <c r="AB173" s="550"/>
      <c r="AC173" s="551"/>
      <c r="AD173" s="549"/>
      <c r="AE173" s="550"/>
      <c r="AF173" s="550"/>
      <c r="AG173" s="550"/>
      <c r="AH173" s="550"/>
      <c r="AI173" s="550"/>
      <c r="AJ173" s="551"/>
      <c r="AK173" s="549"/>
      <c r="AL173" s="550"/>
      <c r="AM173" s="550"/>
      <c r="AN173" s="550"/>
      <c r="AO173" s="550"/>
      <c r="AP173" s="550"/>
      <c r="AQ173" s="551"/>
      <c r="AR173" s="549"/>
      <c r="AS173" s="550"/>
      <c r="AT173" s="550"/>
      <c r="AU173" s="550"/>
      <c r="AV173" s="550"/>
      <c r="AW173" s="550"/>
      <c r="AX173" s="551"/>
      <c r="AY173" s="549"/>
      <c r="AZ173" s="550"/>
      <c r="BA173" s="772"/>
      <c r="BB173" s="2127"/>
      <c r="BC173" s="2128"/>
      <c r="BD173" s="2116"/>
      <c r="BE173" s="2117"/>
      <c r="BF173" s="2118"/>
      <c r="BG173" s="2119"/>
      <c r="BH173" s="2119"/>
      <c r="BI173" s="2119"/>
      <c r="BJ173" s="2120"/>
    </row>
    <row r="174" spans="2:62" ht="20.25" customHeight="1" x14ac:dyDescent="0.15">
      <c r="B174" s="2050"/>
      <c r="C174" s="2135"/>
      <c r="D174" s="2136"/>
      <c r="E174" s="779"/>
      <c r="F174" s="780">
        <f>C173</f>
        <v>0</v>
      </c>
      <c r="G174" s="779"/>
      <c r="H174" s="780">
        <f>I173</f>
        <v>0</v>
      </c>
      <c r="I174" s="2137"/>
      <c r="J174" s="2138"/>
      <c r="K174" s="2139"/>
      <c r="L174" s="2140"/>
      <c r="M174" s="2140"/>
      <c r="N174" s="2136"/>
      <c r="O174" s="2066"/>
      <c r="P174" s="2067"/>
      <c r="Q174" s="2067"/>
      <c r="R174" s="2067"/>
      <c r="S174" s="2068"/>
      <c r="T174" s="773" t="s">
        <v>888</v>
      </c>
      <c r="U174" s="774"/>
      <c r="V174" s="775"/>
      <c r="W174" s="557" t="str">
        <f>IF(W173="","",VLOOKUP(W173,'[9]シフト記号表（従来型・ユニット型共通）'!$C$6:$L$47,10,FALSE))</f>
        <v/>
      </c>
      <c r="X174" s="558" t="str">
        <f>IF(X173="","",VLOOKUP(X173,'[9]シフト記号表（従来型・ユニット型共通）'!$C$6:$L$47,10,FALSE))</f>
        <v/>
      </c>
      <c r="Y174" s="558" t="str">
        <f>IF(Y173="","",VLOOKUP(Y173,'[9]シフト記号表（従来型・ユニット型共通）'!$C$6:$L$47,10,FALSE))</f>
        <v/>
      </c>
      <c r="Z174" s="558" t="str">
        <f>IF(Z173="","",VLOOKUP(Z173,'[9]シフト記号表（従来型・ユニット型共通）'!$C$6:$L$47,10,FALSE))</f>
        <v/>
      </c>
      <c r="AA174" s="558" t="str">
        <f>IF(AA173="","",VLOOKUP(AA173,'[9]シフト記号表（従来型・ユニット型共通）'!$C$6:$L$47,10,FALSE))</f>
        <v/>
      </c>
      <c r="AB174" s="558" t="str">
        <f>IF(AB173="","",VLOOKUP(AB173,'[9]シフト記号表（従来型・ユニット型共通）'!$C$6:$L$47,10,FALSE))</f>
        <v/>
      </c>
      <c r="AC174" s="559" t="str">
        <f>IF(AC173="","",VLOOKUP(AC173,'[9]シフト記号表（従来型・ユニット型共通）'!$C$6:$L$47,10,FALSE))</f>
        <v/>
      </c>
      <c r="AD174" s="557" t="str">
        <f>IF(AD173="","",VLOOKUP(AD173,'[9]シフト記号表（従来型・ユニット型共通）'!$C$6:$L$47,10,FALSE))</f>
        <v/>
      </c>
      <c r="AE174" s="558" t="str">
        <f>IF(AE173="","",VLOOKUP(AE173,'[9]シフト記号表（従来型・ユニット型共通）'!$C$6:$L$47,10,FALSE))</f>
        <v/>
      </c>
      <c r="AF174" s="558" t="str">
        <f>IF(AF173="","",VLOOKUP(AF173,'[9]シフト記号表（従来型・ユニット型共通）'!$C$6:$L$47,10,FALSE))</f>
        <v/>
      </c>
      <c r="AG174" s="558" t="str">
        <f>IF(AG173="","",VLOOKUP(AG173,'[9]シフト記号表（従来型・ユニット型共通）'!$C$6:$L$47,10,FALSE))</f>
        <v/>
      </c>
      <c r="AH174" s="558" t="str">
        <f>IF(AH173="","",VLOOKUP(AH173,'[9]シフト記号表（従来型・ユニット型共通）'!$C$6:$L$47,10,FALSE))</f>
        <v/>
      </c>
      <c r="AI174" s="558" t="str">
        <f>IF(AI173="","",VLOOKUP(AI173,'[9]シフト記号表（従来型・ユニット型共通）'!$C$6:$L$47,10,FALSE))</f>
        <v/>
      </c>
      <c r="AJ174" s="559" t="str">
        <f>IF(AJ173="","",VLOOKUP(AJ173,'[9]シフト記号表（従来型・ユニット型共通）'!$C$6:$L$47,10,FALSE))</f>
        <v/>
      </c>
      <c r="AK174" s="557" t="str">
        <f>IF(AK173="","",VLOOKUP(AK173,'[9]シフト記号表（従来型・ユニット型共通）'!$C$6:$L$47,10,FALSE))</f>
        <v/>
      </c>
      <c r="AL174" s="558" t="str">
        <f>IF(AL173="","",VLOOKUP(AL173,'[9]シフト記号表（従来型・ユニット型共通）'!$C$6:$L$47,10,FALSE))</f>
        <v/>
      </c>
      <c r="AM174" s="558" t="str">
        <f>IF(AM173="","",VLOOKUP(AM173,'[9]シフト記号表（従来型・ユニット型共通）'!$C$6:$L$47,10,FALSE))</f>
        <v/>
      </c>
      <c r="AN174" s="558" t="str">
        <f>IF(AN173="","",VLOOKUP(AN173,'[9]シフト記号表（従来型・ユニット型共通）'!$C$6:$L$47,10,FALSE))</f>
        <v/>
      </c>
      <c r="AO174" s="558" t="str">
        <f>IF(AO173="","",VLOOKUP(AO173,'[9]シフト記号表（従来型・ユニット型共通）'!$C$6:$L$47,10,FALSE))</f>
        <v/>
      </c>
      <c r="AP174" s="558" t="str">
        <f>IF(AP173="","",VLOOKUP(AP173,'[9]シフト記号表（従来型・ユニット型共通）'!$C$6:$L$47,10,FALSE))</f>
        <v/>
      </c>
      <c r="AQ174" s="559" t="str">
        <f>IF(AQ173="","",VLOOKUP(AQ173,'[9]シフト記号表（従来型・ユニット型共通）'!$C$6:$L$47,10,FALSE))</f>
        <v/>
      </c>
      <c r="AR174" s="557" t="str">
        <f>IF(AR173="","",VLOOKUP(AR173,'[9]シフト記号表（従来型・ユニット型共通）'!$C$6:$L$47,10,FALSE))</f>
        <v/>
      </c>
      <c r="AS174" s="558" t="str">
        <f>IF(AS173="","",VLOOKUP(AS173,'[9]シフト記号表（従来型・ユニット型共通）'!$C$6:$L$47,10,FALSE))</f>
        <v/>
      </c>
      <c r="AT174" s="558" t="str">
        <f>IF(AT173="","",VLOOKUP(AT173,'[9]シフト記号表（従来型・ユニット型共通）'!$C$6:$L$47,10,FALSE))</f>
        <v/>
      </c>
      <c r="AU174" s="558" t="str">
        <f>IF(AU173="","",VLOOKUP(AU173,'[9]シフト記号表（従来型・ユニット型共通）'!$C$6:$L$47,10,FALSE))</f>
        <v/>
      </c>
      <c r="AV174" s="558" t="str">
        <f>IF(AV173="","",VLOOKUP(AV173,'[9]シフト記号表（従来型・ユニット型共通）'!$C$6:$L$47,10,FALSE))</f>
        <v/>
      </c>
      <c r="AW174" s="558" t="str">
        <f>IF(AW173="","",VLOOKUP(AW173,'[9]シフト記号表（従来型・ユニット型共通）'!$C$6:$L$47,10,FALSE))</f>
        <v/>
      </c>
      <c r="AX174" s="559" t="str">
        <f>IF(AX173="","",VLOOKUP(AX173,'[9]シフト記号表（従来型・ユニット型共通）'!$C$6:$L$47,10,FALSE))</f>
        <v/>
      </c>
      <c r="AY174" s="557" t="str">
        <f>IF(AY173="","",VLOOKUP(AY173,'[9]シフト記号表（従来型・ユニット型共通）'!$C$6:$L$47,10,FALSE))</f>
        <v/>
      </c>
      <c r="AZ174" s="558" t="str">
        <f>IF(AZ173="","",VLOOKUP(AZ173,'[9]シフト記号表（従来型・ユニット型共通）'!$C$6:$L$47,10,FALSE))</f>
        <v/>
      </c>
      <c r="BA174" s="558" t="str">
        <f>IF(BA173="","",VLOOKUP(BA173,'[9]シフト記号表（従来型・ユニット型共通）'!$C$6:$L$47,10,FALSE))</f>
        <v/>
      </c>
      <c r="BB174" s="2132">
        <f>IF($BE$3="４週",SUM(W174:AX174),IF($BE$3="暦月",SUM(W174:BA174),""))</f>
        <v>0</v>
      </c>
      <c r="BC174" s="2133"/>
      <c r="BD174" s="2134">
        <f>IF($BE$3="４週",BB174/4,IF($BE$3="暦月",(BB174/($BE$8/7)),""))</f>
        <v>0</v>
      </c>
      <c r="BE174" s="2133"/>
      <c r="BF174" s="2129"/>
      <c r="BG174" s="2130"/>
      <c r="BH174" s="2130"/>
      <c r="BI174" s="2130"/>
      <c r="BJ174" s="2131"/>
    </row>
    <row r="175" spans="2:62" ht="20.25" customHeight="1" x14ac:dyDescent="0.15">
      <c r="B175" s="2049">
        <f>B173+1</f>
        <v>80</v>
      </c>
      <c r="C175" s="2121"/>
      <c r="D175" s="2122"/>
      <c r="E175" s="761"/>
      <c r="F175" s="762"/>
      <c r="G175" s="761"/>
      <c r="H175" s="762"/>
      <c r="I175" s="2123"/>
      <c r="J175" s="2124"/>
      <c r="K175" s="2125"/>
      <c r="L175" s="2126"/>
      <c r="M175" s="2126"/>
      <c r="N175" s="2122"/>
      <c r="O175" s="2066"/>
      <c r="P175" s="2067"/>
      <c r="Q175" s="2067"/>
      <c r="R175" s="2067"/>
      <c r="S175" s="2068"/>
      <c r="T175" s="776" t="s">
        <v>887</v>
      </c>
      <c r="U175" s="777"/>
      <c r="V175" s="778"/>
      <c r="W175" s="549"/>
      <c r="X175" s="550"/>
      <c r="Y175" s="550"/>
      <c r="Z175" s="550"/>
      <c r="AA175" s="550"/>
      <c r="AB175" s="550"/>
      <c r="AC175" s="551"/>
      <c r="AD175" s="549"/>
      <c r="AE175" s="550"/>
      <c r="AF175" s="550"/>
      <c r="AG175" s="550"/>
      <c r="AH175" s="550"/>
      <c r="AI175" s="550"/>
      <c r="AJ175" s="551"/>
      <c r="AK175" s="549"/>
      <c r="AL175" s="550"/>
      <c r="AM175" s="550"/>
      <c r="AN175" s="550"/>
      <c r="AO175" s="550"/>
      <c r="AP175" s="550"/>
      <c r="AQ175" s="551"/>
      <c r="AR175" s="549"/>
      <c r="AS175" s="550"/>
      <c r="AT175" s="550"/>
      <c r="AU175" s="550"/>
      <c r="AV175" s="550"/>
      <c r="AW175" s="550"/>
      <c r="AX175" s="551"/>
      <c r="AY175" s="549"/>
      <c r="AZ175" s="550"/>
      <c r="BA175" s="772"/>
      <c r="BB175" s="2127"/>
      <c r="BC175" s="2128"/>
      <c r="BD175" s="2116"/>
      <c r="BE175" s="2117"/>
      <c r="BF175" s="2118"/>
      <c r="BG175" s="2119"/>
      <c r="BH175" s="2119"/>
      <c r="BI175" s="2119"/>
      <c r="BJ175" s="2120"/>
    </row>
    <row r="176" spans="2:62" ht="20.25" customHeight="1" x14ac:dyDescent="0.15">
      <c r="B176" s="2050"/>
      <c r="C176" s="2135"/>
      <c r="D176" s="2136"/>
      <c r="E176" s="779"/>
      <c r="F176" s="780">
        <f>C175</f>
        <v>0</v>
      </c>
      <c r="G176" s="779"/>
      <c r="H176" s="780">
        <f>I175</f>
        <v>0</v>
      </c>
      <c r="I176" s="2137"/>
      <c r="J176" s="2138"/>
      <c r="K176" s="2139"/>
      <c r="L176" s="2140"/>
      <c r="M176" s="2140"/>
      <c r="N176" s="2136"/>
      <c r="O176" s="2066"/>
      <c r="P176" s="2067"/>
      <c r="Q176" s="2067"/>
      <c r="R176" s="2067"/>
      <c r="S176" s="2068"/>
      <c r="T176" s="773" t="s">
        <v>888</v>
      </c>
      <c r="U176" s="774"/>
      <c r="V176" s="775"/>
      <c r="W176" s="557" t="str">
        <f>IF(W175="","",VLOOKUP(W175,'[9]シフト記号表（従来型・ユニット型共通）'!$C$6:$L$47,10,FALSE))</f>
        <v/>
      </c>
      <c r="X176" s="558" t="str">
        <f>IF(X175="","",VLOOKUP(X175,'[9]シフト記号表（従来型・ユニット型共通）'!$C$6:$L$47,10,FALSE))</f>
        <v/>
      </c>
      <c r="Y176" s="558" t="str">
        <f>IF(Y175="","",VLOOKUP(Y175,'[9]シフト記号表（従来型・ユニット型共通）'!$C$6:$L$47,10,FALSE))</f>
        <v/>
      </c>
      <c r="Z176" s="558" t="str">
        <f>IF(Z175="","",VLOOKUP(Z175,'[9]シフト記号表（従来型・ユニット型共通）'!$C$6:$L$47,10,FALSE))</f>
        <v/>
      </c>
      <c r="AA176" s="558" t="str">
        <f>IF(AA175="","",VLOOKUP(AA175,'[9]シフト記号表（従来型・ユニット型共通）'!$C$6:$L$47,10,FALSE))</f>
        <v/>
      </c>
      <c r="AB176" s="558" t="str">
        <f>IF(AB175="","",VLOOKUP(AB175,'[9]シフト記号表（従来型・ユニット型共通）'!$C$6:$L$47,10,FALSE))</f>
        <v/>
      </c>
      <c r="AC176" s="559" t="str">
        <f>IF(AC175="","",VLOOKUP(AC175,'[9]シフト記号表（従来型・ユニット型共通）'!$C$6:$L$47,10,FALSE))</f>
        <v/>
      </c>
      <c r="AD176" s="557" t="str">
        <f>IF(AD175="","",VLOOKUP(AD175,'[9]シフト記号表（従来型・ユニット型共通）'!$C$6:$L$47,10,FALSE))</f>
        <v/>
      </c>
      <c r="AE176" s="558" t="str">
        <f>IF(AE175="","",VLOOKUP(AE175,'[9]シフト記号表（従来型・ユニット型共通）'!$C$6:$L$47,10,FALSE))</f>
        <v/>
      </c>
      <c r="AF176" s="558" t="str">
        <f>IF(AF175="","",VLOOKUP(AF175,'[9]シフト記号表（従来型・ユニット型共通）'!$C$6:$L$47,10,FALSE))</f>
        <v/>
      </c>
      <c r="AG176" s="558" t="str">
        <f>IF(AG175="","",VLOOKUP(AG175,'[9]シフト記号表（従来型・ユニット型共通）'!$C$6:$L$47,10,FALSE))</f>
        <v/>
      </c>
      <c r="AH176" s="558" t="str">
        <f>IF(AH175="","",VLOOKUP(AH175,'[9]シフト記号表（従来型・ユニット型共通）'!$C$6:$L$47,10,FALSE))</f>
        <v/>
      </c>
      <c r="AI176" s="558" t="str">
        <f>IF(AI175="","",VLOOKUP(AI175,'[9]シフト記号表（従来型・ユニット型共通）'!$C$6:$L$47,10,FALSE))</f>
        <v/>
      </c>
      <c r="AJ176" s="559" t="str">
        <f>IF(AJ175="","",VLOOKUP(AJ175,'[9]シフト記号表（従来型・ユニット型共通）'!$C$6:$L$47,10,FALSE))</f>
        <v/>
      </c>
      <c r="AK176" s="557" t="str">
        <f>IF(AK175="","",VLOOKUP(AK175,'[9]シフト記号表（従来型・ユニット型共通）'!$C$6:$L$47,10,FALSE))</f>
        <v/>
      </c>
      <c r="AL176" s="558" t="str">
        <f>IF(AL175="","",VLOOKUP(AL175,'[9]シフト記号表（従来型・ユニット型共通）'!$C$6:$L$47,10,FALSE))</f>
        <v/>
      </c>
      <c r="AM176" s="558" t="str">
        <f>IF(AM175="","",VLOOKUP(AM175,'[9]シフト記号表（従来型・ユニット型共通）'!$C$6:$L$47,10,FALSE))</f>
        <v/>
      </c>
      <c r="AN176" s="558" t="str">
        <f>IF(AN175="","",VLOOKUP(AN175,'[9]シフト記号表（従来型・ユニット型共通）'!$C$6:$L$47,10,FALSE))</f>
        <v/>
      </c>
      <c r="AO176" s="558" t="str">
        <f>IF(AO175="","",VLOOKUP(AO175,'[9]シフト記号表（従来型・ユニット型共通）'!$C$6:$L$47,10,FALSE))</f>
        <v/>
      </c>
      <c r="AP176" s="558" t="str">
        <f>IF(AP175="","",VLOOKUP(AP175,'[9]シフト記号表（従来型・ユニット型共通）'!$C$6:$L$47,10,FALSE))</f>
        <v/>
      </c>
      <c r="AQ176" s="559" t="str">
        <f>IF(AQ175="","",VLOOKUP(AQ175,'[9]シフト記号表（従来型・ユニット型共通）'!$C$6:$L$47,10,FALSE))</f>
        <v/>
      </c>
      <c r="AR176" s="557" t="str">
        <f>IF(AR175="","",VLOOKUP(AR175,'[9]シフト記号表（従来型・ユニット型共通）'!$C$6:$L$47,10,FALSE))</f>
        <v/>
      </c>
      <c r="AS176" s="558" t="str">
        <f>IF(AS175="","",VLOOKUP(AS175,'[9]シフト記号表（従来型・ユニット型共通）'!$C$6:$L$47,10,FALSE))</f>
        <v/>
      </c>
      <c r="AT176" s="558" t="str">
        <f>IF(AT175="","",VLOOKUP(AT175,'[9]シフト記号表（従来型・ユニット型共通）'!$C$6:$L$47,10,FALSE))</f>
        <v/>
      </c>
      <c r="AU176" s="558" t="str">
        <f>IF(AU175="","",VLOOKUP(AU175,'[9]シフト記号表（従来型・ユニット型共通）'!$C$6:$L$47,10,FALSE))</f>
        <v/>
      </c>
      <c r="AV176" s="558" t="str">
        <f>IF(AV175="","",VLOOKUP(AV175,'[9]シフト記号表（従来型・ユニット型共通）'!$C$6:$L$47,10,FALSE))</f>
        <v/>
      </c>
      <c r="AW176" s="558" t="str">
        <f>IF(AW175="","",VLOOKUP(AW175,'[9]シフト記号表（従来型・ユニット型共通）'!$C$6:$L$47,10,FALSE))</f>
        <v/>
      </c>
      <c r="AX176" s="559" t="str">
        <f>IF(AX175="","",VLOOKUP(AX175,'[9]シフト記号表（従来型・ユニット型共通）'!$C$6:$L$47,10,FALSE))</f>
        <v/>
      </c>
      <c r="AY176" s="557" t="str">
        <f>IF(AY175="","",VLOOKUP(AY175,'[9]シフト記号表（従来型・ユニット型共通）'!$C$6:$L$47,10,FALSE))</f>
        <v/>
      </c>
      <c r="AZ176" s="558" t="str">
        <f>IF(AZ175="","",VLOOKUP(AZ175,'[9]シフト記号表（従来型・ユニット型共通）'!$C$6:$L$47,10,FALSE))</f>
        <v/>
      </c>
      <c r="BA176" s="558" t="str">
        <f>IF(BA175="","",VLOOKUP(BA175,'[9]シフト記号表（従来型・ユニット型共通）'!$C$6:$L$47,10,FALSE))</f>
        <v/>
      </c>
      <c r="BB176" s="2132">
        <f>IF($BE$3="４週",SUM(W176:AX176),IF($BE$3="暦月",SUM(W176:BA176),""))</f>
        <v>0</v>
      </c>
      <c r="BC176" s="2133"/>
      <c r="BD176" s="2134">
        <f>IF($BE$3="４週",BB176/4,IF($BE$3="暦月",(BB176/($BE$8/7)),""))</f>
        <v>0</v>
      </c>
      <c r="BE176" s="2133"/>
      <c r="BF176" s="2129"/>
      <c r="BG176" s="2130"/>
      <c r="BH176" s="2130"/>
      <c r="BI176" s="2130"/>
      <c r="BJ176" s="2131"/>
    </row>
    <row r="177" spans="2:62" ht="20.25" customHeight="1" x14ac:dyDescent="0.15">
      <c r="B177" s="2049">
        <f>B175+1</f>
        <v>81</v>
      </c>
      <c r="C177" s="2121"/>
      <c r="D177" s="2122"/>
      <c r="E177" s="761"/>
      <c r="F177" s="762"/>
      <c r="G177" s="761"/>
      <c r="H177" s="762"/>
      <c r="I177" s="2123"/>
      <c r="J177" s="2124"/>
      <c r="K177" s="2125"/>
      <c r="L177" s="2126"/>
      <c r="M177" s="2126"/>
      <c r="N177" s="2122"/>
      <c r="O177" s="2066"/>
      <c r="P177" s="2067"/>
      <c r="Q177" s="2067"/>
      <c r="R177" s="2067"/>
      <c r="S177" s="2068"/>
      <c r="T177" s="776" t="s">
        <v>887</v>
      </c>
      <c r="U177" s="777"/>
      <c r="V177" s="778"/>
      <c r="W177" s="549"/>
      <c r="X177" s="550"/>
      <c r="Y177" s="550"/>
      <c r="Z177" s="550"/>
      <c r="AA177" s="550"/>
      <c r="AB177" s="550"/>
      <c r="AC177" s="551"/>
      <c r="AD177" s="549"/>
      <c r="AE177" s="550"/>
      <c r="AF177" s="550"/>
      <c r="AG177" s="550"/>
      <c r="AH177" s="550"/>
      <c r="AI177" s="550"/>
      <c r="AJ177" s="551"/>
      <c r="AK177" s="549"/>
      <c r="AL177" s="550"/>
      <c r="AM177" s="550"/>
      <c r="AN177" s="550"/>
      <c r="AO177" s="550"/>
      <c r="AP177" s="550"/>
      <c r="AQ177" s="551"/>
      <c r="AR177" s="549"/>
      <c r="AS177" s="550"/>
      <c r="AT177" s="550"/>
      <c r="AU177" s="550"/>
      <c r="AV177" s="550"/>
      <c r="AW177" s="550"/>
      <c r="AX177" s="551"/>
      <c r="AY177" s="549"/>
      <c r="AZ177" s="550"/>
      <c r="BA177" s="772"/>
      <c r="BB177" s="2127"/>
      <c r="BC177" s="2128"/>
      <c r="BD177" s="2116"/>
      <c r="BE177" s="2117"/>
      <c r="BF177" s="2118"/>
      <c r="BG177" s="2119"/>
      <c r="BH177" s="2119"/>
      <c r="BI177" s="2119"/>
      <c r="BJ177" s="2120"/>
    </row>
    <row r="178" spans="2:62" ht="20.25" customHeight="1" x14ac:dyDescent="0.15">
      <c r="B178" s="2050"/>
      <c r="C178" s="2135"/>
      <c r="D178" s="2136"/>
      <c r="E178" s="779"/>
      <c r="F178" s="780">
        <f>C177</f>
        <v>0</v>
      </c>
      <c r="G178" s="779"/>
      <c r="H178" s="780">
        <f>I177</f>
        <v>0</v>
      </c>
      <c r="I178" s="2137"/>
      <c r="J178" s="2138"/>
      <c r="K178" s="2139"/>
      <c r="L178" s="2140"/>
      <c r="M178" s="2140"/>
      <c r="N178" s="2136"/>
      <c r="O178" s="2066"/>
      <c r="P178" s="2067"/>
      <c r="Q178" s="2067"/>
      <c r="R178" s="2067"/>
      <c r="S178" s="2068"/>
      <c r="T178" s="773" t="s">
        <v>888</v>
      </c>
      <c r="U178" s="774"/>
      <c r="V178" s="775"/>
      <c r="W178" s="557" t="str">
        <f>IF(W177="","",VLOOKUP(W177,'[9]シフト記号表（従来型・ユニット型共通）'!$C$6:$L$47,10,FALSE))</f>
        <v/>
      </c>
      <c r="X178" s="558" t="str">
        <f>IF(X177="","",VLOOKUP(X177,'[9]シフト記号表（従来型・ユニット型共通）'!$C$6:$L$47,10,FALSE))</f>
        <v/>
      </c>
      <c r="Y178" s="558" t="str">
        <f>IF(Y177="","",VLOOKUP(Y177,'[9]シフト記号表（従来型・ユニット型共通）'!$C$6:$L$47,10,FALSE))</f>
        <v/>
      </c>
      <c r="Z178" s="558" t="str">
        <f>IF(Z177="","",VLOOKUP(Z177,'[9]シフト記号表（従来型・ユニット型共通）'!$C$6:$L$47,10,FALSE))</f>
        <v/>
      </c>
      <c r="AA178" s="558" t="str">
        <f>IF(AA177="","",VLOOKUP(AA177,'[9]シフト記号表（従来型・ユニット型共通）'!$C$6:$L$47,10,FALSE))</f>
        <v/>
      </c>
      <c r="AB178" s="558" t="str">
        <f>IF(AB177="","",VLOOKUP(AB177,'[9]シフト記号表（従来型・ユニット型共通）'!$C$6:$L$47,10,FALSE))</f>
        <v/>
      </c>
      <c r="AC178" s="559" t="str">
        <f>IF(AC177="","",VLOOKUP(AC177,'[9]シフト記号表（従来型・ユニット型共通）'!$C$6:$L$47,10,FALSE))</f>
        <v/>
      </c>
      <c r="AD178" s="557" t="str">
        <f>IF(AD177="","",VLOOKUP(AD177,'[9]シフト記号表（従来型・ユニット型共通）'!$C$6:$L$47,10,FALSE))</f>
        <v/>
      </c>
      <c r="AE178" s="558" t="str">
        <f>IF(AE177="","",VLOOKUP(AE177,'[9]シフト記号表（従来型・ユニット型共通）'!$C$6:$L$47,10,FALSE))</f>
        <v/>
      </c>
      <c r="AF178" s="558" t="str">
        <f>IF(AF177="","",VLOOKUP(AF177,'[9]シフト記号表（従来型・ユニット型共通）'!$C$6:$L$47,10,FALSE))</f>
        <v/>
      </c>
      <c r="AG178" s="558" t="str">
        <f>IF(AG177="","",VLOOKUP(AG177,'[9]シフト記号表（従来型・ユニット型共通）'!$C$6:$L$47,10,FALSE))</f>
        <v/>
      </c>
      <c r="AH178" s="558" t="str">
        <f>IF(AH177="","",VLOOKUP(AH177,'[9]シフト記号表（従来型・ユニット型共通）'!$C$6:$L$47,10,FALSE))</f>
        <v/>
      </c>
      <c r="AI178" s="558" t="str">
        <f>IF(AI177="","",VLOOKUP(AI177,'[9]シフト記号表（従来型・ユニット型共通）'!$C$6:$L$47,10,FALSE))</f>
        <v/>
      </c>
      <c r="AJ178" s="559" t="str">
        <f>IF(AJ177="","",VLOOKUP(AJ177,'[9]シフト記号表（従来型・ユニット型共通）'!$C$6:$L$47,10,FALSE))</f>
        <v/>
      </c>
      <c r="AK178" s="557" t="str">
        <f>IF(AK177="","",VLOOKUP(AK177,'[9]シフト記号表（従来型・ユニット型共通）'!$C$6:$L$47,10,FALSE))</f>
        <v/>
      </c>
      <c r="AL178" s="558" t="str">
        <f>IF(AL177="","",VLOOKUP(AL177,'[9]シフト記号表（従来型・ユニット型共通）'!$C$6:$L$47,10,FALSE))</f>
        <v/>
      </c>
      <c r="AM178" s="558" t="str">
        <f>IF(AM177="","",VLOOKUP(AM177,'[9]シフト記号表（従来型・ユニット型共通）'!$C$6:$L$47,10,FALSE))</f>
        <v/>
      </c>
      <c r="AN178" s="558" t="str">
        <f>IF(AN177="","",VLOOKUP(AN177,'[9]シフト記号表（従来型・ユニット型共通）'!$C$6:$L$47,10,FALSE))</f>
        <v/>
      </c>
      <c r="AO178" s="558" t="str">
        <f>IF(AO177="","",VLOOKUP(AO177,'[9]シフト記号表（従来型・ユニット型共通）'!$C$6:$L$47,10,FALSE))</f>
        <v/>
      </c>
      <c r="AP178" s="558" t="str">
        <f>IF(AP177="","",VLOOKUP(AP177,'[9]シフト記号表（従来型・ユニット型共通）'!$C$6:$L$47,10,FALSE))</f>
        <v/>
      </c>
      <c r="AQ178" s="559" t="str">
        <f>IF(AQ177="","",VLOOKUP(AQ177,'[9]シフト記号表（従来型・ユニット型共通）'!$C$6:$L$47,10,FALSE))</f>
        <v/>
      </c>
      <c r="AR178" s="557" t="str">
        <f>IF(AR177="","",VLOOKUP(AR177,'[9]シフト記号表（従来型・ユニット型共通）'!$C$6:$L$47,10,FALSE))</f>
        <v/>
      </c>
      <c r="AS178" s="558" t="str">
        <f>IF(AS177="","",VLOOKUP(AS177,'[9]シフト記号表（従来型・ユニット型共通）'!$C$6:$L$47,10,FALSE))</f>
        <v/>
      </c>
      <c r="AT178" s="558" t="str">
        <f>IF(AT177="","",VLOOKUP(AT177,'[9]シフト記号表（従来型・ユニット型共通）'!$C$6:$L$47,10,FALSE))</f>
        <v/>
      </c>
      <c r="AU178" s="558" t="str">
        <f>IF(AU177="","",VLOOKUP(AU177,'[9]シフト記号表（従来型・ユニット型共通）'!$C$6:$L$47,10,FALSE))</f>
        <v/>
      </c>
      <c r="AV178" s="558" t="str">
        <f>IF(AV177="","",VLOOKUP(AV177,'[9]シフト記号表（従来型・ユニット型共通）'!$C$6:$L$47,10,FALSE))</f>
        <v/>
      </c>
      <c r="AW178" s="558" t="str">
        <f>IF(AW177="","",VLOOKUP(AW177,'[9]シフト記号表（従来型・ユニット型共通）'!$C$6:$L$47,10,FALSE))</f>
        <v/>
      </c>
      <c r="AX178" s="559" t="str">
        <f>IF(AX177="","",VLOOKUP(AX177,'[9]シフト記号表（従来型・ユニット型共通）'!$C$6:$L$47,10,FALSE))</f>
        <v/>
      </c>
      <c r="AY178" s="557" t="str">
        <f>IF(AY177="","",VLOOKUP(AY177,'[9]シフト記号表（従来型・ユニット型共通）'!$C$6:$L$47,10,FALSE))</f>
        <v/>
      </c>
      <c r="AZ178" s="558" t="str">
        <f>IF(AZ177="","",VLOOKUP(AZ177,'[9]シフト記号表（従来型・ユニット型共通）'!$C$6:$L$47,10,FALSE))</f>
        <v/>
      </c>
      <c r="BA178" s="558" t="str">
        <f>IF(BA177="","",VLOOKUP(BA177,'[9]シフト記号表（従来型・ユニット型共通）'!$C$6:$L$47,10,FALSE))</f>
        <v/>
      </c>
      <c r="BB178" s="2132">
        <f>IF($BE$3="４週",SUM(W178:AX178),IF($BE$3="暦月",SUM(W178:BA178),""))</f>
        <v>0</v>
      </c>
      <c r="BC178" s="2133"/>
      <c r="BD178" s="2134">
        <f>IF($BE$3="４週",BB178/4,IF($BE$3="暦月",(BB178/($BE$8/7)),""))</f>
        <v>0</v>
      </c>
      <c r="BE178" s="2133"/>
      <c r="BF178" s="2129"/>
      <c r="BG178" s="2130"/>
      <c r="BH178" s="2130"/>
      <c r="BI178" s="2130"/>
      <c r="BJ178" s="2131"/>
    </row>
    <row r="179" spans="2:62" ht="20.25" customHeight="1" x14ac:dyDescent="0.15">
      <c r="B179" s="2049">
        <f>B177+1</f>
        <v>82</v>
      </c>
      <c r="C179" s="2121"/>
      <c r="D179" s="2122"/>
      <c r="E179" s="761"/>
      <c r="F179" s="762"/>
      <c r="G179" s="761"/>
      <c r="H179" s="762"/>
      <c r="I179" s="2123"/>
      <c r="J179" s="2124"/>
      <c r="K179" s="2125"/>
      <c r="L179" s="2126"/>
      <c r="M179" s="2126"/>
      <c r="N179" s="2122"/>
      <c r="O179" s="2066"/>
      <c r="P179" s="2067"/>
      <c r="Q179" s="2067"/>
      <c r="R179" s="2067"/>
      <c r="S179" s="2068"/>
      <c r="T179" s="776" t="s">
        <v>887</v>
      </c>
      <c r="U179" s="777"/>
      <c r="V179" s="778"/>
      <c r="W179" s="549"/>
      <c r="X179" s="550"/>
      <c r="Y179" s="550"/>
      <c r="Z179" s="550"/>
      <c r="AA179" s="550"/>
      <c r="AB179" s="550"/>
      <c r="AC179" s="551"/>
      <c r="AD179" s="549"/>
      <c r="AE179" s="550"/>
      <c r="AF179" s="550"/>
      <c r="AG179" s="550"/>
      <c r="AH179" s="550"/>
      <c r="AI179" s="550"/>
      <c r="AJ179" s="551"/>
      <c r="AK179" s="549"/>
      <c r="AL179" s="550"/>
      <c r="AM179" s="550"/>
      <c r="AN179" s="550"/>
      <c r="AO179" s="550"/>
      <c r="AP179" s="550"/>
      <c r="AQ179" s="551"/>
      <c r="AR179" s="549"/>
      <c r="AS179" s="550"/>
      <c r="AT179" s="550"/>
      <c r="AU179" s="550"/>
      <c r="AV179" s="550"/>
      <c r="AW179" s="550"/>
      <c r="AX179" s="551"/>
      <c r="AY179" s="549"/>
      <c r="AZ179" s="550"/>
      <c r="BA179" s="772"/>
      <c r="BB179" s="2127"/>
      <c r="BC179" s="2128"/>
      <c r="BD179" s="2116"/>
      <c r="BE179" s="2117"/>
      <c r="BF179" s="2118"/>
      <c r="BG179" s="2119"/>
      <c r="BH179" s="2119"/>
      <c r="BI179" s="2119"/>
      <c r="BJ179" s="2120"/>
    </row>
    <row r="180" spans="2:62" ht="20.25" customHeight="1" x14ac:dyDescent="0.15">
      <c r="B180" s="2050"/>
      <c r="C180" s="2135"/>
      <c r="D180" s="2136"/>
      <c r="E180" s="779"/>
      <c r="F180" s="780">
        <f>C179</f>
        <v>0</v>
      </c>
      <c r="G180" s="779"/>
      <c r="H180" s="780">
        <f>I179</f>
        <v>0</v>
      </c>
      <c r="I180" s="2137"/>
      <c r="J180" s="2138"/>
      <c r="K180" s="2139"/>
      <c r="L180" s="2140"/>
      <c r="M180" s="2140"/>
      <c r="N180" s="2136"/>
      <c r="O180" s="2066"/>
      <c r="P180" s="2067"/>
      <c r="Q180" s="2067"/>
      <c r="R180" s="2067"/>
      <c r="S180" s="2068"/>
      <c r="T180" s="773" t="s">
        <v>888</v>
      </c>
      <c r="U180" s="774"/>
      <c r="V180" s="775"/>
      <c r="W180" s="557" t="str">
        <f>IF(W179="","",VLOOKUP(W179,'[9]シフト記号表（従来型・ユニット型共通）'!$C$6:$L$47,10,FALSE))</f>
        <v/>
      </c>
      <c r="X180" s="558" t="str">
        <f>IF(X179="","",VLOOKUP(X179,'[9]シフト記号表（従来型・ユニット型共通）'!$C$6:$L$47,10,FALSE))</f>
        <v/>
      </c>
      <c r="Y180" s="558" t="str">
        <f>IF(Y179="","",VLOOKUP(Y179,'[9]シフト記号表（従来型・ユニット型共通）'!$C$6:$L$47,10,FALSE))</f>
        <v/>
      </c>
      <c r="Z180" s="558" t="str">
        <f>IF(Z179="","",VLOOKUP(Z179,'[9]シフト記号表（従来型・ユニット型共通）'!$C$6:$L$47,10,FALSE))</f>
        <v/>
      </c>
      <c r="AA180" s="558" t="str">
        <f>IF(AA179="","",VLOOKUP(AA179,'[9]シフト記号表（従来型・ユニット型共通）'!$C$6:$L$47,10,FALSE))</f>
        <v/>
      </c>
      <c r="AB180" s="558" t="str">
        <f>IF(AB179="","",VLOOKUP(AB179,'[9]シフト記号表（従来型・ユニット型共通）'!$C$6:$L$47,10,FALSE))</f>
        <v/>
      </c>
      <c r="AC180" s="559" t="str">
        <f>IF(AC179="","",VLOOKUP(AC179,'[9]シフト記号表（従来型・ユニット型共通）'!$C$6:$L$47,10,FALSE))</f>
        <v/>
      </c>
      <c r="AD180" s="557" t="str">
        <f>IF(AD179="","",VLOOKUP(AD179,'[9]シフト記号表（従来型・ユニット型共通）'!$C$6:$L$47,10,FALSE))</f>
        <v/>
      </c>
      <c r="AE180" s="558" t="str">
        <f>IF(AE179="","",VLOOKUP(AE179,'[9]シフト記号表（従来型・ユニット型共通）'!$C$6:$L$47,10,FALSE))</f>
        <v/>
      </c>
      <c r="AF180" s="558" t="str">
        <f>IF(AF179="","",VLOOKUP(AF179,'[9]シフト記号表（従来型・ユニット型共通）'!$C$6:$L$47,10,FALSE))</f>
        <v/>
      </c>
      <c r="AG180" s="558" t="str">
        <f>IF(AG179="","",VLOOKUP(AG179,'[9]シフト記号表（従来型・ユニット型共通）'!$C$6:$L$47,10,FALSE))</f>
        <v/>
      </c>
      <c r="AH180" s="558" t="str">
        <f>IF(AH179="","",VLOOKUP(AH179,'[9]シフト記号表（従来型・ユニット型共通）'!$C$6:$L$47,10,FALSE))</f>
        <v/>
      </c>
      <c r="AI180" s="558" t="str">
        <f>IF(AI179="","",VLOOKUP(AI179,'[9]シフト記号表（従来型・ユニット型共通）'!$C$6:$L$47,10,FALSE))</f>
        <v/>
      </c>
      <c r="AJ180" s="559" t="str">
        <f>IF(AJ179="","",VLOOKUP(AJ179,'[9]シフト記号表（従来型・ユニット型共通）'!$C$6:$L$47,10,FALSE))</f>
        <v/>
      </c>
      <c r="AK180" s="557" t="str">
        <f>IF(AK179="","",VLOOKUP(AK179,'[9]シフト記号表（従来型・ユニット型共通）'!$C$6:$L$47,10,FALSE))</f>
        <v/>
      </c>
      <c r="AL180" s="558" t="str">
        <f>IF(AL179="","",VLOOKUP(AL179,'[9]シフト記号表（従来型・ユニット型共通）'!$C$6:$L$47,10,FALSE))</f>
        <v/>
      </c>
      <c r="AM180" s="558" t="str">
        <f>IF(AM179="","",VLOOKUP(AM179,'[9]シフト記号表（従来型・ユニット型共通）'!$C$6:$L$47,10,FALSE))</f>
        <v/>
      </c>
      <c r="AN180" s="558" t="str">
        <f>IF(AN179="","",VLOOKUP(AN179,'[9]シフト記号表（従来型・ユニット型共通）'!$C$6:$L$47,10,FALSE))</f>
        <v/>
      </c>
      <c r="AO180" s="558" t="str">
        <f>IF(AO179="","",VLOOKUP(AO179,'[9]シフト記号表（従来型・ユニット型共通）'!$C$6:$L$47,10,FALSE))</f>
        <v/>
      </c>
      <c r="AP180" s="558" t="str">
        <f>IF(AP179="","",VLOOKUP(AP179,'[9]シフト記号表（従来型・ユニット型共通）'!$C$6:$L$47,10,FALSE))</f>
        <v/>
      </c>
      <c r="AQ180" s="559" t="str">
        <f>IF(AQ179="","",VLOOKUP(AQ179,'[9]シフト記号表（従来型・ユニット型共通）'!$C$6:$L$47,10,FALSE))</f>
        <v/>
      </c>
      <c r="AR180" s="557" t="str">
        <f>IF(AR179="","",VLOOKUP(AR179,'[9]シフト記号表（従来型・ユニット型共通）'!$C$6:$L$47,10,FALSE))</f>
        <v/>
      </c>
      <c r="AS180" s="558" t="str">
        <f>IF(AS179="","",VLOOKUP(AS179,'[9]シフト記号表（従来型・ユニット型共通）'!$C$6:$L$47,10,FALSE))</f>
        <v/>
      </c>
      <c r="AT180" s="558" t="str">
        <f>IF(AT179="","",VLOOKUP(AT179,'[9]シフト記号表（従来型・ユニット型共通）'!$C$6:$L$47,10,FALSE))</f>
        <v/>
      </c>
      <c r="AU180" s="558" t="str">
        <f>IF(AU179="","",VLOOKUP(AU179,'[9]シフト記号表（従来型・ユニット型共通）'!$C$6:$L$47,10,FALSE))</f>
        <v/>
      </c>
      <c r="AV180" s="558" t="str">
        <f>IF(AV179="","",VLOOKUP(AV179,'[9]シフト記号表（従来型・ユニット型共通）'!$C$6:$L$47,10,FALSE))</f>
        <v/>
      </c>
      <c r="AW180" s="558" t="str">
        <f>IF(AW179="","",VLOOKUP(AW179,'[9]シフト記号表（従来型・ユニット型共通）'!$C$6:$L$47,10,FALSE))</f>
        <v/>
      </c>
      <c r="AX180" s="559" t="str">
        <f>IF(AX179="","",VLOOKUP(AX179,'[9]シフト記号表（従来型・ユニット型共通）'!$C$6:$L$47,10,FALSE))</f>
        <v/>
      </c>
      <c r="AY180" s="557" t="str">
        <f>IF(AY179="","",VLOOKUP(AY179,'[9]シフト記号表（従来型・ユニット型共通）'!$C$6:$L$47,10,FALSE))</f>
        <v/>
      </c>
      <c r="AZ180" s="558" t="str">
        <f>IF(AZ179="","",VLOOKUP(AZ179,'[9]シフト記号表（従来型・ユニット型共通）'!$C$6:$L$47,10,FALSE))</f>
        <v/>
      </c>
      <c r="BA180" s="558" t="str">
        <f>IF(BA179="","",VLOOKUP(BA179,'[9]シフト記号表（従来型・ユニット型共通）'!$C$6:$L$47,10,FALSE))</f>
        <v/>
      </c>
      <c r="BB180" s="2132">
        <f>IF($BE$3="４週",SUM(W180:AX180),IF($BE$3="暦月",SUM(W180:BA180),""))</f>
        <v>0</v>
      </c>
      <c r="BC180" s="2133"/>
      <c r="BD180" s="2134">
        <f>IF($BE$3="４週",BB180/4,IF($BE$3="暦月",(BB180/($BE$8/7)),""))</f>
        <v>0</v>
      </c>
      <c r="BE180" s="2133"/>
      <c r="BF180" s="2129"/>
      <c r="BG180" s="2130"/>
      <c r="BH180" s="2130"/>
      <c r="BI180" s="2130"/>
      <c r="BJ180" s="2131"/>
    </row>
    <row r="181" spans="2:62" ht="20.25" customHeight="1" x14ac:dyDescent="0.15">
      <c r="B181" s="2049">
        <f>B179+1</f>
        <v>83</v>
      </c>
      <c r="C181" s="2121"/>
      <c r="D181" s="2122"/>
      <c r="E181" s="761"/>
      <c r="F181" s="762"/>
      <c r="G181" s="761"/>
      <c r="H181" s="762"/>
      <c r="I181" s="2123"/>
      <c r="J181" s="2124"/>
      <c r="K181" s="2125"/>
      <c r="L181" s="2126"/>
      <c r="M181" s="2126"/>
      <c r="N181" s="2122"/>
      <c r="O181" s="2066"/>
      <c r="P181" s="2067"/>
      <c r="Q181" s="2067"/>
      <c r="R181" s="2067"/>
      <c r="S181" s="2068"/>
      <c r="T181" s="776" t="s">
        <v>887</v>
      </c>
      <c r="U181" s="777"/>
      <c r="V181" s="778"/>
      <c r="W181" s="549"/>
      <c r="X181" s="550"/>
      <c r="Y181" s="550"/>
      <c r="Z181" s="550"/>
      <c r="AA181" s="550"/>
      <c r="AB181" s="550"/>
      <c r="AC181" s="551"/>
      <c r="AD181" s="549"/>
      <c r="AE181" s="550"/>
      <c r="AF181" s="550"/>
      <c r="AG181" s="550"/>
      <c r="AH181" s="550"/>
      <c r="AI181" s="550"/>
      <c r="AJ181" s="551"/>
      <c r="AK181" s="549"/>
      <c r="AL181" s="550"/>
      <c r="AM181" s="550"/>
      <c r="AN181" s="550"/>
      <c r="AO181" s="550"/>
      <c r="AP181" s="550"/>
      <c r="AQ181" s="551"/>
      <c r="AR181" s="549"/>
      <c r="AS181" s="550"/>
      <c r="AT181" s="550"/>
      <c r="AU181" s="550"/>
      <c r="AV181" s="550"/>
      <c r="AW181" s="550"/>
      <c r="AX181" s="551"/>
      <c r="AY181" s="549"/>
      <c r="AZ181" s="550"/>
      <c r="BA181" s="772"/>
      <c r="BB181" s="2127"/>
      <c r="BC181" s="2128"/>
      <c r="BD181" s="2116"/>
      <c r="BE181" s="2117"/>
      <c r="BF181" s="2118"/>
      <c r="BG181" s="2119"/>
      <c r="BH181" s="2119"/>
      <c r="BI181" s="2119"/>
      <c r="BJ181" s="2120"/>
    </row>
    <row r="182" spans="2:62" ht="20.25" customHeight="1" x14ac:dyDescent="0.15">
      <c r="B182" s="2050"/>
      <c r="C182" s="2135"/>
      <c r="D182" s="2136"/>
      <c r="E182" s="779"/>
      <c r="F182" s="780">
        <f>C181</f>
        <v>0</v>
      </c>
      <c r="G182" s="779"/>
      <c r="H182" s="780">
        <f>I181</f>
        <v>0</v>
      </c>
      <c r="I182" s="2137"/>
      <c r="J182" s="2138"/>
      <c r="K182" s="2139"/>
      <c r="L182" s="2140"/>
      <c r="M182" s="2140"/>
      <c r="N182" s="2136"/>
      <c r="O182" s="2066"/>
      <c r="P182" s="2067"/>
      <c r="Q182" s="2067"/>
      <c r="R182" s="2067"/>
      <c r="S182" s="2068"/>
      <c r="T182" s="773" t="s">
        <v>888</v>
      </c>
      <c r="U182" s="774"/>
      <c r="V182" s="775"/>
      <c r="W182" s="557" t="str">
        <f>IF(W181="","",VLOOKUP(W181,'[9]シフト記号表（従来型・ユニット型共通）'!$C$6:$L$47,10,FALSE))</f>
        <v/>
      </c>
      <c r="X182" s="558" t="str">
        <f>IF(X181="","",VLOOKUP(X181,'[9]シフト記号表（従来型・ユニット型共通）'!$C$6:$L$47,10,FALSE))</f>
        <v/>
      </c>
      <c r="Y182" s="558" t="str">
        <f>IF(Y181="","",VLOOKUP(Y181,'[9]シフト記号表（従来型・ユニット型共通）'!$C$6:$L$47,10,FALSE))</f>
        <v/>
      </c>
      <c r="Z182" s="558" t="str">
        <f>IF(Z181="","",VLOOKUP(Z181,'[9]シフト記号表（従来型・ユニット型共通）'!$C$6:$L$47,10,FALSE))</f>
        <v/>
      </c>
      <c r="AA182" s="558" t="str">
        <f>IF(AA181="","",VLOOKUP(AA181,'[9]シフト記号表（従来型・ユニット型共通）'!$C$6:$L$47,10,FALSE))</f>
        <v/>
      </c>
      <c r="AB182" s="558" t="str">
        <f>IF(AB181="","",VLOOKUP(AB181,'[9]シフト記号表（従来型・ユニット型共通）'!$C$6:$L$47,10,FALSE))</f>
        <v/>
      </c>
      <c r="AC182" s="559" t="str">
        <f>IF(AC181="","",VLOOKUP(AC181,'[9]シフト記号表（従来型・ユニット型共通）'!$C$6:$L$47,10,FALSE))</f>
        <v/>
      </c>
      <c r="AD182" s="557" t="str">
        <f>IF(AD181="","",VLOOKUP(AD181,'[9]シフト記号表（従来型・ユニット型共通）'!$C$6:$L$47,10,FALSE))</f>
        <v/>
      </c>
      <c r="AE182" s="558" t="str">
        <f>IF(AE181="","",VLOOKUP(AE181,'[9]シフト記号表（従来型・ユニット型共通）'!$C$6:$L$47,10,FALSE))</f>
        <v/>
      </c>
      <c r="AF182" s="558" t="str">
        <f>IF(AF181="","",VLOOKUP(AF181,'[9]シフト記号表（従来型・ユニット型共通）'!$C$6:$L$47,10,FALSE))</f>
        <v/>
      </c>
      <c r="AG182" s="558" t="str">
        <f>IF(AG181="","",VLOOKUP(AG181,'[9]シフト記号表（従来型・ユニット型共通）'!$C$6:$L$47,10,FALSE))</f>
        <v/>
      </c>
      <c r="AH182" s="558" t="str">
        <f>IF(AH181="","",VLOOKUP(AH181,'[9]シフト記号表（従来型・ユニット型共通）'!$C$6:$L$47,10,FALSE))</f>
        <v/>
      </c>
      <c r="AI182" s="558" t="str">
        <f>IF(AI181="","",VLOOKUP(AI181,'[9]シフト記号表（従来型・ユニット型共通）'!$C$6:$L$47,10,FALSE))</f>
        <v/>
      </c>
      <c r="AJ182" s="559" t="str">
        <f>IF(AJ181="","",VLOOKUP(AJ181,'[9]シフト記号表（従来型・ユニット型共通）'!$C$6:$L$47,10,FALSE))</f>
        <v/>
      </c>
      <c r="AK182" s="557" t="str">
        <f>IF(AK181="","",VLOOKUP(AK181,'[9]シフト記号表（従来型・ユニット型共通）'!$C$6:$L$47,10,FALSE))</f>
        <v/>
      </c>
      <c r="AL182" s="558" t="str">
        <f>IF(AL181="","",VLOOKUP(AL181,'[9]シフト記号表（従来型・ユニット型共通）'!$C$6:$L$47,10,FALSE))</f>
        <v/>
      </c>
      <c r="AM182" s="558" t="str">
        <f>IF(AM181="","",VLOOKUP(AM181,'[9]シフト記号表（従来型・ユニット型共通）'!$C$6:$L$47,10,FALSE))</f>
        <v/>
      </c>
      <c r="AN182" s="558" t="str">
        <f>IF(AN181="","",VLOOKUP(AN181,'[9]シフト記号表（従来型・ユニット型共通）'!$C$6:$L$47,10,FALSE))</f>
        <v/>
      </c>
      <c r="AO182" s="558" t="str">
        <f>IF(AO181="","",VLOOKUP(AO181,'[9]シフト記号表（従来型・ユニット型共通）'!$C$6:$L$47,10,FALSE))</f>
        <v/>
      </c>
      <c r="AP182" s="558" t="str">
        <f>IF(AP181="","",VLOOKUP(AP181,'[9]シフト記号表（従来型・ユニット型共通）'!$C$6:$L$47,10,FALSE))</f>
        <v/>
      </c>
      <c r="AQ182" s="559" t="str">
        <f>IF(AQ181="","",VLOOKUP(AQ181,'[9]シフト記号表（従来型・ユニット型共通）'!$C$6:$L$47,10,FALSE))</f>
        <v/>
      </c>
      <c r="AR182" s="557" t="str">
        <f>IF(AR181="","",VLOOKUP(AR181,'[9]シフト記号表（従来型・ユニット型共通）'!$C$6:$L$47,10,FALSE))</f>
        <v/>
      </c>
      <c r="AS182" s="558" t="str">
        <f>IF(AS181="","",VLOOKUP(AS181,'[9]シフト記号表（従来型・ユニット型共通）'!$C$6:$L$47,10,FALSE))</f>
        <v/>
      </c>
      <c r="AT182" s="558" t="str">
        <f>IF(AT181="","",VLOOKUP(AT181,'[9]シフト記号表（従来型・ユニット型共通）'!$C$6:$L$47,10,FALSE))</f>
        <v/>
      </c>
      <c r="AU182" s="558" t="str">
        <f>IF(AU181="","",VLOOKUP(AU181,'[9]シフト記号表（従来型・ユニット型共通）'!$C$6:$L$47,10,FALSE))</f>
        <v/>
      </c>
      <c r="AV182" s="558" t="str">
        <f>IF(AV181="","",VLOOKUP(AV181,'[9]シフト記号表（従来型・ユニット型共通）'!$C$6:$L$47,10,FALSE))</f>
        <v/>
      </c>
      <c r="AW182" s="558" t="str">
        <f>IF(AW181="","",VLOOKUP(AW181,'[9]シフト記号表（従来型・ユニット型共通）'!$C$6:$L$47,10,FALSE))</f>
        <v/>
      </c>
      <c r="AX182" s="559" t="str">
        <f>IF(AX181="","",VLOOKUP(AX181,'[9]シフト記号表（従来型・ユニット型共通）'!$C$6:$L$47,10,FALSE))</f>
        <v/>
      </c>
      <c r="AY182" s="557" t="str">
        <f>IF(AY181="","",VLOOKUP(AY181,'[9]シフト記号表（従来型・ユニット型共通）'!$C$6:$L$47,10,FALSE))</f>
        <v/>
      </c>
      <c r="AZ182" s="558" t="str">
        <f>IF(AZ181="","",VLOOKUP(AZ181,'[9]シフト記号表（従来型・ユニット型共通）'!$C$6:$L$47,10,FALSE))</f>
        <v/>
      </c>
      <c r="BA182" s="558" t="str">
        <f>IF(BA181="","",VLOOKUP(BA181,'[9]シフト記号表（従来型・ユニット型共通）'!$C$6:$L$47,10,FALSE))</f>
        <v/>
      </c>
      <c r="BB182" s="2132">
        <f>IF($BE$3="４週",SUM(W182:AX182),IF($BE$3="暦月",SUM(W182:BA182),""))</f>
        <v>0</v>
      </c>
      <c r="BC182" s="2133"/>
      <c r="BD182" s="2134">
        <f>IF($BE$3="４週",BB182/4,IF($BE$3="暦月",(BB182/($BE$8/7)),""))</f>
        <v>0</v>
      </c>
      <c r="BE182" s="2133"/>
      <c r="BF182" s="2129"/>
      <c r="BG182" s="2130"/>
      <c r="BH182" s="2130"/>
      <c r="BI182" s="2130"/>
      <c r="BJ182" s="2131"/>
    </row>
    <row r="183" spans="2:62" ht="20.25" customHeight="1" x14ac:dyDescent="0.15">
      <c r="B183" s="2049">
        <f>B181+1</f>
        <v>84</v>
      </c>
      <c r="C183" s="2121"/>
      <c r="D183" s="2122"/>
      <c r="E183" s="761"/>
      <c r="F183" s="762"/>
      <c r="G183" s="761"/>
      <c r="H183" s="762"/>
      <c r="I183" s="2123"/>
      <c r="J183" s="2124"/>
      <c r="K183" s="2125"/>
      <c r="L183" s="2126"/>
      <c r="M183" s="2126"/>
      <c r="N183" s="2122"/>
      <c r="O183" s="2066"/>
      <c r="P183" s="2067"/>
      <c r="Q183" s="2067"/>
      <c r="R183" s="2067"/>
      <c r="S183" s="2068"/>
      <c r="T183" s="776" t="s">
        <v>887</v>
      </c>
      <c r="U183" s="777"/>
      <c r="V183" s="778"/>
      <c r="W183" s="549"/>
      <c r="X183" s="550"/>
      <c r="Y183" s="550"/>
      <c r="Z183" s="550"/>
      <c r="AA183" s="550"/>
      <c r="AB183" s="550"/>
      <c r="AC183" s="551"/>
      <c r="AD183" s="549"/>
      <c r="AE183" s="550"/>
      <c r="AF183" s="550"/>
      <c r="AG183" s="550"/>
      <c r="AH183" s="550"/>
      <c r="AI183" s="550"/>
      <c r="AJ183" s="551"/>
      <c r="AK183" s="549"/>
      <c r="AL183" s="550"/>
      <c r="AM183" s="550"/>
      <c r="AN183" s="550"/>
      <c r="AO183" s="550"/>
      <c r="AP183" s="550"/>
      <c r="AQ183" s="551"/>
      <c r="AR183" s="549"/>
      <c r="AS183" s="550"/>
      <c r="AT183" s="550"/>
      <c r="AU183" s="550"/>
      <c r="AV183" s="550"/>
      <c r="AW183" s="550"/>
      <c r="AX183" s="551"/>
      <c r="AY183" s="549"/>
      <c r="AZ183" s="550"/>
      <c r="BA183" s="772"/>
      <c r="BB183" s="2127"/>
      <c r="BC183" s="2128"/>
      <c r="BD183" s="2116"/>
      <c r="BE183" s="2117"/>
      <c r="BF183" s="2118"/>
      <c r="BG183" s="2119"/>
      <c r="BH183" s="2119"/>
      <c r="BI183" s="2119"/>
      <c r="BJ183" s="2120"/>
    </row>
    <row r="184" spans="2:62" ht="20.25" customHeight="1" x14ac:dyDescent="0.15">
      <c r="B184" s="2050"/>
      <c r="C184" s="2135"/>
      <c r="D184" s="2136"/>
      <c r="E184" s="779"/>
      <c r="F184" s="780">
        <f>C183</f>
        <v>0</v>
      </c>
      <c r="G184" s="779"/>
      <c r="H184" s="780">
        <f>I183</f>
        <v>0</v>
      </c>
      <c r="I184" s="2137"/>
      <c r="J184" s="2138"/>
      <c r="K184" s="2139"/>
      <c r="L184" s="2140"/>
      <c r="M184" s="2140"/>
      <c r="N184" s="2136"/>
      <c r="O184" s="2066"/>
      <c r="P184" s="2067"/>
      <c r="Q184" s="2067"/>
      <c r="R184" s="2067"/>
      <c r="S184" s="2068"/>
      <c r="T184" s="773" t="s">
        <v>888</v>
      </c>
      <c r="U184" s="774"/>
      <c r="V184" s="775"/>
      <c r="W184" s="557" t="str">
        <f>IF(W183="","",VLOOKUP(W183,'[9]シフト記号表（従来型・ユニット型共通）'!$C$6:$L$47,10,FALSE))</f>
        <v/>
      </c>
      <c r="X184" s="558" t="str">
        <f>IF(X183="","",VLOOKUP(X183,'[9]シフト記号表（従来型・ユニット型共通）'!$C$6:$L$47,10,FALSE))</f>
        <v/>
      </c>
      <c r="Y184" s="558" t="str">
        <f>IF(Y183="","",VLOOKUP(Y183,'[9]シフト記号表（従来型・ユニット型共通）'!$C$6:$L$47,10,FALSE))</f>
        <v/>
      </c>
      <c r="Z184" s="558" t="str">
        <f>IF(Z183="","",VLOOKUP(Z183,'[9]シフト記号表（従来型・ユニット型共通）'!$C$6:$L$47,10,FALSE))</f>
        <v/>
      </c>
      <c r="AA184" s="558" t="str">
        <f>IF(AA183="","",VLOOKUP(AA183,'[9]シフト記号表（従来型・ユニット型共通）'!$C$6:$L$47,10,FALSE))</f>
        <v/>
      </c>
      <c r="AB184" s="558" t="str">
        <f>IF(AB183="","",VLOOKUP(AB183,'[9]シフト記号表（従来型・ユニット型共通）'!$C$6:$L$47,10,FALSE))</f>
        <v/>
      </c>
      <c r="AC184" s="559" t="str">
        <f>IF(AC183="","",VLOOKUP(AC183,'[9]シフト記号表（従来型・ユニット型共通）'!$C$6:$L$47,10,FALSE))</f>
        <v/>
      </c>
      <c r="AD184" s="557" t="str">
        <f>IF(AD183="","",VLOOKUP(AD183,'[9]シフト記号表（従来型・ユニット型共通）'!$C$6:$L$47,10,FALSE))</f>
        <v/>
      </c>
      <c r="AE184" s="558" t="str">
        <f>IF(AE183="","",VLOOKUP(AE183,'[9]シフト記号表（従来型・ユニット型共通）'!$C$6:$L$47,10,FALSE))</f>
        <v/>
      </c>
      <c r="AF184" s="558" t="str">
        <f>IF(AF183="","",VLOOKUP(AF183,'[9]シフト記号表（従来型・ユニット型共通）'!$C$6:$L$47,10,FALSE))</f>
        <v/>
      </c>
      <c r="AG184" s="558" t="str">
        <f>IF(AG183="","",VLOOKUP(AG183,'[9]シフト記号表（従来型・ユニット型共通）'!$C$6:$L$47,10,FALSE))</f>
        <v/>
      </c>
      <c r="AH184" s="558" t="str">
        <f>IF(AH183="","",VLOOKUP(AH183,'[9]シフト記号表（従来型・ユニット型共通）'!$C$6:$L$47,10,FALSE))</f>
        <v/>
      </c>
      <c r="AI184" s="558" t="str">
        <f>IF(AI183="","",VLOOKUP(AI183,'[9]シフト記号表（従来型・ユニット型共通）'!$C$6:$L$47,10,FALSE))</f>
        <v/>
      </c>
      <c r="AJ184" s="559" t="str">
        <f>IF(AJ183="","",VLOOKUP(AJ183,'[9]シフト記号表（従来型・ユニット型共通）'!$C$6:$L$47,10,FALSE))</f>
        <v/>
      </c>
      <c r="AK184" s="557" t="str">
        <f>IF(AK183="","",VLOOKUP(AK183,'[9]シフト記号表（従来型・ユニット型共通）'!$C$6:$L$47,10,FALSE))</f>
        <v/>
      </c>
      <c r="AL184" s="558" t="str">
        <f>IF(AL183="","",VLOOKUP(AL183,'[9]シフト記号表（従来型・ユニット型共通）'!$C$6:$L$47,10,FALSE))</f>
        <v/>
      </c>
      <c r="AM184" s="558" t="str">
        <f>IF(AM183="","",VLOOKUP(AM183,'[9]シフト記号表（従来型・ユニット型共通）'!$C$6:$L$47,10,FALSE))</f>
        <v/>
      </c>
      <c r="AN184" s="558" t="str">
        <f>IF(AN183="","",VLOOKUP(AN183,'[9]シフト記号表（従来型・ユニット型共通）'!$C$6:$L$47,10,FALSE))</f>
        <v/>
      </c>
      <c r="AO184" s="558" t="str">
        <f>IF(AO183="","",VLOOKUP(AO183,'[9]シフト記号表（従来型・ユニット型共通）'!$C$6:$L$47,10,FALSE))</f>
        <v/>
      </c>
      <c r="AP184" s="558" t="str">
        <f>IF(AP183="","",VLOOKUP(AP183,'[9]シフト記号表（従来型・ユニット型共通）'!$C$6:$L$47,10,FALSE))</f>
        <v/>
      </c>
      <c r="AQ184" s="559" t="str">
        <f>IF(AQ183="","",VLOOKUP(AQ183,'[9]シフト記号表（従来型・ユニット型共通）'!$C$6:$L$47,10,FALSE))</f>
        <v/>
      </c>
      <c r="AR184" s="557" t="str">
        <f>IF(AR183="","",VLOOKUP(AR183,'[9]シフト記号表（従来型・ユニット型共通）'!$C$6:$L$47,10,FALSE))</f>
        <v/>
      </c>
      <c r="AS184" s="558" t="str">
        <f>IF(AS183="","",VLOOKUP(AS183,'[9]シフト記号表（従来型・ユニット型共通）'!$C$6:$L$47,10,FALSE))</f>
        <v/>
      </c>
      <c r="AT184" s="558" t="str">
        <f>IF(AT183="","",VLOOKUP(AT183,'[9]シフト記号表（従来型・ユニット型共通）'!$C$6:$L$47,10,FALSE))</f>
        <v/>
      </c>
      <c r="AU184" s="558" t="str">
        <f>IF(AU183="","",VLOOKUP(AU183,'[9]シフト記号表（従来型・ユニット型共通）'!$C$6:$L$47,10,FALSE))</f>
        <v/>
      </c>
      <c r="AV184" s="558" t="str">
        <f>IF(AV183="","",VLOOKUP(AV183,'[9]シフト記号表（従来型・ユニット型共通）'!$C$6:$L$47,10,FALSE))</f>
        <v/>
      </c>
      <c r="AW184" s="558" t="str">
        <f>IF(AW183="","",VLOOKUP(AW183,'[9]シフト記号表（従来型・ユニット型共通）'!$C$6:$L$47,10,FALSE))</f>
        <v/>
      </c>
      <c r="AX184" s="559" t="str">
        <f>IF(AX183="","",VLOOKUP(AX183,'[9]シフト記号表（従来型・ユニット型共通）'!$C$6:$L$47,10,FALSE))</f>
        <v/>
      </c>
      <c r="AY184" s="557" t="str">
        <f>IF(AY183="","",VLOOKUP(AY183,'[9]シフト記号表（従来型・ユニット型共通）'!$C$6:$L$47,10,FALSE))</f>
        <v/>
      </c>
      <c r="AZ184" s="558" t="str">
        <f>IF(AZ183="","",VLOOKUP(AZ183,'[9]シフト記号表（従来型・ユニット型共通）'!$C$6:$L$47,10,FALSE))</f>
        <v/>
      </c>
      <c r="BA184" s="558" t="str">
        <f>IF(BA183="","",VLOOKUP(BA183,'[9]シフト記号表（従来型・ユニット型共通）'!$C$6:$L$47,10,FALSE))</f>
        <v/>
      </c>
      <c r="BB184" s="2132">
        <f>IF($BE$3="４週",SUM(W184:AX184),IF($BE$3="暦月",SUM(W184:BA184),""))</f>
        <v>0</v>
      </c>
      <c r="BC184" s="2133"/>
      <c r="BD184" s="2134">
        <f>IF($BE$3="４週",BB184/4,IF($BE$3="暦月",(BB184/($BE$8/7)),""))</f>
        <v>0</v>
      </c>
      <c r="BE184" s="2133"/>
      <c r="BF184" s="2129"/>
      <c r="BG184" s="2130"/>
      <c r="BH184" s="2130"/>
      <c r="BI184" s="2130"/>
      <c r="BJ184" s="2131"/>
    </row>
    <row r="185" spans="2:62" ht="20.25" customHeight="1" x14ac:dyDescent="0.15">
      <c r="B185" s="2049">
        <f>B183+1</f>
        <v>85</v>
      </c>
      <c r="C185" s="2121"/>
      <c r="D185" s="2122"/>
      <c r="E185" s="761"/>
      <c r="F185" s="762"/>
      <c r="G185" s="761"/>
      <c r="H185" s="762"/>
      <c r="I185" s="2123"/>
      <c r="J185" s="2124"/>
      <c r="K185" s="2125"/>
      <c r="L185" s="2126"/>
      <c r="M185" s="2126"/>
      <c r="N185" s="2122"/>
      <c r="O185" s="2066"/>
      <c r="P185" s="2067"/>
      <c r="Q185" s="2067"/>
      <c r="R185" s="2067"/>
      <c r="S185" s="2068"/>
      <c r="T185" s="776" t="s">
        <v>887</v>
      </c>
      <c r="U185" s="777"/>
      <c r="V185" s="778"/>
      <c r="W185" s="549"/>
      <c r="X185" s="550"/>
      <c r="Y185" s="550"/>
      <c r="Z185" s="550"/>
      <c r="AA185" s="550"/>
      <c r="AB185" s="550"/>
      <c r="AC185" s="551"/>
      <c r="AD185" s="549"/>
      <c r="AE185" s="550"/>
      <c r="AF185" s="550"/>
      <c r="AG185" s="550"/>
      <c r="AH185" s="550"/>
      <c r="AI185" s="550"/>
      <c r="AJ185" s="551"/>
      <c r="AK185" s="549"/>
      <c r="AL185" s="550"/>
      <c r="AM185" s="550"/>
      <c r="AN185" s="550"/>
      <c r="AO185" s="550"/>
      <c r="AP185" s="550"/>
      <c r="AQ185" s="551"/>
      <c r="AR185" s="549"/>
      <c r="AS185" s="550"/>
      <c r="AT185" s="550"/>
      <c r="AU185" s="550"/>
      <c r="AV185" s="550"/>
      <c r="AW185" s="550"/>
      <c r="AX185" s="551"/>
      <c r="AY185" s="549"/>
      <c r="AZ185" s="550"/>
      <c r="BA185" s="772"/>
      <c r="BB185" s="2127"/>
      <c r="BC185" s="2128"/>
      <c r="BD185" s="2116"/>
      <c r="BE185" s="2117"/>
      <c r="BF185" s="2118"/>
      <c r="BG185" s="2119"/>
      <c r="BH185" s="2119"/>
      <c r="BI185" s="2119"/>
      <c r="BJ185" s="2120"/>
    </row>
    <row r="186" spans="2:62" ht="20.25" customHeight="1" x14ac:dyDescent="0.15">
      <c r="B186" s="2050"/>
      <c r="C186" s="2135"/>
      <c r="D186" s="2136"/>
      <c r="E186" s="779"/>
      <c r="F186" s="780">
        <f>C185</f>
        <v>0</v>
      </c>
      <c r="G186" s="779"/>
      <c r="H186" s="780">
        <f>I185</f>
        <v>0</v>
      </c>
      <c r="I186" s="2137"/>
      <c r="J186" s="2138"/>
      <c r="K186" s="2139"/>
      <c r="L186" s="2140"/>
      <c r="M186" s="2140"/>
      <c r="N186" s="2136"/>
      <c r="O186" s="2066"/>
      <c r="P186" s="2067"/>
      <c r="Q186" s="2067"/>
      <c r="R186" s="2067"/>
      <c r="S186" s="2068"/>
      <c r="T186" s="773" t="s">
        <v>888</v>
      </c>
      <c r="U186" s="774"/>
      <c r="V186" s="775"/>
      <c r="W186" s="557" t="str">
        <f>IF(W185="","",VLOOKUP(W185,'[9]シフト記号表（従来型・ユニット型共通）'!$C$6:$L$47,10,FALSE))</f>
        <v/>
      </c>
      <c r="X186" s="558" t="str">
        <f>IF(X185="","",VLOOKUP(X185,'[9]シフト記号表（従来型・ユニット型共通）'!$C$6:$L$47,10,FALSE))</f>
        <v/>
      </c>
      <c r="Y186" s="558" t="str">
        <f>IF(Y185="","",VLOOKUP(Y185,'[9]シフト記号表（従来型・ユニット型共通）'!$C$6:$L$47,10,FALSE))</f>
        <v/>
      </c>
      <c r="Z186" s="558" t="str">
        <f>IF(Z185="","",VLOOKUP(Z185,'[9]シフト記号表（従来型・ユニット型共通）'!$C$6:$L$47,10,FALSE))</f>
        <v/>
      </c>
      <c r="AA186" s="558" t="str">
        <f>IF(AA185="","",VLOOKUP(AA185,'[9]シフト記号表（従来型・ユニット型共通）'!$C$6:$L$47,10,FALSE))</f>
        <v/>
      </c>
      <c r="AB186" s="558" t="str">
        <f>IF(AB185="","",VLOOKUP(AB185,'[9]シフト記号表（従来型・ユニット型共通）'!$C$6:$L$47,10,FALSE))</f>
        <v/>
      </c>
      <c r="AC186" s="559" t="str">
        <f>IF(AC185="","",VLOOKUP(AC185,'[9]シフト記号表（従来型・ユニット型共通）'!$C$6:$L$47,10,FALSE))</f>
        <v/>
      </c>
      <c r="AD186" s="557" t="str">
        <f>IF(AD185="","",VLOOKUP(AD185,'[9]シフト記号表（従来型・ユニット型共通）'!$C$6:$L$47,10,FALSE))</f>
        <v/>
      </c>
      <c r="AE186" s="558" t="str">
        <f>IF(AE185="","",VLOOKUP(AE185,'[9]シフト記号表（従来型・ユニット型共通）'!$C$6:$L$47,10,FALSE))</f>
        <v/>
      </c>
      <c r="AF186" s="558" t="str">
        <f>IF(AF185="","",VLOOKUP(AF185,'[9]シフト記号表（従来型・ユニット型共通）'!$C$6:$L$47,10,FALSE))</f>
        <v/>
      </c>
      <c r="AG186" s="558" t="str">
        <f>IF(AG185="","",VLOOKUP(AG185,'[9]シフト記号表（従来型・ユニット型共通）'!$C$6:$L$47,10,FALSE))</f>
        <v/>
      </c>
      <c r="AH186" s="558" t="str">
        <f>IF(AH185="","",VLOOKUP(AH185,'[9]シフト記号表（従来型・ユニット型共通）'!$C$6:$L$47,10,FALSE))</f>
        <v/>
      </c>
      <c r="AI186" s="558" t="str">
        <f>IF(AI185="","",VLOOKUP(AI185,'[9]シフト記号表（従来型・ユニット型共通）'!$C$6:$L$47,10,FALSE))</f>
        <v/>
      </c>
      <c r="AJ186" s="559" t="str">
        <f>IF(AJ185="","",VLOOKUP(AJ185,'[9]シフト記号表（従来型・ユニット型共通）'!$C$6:$L$47,10,FALSE))</f>
        <v/>
      </c>
      <c r="AK186" s="557" t="str">
        <f>IF(AK185="","",VLOOKUP(AK185,'[9]シフト記号表（従来型・ユニット型共通）'!$C$6:$L$47,10,FALSE))</f>
        <v/>
      </c>
      <c r="AL186" s="558" t="str">
        <f>IF(AL185="","",VLOOKUP(AL185,'[9]シフト記号表（従来型・ユニット型共通）'!$C$6:$L$47,10,FALSE))</f>
        <v/>
      </c>
      <c r="AM186" s="558" t="str">
        <f>IF(AM185="","",VLOOKUP(AM185,'[9]シフト記号表（従来型・ユニット型共通）'!$C$6:$L$47,10,FALSE))</f>
        <v/>
      </c>
      <c r="AN186" s="558" t="str">
        <f>IF(AN185="","",VLOOKUP(AN185,'[9]シフト記号表（従来型・ユニット型共通）'!$C$6:$L$47,10,FALSE))</f>
        <v/>
      </c>
      <c r="AO186" s="558" t="str">
        <f>IF(AO185="","",VLOOKUP(AO185,'[9]シフト記号表（従来型・ユニット型共通）'!$C$6:$L$47,10,FALSE))</f>
        <v/>
      </c>
      <c r="AP186" s="558" t="str">
        <f>IF(AP185="","",VLOOKUP(AP185,'[9]シフト記号表（従来型・ユニット型共通）'!$C$6:$L$47,10,FALSE))</f>
        <v/>
      </c>
      <c r="AQ186" s="559" t="str">
        <f>IF(AQ185="","",VLOOKUP(AQ185,'[9]シフト記号表（従来型・ユニット型共通）'!$C$6:$L$47,10,FALSE))</f>
        <v/>
      </c>
      <c r="AR186" s="557" t="str">
        <f>IF(AR185="","",VLOOKUP(AR185,'[9]シフト記号表（従来型・ユニット型共通）'!$C$6:$L$47,10,FALSE))</f>
        <v/>
      </c>
      <c r="AS186" s="558" t="str">
        <f>IF(AS185="","",VLOOKUP(AS185,'[9]シフト記号表（従来型・ユニット型共通）'!$C$6:$L$47,10,FALSE))</f>
        <v/>
      </c>
      <c r="AT186" s="558" t="str">
        <f>IF(AT185="","",VLOOKUP(AT185,'[9]シフト記号表（従来型・ユニット型共通）'!$C$6:$L$47,10,FALSE))</f>
        <v/>
      </c>
      <c r="AU186" s="558" t="str">
        <f>IF(AU185="","",VLOOKUP(AU185,'[9]シフト記号表（従来型・ユニット型共通）'!$C$6:$L$47,10,FALSE))</f>
        <v/>
      </c>
      <c r="AV186" s="558" t="str">
        <f>IF(AV185="","",VLOOKUP(AV185,'[9]シフト記号表（従来型・ユニット型共通）'!$C$6:$L$47,10,FALSE))</f>
        <v/>
      </c>
      <c r="AW186" s="558" t="str">
        <f>IF(AW185="","",VLOOKUP(AW185,'[9]シフト記号表（従来型・ユニット型共通）'!$C$6:$L$47,10,FALSE))</f>
        <v/>
      </c>
      <c r="AX186" s="559" t="str">
        <f>IF(AX185="","",VLOOKUP(AX185,'[9]シフト記号表（従来型・ユニット型共通）'!$C$6:$L$47,10,FALSE))</f>
        <v/>
      </c>
      <c r="AY186" s="557" t="str">
        <f>IF(AY185="","",VLOOKUP(AY185,'[9]シフト記号表（従来型・ユニット型共通）'!$C$6:$L$47,10,FALSE))</f>
        <v/>
      </c>
      <c r="AZ186" s="558" t="str">
        <f>IF(AZ185="","",VLOOKUP(AZ185,'[9]シフト記号表（従来型・ユニット型共通）'!$C$6:$L$47,10,FALSE))</f>
        <v/>
      </c>
      <c r="BA186" s="558" t="str">
        <f>IF(BA185="","",VLOOKUP(BA185,'[9]シフト記号表（従来型・ユニット型共通）'!$C$6:$L$47,10,FALSE))</f>
        <v/>
      </c>
      <c r="BB186" s="2132">
        <f>IF($BE$3="４週",SUM(W186:AX186),IF($BE$3="暦月",SUM(W186:BA186),""))</f>
        <v>0</v>
      </c>
      <c r="BC186" s="2133"/>
      <c r="BD186" s="2134">
        <f>IF($BE$3="４週",BB186/4,IF($BE$3="暦月",(BB186/($BE$8/7)),""))</f>
        <v>0</v>
      </c>
      <c r="BE186" s="2133"/>
      <c r="BF186" s="2129"/>
      <c r="BG186" s="2130"/>
      <c r="BH186" s="2130"/>
      <c r="BI186" s="2130"/>
      <c r="BJ186" s="2131"/>
    </row>
    <row r="187" spans="2:62" ht="20.25" customHeight="1" x14ac:dyDescent="0.15">
      <c r="B187" s="2049">
        <f>B185+1</f>
        <v>86</v>
      </c>
      <c r="C187" s="2121"/>
      <c r="D187" s="2122"/>
      <c r="E187" s="761"/>
      <c r="F187" s="762"/>
      <c r="G187" s="761"/>
      <c r="H187" s="762"/>
      <c r="I187" s="2123"/>
      <c r="J187" s="2124"/>
      <c r="K187" s="2125"/>
      <c r="L187" s="2126"/>
      <c r="M187" s="2126"/>
      <c r="N187" s="2122"/>
      <c r="O187" s="2066"/>
      <c r="P187" s="2067"/>
      <c r="Q187" s="2067"/>
      <c r="R187" s="2067"/>
      <c r="S187" s="2068"/>
      <c r="T187" s="776" t="s">
        <v>887</v>
      </c>
      <c r="U187" s="777"/>
      <c r="V187" s="778"/>
      <c r="W187" s="549"/>
      <c r="X187" s="550"/>
      <c r="Y187" s="550"/>
      <c r="Z187" s="550"/>
      <c r="AA187" s="550"/>
      <c r="AB187" s="550"/>
      <c r="AC187" s="551"/>
      <c r="AD187" s="549"/>
      <c r="AE187" s="550"/>
      <c r="AF187" s="550"/>
      <c r="AG187" s="550"/>
      <c r="AH187" s="550"/>
      <c r="AI187" s="550"/>
      <c r="AJ187" s="551"/>
      <c r="AK187" s="549"/>
      <c r="AL187" s="550"/>
      <c r="AM187" s="550"/>
      <c r="AN187" s="550"/>
      <c r="AO187" s="550"/>
      <c r="AP187" s="550"/>
      <c r="AQ187" s="551"/>
      <c r="AR187" s="549"/>
      <c r="AS187" s="550"/>
      <c r="AT187" s="550"/>
      <c r="AU187" s="550"/>
      <c r="AV187" s="550"/>
      <c r="AW187" s="550"/>
      <c r="AX187" s="551"/>
      <c r="AY187" s="549"/>
      <c r="AZ187" s="550"/>
      <c r="BA187" s="772"/>
      <c r="BB187" s="2127"/>
      <c r="BC187" s="2128"/>
      <c r="BD187" s="2116"/>
      <c r="BE187" s="2117"/>
      <c r="BF187" s="2118"/>
      <c r="BG187" s="2119"/>
      <c r="BH187" s="2119"/>
      <c r="BI187" s="2119"/>
      <c r="BJ187" s="2120"/>
    </row>
    <row r="188" spans="2:62" ht="20.25" customHeight="1" x14ac:dyDescent="0.15">
      <c r="B188" s="2050"/>
      <c r="C188" s="2135"/>
      <c r="D188" s="2136"/>
      <c r="E188" s="779"/>
      <c r="F188" s="780">
        <f>C187</f>
        <v>0</v>
      </c>
      <c r="G188" s="779"/>
      <c r="H188" s="780">
        <f>I187</f>
        <v>0</v>
      </c>
      <c r="I188" s="2137"/>
      <c r="J188" s="2138"/>
      <c r="K188" s="2139"/>
      <c r="L188" s="2140"/>
      <c r="M188" s="2140"/>
      <c r="N188" s="2136"/>
      <c r="O188" s="2066"/>
      <c r="P188" s="2067"/>
      <c r="Q188" s="2067"/>
      <c r="R188" s="2067"/>
      <c r="S188" s="2068"/>
      <c r="T188" s="773" t="s">
        <v>888</v>
      </c>
      <c r="U188" s="774"/>
      <c r="V188" s="775"/>
      <c r="W188" s="557" t="str">
        <f>IF(W187="","",VLOOKUP(W187,'[9]シフト記号表（従来型・ユニット型共通）'!$C$6:$L$47,10,FALSE))</f>
        <v/>
      </c>
      <c r="X188" s="558" t="str">
        <f>IF(X187="","",VLOOKUP(X187,'[9]シフト記号表（従来型・ユニット型共通）'!$C$6:$L$47,10,FALSE))</f>
        <v/>
      </c>
      <c r="Y188" s="558" t="str">
        <f>IF(Y187="","",VLOOKUP(Y187,'[9]シフト記号表（従来型・ユニット型共通）'!$C$6:$L$47,10,FALSE))</f>
        <v/>
      </c>
      <c r="Z188" s="558" t="str">
        <f>IF(Z187="","",VLOOKUP(Z187,'[9]シフト記号表（従来型・ユニット型共通）'!$C$6:$L$47,10,FALSE))</f>
        <v/>
      </c>
      <c r="AA188" s="558" t="str">
        <f>IF(AA187="","",VLOOKUP(AA187,'[9]シフト記号表（従来型・ユニット型共通）'!$C$6:$L$47,10,FALSE))</f>
        <v/>
      </c>
      <c r="AB188" s="558" t="str">
        <f>IF(AB187="","",VLOOKUP(AB187,'[9]シフト記号表（従来型・ユニット型共通）'!$C$6:$L$47,10,FALSE))</f>
        <v/>
      </c>
      <c r="AC188" s="559" t="str">
        <f>IF(AC187="","",VLOOKUP(AC187,'[9]シフト記号表（従来型・ユニット型共通）'!$C$6:$L$47,10,FALSE))</f>
        <v/>
      </c>
      <c r="AD188" s="557" t="str">
        <f>IF(AD187="","",VLOOKUP(AD187,'[9]シフト記号表（従来型・ユニット型共通）'!$C$6:$L$47,10,FALSE))</f>
        <v/>
      </c>
      <c r="AE188" s="558" t="str">
        <f>IF(AE187="","",VLOOKUP(AE187,'[9]シフト記号表（従来型・ユニット型共通）'!$C$6:$L$47,10,FALSE))</f>
        <v/>
      </c>
      <c r="AF188" s="558" t="str">
        <f>IF(AF187="","",VLOOKUP(AF187,'[9]シフト記号表（従来型・ユニット型共通）'!$C$6:$L$47,10,FALSE))</f>
        <v/>
      </c>
      <c r="AG188" s="558" t="str">
        <f>IF(AG187="","",VLOOKUP(AG187,'[9]シフト記号表（従来型・ユニット型共通）'!$C$6:$L$47,10,FALSE))</f>
        <v/>
      </c>
      <c r="AH188" s="558" t="str">
        <f>IF(AH187="","",VLOOKUP(AH187,'[9]シフト記号表（従来型・ユニット型共通）'!$C$6:$L$47,10,FALSE))</f>
        <v/>
      </c>
      <c r="AI188" s="558" t="str">
        <f>IF(AI187="","",VLOOKUP(AI187,'[9]シフト記号表（従来型・ユニット型共通）'!$C$6:$L$47,10,FALSE))</f>
        <v/>
      </c>
      <c r="AJ188" s="559" t="str">
        <f>IF(AJ187="","",VLOOKUP(AJ187,'[9]シフト記号表（従来型・ユニット型共通）'!$C$6:$L$47,10,FALSE))</f>
        <v/>
      </c>
      <c r="AK188" s="557" t="str">
        <f>IF(AK187="","",VLOOKUP(AK187,'[9]シフト記号表（従来型・ユニット型共通）'!$C$6:$L$47,10,FALSE))</f>
        <v/>
      </c>
      <c r="AL188" s="558" t="str">
        <f>IF(AL187="","",VLOOKUP(AL187,'[9]シフト記号表（従来型・ユニット型共通）'!$C$6:$L$47,10,FALSE))</f>
        <v/>
      </c>
      <c r="AM188" s="558" t="str">
        <f>IF(AM187="","",VLOOKUP(AM187,'[9]シフト記号表（従来型・ユニット型共通）'!$C$6:$L$47,10,FALSE))</f>
        <v/>
      </c>
      <c r="AN188" s="558" t="str">
        <f>IF(AN187="","",VLOOKUP(AN187,'[9]シフト記号表（従来型・ユニット型共通）'!$C$6:$L$47,10,FALSE))</f>
        <v/>
      </c>
      <c r="AO188" s="558" t="str">
        <f>IF(AO187="","",VLOOKUP(AO187,'[9]シフト記号表（従来型・ユニット型共通）'!$C$6:$L$47,10,FALSE))</f>
        <v/>
      </c>
      <c r="AP188" s="558" t="str">
        <f>IF(AP187="","",VLOOKUP(AP187,'[9]シフト記号表（従来型・ユニット型共通）'!$C$6:$L$47,10,FALSE))</f>
        <v/>
      </c>
      <c r="AQ188" s="559" t="str">
        <f>IF(AQ187="","",VLOOKUP(AQ187,'[9]シフト記号表（従来型・ユニット型共通）'!$C$6:$L$47,10,FALSE))</f>
        <v/>
      </c>
      <c r="AR188" s="557" t="str">
        <f>IF(AR187="","",VLOOKUP(AR187,'[9]シフト記号表（従来型・ユニット型共通）'!$C$6:$L$47,10,FALSE))</f>
        <v/>
      </c>
      <c r="AS188" s="558" t="str">
        <f>IF(AS187="","",VLOOKUP(AS187,'[9]シフト記号表（従来型・ユニット型共通）'!$C$6:$L$47,10,FALSE))</f>
        <v/>
      </c>
      <c r="AT188" s="558" t="str">
        <f>IF(AT187="","",VLOOKUP(AT187,'[9]シフト記号表（従来型・ユニット型共通）'!$C$6:$L$47,10,FALSE))</f>
        <v/>
      </c>
      <c r="AU188" s="558" t="str">
        <f>IF(AU187="","",VLOOKUP(AU187,'[9]シフト記号表（従来型・ユニット型共通）'!$C$6:$L$47,10,FALSE))</f>
        <v/>
      </c>
      <c r="AV188" s="558" t="str">
        <f>IF(AV187="","",VLOOKUP(AV187,'[9]シフト記号表（従来型・ユニット型共通）'!$C$6:$L$47,10,FALSE))</f>
        <v/>
      </c>
      <c r="AW188" s="558" t="str">
        <f>IF(AW187="","",VLOOKUP(AW187,'[9]シフト記号表（従来型・ユニット型共通）'!$C$6:$L$47,10,FALSE))</f>
        <v/>
      </c>
      <c r="AX188" s="559" t="str">
        <f>IF(AX187="","",VLOOKUP(AX187,'[9]シフト記号表（従来型・ユニット型共通）'!$C$6:$L$47,10,FALSE))</f>
        <v/>
      </c>
      <c r="AY188" s="557" t="str">
        <f>IF(AY187="","",VLOOKUP(AY187,'[9]シフト記号表（従来型・ユニット型共通）'!$C$6:$L$47,10,FALSE))</f>
        <v/>
      </c>
      <c r="AZ188" s="558" t="str">
        <f>IF(AZ187="","",VLOOKUP(AZ187,'[9]シフト記号表（従来型・ユニット型共通）'!$C$6:$L$47,10,FALSE))</f>
        <v/>
      </c>
      <c r="BA188" s="558" t="str">
        <f>IF(BA187="","",VLOOKUP(BA187,'[9]シフト記号表（従来型・ユニット型共通）'!$C$6:$L$47,10,FALSE))</f>
        <v/>
      </c>
      <c r="BB188" s="2132">
        <f>IF($BE$3="４週",SUM(W188:AX188),IF($BE$3="暦月",SUM(W188:BA188),""))</f>
        <v>0</v>
      </c>
      <c r="BC188" s="2133"/>
      <c r="BD188" s="2134">
        <f>IF($BE$3="４週",BB188/4,IF($BE$3="暦月",(BB188/($BE$8/7)),""))</f>
        <v>0</v>
      </c>
      <c r="BE188" s="2133"/>
      <c r="BF188" s="2129"/>
      <c r="BG188" s="2130"/>
      <c r="BH188" s="2130"/>
      <c r="BI188" s="2130"/>
      <c r="BJ188" s="2131"/>
    </row>
    <row r="189" spans="2:62" ht="20.25" customHeight="1" x14ac:dyDescent="0.15">
      <c r="B189" s="2049">
        <f>B187+1</f>
        <v>87</v>
      </c>
      <c r="C189" s="2121"/>
      <c r="D189" s="2122"/>
      <c r="E189" s="761"/>
      <c r="F189" s="762"/>
      <c r="G189" s="761"/>
      <c r="H189" s="762"/>
      <c r="I189" s="2123"/>
      <c r="J189" s="2124"/>
      <c r="K189" s="2125"/>
      <c r="L189" s="2126"/>
      <c r="M189" s="2126"/>
      <c r="N189" s="2122"/>
      <c r="O189" s="2066"/>
      <c r="P189" s="2067"/>
      <c r="Q189" s="2067"/>
      <c r="R189" s="2067"/>
      <c r="S189" s="2068"/>
      <c r="T189" s="776" t="s">
        <v>887</v>
      </c>
      <c r="U189" s="777"/>
      <c r="V189" s="778"/>
      <c r="W189" s="549"/>
      <c r="X189" s="550"/>
      <c r="Y189" s="550"/>
      <c r="Z189" s="550"/>
      <c r="AA189" s="550"/>
      <c r="AB189" s="550"/>
      <c r="AC189" s="551"/>
      <c r="AD189" s="549"/>
      <c r="AE189" s="550"/>
      <c r="AF189" s="550"/>
      <c r="AG189" s="550"/>
      <c r="AH189" s="550"/>
      <c r="AI189" s="550"/>
      <c r="AJ189" s="551"/>
      <c r="AK189" s="549"/>
      <c r="AL189" s="550"/>
      <c r="AM189" s="550"/>
      <c r="AN189" s="550"/>
      <c r="AO189" s="550"/>
      <c r="AP189" s="550"/>
      <c r="AQ189" s="551"/>
      <c r="AR189" s="549"/>
      <c r="AS189" s="550"/>
      <c r="AT189" s="550"/>
      <c r="AU189" s="550"/>
      <c r="AV189" s="550"/>
      <c r="AW189" s="550"/>
      <c r="AX189" s="551"/>
      <c r="AY189" s="549"/>
      <c r="AZ189" s="550"/>
      <c r="BA189" s="772"/>
      <c r="BB189" s="2127"/>
      <c r="BC189" s="2128"/>
      <c r="BD189" s="2116"/>
      <c r="BE189" s="2117"/>
      <c r="BF189" s="2118"/>
      <c r="BG189" s="2119"/>
      <c r="BH189" s="2119"/>
      <c r="BI189" s="2119"/>
      <c r="BJ189" s="2120"/>
    </row>
    <row r="190" spans="2:62" ht="20.25" customHeight="1" x14ac:dyDescent="0.15">
      <c r="B190" s="2050"/>
      <c r="C190" s="2135"/>
      <c r="D190" s="2136"/>
      <c r="E190" s="779"/>
      <c r="F190" s="780">
        <f>C189</f>
        <v>0</v>
      </c>
      <c r="G190" s="779"/>
      <c r="H190" s="780">
        <f>I189</f>
        <v>0</v>
      </c>
      <c r="I190" s="2137"/>
      <c r="J190" s="2138"/>
      <c r="K190" s="2139"/>
      <c r="L190" s="2140"/>
      <c r="M190" s="2140"/>
      <c r="N190" s="2136"/>
      <c r="O190" s="2066"/>
      <c r="P190" s="2067"/>
      <c r="Q190" s="2067"/>
      <c r="R190" s="2067"/>
      <c r="S190" s="2068"/>
      <c r="T190" s="773" t="s">
        <v>888</v>
      </c>
      <c r="U190" s="774"/>
      <c r="V190" s="775"/>
      <c r="W190" s="557" t="str">
        <f>IF(W189="","",VLOOKUP(W189,'[9]シフト記号表（従来型・ユニット型共通）'!$C$6:$L$47,10,FALSE))</f>
        <v/>
      </c>
      <c r="X190" s="558" t="str">
        <f>IF(X189="","",VLOOKUP(X189,'[9]シフト記号表（従来型・ユニット型共通）'!$C$6:$L$47,10,FALSE))</f>
        <v/>
      </c>
      <c r="Y190" s="558" t="str">
        <f>IF(Y189="","",VLOOKUP(Y189,'[9]シフト記号表（従来型・ユニット型共通）'!$C$6:$L$47,10,FALSE))</f>
        <v/>
      </c>
      <c r="Z190" s="558" t="str">
        <f>IF(Z189="","",VLOOKUP(Z189,'[9]シフト記号表（従来型・ユニット型共通）'!$C$6:$L$47,10,FALSE))</f>
        <v/>
      </c>
      <c r="AA190" s="558" t="str">
        <f>IF(AA189="","",VLOOKUP(AA189,'[9]シフト記号表（従来型・ユニット型共通）'!$C$6:$L$47,10,FALSE))</f>
        <v/>
      </c>
      <c r="AB190" s="558" t="str">
        <f>IF(AB189="","",VLOOKUP(AB189,'[9]シフト記号表（従来型・ユニット型共通）'!$C$6:$L$47,10,FALSE))</f>
        <v/>
      </c>
      <c r="AC190" s="559" t="str">
        <f>IF(AC189="","",VLOOKUP(AC189,'[9]シフト記号表（従来型・ユニット型共通）'!$C$6:$L$47,10,FALSE))</f>
        <v/>
      </c>
      <c r="AD190" s="557" t="str">
        <f>IF(AD189="","",VLOOKUP(AD189,'[9]シフト記号表（従来型・ユニット型共通）'!$C$6:$L$47,10,FALSE))</f>
        <v/>
      </c>
      <c r="AE190" s="558" t="str">
        <f>IF(AE189="","",VLOOKUP(AE189,'[9]シフト記号表（従来型・ユニット型共通）'!$C$6:$L$47,10,FALSE))</f>
        <v/>
      </c>
      <c r="AF190" s="558" t="str">
        <f>IF(AF189="","",VLOOKUP(AF189,'[9]シフト記号表（従来型・ユニット型共通）'!$C$6:$L$47,10,FALSE))</f>
        <v/>
      </c>
      <c r="AG190" s="558" t="str">
        <f>IF(AG189="","",VLOOKUP(AG189,'[9]シフト記号表（従来型・ユニット型共通）'!$C$6:$L$47,10,FALSE))</f>
        <v/>
      </c>
      <c r="AH190" s="558" t="str">
        <f>IF(AH189="","",VLOOKUP(AH189,'[9]シフト記号表（従来型・ユニット型共通）'!$C$6:$L$47,10,FALSE))</f>
        <v/>
      </c>
      <c r="AI190" s="558" t="str">
        <f>IF(AI189="","",VLOOKUP(AI189,'[9]シフト記号表（従来型・ユニット型共通）'!$C$6:$L$47,10,FALSE))</f>
        <v/>
      </c>
      <c r="AJ190" s="559" t="str">
        <f>IF(AJ189="","",VLOOKUP(AJ189,'[9]シフト記号表（従来型・ユニット型共通）'!$C$6:$L$47,10,FALSE))</f>
        <v/>
      </c>
      <c r="AK190" s="557" t="str">
        <f>IF(AK189="","",VLOOKUP(AK189,'[9]シフト記号表（従来型・ユニット型共通）'!$C$6:$L$47,10,FALSE))</f>
        <v/>
      </c>
      <c r="AL190" s="558" t="str">
        <f>IF(AL189="","",VLOOKUP(AL189,'[9]シフト記号表（従来型・ユニット型共通）'!$C$6:$L$47,10,FALSE))</f>
        <v/>
      </c>
      <c r="AM190" s="558" t="str">
        <f>IF(AM189="","",VLOOKUP(AM189,'[9]シフト記号表（従来型・ユニット型共通）'!$C$6:$L$47,10,FALSE))</f>
        <v/>
      </c>
      <c r="AN190" s="558" t="str">
        <f>IF(AN189="","",VLOOKUP(AN189,'[9]シフト記号表（従来型・ユニット型共通）'!$C$6:$L$47,10,FALSE))</f>
        <v/>
      </c>
      <c r="AO190" s="558" t="str">
        <f>IF(AO189="","",VLOOKUP(AO189,'[9]シフト記号表（従来型・ユニット型共通）'!$C$6:$L$47,10,FALSE))</f>
        <v/>
      </c>
      <c r="AP190" s="558" t="str">
        <f>IF(AP189="","",VLOOKUP(AP189,'[9]シフト記号表（従来型・ユニット型共通）'!$C$6:$L$47,10,FALSE))</f>
        <v/>
      </c>
      <c r="AQ190" s="559" t="str">
        <f>IF(AQ189="","",VLOOKUP(AQ189,'[9]シフト記号表（従来型・ユニット型共通）'!$C$6:$L$47,10,FALSE))</f>
        <v/>
      </c>
      <c r="AR190" s="557" t="str">
        <f>IF(AR189="","",VLOOKUP(AR189,'[9]シフト記号表（従来型・ユニット型共通）'!$C$6:$L$47,10,FALSE))</f>
        <v/>
      </c>
      <c r="AS190" s="558" t="str">
        <f>IF(AS189="","",VLOOKUP(AS189,'[9]シフト記号表（従来型・ユニット型共通）'!$C$6:$L$47,10,FALSE))</f>
        <v/>
      </c>
      <c r="AT190" s="558" t="str">
        <f>IF(AT189="","",VLOOKUP(AT189,'[9]シフト記号表（従来型・ユニット型共通）'!$C$6:$L$47,10,FALSE))</f>
        <v/>
      </c>
      <c r="AU190" s="558" t="str">
        <f>IF(AU189="","",VLOOKUP(AU189,'[9]シフト記号表（従来型・ユニット型共通）'!$C$6:$L$47,10,FALSE))</f>
        <v/>
      </c>
      <c r="AV190" s="558" t="str">
        <f>IF(AV189="","",VLOOKUP(AV189,'[9]シフト記号表（従来型・ユニット型共通）'!$C$6:$L$47,10,FALSE))</f>
        <v/>
      </c>
      <c r="AW190" s="558" t="str">
        <f>IF(AW189="","",VLOOKUP(AW189,'[9]シフト記号表（従来型・ユニット型共通）'!$C$6:$L$47,10,FALSE))</f>
        <v/>
      </c>
      <c r="AX190" s="559" t="str">
        <f>IF(AX189="","",VLOOKUP(AX189,'[9]シフト記号表（従来型・ユニット型共通）'!$C$6:$L$47,10,FALSE))</f>
        <v/>
      </c>
      <c r="AY190" s="557" t="str">
        <f>IF(AY189="","",VLOOKUP(AY189,'[9]シフト記号表（従来型・ユニット型共通）'!$C$6:$L$47,10,FALSE))</f>
        <v/>
      </c>
      <c r="AZ190" s="558" t="str">
        <f>IF(AZ189="","",VLOOKUP(AZ189,'[9]シフト記号表（従来型・ユニット型共通）'!$C$6:$L$47,10,FALSE))</f>
        <v/>
      </c>
      <c r="BA190" s="558" t="str">
        <f>IF(BA189="","",VLOOKUP(BA189,'[9]シフト記号表（従来型・ユニット型共通）'!$C$6:$L$47,10,FALSE))</f>
        <v/>
      </c>
      <c r="BB190" s="2132">
        <f>IF($BE$3="４週",SUM(W190:AX190),IF($BE$3="暦月",SUM(W190:BA190),""))</f>
        <v>0</v>
      </c>
      <c r="BC190" s="2133"/>
      <c r="BD190" s="2134">
        <f>IF($BE$3="４週",BB190/4,IF($BE$3="暦月",(BB190/($BE$8/7)),""))</f>
        <v>0</v>
      </c>
      <c r="BE190" s="2133"/>
      <c r="BF190" s="2129"/>
      <c r="BG190" s="2130"/>
      <c r="BH190" s="2130"/>
      <c r="BI190" s="2130"/>
      <c r="BJ190" s="2131"/>
    </row>
    <row r="191" spans="2:62" ht="20.25" customHeight="1" x14ac:dyDescent="0.15">
      <c r="B191" s="2049">
        <f>B189+1</f>
        <v>88</v>
      </c>
      <c r="C191" s="2121"/>
      <c r="D191" s="2122"/>
      <c r="E191" s="761"/>
      <c r="F191" s="762"/>
      <c r="G191" s="761"/>
      <c r="H191" s="762"/>
      <c r="I191" s="2123"/>
      <c r="J191" s="2124"/>
      <c r="K191" s="2125"/>
      <c r="L191" s="2126"/>
      <c r="M191" s="2126"/>
      <c r="N191" s="2122"/>
      <c r="O191" s="2066"/>
      <c r="P191" s="2067"/>
      <c r="Q191" s="2067"/>
      <c r="R191" s="2067"/>
      <c r="S191" s="2068"/>
      <c r="T191" s="776" t="s">
        <v>887</v>
      </c>
      <c r="U191" s="777"/>
      <c r="V191" s="778"/>
      <c r="W191" s="549"/>
      <c r="X191" s="550"/>
      <c r="Y191" s="550"/>
      <c r="Z191" s="550"/>
      <c r="AA191" s="550"/>
      <c r="AB191" s="550"/>
      <c r="AC191" s="551"/>
      <c r="AD191" s="549"/>
      <c r="AE191" s="550"/>
      <c r="AF191" s="550"/>
      <c r="AG191" s="550"/>
      <c r="AH191" s="550"/>
      <c r="AI191" s="550"/>
      <c r="AJ191" s="551"/>
      <c r="AK191" s="549"/>
      <c r="AL191" s="550"/>
      <c r="AM191" s="550"/>
      <c r="AN191" s="550"/>
      <c r="AO191" s="550"/>
      <c r="AP191" s="550"/>
      <c r="AQ191" s="551"/>
      <c r="AR191" s="549"/>
      <c r="AS191" s="550"/>
      <c r="AT191" s="550"/>
      <c r="AU191" s="550"/>
      <c r="AV191" s="550"/>
      <c r="AW191" s="550"/>
      <c r="AX191" s="551"/>
      <c r="AY191" s="549"/>
      <c r="AZ191" s="550"/>
      <c r="BA191" s="772"/>
      <c r="BB191" s="2127"/>
      <c r="BC191" s="2128"/>
      <c r="BD191" s="2116"/>
      <c r="BE191" s="2117"/>
      <c r="BF191" s="2118"/>
      <c r="BG191" s="2119"/>
      <c r="BH191" s="2119"/>
      <c r="BI191" s="2119"/>
      <c r="BJ191" s="2120"/>
    </row>
    <row r="192" spans="2:62" ht="20.25" customHeight="1" x14ac:dyDescent="0.15">
      <c r="B192" s="2050"/>
      <c r="C192" s="2135"/>
      <c r="D192" s="2136"/>
      <c r="E192" s="779"/>
      <c r="F192" s="780">
        <f>C191</f>
        <v>0</v>
      </c>
      <c r="G192" s="779"/>
      <c r="H192" s="780">
        <f>I191</f>
        <v>0</v>
      </c>
      <c r="I192" s="2137"/>
      <c r="J192" s="2138"/>
      <c r="K192" s="2139"/>
      <c r="L192" s="2140"/>
      <c r="M192" s="2140"/>
      <c r="N192" s="2136"/>
      <c r="O192" s="2066"/>
      <c r="P192" s="2067"/>
      <c r="Q192" s="2067"/>
      <c r="R192" s="2067"/>
      <c r="S192" s="2068"/>
      <c r="T192" s="773" t="s">
        <v>888</v>
      </c>
      <c r="U192" s="774"/>
      <c r="V192" s="775"/>
      <c r="W192" s="557" t="str">
        <f>IF(W191="","",VLOOKUP(W191,'[9]シフト記号表（従来型・ユニット型共通）'!$C$6:$L$47,10,FALSE))</f>
        <v/>
      </c>
      <c r="X192" s="558" t="str">
        <f>IF(X191="","",VLOOKUP(X191,'[9]シフト記号表（従来型・ユニット型共通）'!$C$6:$L$47,10,FALSE))</f>
        <v/>
      </c>
      <c r="Y192" s="558" t="str">
        <f>IF(Y191="","",VLOOKUP(Y191,'[9]シフト記号表（従来型・ユニット型共通）'!$C$6:$L$47,10,FALSE))</f>
        <v/>
      </c>
      <c r="Z192" s="558" t="str">
        <f>IF(Z191="","",VLOOKUP(Z191,'[9]シフト記号表（従来型・ユニット型共通）'!$C$6:$L$47,10,FALSE))</f>
        <v/>
      </c>
      <c r="AA192" s="558" t="str">
        <f>IF(AA191="","",VLOOKUP(AA191,'[9]シフト記号表（従来型・ユニット型共通）'!$C$6:$L$47,10,FALSE))</f>
        <v/>
      </c>
      <c r="AB192" s="558" t="str">
        <f>IF(AB191="","",VLOOKUP(AB191,'[9]シフト記号表（従来型・ユニット型共通）'!$C$6:$L$47,10,FALSE))</f>
        <v/>
      </c>
      <c r="AC192" s="559" t="str">
        <f>IF(AC191="","",VLOOKUP(AC191,'[9]シフト記号表（従来型・ユニット型共通）'!$C$6:$L$47,10,FALSE))</f>
        <v/>
      </c>
      <c r="AD192" s="557" t="str">
        <f>IF(AD191="","",VLOOKUP(AD191,'[9]シフト記号表（従来型・ユニット型共通）'!$C$6:$L$47,10,FALSE))</f>
        <v/>
      </c>
      <c r="AE192" s="558" t="str">
        <f>IF(AE191="","",VLOOKUP(AE191,'[9]シフト記号表（従来型・ユニット型共通）'!$C$6:$L$47,10,FALSE))</f>
        <v/>
      </c>
      <c r="AF192" s="558" t="str">
        <f>IF(AF191="","",VLOOKUP(AF191,'[9]シフト記号表（従来型・ユニット型共通）'!$C$6:$L$47,10,FALSE))</f>
        <v/>
      </c>
      <c r="AG192" s="558" t="str">
        <f>IF(AG191="","",VLOOKUP(AG191,'[9]シフト記号表（従来型・ユニット型共通）'!$C$6:$L$47,10,FALSE))</f>
        <v/>
      </c>
      <c r="AH192" s="558" t="str">
        <f>IF(AH191="","",VLOOKUP(AH191,'[9]シフト記号表（従来型・ユニット型共通）'!$C$6:$L$47,10,FALSE))</f>
        <v/>
      </c>
      <c r="AI192" s="558" t="str">
        <f>IF(AI191="","",VLOOKUP(AI191,'[9]シフト記号表（従来型・ユニット型共通）'!$C$6:$L$47,10,FALSE))</f>
        <v/>
      </c>
      <c r="AJ192" s="559" t="str">
        <f>IF(AJ191="","",VLOOKUP(AJ191,'[9]シフト記号表（従来型・ユニット型共通）'!$C$6:$L$47,10,FALSE))</f>
        <v/>
      </c>
      <c r="AK192" s="557" t="str">
        <f>IF(AK191="","",VLOOKUP(AK191,'[9]シフト記号表（従来型・ユニット型共通）'!$C$6:$L$47,10,FALSE))</f>
        <v/>
      </c>
      <c r="AL192" s="558" t="str">
        <f>IF(AL191="","",VLOOKUP(AL191,'[9]シフト記号表（従来型・ユニット型共通）'!$C$6:$L$47,10,FALSE))</f>
        <v/>
      </c>
      <c r="AM192" s="558" t="str">
        <f>IF(AM191="","",VLOOKUP(AM191,'[9]シフト記号表（従来型・ユニット型共通）'!$C$6:$L$47,10,FALSE))</f>
        <v/>
      </c>
      <c r="AN192" s="558" t="str">
        <f>IF(AN191="","",VLOOKUP(AN191,'[9]シフト記号表（従来型・ユニット型共通）'!$C$6:$L$47,10,FALSE))</f>
        <v/>
      </c>
      <c r="AO192" s="558" t="str">
        <f>IF(AO191="","",VLOOKUP(AO191,'[9]シフト記号表（従来型・ユニット型共通）'!$C$6:$L$47,10,FALSE))</f>
        <v/>
      </c>
      <c r="AP192" s="558" t="str">
        <f>IF(AP191="","",VLOOKUP(AP191,'[9]シフト記号表（従来型・ユニット型共通）'!$C$6:$L$47,10,FALSE))</f>
        <v/>
      </c>
      <c r="AQ192" s="559" t="str">
        <f>IF(AQ191="","",VLOOKUP(AQ191,'[9]シフト記号表（従来型・ユニット型共通）'!$C$6:$L$47,10,FALSE))</f>
        <v/>
      </c>
      <c r="AR192" s="557" t="str">
        <f>IF(AR191="","",VLOOKUP(AR191,'[9]シフト記号表（従来型・ユニット型共通）'!$C$6:$L$47,10,FALSE))</f>
        <v/>
      </c>
      <c r="AS192" s="558" t="str">
        <f>IF(AS191="","",VLOOKUP(AS191,'[9]シフト記号表（従来型・ユニット型共通）'!$C$6:$L$47,10,FALSE))</f>
        <v/>
      </c>
      <c r="AT192" s="558" t="str">
        <f>IF(AT191="","",VLOOKUP(AT191,'[9]シフト記号表（従来型・ユニット型共通）'!$C$6:$L$47,10,FALSE))</f>
        <v/>
      </c>
      <c r="AU192" s="558" t="str">
        <f>IF(AU191="","",VLOOKUP(AU191,'[9]シフト記号表（従来型・ユニット型共通）'!$C$6:$L$47,10,FALSE))</f>
        <v/>
      </c>
      <c r="AV192" s="558" t="str">
        <f>IF(AV191="","",VLOOKUP(AV191,'[9]シフト記号表（従来型・ユニット型共通）'!$C$6:$L$47,10,FALSE))</f>
        <v/>
      </c>
      <c r="AW192" s="558" t="str">
        <f>IF(AW191="","",VLOOKUP(AW191,'[9]シフト記号表（従来型・ユニット型共通）'!$C$6:$L$47,10,FALSE))</f>
        <v/>
      </c>
      <c r="AX192" s="559" t="str">
        <f>IF(AX191="","",VLOOKUP(AX191,'[9]シフト記号表（従来型・ユニット型共通）'!$C$6:$L$47,10,FALSE))</f>
        <v/>
      </c>
      <c r="AY192" s="557" t="str">
        <f>IF(AY191="","",VLOOKUP(AY191,'[9]シフト記号表（従来型・ユニット型共通）'!$C$6:$L$47,10,FALSE))</f>
        <v/>
      </c>
      <c r="AZ192" s="558" t="str">
        <f>IF(AZ191="","",VLOOKUP(AZ191,'[9]シフト記号表（従来型・ユニット型共通）'!$C$6:$L$47,10,FALSE))</f>
        <v/>
      </c>
      <c r="BA192" s="558" t="str">
        <f>IF(BA191="","",VLOOKUP(BA191,'[9]シフト記号表（従来型・ユニット型共通）'!$C$6:$L$47,10,FALSE))</f>
        <v/>
      </c>
      <c r="BB192" s="2132">
        <f>IF($BE$3="４週",SUM(W192:AX192),IF($BE$3="暦月",SUM(W192:BA192),""))</f>
        <v>0</v>
      </c>
      <c r="BC192" s="2133"/>
      <c r="BD192" s="2134">
        <f>IF($BE$3="４週",BB192/4,IF($BE$3="暦月",(BB192/($BE$8/7)),""))</f>
        <v>0</v>
      </c>
      <c r="BE192" s="2133"/>
      <c r="BF192" s="2129"/>
      <c r="BG192" s="2130"/>
      <c r="BH192" s="2130"/>
      <c r="BI192" s="2130"/>
      <c r="BJ192" s="2131"/>
    </row>
    <row r="193" spans="2:62" ht="20.25" customHeight="1" x14ac:dyDescent="0.15">
      <c r="B193" s="2049">
        <f>B191+1</f>
        <v>89</v>
      </c>
      <c r="C193" s="2121"/>
      <c r="D193" s="2122"/>
      <c r="E193" s="761"/>
      <c r="F193" s="762"/>
      <c r="G193" s="761"/>
      <c r="H193" s="762"/>
      <c r="I193" s="2123"/>
      <c r="J193" s="2124"/>
      <c r="K193" s="2125"/>
      <c r="L193" s="2126"/>
      <c r="M193" s="2126"/>
      <c r="N193" s="2122"/>
      <c r="O193" s="2066"/>
      <c r="P193" s="2067"/>
      <c r="Q193" s="2067"/>
      <c r="R193" s="2067"/>
      <c r="S193" s="2068"/>
      <c r="T193" s="776" t="s">
        <v>887</v>
      </c>
      <c r="U193" s="777"/>
      <c r="V193" s="778"/>
      <c r="W193" s="549"/>
      <c r="X193" s="550"/>
      <c r="Y193" s="550"/>
      <c r="Z193" s="550"/>
      <c r="AA193" s="550"/>
      <c r="AB193" s="550"/>
      <c r="AC193" s="551"/>
      <c r="AD193" s="549"/>
      <c r="AE193" s="550"/>
      <c r="AF193" s="550"/>
      <c r="AG193" s="550"/>
      <c r="AH193" s="550"/>
      <c r="AI193" s="550"/>
      <c r="AJ193" s="551"/>
      <c r="AK193" s="549"/>
      <c r="AL193" s="550"/>
      <c r="AM193" s="550"/>
      <c r="AN193" s="550"/>
      <c r="AO193" s="550"/>
      <c r="AP193" s="550"/>
      <c r="AQ193" s="551"/>
      <c r="AR193" s="549"/>
      <c r="AS193" s="550"/>
      <c r="AT193" s="550"/>
      <c r="AU193" s="550"/>
      <c r="AV193" s="550"/>
      <c r="AW193" s="550"/>
      <c r="AX193" s="551"/>
      <c r="AY193" s="549"/>
      <c r="AZ193" s="550"/>
      <c r="BA193" s="772"/>
      <c r="BB193" s="2127"/>
      <c r="BC193" s="2128"/>
      <c r="BD193" s="2116"/>
      <c r="BE193" s="2117"/>
      <c r="BF193" s="2118"/>
      <c r="BG193" s="2119"/>
      <c r="BH193" s="2119"/>
      <c r="BI193" s="2119"/>
      <c r="BJ193" s="2120"/>
    </row>
    <row r="194" spans="2:62" ht="20.25" customHeight="1" x14ac:dyDescent="0.15">
      <c r="B194" s="2050"/>
      <c r="C194" s="2135"/>
      <c r="D194" s="2136"/>
      <c r="E194" s="779"/>
      <c r="F194" s="780">
        <f>C193</f>
        <v>0</v>
      </c>
      <c r="G194" s="779"/>
      <c r="H194" s="780">
        <f>I193</f>
        <v>0</v>
      </c>
      <c r="I194" s="2137"/>
      <c r="J194" s="2138"/>
      <c r="K194" s="2139"/>
      <c r="L194" s="2140"/>
      <c r="M194" s="2140"/>
      <c r="N194" s="2136"/>
      <c r="O194" s="2066"/>
      <c r="P194" s="2067"/>
      <c r="Q194" s="2067"/>
      <c r="R194" s="2067"/>
      <c r="S194" s="2068"/>
      <c r="T194" s="773" t="s">
        <v>888</v>
      </c>
      <c r="U194" s="774"/>
      <c r="V194" s="775"/>
      <c r="W194" s="557" t="str">
        <f>IF(W193="","",VLOOKUP(W193,'[9]シフト記号表（従来型・ユニット型共通）'!$C$6:$L$47,10,FALSE))</f>
        <v/>
      </c>
      <c r="X194" s="558" t="str">
        <f>IF(X193="","",VLOOKUP(X193,'[9]シフト記号表（従来型・ユニット型共通）'!$C$6:$L$47,10,FALSE))</f>
        <v/>
      </c>
      <c r="Y194" s="558" t="str">
        <f>IF(Y193="","",VLOOKUP(Y193,'[9]シフト記号表（従来型・ユニット型共通）'!$C$6:$L$47,10,FALSE))</f>
        <v/>
      </c>
      <c r="Z194" s="558" t="str">
        <f>IF(Z193="","",VLOOKUP(Z193,'[9]シフト記号表（従来型・ユニット型共通）'!$C$6:$L$47,10,FALSE))</f>
        <v/>
      </c>
      <c r="AA194" s="558" t="str">
        <f>IF(AA193="","",VLOOKUP(AA193,'[9]シフト記号表（従来型・ユニット型共通）'!$C$6:$L$47,10,FALSE))</f>
        <v/>
      </c>
      <c r="AB194" s="558" t="str">
        <f>IF(AB193="","",VLOOKUP(AB193,'[9]シフト記号表（従来型・ユニット型共通）'!$C$6:$L$47,10,FALSE))</f>
        <v/>
      </c>
      <c r="AC194" s="559" t="str">
        <f>IF(AC193="","",VLOOKUP(AC193,'[9]シフト記号表（従来型・ユニット型共通）'!$C$6:$L$47,10,FALSE))</f>
        <v/>
      </c>
      <c r="AD194" s="557" t="str">
        <f>IF(AD193="","",VLOOKUP(AD193,'[9]シフト記号表（従来型・ユニット型共通）'!$C$6:$L$47,10,FALSE))</f>
        <v/>
      </c>
      <c r="AE194" s="558" t="str">
        <f>IF(AE193="","",VLOOKUP(AE193,'[9]シフト記号表（従来型・ユニット型共通）'!$C$6:$L$47,10,FALSE))</f>
        <v/>
      </c>
      <c r="AF194" s="558" t="str">
        <f>IF(AF193="","",VLOOKUP(AF193,'[9]シフト記号表（従来型・ユニット型共通）'!$C$6:$L$47,10,FALSE))</f>
        <v/>
      </c>
      <c r="AG194" s="558" t="str">
        <f>IF(AG193="","",VLOOKUP(AG193,'[9]シフト記号表（従来型・ユニット型共通）'!$C$6:$L$47,10,FALSE))</f>
        <v/>
      </c>
      <c r="AH194" s="558" t="str">
        <f>IF(AH193="","",VLOOKUP(AH193,'[9]シフト記号表（従来型・ユニット型共通）'!$C$6:$L$47,10,FALSE))</f>
        <v/>
      </c>
      <c r="AI194" s="558" t="str">
        <f>IF(AI193="","",VLOOKUP(AI193,'[9]シフト記号表（従来型・ユニット型共通）'!$C$6:$L$47,10,FALSE))</f>
        <v/>
      </c>
      <c r="AJ194" s="559" t="str">
        <f>IF(AJ193="","",VLOOKUP(AJ193,'[9]シフト記号表（従来型・ユニット型共通）'!$C$6:$L$47,10,FALSE))</f>
        <v/>
      </c>
      <c r="AK194" s="557" t="str">
        <f>IF(AK193="","",VLOOKUP(AK193,'[9]シフト記号表（従来型・ユニット型共通）'!$C$6:$L$47,10,FALSE))</f>
        <v/>
      </c>
      <c r="AL194" s="558" t="str">
        <f>IF(AL193="","",VLOOKUP(AL193,'[9]シフト記号表（従来型・ユニット型共通）'!$C$6:$L$47,10,FALSE))</f>
        <v/>
      </c>
      <c r="AM194" s="558" t="str">
        <f>IF(AM193="","",VLOOKUP(AM193,'[9]シフト記号表（従来型・ユニット型共通）'!$C$6:$L$47,10,FALSE))</f>
        <v/>
      </c>
      <c r="AN194" s="558" t="str">
        <f>IF(AN193="","",VLOOKUP(AN193,'[9]シフト記号表（従来型・ユニット型共通）'!$C$6:$L$47,10,FALSE))</f>
        <v/>
      </c>
      <c r="AO194" s="558" t="str">
        <f>IF(AO193="","",VLOOKUP(AO193,'[9]シフト記号表（従来型・ユニット型共通）'!$C$6:$L$47,10,FALSE))</f>
        <v/>
      </c>
      <c r="AP194" s="558" t="str">
        <f>IF(AP193="","",VLOOKUP(AP193,'[9]シフト記号表（従来型・ユニット型共通）'!$C$6:$L$47,10,FALSE))</f>
        <v/>
      </c>
      <c r="AQ194" s="559" t="str">
        <f>IF(AQ193="","",VLOOKUP(AQ193,'[9]シフト記号表（従来型・ユニット型共通）'!$C$6:$L$47,10,FALSE))</f>
        <v/>
      </c>
      <c r="AR194" s="557" t="str">
        <f>IF(AR193="","",VLOOKUP(AR193,'[9]シフト記号表（従来型・ユニット型共通）'!$C$6:$L$47,10,FALSE))</f>
        <v/>
      </c>
      <c r="AS194" s="558" t="str">
        <f>IF(AS193="","",VLOOKUP(AS193,'[9]シフト記号表（従来型・ユニット型共通）'!$C$6:$L$47,10,FALSE))</f>
        <v/>
      </c>
      <c r="AT194" s="558" t="str">
        <f>IF(AT193="","",VLOOKUP(AT193,'[9]シフト記号表（従来型・ユニット型共通）'!$C$6:$L$47,10,FALSE))</f>
        <v/>
      </c>
      <c r="AU194" s="558" t="str">
        <f>IF(AU193="","",VLOOKUP(AU193,'[9]シフト記号表（従来型・ユニット型共通）'!$C$6:$L$47,10,FALSE))</f>
        <v/>
      </c>
      <c r="AV194" s="558" t="str">
        <f>IF(AV193="","",VLOOKUP(AV193,'[9]シフト記号表（従来型・ユニット型共通）'!$C$6:$L$47,10,FALSE))</f>
        <v/>
      </c>
      <c r="AW194" s="558" t="str">
        <f>IF(AW193="","",VLOOKUP(AW193,'[9]シフト記号表（従来型・ユニット型共通）'!$C$6:$L$47,10,FALSE))</f>
        <v/>
      </c>
      <c r="AX194" s="559" t="str">
        <f>IF(AX193="","",VLOOKUP(AX193,'[9]シフト記号表（従来型・ユニット型共通）'!$C$6:$L$47,10,FALSE))</f>
        <v/>
      </c>
      <c r="AY194" s="557" t="str">
        <f>IF(AY193="","",VLOOKUP(AY193,'[9]シフト記号表（従来型・ユニット型共通）'!$C$6:$L$47,10,FALSE))</f>
        <v/>
      </c>
      <c r="AZ194" s="558" t="str">
        <f>IF(AZ193="","",VLOOKUP(AZ193,'[9]シフト記号表（従来型・ユニット型共通）'!$C$6:$L$47,10,FALSE))</f>
        <v/>
      </c>
      <c r="BA194" s="558" t="str">
        <f>IF(BA193="","",VLOOKUP(BA193,'[9]シフト記号表（従来型・ユニット型共通）'!$C$6:$L$47,10,FALSE))</f>
        <v/>
      </c>
      <c r="BB194" s="2132">
        <f>IF($BE$3="４週",SUM(W194:AX194),IF($BE$3="暦月",SUM(W194:BA194),""))</f>
        <v>0</v>
      </c>
      <c r="BC194" s="2133"/>
      <c r="BD194" s="2134">
        <f>IF($BE$3="４週",BB194/4,IF($BE$3="暦月",(BB194/($BE$8/7)),""))</f>
        <v>0</v>
      </c>
      <c r="BE194" s="2133"/>
      <c r="BF194" s="2129"/>
      <c r="BG194" s="2130"/>
      <c r="BH194" s="2130"/>
      <c r="BI194" s="2130"/>
      <c r="BJ194" s="2131"/>
    </row>
    <row r="195" spans="2:62" ht="20.25" customHeight="1" x14ac:dyDescent="0.15">
      <c r="B195" s="2049">
        <f>B193+1</f>
        <v>90</v>
      </c>
      <c r="C195" s="2121"/>
      <c r="D195" s="2122"/>
      <c r="E195" s="761"/>
      <c r="F195" s="762"/>
      <c r="G195" s="761"/>
      <c r="H195" s="762"/>
      <c r="I195" s="2123"/>
      <c r="J195" s="2124"/>
      <c r="K195" s="2125"/>
      <c r="L195" s="2126"/>
      <c r="M195" s="2126"/>
      <c r="N195" s="2122"/>
      <c r="O195" s="2066"/>
      <c r="P195" s="2067"/>
      <c r="Q195" s="2067"/>
      <c r="R195" s="2067"/>
      <c r="S195" s="2068"/>
      <c r="T195" s="776" t="s">
        <v>887</v>
      </c>
      <c r="U195" s="777"/>
      <c r="V195" s="778"/>
      <c r="W195" s="549"/>
      <c r="X195" s="550"/>
      <c r="Y195" s="550"/>
      <c r="Z195" s="550"/>
      <c r="AA195" s="550"/>
      <c r="AB195" s="550"/>
      <c r="AC195" s="551"/>
      <c r="AD195" s="549"/>
      <c r="AE195" s="550"/>
      <c r="AF195" s="550"/>
      <c r="AG195" s="550"/>
      <c r="AH195" s="550"/>
      <c r="AI195" s="550"/>
      <c r="AJ195" s="551"/>
      <c r="AK195" s="549"/>
      <c r="AL195" s="550"/>
      <c r="AM195" s="550"/>
      <c r="AN195" s="550"/>
      <c r="AO195" s="550"/>
      <c r="AP195" s="550"/>
      <c r="AQ195" s="551"/>
      <c r="AR195" s="549"/>
      <c r="AS195" s="550"/>
      <c r="AT195" s="550"/>
      <c r="AU195" s="550"/>
      <c r="AV195" s="550"/>
      <c r="AW195" s="550"/>
      <c r="AX195" s="551"/>
      <c r="AY195" s="549"/>
      <c r="AZ195" s="550"/>
      <c r="BA195" s="772"/>
      <c r="BB195" s="2127"/>
      <c r="BC195" s="2128"/>
      <c r="BD195" s="2116"/>
      <c r="BE195" s="2117"/>
      <c r="BF195" s="2118"/>
      <c r="BG195" s="2119"/>
      <c r="BH195" s="2119"/>
      <c r="BI195" s="2119"/>
      <c r="BJ195" s="2120"/>
    </row>
    <row r="196" spans="2:62" ht="20.25" customHeight="1" x14ac:dyDescent="0.15">
      <c r="B196" s="2050"/>
      <c r="C196" s="2135"/>
      <c r="D196" s="2136"/>
      <c r="E196" s="779"/>
      <c r="F196" s="780">
        <f>C195</f>
        <v>0</v>
      </c>
      <c r="G196" s="779"/>
      <c r="H196" s="780">
        <f>I195</f>
        <v>0</v>
      </c>
      <c r="I196" s="2137"/>
      <c r="J196" s="2138"/>
      <c r="K196" s="2139"/>
      <c r="L196" s="2140"/>
      <c r="M196" s="2140"/>
      <c r="N196" s="2136"/>
      <c r="O196" s="2066"/>
      <c r="P196" s="2067"/>
      <c r="Q196" s="2067"/>
      <c r="R196" s="2067"/>
      <c r="S196" s="2068"/>
      <c r="T196" s="773" t="s">
        <v>888</v>
      </c>
      <c r="U196" s="774"/>
      <c r="V196" s="775"/>
      <c r="W196" s="557" t="str">
        <f>IF(W195="","",VLOOKUP(W195,'[9]シフト記号表（従来型・ユニット型共通）'!$C$6:$L$47,10,FALSE))</f>
        <v/>
      </c>
      <c r="X196" s="558" t="str">
        <f>IF(X195="","",VLOOKUP(X195,'[9]シフト記号表（従来型・ユニット型共通）'!$C$6:$L$47,10,FALSE))</f>
        <v/>
      </c>
      <c r="Y196" s="558" t="str">
        <f>IF(Y195="","",VLOOKUP(Y195,'[9]シフト記号表（従来型・ユニット型共通）'!$C$6:$L$47,10,FALSE))</f>
        <v/>
      </c>
      <c r="Z196" s="558" t="str">
        <f>IF(Z195="","",VLOOKUP(Z195,'[9]シフト記号表（従来型・ユニット型共通）'!$C$6:$L$47,10,FALSE))</f>
        <v/>
      </c>
      <c r="AA196" s="558" t="str">
        <f>IF(AA195="","",VLOOKUP(AA195,'[9]シフト記号表（従来型・ユニット型共通）'!$C$6:$L$47,10,FALSE))</f>
        <v/>
      </c>
      <c r="AB196" s="558" t="str">
        <f>IF(AB195="","",VLOOKUP(AB195,'[9]シフト記号表（従来型・ユニット型共通）'!$C$6:$L$47,10,FALSE))</f>
        <v/>
      </c>
      <c r="AC196" s="559" t="str">
        <f>IF(AC195="","",VLOOKUP(AC195,'[9]シフト記号表（従来型・ユニット型共通）'!$C$6:$L$47,10,FALSE))</f>
        <v/>
      </c>
      <c r="AD196" s="557" t="str">
        <f>IF(AD195="","",VLOOKUP(AD195,'[9]シフト記号表（従来型・ユニット型共通）'!$C$6:$L$47,10,FALSE))</f>
        <v/>
      </c>
      <c r="AE196" s="558" t="str">
        <f>IF(AE195="","",VLOOKUP(AE195,'[9]シフト記号表（従来型・ユニット型共通）'!$C$6:$L$47,10,FALSE))</f>
        <v/>
      </c>
      <c r="AF196" s="558" t="str">
        <f>IF(AF195="","",VLOOKUP(AF195,'[9]シフト記号表（従来型・ユニット型共通）'!$C$6:$L$47,10,FALSE))</f>
        <v/>
      </c>
      <c r="AG196" s="558" t="str">
        <f>IF(AG195="","",VLOOKUP(AG195,'[9]シフト記号表（従来型・ユニット型共通）'!$C$6:$L$47,10,FALSE))</f>
        <v/>
      </c>
      <c r="AH196" s="558" t="str">
        <f>IF(AH195="","",VLOOKUP(AH195,'[9]シフト記号表（従来型・ユニット型共通）'!$C$6:$L$47,10,FALSE))</f>
        <v/>
      </c>
      <c r="AI196" s="558" t="str">
        <f>IF(AI195="","",VLOOKUP(AI195,'[9]シフト記号表（従来型・ユニット型共通）'!$C$6:$L$47,10,FALSE))</f>
        <v/>
      </c>
      <c r="AJ196" s="559" t="str">
        <f>IF(AJ195="","",VLOOKUP(AJ195,'[9]シフト記号表（従来型・ユニット型共通）'!$C$6:$L$47,10,FALSE))</f>
        <v/>
      </c>
      <c r="AK196" s="557" t="str">
        <f>IF(AK195="","",VLOOKUP(AK195,'[9]シフト記号表（従来型・ユニット型共通）'!$C$6:$L$47,10,FALSE))</f>
        <v/>
      </c>
      <c r="AL196" s="558" t="str">
        <f>IF(AL195="","",VLOOKUP(AL195,'[9]シフト記号表（従来型・ユニット型共通）'!$C$6:$L$47,10,FALSE))</f>
        <v/>
      </c>
      <c r="AM196" s="558" t="str">
        <f>IF(AM195="","",VLOOKUP(AM195,'[9]シフト記号表（従来型・ユニット型共通）'!$C$6:$L$47,10,FALSE))</f>
        <v/>
      </c>
      <c r="AN196" s="558" t="str">
        <f>IF(AN195="","",VLOOKUP(AN195,'[9]シフト記号表（従来型・ユニット型共通）'!$C$6:$L$47,10,FALSE))</f>
        <v/>
      </c>
      <c r="AO196" s="558" t="str">
        <f>IF(AO195="","",VLOOKUP(AO195,'[9]シフト記号表（従来型・ユニット型共通）'!$C$6:$L$47,10,FALSE))</f>
        <v/>
      </c>
      <c r="AP196" s="558" t="str">
        <f>IF(AP195="","",VLOOKUP(AP195,'[9]シフト記号表（従来型・ユニット型共通）'!$C$6:$L$47,10,FALSE))</f>
        <v/>
      </c>
      <c r="AQ196" s="559" t="str">
        <f>IF(AQ195="","",VLOOKUP(AQ195,'[9]シフト記号表（従来型・ユニット型共通）'!$C$6:$L$47,10,FALSE))</f>
        <v/>
      </c>
      <c r="AR196" s="557" t="str">
        <f>IF(AR195="","",VLOOKUP(AR195,'[9]シフト記号表（従来型・ユニット型共通）'!$C$6:$L$47,10,FALSE))</f>
        <v/>
      </c>
      <c r="AS196" s="558" t="str">
        <f>IF(AS195="","",VLOOKUP(AS195,'[9]シフト記号表（従来型・ユニット型共通）'!$C$6:$L$47,10,FALSE))</f>
        <v/>
      </c>
      <c r="AT196" s="558" t="str">
        <f>IF(AT195="","",VLOOKUP(AT195,'[9]シフト記号表（従来型・ユニット型共通）'!$C$6:$L$47,10,FALSE))</f>
        <v/>
      </c>
      <c r="AU196" s="558" t="str">
        <f>IF(AU195="","",VLOOKUP(AU195,'[9]シフト記号表（従来型・ユニット型共通）'!$C$6:$L$47,10,FALSE))</f>
        <v/>
      </c>
      <c r="AV196" s="558" t="str">
        <f>IF(AV195="","",VLOOKUP(AV195,'[9]シフト記号表（従来型・ユニット型共通）'!$C$6:$L$47,10,FALSE))</f>
        <v/>
      </c>
      <c r="AW196" s="558" t="str">
        <f>IF(AW195="","",VLOOKUP(AW195,'[9]シフト記号表（従来型・ユニット型共通）'!$C$6:$L$47,10,FALSE))</f>
        <v/>
      </c>
      <c r="AX196" s="559" t="str">
        <f>IF(AX195="","",VLOOKUP(AX195,'[9]シフト記号表（従来型・ユニット型共通）'!$C$6:$L$47,10,FALSE))</f>
        <v/>
      </c>
      <c r="AY196" s="557" t="str">
        <f>IF(AY195="","",VLOOKUP(AY195,'[9]シフト記号表（従来型・ユニット型共通）'!$C$6:$L$47,10,FALSE))</f>
        <v/>
      </c>
      <c r="AZ196" s="558" t="str">
        <f>IF(AZ195="","",VLOOKUP(AZ195,'[9]シフト記号表（従来型・ユニット型共通）'!$C$6:$L$47,10,FALSE))</f>
        <v/>
      </c>
      <c r="BA196" s="558" t="str">
        <f>IF(BA195="","",VLOOKUP(BA195,'[9]シフト記号表（従来型・ユニット型共通）'!$C$6:$L$47,10,FALSE))</f>
        <v/>
      </c>
      <c r="BB196" s="2132">
        <f>IF($BE$3="４週",SUM(W196:AX196),IF($BE$3="暦月",SUM(W196:BA196),""))</f>
        <v>0</v>
      </c>
      <c r="BC196" s="2133"/>
      <c r="BD196" s="2134">
        <f>IF($BE$3="４週",BB196/4,IF($BE$3="暦月",(BB196/($BE$8/7)),""))</f>
        <v>0</v>
      </c>
      <c r="BE196" s="2133"/>
      <c r="BF196" s="2129"/>
      <c r="BG196" s="2130"/>
      <c r="BH196" s="2130"/>
      <c r="BI196" s="2130"/>
      <c r="BJ196" s="2131"/>
    </row>
    <row r="197" spans="2:62" ht="20.25" customHeight="1" x14ac:dyDescent="0.15">
      <c r="B197" s="2049">
        <f>B195+1</f>
        <v>91</v>
      </c>
      <c r="C197" s="2121"/>
      <c r="D197" s="2122"/>
      <c r="E197" s="761"/>
      <c r="F197" s="762"/>
      <c r="G197" s="761"/>
      <c r="H197" s="762"/>
      <c r="I197" s="2123"/>
      <c r="J197" s="2124"/>
      <c r="K197" s="2125"/>
      <c r="L197" s="2126"/>
      <c r="M197" s="2126"/>
      <c r="N197" s="2122"/>
      <c r="O197" s="2066"/>
      <c r="P197" s="2067"/>
      <c r="Q197" s="2067"/>
      <c r="R197" s="2067"/>
      <c r="S197" s="2068"/>
      <c r="T197" s="776" t="s">
        <v>887</v>
      </c>
      <c r="U197" s="777"/>
      <c r="V197" s="778"/>
      <c r="W197" s="549"/>
      <c r="X197" s="550"/>
      <c r="Y197" s="550"/>
      <c r="Z197" s="550"/>
      <c r="AA197" s="550"/>
      <c r="AB197" s="550"/>
      <c r="AC197" s="551"/>
      <c r="AD197" s="549"/>
      <c r="AE197" s="550"/>
      <c r="AF197" s="550"/>
      <c r="AG197" s="550"/>
      <c r="AH197" s="550"/>
      <c r="AI197" s="550"/>
      <c r="AJ197" s="551"/>
      <c r="AK197" s="549"/>
      <c r="AL197" s="550"/>
      <c r="AM197" s="550"/>
      <c r="AN197" s="550"/>
      <c r="AO197" s="550"/>
      <c r="AP197" s="550"/>
      <c r="AQ197" s="551"/>
      <c r="AR197" s="549"/>
      <c r="AS197" s="550"/>
      <c r="AT197" s="550"/>
      <c r="AU197" s="550"/>
      <c r="AV197" s="550"/>
      <c r="AW197" s="550"/>
      <c r="AX197" s="551"/>
      <c r="AY197" s="549"/>
      <c r="AZ197" s="550"/>
      <c r="BA197" s="772"/>
      <c r="BB197" s="2127"/>
      <c r="BC197" s="2128"/>
      <c r="BD197" s="2116"/>
      <c r="BE197" s="2117"/>
      <c r="BF197" s="2118"/>
      <c r="BG197" s="2119"/>
      <c r="BH197" s="2119"/>
      <c r="BI197" s="2119"/>
      <c r="BJ197" s="2120"/>
    </row>
    <row r="198" spans="2:62" ht="20.25" customHeight="1" x14ac:dyDescent="0.15">
      <c r="B198" s="2050"/>
      <c r="C198" s="2135"/>
      <c r="D198" s="2136"/>
      <c r="E198" s="779"/>
      <c r="F198" s="780">
        <f>C197</f>
        <v>0</v>
      </c>
      <c r="G198" s="779"/>
      <c r="H198" s="780">
        <f>I197</f>
        <v>0</v>
      </c>
      <c r="I198" s="2137"/>
      <c r="J198" s="2138"/>
      <c r="K198" s="2139"/>
      <c r="L198" s="2140"/>
      <c r="M198" s="2140"/>
      <c r="N198" s="2136"/>
      <c r="O198" s="2066"/>
      <c r="P198" s="2067"/>
      <c r="Q198" s="2067"/>
      <c r="R198" s="2067"/>
      <c r="S198" s="2068"/>
      <c r="T198" s="773" t="s">
        <v>888</v>
      </c>
      <c r="U198" s="774"/>
      <c r="V198" s="775"/>
      <c r="W198" s="557" t="str">
        <f>IF(W197="","",VLOOKUP(W197,'[9]シフト記号表（従来型・ユニット型共通）'!$C$6:$L$47,10,FALSE))</f>
        <v/>
      </c>
      <c r="X198" s="558" t="str">
        <f>IF(X197="","",VLOOKUP(X197,'[9]シフト記号表（従来型・ユニット型共通）'!$C$6:$L$47,10,FALSE))</f>
        <v/>
      </c>
      <c r="Y198" s="558" t="str">
        <f>IF(Y197="","",VLOOKUP(Y197,'[9]シフト記号表（従来型・ユニット型共通）'!$C$6:$L$47,10,FALSE))</f>
        <v/>
      </c>
      <c r="Z198" s="558" t="str">
        <f>IF(Z197="","",VLOOKUP(Z197,'[9]シフト記号表（従来型・ユニット型共通）'!$C$6:$L$47,10,FALSE))</f>
        <v/>
      </c>
      <c r="AA198" s="558" t="str">
        <f>IF(AA197="","",VLOOKUP(AA197,'[9]シフト記号表（従来型・ユニット型共通）'!$C$6:$L$47,10,FALSE))</f>
        <v/>
      </c>
      <c r="AB198" s="558" t="str">
        <f>IF(AB197="","",VLOOKUP(AB197,'[9]シフト記号表（従来型・ユニット型共通）'!$C$6:$L$47,10,FALSE))</f>
        <v/>
      </c>
      <c r="AC198" s="559" t="str">
        <f>IF(AC197="","",VLOOKUP(AC197,'[9]シフト記号表（従来型・ユニット型共通）'!$C$6:$L$47,10,FALSE))</f>
        <v/>
      </c>
      <c r="AD198" s="557" t="str">
        <f>IF(AD197="","",VLOOKUP(AD197,'[9]シフト記号表（従来型・ユニット型共通）'!$C$6:$L$47,10,FALSE))</f>
        <v/>
      </c>
      <c r="AE198" s="558" t="str">
        <f>IF(AE197="","",VLOOKUP(AE197,'[9]シフト記号表（従来型・ユニット型共通）'!$C$6:$L$47,10,FALSE))</f>
        <v/>
      </c>
      <c r="AF198" s="558" t="str">
        <f>IF(AF197="","",VLOOKUP(AF197,'[9]シフト記号表（従来型・ユニット型共通）'!$C$6:$L$47,10,FALSE))</f>
        <v/>
      </c>
      <c r="AG198" s="558" t="str">
        <f>IF(AG197="","",VLOOKUP(AG197,'[9]シフト記号表（従来型・ユニット型共通）'!$C$6:$L$47,10,FALSE))</f>
        <v/>
      </c>
      <c r="AH198" s="558" t="str">
        <f>IF(AH197="","",VLOOKUP(AH197,'[9]シフト記号表（従来型・ユニット型共通）'!$C$6:$L$47,10,FALSE))</f>
        <v/>
      </c>
      <c r="AI198" s="558" t="str">
        <f>IF(AI197="","",VLOOKUP(AI197,'[9]シフト記号表（従来型・ユニット型共通）'!$C$6:$L$47,10,FALSE))</f>
        <v/>
      </c>
      <c r="AJ198" s="559" t="str">
        <f>IF(AJ197="","",VLOOKUP(AJ197,'[9]シフト記号表（従来型・ユニット型共通）'!$C$6:$L$47,10,FALSE))</f>
        <v/>
      </c>
      <c r="AK198" s="557" t="str">
        <f>IF(AK197="","",VLOOKUP(AK197,'[9]シフト記号表（従来型・ユニット型共通）'!$C$6:$L$47,10,FALSE))</f>
        <v/>
      </c>
      <c r="AL198" s="558" t="str">
        <f>IF(AL197="","",VLOOKUP(AL197,'[9]シフト記号表（従来型・ユニット型共通）'!$C$6:$L$47,10,FALSE))</f>
        <v/>
      </c>
      <c r="AM198" s="558" t="str">
        <f>IF(AM197="","",VLOOKUP(AM197,'[9]シフト記号表（従来型・ユニット型共通）'!$C$6:$L$47,10,FALSE))</f>
        <v/>
      </c>
      <c r="AN198" s="558" t="str">
        <f>IF(AN197="","",VLOOKUP(AN197,'[9]シフト記号表（従来型・ユニット型共通）'!$C$6:$L$47,10,FALSE))</f>
        <v/>
      </c>
      <c r="AO198" s="558" t="str">
        <f>IF(AO197="","",VLOOKUP(AO197,'[9]シフト記号表（従来型・ユニット型共通）'!$C$6:$L$47,10,FALSE))</f>
        <v/>
      </c>
      <c r="AP198" s="558" t="str">
        <f>IF(AP197="","",VLOOKUP(AP197,'[9]シフト記号表（従来型・ユニット型共通）'!$C$6:$L$47,10,FALSE))</f>
        <v/>
      </c>
      <c r="AQ198" s="559" t="str">
        <f>IF(AQ197="","",VLOOKUP(AQ197,'[9]シフト記号表（従来型・ユニット型共通）'!$C$6:$L$47,10,FALSE))</f>
        <v/>
      </c>
      <c r="AR198" s="557" t="str">
        <f>IF(AR197="","",VLOOKUP(AR197,'[9]シフト記号表（従来型・ユニット型共通）'!$C$6:$L$47,10,FALSE))</f>
        <v/>
      </c>
      <c r="AS198" s="558" t="str">
        <f>IF(AS197="","",VLOOKUP(AS197,'[9]シフト記号表（従来型・ユニット型共通）'!$C$6:$L$47,10,FALSE))</f>
        <v/>
      </c>
      <c r="AT198" s="558" t="str">
        <f>IF(AT197="","",VLOOKUP(AT197,'[9]シフト記号表（従来型・ユニット型共通）'!$C$6:$L$47,10,FALSE))</f>
        <v/>
      </c>
      <c r="AU198" s="558" t="str">
        <f>IF(AU197="","",VLOOKUP(AU197,'[9]シフト記号表（従来型・ユニット型共通）'!$C$6:$L$47,10,FALSE))</f>
        <v/>
      </c>
      <c r="AV198" s="558" t="str">
        <f>IF(AV197="","",VLOOKUP(AV197,'[9]シフト記号表（従来型・ユニット型共通）'!$C$6:$L$47,10,FALSE))</f>
        <v/>
      </c>
      <c r="AW198" s="558" t="str">
        <f>IF(AW197="","",VLOOKUP(AW197,'[9]シフト記号表（従来型・ユニット型共通）'!$C$6:$L$47,10,FALSE))</f>
        <v/>
      </c>
      <c r="AX198" s="559" t="str">
        <f>IF(AX197="","",VLOOKUP(AX197,'[9]シフト記号表（従来型・ユニット型共通）'!$C$6:$L$47,10,FALSE))</f>
        <v/>
      </c>
      <c r="AY198" s="557" t="str">
        <f>IF(AY197="","",VLOOKUP(AY197,'[9]シフト記号表（従来型・ユニット型共通）'!$C$6:$L$47,10,FALSE))</f>
        <v/>
      </c>
      <c r="AZ198" s="558" t="str">
        <f>IF(AZ197="","",VLOOKUP(AZ197,'[9]シフト記号表（従来型・ユニット型共通）'!$C$6:$L$47,10,FALSE))</f>
        <v/>
      </c>
      <c r="BA198" s="558" t="str">
        <f>IF(BA197="","",VLOOKUP(BA197,'[9]シフト記号表（従来型・ユニット型共通）'!$C$6:$L$47,10,FALSE))</f>
        <v/>
      </c>
      <c r="BB198" s="2132">
        <f>IF($BE$3="４週",SUM(W198:AX198),IF($BE$3="暦月",SUM(W198:BA198),""))</f>
        <v>0</v>
      </c>
      <c r="BC198" s="2133"/>
      <c r="BD198" s="2134">
        <f>IF($BE$3="４週",BB198/4,IF($BE$3="暦月",(BB198/($BE$8/7)),""))</f>
        <v>0</v>
      </c>
      <c r="BE198" s="2133"/>
      <c r="BF198" s="2129"/>
      <c r="BG198" s="2130"/>
      <c r="BH198" s="2130"/>
      <c r="BI198" s="2130"/>
      <c r="BJ198" s="2131"/>
    </row>
    <row r="199" spans="2:62" ht="20.25" customHeight="1" x14ac:dyDescent="0.15">
      <c r="B199" s="2049">
        <f>B197+1</f>
        <v>92</v>
      </c>
      <c r="C199" s="2121"/>
      <c r="D199" s="2122"/>
      <c r="E199" s="761"/>
      <c r="F199" s="762"/>
      <c r="G199" s="761"/>
      <c r="H199" s="762"/>
      <c r="I199" s="2123"/>
      <c r="J199" s="2124"/>
      <c r="K199" s="2125"/>
      <c r="L199" s="2126"/>
      <c r="M199" s="2126"/>
      <c r="N199" s="2122"/>
      <c r="O199" s="2066"/>
      <c r="P199" s="2067"/>
      <c r="Q199" s="2067"/>
      <c r="R199" s="2067"/>
      <c r="S199" s="2068"/>
      <c r="T199" s="776" t="s">
        <v>887</v>
      </c>
      <c r="U199" s="777"/>
      <c r="V199" s="778"/>
      <c r="W199" s="549"/>
      <c r="X199" s="550"/>
      <c r="Y199" s="550"/>
      <c r="Z199" s="550"/>
      <c r="AA199" s="550"/>
      <c r="AB199" s="550"/>
      <c r="AC199" s="551"/>
      <c r="AD199" s="549"/>
      <c r="AE199" s="550"/>
      <c r="AF199" s="550"/>
      <c r="AG199" s="550"/>
      <c r="AH199" s="550"/>
      <c r="AI199" s="550"/>
      <c r="AJ199" s="551"/>
      <c r="AK199" s="549"/>
      <c r="AL199" s="550"/>
      <c r="AM199" s="550"/>
      <c r="AN199" s="550"/>
      <c r="AO199" s="550"/>
      <c r="AP199" s="550"/>
      <c r="AQ199" s="551"/>
      <c r="AR199" s="549"/>
      <c r="AS199" s="550"/>
      <c r="AT199" s="550"/>
      <c r="AU199" s="550"/>
      <c r="AV199" s="550"/>
      <c r="AW199" s="550"/>
      <c r="AX199" s="551"/>
      <c r="AY199" s="549"/>
      <c r="AZ199" s="550"/>
      <c r="BA199" s="772"/>
      <c r="BB199" s="2127"/>
      <c r="BC199" s="2128"/>
      <c r="BD199" s="2116"/>
      <c r="BE199" s="2117"/>
      <c r="BF199" s="2118"/>
      <c r="BG199" s="2119"/>
      <c r="BH199" s="2119"/>
      <c r="BI199" s="2119"/>
      <c r="BJ199" s="2120"/>
    </row>
    <row r="200" spans="2:62" ht="20.25" customHeight="1" x14ac:dyDescent="0.15">
      <c r="B200" s="2050"/>
      <c r="C200" s="2135"/>
      <c r="D200" s="2136"/>
      <c r="E200" s="779"/>
      <c r="F200" s="780">
        <f>C199</f>
        <v>0</v>
      </c>
      <c r="G200" s="779"/>
      <c r="H200" s="780">
        <f>I199</f>
        <v>0</v>
      </c>
      <c r="I200" s="2137"/>
      <c r="J200" s="2138"/>
      <c r="K200" s="2139"/>
      <c r="L200" s="2140"/>
      <c r="M200" s="2140"/>
      <c r="N200" s="2136"/>
      <c r="O200" s="2066"/>
      <c r="P200" s="2067"/>
      <c r="Q200" s="2067"/>
      <c r="R200" s="2067"/>
      <c r="S200" s="2068"/>
      <c r="T200" s="773" t="s">
        <v>888</v>
      </c>
      <c r="U200" s="774"/>
      <c r="V200" s="775"/>
      <c r="W200" s="557" t="str">
        <f>IF(W199="","",VLOOKUP(W199,'[9]シフト記号表（従来型・ユニット型共通）'!$C$6:$L$47,10,FALSE))</f>
        <v/>
      </c>
      <c r="X200" s="558" t="str">
        <f>IF(X199="","",VLOOKUP(X199,'[9]シフト記号表（従来型・ユニット型共通）'!$C$6:$L$47,10,FALSE))</f>
        <v/>
      </c>
      <c r="Y200" s="558" t="str">
        <f>IF(Y199="","",VLOOKUP(Y199,'[9]シフト記号表（従来型・ユニット型共通）'!$C$6:$L$47,10,FALSE))</f>
        <v/>
      </c>
      <c r="Z200" s="558" t="str">
        <f>IF(Z199="","",VLOOKUP(Z199,'[9]シフト記号表（従来型・ユニット型共通）'!$C$6:$L$47,10,FALSE))</f>
        <v/>
      </c>
      <c r="AA200" s="558" t="str">
        <f>IF(AA199="","",VLOOKUP(AA199,'[9]シフト記号表（従来型・ユニット型共通）'!$C$6:$L$47,10,FALSE))</f>
        <v/>
      </c>
      <c r="AB200" s="558" t="str">
        <f>IF(AB199="","",VLOOKUP(AB199,'[9]シフト記号表（従来型・ユニット型共通）'!$C$6:$L$47,10,FALSE))</f>
        <v/>
      </c>
      <c r="AC200" s="559" t="str">
        <f>IF(AC199="","",VLOOKUP(AC199,'[9]シフト記号表（従来型・ユニット型共通）'!$C$6:$L$47,10,FALSE))</f>
        <v/>
      </c>
      <c r="AD200" s="557" t="str">
        <f>IF(AD199="","",VLOOKUP(AD199,'[9]シフト記号表（従来型・ユニット型共通）'!$C$6:$L$47,10,FALSE))</f>
        <v/>
      </c>
      <c r="AE200" s="558" t="str">
        <f>IF(AE199="","",VLOOKUP(AE199,'[9]シフト記号表（従来型・ユニット型共通）'!$C$6:$L$47,10,FALSE))</f>
        <v/>
      </c>
      <c r="AF200" s="558" t="str">
        <f>IF(AF199="","",VLOOKUP(AF199,'[9]シフト記号表（従来型・ユニット型共通）'!$C$6:$L$47,10,FALSE))</f>
        <v/>
      </c>
      <c r="AG200" s="558" t="str">
        <f>IF(AG199="","",VLOOKUP(AG199,'[9]シフト記号表（従来型・ユニット型共通）'!$C$6:$L$47,10,FALSE))</f>
        <v/>
      </c>
      <c r="AH200" s="558" t="str">
        <f>IF(AH199="","",VLOOKUP(AH199,'[9]シフト記号表（従来型・ユニット型共通）'!$C$6:$L$47,10,FALSE))</f>
        <v/>
      </c>
      <c r="AI200" s="558" t="str">
        <f>IF(AI199="","",VLOOKUP(AI199,'[9]シフト記号表（従来型・ユニット型共通）'!$C$6:$L$47,10,FALSE))</f>
        <v/>
      </c>
      <c r="AJ200" s="559" t="str">
        <f>IF(AJ199="","",VLOOKUP(AJ199,'[9]シフト記号表（従来型・ユニット型共通）'!$C$6:$L$47,10,FALSE))</f>
        <v/>
      </c>
      <c r="AK200" s="557" t="str">
        <f>IF(AK199="","",VLOOKUP(AK199,'[9]シフト記号表（従来型・ユニット型共通）'!$C$6:$L$47,10,FALSE))</f>
        <v/>
      </c>
      <c r="AL200" s="558" t="str">
        <f>IF(AL199="","",VLOOKUP(AL199,'[9]シフト記号表（従来型・ユニット型共通）'!$C$6:$L$47,10,FALSE))</f>
        <v/>
      </c>
      <c r="AM200" s="558" t="str">
        <f>IF(AM199="","",VLOOKUP(AM199,'[9]シフト記号表（従来型・ユニット型共通）'!$C$6:$L$47,10,FALSE))</f>
        <v/>
      </c>
      <c r="AN200" s="558" t="str">
        <f>IF(AN199="","",VLOOKUP(AN199,'[9]シフト記号表（従来型・ユニット型共通）'!$C$6:$L$47,10,FALSE))</f>
        <v/>
      </c>
      <c r="AO200" s="558" t="str">
        <f>IF(AO199="","",VLOOKUP(AO199,'[9]シフト記号表（従来型・ユニット型共通）'!$C$6:$L$47,10,FALSE))</f>
        <v/>
      </c>
      <c r="AP200" s="558" t="str">
        <f>IF(AP199="","",VLOOKUP(AP199,'[9]シフト記号表（従来型・ユニット型共通）'!$C$6:$L$47,10,FALSE))</f>
        <v/>
      </c>
      <c r="AQ200" s="559" t="str">
        <f>IF(AQ199="","",VLOOKUP(AQ199,'[9]シフト記号表（従来型・ユニット型共通）'!$C$6:$L$47,10,FALSE))</f>
        <v/>
      </c>
      <c r="AR200" s="557" t="str">
        <f>IF(AR199="","",VLOOKUP(AR199,'[9]シフト記号表（従来型・ユニット型共通）'!$C$6:$L$47,10,FALSE))</f>
        <v/>
      </c>
      <c r="AS200" s="558" t="str">
        <f>IF(AS199="","",VLOOKUP(AS199,'[9]シフト記号表（従来型・ユニット型共通）'!$C$6:$L$47,10,FALSE))</f>
        <v/>
      </c>
      <c r="AT200" s="558" t="str">
        <f>IF(AT199="","",VLOOKUP(AT199,'[9]シフト記号表（従来型・ユニット型共通）'!$C$6:$L$47,10,FALSE))</f>
        <v/>
      </c>
      <c r="AU200" s="558" t="str">
        <f>IF(AU199="","",VLOOKUP(AU199,'[9]シフト記号表（従来型・ユニット型共通）'!$C$6:$L$47,10,FALSE))</f>
        <v/>
      </c>
      <c r="AV200" s="558" t="str">
        <f>IF(AV199="","",VLOOKUP(AV199,'[9]シフト記号表（従来型・ユニット型共通）'!$C$6:$L$47,10,FALSE))</f>
        <v/>
      </c>
      <c r="AW200" s="558" t="str">
        <f>IF(AW199="","",VLOOKUP(AW199,'[9]シフト記号表（従来型・ユニット型共通）'!$C$6:$L$47,10,FALSE))</f>
        <v/>
      </c>
      <c r="AX200" s="559" t="str">
        <f>IF(AX199="","",VLOOKUP(AX199,'[9]シフト記号表（従来型・ユニット型共通）'!$C$6:$L$47,10,FALSE))</f>
        <v/>
      </c>
      <c r="AY200" s="557" t="str">
        <f>IF(AY199="","",VLOOKUP(AY199,'[9]シフト記号表（従来型・ユニット型共通）'!$C$6:$L$47,10,FALSE))</f>
        <v/>
      </c>
      <c r="AZ200" s="558" t="str">
        <f>IF(AZ199="","",VLOOKUP(AZ199,'[9]シフト記号表（従来型・ユニット型共通）'!$C$6:$L$47,10,FALSE))</f>
        <v/>
      </c>
      <c r="BA200" s="558" t="str">
        <f>IF(BA199="","",VLOOKUP(BA199,'[9]シフト記号表（従来型・ユニット型共通）'!$C$6:$L$47,10,FALSE))</f>
        <v/>
      </c>
      <c r="BB200" s="2132">
        <f>IF($BE$3="４週",SUM(W200:AX200),IF($BE$3="暦月",SUM(W200:BA200),""))</f>
        <v>0</v>
      </c>
      <c r="BC200" s="2133"/>
      <c r="BD200" s="2134">
        <f>IF($BE$3="４週",BB200/4,IF($BE$3="暦月",(BB200/($BE$8/7)),""))</f>
        <v>0</v>
      </c>
      <c r="BE200" s="2133"/>
      <c r="BF200" s="2129"/>
      <c r="BG200" s="2130"/>
      <c r="BH200" s="2130"/>
      <c r="BI200" s="2130"/>
      <c r="BJ200" s="2131"/>
    </row>
    <row r="201" spans="2:62" ht="20.25" customHeight="1" x14ac:dyDescent="0.15">
      <c r="B201" s="2049">
        <f>B199+1</f>
        <v>93</v>
      </c>
      <c r="C201" s="2121"/>
      <c r="D201" s="2122"/>
      <c r="E201" s="761"/>
      <c r="F201" s="762"/>
      <c r="G201" s="761"/>
      <c r="H201" s="762"/>
      <c r="I201" s="2123"/>
      <c r="J201" s="2124"/>
      <c r="K201" s="2125"/>
      <c r="L201" s="2126"/>
      <c r="M201" s="2126"/>
      <c r="N201" s="2122"/>
      <c r="O201" s="2066"/>
      <c r="P201" s="2067"/>
      <c r="Q201" s="2067"/>
      <c r="R201" s="2067"/>
      <c r="S201" s="2068"/>
      <c r="T201" s="776" t="s">
        <v>887</v>
      </c>
      <c r="U201" s="777"/>
      <c r="V201" s="778"/>
      <c r="W201" s="549"/>
      <c r="X201" s="550"/>
      <c r="Y201" s="550"/>
      <c r="Z201" s="550"/>
      <c r="AA201" s="550"/>
      <c r="AB201" s="550"/>
      <c r="AC201" s="551"/>
      <c r="AD201" s="549"/>
      <c r="AE201" s="550"/>
      <c r="AF201" s="550"/>
      <c r="AG201" s="550"/>
      <c r="AH201" s="550"/>
      <c r="AI201" s="550"/>
      <c r="AJ201" s="551"/>
      <c r="AK201" s="549"/>
      <c r="AL201" s="550"/>
      <c r="AM201" s="550"/>
      <c r="AN201" s="550"/>
      <c r="AO201" s="550"/>
      <c r="AP201" s="550"/>
      <c r="AQ201" s="551"/>
      <c r="AR201" s="549"/>
      <c r="AS201" s="550"/>
      <c r="AT201" s="550"/>
      <c r="AU201" s="550"/>
      <c r="AV201" s="550"/>
      <c r="AW201" s="550"/>
      <c r="AX201" s="551"/>
      <c r="AY201" s="549"/>
      <c r="AZ201" s="550"/>
      <c r="BA201" s="772"/>
      <c r="BB201" s="2127"/>
      <c r="BC201" s="2128"/>
      <c r="BD201" s="2116"/>
      <c r="BE201" s="2117"/>
      <c r="BF201" s="2118"/>
      <c r="BG201" s="2119"/>
      <c r="BH201" s="2119"/>
      <c r="BI201" s="2119"/>
      <c r="BJ201" s="2120"/>
    </row>
    <row r="202" spans="2:62" ht="20.25" customHeight="1" x14ac:dyDescent="0.15">
      <c r="B202" s="2050"/>
      <c r="C202" s="2135"/>
      <c r="D202" s="2136"/>
      <c r="E202" s="779"/>
      <c r="F202" s="780">
        <f>C201</f>
        <v>0</v>
      </c>
      <c r="G202" s="779"/>
      <c r="H202" s="780">
        <f>I201</f>
        <v>0</v>
      </c>
      <c r="I202" s="2137"/>
      <c r="J202" s="2138"/>
      <c r="K202" s="2139"/>
      <c r="L202" s="2140"/>
      <c r="M202" s="2140"/>
      <c r="N202" s="2136"/>
      <c r="O202" s="2066"/>
      <c r="P202" s="2067"/>
      <c r="Q202" s="2067"/>
      <c r="R202" s="2067"/>
      <c r="S202" s="2068"/>
      <c r="T202" s="773" t="s">
        <v>888</v>
      </c>
      <c r="U202" s="774"/>
      <c r="V202" s="775"/>
      <c r="W202" s="557" t="str">
        <f>IF(W201="","",VLOOKUP(W201,'[9]シフト記号表（従来型・ユニット型共通）'!$C$6:$L$47,10,FALSE))</f>
        <v/>
      </c>
      <c r="X202" s="558" t="str">
        <f>IF(X201="","",VLOOKUP(X201,'[9]シフト記号表（従来型・ユニット型共通）'!$C$6:$L$47,10,FALSE))</f>
        <v/>
      </c>
      <c r="Y202" s="558" t="str">
        <f>IF(Y201="","",VLOOKUP(Y201,'[9]シフト記号表（従来型・ユニット型共通）'!$C$6:$L$47,10,FALSE))</f>
        <v/>
      </c>
      <c r="Z202" s="558" t="str">
        <f>IF(Z201="","",VLOOKUP(Z201,'[9]シフト記号表（従来型・ユニット型共通）'!$C$6:$L$47,10,FALSE))</f>
        <v/>
      </c>
      <c r="AA202" s="558" t="str">
        <f>IF(AA201="","",VLOOKUP(AA201,'[9]シフト記号表（従来型・ユニット型共通）'!$C$6:$L$47,10,FALSE))</f>
        <v/>
      </c>
      <c r="AB202" s="558" t="str">
        <f>IF(AB201="","",VLOOKUP(AB201,'[9]シフト記号表（従来型・ユニット型共通）'!$C$6:$L$47,10,FALSE))</f>
        <v/>
      </c>
      <c r="AC202" s="559" t="str">
        <f>IF(AC201="","",VLOOKUP(AC201,'[9]シフト記号表（従来型・ユニット型共通）'!$C$6:$L$47,10,FALSE))</f>
        <v/>
      </c>
      <c r="AD202" s="557" t="str">
        <f>IF(AD201="","",VLOOKUP(AD201,'[9]シフト記号表（従来型・ユニット型共通）'!$C$6:$L$47,10,FALSE))</f>
        <v/>
      </c>
      <c r="AE202" s="558" t="str">
        <f>IF(AE201="","",VLOOKUP(AE201,'[9]シフト記号表（従来型・ユニット型共通）'!$C$6:$L$47,10,FALSE))</f>
        <v/>
      </c>
      <c r="AF202" s="558" t="str">
        <f>IF(AF201="","",VLOOKUP(AF201,'[9]シフト記号表（従来型・ユニット型共通）'!$C$6:$L$47,10,FALSE))</f>
        <v/>
      </c>
      <c r="AG202" s="558" t="str">
        <f>IF(AG201="","",VLOOKUP(AG201,'[9]シフト記号表（従来型・ユニット型共通）'!$C$6:$L$47,10,FALSE))</f>
        <v/>
      </c>
      <c r="AH202" s="558" t="str">
        <f>IF(AH201="","",VLOOKUP(AH201,'[9]シフト記号表（従来型・ユニット型共通）'!$C$6:$L$47,10,FALSE))</f>
        <v/>
      </c>
      <c r="AI202" s="558" t="str">
        <f>IF(AI201="","",VLOOKUP(AI201,'[9]シフト記号表（従来型・ユニット型共通）'!$C$6:$L$47,10,FALSE))</f>
        <v/>
      </c>
      <c r="AJ202" s="559" t="str">
        <f>IF(AJ201="","",VLOOKUP(AJ201,'[9]シフト記号表（従来型・ユニット型共通）'!$C$6:$L$47,10,FALSE))</f>
        <v/>
      </c>
      <c r="AK202" s="557" t="str">
        <f>IF(AK201="","",VLOOKUP(AK201,'[9]シフト記号表（従来型・ユニット型共通）'!$C$6:$L$47,10,FALSE))</f>
        <v/>
      </c>
      <c r="AL202" s="558" t="str">
        <f>IF(AL201="","",VLOOKUP(AL201,'[9]シフト記号表（従来型・ユニット型共通）'!$C$6:$L$47,10,FALSE))</f>
        <v/>
      </c>
      <c r="AM202" s="558" t="str">
        <f>IF(AM201="","",VLOOKUP(AM201,'[9]シフト記号表（従来型・ユニット型共通）'!$C$6:$L$47,10,FALSE))</f>
        <v/>
      </c>
      <c r="AN202" s="558" t="str">
        <f>IF(AN201="","",VLOOKUP(AN201,'[9]シフト記号表（従来型・ユニット型共通）'!$C$6:$L$47,10,FALSE))</f>
        <v/>
      </c>
      <c r="AO202" s="558" t="str">
        <f>IF(AO201="","",VLOOKUP(AO201,'[9]シフト記号表（従来型・ユニット型共通）'!$C$6:$L$47,10,FALSE))</f>
        <v/>
      </c>
      <c r="AP202" s="558" t="str">
        <f>IF(AP201="","",VLOOKUP(AP201,'[9]シフト記号表（従来型・ユニット型共通）'!$C$6:$L$47,10,FALSE))</f>
        <v/>
      </c>
      <c r="AQ202" s="559" t="str">
        <f>IF(AQ201="","",VLOOKUP(AQ201,'[9]シフト記号表（従来型・ユニット型共通）'!$C$6:$L$47,10,FALSE))</f>
        <v/>
      </c>
      <c r="AR202" s="557" t="str">
        <f>IF(AR201="","",VLOOKUP(AR201,'[9]シフト記号表（従来型・ユニット型共通）'!$C$6:$L$47,10,FALSE))</f>
        <v/>
      </c>
      <c r="AS202" s="558" t="str">
        <f>IF(AS201="","",VLOOKUP(AS201,'[9]シフト記号表（従来型・ユニット型共通）'!$C$6:$L$47,10,FALSE))</f>
        <v/>
      </c>
      <c r="AT202" s="558" t="str">
        <f>IF(AT201="","",VLOOKUP(AT201,'[9]シフト記号表（従来型・ユニット型共通）'!$C$6:$L$47,10,FALSE))</f>
        <v/>
      </c>
      <c r="AU202" s="558" t="str">
        <f>IF(AU201="","",VLOOKUP(AU201,'[9]シフト記号表（従来型・ユニット型共通）'!$C$6:$L$47,10,FALSE))</f>
        <v/>
      </c>
      <c r="AV202" s="558" t="str">
        <f>IF(AV201="","",VLOOKUP(AV201,'[9]シフト記号表（従来型・ユニット型共通）'!$C$6:$L$47,10,FALSE))</f>
        <v/>
      </c>
      <c r="AW202" s="558" t="str">
        <f>IF(AW201="","",VLOOKUP(AW201,'[9]シフト記号表（従来型・ユニット型共通）'!$C$6:$L$47,10,FALSE))</f>
        <v/>
      </c>
      <c r="AX202" s="559" t="str">
        <f>IF(AX201="","",VLOOKUP(AX201,'[9]シフト記号表（従来型・ユニット型共通）'!$C$6:$L$47,10,FALSE))</f>
        <v/>
      </c>
      <c r="AY202" s="557" t="str">
        <f>IF(AY201="","",VLOOKUP(AY201,'[9]シフト記号表（従来型・ユニット型共通）'!$C$6:$L$47,10,FALSE))</f>
        <v/>
      </c>
      <c r="AZ202" s="558" t="str">
        <f>IF(AZ201="","",VLOOKUP(AZ201,'[9]シフト記号表（従来型・ユニット型共通）'!$C$6:$L$47,10,FALSE))</f>
        <v/>
      </c>
      <c r="BA202" s="558" t="str">
        <f>IF(BA201="","",VLOOKUP(BA201,'[9]シフト記号表（従来型・ユニット型共通）'!$C$6:$L$47,10,FALSE))</f>
        <v/>
      </c>
      <c r="BB202" s="2132">
        <f>IF($BE$3="４週",SUM(W202:AX202),IF($BE$3="暦月",SUM(W202:BA202),""))</f>
        <v>0</v>
      </c>
      <c r="BC202" s="2133"/>
      <c r="BD202" s="2134">
        <f>IF($BE$3="４週",BB202/4,IF($BE$3="暦月",(BB202/($BE$8/7)),""))</f>
        <v>0</v>
      </c>
      <c r="BE202" s="2133"/>
      <c r="BF202" s="2129"/>
      <c r="BG202" s="2130"/>
      <c r="BH202" s="2130"/>
      <c r="BI202" s="2130"/>
      <c r="BJ202" s="2131"/>
    </row>
    <row r="203" spans="2:62" ht="20.25" customHeight="1" x14ac:dyDescent="0.15">
      <c r="B203" s="2049">
        <f>B201+1</f>
        <v>94</v>
      </c>
      <c r="C203" s="2121"/>
      <c r="D203" s="2122"/>
      <c r="E203" s="761"/>
      <c r="F203" s="762"/>
      <c r="G203" s="761"/>
      <c r="H203" s="762"/>
      <c r="I203" s="2123"/>
      <c r="J203" s="2124"/>
      <c r="K203" s="2125"/>
      <c r="L203" s="2126"/>
      <c r="M203" s="2126"/>
      <c r="N203" s="2122"/>
      <c r="O203" s="2066"/>
      <c r="P203" s="2067"/>
      <c r="Q203" s="2067"/>
      <c r="R203" s="2067"/>
      <c r="S203" s="2068"/>
      <c r="T203" s="776" t="s">
        <v>887</v>
      </c>
      <c r="U203" s="777"/>
      <c r="V203" s="778"/>
      <c r="W203" s="549"/>
      <c r="X203" s="550"/>
      <c r="Y203" s="550"/>
      <c r="Z203" s="550"/>
      <c r="AA203" s="550"/>
      <c r="AB203" s="550"/>
      <c r="AC203" s="551"/>
      <c r="AD203" s="549"/>
      <c r="AE203" s="550"/>
      <c r="AF203" s="550"/>
      <c r="AG203" s="550"/>
      <c r="AH203" s="550"/>
      <c r="AI203" s="550"/>
      <c r="AJ203" s="551"/>
      <c r="AK203" s="549"/>
      <c r="AL203" s="550"/>
      <c r="AM203" s="550"/>
      <c r="AN203" s="550"/>
      <c r="AO203" s="550"/>
      <c r="AP203" s="550"/>
      <c r="AQ203" s="551"/>
      <c r="AR203" s="549"/>
      <c r="AS203" s="550"/>
      <c r="AT203" s="550"/>
      <c r="AU203" s="550"/>
      <c r="AV203" s="550"/>
      <c r="AW203" s="550"/>
      <c r="AX203" s="551"/>
      <c r="AY203" s="549"/>
      <c r="AZ203" s="550"/>
      <c r="BA203" s="772"/>
      <c r="BB203" s="2127"/>
      <c r="BC203" s="2128"/>
      <c r="BD203" s="2116"/>
      <c r="BE203" s="2117"/>
      <c r="BF203" s="2118"/>
      <c r="BG203" s="2119"/>
      <c r="BH203" s="2119"/>
      <c r="BI203" s="2119"/>
      <c r="BJ203" s="2120"/>
    </row>
    <row r="204" spans="2:62" ht="20.25" customHeight="1" x14ac:dyDescent="0.15">
      <c r="B204" s="2050"/>
      <c r="C204" s="2135"/>
      <c r="D204" s="2136"/>
      <c r="E204" s="779"/>
      <c r="F204" s="780">
        <f>C203</f>
        <v>0</v>
      </c>
      <c r="G204" s="779"/>
      <c r="H204" s="780">
        <f>I203</f>
        <v>0</v>
      </c>
      <c r="I204" s="2137"/>
      <c r="J204" s="2138"/>
      <c r="K204" s="2139"/>
      <c r="L204" s="2140"/>
      <c r="M204" s="2140"/>
      <c r="N204" s="2136"/>
      <c r="O204" s="2066"/>
      <c r="P204" s="2067"/>
      <c r="Q204" s="2067"/>
      <c r="R204" s="2067"/>
      <c r="S204" s="2068"/>
      <c r="T204" s="773" t="s">
        <v>888</v>
      </c>
      <c r="U204" s="774"/>
      <c r="V204" s="775"/>
      <c r="W204" s="557" t="str">
        <f>IF(W203="","",VLOOKUP(W203,'[9]シフト記号表（従来型・ユニット型共通）'!$C$6:$L$47,10,FALSE))</f>
        <v/>
      </c>
      <c r="X204" s="558" t="str">
        <f>IF(X203="","",VLOOKUP(X203,'[9]シフト記号表（従来型・ユニット型共通）'!$C$6:$L$47,10,FALSE))</f>
        <v/>
      </c>
      <c r="Y204" s="558" t="str">
        <f>IF(Y203="","",VLOOKUP(Y203,'[9]シフト記号表（従来型・ユニット型共通）'!$C$6:$L$47,10,FALSE))</f>
        <v/>
      </c>
      <c r="Z204" s="558" t="str">
        <f>IF(Z203="","",VLOOKUP(Z203,'[9]シフト記号表（従来型・ユニット型共通）'!$C$6:$L$47,10,FALSE))</f>
        <v/>
      </c>
      <c r="AA204" s="558" t="str">
        <f>IF(AA203="","",VLOOKUP(AA203,'[9]シフト記号表（従来型・ユニット型共通）'!$C$6:$L$47,10,FALSE))</f>
        <v/>
      </c>
      <c r="AB204" s="558" t="str">
        <f>IF(AB203="","",VLOOKUP(AB203,'[9]シフト記号表（従来型・ユニット型共通）'!$C$6:$L$47,10,FALSE))</f>
        <v/>
      </c>
      <c r="AC204" s="559" t="str">
        <f>IF(AC203="","",VLOOKUP(AC203,'[9]シフト記号表（従来型・ユニット型共通）'!$C$6:$L$47,10,FALSE))</f>
        <v/>
      </c>
      <c r="AD204" s="557" t="str">
        <f>IF(AD203="","",VLOOKUP(AD203,'[9]シフト記号表（従来型・ユニット型共通）'!$C$6:$L$47,10,FALSE))</f>
        <v/>
      </c>
      <c r="AE204" s="558" t="str">
        <f>IF(AE203="","",VLOOKUP(AE203,'[9]シフト記号表（従来型・ユニット型共通）'!$C$6:$L$47,10,FALSE))</f>
        <v/>
      </c>
      <c r="AF204" s="558" t="str">
        <f>IF(AF203="","",VLOOKUP(AF203,'[9]シフト記号表（従来型・ユニット型共通）'!$C$6:$L$47,10,FALSE))</f>
        <v/>
      </c>
      <c r="AG204" s="558" t="str">
        <f>IF(AG203="","",VLOOKUP(AG203,'[9]シフト記号表（従来型・ユニット型共通）'!$C$6:$L$47,10,FALSE))</f>
        <v/>
      </c>
      <c r="AH204" s="558" t="str">
        <f>IF(AH203="","",VLOOKUP(AH203,'[9]シフト記号表（従来型・ユニット型共通）'!$C$6:$L$47,10,FALSE))</f>
        <v/>
      </c>
      <c r="AI204" s="558" t="str">
        <f>IF(AI203="","",VLOOKUP(AI203,'[9]シフト記号表（従来型・ユニット型共通）'!$C$6:$L$47,10,FALSE))</f>
        <v/>
      </c>
      <c r="AJ204" s="559" t="str">
        <f>IF(AJ203="","",VLOOKUP(AJ203,'[9]シフト記号表（従来型・ユニット型共通）'!$C$6:$L$47,10,FALSE))</f>
        <v/>
      </c>
      <c r="AK204" s="557" t="str">
        <f>IF(AK203="","",VLOOKUP(AK203,'[9]シフト記号表（従来型・ユニット型共通）'!$C$6:$L$47,10,FALSE))</f>
        <v/>
      </c>
      <c r="AL204" s="558" t="str">
        <f>IF(AL203="","",VLOOKUP(AL203,'[9]シフト記号表（従来型・ユニット型共通）'!$C$6:$L$47,10,FALSE))</f>
        <v/>
      </c>
      <c r="AM204" s="558" t="str">
        <f>IF(AM203="","",VLOOKUP(AM203,'[9]シフト記号表（従来型・ユニット型共通）'!$C$6:$L$47,10,FALSE))</f>
        <v/>
      </c>
      <c r="AN204" s="558" t="str">
        <f>IF(AN203="","",VLOOKUP(AN203,'[9]シフト記号表（従来型・ユニット型共通）'!$C$6:$L$47,10,FALSE))</f>
        <v/>
      </c>
      <c r="AO204" s="558" t="str">
        <f>IF(AO203="","",VLOOKUP(AO203,'[9]シフト記号表（従来型・ユニット型共通）'!$C$6:$L$47,10,FALSE))</f>
        <v/>
      </c>
      <c r="AP204" s="558" t="str">
        <f>IF(AP203="","",VLOOKUP(AP203,'[9]シフト記号表（従来型・ユニット型共通）'!$C$6:$L$47,10,FALSE))</f>
        <v/>
      </c>
      <c r="AQ204" s="559" t="str">
        <f>IF(AQ203="","",VLOOKUP(AQ203,'[9]シフト記号表（従来型・ユニット型共通）'!$C$6:$L$47,10,FALSE))</f>
        <v/>
      </c>
      <c r="AR204" s="557" t="str">
        <f>IF(AR203="","",VLOOKUP(AR203,'[9]シフト記号表（従来型・ユニット型共通）'!$C$6:$L$47,10,FALSE))</f>
        <v/>
      </c>
      <c r="AS204" s="558" t="str">
        <f>IF(AS203="","",VLOOKUP(AS203,'[9]シフト記号表（従来型・ユニット型共通）'!$C$6:$L$47,10,FALSE))</f>
        <v/>
      </c>
      <c r="AT204" s="558" t="str">
        <f>IF(AT203="","",VLOOKUP(AT203,'[9]シフト記号表（従来型・ユニット型共通）'!$C$6:$L$47,10,FALSE))</f>
        <v/>
      </c>
      <c r="AU204" s="558" t="str">
        <f>IF(AU203="","",VLOOKUP(AU203,'[9]シフト記号表（従来型・ユニット型共通）'!$C$6:$L$47,10,FALSE))</f>
        <v/>
      </c>
      <c r="AV204" s="558" t="str">
        <f>IF(AV203="","",VLOOKUP(AV203,'[9]シフト記号表（従来型・ユニット型共通）'!$C$6:$L$47,10,FALSE))</f>
        <v/>
      </c>
      <c r="AW204" s="558" t="str">
        <f>IF(AW203="","",VLOOKUP(AW203,'[9]シフト記号表（従来型・ユニット型共通）'!$C$6:$L$47,10,FALSE))</f>
        <v/>
      </c>
      <c r="AX204" s="559" t="str">
        <f>IF(AX203="","",VLOOKUP(AX203,'[9]シフト記号表（従来型・ユニット型共通）'!$C$6:$L$47,10,FALSE))</f>
        <v/>
      </c>
      <c r="AY204" s="557" t="str">
        <f>IF(AY203="","",VLOOKUP(AY203,'[9]シフト記号表（従来型・ユニット型共通）'!$C$6:$L$47,10,FALSE))</f>
        <v/>
      </c>
      <c r="AZ204" s="558" t="str">
        <f>IF(AZ203="","",VLOOKUP(AZ203,'[9]シフト記号表（従来型・ユニット型共通）'!$C$6:$L$47,10,FALSE))</f>
        <v/>
      </c>
      <c r="BA204" s="558" t="str">
        <f>IF(BA203="","",VLOOKUP(BA203,'[9]シフト記号表（従来型・ユニット型共通）'!$C$6:$L$47,10,FALSE))</f>
        <v/>
      </c>
      <c r="BB204" s="2132">
        <f>IF($BE$3="４週",SUM(W204:AX204),IF($BE$3="暦月",SUM(W204:BA204),""))</f>
        <v>0</v>
      </c>
      <c r="BC204" s="2133"/>
      <c r="BD204" s="2134">
        <f>IF($BE$3="４週",BB204/4,IF($BE$3="暦月",(BB204/($BE$8/7)),""))</f>
        <v>0</v>
      </c>
      <c r="BE204" s="2133"/>
      <c r="BF204" s="2129"/>
      <c r="BG204" s="2130"/>
      <c r="BH204" s="2130"/>
      <c r="BI204" s="2130"/>
      <c r="BJ204" s="2131"/>
    </row>
    <row r="205" spans="2:62" ht="20.25" customHeight="1" x14ac:dyDescent="0.15">
      <c r="B205" s="2049">
        <f>B203+1</f>
        <v>95</v>
      </c>
      <c r="C205" s="2121"/>
      <c r="D205" s="2122"/>
      <c r="E205" s="761"/>
      <c r="F205" s="762"/>
      <c r="G205" s="761"/>
      <c r="H205" s="762"/>
      <c r="I205" s="2123"/>
      <c r="J205" s="2124"/>
      <c r="K205" s="2125"/>
      <c r="L205" s="2126"/>
      <c r="M205" s="2126"/>
      <c r="N205" s="2122"/>
      <c r="O205" s="2066"/>
      <c r="P205" s="2067"/>
      <c r="Q205" s="2067"/>
      <c r="R205" s="2067"/>
      <c r="S205" s="2068"/>
      <c r="T205" s="776" t="s">
        <v>887</v>
      </c>
      <c r="U205" s="777"/>
      <c r="V205" s="778"/>
      <c r="W205" s="549"/>
      <c r="X205" s="550"/>
      <c r="Y205" s="550"/>
      <c r="Z205" s="550"/>
      <c r="AA205" s="550"/>
      <c r="AB205" s="550"/>
      <c r="AC205" s="551"/>
      <c r="AD205" s="549"/>
      <c r="AE205" s="550"/>
      <c r="AF205" s="550"/>
      <c r="AG205" s="550"/>
      <c r="AH205" s="550"/>
      <c r="AI205" s="550"/>
      <c r="AJ205" s="551"/>
      <c r="AK205" s="549"/>
      <c r="AL205" s="550"/>
      <c r="AM205" s="550"/>
      <c r="AN205" s="550"/>
      <c r="AO205" s="550"/>
      <c r="AP205" s="550"/>
      <c r="AQ205" s="551"/>
      <c r="AR205" s="549"/>
      <c r="AS205" s="550"/>
      <c r="AT205" s="550"/>
      <c r="AU205" s="550"/>
      <c r="AV205" s="550"/>
      <c r="AW205" s="550"/>
      <c r="AX205" s="551"/>
      <c r="AY205" s="549"/>
      <c r="AZ205" s="550"/>
      <c r="BA205" s="772"/>
      <c r="BB205" s="2127"/>
      <c r="BC205" s="2128"/>
      <c r="BD205" s="2116"/>
      <c r="BE205" s="2117"/>
      <c r="BF205" s="2118"/>
      <c r="BG205" s="2119"/>
      <c r="BH205" s="2119"/>
      <c r="BI205" s="2119"/>
      <c r="BJ205" s="2120"/>
    </row>
    <row r="206" spans="2:62" ht="20.25" customHeight="1" x14ac:dyDescent="0.15">
      <c r="B206" s="2050"/>
      <c r="C206" s="2135"/>
      <c r="D206" s="2136"/>
      <c r="E206" s="779"/>
      <c r="F206" s="780">
        <f>C205</f>
        <v>0</v>
      </c>
      <c r="G206" s="779"/>
      <c r="H206" s="780">
        <f>I205</f>
        <v>0</v>
      </c>
      <c r="I206" s="2137"/>
      <c r="J206" s="2138"/>
      <c r="K206" s="2139"/>
      <c r="L206" s="2140"/>
      <c r="M206" s="2140"/>
      <c r="N206" s="2136"/>
      <c r="O206" s="2066"/>
      <c r="P206" s="2067"/>
      <c r="Q206" s="2067"/>
      <c r="R206" s="2067"/>
      <c r="S206" s="2068"/>
      <c r="T206" s="773" t="s">
        <v>888</v>
      </c>
      <c r="U206" s="774"/>
      <c r="V206" s="775"/>
      <c r="W206" s="557" t="str">
        <f>IF(W205="","",VLOOKUP(W205,'[9]シフト記号表（従来型・ユニット型共通）'!$C$6:$L$47,10,FALSE))</f>
        <v/>
      </c>
      <c r="X206" s="558" t="str">
        <f>IF(X205="","",VLOOKUP(X205,'[9]シフト記号表（従来型・ユニット型共通）'!$C$6:$L$47,10,FALSE))</f>
        <v/>
      </c>
      <c r="Y206" s="558" t="str">
        <f>IF(Y205="","",VLOOKUP(Y205,'[9]シフト記号表（従来型・ユニット型共通）'!$C$6:$L$47,10,FALSE))</f>
        <v/>
      </c>
      <c r="Z206" s="558" t="str">
        <f>IF(Z205="","",VLOOKUP(Z205,'[9]シフト記号表（従来型・ユニット型共通）'!$C$6:$L$47,10,FALSE))</f>
        <v/>
      </c>
      <c r="AA206" s="558" t="str">
        <f>IF(AA205="","",VLOOKUP(AA205,'[9]シフト記号表（従来型・ユニット型共通）'!$C$6:$L$47,10,FALSE))</f>
        <v/>
      </c>
      <c r="AB206" s="558" t="str">
        <f>IF(AB205="","",VLOOKUP(AB205,'[9]シフト記号表（従来型・ユニット型共通）'!$C$6:$L$47,10,FALSE))</f>
        <v/>
      </c>
      <c r="AC206" s="559" t="str">
        <f>IF(AC205="","",VLOOKUP(AC205,'[9]シフト記号表（従来型・ユニット型共通）'!$C$6:$L$47,10,FALSE))</f>
        <v/>
      </c>
      <c r="AD206" s="557" t="str">
        <f>IF(AD205="","",VLOOKUP(AD205,'[9]シフト記号表（従来型・ユニット型共通）'!$C$6:$L$47,10,FALSE))</f>
        <v/>
      </c>
      <c r="AE206" s="558" t="str">
        <f>IF(AE205="","",VLOOKUP(AE205,'[9]シフト記号表（従来型・ユニット型共通）'!$C$6:$L$47,10,FALSE))</f>
        <v/>
      </c>
      <c r="AF206" s="558" t="str">
        <f>IF(AF205="","",VLOOKUP(AF205,'[9]シフト記号表（従来型・ユニット型共通）'!$C$6:$L$47,10,FALSE))</f>
        <v/>
      </c>
      <c r="AG206" s="558" t="str">
        <f>IF(AG205="","",VLOOKUP(AG205,'[9]シフト記号表（従来型・ユニット型共通）'!$C$6:$L$47,10,FALSE))</f>
        <v/>
      </c>
      <c r="AH206" s="558" t="str">
        <f>IF(AH205="","",VLOOKUP(AH205,'[9]シフト記号表（従来型・ユニット型共通）'!$C$6:$L$47,10,FALSE))</f>
        <v/>
      </c>
      <c r="AI206" s="558" t="str">
        <f>IF(AI205="","",VLOOKUP(AI205,'[9]シフト記号表（従来型・ユニット型共通）'!$C$6:$L$47,10,FALSE))</f>
        <v/>
      </c>
      <c r="AJ206" s="559" t="str">
        <f>IF(AJ205="","",VLOOKUP(AJ205,'[9]シフト記号表（従来型・ユニット型共通）'!$C$6:$L$47,10,FALSE))</f>
        <v/>
      </c>
      <c r="AK206" s="557" t="str">
        <f>IF(AK205="","",VLOOKUP(AK205,'[9]シフト記号表（従来型・ユニット型共通）'!$C$6:$L$47,10,FALSE))</f>
        <v/>
      </c>
      <c r="AL206" s="558" t="str">
        <f>IF(AL205="","",VLOOKUP(AL205,'[9]シフト記号表（従来型・ユニット型共通）'!$C$6:$L$47,10,FALSE))</f>
        <v/>
      </c>
      <c r="AM206" s="558" t="str">
        <f>IF(AM205="","",VLOOKUP(AM205,'[9]シフト記号表（従来型・ユニット型共通）'!$C$6:$L$47,10,FALSE))</f>
        <v/>
      </c>
      <c r="AN206" s="558" t="str">
        <f>IF(AN205="","",VLOOKUP(AN205,'[9]シフト記号表（従来型・ユニット型共通）'!$C$6:$L$47,10,FALSE))</f>
        <v/>
      </c>
      <c r="AO206" s="558" t="str">
        <f>IF(AO205="","",VLOOKUP(AO205,'[9]シフト記号表（従来型・ユニット型共通）'!$C$6:$L$47,10,FALSE))</f>
        <v/>
      </c>
      <c r="AP206" s="558" t="str">
        <f>IF(AP205="","",VLOOKUP(AP205,'[9]シフト記号表（従来型・ユニット型共通）'!$C$6:$L$47,10,FALSE))</f>
        <v/>
      </c>
      <c r="AQ206" s="559" t="str">
        <f>IF(AQ205="","",VLOOKUP(AQ205,'[9]シフト記号表（従来型・ユニット型共通）'!$C$6:$L$47,10,FALSE))</f>
        <v/>
      </c>
      <c r="AR206" s="557" t="str">
        <f>IF(AR205="","",VLOOKUP(AR205,'[9]シフト記号表（従来型・ユニット型共通）'!$C$6:$L$47,10,FALSE))</f>
        <v/>
      </c>
      <c r="AS206" s="558" t="str">
        <f>IF(AS205="","",VLOOKUP(AS205,'[9]シフト記号表（従来型・ユニット型共通）'!$C$6:$L$47,10,FALSE))</f>
        <v/>
      </c>
      <c r="AT206" s="558" t="str">
        <f>IF(AT205="","",VLOOKUP(AT205,'[9]シフト記号表（従来型・ユニット型共通）'!$C$6:$L$47,10,FALSE))</f>
        <v/>
      </c>
      <c r="AU206" s="558" t="str">
        <f>IF(AU205="","",VLOOKUP(AU205,'[9]シフト記号表（従来型・ユニット型共通）'!$C$6:$L$47,10,FALSE))</f>
        <v/>
      </c>
      <c r="AV206" s="558" t="str">
        <f>IF(AV205="","",VLOOKUP(AV205,'[9]シフト記号表（従来型・ユニット型共通）'!$C$6:$L$47,10,FALSE))</f>
        <v/>
      </c>
      <c r="AW206" s="558" t="str">
        <f>IF(AW205="","",VLOOKUP(AW205,'[9]シフト記号表（従来型・ユニット型共通）'!$C$6:$L$47,10,FALSE))</f>
        <v/>
      </c>
      <c r="AX206" s="559" t="str">
        <f>IF(AX205="","",VLOOKUP(AX205,'[9]シフト記号表（従来型・ユニット型共通）'!$C$6:$L$47,10,FALSE))</f>
        <v/>
      </c>
      <c r="AY206" s="557" t="str">
        <f>IF(AY205="","",VLOOKUP(AY205,'[9]シフト記号表（従来型・ユニット型共通）'!$C$6:$L$47,10,FALSE))</f>
        <v/>
      </c>
      <c r="AZ206" s="558" t="str">
        <f>IF(AZ205="","",VLOOKUP(AZ205,'[9]シフト記号表（従来型・ユニット型共通）'!$C$6:$L$47,10,FALSE))</f>
        <v/>
      </c>
      <c r="BA206" s="558" t="str">
        <f>IF(BA205="","",VLOOKUP(BA205,'[9]シフト記号表（従来型・ユニット型共通）'!$C$6:$L$47,10,FALSE))</f>
        <v/>
      </c>
      <c r="BB206" s="2132">
        <f>IF($BE$3="４週",SUM(W206:AX206),IF($BE$3="暦月",SUM(W206:BA206),""))</f>
        <v>0</v>
      </c>
      <c r="BC206" s="2133"/>
      <c r="BD206" s="2134">
        <f>IF($BE$3="４週",BB206/4,IF($BE$3="暦月",(BB206/($BE$8/7)),""))</f>
        <v>0</v>
      </c>
      <c r="BE206" s="2133"/>
      <c r="BF206" s="2129"/>
      <c r="BG206" s="2130"/>
      <c r="BH206" s="2130"/>
      <c r="BI206" s="2130"/>
      <c r="BJ206" s="2131"/>
    </row>
    <row r="207" spans="2:62" ht="20.25" customHeight="1" x14ac:dyDescent="0.15">
      <c r="B207" s="2049">
        <f>B205+1</f>
        <v>96</v>
      </c>
      <c r="C207" s="2121"/>
      <c r="D207" s="2122"/>
      <c r="E207" s="761"/>
      <c r="F207" s="762"/>
      <c r="G207" s="761"/>
      <c r="H207" s="762"/>
      <c r="I207" s="2123"/>
      <c r="J207" s="2124"/>
      <c r="K207" s="2125"/>
      <c r="L207" s="2126"/>
      <c r="M207" s="2126"/>
      <c r="N207" s="2122"/>
      <c r="O207" s="2066"/>
      <c r="P207" s="2067"/>
      <c r="Q207" s="2067"/>
      <c r="R207" s="2067"/>
      <c r="S207" s="2068"/>
      <c r="T207" s="776" t="s">
        <v>887</v>
      </c>
      <c r="U207" s="777"/>
      <c r="V207" s="778"/>
      <c r="W207" s="549"/>
      <c r="X207" s="550"/>
      <c r="Y207" s="550"/>
      <c r="Z207" s="550"/>
      <c r="AA207" s="550"/>
      <c r="AB207" s="550"/>
      <c r="AC207" s="551"/>
      <c r="AD207" s="549"/>
      <c r="AE207" s="550"/>
      <c r="AF207" s="550"/>
      <c r="AG207" s="550"/>
      <c r="AH207" s="550"/>
      <c r="AI207" s="550"/>
      <c r="AJ207" s="551"/>
      <c r="AK207" s="549"/>
      <c r="AL207" s="550"/>
      <c r="AM207" s="550"/>
      <c r="AN207" s="550"/>
      <c r="AO207" s="550"/>
      <c r="AP207" s="550"/>
      <c r="AQ207" s="551"/>
      <c r="AR207" s="549"/>
      <c r="AS207" s="550"/>
      <c r="AT207" s="550"/>
      <c r="AU207" s="550"/>
      <c r="AV207" s="550"/>
      <c r="AW207" s="550"/>
      <c r="AX207" s="551"/>
      <c r="AY207" s="549"/>
      <c r="AZ207" s="550"/>
      <c r="BA207" s="772"/>
      <c r="BB207" s="2127"/>
      <c r="BC207" s="2128"/>
      <c r="BD207" s="2116"/>
      <c r="BE207" s="2117"/>
      <c r="BF207" s="2118"/>
      <c r="BG207" s="2119"/>
      <c r="BH207" s="2119"/>
      <c r="BI207" s="2119"/>
      <c r="BJ207" s="2120"/>
    </row>
    <row r="208" spans="2:62" ht="20.25" customHeight="1" x14ac:dyDescent="0.15">
      <c r="B208" s="2050"/>
      <c r="C208" s="2135"/>
      <c r="D208" s="2136"/>
      <c r="E208" s="779"/>
      <c r="F208" s="780">
        <f>C207</f>
        <v>0</v>
      </c>
      <c r="G208" s="779"/>
      <c r="H208" s="780">
        <f>I207</f>
        <v>0</v>
      </c>
      <c r="I208" s="2137"/>
      <c r="J208" s="2138"/>
      <c r="K208" s="2139"/>
      <c r="L208" s="2140"/>
      <c r="M208" s="2140"/>
      <c r="N208" s="2136"/>
      <c r="O208" s="2066"/>
      <c r="P208" s="2067"/>
      <c r="Q208" s="2067"/>
      <c r="R208" s="2067"/>
      <c r="S208" s="2068"/>
      <c r="T208" s="773" t="s">
        <v>888</v>
      </c>
      <c r="U208" s="774"/>
      <c r="V208" s="775"/>
      <c r="W208" s="557" t="str">
        <f>IF(W207="","",VLOOKUP(W207,'[9]シフト記号表（従来型・ユニット型共通）'!$C$6:$L$47,10,FALSE))</f>
        <v/>
      </c>
      <c r="X208" s="558" t="str">
        <f>IF(X207="","",VLOOKUP(X207,'[9]シフト記号表（従来型・ユニット型共通）'!$C$6:$L$47,10,FALSE))</f>
        <v/>
      </c>
      <c r="Y208" s="558" t="str">
        <f>IF(Y207="","",VLOOKUP(Y207,'[9]シフト記号表（従来型・ユニット型共通）'!$C$6:$L$47,10,FALSE))</f>
        <v/>
      </c>
      <c r="Z208" s="558" t="str">
        <f>IF(Z207="","",VLOOKUP(Z207,'[9]シフト記号表（従来型・ユニット型共通）'!$C$6:$L$47,10,FALSE))</f>
        <v/>
      </c>
      <c r="AA208" s="558" t="str">
        <f>IF(AA207="","",VLOOKUP(AA207,'[9]シフト記号表（従来型・ユニット型共通）'!$C$6:$L$47,10,FALSE))</f>
        <v/>
      </c>
      <c r="AB208" s="558" t="str">
        <f>IF(AB207="","",VLOOKUP(AB207,'[9]シフト記号表（従来型・ユニット型共通）'!$C$6:$L$47,10,FALSE))</f>
        <v/>
      </c>
      <c r="AC208" s="559" t="str">
        <f>IF(AC207="","",VLOOKUP(AC207,'[9]シフト記号表（従来型・ユニット型共通）'!$C$6:$L$47,10,FALSE))</f>
        <v/>
      </c>
      <c r="AD208" s="557" t="str">
        <f>IF(AD207="","",VLOOKUP(AD207,'[9]シフト記号表（従来型・ユニット型共通）'!$C$6:$L$47,10,FALSE))</f>
        <v/>
      </c>
      <c r="AE208" s="558" t="str">
        <f>IF(AE207="","",VLOOKUP(AE207,'[9]シフト記号表（従来型・ユニット型共通）'!$C$6:$L$47,10,FALSE))</f>
        <v/>
      </c>
      <c r="AF208" s="558" t="str">
        <f>IF(AF207="","",VLOOKUP(AF207,'[9]シフト記号表（従来型・ユニット型共通）'!$C$6:$L$47,10,FALSE))</f>
        <v/>
      </c>
      <c r="AG208" s="558" t="str">
        <f>IF(AG207="","",VLOOKUP(AG207,'[9]シフト記号表（従来型・ユニット型共通）'!$C$6:$L$47,10,FALSE))</f>
        <v/>
      </c>
      <c r="AH208" s="558" t="str">
        <f>IF(AH207="","",VLOOKUP(AH207,'[9]シフト記号表（従来型・ユニット型共通）'!$C$6:$L$47,10,FALSE))</f>
        <v/>
      </c>
      <c r="AI208" s="558" t="str">
        <f>IF(AI207="","",VLOOKUP(AI207,'[9]シフト記号表（従来型・ユニット型共通）'!$C$6:$L$47,10,FALSE))</f>
        <v/>
      </c>
      <c r="AJ208" s="559" t="str">
        <f>IF(AJ207="","",VLOOKUP(AJ207,'[9]シフト記号表（従来型・ユニット型共通）'!$C$6:$L$47,10,FALSE))</f>
        <v/>
      </c>
      <c r="AK208" s="557" t="str">
        <f>IF(AK207="","",VLOOKUP(AK207,'[9]シフト記号表（従来型・ユニット型共通）'!$C$6:$L$47,10,FALSE))</f>
        <v/>
      </c>
      <c r="AL208" s="558" t="str">
        <f>IF(AL207="","",VLOOKUP(AL207,'[9]シフト記号表（従来型・ユニット型共通）'!$C$6:$L$47,10,FALSE))</f>
        <v/>
      </c>
      <c r="AM208" s="558" t="str">
        <f>IF(AM207="","",VLOOKUP(AM207,'[9]シフト記号表（従来型・ユニット型共通）'!$C$6:$L$47,10,FALSE))</f>
        <v/>
      </c>
      <c r="AN208" s="558" t="str">
        <f>IF(AN207="","",VLOOKUP(AN207,'[9]シフト記号表（従来型・ユニット型共通）'!$C$6:$L$47,10,FALSE))</f>
        <v/>
      </c>
      <c r="AO208" s="558" t="str">
        <f>IF(AO207="","",VLOOKUP(AO207,'[9]シフト記号表（従来型・ユニット型共通）'!$C$6:$L$47,10,FALSE))</f>
        <v/>
      </c>
      <c r="AP208" s="558" t="str">
        <f>IF(AP207="","",VLOOKUP(AP207,'[9]シフト記号表（従来型・ユニット型共通）'!$C$6:$L$47,10,FALSE))</f>
        <v/>
      </c>
      <c r="AQ208" s="559" t="str">
        <f>IF(AQ207="","",VLOOKUP(AQ207,'[9]シフト記号表（従来型・ユニット型共通）'!$C$6:$L$47,10,FALSE))</f>
        <v/>
      </c>
      <c r="AR208" s="557" t="str">
        <f>IF(AR207="","",VLOOKUP(AR207,'[9]シフト記号表（従来型・ユニット型共通）'!$C$6:$L$47,10,FALSE))</f>
        <v/>
      </c>
      <c r="AS208" s="558" t="str">
        <f>IF(AS207="","",VLOOKUP(AS207,'[9]シフト記号表（従来型・ユニット型共通）'!$C$6:$L$47,10,FALSE))</f>
        <v/>
      </c>
      <c r="AT208" s="558" t="str">
        <f>IF(AT207="","",VLOOKUP(AT207,'[9]シフト記号表（従来型・ユニット型共通）'!$C$6:$L$47,10,FALSE))</f>
        <v/>
      </c>
      <c r="AU208" s="558" t="str">
        <f>IF(AU207="","",VLOOKUP(AU207,'[9]シフト記号表（従来型・ユニット型共通）'!$C$6:$L$47,10,FALSE))</f>
        <v/>
      </c>
      <c r="AV208" s="558" t="str">
        <f>IF(AV207="","",VLOOKUP(AV207,'[9]シフト記号表（従来型・ユニット型共通）'!$C$6:$L$47,10,FALSE))</f>
        <v/>
      </c>
      <c r="AW208" s="558" t="str">
        <f>IF(AW207="","",VLOOKUP(AW207,'[9]シフト記号表（従来型・ユニット型共通）'!$C$6:$L$47,10,FALSE))</f>
        <v/>
      </c>
      <c r="AX208" s="559" t="str">
        <f>IF(AX207="","",VLOOKUP(AX207,'[9]シフト記号表（従来型・ユニット型共通）'!$C$6:$L$47,10,FALSE))</f>
        <v/>
      </c>
      <c r="AY208" s="557" t="str">
        <f>IF(AY207="","",VLOOKUP(AY207,'[9]シフト記号表（従来型・ユニット型共通）'!$C$6:$L$47,10,FALSE))</f>
        <v/>
      </c>
      <c r="AZ208" s="558" t="str">
        <f>IF(AZ207="","",VLOOKUP(AZ207,'[9]シフト記号表（従来型・ユニット型共通）'!$C$6:$L$47,10,FALSE))</f>
        <v/>
      </c>
      <c r="BA208" s="558" t="str">
        <f>IF(BA207="","",VLOOKUP(BA207,'[9]シフト記号表（従来型・ユニット型共通）'!$C$6:$L$47,10,FALSE))</f>
        <v/>
      </c>
      <c r="BB208" s="2132">
        <f>IF($BE$3="４週",SUM(W208:AX208),IF($BE$3="暦月",SUM(W208:BA208),""))</f>
        <v>0</v>
      </c>
      <c r="BC208" s="2133"/>
      <c r="BD208" s="2134">
        <f>IF($BE$3="４週",BB208/4,IF($BE$3="暦月",(BB208/($BE$8/7)),""))</f>
        <v>0</v>
      </c>
      <c r="BE208" s="2133"/>
      <c r="BF208" s="2129"/>
      <c r="BG208" s="2130"/>
      <c r="BH208" s="2130"/>
      <c r="BI208" s="2130"/>
      <c r="BJ208" s="2131"/>
    </row>
    <row r="209" spans="2:62" ht="20.25" customHeight="1" x14ac:dyDescent="0.15">
      <c r="B209" s="2049">
        <f>B207+1</f>
        <v>97</v>
      </c>
      <c r="C209" s="2121"/>
      <c r="D209" s="2122"/>
      <c r="E209" s="761"/>
      <c r="F209" s="762"/>
      <c r="G209" s="761"/>
      <c r="H209" s="762"/>
      <c r="I209" s="2123"/>
      <c r="J209" s="2124"/>
      <c r="K209" s="2125"/>
      <c r="L209" s="2126"/>
      <c r="M209" s="2126"/>
      <c r="N209" s="2122"/>
      <c r="O209" s="2066"/>
      <c r="P209" s="2067"/>
      <c r="Q209" s="2067"/>
      <c r="R209" s="2067"/>
      <c r="S209" s="2068"/>
      <c r="T209" s="776" t="s">
        <v>887</v>
      </c>
      <c r="U209" s="777"/>
      <c r="V209" s="778"/>
      <c r="W209" s="549"/>
      <c r="X209" s="550"/>
      <c r="Y209" s="550"/>
      <c r="Z209" s="550"/>
      <c r="AA209" s="550"/>
      <c r="AB209" s="550"/>
      <c r="AC209" s="551"/>
      <c r="AD209" s="549"/>
      <c r="AE209" s="550"/>
      <c r="AF209" s="550"/>
      <c r="AG209" s="550"/>
      <c r="AH209" s="550"/>
      <c r="AI209" s="550"/>
      <c r="AJ209" s="551"/>
      <c r="AK209" s="549"/>
      <c r="AL209" s="550"/>
      <c r="AM209" s="550"/>
      <c r="AN209" s="550"/>
      <c r="AO209" s="550"/>
      <c r="AP209" s="550"/>
      <c r="AQ209" s="551"/>
      <c r="AR209" s="549"/>
      <c r="AS209" s="550"/>
      <c r="AT209" s="550"/>
      <c r="AU209" s="550"/>
      <c r="AV209" s="550"/>
      <c r="AW209" s="550"/>
      <c r="AX209" s="551"/>
      <c r="AY209" s="549"/>
      <c r="AZ209" s="550"/>
      <c r="BA209" s="772"/>
      <c r="BB209" s="2127"/>
      <c r="BC209" s="2128"/>
      <c r="BD209" s="2116"/>
      <c r="BE209" s="2117"/>
      <c r="BF209" s="2118"/>
      <c r="BG209" s="2119"/>
      <c r="BH209" s="2119"/>
      <c r="BI209" s="2119"/>
      <c r="BJ209" s="2120"/>
    </row>
    <row r="210" spans="2:62" ht="20.25" customHeight="1" x14ac:dyDescent="0.15">
      <c r="B210" s="2050"/>
      <c r="C210" s="2135"/>
      <c r="D210" s="2136"/>
      <c r="E210" s="779"/>
      <c r="F210" s="780">
        <f>C209</f>
        <v>0</v>
      </c>
      <c r="G210" s="779"/>
      <c r="H210" s="780">
        <f>I209</f>
        <v>0</v>
      </c>
      <c r="I210" s="2137"/>
      <c r="J210" s="2138"/>
      <c r="K210" s="2139"/>
      <c r="L210" s="2140"/>
      <c r="M210" s="2140"/>
      <c r="N210" s="2136"/>
      <c r="O210" s="2066"/>
      <c r="P210" s="2067"/>
      <c r="Q210" s="2067"/>
      <c r="R210" s="2067"/>
      <c r="S210" s="2068"/>
      <c r="T210" s="773" t="s">
        <v>888</v>
      </c>
      <c r="U210" s="774"/>
      <c r="V210" s="775"/>
      <c r="W210" s="557" t="str">
        <f>IF(W209="","",VLOOKUP(W209,'[9]シフト記号表（従来型・ユニット型共通）'!$C$6:$L$47,10,FALSE))</f>
        <v/>
      </c>
      <c r="X210" s="558" t="str">
        <f>IF(X209="","",VLOOKUP(X209,'[9]シフト記号表（従来型・ユニット型共通）'!$C$6:$L$47,10,FALSE))</f>
        <v/>
      </c>
      <c r="Y210" s="558" t="str">
        <f>IF(Y209="","",VLOOKUP(Y209,'[9]シフト記号表（従来型・ユニット型共通）'!$C$6:$L$47,10,FALSE))</f>
        <v/>
      </c>
      <c r="Z210" s="558" t="str">
        <f>IF(Z209="","",VLOOKUP(Z209,'[9]シフト記号表（従来型・ユニット型共通）'!$C$6:$L$47,10,FALSE))</f>
        <v/>
      </c>
      <c r="AA210" s="558" t="str">
        <f>IF(AA209="","",VLOOKUP(AA209,'[9]シフト記号表（従来型・ユニット型共通）'!$C$6:$L$47,10,FALSE))</f>
        <v/>
      </c>
      <c r="AB210" s="558" t="str">
        <f>IF(AB209="","",VLOOKUP(AB209,'[9]シフト記号表（従来型・ユニット型共通）'!$C$6:$L$47,10,FALSE))</f>
        <v/>
      </c>
      <c r="AC210" s="559" t="str">
        <f>IF(AC209="","",VLOOKUP(AC209,'[9]シフト記号表（従来型・ユニット型共通）'!$C$6:$L$47,10,FALSE))</f>
        <v/>
      </c>
      <c r="AD210" s="557" t="str">
        <f>IF(AD209="","",VLOOKUP(AD209,'[9]シフト記号表（従来型・ユニット型共通）'!$C$6:$L$47,10,FALSE))</f>
        <v/>
      </c>
      <c r="AE210" s="558" t="str">
        <f>IF(AE209="","",VLOOKUP(AE209,'[9]シフト記号表（従来型・ユニット型共通）'!$C$6:$L$47,10,FALSE))</f>
        <v/>
      </c>
      <c r="AF210" s="558" t="str">
        <f>IF(AF209="","",VLOOKUP(AF209,'[9]シフト記号表（従来型・ユニット型共通）'!$C$6:$L$47,10,FALSE))</f>
        <v/>
      </c>
      <c r="AG210" s="558" t="str">
        <f>IF(AG209="","",VLOOKUP(AG209,'[9]シフト記号表（従来型・ユニット型共通）'!$C$6:$L$47,10,FALSE))</f>
        <v/>
      </c>
      <c r="AH210" s="558" t="str">
        <f>IF(AH209="","",VLOOKUP(AH209,'[9]シフト記号表（従来型・ユニット型共通）'!$C$6:$L$47,10,FALSE))</f>
        <v/>
      </c>
      <c r="AI210" s="558" t="str">
        <f>IF(AI209="","",VLOOKUP(AI209,'[9]シフト記号表（従来型・ユニット型共通）'!$C$6:$L$47,10,FALSE))</f>
        <v/>
      </c>
      <c r="AJ210" s="559" t="str">
        <f>IF(AJ209="","",VLOOKUP(AJ209,'[9]シフト記号表（従来型・ユニット型共通）'!$C$6:$L$47,10,FALSE))</f>
        <v/>
      </c>
      <c r="AK210" s="557" t="str">
        <f>IF(AK209="","",VLOOKUP(AK209,'[9]シフト記号表（従来型・ユニット型共通）'!$C$6:$L$47,10,FALSE))</f>
        <v/>
      </c>
      <c r="AL210" s="558" t="str">
        <f>IF(AL209="","",VLOOKUP(AL209,'[9]シフト記号表（従来型・ユニット型共通）'!$C$6:$L$47,10,FALSE))</f>
        <v/>
      </c>
      <c r="AM210" s="558" t="str">
        <f>IF(AM209="","",VLOOKUP(AM209,'[9]シフト記号表（従来型・ユニット型共通）'!$C$6:$L$47,10,FALSE))</f>
        <v/>
      </c>
      <c r="AN210" s="558" t="str">
        <f>IF(AN209="","",VLOOKUP(AN209,'[9]シフト記号表（従来型・ユニット型共通）'!$C$6:$L$47,10,FALSE))</f>
        <v/>
      </c>
      <c r="AO210" s="558" t="str">
        <f>IF(AO209="","",VLOOKUP(AO209,'[9]シフト記号表（従来型・ユニット型共通）'!$C$6:$L$47,10,FALSE))</f>
        <v/>
      </c>
      <c r="AP210" s="558" t="str">
        <f>IF(AP209="","",VLOOKUP(AP209,'[9]シフト記号表（従来型・ユニット型共通）'!$C$6:$L$47,10,FALSE))</f>
        <v/>
      </c>
      <c r="AQ210" s="559" t="str">
        <f>IF(AQ209="","",VLOOKUP(AQ209,'[9]シフト記号表（従来型・ユニット型共通）'!$C$6:$L$47,10,FALSE))</f>
        <v/>
      </c>
      <c r="AR210" s="557" t="str">
        <f>IF(AR209="","",VLOOKUP(AR209,'[9]シフト記号表（従来型・ユニット型共通）'!$C$6:$L$47,10,FALSE))</f>
        <v/>
      </c>
      <c r="AS210" s="558" t="str">
        <f>IF(AS209="","",VLOOKUP(AS209,'[9]シフト記号表（従来型・ユニット型共通）'!$C$6:$L$47,10,FALSE))</f>
        <v/>
      </c>
      <c r="AT210" s="558" t="str">
        <f>IF(AT209="","",VLOOKUP(AT209,'[9]シフト記号表（従来型・ユニット型共通）'!$C$6:$L$47,10,FALSE))</f>
        <v/>
      </c>
      <c r="AU210" s="558" t="str">
        <f>IF(AU209="","",VLOOKUP(AU209,'[9]シフト記号表（従来型・ユニット型共通）'!$C$6:$L$47,10,FALSE))</f>
        <v/>
      </c>
      <c r="AV210" s="558" t="str">
        <f>IF(AV209="","",VLOOKUP(AV209,'[9]シフト記号表（従来型・ユニット型共通）'!$C$6:$L$47,10,FALSE))</f>
        <v/>
      </c>
      <c r="AW210" s="558" t="str">
        <f>IF(AW209="","",VLOOKUP(AW209,'[9]シフト記号表（従来型・ユニット型共通）'!$C$6:$L$47,10,FALSE))</f>
        <v/>
      </c>
      <c r="AX210" s="559" t="str">
        <f>IF(AX209="","",VLOOKUP(AX209,'[9]シフト記号表（従来型・ユニット型共通）'!$C$6:$L$47,10,FALSE))</f>
        <v/>
      </c>
      <c r="AY210" s="557" t="str">
        <f>IF(AY209="","",VLOOKUP(AY209,'[9]シフト記号表（従来型・ユニット型共通）'!$C$6:$L$47,10,FALSE))</f>
        <v/>
      </c>
      <c r="AZ210" s="558" t="str">
        <f>IF(AZ209="","",VLOOKUP(AZ209,'[9]シフト記号表（従来型・ユニット型共通）'!$C$6:$L$47,10,FALSE))</f>
        <v/>
      </c>
      <c r="BA210" s="558" t="str">
        <f>IF(BA209="","",VLOOKUP(BA209,'[9]シフト記号表（従来型・ユニット型共通）'!$C$6:$L$47,10,FALSE))</f>
        <v/>
      </c>
      <c r="BB210" s="2132">
        <f>IF($BE$3="４週",SUM(W210:AX210),IF($BE$3="暦月",SUM(W210:BA210),""))</f>
        <v>0</v>
      </c>
      <c r="BC210" s="2133"/>
      <c r="BD210" s="2134">
        <f>IF($BE$3="４週",BB210/4,IF($BE$3="暦月",(BB210/($BE$8/7)),""))</f>
        <v>0</v>
      </c>
      <c r="BE210" s="2133"/>
      <c r="BF210" s="2129"/>
      <c r="BG210" s="2130"/>
      <c r="BH210" s="2130"/>
      <c r="BI210" s="2130"/>
      <c r="BJ210" s="2131"/>
    </row>
    <row r="211" spans="2:62" ht="20.25" customHeight="1" x14ac:dyDescent="0.15">
      <c r="B211" s="2049">
        <f>B209+1</f>
        <v>98</v>
      </c>
      <c r="C211" s="2121"/>
      <c r="D211" s="2122"/>
      <c r="E211" s="761"/>
      <c r="F211" s="762"/>
      <c r="G211" s="761"/>
      <c r="H211" s="762"/>
      <c r="I211" s="2123"/>
      <c r="J211" s="2124"/>
      <c r="K211" s="2125"/>
      <c r="L211" s="2126"/>
      <c r="M211" s="2126"/>
      <c r="N211" s="2122"/>
      <c r="O211" s="2066"/>
      <c r="P211" s="2067"/>
      <c r="Q211" s="2067"/>
      <c r="R211" s="2067"/>
      <c r="S211" s="2068"/>
      <c r="T211" s="776" t="s">
        <v>887</v>
      </c>
      <c r="U211" s="777"/>
      <c r="V211" s="778"/>
      <c r="W211" s="549"/>
      <c r="X211" s="550"/>
      <c r="Y211" s="550"/>
      <c r="Z211" s="550"/>
      <c r="AA211" s="550"/>
      <c r="AB211" s="550"/>
      <c r="AC211" s="551"/>
      <c r="AD211" s="549"/>
      <c r="AE211" s="550"/>
      <c r="AF211" s="550"/>
      <c r="AG211" s="550"/>
      <c r="AH211" s="550"/>
      <c r="AI211" s="550"/>
      <c r="AJ211" s="551"/>
      <c r="AK211" s="549"/>
      <c r="AL211" s="550"/>
      <c r="AM211" s="550"/>
      <c r="AN211" s="550"/>
      <c r="AO211" s="550"/>
      <c r="AP211" s="550"/>
      <c r="AQ211" s="551"/>
      <c r="AR211" s="549"/>
      <c r="AS211" s="550"/>
      <c r="AT211" s="550"/>
      <c r="AU211" s="550"/>
      <c r="AV211" s="550"/>
      <c r="AW211" s="550"/>
      <c r="AX211" s="551"/>
      <c r="AY211" s="549"/>
      <c r="AZ211" s="550"/>
      <c r="BA211" s="772"/>
      <c r="BB211" s="2127"/>
      <c r="BC211" s="2128"/>
      <c r="BD211" s="2116"/>
      <c r="BE211" s="2117"/>
      <c r="BF211" s="2118"/>
      <c r="BG211" s="2119"/>
      <c r="BH211" s="2119"/>
      <c r="BI211" s="2119"/>
      <c r="BJ211" s="2120"/>
    </row>
    <row r="212" spans="2:62" ht="20.25" customHeight="1" x14ac:dyDescent="0.15">
      <c r="B212" s="2050"/>
      <c r="C212" s="2135"/>
      <c r="D212" s="2136"/>
      <c r="E212" s="779"/>
      <c r="F212" s="780">
        <f>C211</f>
        <v>0</v>
      </c>
      <c r="G212" s="779"/>
      <c r="H212" s="780">
        <f>I211</f>
        <v>0</v>
      </c>
      <c r="I212" s="2137"/>
      <c r="J212" s="2138"/>
      <c r="K212" s="2139"/>
      <c r="L212" s="2140"/>
      <c r="M212" s="2140"/>
      <c r="N212" s="2136"/>
      <c r="O212" s="2066"/>
      <c r="P212" s="2067"/>
      <c r="Q212" s="2067"/>
      <c r="R212" s="2067"/>
      <c r="S212" s="2068"/>
      <c r="T212" s="773" t="s">
        <v>888</v>
      </c>
      <c r="U212" s="774"/>
      <c r="V212" s="775"/>
      <c r="W212" s="557" t="str">
        <f>IF(W211="","",VLOOKUP(W211,'[9]シフト記号表（従来型・ユニット型共通）'!$C$6:$L$47,10,FALSE))</f>
        <v/>
      </c>
      <c r="X212" s="558" t="str">
        <f>IF(X211="","",VLOOKUP(X211,'[9]シフト記号表（従来型・ユニット型共通）'!$C$6:$L$47,10,FALSE))</f>
        <v/>
      </c>
      <c r="Y212" s="558" t="str">
        <f>IF(Y211="","",VLOOKUP(Y211,'[9]シフト記号表（従来型・ユニット型共通）'!$C$6:$L$47,10,FALSE))</f>
        <v/>
      </c>
      <c r="Z212" s="558" t="str">
        <f>IF(Z211="","",VLOOKUP(Z211,'[9]シフト記号表（従来型・ユニット型共通）'!$C$6:$L$47,10,FALSE))</f>
        <v/>
      </c>
      <c r="AA212" s="558" t="str">
        <f>IF(AA211="","",VLOOKUP(AA211,'[9]シフト記号表（従来型・ユニット型共通）'!$C$6:$L$47,10,FALSE))</f>
        <v/>
      </c>
      <c r="AB212" s="558" t="str">
        <f>IF(AB211="","",VLOOKUP(AB211,'[9]シフト記号表（従来型・ユニット型共通）'!$C$6:$L$47,10,FALSE))</f>
        <v/>
      </c>
      <c r="AC212" s="559" t="str">
        <f>IF(AC211="","",VLOOKUP(AC211,'[9]シフト記号表（従来型・ユニット型共通）'!$C$6:$L$47,10,FALSE))</f>
        <v/>
      </c>
      <c r="AD212" s="557" t="str">
        <f>IF(AD211="","",VLOOKUP(AD211,'[9]シフト記号表（従来型・ユニット型共通）'!$C$6:$L$47,10,FALSE))</f>
        <v/>
      </c>
      <c r="AE212" s="558" t="str">
        <f>IF(AE211="","",VLOOKUP(AE211,'[9]シフト記号表（従来型・ユニット型共通）'!$C$6:$L$47,10,FALSE))</f>
        <v/>
      </c>
      <c r="AF212" s="558" t="str">
        <f>IF(AF211="","",VLOOKUP(AF211,'[9]シフト記号表（従来型・ユニット型共通）'!$C$6:$L$47,10,FALSE))</f>
        <v/>
      </c>
      <c r="AG212" s="558" t="str">
        <f>IF(AG211="","",VLOOKUP(AG211,'[9]シフト記号表（従来型・ユニット型共通）'!$C$6:$L$47,10,FALSE))</f>
        <v/>
      </c>
      <c r="AH212" s="558" t="str">
        <f>IF(AH211="","",VLOOKUP(AH211,'[9]シフト記号表（従来型・ユニット型共通）'!$C$6:$L$47,10,FALSE))</f>
        <v/>
      </c>
      <c r="AI212" s="558" t="str">
        <f>IF(AI211="","",VLOOKUP(AI211,'[9]シフト記号表（従来型・ユニット型共通）'!$C$6:$L$47,10,FALSE))</f>
        <v/>
      </c>
      <c r="AJ212" s="559" t="str">
        <f>IF(AJ211="","",VLOOKUP(AJ211,'[9]シフト記号表（従来型・ユニット型共通）'!$C$6:$L$47,10,FALSE))</f>
        <v/>
      </c>
      <c r="AK212" s="557" t="str">
        <f>IF(AK211="","",VLOOKUP(AK211,'[9]シフト記号表（従来型・ユニット型共通）'!$C$6:$L$47,10,FALSE))</f>
        <v/>
      </c>
      <c r="AL212" s="558" t="str">
        <f>IF(AL211="","",VLOOKUP(AL211,'[9]シフト記号表（従来型・ユニット型共通）'!$C$6:$L$47,10,FALSE))</f>
        <v/>
      </c>
      <c r="AM212" s="558" t="str">
        <f>IF(AM211="","",VLOOKUP(AM211,'[9]シフト記号表（従来型・ユニット型共通）'!$C$6:$L$47,10,FALSE))</f>
        <v/>
      </c>
      <c r="AN212" s="558" t="str">
        <f>IF(AN211="","",VLOOKUP(AN211,'[9]シフト記号表（従来型・ユニット型共通）'!$C$6:$L$47,10,FALSE))</f>
        <v/>
      </c>
      <c r="AO212" s="558" t="str">
        <f>IF(AO211="","",VLOOKUP(AO211,'[9]シフト記号表（従来型・ユニット型共通）'!$C$6:$L$47,10,FALSE))</f>
        <v/>
      </c>
      <c r="AP212" s="558" t="str">
        <f>IF(AP211="","",VLOOKUP(AP211,'[9]シフト記号表（従来型・ユニット型共通）'!$C$6:$L$47,10,FALSE))</f>
        <v/>
      </c>
      <c r="AQ212" s="559" t="str">
        <f>IF(AQ211="","",VLOOKUP(AQ211,'[9]シフト記号表（従来型・ユニット型共通）'!$C$6:$L$47,10,FALSE))</f>
        <v/>
      </c>
      <c r="AR212" s="557" t="str">
        <f>IF(AR211="","",VLOOKUP(AR211,'[9]シフト記号表（従来型・ユニット型共通）'!$C$6:$L$47,10,FALSE))</f>
        <v/>
      </c>
      <c r="AS212" s="558" t="str">
        <f>IF(AS211="","",VLOOKUP(AS211,'[9]シフト記号表（従来型・ユニット型共通）'!$C$6:$L$47,10,FALSE))</f>
        <v/>
      </c>
      <c r="AT212" s="558" t="str">
        <f>IF(AT211="","",VLOOKUP(AT211,'[9]シフト記号表（従来型・ユニット型共通）'!$C$6:$L$47,10,FALSE))</f>
        <v/>
      </c>
      <c r="AU212" s="558" t="str">
        <f>IF(AU211="","",VLOOKUP(AU211,'[9]シフト記号表（従来型・ユニット型共通）'!$C$6:$L$47,10,FALSE))</f>
        <v/>
      </c>
      <c r="AV212" s="558" t="str">
        <f>IF(AV211="","",VLOOKUP(AV211,'[9]シフト記号表（従来型・ユニット型共通）'!$C$6:$L$47,10,FALSE))</f>
        <v/>
      </c>
      <c r="AW212" s="558" t="str">
        <f>IF(AW211="","",VLOOKUP(AW211,'[9]シフト記号表（従来型・ユニット型共通）'!$C$6:$L$47,10,FALSE))</f>
        <v/>
      </c>
      <c r="AX212" s="559" t="str">
        <f>IF(AX211="","",VLOOKUP(AX211,'[9]シフト記号表（従来型・ユニット型共通）'!$C$6:$L$47,10,FALSE))</f>
        <v/>
      </c>
      <c r="AY212" s="557" t="str">
        <f>IF(AY211="","",VLOOKUP(AY211,'[9]シフト記号表（従来型・ユニット型共通）'!$C$6:$L$47,10,FALSE))</f>
        <v/>
      </c>
      <c r="AZ212" s="558" t="str">
        <f>IF(AZ211="","",VLOOKUP(AZ211,'[9]シフト記号表（従来型・ユニット型共通）'!$C$6:$L$47,10,FALSE))</f>
        <v/>
      </c>
      <c r="BA212" s="558" t="str">
        <f>IF(BA211="","",VLOOKUP(BA211,'[9]シフト記号表（従来型・ユニット型共通）'!$C$6:$L$47,10,FALSE))</f>
        <v/>
      </c>
      <c r="BB212" s="2132">
        <f>IF($BE$3="４週",SUM(W212:AX212),IF($BE$3="暦月",SUM(W212:BA212),""))</f>
        <v>0</v>
      </c>
      <c r="BC212" s="2133"/>
      <c r="BD212" s="2134">
        <f>IF($BE$3="４週",BB212/4,IF($BE$3="暦月",(BB212/($BE$8/7)),""))</f>
        <v>0</v>
      </c>
      <c r="BE212" s="2133"/>
      <c r="BF212" s="2129"/>
      <c r="BG212" s="2130"/>
      <c r="BH212" s="2130"/>
      <c r="BI212" s="2130"/>
      <c r="BJ212" s="2131"/>
    </row>
    <row r="213" spans="2:62" ht="20.25" customHeight="1" x14ac:dyDescent="0.15">
      <c r="B213" s="2049">
        <f>B211+1</f>
        <v>99</v>
      </c>
      <c r="C213" s="2121"/>
      <c r="D213" s="2122"/>
      <c r="E213" s="761"/>
      <c r="F213" s="762"/>
      <c r="G213" s="761"/>
      <c r="H213" s="762"/>
      <c r="I213" s="2123"/>
      <c r="J213" s="2124"/>
      <c r="K213" s="2125"/>
      <c r="L213" s="2126"/>
      <c r="M213" s="2126"/>
      <c r="N213" s="2122"/>
      <c r="O213" s="2066"/>
      <c r="P213" s="2067"/>
      <c r="Q213" s="2067"/>
      <c r="R213" s="2067"/>
      <c r="S213" s="2068"/>
      <c r="T213" s="776" t="s">
        <v>887</v>
      </c>
      <c r="U213" s="777"/>
      <c r="V213" s="778"/>
      <c r="W213" s="549"/>
      <c r="X213" s="550"/>
      <c r="Y213" s="550"/>
      <c r="Z213" s="550"/>
      <c r="AA213" s="550"/>
      <c r="AB213" s="550"/>
      <c r="AC213" s="551"/>
      <c r="AD213" s="549"/>
      <c r="AE213" s="550"/>
      <c r="AF213" s="550"/>
      <c r="AG213" s="550"/>
      <c r="AH213" s="550"/>
      <c r="AI213" s="550"/>
      <c r="AJ213" s="551"/>
      <c r="AK213" s="549"/>
      <c r="AL213" s="550"/>
      <c r="AM213" s="550"/>
      <c r="AN213" s="550"/>
      <c r="AO213" s="550"/>
      <c r="AP213" s="550"/>
      <c r="AQ213" s="551"/>
      <c r="AR213" s="549"/>
      <c r="AS213" s="550"/>
      <c r="AT213" s="550"/>
      <c r="AU213" s="550"/>
      <c r="AV213" s="550"/>
      <c r="AW213" s="550"/>
      <c r="AX213" s="551"/>
      <c r="AY213" s="549"/>
      <c r="AZ213" s="550"/>
      <c r="BA213" s="772"/>
      <c r="BB213" s="2127"/>
      <c r="BC213" s="2128"/>
      <c r="BD213" s="2116"/>
      <c r="BE213" s="2117"/>
      <c r="BF213" s="2118"/>
      <c r="BG213" s="2119"/>
      <c r="BH213" s="2119"/>
      <c r="BI213" s="2119"/>
      <c r="BJ213" s="2120"/>
    </row>
    <row r="214" spans="2:62" ht="20.25" customHeight="1" x14ac:dyDescent="0.15">
      <c r="B214" s="2050"/>
      <c r="C214" s="2135"/>
      <c r="D214" s="2136"/>
      <c r="E214" s="779"/>
      <c r="F214" s="780">
        <f>C213</f>
        <v>0</v>
      </c>
      <c r="G214" s="779"/>
      <c r="H214" s="780">
        <f>I213</f>
        <v>0</v>
      </c>
      <c r="I214" s="2137"/>
      <c r="J214" s="2138"/>
      <c r="K214" s="2139"/>
      <c r="L214" s="2140"/>
      <c r="M214" s="2140"/>
      <c r="N214" s="2136"/>
      <c r="O214" s="2066"/>
      <c r="P214" s="2067"/>
      <c r="Q214" s="2067"/>
      <c r="R214" s="2067"/>
      <c r="S214" s="2068"/>
      <c r="T214" s="773" t="s">
        <v>888</v>
      </c>
      <c r="U214" s="774"/>
      <c r="V214" s="775"/>
      <c r="W214" s="557" t="str">
        <f>IF(W213="","",VLOOKUP(W213,'[9]シフト記号表（従来型・ユニット型共通）'!$C$6:$L$47,10,FALSE))</f>
        <v/>
      </c>
      <c r="X214" s="558" t="str">
        <f>IF(X213="","",VLOOKUP(X213,'[9]シフト記号表（従来型・ユニット型共通）'!$C$6:$L$47,10,FALSE))</f>
        <v/>
      </c>
      <c r="Y214" s="558" t="str">
        <f>IF(Y213="","",VLOOKUP(Y213,'[9]シフト記号表（従来型・ユニット型共通）'!$C$6:$L$47,10,FALSE))</f>
        <v/>
      </c>
      <c r="Z214" s="558" t="str">
        <f>IF(Z213="","",VLOOKUP(Z213,'[9]シフト記号表（従来型・ユニット型共通）'!$C$6:$L$47,10,FALSE))</f>
        <v/>
      </c>
      <c r="AA214" s="558" t="str">
        <f>IF(AA213="","",VLOOKUP(AA213,'[9]シフト記号表（従来型・ユニット型共通）'!$C$6:$L$47,10,FALSE))</f>
        <v/>
      </c>
      <c r="AB214" s="558" t="str">
        <f>IF(AB213="","",VLOOKUP(AB213,'[9]シフト記号表（従来型・ユニット型共通）'!$C$6:$L$47,10,FALSE))</f>
        <v/>
      </c>
      <c r="AC214" s="559" t="str">
        <f>IF(AC213="","",VLOOKUP(AC213,'[9]シフト記号表（従来型・ユニット型共通）'!$C$6:$L$47,10,FALSE))</f>
        <v/>
      </c>
      <c r="AD214" s="557" t="str">
        <f>IF(AD213="","",VLOOKUP(AD213,'[9]シフト記号表（従来型・ユニット型共通）'!$C$6:$L$47,10,FALSE))</f>
        <v/>
      </c>
      <c r="AE214" s="558" t="str">
        <f>IF(AE213="","",VLOOKUP(AE213,'[9]シフト記号表（従来型・ユニット型共通）'!$C$6:$L$47,10,FALSE))</f>
        <v/>
      </c>
      <c r="AF214" s="558" t="str">
        <f>IF(AF213="","",VLOOKUP(AF213,'[9]シフト記号表（従来型・ユニット型共通）'!$C$6:$L$47,10,FALSE))</f>
        <v/>
      </c>
      <c r="AG214" s="558" t="str">
        <f>IF(AG213="","",VLOOKUP(AG213,'[9]シフト記号表（従来型・ユニット型共通）'!$C$6:$L$47,10,FALSE))</f>
        <v/>
      </c>
      <c r="AH214" s="558" t="str">
        <f>IF(AH213="","",VLOOKUP(AH213,'[9]シフト記号表（従来型・ユニット型共通）'!$C$6:$L$47,10,FALSE))</f>
        <v/>
      </c>
      <c r="AI214" s="558" t="str">
        <f>IF(AI213="","",VLOOKUP(AI213,'[9]シフト記号表（従来型・ユニット型共通）'!$C$6:$L$47,10,FALSE))</f>
        <v/>
      </c>
      <c r="AJ214" s="559" t="str">
        <f>IF(AJ213="","",VLOOKUP(AJ213,'[9]シフト記号表（従来型・ユニット型共通）'!$C$6:$L$47,10,FALSE))</f>
        <v/>
      </c>
      <c r="AK214" s="557" t="str">
        <f>IF(AK213="","",VLOOKUP(AK213,'[9]シフト記号表（従来型・ユニット型共通）'!$C$6:$L$47,10,FALSE))</f>
        <v/>
      </c>
      <c r="AL214" s="558" t="str">
        <f>IF(AL213="","",VLOOKUP(AL213,'[9]シフト記号表（従来型・ユニット型共通）'!$C$6:$L$47,10,FALSE))</f>
        <v/>
      </c>
      <c r="AM214" s="558" t="str">
        <f>IF(AM213="","",VLOOKUP(AM213,'[9]シフト記号表（従来型・ユニット型共通）'!$C$6:$L$47,10,FALSE))</f>
        <v/>
      </c>
      <c r="AN214" s="558" t="str">
        <f>IF(AN213="","",VLOOKUP(AN213,'[9]シフト記号表（従来型・ユニット型共通）'!$C$6:$L$47,10,FALSE))</f>
        <v/>
      </c>
      <c r="AO214" s="558" t="str">
        <f>IF(AO213="","",VLOOKUP(AO213,'[9]シフト記号表（従来型・ユニット型共通）'!$C$6:$L$47,10,FALSE))</f>
        <v/>
      </c>
      <c r="AP214" s="558" t="str">
        <f>IF(AP213="","",VLOOKUP(AP213,'[9]シフト記号表（従来型・ユニット型共通）'!$C$6:$L$47,10,FALSE))</f>
        <v/>
      </c>
      <c r="AQ214" s="559" t="str">
        <f>IF(AQ213="","",VLOOKUP(AQ213,'[9]シフト記号表（従来型・ユニット型共通）'!$C$6:$L$47,10,FALSE))</f>
        <v/>
      </c>
      <c r="AR214" s="557" t="str">
        <f>IF(AR213="","",VLOOKUP(AR213,'[9]シフト記号表（従来型・ユニット型共通）'!$C$6:$L$47,10,FALSE))</f>
        <v/>
      </c>
      <c r="AS214" s="558" t="str">
        <f>IF(AS213="","",VLOOKUP(AS213,'[9]シフト記号表（従来型・ユニット型共通）'!$C$6:$L$47,10,FALSE))</f>
        <v/>
      </c>
      <c r="AT214" s="558" t="str">
        <f>IF(AT213="","",VLOOKUP(AT213,'[9]シフト記号表（従来型・ユニット型共通）'!$C$6:$L$47,10,FALSE))</f>
        <v/>
      </c>
      <c r="AU214" s="558" t="str">
        <f>IF(AU213="","",VLOOKUP(AU213,'[9]シフト記号表（従来型・ユニット型共通）'!$C$6:$L$47,10,FALSE))</f>
        <v/>
      </c>
      <c r="AV214" s="558" t="str">
        <f>IF(AV213="","",VLOOKUP(AV213,'[9]シフト記号表（従来型・ユニット型共通）'!$C$6:$L$47,10,FALSE))</f>
        <v/>
      </c>
      <c r="AW214" s="558" t="str">
        <f>IF(AW213="","",VLOOKUP(AW213,'[9]シフト記号表（従来型・ユニット型共通）'!$C$6:$L$47,10,FALSE))</f>
        <v/>
      </c>
      <c r="AX214" s="559" t="str">
        <f>IF(AX213="","",VLOOKUP(AX213,'[9]シフト記号表（従来型・ユニット型共通）'!$C$6:$L$47,10,FALSE))</f>
        <v/>
      </c>
      <c r="AY214" s="557" t="str">
        <f>IF(AY213="","",VLOOKUP(AY213,'[9]シフト記号表（従来型・ユニット型共通）'!$C$6:$L$47,10,FALSE))</f>
        <v/>
      </c>
      <c r="AZ214" s="558" t="str">
        <f>IF(AZ213="","",VLOOKUP(AZ213,'[9]シフト記号表（従来型・ユニット型共通）'!$C$6:$L$47,10,FALSE))</f>
        <v/>
      </c>
      <c r="BA214" s="558" t="str">
        <f>IF(BA213="","",VLOOKUP(BA213,'[9]シフト記号表（従来型・ユニット型共通）'!$C$6:$L$47,10,FALSE))</f>
        <v/>
      </c>
      <c r="BB214" s="2132">
        <f>IF($BE$3="４週",SUM(W214:AX214),IF($BE$3="暦月",SUM(W214:BA214),""))</f>
        <v>0</v>
      </c>
      <c r="BC214" s="2133"/>
      <c r="BD214" s="2134">
        <f>IF($BE$3="４週",BB214/4,IF($BE$3="暦月",(BB214/($BE$8/7)),""))</f>
        <v>0</v>
      </c>
      <c r="BE214" s="2133"/>
      <c r="BF214" s="2129"/>
      <c r="BG214" s="2130"/>
      <c r="BH214" s="2130"/>
      <c r="BI214" s="2130"/>
      <c r="BJ214" s="2131"/>
    </row>
    <row r="215" spans="2:62" ht="20.25" customHeight="1" x14ac:dyDescent="0.15">
      <c r="B215" s="2049">
        <f>B213+1</f>
        <v>100</v>
      </c>
      <c r="C215" s="2121"/>
      <c r="D215" s="2122"/>
      <c r="E215" s="767"/>
      <c r="F215" s="768"/>
      <c r="G215" s="767"/>
      <c r="H215" s="768"/>
      <c r="I215" s="2123"/>
      <c r="J215" s="2124"/>
      <c r="K215" s="2125"/>
      <c r="L215" s="2126"/>
      <c r="M215" s="2126"/>
      <c r="N215" s="2122"/>
      <c r="O215" s="2066"/>
      <c r="P215" s="2067"/>
      <c r="Q215" s="2067"/>
      <c r="R215" s="2067"/>
      <c r="S215" s="2068"/>
      <c r="T215" s="769" t="s">
        <v>887</v>
      </c>
      <c r="U215" s="770"/>
      <c r="V215" s="771"/>
      <c r="W215" s="549"/>
      <c r="X215" s="550"/>
      <c r="Y215" s="550"/>
      <c r="Z215" s="550"/>
      <c r="AA215" s="550"/>
      <c r="AB215" s="550"/>
      <c r="AC215" s="551"/>
      <c r="AD215" s="549"/>
      <c r="AE215" s="550"/>
      <c r="AF215" s="550"/>
      <c r="AG215" s="550"/>
      <c r="AH215" s="550"/>
      <c r="AI215" s="550"/>
      <c r="AJ215" s="551"/>
      <c r="AK215" s="549"/>
      <c r="AL215" s="550"/>
      <c r="AM215" s="550"/>
      <c r="AN215" s="550"/>
      <c r="AO215" s="550"/>
      <c r="AP215" s="550"/>
      <c r="AQ215" s="551"/>
      <c r="AR215" s="549"/>
      <c r="AS215" s="550"/>
      <c r="AT215" s="550"/>
      <c r="AU215" s="550"/>
      <c r="AV215" s="550"/>
      <c r="AW215" s="550"/>
      <c r="AX215" s="551"/>
      <c r="AY215" s="549"/>
      <c r="AZ215" s="550"/>
      <c r="BA215" s="772"/>
      <c r="BB215" s="2127"/>
      <c r="BC215" s="2128"/>
      <c r="BD215" s="2116"/>
      <c r="BE215" s="2117"/>
      <c r="BF215" s="2118"/>
      <c r="BG215" s="2119"/>
      <c r="BH215" s="2119"/>
      <c r="BI215" s="2119"/>
      <c r="BJ215" s="2120"/>
    </row>
    <row r="216" spans="2:62" ht="20.25" customHeight="1" thickBot="1" x14ac:dyDescent="0.2">
      <c r="B216" s="2147"/>
      <c r="C216" s="2148"/>
      <c r="D216" s="2149"/>
      <c r="E216" s="781"/>
      <c r="F216" s="782">
        <f>C215</f>
        <v>0</v>
      </c>
      <c r="G216" s="781"/>
      <c r="H216" s="782">
        <f>I215</f>
        <v>0</v>
      </c>
      <c r="I216" s="2150"/>
      <c r="J216" s="2151"/>
      <c r="K216" s="2152"/>
      <c r="L216" s="2153"/>
      <c r="M216" s="2153"/>
      <c r="N216" s="2149"/>
      <c r="O216" s="2154"/>
      <c r="P216" s="2155"/>
      <c r="Q216" s="2155"/>
      <c r="R216" s="2155"/>
      <c r="S216" s="2156"/>
      <c r="T216" s="784" t="s">
        <v>888</v>
      </c>
      <c r="U216" s="785"/>
      <c r="V216" s="786"/>
      <c r="W216" s="787" t="str">
        <f>IF(W215="","",VLOOKUP(W215,'[9]シフト記号表（従来型・ユニット型共通）'!$C$6:$L$47,10,FALSE))</f>
        <v/>
      </c>
      <c r="X216" s="788" t="str">
        <f>IF(X215="","",VLOOKUP(X215,'[9]シフト記号表（従来型・ユニット型共通）'!$C$6:$L$47,10,FALSE))</f>
        <v/>
      </c>
      <c r="Y216" s="788" t="str">
        <f>IF(Y215="","",VLOOKUP(Y215,'[9]シフト記号表（従来型・ユニット型共通）'!$C$6:$L$47,10,FALSE))</f>
        <v/>
      </c>
      <c r="Z216" s="788" t="str">
        <f>IF(Z215="","",VLOOKUP(Z215,'[9]シフト記号表（従来型・ユニット型共通）'!$C$6:$L$47,10,FALSE))</f>
        <v/>
      </c>
      <c r="AA216" s="788" t="str">
        <f>IF(AA215="","",VLOOKUP(AA215,'[9]シフト記号表（従来型・ユニット型共通）'!$C$6:$L$47,10,FALSE))</f>
        <v/>
      </c>
      <c r="AB216" s="788" t="str">
        <f>IF(AB215="","",VLOOKUP(AB215,'[9]シフト記号表（従来型・ユニット型共通）'!$C$6:$L$47,10,FALSE))</f>
        <v/>
      </c>
      <c r="AC216" s="789" t="str">
        <f>IF(AC215="","",VLOOKUP(AC215,'[9]シフト記号表（従来型・ユニット型共通）'!$C$6:$L$47,10,FALSE))</f>
        <v/>
      </c>
      <c r="AD216" s="787" t="str">
        <f>IF(AD215="","",VLOOKUP(AD215,'[9]シフト記号表（従来型・ユニット型共通）'!$C$6:$L$47,10,FALSE))</f>
        <v/>
      </c>
      <c r="AE216" s="788" t="str">
        <f>IF(AE215="","",VLOOKUP(AE215,'[9]シフト記号表（従来型・ユニット型共通）'!$C$6:$L$47,10,FALSE))</f>
        <v/>
      </c>
      <c r="AF216" s="788" t="str">
        <f>IF(AF215="","",VLOOKUP(AF215,'[9]シフト記号表（従来型・ユニット型共通）'!$C$6:$L$47,10,FALSE))</f>
        <v/>
      </c>
      <c r="AG216" s="788" t="str">
        <f>IF(AG215="","",VLOOKUP(AG215,'[9]シフト記号表（従来型・ユニット型共通）'!$C$6:$L$47,10,FALSE))</f>
        <v/>
      </c>
      <c r="AH216" s="788" t="str">
        <f>IF(AH215="","",VLOOKUP(AH215,'[9]シフト記号表（従来型・ユニット型共通）'!$C$6:$L$47,10,FALSE))</f>
        <v/>
      </c>
      <c r="AI216" s="788" t="str">
        <f>IF(AI215="","",VLOOKUP(AI215,'[9]シフト記号表（従来型・ユニット型共通）'!$C$6:$L$47,10,FALSE))</f>
        <v/>
      </c>
      <c r="AJ216" s="789" t="str">
        <f>IF(AJ215="","",VLOOKUP(AJ215,'[9]シフト記号表（従来型・ユニット型共通）'!$C$6:$L$47,10,FALSE))</f>
        <v/>
      </c>
      <c r="AK216" s="787" t="str">
        <f>IF(AK215="","",VLOOKUP(AK215,'[9]シフト記号表（従来型・ユニット型共通）'!$C$6:$L$47,10,FALSE))</f>
        <v/>
      </c>
      <c r="AL216" s="788" t="str">
        <f>IF(AL215="","",VLOOKUP(AL215,'[9]シフト記号表（従来型・ユニット型共通）'!$C$6:$L$47,10,FALSE))</f>
        <v/>
      </c>
      <c r="AM216" s="788" t="str">
        <f>IF(AM215="","",VLOOKUP(AM215,'[9]シフト記号表（従来型・ユニット型共通）'!$C$6:$L$47,10,FALSE))</f>
        <v/>
      </c>
      <c r="AN216" s="788" t="str">
        <f>IF(AN215="","",VLOOKUP(AN215,'[9]シフト記号表（従来型・ユニット型共通）'!$C$6:$L$47,10,FALSE))</f>
        <v/>
      </c>
      <c r="AO216" s="788" t="str">
        <f>IF(AO215="","",VLOOKUP(AO215,'[9]シフト記号表（従来型・ユニット型共通）'!$C$6:$L$47,10,FALSE))</f>
        <v/>
      </c>
      <c r="AP216" s="788" t="str">
        <f>IF(AP215="","",VLOOKUP(AP215,'[9]シフト記号表（従来型・ユニット型共通）'!$C$6:$L$47,10,FALSE))</f>
        <v/>
      </c>
      <c r="AQ216" s="789" t="str">
        <f>IF(AQ215="","",VLOOKUP(AQ215,'[9]シフト記号表（従来型・ユニット型共通）'!$C$6:$L$47,10,FALSE))</f>
        <v/>
      </c>
      <c r="AR216" s="787" t="str">
        <f>IF(AR215="","",VLOOKUP(AR215,'[9]シフト記号表（従来型・ユニット型共通）'!$C$6:$L$47,10,FALSE))</f>
        <v/>
      </c>
      <c r="AS216" s="788" t="str">
        <f>IF(AS215="","",VLOOKUP(AS215,'[9]シフト記号表（従来型・ユニット型共通）'!$C$6:$L$47,10,FALSE))</f>
        <v/>
      </c>
      <c r="AT216" s="788" t="str">
        <f>IF(AT215="","",VLOOKUP(AT215,'[9]シフト記号表（従来型・ユニット型共通）'!$C$6:$L$47,10,FALSE))</f>
        <v/>
      </c>
      <c r="AU216" s="788" t="str">
        <f>IF(AU215="","",VLOOKUP(AU215,'[9]シフト記号表（従来型・ユニット型共通）'!$C$6:$L$47,10,FALSE))</f>
        <v/>
      </c>
      <c r="AV216" s="788" t="str">
        <f>IF(AV215="","",VLOOKUP(AV215,'[9]シフト記号表（従来型・ユニット型共通）'!$C$6:$L$47,10,FALSE))</f>
        <v/>
      </c>
      <c r="AW216" s="788" t="str">
        <f>IF(AW215="","",VLOOKUP(AW215,'[9]シフト記号表（従来型・ユニット型共通）'!$C$6:$L$47,10,FALSE))</f>
        <v/>
      </c>
      <c r="AX216" s="789" t="str">
        <f>IF(AX215="","",VLOOKUP(AX215,'[9]シフト記号表（従来型・ユニット型共通）'!$C$6:$L$47,10,FALSE))</f>
        <v/>
      </c>
      <c r="AY216" s="787" t="str">
        <f>IF(AY215="","",VLOOKUP(AY215,'[9]シフト記号表（従来型・ユニット型共通）'!$C$6:$L$47,10,FALSE))</f>
        <v/>
      </c>
      <c r="AZ216" s="788" t="str">
        <f>IF(AZ215="","",VLOOKUP(AZ215,'[9]シフト記号表（従来型・ユニット型共通）'!$C$6:$L$47,10,FALSE))</f>
        <v/>
      </c>
      <c r="BA216" s="788" t="str">
        <f>IF(BA215="","",VLOOKUP(BA215,'[9]シフト記号表（従来型・ユニット型共通）'!$C$6:$L$47,10,FALSE))</f>
        <v/>
      </c>
      <c r="BB216" s="2144">
        <f>IF($BE$3="４週",SUM(W216:AX216),IF($BE$3="暦月",SUM(W216:BA216),""))</f>
        <v>0</v>
      </c>
      <c r="BC216" s="2145"/>
      <c r="BD216" s="2146">
        <f>IF($BE$3="４週",BB216/4,IF($BE$3="暦月",(BB216/($BE$8/7)),""))</f>
        <v>0</v>
      </c>
      <c r="BE216" s="2145"/>
      <c r="BF216" s="2141"/>
      <c r="BG216" s="2142"/>
      <c r="BH216" s="2142"/>
      <c r="BI216" s="2142"/>
      <c r="BJ216" s="2143"/>
    </row>
    <row r="217" spans="2:62" ht="20.25" customHeight="1" x14ac:dyDescent="0.15">
      <c r="B217" s="790"/>
      <c r="C217" s="791"/>
      <c r="D217" s="791"/>
      <c r="E217" s="791"/>
      <c r="F217" s="791"/>
      <c r="G217" s="791"/>
      <c r="H217" s="791"/>
      <c r="I217" s="792"/>
      <c r="J217" s="792"/>
      <c r="K217" s="791"/>
      <c r="L217" s="791"/>
      <c r="M217" s="791"/>
      <c r="N217" s="791"/>
      <c r="O217" s="793"/>
      <c r="P217" s="793"/>
      <c r="Q217" s="793"/>
      <c r="R217" s="794"/>
      <c r="S217" s="794"/>
      <c r="T217" s="794"/>
      <c r="U217" s="795"/>
      <c r="V217" s="796"/>
      <c r="W217" s="797"/>
      <c r="X217" s="797"/>
      <c r="Y217" s="797"/>
      <c r="Z217" s="797"/>
      <c r="AA217" s="797"/>
      <c r="AB217" s="797"/>
      <c r="AC217" s="797"/>
      <c r="AD217" s="797"/>
      <c r="AE217" s="797"/>
      <c r="AF217" s="797"/>
      <c r="AG217" s="797"/>
      <c r="AH217" s="797"/>
      <c r="AI217" s="797"/>
      <c r="AJ217" s="797"/>
      <c r="AK217" s="797"/>
      <c r="AL217" s="797"/>
      <c r="AM217" s="797"/>
      <c r="AN217" s="797"/>
      <c r="AO217" s="797"/>
      <c r="AP217" s="797"/>
      <c r="AQ217" s="797"/>
      <c r="AR217" s="797"/>
      <c r="AS217" s="797"/>
      <c r="AT217" s="797"/>
      <c r="AU217" s="797"/>
      <c r="AV217" s="797"/>
      <c r="AW217" s="797"/>
      <c r="AX217" s="797"/>
      <c r="AY217" s="797"/>
      <c r="AZ217" s="797"/>
      <c r="BA217" s="797"/>
      <c r="BB217" s="797"/>
      <c r="BC217" s="797"/>
      <c r="BD217" s="798"/>
      <c r="BE217" s="798"/>
      <c r="BF217" s="793"/>
      <c r="BG217" s="793"/>
      <c r="BH217" s="793"/>
      <c r="BI217" s="793"/>
      <c r="BJ217" s="793"/>
    </row>
    <row r="218" spans="2:62" ht="20.25" customHeight="1" x14ac:dyDescent="0.15">
      <c r="B218" s="790"/>
      <c r="C218" s="791"/>
      <c r="D218" s="791"/>
      <c r="E218" s="791"/>
      <c r="F218" s="791"/>
      <c r="G218" s="791"/>
      <c r="H218" s="791"/>
      <c r="I218" s="895"/>
      <c r="J218" s="896" t="s">
        <v>932</v>
      </c>
      <c r="K218" s="896"/>
      <c r="L218" s="896"/>
      <c r="M218" s="896"/>
      <c r="N218" s="896"/>
      <c r="O218" s="896"/>
      <c r="P218" s="896"/>
      <c r="Q218" s="896"/>
      <c r="R218" s="896"/>
      <c r="S218" s="896"/>
      <c r="T218" s="897"/>
      <c r="U218" s="896"/>
      <c r="V218" s="896"/>
      <c r="W218" s="896"/>
      <c r="X218" s="896"/>
      <c r="Y218" s="896"/>
      <c r="Z218" s="898"/>
      <c r="AA218" s="898"/>
      <c r="AB218" s="898"/>
      <c r="AC218" s="898"/>
      <c r="AD218" s="898"/>
      <c r="AE218" s="898"/>
      <c r="AF218" s="898"/>
      <c r="AG218" s="898"/>
      <c r="AH218" s="898"/>
      <c r="AI218" s="898"/>
      <c r="AJ218" s="898"/>
      <c r="AK218" s="898"/>
      <c r="AL218" s="898"/>
      <c r="AM218" s="898"/>
      <c r="AN218" s="898"/>
      <c r="AO218" s="898"/>
      <c r="AP218" s="898"/>
      <c r="AQ218" s="898"/>
      <c r="AR218" s="898"/>
      <c r="AS218" s="898"/>
      <c r="AT218" s="898"/>
      <c r="AU218" s="898"/>
      <c r="AV218" s="898"/>
      <c r="AW218" s="898"/>
      <c r="AX218" s="898"/>
      <c r="AY218" s="898"/>
      <c r="AZ218" s="898"/>
      <c r="BA218" s="898"/>
      <c r="BB218" s="898"/>
      <c r="BC218" s="898"/>
      <c r="BD218" s="899"/>
      <c r="BE218" s="798"/>
      <c r="BF218" s="793"/>
      <c r="BG218" s="793"/>
      <c r="BH218" s="793"/>
      <c r="BI218" s="793"/>
      <c r="BJ218" s="793"/>
    </row>
    <row r="219" spans="2:62" ht="20.25" customHeight="1" x14ac:dyDescent="0.15">
      <c r="B219" s="790"/>
      <c r="C219" s="791"/>
      <c r="D219" s="791"/>
      <c r="E219" s="791"/>
      <c r="F219" s="791"/>
      <c r="G219" s="791"/>
      <c r="H219" s="791"/>
      <c r="I219" s="895"/>
      <c r="J219" s="896"/>
      <c r="K219" s="896" t="s">
        <v>933</v>
      </c>
      <c r="L219" s="896"/>
      <c r="M219" s="896"/>
      <c r="N219" s="896"/>
      <c r="O219" s="896"/>
      <c r="P219" s="896"/>
      <c r="Q219" s="896"/>
      <c r="R219" s="896"/>
      <c r="S219" s="896"/>
      <c r="T219" s="897"/>
      <c r="U219" s="896"/>
      <c r="V219" s="896"/>
      <c r="W219" s="896"/>
      <c r="X219" s="896"/>
      <c r="Y219" s="896"/>
      <c r="Z219" s="898"/>
      <c r="AA219" s="896" t="s">
        <v>934</v>
      </c>
      <c r="AB219" s="896"/>
      <c r="AC219" s="896"/>
      <c r="AD219" s="896"/>
      <c r="AE219" s="896"/>
      <c r="AF219" s="896"/>
      <c r="AG219" s="896"/>
      <c r="AH219" s="896"/>
      <c r="AI219" s="896"/>
      <c r="AJ219" s="897"/>
      <c r="AK219" s="896"/>
      <c r="AL219" s="896"/>
      <c r="AM219" s="896"/>
      <c r="AN219" s="896"/>
      <c r="AO219" s="898"/>
      <c r="AP219" s="898"/>
      <c r="AQ219" s="896" t="s">
        <v>935</v>
      </c>
      <c r="AR219" s="898"/>
      <c r="AS219" s="898"/>
      <c r="AT219" s="898"/>
      <c r="AU219" s="898"/>
      <c r="AV219" s="898"/>
      <c r="AW219" s="898"/>
      <c r="AX219" s="898"/>
      <c r="AY219" s="898"/>
      <c r="AZ219" s="898"/>
      <c r="BA219" s="898"/>
      <c r="BB219" s="898"/>
      <c r="BC219" s="898"/>
      <c r="BD219" s="899"/>
      <c r="BE219" s="798"/>
      <c r="BF219" s="2387"/>
      <c r="BG219" s="2387"/>
      <c r="BH219" s="2387"/>
      <c r="BI219" s="2387"/>
      <c r="BJ219" s="793"/>
    </row>
    <row r="220" spans="2:62" ht="20.25" customHeight="1" x14ac:dyDescent="0.15">
      <c r="B220" s="790"/>
      <c r="C220" s="791"/>
      <c r="D220" s="791"/>
      <c r="E220" s="791"/>
      <c r="F220" s="791"/>
      <c r="G220" s="791"/>
      <c r="H220" s="791"/>
      <c r="I220" s="895"/>
      <c r="J220" s="896"/>
      <c r="K220" s="2388" t="s">
        <v>692</v>
      </c>
      <c r="L220" s="2388"/>
      <c r="M220" s="2388" t="s">
        <v>693</v>
      </c>
      <c r="N220" s="2388"/>
      <c r="O220" s="2388"/>
      <c r="P220" s="2388"/>
      <c r="Q220" s="896"/>
      <c r="R220" s="2383" t="s">
        <v>694</v>
      </c>
      <c r="S220" s="2383"/>
      <c r="T220" s="2383"/>
      <c r="U220" s="2383"/>
      <c r="V220" s="605"/>
      <c r="W220" s="900" t="s">
        <v>695</v>
      </c>
      <c r="X220" s="900"/>
      <c r="Y220" s="725"/>
      <c r="Z220" s="898"/>
      <c r="AA220" s="2388" t="s">
        <v>692</v>
      </c>
      <c r="AB220" s="2388"/>
      <c r="AC220" s="2388" t="s">
        <v>693</v>
      </c>
      <c r="AD220" s="2388"/>
      <c r="AE220" s="2388"/>
      <c r="AF220" s="2388"/>
      <c r="AG220" s="896"/>
      <c r="AH220" s="2383" t="s">
        <v>694</v>
      </c>
      <c r="AI220" s="2383"/>
      <c r="AJ220" s="2383"/>
      <c r="AK220" s="2383"/>
      <c r="AL220" s="605"/>
      <c r="AM220" s="900" t="s">
        <v>695</v>
      </c>
      <c r="AN220" s="900"/>
      <c r="AO220" s="898"/>
      <c r="AP220" s="898"/>
      <c r="AQ220" s="898"/>
      <c r="AR220" s="898"/>
      <c r="AS220" s="898"/>
      <c r="AT220" s="898"/>
      <c r="AU220" s="898"/>
      <c r="AV220" s="898"/>
      <c r="AW220" s="898"/>
      <c r="AX220" s="898"/>
      <c r="AY220" s="898"/>
      <c r="AZ220" s="898"/>
      <c r="BA220" s="898"/>
      <c r="BB220" s="898"/>
      <c r="BC220" s="898"/>
      <c r="BD220" s="899"/>
      <c r="BE220" s="798"/>
      <c r="BF220" s="2384"/>
      <c r="BG220" s="2384"/>
      <c r="BH220" s="2384"/>
      <c r="BI220" s="2384"/>
      <c r="BJ220" s="793"/>
    </row>
    <row r="221" spans="2:62" ht="20.25" customHeight="1" x14ac:dyDescent="0.15">
      <c r="B221" s="790"/>
      <c r="C221" s="791"/>
      <c r="D221" s="791"/>
      <c r="E221" s="791"/>
      <c r="F221" s="791"/>
      <c r="G221" s="791"/>
      <c r="H221" s="791"/>
      <c r="I221" s="895"/>
      <c r="J221" s="896"/>
      <c r="K221" s="2385"/>
      <c r="L221" s="2385"/>
      <c r="M221" s="2385" t="s">
        <v>699</v>
      </c>
      <c r="N221" s="2385"/>
      <c r="O221" s="2385" t="s">
        <v>700</v>
      </c>
      <c r="P221" s="2385"/>
      <c r="Q221" s="896"/>
      <c r="R221" s="2385" t="s">
        <v>699</v>
      </c>
      <c r="S221" s="2385"/>
      <c r="T221" s="2385" t="s">
        <v>700</v>
      </c>
      <c r="U221" s="2385"/>
      <c r="V221" s="605"/>
      <c r="W221" s="900" t="s">
        <v>701</v>
      </c>
      <c r="X221" s="900"/>
      <c r="Y221" s="725"/>
      <c r="Z221" s="898"/>
      <c r="AA221" s="2385"/>
      <c r="AB221" s="2385"/>
      <c r="AC221" s="2385" t="s">
        <v>699</v>
      </c>
      <c r="AD221" s="2385"/>
      <c r="AE221" s="2385" t="s">
        <v>700</v>
      </c>
      <c r="AF221" s="2385"/>
      <c r="AG221" s="896"/>
      <c r="AH221" s="2385" t="s">
        <v>699</v>
      </c>
      <c r="AI221" s="2385"/>
      <c r="AJ221" s="2385" t="s">
        <v>700</v>
      </c>
      <c r="AK221" s="2385"/>
      <c r="AL221" s="605"/>
      <c r="AM221" s="900" t="s">
        <v>701</v>
      </c>
      <c r="AN221" s="900"/>
      <c r="AO221" s="898"/>
      <c r="AP221" s="898"/>
      <c r="AQ221" s="901" t="s">
        <v>743</v>
      </c>
      <c r="AR221" s="901"/>
      <c r="AS221" s="901"/>
      <c r="AT221" s="901"/>
      <c r="AU221" s="605"/>
      <c r="AV221" s="900" t="s">
        <v>744</v>
      </c>
      <c r="AW221" s="901"/>
      <c r="AX221" s="901"/>
      <c r="AY221" s="901"/>
      <c r="AZ221" s="605"/>
      <c r="BA221" s="2385" t="s">
        <v>698</v>
      </c>
      <c r="BB221" s="2385"/>
      <c r="BC221" s="2385"/>
      <c r="BD221" s="2385"/>
      <c r="BE221" s="798"/>
      <c r="BF221" s="2382"/>
      <c r="BG221" s="2382"/>
      <c r="BH221" s="2382"/>
      <c r="BI221" s="2382"/>
      <c r="BJ221" s="793"/>
    </row>
    <row r="222" spans="2:62" ht="20.25" customHeight="1" x14ac:dyDescent="0.15">
      <c r="B222" s="790"/>
      <c r="C222" s="791"/>
      <c r="D222" s="791"/>
      <c r="E222" s="791"/>
      <c r="F222" s="791"/>
      <c r="G222" s="791"/>
      <c r="H222" s="791"/>
      <c r="I222" s="895"/>
      <c r="J222" s="896"/>
      <c r="K222" s="2394" t="s">
        <v>702</v>
      </c>
      <c r="L222" s="2394"/>
      <c r="M222" s="2396">
        <f>SUMIFS($BB$17:$BB$216,$F$17:$F$216,"看護職員",$H$17:$H$216,"A")</f>
        <v>0</v>
      </c>
      <c r="N222" s="2396"/>
      <c r="O222" s="2389">
        <f>SUMIFS($BD$17:$BD$216,$F$17:$F$216,"看護職員",$H$17:$H$216,"A")</f>
        <v>0</v>
      </c>
      <c r="P222" s="2389"/>
      <c r="Q222" s="903"/>
      <c r="R222" s="2390">
        <v>0</v>
      </c>
      <c r="S222" s="2390"/>
      <c r="T222" s="2390">
        <v>0</v>
      </c>
      <c r="U222" s="2390"/>
      <c r="V222" s="904"/>
      <c r="W222" s="2391">
        <v>0</v>
      </c>
      <c r="X222" s="2392"/>
      <c r="Y222" s="725"/>
      <c r="Z222" s="898"/>
      <c r="AA222" s="2394" t="s">
        <v>702</v>
      </c>
      <c r="AB222" s="2394"/>
      <c r="AC222" s="2396">
        <f>SUMIFS($BB$17:$BB$216,$F$17:$F$216,"介護職員",$H$17:$H$216,"A")</f>
        <v>0</v>
      </c>
      <c r="AD222" s="2396"/>
      <c r="AE222" s="2389">
        <f>SUMIFS($BD$17:$BD$216,$F$17:$F$216,"介護職員",$H$17:$H$216,"A")</f>
        <v>0</v>
      </c>
      <c r="AF222" s="2389"/>
      <c r="AG222" s="903"/>
      <c r="AH222" s="2390">
        <v>0</v>
      </c>
      <c r="AI222" s="2390"/>
      <c r="AJ222" s="2390">
        <v>0</v>
      </c>
      <c r="AK222" s="2390"/>
      <c r="AL222" s="904"/>
      <c r="AM222" s="2391">
        <v>0</v>
      </c>
      <c r="AN222" s="2392"/>
      <c r="AO222" s="898"/>
      <c r="AP222" s="898"/>
      <c r="AQ222" s="2393">
        <f>U236</f>
        <v>0</v>
      </c>
      <c r="AR222" s="2394"/>
      <c r="AS222" s="2394"/>
      <c r="AT222" s="2394"/>
      <c r="AU222" s="905" t="s">
        <v>722</v>
      </c>
      <c r="AV222" s="2393">
        <f>AK236</f>
        <v>0</v>
      </c>
      <c r="AW222" s="2395"/>
      <c r="AX222" s="2395"/>
      <c r="AY222" s="2395"/>
      <c r="AZ222" s="905" t="s">
        <v>718</v>
      </c>
      <c r="BA222" s="2386">
        <f>ROUNDDOWN(AQ222+AV222,1)</f>
        <v>0</v>
      </c>
      <c r="BB222" s="2386"/>
      <c r="BC222" s="2386"/>
      <c r="BD222" s="2386"/>
      <c r="BE222" s="798"/>
      <c r="BF222" s="906"/>
      <c r="BG222" s="906"/>
      <c r="BH222" s="906"/>
      <c r="BI222" s="906"/>
      <c r="BJ222" s="793"/>
    </row>
    <row r="223" spans="2:62" ht="20.25" customHeight="1" x14ac:dyDescent="0.15">
      <c r="B223" s="790"/>
      <c r="C223" s="791"/>
      <c r="D223" s="791"/>
      <c r="E223" s="791"/>
      <c r="F223" s="791"/>
      <c r="G223" s="791"/>
      <c r="H223" s="791"/>
      <c r="I223" s="895"/>
      <c r="J223" s="896"/>
      <c r="K223" s="2394" t="s">
        <v>704</v>
      </c>
      <c r="L223" s="2394"/>
      <c r="M223" s="2396">
        <f>SUMIFS($BB$17:$BB$216,$F$17:$F$216,"看護職員",$H$17:$H$216,"B")</f>
        <v>0</v>
      </c>
      <c r="N223" s="2396"/>
      <c r="O223" s="2389">
        <f>SUMIFS($BD$17:$BD$216,$F$17:$F$216,"看護職員",$H$17:$H$216,"B")</f>
        <v>0</v>
      </c>
      <c r="P223" s="2389"/>
      <c r="Q223" s="903"/>
      <c r="R223" s="2390">
        <v>0</v>
      </c>
      <c r="S223" s="2390"/>
      <c r="T223" s="2390">
        <v>0</v>
      </c>
      <c r="U223" s="2390"/>
      <c r="V223" s="904"/>
      <c r="W223" s="2391">
        <v>0</v>
      </c>
      <c r="X223" s="2392"/>
      <c r="Y223" s="725"/>
      <c r="Z223" s="898"/>
      <c r="AA223" s="2394" t="s">
        <v>704</v>
      </c>
      <c r="AB223" s="2394"/>
      <c r="AC223" s="2396">
        <f>SUMIFS($BB$17:$BB$216,$F$17:$F$216,"介護職員",$H$17:$H$216,"B")</f>
        <v>0</v>
      </c>
      <c r="AD223" s="2396"/>
      <c r="AE223" s="2389">
        <f>SUMIFS($BD$17:$BD$216,$F$17:$F$216,"介護職員",$H$17:$H$216,"B")</f>
        <v>0</v>
      </c>
      <c r="AF223" s="2389"/>
      <c r="AG223" s="903"/>
      <c r="AH223" s="2390">
        <v>0</v>
      </c>
      <c r="AI223" s="2390"/>
      <c r="AJ223" s="2390">
        <v>0</v>
      </c>
      <c r="AK223" s="2390"/>
      <c r="AL223" s="904"/>
      <c r="AM223" s="2391">
        <v>0</v>
      </c>
      <c r="AN223" s="2392"/>
      <c r="AO223" s="898"/>
      <c r="AP223" s="898"/>
      <c r="AQ223" s="898"/>
      <c r="AR223" s="898"/>
      <c r="AS223" s="898"/>
      <c r="AT223" s="898"/>
      <c r="AU223" s="898"/>
      <c r="AV223" s="898"/>
      <c r="AW223" s="898"/>
      <c r="AX223" s="898"/>
      <c r="AY223" s="898"/>
      <c r="AZ223" s="898"/>
      <c r="BA223" s="898"/>
      <c r="BB223" s="898"/>
      <c r="BC223" s="898"/>
      <c r="BD223" s="899"/>
      <c r="BE223" s="798"/>
      <c r="BF223" s="793"/>
      <c r="BG223" s="793"/>
      <c r="BH223" s="793"/>
      <c r="BI223" s="793"/>
      <c r="BJ223" s="793"/>
    </row>
    <row r="224" spans="2:62" ht="20.25" customHeight="1" x14ac:dyDescent="0.15">
      <c r="B224" s="790"/>
      <c r="C224" s="791"/>
      <c r="D224" s="791"/>
      <c r="E224" s="791"/>
      <c r="F224" s="791"/>
      <c r="G224" s="791"/>
      <c r="H224" s="791"/>
      <c r="I224" s="895"/>
      <c r="J224" s="896"/>
      <c r="K224" s="2394" t="s">
        <v>706</v>
      </c>
      <c r="L224" s="2394"/>
      <c r="M224" s="2396">
        <f>SUMIFS($BB$17:$BB$216,$F$17:$F$216,"看護職員",$H$17:$H$216,"C")</f>
        <v>0</v>
      </c>
      <c r="N224" s="2396"/>
      <c r="O224" s="2389">
        <f>SUMIFS($BD$17:$BD$216,$F$17:$F$216,"看護職員",$H$17:$H$216,"C")</f>
        <v>0</v>
      </c>
      <c r="P224" s="2389"/>
      <c r="Q224" s="903"/>
      <c r="R224" s="2390">
        <v>0</v>
      </c>
      <c r="S224" s="2390"/>
      <c r="T224" s="2397">
        <v>0</v>
      </c>
      <c r="U224" s="2397"/>
      <c r="V224" s="904"/>
      <c r="W224" s="2398" t="s">
        <v>708</v>
      </c>
      <c r="X224" s="2399"/>
      <c r="Y224" s="725"/>
      <c r="Z224" s="898"/>
      <c r="AA224" s="2394" t="s">
        <v>706</v>
      </c>
      <c r="AB224" s="2394"/>
      <c r="AC224" s="2396">
        <f>SUMIFS($BB$17:$BB$216,$F$17:$F$216,"介護職員",$H$17:$H$216,"C")</f>
        <v>0</v>
      </c>
      <c r="AD224" s="2396"/>
      <c r="AE224" s="2389">
        <f>SUMIFS($BD$17:$BD$216,$F$17:$F$216,"介護職員",$H$17:$H$216,"C")</f>
        <v>0</v>
      </c>
      <c r="AF224" s="2389"/>
      <c r="AG224" s="903"/>
      <c r="AH224" s="2390">
        <v>0</v>
      </c>
      <c r="AI224" s="2390"/>
      <c r="AJ224" s="2397">
        <v>0</v>
      </c>
      <c r="AK224" s="2397"/>
      <c r="AL224" s="904"/>
      <c r="AM224" s="2398" t="s">
        <v>708</v>
      </c>
      <c r="AN224" s="2399"/>
      <c r="AO224" s="898"/>
      <c r="AP224" s="898"/>
      <c r="AQ224" s="898"/>
      <c r="AR224" s="898"/>
      <c r="AS224" s="898"/>
      <c r="AT224" s="898"/>
      <c r="AU224" s="898"/>
      <c r="AV224" s="898"/>
      <c r="AW224" s="898"/>
      <c r="AX224" s="898"/>
      <c r="AY224" s="898"/>
      <c r="AZ224" s="898"/>
      <c r="BA224" s="898"/>
      <c r="BB224" s="898"/>
      <c r="BC224" s="898"/>
      <c r="BD224" s="899"/>
      <c r="BE224" s="798"/>
      <c r="BF224" s="793"/>
      <c r="BG224" s="793"/>
      <c r="BH224" s="793"/>
      <c r="BI224" s="793"/>
      <c r="BJ224" s="793"/>
    </row>
    <row r="225" spans="2:62" ht="20.25" customHeight="1" x14ac:dyDescent="0.15">
      <c r="B225" s="790"/>
      <c r="C225" s="791"/>
      <c r="D225" s="791"/>
      <c r="E225" s="791"/>
      <c r="F225" s="791"/>
      <c r="G225" s="791"/>
      <c r="H225" s="791"/>
      <c r="I225" s="895"/>
      <c r="J225" s="896"/>
      <c r="K225" s="2394" t="s">
        <v>709</v>
      </c>
      <c r="L225" s="2394"/>
      <c r="M225" s="2396">
        <f>SUMIFS($BB$17:$BB$216,$F$17:$F$216,"看護職員",$H$17:$H$216,"D")</f>
        <v>0</v>
      </c>
      <c r="N225" s="2396"/>
      <c r="O225" s="2389">
        <f>SUMIFS($BD$17:$BD$216,$F$17:$F$216,"看護職員",$H$17:$H$216,"D")</f>
        <v>0</v>
      </c>
      <c r="P225" s="2389"/>
      <c r="Q225" s="903"/>
      <c r="R225" s="2390">
        <v>0</v>
      </c>
      <c r="S225" s="2390"/>
      <c r="T225" s="2397">
        <v>0</v>
      </c>
      <c r="U225" s="2397"/>
      <c r="V225" s="904"/>
      <c r="W225" s="2398" t="s">
        <v>708</v>
      </c>
      <c r="X225" s="2399"/>
      <c r="Y225" s="725"/>
      <c r="Z225" s="898"/>
      <c r="AA225" s="2394" t="s">
        <v>709</v>
      </c>
      <c r="AB225" s="2394"/>
      <c r="AC225" s="2396">
        <f>SUMIFS($BB$17:$BB$216,$F$17:$F$216,"介護職員",$H$17:$H$216,"D")</f>
        <v>0</v>
      </c>
      <c r="AD225" s="2396"/>
      <c r="AE225" s="2389">
        <f>SUMIFS($BD$17:$BD$216,$F$17:$F$216,"介護職員",$H$17:$H$216,"D")</f>
        <v>0</v>
      </c>
      <c r="AF225" s="2389"/>
      <c r="AG225" s="903"/>
      <c r="AH225" s="2390">
        <v>0</v>
      </c>
      <c r="AI225" s="2390"/>
      <c r="AJ225" s="2397">
        <v>0</v>
      </c>
      <c r="AK225" s="2397"/>
      <c r="AL225" s="904"/>
      <c r="AM225" s="2398" t="s">
        <v>708</v>
      </c>
      <c r="AN225" s="2399"/>
      <c r="AO225" s="898"/>
      <c r="AP225" s="898"/>
      <c r="AQ225" s="896" t="s">
        <v>691</v>
      </c>
      <c r="AR225" s="896"/>
      <c r="AS225" s="896"/>
      <c r="AT225" s="896"/>
      <c r="AU225" s="896"/>
      <c r="AV225" s="896"/>
      <c r="AW225" s="898"/>
      <c r="AX225" s="898"/>
      <c r="AY225" s="898"/>
      <c r="AZ225" s="898"/>
      <c r="BA225" s="898"/>
      <c r="BB225" s="898"/>
      <c r="BC225" s="898"/>
      <c r="BD225" s="899"/>
      <c r="BE225" s="798"/>
      <c r="BF225" s="793"/>
      <c r="BG225" s="793"/>
      <c r="BH225" s="793"/>
      <c r="BI225" s="793"/>
      <c r="BJ225" s="793"/>
    </row>
    <row r="226" spans="2:62" ht="20.25" customHeight="1" x14ac:dyDescent="0.15">
      <c r="B226" s="790"/>
      <c r="C226" s="791"/>
      <c r="D226" s="791"/>
      <c r="E226" s="791"/>
      <c r="F226" s="791"/>
      <c r="G226" s="791"/>
      <c r="H226" s="791"/>
      <c r="I226" s="895"/>
      <c r="J226" s="896"/>
      <c r="K226" s="2394" t="s">
        <v>698</v>
      </c>
      <c r="L226" s="2394"/>
      <c r="M226" s="2396">
        <f>SUM(M222:N225)</f>
        <v>0</v>
      </c>
      <c r="N226" s="2396"/>
      <c r="O226" s="2389">
        <f>SUM(O222:P225)</f>
        <v>0</v>
      </c>
      <c r="P226" s="2389"/>
      <c r="Q226" s="903"/>
      <c r="R226" s="2396">
        <f>SUM(R222:S225)</f>
        <v>0</v>
      </c>
      <c r="S226" s="2396"/>
      <c r="T226" s="2389">
        <f>SUM(T222:U225)</f>
        <v>0</v>
      </c>
      <c r="U226" s="2389"/>
      <c r="V226" s="904"/>
      <c r="W226" s="2407">
        <f>SUM(W222:X223)</f>
        <v>0</v>
      </c>
      <c r="X226" s="2408"/>
      <c r="Y226" s="725"/>
      <c r="Z226" s="898"/>
      <c r="AA226" s="2394" t="s">
        <v>698</v>
      </c>
      <c r="AB226" s="2394"/>
      <c r="AC226" s="2396">
        <f>SUM(AC222:AD225)</f>
        <v>0</v>
      </c>
      <c r="AD226" s="2396"/>
      <c r="AE226" s="2389">
        <f>SUM(AE222:AF225)</f>
        <v>0</v>
      </c>
      <c r="AF226" s="2389"/>
      <c r="AG226" s="903"/>
      <c r="AH226" s="2396">
        <f>SUM(AH222:AI225)</f>
        <v>0</v>
      </c>
      <c r="AI226" s="2396"/>
      <c r="AJ226" s="2389">
        <f>SUM(AJ222:AK225)</f>
        <v>0</v>
      </c>
      <c r="AK226" s="2389"/>
      <c r="AL226" s="904"/>
      <c r="AM226" s="2407">
        <f>SUM(AM222:AN223)</f>
        <v>0</v>
      </c>
      <c r="AN226" s="2408"/>
      <c r="AO226" s="898"/>
      <c r="AP226" s="898"/>
      <c r="AQ226" s="2394" t="s">
        <v>696</v>
      </c>
      <c r="AR226" s="2394"/>
      <c r="AS226" s="2394" t="s">
        <v>697</v>
      </c>
      <c r="AT226" s="2394"/>
      <c r="AU226" s="2394"/>
      <c r="AV226" s="2394"/>
      <c r="AW226" s="898"/>
      <c r="AX226" s="898"/>
      <c r="AY226" s="898"/>
      <c r="AZ226" s="898"/>
      <c r="BA226" s="898"/>
      <c r="BB226" s="898"/>
      <c r="BC226" s="898"/>
      <c r="BD226" s="899"/>
      <c r="BE226" s="798"/>
      <c r="BF226" s="793"/>
      <c r="BG226" s="793"/>
      <c r="BH226" s="793"/>
      <c r="BI226" s="793"/>
      <c r="BJ226" s="793"/>
    </row>
    <row r="227" spans="2:62" ht="20.25" customHeight="1" x14ac:dyDescent="0.15">
      <c r="B227" s="790"/>
      <c r="C227" s="791"/>
      <c r="D227" s="791"/>
      <c r="E227" s="791"/>
      <c r="F227" s="791"/>
      <c r="G227" s="791"/>
      <c r="H227" s="791"/>
      <c r="I227" s="895"/>
      <c r="J227" s="895"/>
      <c r="K227" s="907"/>
      <c r="L227" s="907"/>
      <c r="M227" s="907"/>
      <c r="N227" s="907"/>
      <c r="O227" s="908"/>
      <c r="P227" s="908"/>
      <c r="Q227" s="908"/>
      <c r="R227" s="909"/>
      <c r="S227" s="909"/>
      <c r="T227" s="909"/>
      <c r="U227" s="909"/>
      <c r="V227" s="910"/>
      <c r="W227" s="898"/>
      <c r="X227" s="898"/>
      <c r="Y227" s="898"/>
      <c r="Z227" s="898"/>
      <c r="AA227" s="907"/>
      <c r="AB227" s="907"/>
      <c r="AC227" s="907"/>
      <c r="AD227" s="907"/>
      <c r="AE227" s="908"/>
      <c r="AF227" s="908"/>
      <c r="AG227" s="908"/>
      <c r="AH227" s="909"/>
      <c r="AI227" s="909"/>
      <c r="AJ227" s="909"/>
      <c r="AK227" s="909"/>
      <c r="AL227" s="910"/>
      <c r="AM227" s="898"/>
      <c r="AN227" s="898"/>
      <c r="AO227" s="898"/>
      <c r="AP227" s="898"/>
      <c r="AQ227" s="2394" t="s">
        <v>702</v>
      </c>
      <c r="AR227" s="2394"/>
      <c r="AS227" s="2394" t="s">
        <v>703</v>
      </c>
      <c r="AT227" s="2394"/>
      <c r="AU227" s="2394"/>
      <c r="AV227" s="2394"/>
      <c r="AW227" s="898"/>
      <c r="AX227" s="898"/>
      <c r="AY227" s="898"/>
      <c r="AZ227" s="898"/>
      <c r="BA227" s="898"/>
      <c r="BB227" s="898"/>
      <c r="BC227" s="898"/>
      <c r="BD227" s="899"/>
      <c r="BE227" s="798"/>
      <c r="BF227" s="793"/>
      <c r="BG227" s="793"/>
      <c r="BH227" s="793"/>
      <c r="BI227" s="793"/>
      <c r="BJ227" s="793"/>
    </row>
    <row r="228" spans="2:62" ht="20.25" customHeight="1" x14ac:dyDescent="0.15">
      <c r="B228" s="790"/>
      <c r="C228" s="791"/>
      <c r="D228" s="791"/>
      <c r="E228" s="791"/>
      <c r="F228" s="791"/>
      <c r="G228" s="791"/>
      <c r="H228" s="791"/>
      <c r="I228" s="895"/>
      <c r="J228" s="895"/>
      <c r="K228" s="897" t="s">
        <v>711</v>
      </c>
      <c r="L228" s="896"/>
      <c r="M228" s="896"/>
      <c r="N228" s="896"/>
      <c r="O228" s="896"/>
      <c r="P228" s="896"/>
      <c r="Q228" s="478" t="s">
        <v>712</v>
      </c>
      <c r="R228" s="2403" t="s">
        <v>713</v>
      </c>
      <c r="S228" s="2404"/>
      <c r="T228" s="911"/>
      <c r="U228" s="911"/>
      <c r="V228" s="896"/>
      <c r="W228" s="896"/>
      <c r="X228" s="896"/>
      <c r="Y228" s="898"/>
      <c r="Z228" s="898"/>
      <c r="AA228" s="897" t="s">
        <v>711</v>
      </c>
      <c r="AB228" s="896"/>
      <c r="AC228" s="896"/>
      <c r="AD228" s="896"/>
      <c r="AE228" s="896"/>
      <c r="AF228" s="896"/>
      <c r="AG228" s="478" t="s">
        <v>712</v>
      </c>
      <c r="AH228" s="2405" t="str">
        <f>R228</f>
        <v>週</v>
      </c>
      <c r="AI228" s="2406"/>
      <c r="AJ228" s="911"/>
      <c r="AK228" s="911"/>
      <c r="AL228" s="896"/>
      <c r="AM228" s="896"/>
      <c r="AN228" s="896"/>
      <c r="AO228" s="898"/>
      <c r="AP228" s="898"/>
      <c r="AQ228" s="2394" t="s">
        <v>704</v>
      </c>
      <c r="AR228" s="2394"/>
      <c r="AS228" s="2394" t="s">
        <v>705</v>
      </c>
      <c r="AT228" s="2394"/>
      <c r="AU228" s="2394"/>
      <c r="AV228" s="2394"/>
      <c r="AW228" s="898"/>
      <c r="AX228" s="898"/>
      <c r="AY228" s="898"/>
      <c r="AZ228" s="898"/>
      <c r="BA228" s="898"/>
      <c r="BB228" s="898"/>
      <c r="BC228" s="898"/>
      <c r="BD228" s="899"/>
      <c r="BE228" s="798"/>
      <c r="BF228" s="793"/>
      <c r="BG228" s="793"/>
      <c r="BH228" s="793"/>
      <c r="BI228" s="793"/>
      <c r="BJ228" s="793"/>
    </row>
    <row r="229" spans="2:62" ht="20.25" customHeight="1" x14ac:dyDescent="0.15">
      <c r="B229" s="790"/>
      <c r="C229" s="791"/>
      <c r="D229" s="791"/>
      <c r="E229" s="791"/>
      <c r="F229" s="791"/>
      <c r="G229" s="791"/>
      <c r="H229" s="791"/>
      <c r="I229" s="895"/>
      <c r="J229" s="895"/>
      <c r="K229" s="896" t="s">
        <v>714</v>
      </c>
      <c r="L229" s="896"/>
      <c r="M229" s="896"/>
      <c r="N229" s="896"/>
      <c r="O229" s="896"/>
      <c r="P229" s="896" t="s">
        <v>715</v>
      </c>
      <c r="Q229" s="896"/>
      <c r="R229" s="896"/>
      <c r="S229" s="896"/>
      <c r="T229" s="897"/>
      <c r="U229" s="896"/>
      <c r="V229" s="896"/>
      <c r="W229" s="896"/>
      <c r="X229" s="896"/>
      <c r="Y229" s="898"/>
      <c r="Z229" s="898"/>
      <c r="AA229" s="896" t="s">
        <v>714</v>
      </c>
      <c r="AB229" s="896"/>
      <c r="AC229" s="896"/>
      <c r="AD229" s="896"/>
      <c r="AE229" s="896"/>
      <c r="AF229" s="896" t="s">
        <v>715</v>
      </c>
      <c r="AG229" s="896"/>
      <c r="AH229" s="896"/>
      <c r="AI229" s="896"/>
      <c r="AJ229" s="897"/>
      <c r="AK229" s="896"/>
      <c r="AL229" s="896"/>
      <c r="AM229" s="896"/>
      <c r="AN229" s="896"/>
      <c r="AO229" s="898"/>
      <c r="AP229" s="898"/>
      <c r="AQ229" s="2394" t="s">
        <v>706</v>
      </c>
      <c r="AR229" s="2394"/>
      <c r="AS229" s="2394" t="s">
        <v>707</v>
      </c>
      <c r="AT229" s="2394"/>
      <c r="AU229" s="2394"/>
      <c r="AV229" s="2394"/>
      <c r="AW229" s="898"/>
      <c r="AX229" s="898"/>
      <c r="AY229" s="898"/>
      <c r="AZ229" s="898"/>
      <c r="BA229" s="898"/>
      <c r="BB229" s="898"/>
      <c r="BC229" s="898"/>
      <c r="BD229" s="899"/>
      <c r="BE229" s="798"/>
      <c r="BF229" s="793"/>
      <c r="BG229" s="793"/>
      <c r="BH229" s="793"/>
      <c r="BI229" s="793"/>
      <c r="BJ229" s="793"/>
    </row>
    <row r="230" spans="2:62" ht="20.25" customHeight="1" x14ac:dyDescent="0.15">
      <c r="B230" s="790"/>
      <c r="C230" s="791"/>
      <c r="D230" s="791"/>
      <c r="E230" s="791"/>
      <c r="F230" s="791"/>
      <c r="G230" s="791"/>
      <c r="H230" s="791"/>
      <c r="I230" s="895"/>
      <c r="J230" s="895"/>
      <c r="K230" s="896" t="str">
        <f>IF($R$228="週","対象時間数（週平均）","対象時間数（当月合計）")</f>
        <v>対象時間数（週平均）</v>
      </c>
      <c r="L230" s="896"/>
      <c r="M230" s="896"/>
      <c r="N230" s="896"/>
      <c r="O230" s="896"/>
      <c r="P230" s="896" t="str">
        <f>IF($R$228="週","週に勤務すべき時間数","当月に勤務すべき時間数")</f>
        <v>週に勤務すべき時間数</v>
      </c>
      <c r="Q230" s="896"/>
      <c r="R230" s="896"/>
      <c r="S230" s="896"/>
      <c r="T230" s="897"/>
      <c r="U230" s="896" t="s">
        <v>716</v>
      </c>
      <c r="V230" s="896"/>
      <c r="W230" s="896"/>
      <c r="X230" s="896"/>
      <c r="Y230" s="898"/>
      <c r="Z230" s="898"/>
      <c r="AA230" s="896" t="str">
        <f>IF(AH228="週","対象時間数（週平均）","対象時間数（当月合計）")</f>
        <v>対象時間数（週平均）</v>
      </c>
      <c r="AB230" s="896"/>
      <c r="AC230" s="896"/>
      <c r="AD230" s="896"/>
      <c r="AE230" s="896"/>
      <c r="AF230" s="896" t="str">
        <f>IF($AH$228="週","週に勤務すべき時間数","当月に勤務すべき時間数")</f>
        <v>週に勤務すべき時間数</v>
      </c>
      <c r="AG230" s="896"/>
      <c r="AH230" s="896"/>
      <c r="AI230" s="896"/>
      <c r="AJ230" s="897"/>
      <c r="AK230" s="896" t="s">
        <v>716</v>
      </c>
      <c r="AL230" s="896"/>
      <c r="AM230" s="896"/>
      <c r="AN230" s="896"/>
      <c r="AO230" s="898"/>
      <c r="AP230" s="898"/>
      <c r="AQ230" s="2394" t="s">
        <v>709</v>
      </c>
      <c r="AR230" s="2394"/>
      <c r="AS230" s="2394" t="s">
        <v>710</v>
      </c>
      <c r="AT230" s="2394"/>
      <c r="AU230" s="2394"/>
      <c r="AV230" s="2394"/>
      <c r="AW230" s="898"/>
      <c r="AX230" s="898"/>
      <c r="AY230" s="898"/>
      <c r="AZ230" s="898"/>
      <c r="BA230" s="898"/>
      <c r="BB230" s="898"/>
      <c r="BC230" s="898"/>
      <c r="BD230" s="899"/>
      <c r="BE230" s="798"/>
      <c r="BF230" s="793"/>
      <c r="BG230" s="793"/>
      <c r="BH230" s="793"/>
      <c r="BI230" s="793"/>
      <c r="BJ230" s="793"/>
    </row>
    <row r="231" spans="2:62" ht="20.25" customHeight="1" x14ac:dyDescent="0.15">
      <c r="I231" s="725"/>
      <c r="J231" s="725"/>
      <c r="K231" s="2409">
        <f>IF($R$228="週",T226,R226)</f>
        <v>0</v>
      </c>
      <c r="L231" s="2409"/>
      <c r="M231" s="2409"/>
      <c r="N231" s="2409"/>
      <c r="O231" s="905" t="s">
        <v>717</v>
      </c>
      <c r="P231" s="2394">
        <f>IF($R$228="週",$BA$6,$BE$6)</f>
        <v>40</v>
      </c>
      <c r="Q231" s="2394"/>
      <c r="R231" s="2394"/>
      <c r="S231" s="2394"/>
      <c r="T231" s="905" t="s">
        <v>718</v>
      </c>
      <c r="U231" s="2400">
        <f>ROUNDDOWN(K231/P231,1)</f>
        <v>0</v>
      </c>
      <c r="V231" s="2400"/>
      <c r="W231" s="2400"/>
      <c r="X231" s="2400"/>
      <c r="Y231" s="725"/>
      <c r="Z231" s="725"/>
      <c r="AA231" s="2409">
        <f>IF($AH$228="週",AJ226,AH226)</f>
        <v>0</v>
      </c>
      <c r="AB231" s="2409"/>
      <c r="AC231" s="2409"/>
      <c r="AD231" s="2409"/>
      <c r="AE231" s="905" t="s">
        <v>717</v>
      </c>
      <c r="AF231" s="2394">
        <f>IF($AH$228="週",$BA$6,$BE$6)</f>
        <v>40</v>
      </c>
      <c r="AG231" s="2394"/>
      <c r="AH231" s="2394"/>
      <c r="AI231" s="2394"/>
      <c r="AJ231" s="905" t="s">
        <v>718</v>
      </c>
      <c r="AK231" s="2400">
        <f>ROUNDDOWN(AA231/AF231,1)</f>
        <v>0</v>
      </c>
      <c r="AL231" s="2400"/>
      <c r="AM231" s="2400"/>
      <c r="AN231" s="2400"/>
      <c r="AO231" s="725"/>
      <c r="AP231" s="725"/>
      <c r="AQ231" s="725"/>
      <c r="AR231" s="725"/>
      <c r="AS231" s="725"/>
      <c r="AT231" s="725"/>
      <c r="AU231" s="725"/>
      <c r="AV231" s="725"/>
      <c r="AW231" s="725"/>
      <c r="AX231" s="725"/>
      <c r="AY231" s="725"/>
      <c r="AZ231" s="725"/>
      <c r="BA231" s="725"/>
      <c r="BB231" s="725"/>
      <c r="BC231" s="725"/>
      <c r="BD231" s="725"/>
    </row>
    <row r="232" spans="2:62" ht="20.25" customHeight="1" x14ac:dyDescent="0.15">
      <c r="I232" s="725"/>
      <c r="J232" s="725"/>
      <c r="K232" s="896"/>
      <c r="L232" s="896"/>
      <c r="M232" s="896"/>
      <c r="N232" s="896"/>
      <c r="O232" s="896"/>
      <c r="P232" s="896"/>
      <c r="Q232" s="896"/>
      <c r="R232" s="896"/>
      <c r="S232" s="896"/>
      <c r="T232" s="897"/>
      <c r="U232" s="896" t="s">
        <v>719</v>
      </c>
      <c r="V232" s="896"/>
      <c r="W232" s="896"/>
      <c r="X232" s="896"/>
      <c r="Y232" s="725"/>
      <c r="Z232" s="725"/>
      <c r="AA232" s="896"/>
      <c r="AB232" s="896"/>
      <c r="AC232" s="896"/>
      <c r="AD232" s="896"/>
      <c r="AE232" s="896"/>
      <c r="AF232" s="896"/>
      <c r="AG232" s="896"/>
      <c r="AH232" s="896"/>
      <c r="AI232" s="896"/>
      <c r="AJ232" s="897"/>
      <c r="AK232" s="896" t="s">
        <v>719</v>
      </c>
      <c r="AL232" s="896"/>
      <c r="AM232" s="896"/>
      <c r="AN232" s="896"/>
      <c r="AO232" s="725"/>
      <c r="AP232" s="725"/>
      <c r="AQ232" s="725"/>
      <c r="AR232" s="725"/>
      <c r="AS232" s="725"/>
      <c r="AT232" s="725"/>
      <c r="AU232" s="725"/>
      <c r="AV232" s="725"/>
      <c r="AW232" s="725"/>
      <c r="AX232" s="725"/>
      <c r="AY232" s="725"/>
      <c r="AZ232" s="725"/>
      <c r="BA232" s="725"/>
      <c r="BB232" s="725"/>
      <c r="BC232" s="725"/>
      <c r="BD232" s="725"/>
    </row>
    <row r="233" spans="2:62" ht="20.25" customHeight="1" x14ac:dyDescent="0.15">
      <c r="I233" s="725"/>
      <c r="J233" s="725"/>
      <c r="K233" s="896" t="s">
        <v>936</v>
      </c>
      <c r="L233" s="896"/>
      <c r="M233" s="896"/>
      <c r="N233" s="896"/>
      <c r="O233" s="896"/>
      <c r="P233" s="896"/>
      <c r="Q233" s="896"/>
      <c r="R233" s="896"/>
      <c r="S233" s="896"/>
      <c r="T233" s="897"/>
      <c r="U233" s="896"/>
      <c r="V233" s="896"/>
      <c r="W233" s="896"/>
      <c r="X233" s="896"/>
      <c r="Y233" s="725"/>
      <c r="Z233" s="725"/>
      <c r="AA233" s="896" t="s">
        <v>937</v>
      </c>
      <c r="AB233" s="896"/>
      <c r="AC233" s="896"/>
      <c r="AD233" s="896"/>
      <c r="AE233" s="896"/>
      <c r="AF233" s="896"/>
      <c r="AG233" s="896"/>
      <c r="AH233" s="896"/>
      <c r="AI233" s="896"/>
      <c r="AJ233" s="897"/>
      <c r="AK233" s="896"/>
      <c r="AL233" s="896"/>
      <c r="AM233" s="896"/>
      <c r="AN233" s="896"/>
      <c r="AO233" s="725"/>
      <c r="AP233" s="725"/>
      <c r="AQ233" s="725"/>
      <c r="AR233" s="725"/>
      <c r="AS233" s="725"/>
      <c r="AT233" s="725"/>
      <c r="AU233" s="725"/>
      <c r="AV233" s="725"/>
      <c r="AW233" s="725"/>
      <c r="AX233" s="725"/>
      <c r="AY233" s="725"/>
      <c r="AZ233" s="725"/>
      <c r="BA233" s="725"/>
      <c r="BB233" s="725"/>
      <c r="BC233" s="725"/>
      <c r="BD233" s="725"/>
    </row>
    <row r="234" spans="2:62" ht="20.25" customHeight="1" x14ac:dyDescent="0.15">
      <c r="I234" s="725"/>
      <c r="J234" s="725"/>
      <c r="K234" s="896" t="s">
        <v>695</v>
      </c>
      <c r="L234" s="896"/>
      <c r="M234" s="896"/>
      <c r="N234" s="896"/>
      <c r="O234" s="896"/>
      <c r="P234" s="896"/>
      <c r="Q234" s="896"/>
      <c r="R234" s="896"/>
      <c r="S234" s="896"/>
      <c r="T234" s="897"/>
      <c r="U234" s="2388"/>
      <c r="V234" s="2388"/>
      <c r="W234" s="2388"/>
      <c r="X234" s="2388"/>
      <c r="Y234" s="725"/>
      <c r="Z234" s="725"/>
      <c r="AA234" s="896" t="s">
        <v>695</v>
      </c>
      <c r="AB234" s="896"/>
      <c r="AC234" s="896"/>
      <c r="AD234" s="896"/>
      <c r="AE234" s="896"/>
      <c r="AF234" s="896"/>
      <c r="AG234" s="896"/>
      <c r="AH234" s="896"/>
      <c r="AI234" s="896"/>
      <c r="AJ234" s="897"/>
      <c r="AK234" s="2388"/>
      <c r="AL234" s="2388"/>
      <c r="AM234" s="2388"/>
      <c r="AN234" s="2388"/>
      <c r="AO234" s="725"/>
      <c r="AP234" s="725"/>
      <c r="AQ234" s="725"/>
      <c r="AR234" s="725"/>
      <c r="AS234" s="725"/>
      <c r="AT234" s="725"/>
      <c r="AU234" s="725"/>
      <c r="AV234" s="725"/>
      <c r="AW234" s="725"/>
      <c r="AX234" s="725"/>
      <c r="AY234" s="725"/>
      <c r="AZ234" s="725"/>
      <c r="BA234" s="725"/>
      <c r="BB234" s="725"/>
      <c r="BC234" s="725"/>
      <c r="BD234" s="725"/>
    </row>
    <row r="235" spans="2:62" ht="20.25" customHeight="1" x14ac:dyDescent="0.15">
      <c r="I235" s="725"/>
      <c r="J235" s="725"/>
      <c r="K235" s="605" t="s">
        <v>720</v>
      </c>
      <c r="L235" s="605"/>
      <c r="M235" s="605"/>
      <c r="N235" s="605"/>
      <c r="O235" s="605"/>
      <c r="P235" s="896" t="s">
        <v>721</v>
      </c>
      <c r="Q235" s="605"/>
      <c r="R235" s="605"/>
      <c r="S235" s="605"/>
      <c r="T235" s="605"/>
      <c r="U235" s="2385" t="s">
        <v>698</v>
      </c>
      <c r="V235" s="2385"/>
      <c r="W235" s="2385"/>
      <c r="X235" s="2385"/>
      <c r="Y235" s="725"/>
      <c r="Z235" s="725"/>
      <c r="AA235" s="605" t="s">
        <v>720</v>
      </c>
      <c r="AB235" s="605"/>
      <c r="AC235" s="605"/>
      <c r="AD235" s="605"/>
      <c r="AE235" s="605"/>
      <c r="AF235" s="896" t="s">
        <v>721</v>
      </c>
      <c r="AG235" s="605"/>
      <c r="AH235" s="605"/>
      <c r="AI235" s="605"/>
      <c r="AJ235" s="605"/>
      <c r="AK235" s="2385" t="s">
        <v>698</v>
      </c>
      <c r="AL235" s="2385"/>
      <c r="AM235" s="2385"/>
      <c r="AN235" s="2385"/>
      <c r="AO235" s="725"/>
      <c r="AP235" s="725"/>
      <c r="AQ235" s="725"/>
      <c r="AR235" s="725"/>
      <c r="AS235" s="725"/>
      <c r="AT235" s="725"/>
      <c r="AU235" s="725"/>
      <c r="AV235" s="725"/>
      <c r="AW235" s="725"/>
      <c r="AX235" s="725"/>
      <c r="AY235" s="725"/>
      <c r="AZ235" s="725"/>
      <c r="BA235" s="725"/>
      <c r="BB235" s="725"/>
      <c r="BC235" s="725"/>
      <c r="BD235" s="725"/>
    </row>
    <row r="236" spans="2:62" ht="20.25" customHeight="1" x14ac:dyDescent="0.15">
      <c r="I236" s="725"/>
      <c r="J236" s="725"/>
      <c r="K236" s="2394">
        <f>W226</f>
        <v>0</v>
      </c>
      <c r="L236" s="2394"/>
      <c r="M236" s="2394"/>
      <c r="N236" s="2394"/>
      <c r="O236" s="905" t="s">
        <v>722</v>
      </c>
      <c r="P236" s="2400">
        <f>U231</f>
        <v>0</v>
      </c>
      <c r="Q236" s="2400"/>
      <c r="R236" s="2400"/>
      <c r="S236" s="2400"/>
      <c r="T236" s="905" t="s">
        <v>718</v>
      </c>
      <c r="U236" s="2386">
        <f>ROUNDDOWN(K236+P236,1)</f>
        <v>0</v>
      </c>
      <c r="V236" s="2386"/>
      <c r="W236" s="2386"/>
      <c r="X236" s="2386"/>
      <c r="Y236" s="912"/>
      <c r="Z236" s="912"/>
      <c r="AA236" s="2401">
        <f>AM226</f>
        <v>0</v>
      </c>
      <c r="AB236" s="2401"/>
      <c r="AC236" s="2401"/>
      <c r="AD236" s="2401"/>
      <c r="AE236" s="910" t="s">
        <v>722</v>
      </c>
      <c r="AF236" s="2402">
        <f>AK231</f>
        <v>0</v>
      </c>
      <c r="AG236" s="2402"/>
      <c r="AH236" s="2402"/>
      <c r="AI236" s="2402"/>
      <c r="AJ236" s="910" t="s">
        <v>718</v>
      </c>
      <c r="AK236" s="2386">
        <f>ROUNDDOWN(AA236+AF236,1)</f>
        <v>0</v>
      </c>
      <c r="AL236" s="2386"/>
      <c r="AM236" s="2386"/>
      <c r="AN236" s="2386"/>
      <c r="AO236" s="725"/>
      <c r="AP236" s="725"/>
      <c r="AQ236" s="725"/>
      <c r="AR236" s="725"/>
      <c r="AS236" s="725"/>
      <c r="AT236" s="725"/>
      <c r="AU236" s="725"/>
      <c r="AV236" s="725"/>
      <c r="AW236" s="725"/>
      <c r="AX236" s="725"/>
      <c r="AY236" s="725"/>
      <c r="AZ236" s="725"/>
      <c r="BA236" s="725"/>
      <c r="BB236" s="725"/>
      <c r="BC236" s="725"/>
      <c r="BD236" s="725"/>
    </row>
    <row r="237" spans="2:62" ht="20.25" customHeight="1" x14ac:dyDescent="0.15"/>
    <row r="238" spans="2:62" ht="20.25" customHeight="1" x14ac:dyDescent="0.15"/>
    <row r="239" spans="2:62" ht="20.25" customHeight="1" x14ac:dyDescent="0.15"/>
    <row r="240" spans="2:62"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83" spans="1:59" x14ac:dyDescent="0.15">
      <c r="A283" s="599"/>
      <c r="B283" s="599"/>
      <c r="C283" s="609"/>
      <c r="D283" s="609"/>
      <c r="E283" s="609"/>
      <c r="F283" s="609"/>
      <c r="G283" s="609"/>
      <c r="H283" s="609"/>
      <c r="I283" s="609"/>
      <c r="J283" s="609"/>
      <c r="K283" s="799"/>
      <c r="L283" s="799"/>
      <c r="M283" s="799"/>
      <c r="N283" s="799"/>
      <c r="O283" s="799"/>
      <c r="P283" s="799"/>
      <c r="Q283" s="799"/>
      <c r="R283" s="799"/>
      <c r="S283" s="799"/>
      <c r="T283" s="799"/>
      <c r="U283" s="799"/>
      <c r="V283" s="799"/>
      <c r="W283" s="799"/>
      <c r="X283" s="799"/>
      <c r="Y283" s="799"/>
      <c r="Z283" s="799"/>
      <c r="AA283" s="799"/>
      <c r="AB283" s="799"/>
      <c r="AC283" s="799"/>
      <c r="AD283" s="799"/>
      <c r="AE283" s="799"/>
      <c r="AF283" s="799"/>
      <c r="AG283" s="799"/>
      <c r="AH283" s="799"/>
      <c r="AI283" s="799"/>
      <c r="AJ283" s="799"/>
      <c r="AK283" s="799"/>
      <c r="AL283" s="799"/>
      <c r="AM283" s="799"/>
      <c r="AN283" s="799"/>
      <c r="AO283" s="799"/>
      <c r="AP283" s="799"/>
      <c r="AQ283" s="799"/>
      <c r="AR283" s="799"/>
      <c r="AS283" s="799"/>
      <c r="AT283" s="799"/>
      <c r="AU283" s="799"/>
      <c r="AV283" s="799"/>
      <c r="AW283" s="799"/>
      <c r="AX283" s="799"/>
      <c r="AY283" s="799"/>
      <c r="AZ283" s="800"/>
      <c r="BA283" s="800"/>
      <c r="BB283" s="800"/>
      <c r="BC283" s="800"/>
      <c r="BD283" s="800"/>
      <c r="BE283" s="800"/>
      <c r="BF283" s="800"/>
      <c r="BG283" s="800"/>
    </row>
    <row r="284" spans="1:59" x14ac:dyDescent="0.15">
      <c r="A284" s="599"/>
      <c r="B284" s="599"/>
      <c r="C284" s="609"/>
      <c r="D284" s="609"/>
      <c r="E284" s="609"/>
      <c r="F284" s="609"/>
      <c r="G284" s="609"/>
      <c r="H284" s="609"/>
      <c r="I284" s="609"/>
      <c r="J284" s="609"/>
      <c r="K284" s="799"/>
      <c r="L284" s="799"/>
      <c r="M284" s="799"/>
      <c r="N284" s="799"/>
      <c r="O284" s="799"/>
      <c r="P284" s="799"/>
      <c r="Q284" s="799"/>
      <c r="R284" s="799"/>
      <c r="S284" s="799"/>
      <c r="T284" s="799"/>
      <c r="U284" s="799"/>
      <c r="V284" s="799"/>
      <c r="W284" s="799"/>
      <c r="X284" s="799"/>
      <c r="Y284" s="799"/>
      <c r="Z284" s="799"/>
      <c r="AA284" s="799"/>
      <c r="AB284" s="799"/>
      <c r="AC284" s="799"/>
      <c r="AD284" s="799"/>
      <c r="AE284" s="799"/>
      <c r="AF284" s="799"/>
      <c r="AG284" s="799"/>
      <c r="AH284" s="799"/>
      <c r="AI284" s="799"/>
      <c r="AJ284" s="799"/>
      <c r="AK284" s="799"/>
      <c r="AL284" s="799"/>
      <c r="AM284" s="799"/>
      <c r="AN284" s="799"/>
      <c r="AO284" s="799"/>
      <c r="AP284" s="799"/>
      <c r="AQ284" s="799"/>
      <c r="AR284" s="799"/>
      <c r="AS284" s="799"/>
      <c r="AT284" s="799"/>
      <c r="AU284" s="799"/>
      <c r="AV284" s="799"/>
      <c r="AW284" s="799"/>
      <c r="AX284" s="799"/>
      <c r="AY284" s="799"/>
      <c r="AZ284" s="800"/>
      <c r="BA284" s="800"/>
      <c r="BB284" s="800"/>
      <c r="BC284" s="800"/>
      <c r="BD284" s="800"/>
      <c r="BE284" s="800"/>
      <c r="BF284" s="800"/>
      <c r="BG284" s="800"/>
    </row>
    <row r="285" spans="1:59" x14ac:dyDescent="0.15">
      <c r="A285" s="599"/>
      <c r="B285" s="599"/>
      <c r="C285" s="608"/>
      <c r="D285" s="608"/>
      <c r="E285" s="608"/>
      <c r="F285" s="608"/>
      <c r="G285" s="608"/>
      <c r="H285" s="608"/>
      <c r="I285" s="608"/>
      <c r="J285" s="608"/>
      <c r="K285" s="609"/>
      <c r="L285" s="609"/>
      <c r="M285" s="599"/>
      <c r="N285" s="599"/>
      <c r="O285" s="599"/>
      <c r="P285" s="599"/>
      <c r="Q285" s="599"/>
      <c r="R285" s="599"/>
    </row>
    <row r="286" spans="1:59" x14ac:dyDescent="0.15">
      <c r="A286" s="599"/>
      <c r="B286" s="599"/>
      <c r="C286" s="608"/>
      <c r="D286" s="608"/>
      <c r="E286" s="608"/>
      <c r="F286" s="608"/>
      <c r="G286" s="608"/>
      <c r="H286" s="608"/>
      <c r="I286" s="608"/>
      <c r="J286" s="608"/>
      <c r="K286" s="609"/>
      <c r="L286" s="609"/>
      <c r="M286" s="599"/>
      <c r="N286" s="599"/>
      <c r="O286" s="599"/>
      <c r="P286" s="599"/>
      <c r="Q286" s="599"/>
      <c r="R286" s="599"/>
    </row>
    <row r="287" spans="1:59" x14ac:dyDescent="0.15">
      <c r="C287" s="598"/>
      <c r="D287" s="598"/>
      <c r="E287" s="598"/>
      <c r="F287" s="598"/>
      <c r="G287" s="598"/>
      <c r="H287" s="598"/>
      <c r="I287" s="598"/>
      <c r="J287" s="598"/>
    </row>
    <row r="288" spans="1:59" x14ac:dyDescent="0.15">
      <c r="C288" s="598"/>
      <c r="D288" s="598"/>
      <c r="E288" s="598"/>
      <c r="F288" s="598"/>
      <c r="G288" s="598"/>
      <c r="H288" s="598"/>
      <c r="I288" s="598"/>
      <c r="J288" s="598"/>
    </row>
    <row r="289" spans="3:10" x14ac:dyDescent="0.15">
      <c r="C289" s="598"/>
      <c r="D289" s="598"/>
      <c r="E289" s="598"/>
      <c r="F289" s="598"/>
      <c r="G289" s="598"/>
      <c r="H289" s="598"/>
      <c r="I289" s="598"/>
      <c r="J289" s="598"/>
    </row>
    <row r="290" spans="3:10" x14ac:dyDescent="0.15">
      <c r="C290" s="598"/>
      <c r="D290" s="598"/>
      <c r="E290" s="598"/>
      <c r="F290" s="598"/>
      <c r="G290" s="598"/>
      <c r="H290" s="598"/>
      <c r="I290" s="598"/>
      <c r="J290" s="598"/>
    </row>
  </sheetData>
  <sheetProtection insertRows="0" deleteRows="0"/>
  <mergeCells count="1134">
    <mergeCell ref="AQ230:AR230"/>
    <mergeCell ref="AS230:AV230"/>
    <mergeCell ref="K231:N231"/>
    <mergeCell ref="P231:S231"/>
    <mergeCell ref="U231:X231"/>
    <mergeCell ref="AA231:AD231"/>
    <mergeCell ref="AF231:AI231"/>
    <mergeCell ref="AK231:AN231"/>
    <mergeCell ref="W225:X225"/>
    <mergeCell ref="AA225:AB225"/>
    <mergeCell ref="AC225:AD225"/>
    <mergeCell ref="AE225:AF225"/>
    <mergeCell ref="AH225:AI225"/>
    <mergeCell ref="AJ225:AK225"/>
    <mergeCell ref="K225:L225"/>
    <mergeCell ref="M225:N225"/>
    <mergeCell ref="O225:P225"/>
    <mergeCell ref="R225:S225"/>
    <mergeCell ref="T225:U225"/>
    <mergeCell ref="AQ228:AR228"/>
    <mergeCell ref="AS228:AV228"/>
    <mergeCell ref="AQ229:AR229"/>
    <mergeCell ref="AS229:AV229"/>
    <mergeCell ref="AQ226:AR226"/>
    <mergeCell ref="AS226:AV226"/>
    <mergeCell ref="AQ227:AR227"/>
    <mergeCell ref="AS227:AV227"/>
    <mergeCell ref="AC226:AD226"/>
    <mergeCell ref="AE226:AF226"/>
    <mergeCell ref="U234:X234"/>
    <mergeCell ref="AK234:AN234"/>
    <mergeCell ref="U235:X235"/>
    <mergeCell ref="AK235:AN235"/>
    <mergeCell ref="K236:N236"/>
    <mergeCell ref="P236:S236"/>
    <mergeCell ref="U236:X236"/>
    <mergeCell ref="AA236:AD236"/>
    <mergeCell ref="AF236:AI236"/>
    <mergeCell ref="AK236:AN236"/>
    <mergeCell ref="R228:S228"/>
    <mergeCell ref="AH228:AI228"/>
    <mergeCell ref="K223:L223"/>
    <mergeCell ref="M223:N223"/>
    <mergeCell ref="O223:P223"/>
    <mergeCell ref="R223:S223"/>
    <mergeCell ref="T223:U223"/>
    <mergeCell ref="W223:X223"/>
    <mergeCell ref="AA223:AB223"/>
    <mergeCell ref="AC223:AD223"/>
    <mergeCell ref="AE223:AF223"/>
    <mergeCell ref="AH226:AI226"/>
    <mergeCell ref="AJ226:AK226"/>
    <mergeCell ref="AM226:AN226"/>
    <mergeCell ref="AM225:AN225"/>
    <mergeCell ref="K226:L226"/>
    <mergeCell ref="M226:N226"/>
    <mergeCell ref="O226:P226"/>
    <mergeCell ref="R226:S226"/>
    <mergeCell ref="T226:U226"/>
    <mergeCell ref="W226:X226"/>
    <mergeCell ref="AA226:AB226"/>
    <mergeCell ref="AC224:AD224"/>
    <mergeCell ref="AE224:AF224"/>
    <mergeCell ref="AH224:AI224"/>
    <mergeCell ref="AJ224:AK224"/>
    <mergeCell ref="AM224:AN224"/>
    <mergeCell ref="K222:L222"/>
    <mergeCell ref="M222:N222"/>
    <mergeCell ref="O222:P222"/>
    <mergeCell ref="R222:S222"/>
    <mergeCell ref="T222:U222"/>
    <mergeCell ref="W222:X222"/>
    <mergeCell ref="AA222:AB222"/>
    <mergeCell ref="AC222:AD222"/>
    <mergeCell ref="AH223:AI223"/>
    <mergeCell ref="AJ223:AK223"/>
    <mergeCell ref="AM223:AN223"/>
    <mergeCell ref="K224:L224"/>
    <mergeCell ref="M224:N224"/>
    <mergeCell ref="O224:P224"/>
    <mergeCell ref="R224:S224"/>
    <mergeCell ref="T224:U224"/>
    <mergeCell ref="W224:X224"/>
    <mergeCell ref="AA224:AB224"/>
    <mergeCell ref="BA222:BD222"/>
    <mergeCell ref="BD215:BE215"/>
    <mergeCell ref="BF215:BJ216"/>
    <mergeCell ref="BB216:BC216"/>
    <mergeCell ref="BD216:BE216"/>
    <mergeCell ref="BF219:BI219"/>
    <mergeCell ref="K220:L221"/>
    <mergeCell ref="M220:P220"/>
    <mergeCell ref="R220:U220"/>
    <mergeCell ref="AA220:AB221"/>
    <mergeCell ref="AC220:AF220"/>
    <mergeCell ref="AE222:AF222"/>
    <mergeCell ref="AH222:AI222"/>
    <mergeCell ref="AJ222:AK222"/>
    <mergeCell ref="AM222:AN222"/>
    <mergeCell ref="AQ222:AT222"/>
    <mergeCell ref="AV222:AY222"/>
    <mergeCell ref="BA221:BD221"/>
    <mergeCell ref="BD213:BE213"/>
    <mergeCell ref="BF213:BJ214"/>
    <mergeCell ref="BB214:BC214"/>
    <mergeCell ref="BD214:BE214"/>
    <mergeCell ref="B215:B216"/>
    <mergeCell ref="C215:D216"/>
    <mergeCell ref="I215:J216"/>
    <mergeCell ref="K215:N216"/>
    <mergeCell ref="O215:S216"/>
    <mergeCell ref="BB215:BC215"/>
    <mergeCell ref="BF221:BI221"/>
    <mergeCell ref="BD211:BE211"/>
    <mergeCell ref="BF211:BJ212"/>
    <mergeCell ref="BB212:BC212"/>
    <mergeCell ref="BD212:BE212"/>
    <mergeCell ref="B213:B214"/>
    <mergeCell ref="C213:D214"/>
    <mergeCell ref="I213:J214"/>
    <mergeCell ref="K213:N214"/>
    <mergeCell ref="O213:S214"/>
    <mergeCell ref="BB213:BC213"/>
    <mergeCell ref="AH220:AK220"/>
    <mergeCell ref="BF220:BI220"/>
    <mergeCell ref="M221:N221"/>
    <mergeCell ref="O221:P221"/>
    <mergeCell ref="R221:S221"/>
    <mergeCell ref="T221:U221"/>
    <mergeCell ref="AC221:AD221"/>
    <mergeCell ref="AE221:AF221"/>
    <mergeCell ref="AH221:AI221"/>
    <mergeCell ref="AJ221:AK221"/>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1:BE21"/>
    <mergeCell ref="BF21:BJ22"/>
    <mergeCell ref="BB22:BC22"/>
    <mergeCell ref="BD22:BE22"/>
    <mergeCell ref="B23:B24"/>
    <mergeCell ref="C23:D24"/>
    <mergeCell ref="I23:J24"/>
    <mergeCell ref="K23:N24"/>
    <mergeCell ref="O23:S24"/>
    <mergeCell ref="BB23:BC23"/>
    <mergeCell ref="B12:B16"/>
    <mergeCell ref="C12:D16"/>
    <mergeCell ref="I12:J16"/>
    <mergeCell ref="K12:N16"/>
    <mergeCell ref="O12:S16"/>
    <mergeCell ref="BD19:BE19"/>
    <mergeCell ref="BF19:BJ20"/>
    <mergeCell ref="BB20:BC20"/>
    <mergeCell ref="BD20:BE20"/>
    <mergeCell ref="B21:B22"/>
    <mergeCell ref="C21:D22"/>
    <mergeCell ref="I21:J22"/>
    <mergeCell ref="K21:N22"/>
    <mergeCell ref="O21:S22"/>
    <mergeCell ref="BB21:BC21"/>
    <mergeCell ref="BD17:BE17"/>
    <mergeCell ref="BF17:BJ18"/>
    <mergeCell ref="BB18:BC18"/>
    <mergeCell ref="BD18:BE18"/>
    <mergeCell ref="B19:B20"/>
    <mergeCell ref="C19:D20"/>
    <mergeCell ref="I19:J20"/>
    <mergeCell ref="K19:N20"/>
    <mergeCell ref="O19:S20"/>
    <mergeCell ref="BB19:BC19"/>
    <mergeCell ref="B17:B18"/>
    <mergeCell ref="C17:D18"/>
    <mergeCell ref="I17:J18"/>
    <mergeCell ref="K17:N18"/>
    <mergeCell ref="O17:S18"/>
    <mergeCell ref="BB17:BC17"/>
    <mergeCell ref="AT1:BI1"/>
    <mergeCell ref="AC2:AD2"/>
    <mergeCell ref="AF2:AG2"/>
    <mergeCell ref="AJ2:AK2"/>
    <mergeCell ref="AT2:BI2"/>
    <mergeCell ref="BE3:BH3"/>
    <mergeCell ref="W12:BA12"/>
    <mergeCell ref="BB12:BC16"/>
    <mergeCell ref="BD12:BE16"/>
    <mergeCell ref="BF12:BJ16"/>
    <mergeCell ref="W13:AC13"/>
    <mergeCell ref="AD13:AJ13"/>
    <mergeCell ref="AK13:AQ13"/>
    <mergeCell ref="AR13:AX13"/>
    <mergeCell ref="AY13:BA13"/>
    <mergeCell ref="BE4:BH4"/>
    <mergeCell ref="BA6:BB6"/>
    <mergeCell ref="BE6:BF6"/>
    <mergeCell ref="BE8:BF8"/>
    <mergeCell ref="BE10:BF10"/>
  </mergeCells>
  <phoneticPr fontId="1"/>
  <conditionalFormatting sqref="W230:Z230 AO230:BA230">
    <cfRule type="expression" dxfId="1639" priority="208">
      <formula>OR(#REF!=$B217,#REF!=$B217)</formula>
    </cfRule>
  </conditionalFormatting>
  <conditionalFormatting sqref="Z220 W220:X220 W229:Z229 AO229:BA229 AO220:BA220">
    <cfRule type="expression" dxfId="1638" priority="209">
      <formula>OR(#REF!=$B218,#REF!=$B218)</formula>
    </cfRule>
  </conditionalFormatting>
  <conditionalFormatting sqref="AM230:AN230">
    <cfRule type="expression" dxfId="1637" priority="206">
      <formula>OR(#REF!=$B217,#REF!=$B217)</formula>
    </cfRule>
  </conditionalFormatting>
  <conditionalFormatting sqref="AM220:AN220 AM229:AN229">
    <cfRule type="expression" dxfId="1636" priority="207">
      <formula>OR(#REF!=$B218,#REF!=$B218)</formula>
    </cfRule>
  </conditionalFormatting>
  <conditionalFormatting sqref="BB18:BE18">
    <cfRule type="expression" dxfId="1635" priority="205">
      <formula>INDIRECT(ADDRESS(ROW(),COLUMN()))=TRUNC(INDIRECT(ADDRESS(ROW(),COLUMN())))</formula>
    </cfRule>
  </conditionalFormatting>
  <conditionalFormatting sqref="BB20:BE20">
    <cfRule type="expression" dxfId="1634" priority="204">
      <formula>INDIRECT(ADDRESS(ROW(),COLUMN()))=TRUNC(INDIRECT(ADDRESS(ROW(),COLUMN())))</formula>
    </cfRule>
  </conditionalFormatting>
  <conditionalFormatting sqref="BB22:BE22">
    <cfRule type="expression" dxfId="1633" priority="203">
      <formula>INDIRECT(ADDRESS(ROW(),COLUMN()))=TRUNC(INDIRECT(ADDRESS(ROW(),COLUMN())))</formula>
    </cfRule>
  </conditionalFormatting>
  <conditionalFormatting sqref="BB24:BE24">
    <cfRule type="expression" dxfId="1632" priority="202">
      <formula>INDIRECT(ADDRESS(ROW(),COLUMN()))=TRUNC(INDIRECT(ADDRESS(ROW(),COLUMN())))</formula>
    </cfRule>
  </conditionalFormatting>
  <conditionalFormatting sqref="BB26:BE26">
    <cfRule type="expression" dxfId="1631" priority="201">
      <formula>INDIRECT(ADDRESS(ROW(),COLUMN()))=TRUNC(INDIRECT(ADDRESS(ROW(),COLUMN())))</formula>
    </cfRule>
  </conditionalFormatting>
  <conditionalFormatting sqref="BB28:BE28">
    <cfRule type="expression" dxfId="1630" priority="200">
      <formula>INDIRECT(ADDRESS(ROW(),COLUMN()))=TRUNC(INDIRECT(ADDRESS(ROW(),COLUMN())))</formula>
    </cfRule>
  </conditionalFormatting>
  <conditionalFormatting sqref="BB30:BE30">
    <cfRule type="expression" dxfId="1629" priority="199">
      <formula>INDIRECT(ADDRESS(ROW(),COLUMN()))=TRUNC(INDIRECT(ADDRESS(ROW(),COLUMN())))</formula>
    </cfRule>
  </conditionalFormatting>
  <conditionalFormatting sqref="BB32:BE32">
    <cfRule type="expression" dxfId="1628" priority="198">
      <formula>INDIRECT(ADDRESS(ROW(),COLUMN()))=TRUNC(INDIRECT(ADDRESS(ROW(),COLUMN())))</formula>
    </cfRule>
  </conditionalFormatting>
  <conditionalFormatting sqref="BB34:BE34">
    <cfRule type="expression" dxfId="1627" priority="197">
      <formula>INDIRECT(ADDRESS(ROW(),COLUMN()))=TRUNC(INDIRECT(ADDRESS(ROW(),COLUMN())))</formula>
    </cfRule>
  </conditionalFormatting>
  <conditionalFormatting sqref="BB36:BE36">
    <cfRule type="expression" dxfId="1626" priority="196">
      <formula>INDIRECT(ADDRESS(ROW(),COLUMN()))=TRUNC(INDIRECT(ADDRESS(ROW(),COLUMN())))</formula>
    </cfRule>
  </conditionalFormatting>
  <conditionalFormatting sqref="BB38:BE38">
    <cfRule type="expression" dxfId="1625" priority="195">
      <formula>INDIRECT(ADDRESS(ROW(),COLUMN()))=TRUNC(INDIRECT(ADDRESS(ROW(),COLUMN())))</formula>
    </cfRule>
  </conditionalFormatting>
  <conditionalFormatting sqref="BB40:BE40">
    <cfRule type="expression" dxfId="1624" priority="194">
      <formula>INDIRECT(ADDRESS(ROW(),COLUMN()))=TRUNC(INDIRECT(ADDRESS(ROW(),COLUMN())))</formula>
    </cfRule>
  </conditionalFormatting>
  <conditionalFormatting sqref="BB42:BE42">
    <cfRule type="expression" dxfId="1623" priority="193">
      <formula>INDIRECT(ADDRESS(ROW(),COLUMN()))=TRUNC(INDIRECT(ADDRESS(ROW(),COLUMN())))</formula>
    </cfRule>
  </conditionalFormatting>
  <conditionalFormatting sqref="BB44:BE44">
    <cfRule type="expression" dxfId="1622" priority="192">
      <formula>INDIRECT(ADDRESS(ROW(),COLUMN()))=TRUNC(INDIRECT(ADDRESS(ROW(),COLUMN())))</formula>
    </cfRule>
  </conditionalFormatting>
  <conditionalFormatting sqref="BB46:BE46">
    <cfRule type="expression" dxfId="1621" priority="191">
      <formula>INDIRECT(ADDRESS(ROW(),COLUMN()))=TRUNC(INDIRECT(ADDRESS(ROW(),COLUMN())))</formula>
    </cfRule>
  </conditionalFormatting>
  <conditionalFormatting sqref="BB48:BE48">
    <cfRule type="expression" dxfId="1620" priority="190">
      <formula>INDIRECT(ADDRESS(ROW(),COLUMN()))=TRUNC(INDIRECT(ADDRESS(ROW(),COLUMN())))</formula>
    </cfRule>
  </conditionalFormatting>
  <conditionalFormatting sqref="BB50:BE50">
    <cfRule type="expression" dxfId="1619" priority="189">
      <formula>INDIRECT(ADDRESS(ROW(),COLUMN()))=TRUNC(INDIRECT(ADDRESS(ROW(),COLUMN())))</formula>
    </cfRule>
  </conditionalFormatting>
  <conditionalFormatting sqref="BB52:BE52">
    <cfRule type="expression" dxfId="1618" priority="188">
      <formula>INDIRECT(ADDRESS(ROW(),COLUMN()))=TRUNC(INDIRECT(ADDRESS(ROW(),COLUMN())))</formula>
    </cfRule>
  </conditionalFormatting>
  <conditionalFormatting sqref="BB54:BE54">
    <cfRule type="expression" dxfId="1617" priority="187">
      <formula>INDIRECT(ADDRESS(ROW(),COLUMN()))=TRUNC(INDIRECT(ADDRESS(ROW(),COLUMN())))</formula>
    </cfRule>
  </conditionalFormatting>
  <conditionalFormatting sqref="BB56:BE56">
    <cfRule type="expression" dxfId="1616" priority="186">
      <formula>INDIRECT(ADDRESS(ROW(),COLUMN()))=TRUNC(INDIRECT(ADDRESS(ROW(),COLUMN())))</formula>
    </cfRule>
  </conditionalFormatting>
  <conditionalFormatting sqref="BB58:BE58">
    <cfRule type="expression" dxfId="1615" priority="185">
      <formula>INDIRECT(ADDRESS(ROW(),COLUMN()))=TRUNC(INDIRECT(ADDRESS(ROW(),COLUMN())))</formula>
    </cfRule>
  </conditionalFormatting>
  <conditionalFormatting sqref="BB60:BE60">
    <cfRule type="expression" dxfId="1614" priority="184">
      <formula>INDIRECT(ADDRESS(ROW(),COLUMN()))=TRUNC(INDIRECT(ADDRESS(ROW(),COLUMN())))</formula>
    </cfRule>
  </conditionalFormatting>
  <conditionalFormatting sqref="BB62:BE62">
    <cfRule type="expression" dxfId="1613" priority="183">
      <formula>INDIRECT(ADDRESS(ROW(),COLUMN()))=TRUNC(INDIRECT(ADDRESS(ROW(),COLUMN())))</formula>
    </cfRule>
  </conditionalFormatting>
  <conditionalFormatting sqref="BB64:BE64">
    <cfRule type="expression" dxfId="1612" priority="182">
      <formula>INDIRECT(ADDRESS(ROW(),COLUMN()))=TRUNC(INDIRECT(ADDRESS(ROW(),COLUMN())))</formula>
    </cfRule>
  </conditionalFormatting>
  <conditionalFormatting sqref="BB66:BE66">
    <cfRule type="expression" dxfId="1611" priority="181">
      <formula>INDIRECT(ADDRESS(ROW(),COLUMN()))=TRUNC(INDIRECT(ADDRESS(ROW(),COLUMN())))</formula>
    </cfRule>
  </conditionalFormatting>
  <conditionalFormatting sqref="BB68:BE68">
    <cfRule type="expression" dxfId="1610" priority="180">
      <formula>INDIRECT(ADDRESS(ROW(),COLUMN()))=TRUNC(INDIRECT(ADDRESS(ROW(),COLUMN())))</formula>
    </cfRule>
  </conditionalFormatting>
  <conditionalFormatting sqref="BB70:BE70">
    <cfRule type="expression" dxfId="1609" priority="179">
      <formula>INDIRECT(ADDRESS(ROW(),COLUMN()))=TRUNC(INDIRECT(ADDRESS(ROW(),COLUMN())))</formula>
    </cfRule>
  </conditionalFormatting>
  <conditionalFormatting sqref="BB72:BE72">
    <cfRule type="expression" dxfId="1608" priority="178">
      <formula>INDIRECT(ADDRESS(ROW(),COLUMN()))=TRUNC(INDIRECT(ADDRESS(ROW(),COLUMN())))</formula>
    </cfRule>
  </conditionalFormatting>
  <conditionalFormatting sqref="BB74:BE74">
    <cfRule type="expression" dxfId="1607" priority="177">
      <formula>INDIRECT(ADDRESS(ROW(),COLUMN()))=TRUNC(INDIRECT(ADDRESS(ROW(),COLUMN())))</formula>
    </cfRule>
  </conditionalFormatting>
  <conditionalFormatting sqref="AC226:AN226 AG222:AN225">
    <cfRule type="expression" dxfId="1606" priority="175">
      <formula>INDIRECT(ADDRESS(ROW(),COLUMN()))=TRUNC(INDIRECT(ADDRESS(ROW(),COLUMN())))</formula>
    </cfRule>
  </conditionalFormatting>
  <conditionalFormatting sqref="M222:X226">
    <cfRule type="expression" dxfId="1605" priority="176">
      <formula>INDIRECT(ADDRESS(ROW(),COLUMN()))=TRUNC(INDIRECT(ADDRESS(ROW(),COLUMN())))</formula>
    </cfRule>
  </conditionalFormatting>
  <conditionalFormatting sqref="K231:N231">
    <cfRule type="expression" dxfId="1604" priority="174">
      <formula>INDIRECT(ADDRESS(ROW(),COLUMN()))=TRUNC(INDIRECT(ADDRESS(ROW(),COLUMN())))</formula>
    </cfRule>
  </conditionalFormatting>
  <conditionalFormatting sqref="AA231:AD231">
    <cfRule type="expression" dxfId="1603" priority="173">
      <formula>INDIRECT(ADDRESS(ROW(),COLUMN()))=TRUNC(INDIRECT(ADDRESS(ROW(),COLUMN())))</formula>
    </cfRule>
  </conditionalFormatting>
  <conditionalFormatting sqref="AC222:AF225">
    <cfRule type="expression" dxfId="1602" priority="172">
      <formula>INDIRECT(ADDRESS(ROW(),COLUMN()))=TRUNC(INDIRECT(ADDRESS(ROW(),COLUMN())))</formula>
    </cfRule>
  </conditionalFormatting>
  <conditionalFormatting sqref="W18:BA18">
    <cfRule type="expression" dxfId="1601" priority="170">
      <formula>INDIRECT(ADDRESS(ROW(),COLUMN()))=TRUNC(INDIRECT(ADDRESS(ROW(),COLUMN())))</formula>
    </cfRule>
  </conditionalFormatting>
  <conditionalFormatting sqref="W20:BA20">
    <cfRule type="expression" dxfId="1600" priority="171">
      <formula>INDIRECT(ADDRESS(ROW(),COLUMN()))=TRUNC(INDIRECT(ADDRESS(ROW(),COLUMN())))</formula>
    </cfRule>
  </conditionalFormatting>
  <conditionalFormatting sqref="W188:BA188">
    <cfRule type="expression" dxfId="1599" priority="29">
      <formula>INDIRECT(ADDRESS(ROW(),COLUMN()))=TRUNC(INDIRECT(ADDRESS(ROW(),COLUMN())))</formula>
    </cfRule>
  </conditionalFormatting>
  <conditionalFormatting sqref="W22:BA22">
    <cfRule type="expression" dxfId="1598" priority="169">
      <formula>INDIRECT(ADDRESS(ROW(),COLUMN()))=TRUNC(INDIRECT(ADDRESS(ROW(),COLUMN())))</formula>
    </cfRule>
  </conditionalFormatting>
  <conditionalFormatting sqref="W24:BA24">
    <cfRule type="expression" dxfId="1597" priority="168">
      <formula>INDIRECT(ADDRESS(ROW(),COLUMN()))=TRUNC(INDIRECT(ADDRESS(ROW(),COLUMN())))</formula>
    </cfRule>
  </conditionalFormatting>
  <conditionalFormatting sqref="W26:BA26">
    <cfRule type="expression" dxfId="1596" priority="167">
      <formula>INDIRECT(ADDRESS(ROW(),COLUMN()))=TRUNC(INDIRECT(ADDRESS(ROW(),COLUMN())))</formula>
    </cfRule>
  </conditionalFormatting>
  <conditionalFormatting sqref="W28:BA28">
    <cfRule type="expression" dxfId="1595" priority="166">
      <formula>INDIRECT(ADDRESS(ROW(),COLUMN()))=TRUNC(INDIRECT(ADDRESS(ROW(),COLUMN())))</formula>
    </cfRule>
  </conditionalFormatting>
  <conditionalFormatting sqref="W30:BA30">
    <cfRule type="expression" dxfId="1594" priority="165">
      <formula>INDIRECT(ADDRESS(ROW(),COLUMN()))=TRUNC(INDIRECT(ADDRESS(ROW(),COLUMN())))</formula>
    </cfRule>
  </conditionalFormatting>
  <conditionalFormatting sqref="W32:BA32">
    <cfRule type="expression" dxfId="1593" priority="164">
      <formula>INDIRECT(ADDRESS(ROW(),COLUMN()))=TRUNC(INDIRECT(ADDRESS(ROW(),COLUMN())))</formula>
    </cfRule>
  </conditionalFormatting>
  <conditionalFormatting sqref="W34:BA34">
    <cfRule type="expression" dxfId="1592" priority="163">
      <formula>INDIRECT(ADDRESS(ROW(),COLUMN()))=TRUNC(INDIRECT(ADDRESS(ROW(),COLUMN())))</formula>
    </cfRule>
  </conditionalFormatting>
  <conditionalFormatting sqref="W36:BA36">
    <cfRule type="expression" dxfId="1591" priority="162">
      <formula>INDIRECT(ADDRESS(ROW(),COLUMN()))=TRUNC(INDIRECT(ADDRESS(ROW(),COLUMN())))</formula>
    </cfRule>
  </conditionalFormatting>
  <conditionalFormatting sqref="W38:BA38">
    <cfRule type="expression" dxfId="1590" priority="161">
      <formula>INDIRECT(ADDRESS(ROW(),COLUMN()))=TRUNC(INDIRECT(ADDRESS(ROW(),COLUMN())))</formula>
    </cfRule>
  </conditionalFormatting>
  <conditionalFormatting sqref="W40:BA40">
    <cfRule type="expression" dxfId="1589" priority="160">
      <formula>INDIRECT(ADDRESS(ROW(),COLUMN()))=TRUNC(INDIRECT(ADDRESS(ROW(),COLUMN())))</formula>
    </cfRule>
  </conditionalFormatting>
  <conditionalFormatting sqref="W42:BA42">
    <cfRule type="expression" dxfId="1588" priority="159">
      <formula>INDIRECT(ADDRESS(ROW(),COLUMN()))=TRUNC(INDIRECT(ADDRESS(ROW(),COLUMN())))</formula>
    </cfRule>
  </conditionalFormatting>
  <conditionalFormatting sqref="W44:BA44">
    <cfRule type="expression" dxfId="1587" priority="158">
      <formula>INDIRECT(ADDRESS(ROW(),COLUMN()))=TRUNC(INDIRECT(ADDRESS(ROW(),COLUMN())))</formula>
    </cfRule>
  </conditionalFormatting>
  <conditionalFormatting sqref="W46:BA46">
    <cfRule type="expression" dxfId="1586" priority="157">
      <formula>INDIRECT(ADDRESS(ROW(),COLUMN()))=TRUNC(INDIRECT(ADDRESS(ROW(),COLUMN())))</formula>
    </cfRule>
  </conditionalFormatting>
  <conditionalFormatting sqref="W48:BA48">
    <cfRule type="expression" dxfId="1585" priority="156">
      <formula>INDIRECT(ADDRESS(ROW(),COLUMN()))=TRUNC(INDIRECT(ADDRESS(ROW(),COLUMN())))</formula>
    </cfRule>
  </conditionalFormatting>
  <conditionalFormatting sqref="W50:BA50">
    <cfRule type="expression" dxfId="1584" priority="155">
      <formula>INDIRECT(ADDRESS(ROW(),COLUMN()))=TRUNC(INDIRECT(ADDRESS(ROW(),COLUMN())))</formula>
    </cfRule>
  </conditionalFormatting>
  <conditionalFormatting sqref="W52:BA52">
    <cfRule type="expression" dxfId="1583" priority="154">
      <formula>INDIRECT(ADDRESS(ROW(),COLUMN()))=TRUNC(INDIRECT(ADDRESS(ROW(),COLUMN())))</formula>
    </cfRule>
  </conditionalFormatting>
  <conditionalFormatting sqref="W54:BA54">
    <cfRule type="expression" dxfId="1582" priority="153">
      <formula>INDIRECT(ADDRESS(ROW(),COLUMN()))=TRUNC(INDIRECT(ADDRESS(ROW(),COLUMN())))</formula>
    </cfRule>
  </conditionalFormatting>
  <conditionalFormatting sqref="W56:BA56">
    <cfRule type="expression" dxfId="1581" priority="152">
      <formula>INDIRECT(ADDRESS(ROW(),COLUMN()))=TRUNC(INDIRECT(ADDRESS(ROW(),COLUMN())))</formula>
    </cfRule>
  </conditionalFormatting>
  <conditionalFormatting sqref="W58:BA58">
    <cfRule type="expression" dxfId="1580" priority="151">
      <formula>INDIRECT(ADDRESS(ROW(),COLUMN()))=TRUNC(INDIRECT(ADDRESS(ROW(),COLUMN())))</formula>
    </cfRule>
  </conditionalFormatting>
  <conditionalFormatting sqref="W60:BA60">
    <cfRule type="expression" dxfId="1579" priority="150">
      <formula>INDIRECT(ADDRESS(ROW(),COLUMN()))=TRUNC(INDIRECT(ADDRESS(ROW(),COLUMN())))</formula>
    </cfRule>
  </conditionalFormatting>
  <conditionalFormatting sqref="W62:BA62">
    <cfRule type="expression" dxfId="1578" priority="149">
      <formula>INDIRECT(ADDRESS(ROW(),COLUMN()))=TRUNC(INDIRECT(ADDRESS(ROW(),COLUMN())))</formula>
    </cfRule>
  </conditionalFormatting>
  <conditionalFormatting sqref="W64:BA64">
    <cfRule type="expression" dxfId="1577" priority="148">
      <formula>INDIRECT(ADDRESS(ROW(),COLUMN()))=TRUNC(INDIRECT(ADDRESS(ROW(),COLUMN())))</formula>
    </cfRule>
  </conditionalFormatting>
  <conditionalFormatting sqref="W66:BA66">
    <cfRule type="expression" dxfId="1576" priority="147">
      <formula>INDIRECT(ADDRESS(ROW(),COLUMN()))=TRUNC(INDIRECT(ADDRESS(ROW(),COLUMN())))</formula>
    </cfRule>
  </conditionalFormatting>
  <conditionalFormatting sqref="W68:BA68">
    <cfRule type="expression" dxfId="1575" priority="146">
      <formula>INDIRECT(ADDRESS(ROW(),COLUMN()))=TRUNC(INDIRECT(ADDRESS(ROW(),COLUMN())))</formula>
    </cfRule>
  </conditionalFormatting>
  <conditionalFormatting sqref="W70:BA70">
    <cfRule type="expression" dxfId="1574" priority="145">
      <formula>INDIRECT(ADDRESS(ROW(),COLUMN()))=TRUNC(INDIRECT(ADDRESS(ROW(),COLUMN())))</formula>
    </cfRule>
  </conditionalFormatting>
  <conditionalFormatting sqref="W72:BA72">
    <cfRule type="expression" dxfId="1573" priority="144">
      <formula>INDIRECT(ADDRESS(ROW(),COLUMN()))=TRUNC(INDIRECT(ADDRESS(ROW(),COLUMN())))</formula>
    </cfRule>
  </conditionalFormatting>
  <conditionalFormatting sqref="W74:BA74">
    <cfRule type="expression" dxfId="1572" priority="143">
      <formula>INDIRECT(ADDRESS(ROW(),COLUMN()))=TRUNC(INDIRECT(ADDRESS(ROW(),COLUMN())))</formula>
    </cfRule>
  </conditionalFormatting>
  <conditionalFormatting sqref="W76:BA76">
    <cfRule type="expression" dxfId="1571" priority="141">
      <formula>INDIRECT(ADDRESS(ROW(),COLUMN()))=TRUNC(INDIRECT(ADDRESS(ROW(),COLUMN())))</formula>
    </cfRule>
  </conditionalFormatting>
  <conditionalFormatting sqref="BB76:BE76">
    <cfRule type="expression" dxfId="1570" priority="142">
      <formula>INDIRECT(ADDRESS(ROW(),COLUMN()))=TRUNC(INDIRECT(ADDRESS(ROW(),COLUMN())))</formula>
    </cfRule>
  </conditionalFormatting>
  <conditionalFormatting sqref="BB78:BE78">
    <cfRule type="expression" dxfId="1569" priority="140">
      <formula>INDIRECT(ADDRESS(ROW(),COLUMN()))=TRUNC(INDIRECT(ADDRESS(ROW(),COLUMN())))</formula>
    </cfRule>
  </conditionalFormatting>
  <conditionalFormatting sqref="W78:BA78">
    <cfRule type="expression" dxfId="1568" priority="139">
      <formula>INDIRECT(ADDRESS(ROW(),COLUMN()))=TRUNC(INDIRECT(ADDRESS(ROW(),COLUMN())))</formula>
    </cfRule>
  </conditionalFormatting>
  <conditionalFormatting sqref="BB80:BE80">
    <cfRule type="expression" dxfId="1567" priority="138">
      <formula>INDIRECT(ADDRESS(ROW(),COLUMN()))=TRUNC(INDIRECT(ADDRESS(ROW(),COLUMN())))</formula>
    </cfRule>
  </conditionalFormatting>
  <conditionalFormatting sqref="W80:BA80">
    <cfRule type="expression" dxfId="1566" priority="137">
      <formula>INDIRECT(ADDRESS(ROW(),COLUMN()))=TRUNC(INDIRECT(ADDRESS(ROW(),COLUMN())))</formula>
    </cfRule>
  </conditionalFormatting>
  <conditionalFormatting sqref="BB82:BE82">
    <cfRule type="expression" dxfId="1565" priority="136">
      <formula>INDIRECT(ADDRESS(ROW(),COLUMN()))=TRUNC(INDIRECT(ADDRESS(ROW(),COLUMN())))</formula>
    </cfRule>
  </conditionalFormatting>
  <conditionalFormatting sqref="W82:BA82">
    <cfRule type="expression" dxfId="1564" priority="135">
      <formula>INDIRECT(ADDRESS(ROW(),COLUMN()))=TRUNC(INDIRECT(ADDRESS(ROW(),COLUMN())))</formula>
    </cfRule>
  </conditionalFormatting>
  <conditionalFormatting sqref="BB84:BE84">
    <cfRule type="expression" dxfId="1563" priority="134">
      <formula>INDIRECT(ADDRESS(ROW(),COLUMN()))=TRUNC(INDIRECT(ADDRESS(ROW(),COLUMN())))</formula>
    </cfRule>
  </conditionalFormatting>
  <conditionalFormatting sqref="W84:BA84">
    <cfRule type="expression" dxfId="1562" priority="133">
      <formula>INDIRECT(ADDRESS(ROW(),COLUMN()))=TRUNC(INDIRECT(ADDRESS(ROW(),COLUMN())))</formula>
    </cfRule>
  </conditionalFormatting>
  <conditionalFormatting sqref="BB86:BE86">
    <cfRule type="expression" dxfId="1561" priority="132">
      <formula>INDIRECT(ADDRESS(ROW(),COLUMN()))=TRUNC(INDIRECT(ADDRESS(ROW(),COLUMN())))</formula>
    </cfRule>
  </conditionalFormatting>
  <conditionalFormatting sqref="W86:BA86">
    <cfRule type="expression" dxfId="1560" priority="131">
      <formula>INDIRECT(ADDRESS(ROW(),COLUMN()))=TRUNC(INDIRECT(ADDRESS(ROW(),COLUMN())))</formula>
    </cfRule>
  </conditionalFormatting>
  <conditionalFormatting sqref="BB88:BE88">
    <cfRule type="expression" dxfId="1559" priority="130">
      <formula>INDIRECT(ADDRESS(ROW(),COLUMN()))=TRUNC(INDIRECT(ADDRESS(ROW(),COLUMN())))</formula>
    </cfRule>
  </conditionalFormatting>
  <conditionalFormatting sqref="W88:BA88">
    <cfRule type="expression" dxfId="1558" priority="129">
      <formula>INDIRECT(ADDRESS(ROW(),COLUMN()))=TRUNC(INDIRECT(ADDRESS(ROW(),COLUMN())))</formula>
    </cfRule>
  </conditionalFormatting>
  <conditionalFormatting sqref="BB90:BE90">
    <cfRule type="expression" dxfId="1557" priority="128">
      <formula>INDIRECT(ADDRESS(ROW(),COLUMN()))=TRUNC(INDIRECT(ADDRESS(ROW(),COLUMN())))</formula>
    </cfRule>
  </conditionalFormatting>
  <conditionalFormatting sqref="W90:BA90">
    <cfRule type="expression" dxfId="1556" priority="127">
      <formula>INDIRECT(ADDRESS(ROW(),COLUMN()))=TRUNC(INDIRECT(ADDRESS(ROW(),COLUMN())))</formula>
    </cfRule>
  </conditionalFormatting>
  <conditionalFormatting sqref="BB92:BE92">
    <cfRule type="expression" dxfId="1555" priority="126">
      <formula>INDIRECT(ADDRESS(ROW(),COLUMN()))=TRUNC(INDIRECT(ADDRESS(ROW(),COLUMN())))</formula>
    </cfRule>
  </conditionalFormatting>
  <conditionalFormatting sqref="W92:BA92">
    <cfRule type="expression" dxfId="1554" priority="125">
      <formula>INDIRECT(ADDRESS(ROW(),COLUMN()))=TRUNC(INDIRECT(ADDRESS(ROW(),COLUMN())))</formula>
    </cfRule>
  </conditionalFormatting>
  <conditionalFormatting sqref="BB94:BE94">
    <cfRule type="expression" dxfId="1553" priority="124">
      <formula>INDIRECT(ADDRESS(ROW(),COLUMN()))=TRUNC(INDIRECT(ADDRESS(ROW(),COLUMN())))</formula>
    </cfRule>
  </conditionalFormatting>
  <conditionalFormatting sqref="W94:BA94">
    <cfRule type="expression" dxfId="1552" priority="123">
      <formula>INDIRECT(ADDRESS(ROW(),COLUMN()))=TRUNC(INDIRECT(ADDRESS(ROW(),COLUMN())))</formula>
    </cfRule>
  </conditionalFormatting>
  <conditionalFormatting sqref="BB96:BE96">
    <cfRule type="expression" dxfId="1551" priority="122">
      <formula>INDIRECT(ADDRESS(ROW(),COLUMN()))=TRUNC(INDIRECT(ADDRESS(ROW(),COLUMN())))</formula>
    </cfRule>
  </conditionalFormatting>
  <conditionalFormatting sqref="W96:BA96">
    <cfRule type="expression" dxfId="1550" priority="121">
      <formula>INDIRECT(ADDRESS(ROW(),COLUMN()))=TRUNC(INDIRECT(ADDRESS(ROW(),COLUMN())))</formula>
    </cfRule>
  </conditionalFormatting>
  <conditionalFormatting sqref="BB98:BE98">
    <cfRule type="expression" dxfId="1549" priority="120">
      <formula>INDIRECT(ADDRESS(ROW(),COLUMN()))=TRUNC(INDIRECT(ADDRESS(ROW(),COLUMN())))</formula>
    </cfRule>
  </conditionalFormatting>
  <conditionalFormatting sqref="W98:BA98">
    <cfRule type="expression" dxfId="1548" priority="119">
      <formula>INDIRECT(ADDRESS(ROW(),COLUMN()))=TRUNC(INDIRECT(ADDRESS(ROW(),COLUMN())))</formula>
    </cfRule>
  </conditionalFormatting>
  <conditionalFormatting sqref="BB100:BE100">
    <cfRule type="expression" dxfId="1547" priority="118">
      <formula>INDIRECT(ADDRESS(ROW(),COLUMN()))=TRUNC(INDIRECT(ADDRESS(ROW(),COLUMN())))</formula>
    </cfRule>
  </conditionalFormatting>
  <conditionalFormatting sqref="W100:BA100">
    <cfRule type="expression" dxfId="1546" priority="117">
      <formula>INDIRECT(ADDRESS(ROW(),COLUMN()))=TRUNC(INDIRECT(ADDRESS(ROW(),COLUMN())))</formula>
    </cfRule>
  </conditionalFormatting>
  <conditionalFormatting sqref="BB102:BE102">
    <cfRule type="expression" dxfId="1545" priority="116">
      <formula>INDIRECT(ADDRESS(ROW(),COLUMN()))=TRUNC(INDIRECT(ADDRESS(ROW(),COLUMN())))</formula>
    </cfRule>
  </conditionalFormatting>
  <conditionalFormatting sqref="W102:BA102">
    <cfRule type="expression" dxfId="1544" priority="115">
      <formula>INDIRECT(ADDRESS(ROW(),COLUMN()))=TRUNC(INDIRECT(ADDRESS(ROW(),COLUMN())))</formula>
    </cfRule>
  </conditionalFormatting>
  <conditionalFormatting sqref="BB104:BE104">
    <cfRule type="expression" dxfId="1543" priority="114">
      <formula>INDIRECT(ADDRESS(ROW(),COLUMN()))=TRUNC(INDIRECT(ADDRESS(ROW(),COLUMN())))</formula>
    </cfRule>
  </conditionalFormatting>
  <conditionalFormatting sqref="W104:BA104">
    <cfRule type="expression" dxfId="1542" priority="113">
      <formula>INDIRECT(ADDRESS(ROW(),COLUMN()))=TRUNC(INDIRECT(ADDRESS(ROW(),COLUMN())))</formula>
    </cfRule>
  </conditionalFormatting>
  <conditionalFormatting sqref="BB106:BE106">
    <cfRule type="expression" dxfId="1541" priority="112">
      <formula>INDIRECT(ADDRESS(ROW(),COLUMN()))=TRUNC(INDIRECT(ADDRESS(ROW(),COLUMN())))</formula>
    </cfRule>
  </conditionalFormatting>
  <conditionalFormatting sqref="W106:BA106">
    <cfRule type="expression" dxfId="1540" priority="111">
      <formula>INDIRECT(ADDRESS(ROW(),COLUMN()))=TRUNC(INDIRECT(ADDRESS(ROW(),COLUMN())))</formula>
    </cfRule>
  </conditionalFormatting>
  <conditionalFormatting sqref="BB108:BE108">
    <cfRule type="expression" dxfId="1539" priority="110">
      <formula>INDIRECT(ADDRESS(ROW(),COLUMN()))=TRUNC(INDIRECT(ADDRESS(ROW(),COLUMN())))</formula>
    </cfRule>
  </conditionalFormatting>
  <conditionalFormatting sqref="W108:BA108">
    <cfRule type="expression" dxfId="1538" priority="109">
      <formula>INDIRECT(ADDRESS(ROW(),COLUMN()))=TRUNC(INDIRECT(ADDRESS(ROW(),COLUMN())))</formula>
    </cfRule>
  </conditionalFormatting>
  <conditionalFormatting sqref="BB110:BE110">
    <cfRule type="expression" dxfId="1537" priority="108">
      <formula>INDIRECT(ADDRESS(ROW(),COLUMN()))=TRUNC(INDIRECT(ADDRESS(ROW(),COLUMN())))</formula>
    </cfRule>
  </conditionalFormatting>
  <conditionalFormatting sqref="W110:BA110">
    <cfRule type="expression" dxfId="1536" priority="107">
      <formula>INDIRECT(ADDRESS(ROW(),COLUMN()))=TRUNC(INDIRECT(ADDRESS(ROW(),COLUMN())))</formula>
    </cfRule>
  </conditionalFormatting>
  <conditionalFormatting sqref="BB112:BE112">
    <cfRule type="expression" dxfId="1535" priority="106">
      <formula>INDIRECT(ADDRESS(ROW(),COLUMN()))=TRUNC(INDIRECT(ADDRESS(ROW(),COLUMN())))</formula>
    </cfRule>
  </conditionalFormatting>
  <conditionalFormatting sqref="W112:BA112">
    <cfRule type="expression" dxfId="1534" priority="105">
      <formula>INDIRECT(ADDRESS(ROW(),COLUMN()))=TRUNC(INDIRECT(ADDRESS(ROW(),COLUMN())))</formula>
    </cfRule>
  </conditionalFormatting>
  <conditionalFormatting sqref="BB114:BE114">
    <cfRule type="expression" dxfId="1533" priority="104">
      <formula>INDIRECT(ADDRESS(ROW(),COLUMN()))=TRUNC(INDIRECT(ADDRESS(ROW(),COLUMN())))</formula>
    </cfRule>
  </conditionalFormatting>
  <conditionalFormatting sqref="W114:BA114">
    <cfRule type="expression" dxfId="1532" priority="103">
      <formula>INDIRECT(ADDRESS(ROW(),COLUMN()))=TRUNC(INDIRECT(ADDRESS(ROW(),COLUMN())))</formula>
    </cfRule>
  </conditionalFormatting>
  <conditionalFormatting sqref="BB116:BE116">
    <cfRule type="expression" dxfId="1531" priority="102">
      <formula>INDIRECT(ADDRESS(ROW(),COLUMN()))=TRUNC(INDIRECT(ADDRESS(ROW(),COLUMN())))</formula>
    </cfRule>
  </conditionalFormatting>
  <conditionalFormatting sqref="W116:BA116">
    <cfRule type="expression" dxfId="1530" priority="101">
      <formula>INDIRECT(ADDRESS(ROW(),COLUMN()))=TRUNC(INDIRECT(ADDRESS(ROW(),COLUMN())))</formula>
    </cfRule>
  </conditionalFormatting>
  <conditionalFormatting sqref="BB118:BE118">
    <cfRule type="expression" dxfId="1529" priority="100">
      <formula>INDIRECT(ADDRESS(ROW(),COLUMN()))=TRUNC(INDIRECT(ADDRESS(ROW(),COLUMN())))</formula>
    </cfRule>
  </conditionalFormatting>
  <conditionalFormatting sqref="W118:BA118">
    <cfRule type="expression" dxfId="1528" priority="99">
      <formula>INDIRECT(ADDRESS(ROW(),COLUMN()))=TRUNC(INDIRECT(ADDRESS(ROW(),COLUMN())))</formula>
    </cfRule>
  </conditionalFormatting>
  <conditionalFormatting sqref="BB120:BE120">
    <cfRule type="expression" dxfId="1527" priority="98">
      <formula>INDIRECT(ADDRESS(ROW(),COLUMN()))=TRUNC(INDIRECT(ADDRESS(ROW(),COLUMN())))</formula>
    </cfRule>
  </conditionalFormatting>
  <conditionalFormatting sqref="W120:BA120">
    <cfRule type="expression" dxfId="1526" priority="97">
      <formula>INDIRECT(ADDRESS(ROW(),COLUMN()))=TRUNC(INDIRECT(ADDRESS(ROW(),COLUMN())))</formula>
    </cfRule>
  </conditionalFormatting>
  <conditionalFormatting sqref="BB122:BE122">
    <cfRule type="expression" dxfId="1525" priority="96">
      <formula>INDIRECT(ADDRESS(ROW(),COLUMN()))=TRUNC(INDIRECT(ADDRESS(ROW(),COLUMN())))</formula>
    </cfRule>
  </conditionalFormatting>
  <conditionalFormatting sqref="W122:BA122">
    <cfRule type="expression" dxfId="1524" priority="95">
      <formula>INDIRECT(ADDRESS(ROW(),COLUMN()))=TRUNC(INDIRECT(ADDRESS(ROW(),COLUMN())))</formula>
    </cfRule>
  </conditionalFormatting>
  <conditionalFormatting sqref="BB124:BE124">
    <cfRule type="expression" dxfId="1523" priority="94">
      <formula>INDIRECT(ADDRESS(ROW(),COLUMN()))=TRUNC(INDIRECT(ADDRESS(ROW(),COLUMN())))</formula>
    </cfRule>
  </conditionalFormatting>
  <conditionalFormatting sqref="W124:BA124">
    <cfRule type="expression" dxfId="1522" priority="93">
      <formula>INDIRECT(ADDRESS(ROW(),COLUMN()))=TRUNC(INDIRECT(ADDRESS(ROW(),COLUMN())))</formula>
    </cfRule>
  </conditionalFormatting>
  <conditionalFormatting sqref="BB126:BE126">
    <cfRule type="expression" dxfId="1521" priority="92">
      <formula>INDIRECT(ADDRESS(ROW(),COLUMN()))=TRUNC(INDIRECT(ADDRESS(ROW(),COLUMN())))</formula>
    </cfRule>
  </conditionalFormatting>
  <conditionalFormatting sqref="W126:BA126">
    <cfRule type="expression" dxfId="1520" priority="91">
      <formula>INDIRECT(ADDRESS(ROW(),COLUMN()))=TRUNC(INDIRECT(ADDRESS(ROW(),COLUMN())))</formula>
    </cfRule>
  </conditionalFormatting>
  <conditionalFormatting sqref="BB128:BE128">
    <cfRule type="expression" dxfId="1519" priority="90">
      <formula>INDIRECT(ADDRESS(ROW(),COLUMN()))=TRUNC(INDIRECT(ADDRESS(ROW(),COLUMN())))</formula>
    </cfRule>
  </conditionalFormatting>
  <conditionalFormatting sqref="W128:BA128">
    <cfRule type="expression" dxfId="1518" priority="89">
      <formula>INDIRECT(ADDRESS(ROW(),COLUMN()))=TRUNC(INDIRECT(ADDRESS(ROW(),COLUMN())))</formula>
    </cfRule>
  </conditionalFormatting>
  <conditionalFormatting sqref="BB130:BE130">
    <cfRule type="expression" dxfId="1517" priority="88">
      <formula>INDIRECT(ADDRESS(ROW(),COLUMN()))=TRUNC(INDIRECT(ADDRESS(ROW(),COLUMN())))</formula>
    </cfRule>
  </conditionalFormatting>
  <conditionalFormatting sqref="W130:BA130">
    <cfRule type="expression" dxfId="1516" priority="87">
      <formula>INDIRECT(ADDRESS(ROW(),COLUMN()))=TRUNC(INDIRECT(ADDRESS(ROW(),COLUMN())))</formula>
    </cfRule>
  </conditionalFormatting>
  <conditionalFormatting sqref="BB132:BE132">
    <cfRule type="expression" dxfId="1515" priority="86">
      <formula>INDIRECT(ADDRESS(ROW(),COLUMN()))=TRUNC(INDIRECT(ADDRESS(ROW(),COLUMN())))</formula>
    </cfRule>
  </conditionalFormatting>
  <conditionalFormatting sqref="W132:BA132">
    <cfRule type="expression" dxfId="1514" priority="85">
      <formula>INDIRECT(ADDRESS(ROW(),COLUMN()))=TRUNC(INDIRECT(ADDRESS(ROW(),COLUMN())))</formula>
    </cfRule>
  </conditionalFormatting>
  <conditionalFormatting sqref="BB134:BE134">
    <cfRule type="expression" dxfId="1513" priority="84">
      <formula>INDIRECT(ADDRESS(ROW(),COLUMN()))=TRUNC(INDIRECT(ADDRESS(ROW(),COLUMN())))</formula>
    </cfRule>
  </conditionalFormatting>
  <conditionalFormatting sqref="W134:BA134">
    <cfRule type="expression" dxfId="1512" priority="83">
      <formula>INDIRECT(ADDRESS(ROW(),COLUMN()))=TRUNC(INDIRECT(ADDRESS(ROW(),COLUMN())))</formula>
    </cfRule>
  </conditionalFormatting>
  <conditionalFormatting sqref="BB136:BE136">
    <cfRule type="expression" dxfId="1511" priority="82">
      <formula>INDIRECT(ADDRESS(ROW(),COLUMN()))=TRUNC(INDIRECT(ADDRESS(ROW(),COLUMN())))</formula>
    </cfRule>
  </conditionalFormatting>
  <conditionalFormatting sqref="W136:BA136">
    <cfRule type="expression" dxfId="1510" priority="81">
      <formula>INDIRECT(ADDRESS(ROW(),COLUMN()))=TRUNC(INDIRECT(ADDRESS(ROW(),COLUMN())))</formula>
    </cfRule>
  </conditionalFormatting>
  <conditionalFormatting sqref="BB138:BE138">
    <cfRule type="expression" dxfId="1509" priority="80">
      <formula>INDIRECT(ADDRESS(ROW(),COLUMN()))=TRUNC(INDIRECT(ADDRESS(ROW(),COLUMN())))</formula>
    </cfRule>
  </conditionalFormatting>
  <conditionalFormatting sqref="W138:BA138">
    <cfRule type="expression" dxfId="1508" priority="79">
      <formula>INDIRECT(ADDRESS(ROW(),COLUMN()))=TRUNC(INDIRECT(ADDRESS(ROW(),COLUMN())))</formula>
    </cfRule>
  </conditionalFormatting>
  <conditionalFormatting sqref="BB140:BE140">
    <cfRule type="expression" dxfId="1507" priority="78">
      <formula>INDIRECT(ADDRESS(ROW(),COLUMN()))=TRUNC(INDIRECT(ADDRESS(ROW(),COLUMN())))</formula>
    </cfRule>
  </conditionalFormatting>
  <conditionalFormatting sqref="W140:BA140">
    <cfRule type="expression" dxfId="1506" priority="77">
      <formula>INDIRECT(ADDRESS(ROW(),COLUMN()))=TRUNC(INDIRECT(ADDRESS(ROW(),COLUMN())))</formula>
    </cfRule>
  </conditionalFormatting>
  <conditionalFormatting sqref="BB142:BE142">
    <cfRule type="expression" dxfId="1505" priority="76">
      <formula>INDIRECT(ADDRESS(ROW(),COLUMN()))=TRUNC(INDIRECT(ADDRESS(ROW(),COLUMN())))</formula>
    </cfRule>
  </conditionalFormatting>
  <conditionalFormatting sqref="W142:BA142">
    <cfRule type="expression" dxfId="1504" priority="75">
      <formula>INDIRECT(ADDRESS(ROW(),COLUMN()))=TRUNC(INDIRECT(ADDRESS(ROW(),COLUMN())))</formula>
    </cfRule>
  </conditionalFormatting>
  <conditionalFormatting sqref="BB144:BE144">
    <cfRule type="expression" dxfId="1503" priority="74">
      <formula>INDIRECT(ADDRESS(ROW(),COLUMN()))=TRUNC(INDIRECT(ADDRESS(ROW(),COLUMN())))</formula>
    </cfRule>
  </conditionalFormatting>
  <conditionalFormatting sqref="W144:BA144">
    <cfRule type="expression" dxfId="1502" priority="73">
      <formula>INDIRECT(ADDRESS(ROW(),COLUMN()))=TRUNC(INDIRECT(ADDRESS(ROW(),COLUMN())))</formula>
    </cfRule>
  </conditionalFormatting>
  <conditionalFormatting sqref="BB146:BE146">
    <cfRule type="expression" dxfId="1501" priority="72">
      <formula>INDIRECT(ADDRESS(ROW(),COLUMN()))=TRUNC(INDIRECT(ADDRESS(ROW(),COLUMN())))</formula>
    </cfRule>
  </conditionalFormatting>
  <conditionalFormatting sqref="W146:BA146">
    <cfRule type="expression" dxfId="1500" priority="71">
      <formula>INDIRECT(ADDRESS(ROW(),COLUMN()))=TRUNC(INDIRECT(ADDRESS(ROW(),COLUMN())))</formula>
    </cfRule>
  </conditionalFormatting>
  <conditionalFormatting sqref="BB148:BE148">
    <cfRule type="expression" dxfId="1499" priority="70">
      <formula>INDIRECT(ADDRESS(ROW(),COLUMN()))=TRUNC(INDIRECT(ADDRESS(ROW(),COLUMN())))</formula>
    </cfRule>
  </conditionalFormatting>
  <conditionalFormatting sqref="W148:BA148">
    <cfRule type="expression" dxfId="1498" priority="69">
      <formula>INDIRECT(ADDRESS(ROW(),COLUMN()))=TRUNC(INDIRECT(ADDRESS(ROW(),COLUMN())))</formula>
    </cfRule>
  </conditionalFormatting>
  <conditionalFormatting sqref="BB150:BE150">
    <cfRule type="expression" dxfId="1497" priority="68">
      <formula>INDIRECT(ADDRESS(ROW(),COLUMN()))=TRUNC(INDIRECT(ADDRESS(ROW(),COLUMN())))</formula>
    </cfRule>
  </conditionalFormatting>
  <conditionalFormatting sqref="W150:BA150">
    <cfRule type="expression" dxfId="1496" priority="67">
      <formula>INDIRECT(ADDRESS(ROW(),COLUMN()))=TRUNC(INDIRECT(ADDRESS(ROW(),COLUMN())))</formula>
    </cfRule>
  </conditionalFormatting>
  <conditionalFormatting sqref="BB152:BE152">
    <cfRule type="expression" dxfId="1495" priority="66">
      <formula>INDIRECT(ADDRESS(ROW(),COLUMN()))=TRUNC(INDIRECT(ADDRESS(ROW(),COLUMN())))</formula>
    </cfRule>
  </conditionalFormatting>
  <conditionalFormatting sqref="W152:BA152">
    <cfRule type="expression" dxfId="1494" priority="65">
      <formula>INDIRECT(ADDRESS(ROW(),COLUMN()))=TRUNC(INDIRECT(ADDRESS(ROW(),COLUMN())))</formula>
    </cfRule>
  </conditionalFormatting>
  <conditionalFormatting sqref="BB154:BE154">
    <cfRule type="expression" dxfId="1493" priority="64">
      <formula>INDIRECT(ADDRESS(ROW(),COLUMN()))=TRUNC(INDIRECT(ADDRESS(ROW(),COLUMN())))</formula>
    </cfRule>
  </conditionalFormatting>
  <conditionalFormatting sqref="W154:BA154">
    <cfRule type="expression" dxfId="1492" priority="63">
      <formula>INDIRECT(ADDRESS(ROW(),COLUMN()))=TRUNC(INDIRECT(ADDRESS(ROW(),COLUMN())))</formula>
    </cfRule>
  </conditionalFormatting>
  <conditionalFormatting sqref="BB156:BE156">
    <cfRule type="expression" dxfId="1491" priority="62">
      <formula>INDIRECT(ADDRESS(ROW(),COLUMN()))=TRUNC(INDIRECT(ADDRESS(ROW(),COLUMN())))</formula>
    </cfRule>
  </conditionalFormatting>
  <conditionalFormatting sqref="W156:BA156">
    <cfRule type="expression" dxfId="1490" priority="61">
      <formula>INDIRECT(ADDRESS(ROW(),COLUMN()))=TRUNC(INDIRECT(ADDRESS(ROW(),COLUMN())))</formula>
    </cfRule>
  </conditionalFormatting>
  <conditionalFormatting sqref="BB158:BE158">
    <cfRule type="expression" dxfId="1489" priority="60">
      <formula>INDIRECT(ADDRESS(ROW(),COLUMN()))=TRUNC(INDIRECT(ADDRESS(ROW(),COLUMN())))</formula>
    </cfRule>
  </conditionalFormatting>
  <conditionalFormatting sqref="W158:BA158">
    <cfRule type="expression" dxfId="1488" priority="59">
      <formula>INDIRECT(ADDRESS(ROW(),COLUMN()))=TRUNC(INDIRECT(ADDRESS(ROW(),COLUMN())))</formula>
    </cfRule>
  </conditionalFormatting>
  <conditionalFormatting sqref="BB160:BE160">
    <cfRule type="expression" dxfId="1487" priority="58">
      <formula>INDIRECT(ADDRESS(ROW(),COLUMN()))=TRUNC(INDIRECT(ADDRESS(ROW(),COLUMN())))</formula>
    </cfRule>
  </conditionalFormatting>
  <conditionalFormatting sqref="W160:BA160">
    <cfRule type="expression" dxfId="1486" priority="57">
      <formula>INDIRECT(ADDRESS(ROW(),COLUMN()))=TRUNC(INDIRECT(ADDRESS(ROW(),COLUMN())))</formula>
    </cfRule>
  </conditionalFormatting>
  <conditionalFormatting sqref="BB162:BE162">
    <cfRule type="expression" dxfId="1485" priority="56">
      <formula>INDIRECT(ADDRESS(ROW(),COLUMN()))=TRUNC(INDIRECT(ADDRESS(ROW(),COLUMN())))</formula>
    </cfRule>
  </conditionalFormatting>
  <conditionalFormatting sqref="W162:BA162">
    <cfRule type="expression" dxfId="1484" priority="55">
      <formula>INDIRECT(ADDRESS(ROW(),COLUMN()))=TRUNC(INDIRECT(ADDRESS(ROW(),COLUMN())))</formula>
    </cfRule>
  </conditionalFormatting>
  <conditionalFormatting sqref="BB164:BE164">
    <cfRule type="expression" dxfId="1483" priority="54">
      <formula>INDIRECT(ADDRESS(ROW(),COLUMN()))=TRUNC(INDIRECT(ADDRESS(ROW(),COLUMN())))</formula>
    </cfRule>
  </conditionalFormatting>
  <conditionalFormatting sqref="W164:BA164">
    <cfRule type="expression" dxfId="1482" priority="53">
      <formula>INDIRECT(ADDRESS(ROW(),COLUMN()))=TRUNC(INDIRECT(ADDRESS(ROW(),COLUMN())))</formula>
    </cfRule>
  </conditionalFormatting>
  <conditionalFormatting sqref="BB166:BE166">
    <cfRule type="expression" dxfId="1481" priority="52">
      <formula>INDIRECT(ADDRESS(ROW(),COLUMN()))=TRUNC(INDIRECT(ADDRESS(ROW(),COLUMN())))</formula>
    </cfRule>
  </conditionalFormatting>
  <conditionalFormatting sqref="W166:BA166">
    <cfRule type="expression" dxfId="1480" priority="51">
      <formula>INDIRECT(ADDRESS(ROW(),COLUMN()))=TRUNC(INDIRECT(ADDRESS(ROW(),COLUMN())))</formula>
    </cfRule>
  </conditionalFormatting>
  <conditionalFormatting sqref="BB168:BE168">
    <cfRule type="expression" dxfId="1479" priority="50">
      <formula>INDIRECT(ADDRESS(ROW(),COLUMN()))=TRUNC(INDIRECT(ADDRESS(ROW(),COLUMN())))</formula>
    </cfRule>
  </conditionalFormatting>
  <conditionalFormatting sqref="W168:BA168">
    <cfRule type="expression" dxfId="1478" priority="49">
      <formula>INDIRECT(ADDRESS(ROW(),COLUMN()))=TRUNC(INDIRECT(ADDRESS(ROW(),COLUMN())))</formula>
    </cfRule>
  </conditionalFormatting>
  <conditionalFormatting sqref="BB170:BE170">
    <cfRule type="expression" dxfId="1477" priority="48">
      <formula>INDIRECT(ADDRESS(ROW(),COLUMN()))=TRUNC(INDIRECT(ADDRESS(ROW(),COLUMN())))</formula>
    </cfRule>
  </conditionalFormatting>
  <conditionalFormatting sqref="W170:BA170">
    <cfRule type="expression" dxfId="1476" priority="47">
      <formula>INDIRECT(ADDRESS(ROW(),COLUMN()))=TRUNC(INDIRECT(ADDRESS(ROW(),COLUMN())))</formula>
    </cfRule>
  </conditionalFormatting>
  <conditionalFormatting sqref="BB172:BE172">
    <cfRule type="expression" dxfId="1475" priority="46">
      <formula>INDIRECT(ADDRESS(ROW(),COLUMN()))=TRUNC(INDIRECT(ADDRESS(ROW(),COLUMN())))</formula>
    </cfRule>
  </conditionalFormatting>
  <conditionalFormatting sqref="W172:BA172">
    <cfRule type="expression" dxfId="1474" priority="45">
      <formula>INDIRECT(ADDRESS(ROW(),COLUMN()))=TRUNC(INDIRECT(ADDRESS(ROW(),COLUMN())))</formula>
    </cfRule>
  </conditionalFormatting>
  <conditionalFormatting sqref="BB174:BE174">
    <cfRule type="expression" dxfId="1473" priority="44">
      <formula>INDIRECT(ADDRESS(ROW(),COLUMN()))=TRUNC(INDIRECT(ADDRESS(ROW(),COLUMN())))</formula>
    </cfRule>
  </conditionalFormatting>
  <conditionalFormatting sqref="W174:BA174">
    <cfRule type="expression" dxfId="1472" priority="43">
      <formula>INDIRECT(ADDRESS(ROW(),COLUMN()))=TRUNC(INDIRECT(ADDRESS(ROW(),COLUMN())))</formula>
    </cfRule>
  </conditionalFormatting>
  <conditionalFormatting sqref="BB176:BE176">
    <cfRule type="expression" dxfId="1471" priority="42">
      <formula>INDIRECT(ADDRESS(ROW(),COLUMN()))=TRUNC(INDIRECT(ADDRESS(ROW(),COLUMN())))</formula>
    </cfRule>
  </conditionalFormatting>
  <conditionalFormatting sqref="W176:BA176">
    <cfRule type="expression" dxfId="1470" priority="41">
      <formula>INDIRECT(ADDRESS(ROW(),COLUMN()))=TRUNC(INDIRECT(ADDRESS(ROW(),COLUMN())))</formula>
    </cfRule>
  </conditionalFormatting>
  <conditionalFormatting sqref="BB178:BE178">
    <cfRule type="expression" dxfId="1469" priority="40">
      <formula>INDIRECT(ADDRESS(ROW(),COLUMN()))=TRUNC(INDIRECT(ADDRESS(ROW(),COLUMN())))</formula>
    </cfRule>
  </conditionalFormatting>
  <conditionalFormatting sqref="W178:BA178">
    <cfRule type="expression" dxfId="1468" priority="39">
      <formula>INDIRECT(ADDRESS(ROW(),COLUMN()))=TRUNC(INDIRECT(ADDRESS(ROW(),COLUMN())))</formula>
    </cfRule>
  </conditionalFormatting>
  <conditionalFormatting sqref="BB180:BE180">
    <cfRule type="expression" dxfId="1467" priority="38">
      <formula>INDIRECT(ADDRESS(ROW(),COLUMN()))=TRUNC(INDIRECT(ADDRESS(ROW(),COLUMN())))</formula>
    </cfRule>
  </conditionalFormatting>
  <conditionalFormatting sqref="W180:BA180">
    <cfRule type="expression" dxfId="1466" priority="37">
      <formula>INDIRECT(ADDRESS(ROW(),COLUMN()))=TRUNC(INDIRECT(ADDRESS(ROW(),COLUMN())))</formula>
    </cfRule>
  </conditionalFormatting>
  <conditionalFormatting sqref="BB182:BE182">
    <cfRule type="expression" dxfId="1465" priority="36">
      <formula>INDIRECT(ADDRESS(ROW(),COLUMN()))=TRUNC(INDIRECT(ADDRESS(ROW(),COLUMN())))</formula>
    </cfRule>
  </conditionalFormatting>
  <conditionalFormatting sqref="W182:BA182">
    <cfRule type="expression" dxfId="1464" priority="35">
      <formula>INDIRECT(ADDRESS(ROW(),COLUMN()))=TRUNC(INDIRECT(ADDRESS(ROW(),COLUMN())))</formula>
    </cfRule>
  </conditionalFormatting>
  <conditionalFormatting sqref="BB184:BE184">
    <cfRule type="expression" dxfId="1463" priority="34">
      <formula>INDIRECT(ADDRESS(ROW(),COLUMN()))=TRUNC(INDIRECT(ADDRESS(ROW(),COLUMN())))</formula>
    </cfRule>
  </conditionalFormatting>
  <conditionalFormatting sqref="W184:BA184">
    <cfRule type="expression" dxfId="1462" priority="33">
      <formula>INDIRECT(ADDRESS(ROW(),COLUMN()))=TRUNC(INDIRECT(ADDRESS(ROW(),COLUMN())))</formula>
    </cfRule>
  </conditionalFormatting>
  <conditionalFormatting sqref="BB186:BE186">
    <cfRule type="expression" dxfId="1461" priority="32">
      <formula>INDIRECT(ADDRESS(ROW(),COLUMN()))=TRUNC(INDIRECT(ADDRESS(ROW(),COLUMN())))</formula>
    </cfRule>
  </conditionalFormatting>
  <conditionalFormatting sqref="W186:BA186">
    <cfRule type="expression" dxfId="1460" priority="31">
      <formula>INDIRECT(ADDRESS(ROW(),COLUMN()))=TRUNC(INDIRECT(ADDRESS(ROW(),COLUMN())))</formula>
    </cfRule>
  </conditionalFormatting>
  <conditionalFormatting sqref="BB188:BE188">
    <cfRule type="expression" dxfId="1459" priority="30">
      <formula>INDIRECT(ADDRESS(ROW(),COLUMN()))=TRUNC(INDIRECT(ADDRESS(ROW(),COLUMN())))</formula>
    </cfRule>
  </conditionalFormatting>
  <conditionalFormatting sqref="BB190:BE190">
    <cfRule type="expression" dxfId="1458" priority="28">
      <formula>INDIRECT(ADDRESS(ROW(),COLUMN()))=TRUNC(INDIRECT(ADDRESS(ROW(),COLUMN())))</formula>
    </cfRule>
  </conditionalFormatting>
  <conditionalFormatting sqref="W190:BA190">
    <cfRule type="expression" dxfId="1457" priority="27">
      <formula>INDIRECT(ADDRESS(ROW(),COLUMN()))=TRUNC(INDIRECT(ADDRESS(ROW(),COLUMN())))</formula>
    </cfRule>
  </conditionalFormatting>
  <conditionalFormatting sqref="BB192:BE192">
    <cfRule type="expression" dxfId="1456" priority="26">
      <formula>INDIRECT(ADDRESS(ROW(),COLUMN()))=TRUNC(INDIRECT(ADDRESS(ROW(),COLUMN())))</formula>
    </cfRule>
  </conditionalFormatting>
  <conditionalFormatting sqref="W192:BA192">
    <cfRule type="expression" dxfId="1455" priority="25">
      <formula>INDIRECT(ADDRESS(ROW(),COLUMN()))=TRUNC(INDIRECT(ADDRESS(ROW(),COLUMN())))</formula>
    </cfRule>
  </conditionalFormatting>
  <conditionalFormatting sqref="BB194:BE194">
    <cfRule type="expression" dxfId="1454" priority="24">
      <formula>INDIRECT(ADDRESS(ROW(),COLUMN()))=TRUNC(INDIRECT(ADDRESS(ROW(),COLUMN())))</formula>
    </cfRule>
  </conditionalFormatting>
  <conditionalFormatting sqref="W194:BA194">
    <cfRule type="expression" dxfId="1453" priority="23">
      <formula>INDIRECT(ADDRESS(ROW(),COLUMN()))=TRUNC(INDIRECT(ADDRESS(ROW(),COLUMN())))</formula>
    </cfRule>
  </conditionalFormatting>
  <conditionalFormatting sqref="BB196:BE196">
    <cfRule type="expression" dxfId="1452" priority="22">
      <formula>INDIRECT(ADDRESS(ROW(),COLUMN()))=TRUNC(INDIRECT(ADDRESS(ROW(),COLUMN())))</formula>
    </cfRule>
  </conditionalFormatting>
  <conditionalFormatting sqref="W196:BA196">
    <cfRule type="expression" dxfId="1451" priority="21">
      <formula>INDIRECT(ADDRESS(ROW(),COLUMN()))=TRUNC(INDIRECT(ADDRESS(ROW(),COLUMN())))</formula>
    </cfRule>
  </conditionalFormatting>
  <conditionalFormatting sqref="BB198:BE198">
    <cfRule type="expression" dxfId="1450" priority="20">
      <formula>INDIRECT(ADDRESS(ROW(),COLUMN()))=TRUNC(INDIRECT(ADDRESS(ROW(),COLUMN())))</formula>
    </cfRule>
  </conditionalFormatting>
  <conditionalFormatting sqref="W198:BA198">
    <cfRule type="expression" dxfId="1449" priority="19">
      <formula>INDIRECT(ADDRESS(ROW(),COLUMN()))=TRUNC(INDIRECT(ADDRESS(ROW(),COLUMN())))</formula>
    </cfRule>
  </conditionalFormatting>
  <conditionalFormatting sqref="BB200:BE200">
    <cfRule type="expression" dxfId="1448" priority="18">
      <formula>INDIRECT(ADDRESS(ROW(),COLUMN()))=TRUNC(INDIRECT(ADDRESS(ROW(),COLUMN())))</formula>
    </cfRule>
  </conditionalFormatting>
  <conditionalFormatting sqref="W200:BA200">
    <cfRule type="expression" dxfId="1447" priority="17">
      <formula>INDIRECT(ADDRESS(ROW(),COLUMN()))=TRUNC(INDIRECT(ADDRESS(ROW(),COLUMN())))</formula>
    </cfRule>
  </conditionalFormatting>
  <conditionalFormatting sqref="BB202:BE202">
    <cfRule type="expression" dxfId="1446" priority="16">
      <formula>INDIRECT(ADDRESS(ROW(),COLUMN()))=TRUNC(INDIRECT(ADDRESS(ROW(),COLUMN())))</formula>
    </cfRule>
  </conditionalFormatting>
  <conditionalFormatting sqref="W202:BA202">
    <cfRule type="expression" dxfId="1445" priority="15">
      <formula>INDIRECT(ADDRESS(ROW(),COLUMN()))=TRUNC(INDIRECT(ADDRESS(ROW(),COLUMN())))</formula>
    </cfRule>
  </conditionalFormatting>
  <conditionalFormatting sqref="BB204:BE204">
    <cfRule type="expression" dxfId="1444" priority="14">
      <formula>INDIRECT(ADDRESS(ROW(),COLUMN()))=TRUNC(INDIRECT(ADDRESS(ROW(),COLUMN())))</formula>
    </cfRule>
  </conditionalFormatting>
  <conditionalFormatting sqref="W204:BA204">
    <cfRule type="expression" dxfId="1443" priority="13">
      <formula>INDIRECT(ADDRESS(ROW(),COLUMN()))=TRUNC(INDIRECT(ADDRESS(ROW(),COLUMN())))</formula>
    </cfRule>
  </conditionalFormatting>
  <conditionalFormatting sqref="BB206:BE206">
    <cfRule type="expression" dxfId="1442" priority="12">
      <formula>INDIRECT(ADDRESS(ROW(),COLUMN()))=TRUNC(INDIRECT(ADDRESS(ROW(),COLUMN())))</formula>
    </cfRule>
  </conditionalFormatting>
  <conditionalFormatting sqref="W206:BA206">
    <cfRule type="expression" dxfId="1441" priority="11">
      <formula>INDIRECT(ADDRESS(ROW(),COLUMN()))=TRUNC(INDIRECT(ADDRESS(ROW(),COLUMN())))</formula>
    </cfRule>
  </conditionalFormatting>
  <conditionalFormatting sqref="BB208:BE208">
    <cfRule type="expression" dxfId="1440" priority="10">
      <formula>INDIRECT(ADDRESS(ROW(),COLUMN()))=TRUNC(INDIRECT(ADDRESS(ROW(),COLUMN())))</formula>
    </cfRule>
  </conditionalFormatting>
  <conditionalFormatting sqref="W208:BA208">
    <cfRule type="expression" dxfId="1439" priority="9">
      <formula>INDIRECT(ADDRESS(ROW(),COLUMN()))=TRUNC(INDIRECT(ADDRESS(ROW(),COLUMN())))</formula>
    </cfRule>
  </conditionalFormatting>
  <conditionalFormatting sqref="BB210:BE210">
    <cfRule type="expression" dxfId="1438" priority="8">
      <formula>INDIRECT(ADDRESS(ROW(),COLUMN()))=TRUNC(INDIRECT(ADDRESS(ROW(),COLUMN())))</formula>
    </cfRule>
  </conditionalFormatting>
  <conditionalFormatting sqref="W210:BA210">
    <cfRule type="expression" dxfId="1437" priority="7">
      <formula>INDIRECT(ADDRESS(ROW(),COLUMN()))=TRUNC(INDIRECT(ADDRESS(ROW(),COLUMN())))</formula>
    </cfRule>
  </conditionalFormatting>
  <conditionalFormatting sqref="BB212:BE212">
    <cfRule type="expression" dxfId="1436" priority="6">
      <formula>INDIRECT(ADDRESS(ROW(),COLUMN()))=TRUNC(INDIRECT(ADDRESS(ROW(),COLUMN())))</formula>
    </cfRule>
  </conditionalFormatting>
  <conditionalFormatting sqref="W212:BA212">
    <cfRule type="expression" dxfId="1435" priority="5">
      <formula>INDIRECT(ADDRESS(ROW(),COLUMN()))=TRUNC(INDIRECT(ADDRESS(ROW(),COLUMN())))</formula>
    </cfRule>
  </conditionalFormatting>
  <conditionalFormatting sqref="BB214:BE214">
    <cfRule type="expression" dxfId="1434" priority="4">
      <formula>INDIRECT(ADDRESS(ROW(),COLUMN()))=TRUNC(INDIRECT(ADDRESS(ROW(),COLUMN())))</formula>
    </cfRule>
  </conditionalFormatting>
  <conditionalFormatting sqref="W214:BA214">
    <cfRule type="expression" dxfId="1433" priority="3">
      <formula>INDIRECT(ADDRESS(ROW(),COLUMN()))=TRUNC(INDIRECT(ADDRESS(ROW(),COLUMN())))</formula>
    </cfRule>
  </conditionalFormatting>
  <conditionalFormatting sqref="BB216:BE216">
    <cfRule type="expression" dxfId="1432" priority="2">
      <formula>INDIRECT(ADDRESS(ROW(),COLUMN()))=TRUNC(INDIRECT(ADDRESS(ROW(),COLUMN())))</formula>
    </cfRule>
  </conditionalFormatting>
  <conditionalFormatting sqref="W216:BA216">
    <cfRule type="expression" dxfId="1431" priority="1">
      <formula>INDIRECT(ADDRESS(ROW(),COLUMN()))=TRUNC(INDIRECT(ADDRESS(ROW(),COLUMN())))</formula>
    </cfRule>
  </conditionalFormatting>
  <dataValidations count="10">
    <dataValidation allowBlank="1" showInputMessage="1" showErrorMessage="1" error="入力可能範囲　32～40" sqref="BE10" xr:uid="{0EC01F43-C3AC-4E15-88B8-27CD84D5C1E3}"/>
    <dataValidation type="list" allowBlank="1" showInputMessage="1" showErrorMessage="1" sqref="R228:S228" xr:uid="{E26B67A7-AB8D-4FD9-9B19-F36336D7FBC3}">
      <formula1>"週,暦月"</formula1>
    </dataValidation>
    <dataValidation type="list" allowBlank="1" showInputMessage="1" showErrorMessage="1" sqref="BE3:BH3" xr:uid="{0FCDFEFC-AF9E-459E-9709-88D02A8C45A5}">
      <formula1>"４週,暦月"</formula1>
    </dataValidation>
    <dataValidation type="list" allowBlank="1" showInputMessage="1" showErrorMessage="1" sqref="AF3:AF4" xr:uid="{3A2F4CE3-BCDD-456F-B725-D704C64BE0D3}">
      <formula1>#REF!</formula1>
    </dataValidation>
    <dataValidation type="decimal" allowBlank="1" showInputMessage="1" showErrorMessage="1" error="入力可能範囲　32～40" sqref="BA6:BB6" xr:uid="{93CFE6B3-B6E6-4A11-8197-B55619D65F86}">
      <formula1>32</formula1>
      <formula2>40</formula2>
    </dataValidation>
    <dataValidation type="list" allowBlank="1" showInputMessage="1" showErrorMessage="1" sqref="BE4:BH4" xr:uid="{393B5AB2-93BB-47A1-AEB3-4EF1E2846965}">
      <formula1>"予定,実績,予定・実績"</formula1>
    </dataValidation>
    <dataValidation type="list" allowBlank="1" showInputMessage="1" sqref="C17:D216" xr:uid="{E72E447F-F0EA-4C30-9F21-734196DFD99B}">
      <formula1>職種</formula1>
    </dataValidation>
    <dataValidation type="list" errorStyle="warning" allowBlank="1" showInputMessage="1" error="リストにない場合のみ、入力してください。" sqref="K17:N216" xr:uid="{D0BFF1B8-DA16-4AAF-B36D-1F5E0F9461BE}">
      <formula1>INDIRECT(C17)</formula1>
    </dataValidation>
    <dataValidation type="list" allowBlank="1" showInputMessage="1" sqref="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W215:BA215" xr:uid="{33D4D453-729A-45D4-BECF-287FB48DCFA6}">
      <formula1>シフト記号表</formula1>
    </dataValidation>
    <dataValidation type="list" allowBlank="1" showInputMessage="1" sqref="I17:J216" xr:uid="{ADA0D254-C8B3-434A-919C-99470C415DE4}">
      <formula1>"A, B, C, D"</formula1>
    </dataValidation>
  </dataValidations>
  <printOptions horizontalCentered="1"/>
  <pageMargins left="0.15748031496062992" right="0.15748031496062992" top="0.59055118110236227" bottom="0.35433070866141736" header="0.15748031496062992" footer="0.15748031496062992"/>
  <pageSetup paperSize="9" scale="44"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BFF890D5-8D87-4CB8-A31E-DA4501BECDE4}">
          <x14:formula1>
            <xm:f>'C:\Users\nw03114.WISTARIA\Desktop\2025新規申請、廃止、休止届＆変更届\標準様式\[2-3_標準様式1_06_勤務表_地域密着型介護老人福祉施設入所者生活介護.xlsx]プルダウン・リスト（従来型・ユニット型共通）'!#REF!</xm:f>
          </x14:formula1>
          <xm:sqref>AT1:BI1</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68BF8-4712-4483-9EDF-EDB655C08861}">
  <sheetPr>
    <tabColor rgb="FFFFFFCC"/>
    <pageSetUpPr fitToPage="1"/>
  </sheetPr>
  <dimension ref="A1:BS290"/>
  <sheetViews>
    <sheetView showGridLines="0" view="pageBreakPreview" zoomScaleNormal="55" zoomScaleSheetLayoutView="100" workbookViewId="0">
      <selection activeCell="AG3" sqref="AG3"/>
    </sheetView>
  </sheetViews>
  <sheetFormatPr defaultColWidth="4.5" defaultRowHeight="14.25" x14ac:dyDescent="0.15"/>
  <cols>
    <col min="1" max="1" width="0.875" style="536" customWidth="1"/>
    <col min="2" max="6" width="5.75" style="536" customWidth="1"/>
    <col min="7" max="8" width="8.125" style="536" customWidth="1"/>
    <col min="9" max="12" width="3.25" style="536" hidden="1" customWidth="1"/>
    <col min="13" max="14" width="3.25" style="536" customWidth="1"/>
    <col min="15" max="66" width="5.75" style="536" customWidth="1"/>
    <col min="67" max="67" width="1.125" style="536" customWidth="1"/>
    <col min="68" max="16384" width="4.5" style="536"/>
  </cols>
  <sheetData>
    <row r="1" spans="2:71" s="486" customFormat="1" ht="20.25" customHeight="1" x14ac:dyDescent="0.15">
      <c r="G1" s="487" t="s">
        <v>989</v>
      </c>
      <c r="H1" s="487"/>
      <c r="I1" s="487"/>
      <c r="J1" s="487"/>
      <c r="K1" s="487"/>
      <c r="L1" s="487"/>
      <c r="M1" s="487"/>
      <c r="N1" s="487"/>
      <c r="Q1" s="488" t="s">
        <v>723</v>
      </c>
      <c r="T1" s="487"/>
      <c r="U1" s="487"/>
      <c r="V1" s="487"/>
      <c r="W1" s="487"/>
      <c r="X1" s="487"/>
      <c r="Y1" s="487"/>
      <c r="Z1" s="487"/>
      <c r="AA1" s="487"/>
      <c r="AW1" s="490" t="s">
        <v>724</v>
      </c>
      <c r="AX1" s="2031" t="s">
        <v>940</v>
      </c>
      <c r="AY1" s="2032"/>
      <c r="AZ1" s="2032"/>
      <c r="BA1" s="2032"/>
      <c r="BB1" s="2032"/>
      <c r="BC1" s="2032"/>
      <c r="BD1" s="2032"/>
      <c r="BE1" s="2032"/>
      <c r="BF1" s="2032"/>
      <c r="BG1" s="2032"/>
      <c r="BH1" s="2032"/>
      <c r="BI1" s="2032"/>
      <c r="BJ1" s="2032"/>
      <c r="BK1" s="2032"/>
      <c r="BL1" s="2032"/>
      <c r="BM1" s="2032"/>
      <c r="BN1" s="490" t="s">
        <v>665</v>
      </c>
    </row>
    <row r="2" spans="2:71" s="497" customFormat="1" ht="20.25" customHeight="1" x14ac:dyDescent="0.15">
      <c r="N2" s="488"/>
      <c r="Q2" s="488"/>
      <c r="R2" s="488"/>
      <c r="T2" s="490"/>
      <c r="U2" s="490"/>
      <c r="V2" s="490"/>
      <c r="W2" s="490"/>
      <c r="X2" s="490"/>
      <c r="Y2" s="490"/>
      <c r="Z2" s="490"/>
      <c r="AA2" s="490"/>
      <c r="AF2" s="422" t="s">
        <v>666</v>
      </c>
      <c r="AG2" s="2033">
        <v>8</v>
      </c>
      <c r="AH2" s="2033"/>
      <c r="AI2" s="422" t="s">
        <v>664</v>
      </c>
      <c r="AJ2" s="2034">
        <f>IF(AG2=0,"",YEAR(DATE(2018+AG2,1,1)))</f>
        <v>2026</v>
      </c>
      <c r="AK2" s="2034"/>
      <c r="AL2" s="423" t="s">
        <v>667</v>
      </c>
      <c r="AM2" s="423" t="s">
        <v>668</v>
      </c>
      <c r="AN2" s="2033"/>
      <c r="AO2" s="2033"/>
      <c r="AP2" s="423" t="s">
        <v>669</v>
      </c>
      <c r="AW2" s="490" t="s">
        <v>725</v>
      </c>
      <c r="AX2" s="2033"/>
      <c r="AY2" s="2033"/>
      <c r="AZ2" s="2033"/>
      <c r="BA2" s="2033"/>
      <c r="BB2" s="2033"/>
      <c r="BC2" s="2033"/>
      <c r="BD2" s="2033"/>
      <c r="BE2" s="2033"/>
      <c r="BF2" s="2033"/>
      <c r="BG2" s="2033"/>
      <c r="BH2" s="2033"/>
      <c r="BI2" s="2033"/>
      <c r="BJ2" s="2033"/>
      <c r="BK2" s="2033"/>
      <c r="BL2" s="2033"/>
      <c r="BM2" s="2033"/>
      <c r="BN2" s="490" t="s">
        <v>665</v>
      </c>
      <c r="BO2" s="490"/>
      <c r="BP2" s="490"/>
      <c r="BQ2" s="490"/>
    </row>
    <row r="3" spans="2:71" s="497" customFormat="1" ht="20.25" customHeight="1" x14ac:dyDescent="0.15">
      <c r="N3" s="488"/>
      <c r="Q3" s="488"/>
      <c r="S3" s="490"/>
      <c r="T3" s="490"/>
      <c r="U3" s="490"/>
      <c r="V3" s="490"/>
      <c r="W3" s="490"/>
      <c r="X3" s="490"/>
      <c r="Y3" s="490"/>
      <c r="AG3" s="739"/>
      <c r="AH3" s="739"/>
      <c r="AI3" s="740"/>
      <c r="AJ3" s="741"/>
      <c r="AK3" s="740"/>
      <c r="BH3" s="498" t="s">
        <v>671</v>
      </c>
      <c r="BI3" s="2035" t="s">
        <v>672</v>
      </c>
      <c r="BJ3" s="2036"/>
      <c r="BK3" s="2036"/>
      <c r="BL3" s="2037"/>
      <c r="BM3" s="490"/>
    </row>
    <row r="4" spans="2:71" s="497" customFormat="1" ht="20.25" customHeight="1" x14ac:dyDescent="0.15">
      <c r="B4" s="491"/>
      <c r="C4" s="491"/>
      <c r="D4" s="491"/>
      <c r="E4" s="491"/>
      <c r="F4" s="491"/>
      <c r="G4" s="491"/>
      <c r="H4" s="491"/>
      <c r="I4" s="491"/>
      <c r="J4" s="491"/>
      <c r="K4" s="491"/>
      <c r="L4" s="491"/>
      <c r="M4" s="491"/>
      <c r="N4" s="492"/>
      <c r="O4" s="491"/>
      <c r="P4" s="491"/>
      <c r="Q4" s="492"/>
      <c r="R4" s="491"/>
      <c r="S4" s="493"/>
      <c r="T4" s="493"/>
      <c r="U4" s="493"/>
      <c r="V4" s="493"/>
      <c r="W4" s="493"/>
      <c r="X4" s="493"/>
      <c r="Y4" s="493"/>
      <c r="Z4" s="491"/>
      <c r="AA4" s="491"/>
      <c r="AB4" s="491"/>
      <c r="AC4" s="491"/>
      <c r="AD4" s="491"/>
      <c r="AE4" s="491"/>
      <c r="AF4" s="491"/>
      <c r="AG4" s="494"/>
      <c r="AH4" s="494"/>
      <c r="AI4" s="495"/>
      <c r="AJ4" s="496"/>
      <c r="AK4" s="495"/>
      <c r="AL4" s="491"/>
      <c r="AM4" s="491"/>
      <c r="AN4" s="491"/>
      <c r="AO4" s="491"/>
      <c r="AP4" s="491"/>
      <c r="AQ4" s="491"/>
      <c r="AR4" s="491"/>
      <c r="AS4" s="491"/>
      <c r="AT4" s="491"/>
      <c r="AU4" s="491"/>
      <c r="AV4" s="491"/>
      <c r="BH4" s="498" t="s">
        <v>673</v>
      </c>
      <c r="BI4" s="2035" t="s">
        <v>674</v>
      </c>
      <c r="BJ4" s="2036"/>
      <c r="BK4" s="2036"/>
      <c r="BL4" s="2037"/>
      <c r="BM4" s="490"/>
    </row>
    <row r="5" spans="2:71" s="497" customFormat="1" ht="9" customHeight="1" x14ac:dyDescent="0.15">
      <c r="B5" s="491"/>
      <c r="C5" s="491"/>
      <c r="D5" s="491"/>
      <c r="E5" s="491"/>
      <c r="F5" s="491"/>
      <c r="G5" s="491"/>
      <c r="H5" s="491"/>
      <c r="I5" s="491"/>
      <c r="J5" s="491"/>
      <c r="K5" s="491"/>
      <c r="L5" s="491"/>
      <c r="M5" s="491"/>
      <c r="N5" s="492"/>
      <c r="O5" s="491"/>
      <c r="P5" s="491"/>
      <c r="Q5" s="492"/>
      <c r="R5" s="491"/>
      <c r="S5" s="493"/>
      <c r="T5" s="493"/>
      <c r="U5" s="493"/>
      <c r="V5" s="493"/>
      <c r="W5" s="493"/>
      <c r="X5" s="493"/>
      <c r="Y5" s="493"/>
      <c r="Z5" s="491"/>
      <c r="AA5" s="491"/>
      <c r="AB5" s="491"/>
      <c r="AC5" s="491"/>
      <c r="AD5" s="491"/>
      <c r="AE5" s="491"/>
      <c r="AF5" s="491"/>
      <c r="AG5" s="499"/>
      <c r="AH5" s="499"/>
      <c r="AI5" s="491"/>
      <c r="AJ5" s="491"/>
      <c r="AK5" s="491"/>
      <c r="AL5" s="491"/>
      <c r="AM5" s="491"/>
      <c r="AN5" s="441"/>
      <c r="AO5" s="441"/>
      <c r="AP5" s="441"/>
      <c r="AQ5" s="441"/>
      <c r="AR5" s="441"/>
      <c r="AS5" s="441"/>
      <c r="AT5" s="441"/>
      <c r="AU5" s="441"/>
      <c r="AV5" s="441"/>
      <c r="AW5" s="486"/>
      <c r="AX5" s="486"/>
      <c r="AY5" s="486"/>
      <c r="AZ5" s="486"/>
      <c r="BA5" s="486"/>
      <c r="BB5" s="486"/>
      <c r="BC5" s="486"/>
      <c r="BD5" s="486"/>
      <c r="BE5" s="486"/>
      <c r="BF5" s="486"/>
      <c r="BG5" s="486"/>
      <c r="BH5" s="486"/>
      <c r="BI5" s="486"/>
      <c r="BJ5" s="486"/>
      <c r="BK5" s="486"/>
      <c r="BL5" s="500"/>
      <c r="BM5" s="500"/>
    </row>
    <row r="6" spans="2:71" s="497" customFormat="1" ht="21" customHeight="1" x14ac:dyDescent="0.15">
      <c r="B6" s="501"/>
      <c r="C6" s="501"/>
      <c r="D6" s="501"/>
      <c r="E6" s="501"/>
      <c r="F6" s="501"/>
      <c r="G6" s="507"/>
      <c r="H6" s="507"/>
      <c r="I6" s="507"/>
      <c r="J6" s="507"/>
      <c r="K6" s="507"/>
      <c r="L6" s="507"/>
      <c r="M6" s="507"/>
      <c r="N6" s="507"/>
      <c r="O6" s="443"/>
      <c r="P6" s="443"/>
      <c r="Q6" s="443"/>
      <c r="R6" s="435"/>
      <c r="S6" s="443"/>
      <c r="T6" s="443"/>
      <c r="U6" s="443"/>
      <c r="V6" s="491"/>
      <c r="W6" s="491"/>
      <c r="X6" s="491"/>
      <c r="Y6" s="491"/>
      <c r="Z6" s="491"/>
      <c r="AA6" s="491"/>
      <c r="AB6" s="491"/>
      <c r="AC6" s="491"/>
      <c r="AD6" s="491"/>
      <c r="AE6" s="491"/>
      <c r="AF6" s="491"/>
      <c r="AG6" s="491"/>
      <c r="AH6" s="491"/>
      <c r="AI6" s="491"/>
      <c r="AJ6" s="491"/>
      <c r="AK6" s="491"/>
      <c r="AL6" s="491"/>
      <c r="AM6" s="491"/>
      <c r="AN6" s="441"/>
      <c r="AO6" s="441"/>
      <c r="AP6" s="441"/>
      <c r="AQ6" s="441"/>
      <c r="AR6" s="441"/>
      <c r="AS6" s="441" t="s">
        <v>884</v>
      </c>
      <c r="AT6" s="441"/>
      <c r="AU6" s="441"/>
      <c r="AV6" s="441"/>
      <c r="AW6" s="486"/>
      <c r="AX6" s="486"/>
      <c r="AY6" s="486"/>
      <c r="BA6" s="430"/>
      <c r="BB6" s="430"/>
      <c r="BC6" s="725"/>
      <c r="BD6" s="486"/>
      <c r="BE6" s="2095">
        <v>40</v>
      </c>
      <c r="BF6" s="2096"/>
      <c r="BG6" s="725" t="s">
        <v>676</v>
      </c>
      <c r="BH6" s="486"/>
      <c r="BI6" s="2095">
        <v>160</v>
      </c>
      <c r="BJ6" s="2096"/>
      <c r="BK6" s="725" t="s">
        <v>677</v>
      </c>
      <c r="BL6" s="486"/>
      <c r="BM6" s="500"/>
    </row>
    <row r="7" spans="2:71" s="497" customFormat="1" ht="5.25" customHeight="1" x14ac:dyDescent="0.15">
      <c r="B7" s="501"/>
      <c r="C7" s="501"/>
      <c r="D7" s="501"/>
      <c r="E7" s="501"/>
      <c r="F7" s="501"/>
      <c r="G7" s="447"/>
      <c r="H7" s="447"/>
      <c r="I7" s="447"/>
      <c r="J7" s="447"/>
      <c r="K7" s="447"/>
      <c r="L7" s="447"/>
      <c r="M7" s="447"/>
      <c r="N7" s="443"/>
      <c r="O7" s="443"/>
      <c r="P7" s="443"/>
      <c r="Q7" s="435"/>
      <c r="R7" s="443"/>
      <c r="S7" s="443"/>
      <c r="T7" s="443"/>
      <c r="U7" s="443"/>
      <c r="V7" s="491"/>
      <c r="W7" s="491"/>
      <c r="X7" s="491"/>
      <c r="Y7" s="491"/>
      <c r="Z7" s="491"/>
      <c r="AA7" s="491"/>
      <c r="AB7" s="491"/>
      <c r="AC7" s="491"/>
      <c r="AD7" s="491"/>
      <c r="AE7" s="491"/>
      <c r="AF7" s="491"/>
      <c r="AG7" s="491"/>
      <c r="AH7" s="491"/>
      <c r="AI7" s="491"/>
      <c r="AJ7" s="491"/>
      <c r="AK7" s="491"/>
      <c r="AL7" s="491"/>
      <c r="AM7" s="491"/>
      <c r="AN7" s="441"/>
      <c r="AO7" s="441"/>
      <c r="AP7" s="441"/>
      <c r="AQ7" s="441"/>
      <c r="AR7" s="441"/>
      <c r="AS7" s="441"/>
      <c r="AT7" s="441"/>
      <c r="AU7" s="441"/>
      <c r="AV7" s="441"/>
      <c r="AW7" s="441"/>
      <c r="AX7" s="441"/>
      <c r="AY7" s="441"/>
      <c r="AZ7" s="441"/>
      <c r="BA7" s="441"/>
      <c r="BB7" s="441"/>
      <c r="BC7" s="441"/>
      <c r="BD7" s="441"/>
      <c r="BE7" s="441"/>
      <c r="BF7" s="441"/>
      <c r="BG7" s="441"/>
      <c r="BH7" s="441"/>
      <c r="BI7" s="441"/>
      <c r="BJ7" s="441"/>
      <c r="BK7" s="441"/>
      <c r="BL7" s="524"/>
      <c r="BM7" s="524"/>
      <c r="BN7" s="491"/>
    </row>
    <row r="8" spans="2:71" s="497" customFormat="1" ht="21" customHeight="1" x14ac:dyDescent="0.15">
      <c r="B8" s="446"/>
      <c r="C8" s="446"/>
      <c r="D8" s="446"/>
      <c r="E8" s="446"/>
      <c r="F8" s="446"/>
      <c r="G8" s="435"/>
      <c r="H8" s="435"/>
      <c r="I8" s="435"/>
      <c r="J8" s="435"/>
      <c r="K8" s="435"/>
      <c r="L8" s="435"/>
      <c r="M8" s="435"/>
      <c r="N8" s="443"/>
      <c r="O8" s="443"/>
      <c r="P8" s="443"/>
      <c r="Q8" s="435"/>
      <c r="R8" s="443"/>
      <c r="S8" s="443"/>
      <c r="T8" s="443"/>
      <c r="U8" s="443"/>
      <c r="V8" s="491"/>
      <c r="W8" s="491"/>
      <c r="X8" s="491"/>
      <c r="Y8" s="491"/>
      <c r="Z8" s="491"/>
      <c r="AA8" s="491"/>
      <c r="AB8" s="491"/>
      <c r="AC8" s="491"/>
      <c r="AD8" s="491"/>
      <c r="AE8" s="491"/>
      <c r="AF8" s="491"/>
      <c r="AG8" s="491"/>
      <c r="AH8" s="491"/>
      <c r="AI8" s="491"/>
      <c r="AJ8" s="491"/>
      <c r="AK8" s="491"/>
      <c r="AL8" s="491"/>
      <c r="AM8" s="491"/>
      <c r="AN8" s="506"/>
      <c r="AO8" s="506"/>
      <c r="AP8" s="506"/>
      <c r="AQ8" s="507"/>
      <c r="AR8" s="502"/>
      <c r="AS8" s="504"/>
      <c r="AT8" s="504"/>
      <c r="AU8" s="501"/>
      <c r="AV8" s="430"/>
      <c r="AW8" s="430"/>
      <c r="AX8" s="430"/>
      <c r="AY8" s="508"/>
      <c r="AZ8" s="508"/>
      <c r="BA8" s="441"/>
      <c r="BB8" s="430"/>
      <c r="BC8" s="430"/>
      <c r="BD8" s="435"/>
      <c r="BE8" s="441"/>
      <c r="BF8" s="441" t="s">
        <v>678</v>
      </c>
      <c r="BG8" s="441"/>
      <c r="BH8" s="441"/>
      <c r="BI8" s="2097">
        <f>DAY(EOMONTH(DATE(AJ2,AN2,1),0))</f>
        <v>31</v>
      </c>
      <c r="BJ8" s="2098"/>
      <c r="BK8" s="441" t="s">
        <v>679</v>
      </c>
      <c r="BL8" s="441"/>
      <c r="BM8" s="441"/>
      <c r="BN8" s="491"/>
      <c r="BQ8" s="490"/>
      <c r="BR8" s="490"/>
      <c r="BS8" s="490"/>
    </row>
    <row r="9" spans="2:71" s="497" customFormat="1" ht="5.25" customHeight="1" x14ac:dyDescent="0.15">
      <c r="B9" s="446"/>
      <c r="C9" s="446"/>
      <c r="D9" s="446"/>
      <c r="E9" s="446"/>
      <c r="F9" s="446"/>
      <c r="G9" s="435"/>
      <c r="H9" s="435"/>
      <c r="I9" s="435"/>
      <c r="J9" s="435"/>
      <c r="K9" s="435"/>
      <c r="L9" s="435"/>
      <c r="M9" s="435"/>
      <c r="N9" s="443"/>
      <c r="O9" s="443"/>
      <c r="P9" s="443"/>
      <c r="Q9" s="435"/>
      <c r="R9" s="443"/>
      <c r="S9" s="443"/>
      <c r="T9" s="443"/>
      <c r="U9" s="443"/>
      <c r="V9" s="491"/>
      <c r="W9" s="491"/>
      <c r="X9" s="491"/>
      <c r="Y9" s="491"/>
      <c r="Z9" s="491"/>
      <c r="AA9" s="491"/>
      <c r="AB9" s="491"/>
      <c r="AC9" s="491"/>
      <c r="AD9" s="491"/>
      <c r="AE9" s="491"/>
      <c r="AF9" s="491"/>
      <c r="AG9" s="491"/>
      <c r="AH9" s="491"/>
      <c r="AI9" s="491"/>
      <c r="AJ9" s="491"/>
      <c r="AK9" s="491"/>
      <c r="AL9" s="491"/>
      <c r="AM9" s="491"/>
      <c r="AN9" s="506"/>
      <c r="AO9" s="506"/>
      <c r="AP9" s="506"/>
      <c r="AQ9" s="507"/>
      <c r="AR9" s="502"/>
      <c r="AS9" s="504"/>
      <c r="AT9" s="504"/>
      <c r="AU9" s="501"/>
      <c r="AV9" s="430"/>
      <c r="AW9" s="430"/>
      <c r="AX9" s="430"/>
      <c r="AY9" s="508"/>
      <c r="AZ9" s="508"/>
      <c r="BA9" s="441"/>
      <c r="BB9" s="430"/>
      <c r="BC9" s="430"/>
      <c r="BD9" s="435"/>
      <c r="BE9" s="441"/>
      <c r="BF9" s="441"/>
      <c r="BG9" s="441"/>
      <c r="BH9" s="441"/>
      <c r="BI9" s="435"/>
      <c r="BJ9" s="435"/>
      <c r="BK9" s="441"/>
      <c r="BL9" s="441"/>
      <c r="BM9" s="441"/>
      <c r="BN9" s="491"/>
      <c r="BQ9" s="490"/>
      <c r="BR9" s="490"/>
      <c r="BS9" s="490"/>
    </row>
    <row r="10" spans="2:71" s="497" customFormat="1" ht="21" customHeight="1" x14ac:dyDescent="0.15">
      <c r="B10" s="446"/>
      <c r="C10" s="446"/>
      <c r="D10" s="446"/>
      <c r="E10" s="446"/>
      <c r="F10" s="446"/>
      <c r="G10" s="435"/>
      <c r="H10" s="435"/>
      <c r="I10" s="435"/>
      <c r="J10" s="435"/>
      <c r="K10" s="435"/>
      <c r="L10" s="435"/>
      <c r="M10" s="435"/>
      <c r="N10" s="443"/>
      <c r="O10" s="443"/>
      <c r="P10" s="443"/>
      <c r="Q10" s="435"/>
      <c r="R10" s="443"/>
      <c r="S10" s="443"/>
      <c r="T10" s="443"/>
      <c r="U10" s="443"/>
      <c r="V10" s="491"/>
      <c r="W10" s="491"/>
      <c r="X10" s="491"/>
      <c r="Y10" s="491"/>
      <c r="Z10" s="491"/>
      <c r="AA10" s="491"/>
      <c r="AB10" s="491"/>
      <c r="AC10" s="491"/>
      <c r="AD10" s="491"/>
      <c r="AE10" s="491"/>
      <c r="AF10" s="491"/>
      <c r="AG10" s="491"/>
      <c r="AH10" s="491"/>
      <c r="AI10" s="491"/>
      <c r="AJ10" s="491"/>
      <c r="AK10" s="491"/>
      <c r="AL10" s="491"/>
      <c r="AM10" s="491"/>
      <c r="AN10" s="506"/>
      <c r="AO10" s="506"/>
      <c r="AP10" s="506"/>
      <c r="AQ10" s="507"/>
      <c r="AR10" s="502"/>
      <c r="AS10" s="504"/>
      <c r="AT10" s="504"/>
      <c r="AU10" s="441" t="s">
        <v>939</v>
      </c>
      <c r="AV10" s="430"/>
      <c r="AW10" s="441"/>
      <c r="AX10" s="507"/>
      <c r="AY10" s="507"/>
      <c r="AZ10" s="440"/>
      <c r="BA10" s="441"/>
      <c r="BB10" s="512"/>
      <c r="BC10" s="512"/>
      <c r="BD10" s="512"/>
      <c r="BE10" s="441"/>
      <c r="BF10" s="441"/>
      <c r="BG10" s="524" t="s">
        <v>896</v>
      </c>
      <c r="BH10" s="441"/>
      <c r="BI10" s="2095"/>
      <c r="BJ10" s="2096"/>
      <c r="BK10" s="725" t="s">
        <v>425</v>
      </c>
      <c r="BL10" s="441"/>
      <c r="BM10" s="441"/>
      <c r="BN10" s="491"/>
      <c r="BQ10" s="490"/>
      <c r="BR10" s="490"/>
      <c r="BS10" s="490"/>
    </row>
    <row r="11" spans="2:71" ht="5.25" customHeight="1" thickBot="1" x14ac:dyDescent="0.2">
      <c r="B11" s="534"/>
      <c r="C11" s="534"/>
      <c r="D11" s="534"/>
      <c r="E11" s="534"/>
      <c r="F11" s="534"/>
      <c r="G11" s="535"/>
      <c r="H11" s="535"/>
      <c r="I11" s="535"/>
      <c r="J11" s="535"/>
      <c r="K11" s="535"/>
      <c r="L11" s="535"/>
      <c r="M11" s="535"/>
      <c r="N11" s="535"/>
      <c r="O11" s="534"/>
      <c r="P11" s="534"/>
      <c r="Q11" s="534"/>
      <c r="R11" s="534"/>
      <c r="S11" s="534"/>
      <c r="T11" s="534"/>
      <c r="U11" s="534"/>
      <c r="V11" s="534"/>
      <c r="W11" s="534"/>
      <c r="X11" s="534"/>
      <c r="Y11" s="534"/>
      <c r="Z11" s="534"/>
      <c r="AA11" s="534"/>
      <c r="AB11" s="534"/>
      <c r="AC11" s="534"/>
      <c r="AD11" s="534"/>
      <c r="AE11" s="534"/>
      <c r="AF11" s="534"/>
      <c r="AG11" s="535"/>
      <c r="AH11" s="534"/>
      <c r="AI11" s="534"/>
      <c r="AJ11" s="534"/>
      <c r="AK11" s="534"/>
      <c r="AL11" s="534"/>
      <c r="AM11" s="534"/>
      <c r="AN11" s="534"/>
      <c r="AO11" s="534"/>
      <c r="AP11" s="534"/>
      <c r="AQ11" s="534"/>
      <c r="AR11" s="534"/>
      <c r="AS11" s="534"/>
      <c r="AT11" s="534"/>
      <c r="AU11" s="534"/>
      <c r="AV11" s="534"/>
      <c r="AX11" s="598"/>
      <c r="BO11" s="537"/>
      <c r="BP11" s="537"/>
      <c r="BQ11" s="537"/>
    </row>
    <row r="12" spans="2:71" ht="21.6" customHeight="1" x14ac:dyDescent="0.15">
      <c r="B12" s="2099" t="s">
        <v>680</v>
      </c>
      <c r="C12" s="2410" t="s">
        <v>941</v>
      </c>
      <c r="D12" s="2083" t="s">
        <v>942</v>
      </c>
      <c r="E12" s="2115"/>
      <c r="F12" s="2413"/>
      <c r="G12" s="2083" t="s">
        <v>919</v>
      </c>
      <c r="H12" s="2102"/>
      <c r="I12" s="742"/>
      <c r="J12" s="685"/>
      <c r="K12" s="742"/>
      <c r="L12" s="685"/>
      <c r="M12" s="2105" t="s">
        <v>920</v>
      </c>
      <c r="N12" s="2106"/>
      <c r="O12" s="2111" t="s">
        <v>921</v>
      </c>
      <c r="P12" s="2084"/>
      <c r="Q12" s="2084"/>
      <c r="R12" s="2102"/>
      <c r="S12" s="2111" t="s">
        <v>922</v>
      </c>
      <c r="T12" s="2084"/>
      <c r="U12" s="2084"/>
      <c r="V12" s="2084"/>
      <c r="W12" s="2102"/>
      <c r="X12" s="743"/>
      <c r="Y12" s="743"/>
      <c r="Z12" s="744"/>
      <c r="AA12" s="2114" t="s">
        <v>923</v>
      </c>
      <c r="AB12" s="2115"/>
      <c r="AC12" s="2115"/>
      <c r="AD12" s="2115"/>
      <c r="AE12" s="2115"/>
      <c r="AF12" s="2115"/>
      <c r="AG12" s="2115"/>
      <c r="AH12" s="2115"/>
      <c r="AI12" s="2115"/>
      <c r="AJ12" s="2115"/>
      <c r="AK12" s="2115"/>
      <c r="AL12" s="2115"/>
      <c r="AM12" s="2115"/>
      <c r="AN12" s="2115"/>
      <c r="AO12" s="2115"/>
      <c r="AP12" s="2115"/>
      <c r="AQ12" s="2115"/>
      <c r="AR12" s="2115"/>
      <c r="AS12" s="2115"/>
      <c r="AT12" s="2115"/>
      <c r="AU12" s="2115"/>
      <c r="AV12" s="2115"/>
      <c r="AW12" s="2115"/>
      <c r="AX12" s="2115"/>
      <c r="AY12" s="2115"/>
      <c r="AZ12" s="2115"/>
      <c r="BA12" s="2115"/>
      <c r="BB12" s="2115"/>
      <c r="BC12" s="2115"/>
      <c r="BD12" s="2115"/>
      <c r="BE12" s="2115"/>
      <c r="BF12" s="2071" t="str">
        <f>IF(BI3="４週","(12)1～4週目の勤務時間数合計","(12)1か月の勤務時間数　合計")</f>
        <v>(12)1～4週目の勤務時間数合計</v>
      </c>
      <c r="BG12" s="2072"/>
      <c r="BH12" s="2077" t="s">
        <v>924</v>
      </c>
      <c r="BI12" s="2078"/>
      <c r="BJ12" s="2083" t="s">
        <v>925</v>
      </c>
      <c r="BK12" s="2084"/>
      <c r="BL12" s="2084"/>
      <c r="BM12" s="2084"/>
      <c r="BN12" s="2085"/>
    </row>
    <row r="13" spans="2:71" ht="20.25" customHeight="1" x14ac:dyDescent="0.15">
      <c r="B13" s="2100"/>
      <c r="C13" s="2411"/>
      <c r="D13" s="2414"/>
      <c r="E13" s="2415"/>
      <c r="F13" s="2416"/>
      <c r="G13" s="2086"/>
      <c r="H13" s="2103"/>
      <c r="I13" s="745"/>
      <c r="J13" s="686"/>
      <c r="K13" s="745"/>
      <c r="L13" s="686"/>
      <c r="M13" s="2107"/>
      <c r="N13" s="2108"/>
      <c r="O13" s="2112"/>
      <c r="P13" s="2087"/>
      <c r="Q13" s="2087"/>
      <c r="R13" s="2103"/>
      <c r="S13" s="2112"/>
      <c r="T13" s="2087"/>
      <c r="U13" s="2087"/>
      <c r="V13" s="2087"/>
      <c r="W13" s="2103"/>
      <c r="X13" s="746"/>
      <c r="Y13" s="746"/>
      <c r="Z13" s="747"/>
      <c r="AA13" s="2092" t="s">
        <v>686</v>
      </c>
      <c r="AB13" s="2092"/>
      <c r="AC13" s="2092"/>
      <c r="AD13" s="2092"/>
      <c r="AE13" s="2092"/>
      <c r="AF13" s="2092"/>
      <c r="AG13" s="2093"/>
      <c r="AH13" s="2094" t="s">
        <v>687</v>
      </c>
      <c r="AI13" s="2092"/>
      <c r="AJ13" s="2092"/>
      <c r="AK13" s="2092"/>
      <c r="AL13" s="2092"/>
      <c r="AM13" s="2092"/>
      <c r="AN13" s="2093"/>
      <c r="AO13" s="2094" t="s">
        <v>688</v>
      </c>
      <c r="AP13" s="2092"/>
      <c r="AQ13" s="2092"/>
      <c r="AR13" s="2092"/>
      <c r="AS13" s="2092"/>
      <c r="AT13" s="2092"/>
      <c r="AU13" s="2093"/>
      <c r="AV13" s="2094" t="s">
        <v>689</v>
      </c>
      <c r="AW13" s="2092"/>
      <c r="AX13" s="2092"/>
      <c r="AY13" s="2092"/>
      <c r="AZ13" s="2092"/>
      <c r="BA13" s="2092"/>
      <c r="BB13" s="2093"/>
      <c r="BC13" s="2094" t="s">
        <v>690</v>
      </c>
      <c r="BD13" s="2092"/>
      <c r="BE13" s="2092"/>
      <c r="BF13" s="2073"/>
      <c r="BG13" s="2074"/>
      <c r="BH13" s="2079"/>
      <c r="BI13" s="2080"/>
      <c r="BJ13" s="2086"/>
      <c r="BK13" s="2087"/>
      <c r="BL13" s="2087"/>
      <c r="BM13" s="2087"/>
      <c r="BN13" s="2088"/>
    </row>
    <row r="14" spans="2:71" ht="20.25" customHeight="1" x14ac:dyDescent="0.15">
      <c r="B14" s="2100"/>
      <c r="C14" s="2411"/>
      <c r="D14" s="2414"/>
      <c r="E14" s="2415"/>
      <c r="F14" s="2416"/>
      <c r="G14" s="2086"/>
      <c r="H14" s="2103"/>
      <c r="I14" s="745"/>
      <c r="J14" s="686"/>
      <c r="K14" s="745"/>
      <c r="L14" s="686"/>
      <c r="M14" s="2107"/>
      <c r="N14" s="2108"/>
      <c r="O14" s="2112"/>
      <c r="P14" s="2087"/>
      <c r="Q14" s="2087"/>
      <c r="R14" s="2103"/>
      <c r="S14" s="2112"/>
      <c r="T14" s="2087"/>
      <c r="U14" s="2087"/>
      <c r="V14" s="2087"/>
      <c r="W14" s="2103"/>
      <c r="X14" s="746"/>
      <c r="Y14" s="746"/>
      <c r="Z14" s="747"/>
      <c r="AA14" s="541">
        <v>1</v>
      </c>
      <c r="AB14" s="539">
        <v>2</v>
      </c>
      <c r="AC14" s="539">
        <v>3</v>
      </c>
      <c r="AD14" s="539">
        <v>4</v>
      </c>
      <c r="AE14" s="539">
        <v>5</v>
      </c>
      <c r="AF14" s="539">
        <v>6</v>
      </c>
      <c r="AG14" s="540">
        <v>7</v>
      </c>
      <c r="AH14" s="538">
        <v>8</v>
      </c>
      <c r="AI14" s="539">
        <v>9</v>
      </c>
      <c r="AJ14" s="539">
        <v>10</v>
      </c>
      <c r="AK14" s="539">
        <v>11</v>
      </c>
      <c r="AL14" s="539">
        <v>12</v>
      </c>
      <c r="AM14" s="539">
        <v>13</v>
      </c>
      <c r="AN14" s="540">
        <v>14</v>
      </c>
      <c r="AO14" s="541">
        <v>15</v>
      </c>
      <c r="AP14" s="539">
        <v>16</v>
      </c>
      <c r="AQ14" s="539">
        <v>17</v>
      </c>
      <c r="AR14" s="539">
        <v>18</v>
      </c>
      <c r="AS14" s="539">
        <v>19</v>
      </c>
      <c r="AT14" s="539">
        <v>20</v>
      </c>
      <c r="AU14" s="540">
        <v>21</v>
      </c>
      <c r="AV14" s="538">
        <v>22</v>
      </c>
      <c r="AW14" s="539">
        <v>23</v>
      </c>
      <c r="AX14" s="539">
        <v>24</v>
      </c>
      <c r="AY14" s="539">
        <v>25</v>
      </c>
      <c r="AZ14" s="539">
        <v>26</v>
      </c>
      <c r="BA14" s="539">
        <v>27</v>
      </c>
      <c r="BB14" s="540">
        <v>28</v>
      </c>
      <c r="BC14" s="542" t="str">
        <f>IF($BI$3="実績",IF(DAY(DATE($AJ$2,$AN$2,29))=29,29,""),"")</f>
        <v/>
      </c>
      <c r="BD14" s="543" t="str">
        <f>IF($BI$3="実績",IF(DAY(DATE($AJ$2,$AN$2,30))=30,30,""),"")</f>
        <v/>
      </c>
      <c r="BE14" s="544" t="str">
        <f>IF($BI$3="実績",IF(DAY(DATE($AJ$2,$AN$2,31))=31,31,""),"")</f>
        <v/>
      </c>
      <c r="BF14" s="2073"/>
      <c r="BG14" s="2074"/>
      <c r="BH14" s="2079"/>
      <c r="BI14" s="2080"/>
      <c r="BJ14" s="2086"/>
      <c r="BK14" s="2087"/>
      <c r="BL14" s="2087"/>
      <c r="BM14" s="2087"/>
      <c r="BN14" s="2088"/>
    </row>
    <row r="15" spans="2:71" ht="20.25" hidden="1" customHeight="1" x14ac:dyDescent="0.15">
      <c r="B15" s="2100"/>
      <c r="C15" s="2411"/>
      <c r="D15" s="2414"/>
      <c r="E15" s="2415"/>
      <c r="F15" s="2416"/>
      <c r="G15" s="2086"/>
      <c r="H15" s="2103"/>
      <c r="I15" s="745"/>
      <c r="J15" s="686"/>
      <c r="K15" s="745"/>
      <c r="L15" s="686"/>
      <c r="M15" s="2107"/>
      <c r="N15" s="2108"/>
      <c r="O15" s="2112"/>
      <c r="P15" s="2087"/>
      <c r="Q15" s="2087"/>
      <c r="R15" s="2103"/>
      <c r="S15" s="2112"/>
      <c r="T15" s="2087"/>
      <c r="U15" s="2087"/>
      <c r="V15" s="2087"/>
      <c r="W15" s="2103"/>
      <c r="X15" s="746"/>
      <c r="Y15" s="746"/>
      <c r="Z15" s="747"/>
      <c r="AA15" s="541">
        <f>WEEKDAY(DATE($AJ$2,$AN$2,1))</f>
        <v>2</v>
      </c>
      <c r="AB15" s="539">
        <f>WEEKDAY(DATE($AJ$2,$AN$2,2))</f>
        <v>3</v>
      </c>
      <c r="AC15" s="539">
        <f>WEEKDAY(DATE($AJ$2,$AN$2,3))</f>
        <v>4</v>
      </c>
      <c r="AD15" s="539">
        <f>WEEKDAY(DATE($AJ$2,$AN$2,4))</f>
        <v>5</v>
      </c>
      <c r="AE15" s="539">
        <f>WEEKDAY(DATE($AJ$2,$AN$2,5))</f>
        <v>6</v>
      </c>
      <c r="AF15" s="539">
        <f>WEEKDAY(DATE($AJ$2,$AN$2,6))</f>
        <v>7</v>
      </c>
      <c r="AG15" s="540">
        <f>WEEKDAY(DATE($AJ$2,$AN$2,7))</f>
        <v>1</v>
      </c>
      <c r="AH15" s="538">
        <f>WEEKDAY(DATE($AJ$2,$AN$2,8))</f>
        <v>2</v>
      </c>
      <c r="AI15" s="539">
        <f>WEEKDAY(DATE($AJ$2,$AN$2,9))</f>
        <v>3</v>
      </c>
      <c r="AJ15" s="539">
        <f>WEEKDAY(DATE($AJ$2,$AN$2,10))</f>
        <v>4</v>
      </c>
      <c r="AK15" s="539">
        <f>WEEKDAY(DATE($AJ$2,$AN$2,11))</f>
        <v>5</v>
      </c>
      <c r="AL15" s="539">
        <f>WEEKDAY(DATE($AJ$2,$AN$2,12))</f>
        <v>6</v>
      </c>
      <c r="AM15" s="539">
        <f>WEEKDAY(DATE($AJ$2,$AN$2,13))</f>
        <v>7</v>
      </c>
      <c r="AN15" s="540">
        <f>WEEKDAY(DATE($AJ$2,$AN$2,14))</f>
        <v>1</v>
      </c>
      <c r="AO15" s="538">
        <f>WEEKDAY(DATE($AJ$2,$AN$2,15))</f>
        <v>2</v>
      </c>
      <c r="AP15" s="539">
        <f>WEEKDAY(DATE($AJ$2,$AN$2,16))</f>
        <v>3</v>
      </c>
      <c r="AQ15" s="539">
        <f>WEEKDAY(DATE($AJ$2,$AN$2,17))</f>
        <v>4</v>
      </c>
      <c r="AR15" s="539">
        <f>WEEKDAY(DATE($AJ$2,$AN$2,18))</f>
        <v>5</v>
      </c>
      <c r="AS15" s="539">
        <f>WEEKDAY(DATE($AJ$2,$AN$2,19))</f>
        <v>6</v>
      </c>
      <c r="AT15" s="539">
        <f>WEEKDAY(DATE($AJ$2,$AN$2,20))</f>
        <v>7</v>
      </c>
      <c r="AU15" s="540">
        <f>WEEKDAY(DATE($AJ$2,$AN$2,21))</f>
        <v>1</v>
      </c>
      <c r="AV15" s="538">
        <f>WEEKDAY(DATE($AJ$2,$AN$2,22))</f>
        <v>2</v>
      </c>
      <c r="AW15" s="539">
        <f>WEEKDAY(DATE($AJ$2,$AN$2,23))</f>
        <v>3</v>
      </c>
      <c r="AX15" s="539">
        <f>WEEKDAY(DATE($AJ$2,$AN$2,24))</f>
        <v>4</v>
      </c>
      <c r="AY15" s="539">
        <f>WEEKDAY(DATE($AJ$2,$AN$2,25))</f>
        <v>5</v>
      </c>
      <c r="AZ15" s="539">
        <f>WEEKDAY(DATE($AJ$2,$AN$2,26))</f>
        <v>6</v>
      </c>
      <c r="BA15" s="539">
        <f>WEEKDAY(DATE($AJ$2,$AN$2,27))</f>
        <v>7</v>
      </c>
      <c r="BB15" s="540">
        <f>WEEKDAY(DATE($AJ$2,$AN$2,28))</f>
        <v>1</v>
      </c>
      <c r="BC15" s="538">
        <f>IF(BC14=29,WEEKDAY(DATE($AJ$2,$AN$2,29)),0)</f>
        <v>0</v>
      </c>
      <c r="BD15" s="539">
        <f>IF(BD14=30,WEEKDAY(DATE($AJ$2,$AN$2,30)),0)</f>
        <v>0</v>
      </c>
      <c r="BE15" s="540">
        <f>IF(BE14=31,WEEKDAY(DATE($AJ$2,$AN$2,31)),0)</f>
        <v>0</v>
      </c>
      <c r="BF15" s="2073"/>
      <c r="BG15" s="2074"/>
      <c r="BH15" s="2079"/>
      <c r="BI15" s="2080"/>
      <c r="BJ15" s="2086"/>
      <c r="BK15" s="2087"/>
      <c r="BL15" s="2087"/>
      <c r="BM15" s="2087"/>
      <c r="BN15" s="2088"/>
    </row>
    <row r="16" spans="2:71" ht="20.25" customHeight="1" thickBot="1" x14ac:dyDescent="0.2">
      <c r="B16" s="2101"/>
      <c r="C16" s="2412"/>
      <c r="D16" s="2417"/>
      <c r="E16" s="2418"/>
      <c r="F16" s="2419"/>
      <c r="G16" s="2089"/>
      <c r="H16" s="2104"/>
      <c r="I16" s="748"/>
      <c r="J16" s="687"/>
      <c r="K16" s="748"/>
      <c r="L16" s="687"/>
      <c r="M16" s="2109"/>
      <c r="N16" s="2110"/>
      <c r="O16" s="2113"/>
      <c r="P16" s="2090"/>
      <c r="Q16" s="2090"/>
      <c r="R16" s="2104"/>
      <c r="S16" s="2113"/>
      <c r="T16" s="2090"/>
      <c r="U16" s="2090"/>
      <c r="V16" s="2090"/>
      <c r="W16" s="2104"/>
      <c r="X16" s="749"/>
      <c r="Y16" s="749"/>
      <c r="Z16" s="750"/>
      <c r="AA16" s="751" t="str">
        <f>IF(AA15=1,"日",IF(AA15=2,"月",IF(AA15=3,"火",IF(AA15=4,"水",IF(AA15=5,"木",IF(AA15=6,"金","土"))))))</f>
        <v>月</v>
      </c>
      <c r="AB16" s="546" t="str">
        <f t="shared" ref="AB16:BB16" si="0">IF(AB15=1,"日",IF(AB15=2,"月",IF(AB15=3,"火",IF(AB15=4,"水",IF(AB15=5,"木",IF(AB15=6,"金","土"))))))</f>
        <v>火</v>
      </c>
      <c r="AC16" s="546" t="str">
        <f t="shared" si="0"/>
        <v>水</v>
      </c>
      <c r="AD16" s="546" t="str">
        <f t="shared" si="0"/>
        <v>木</v>
      </c>
      <c r="AE16" s="546" t="str">
        <f t="shared" si="0"/>
        <v>金</v>
      </c>
      <c r="AF16" s="546" t="str">
        <f t="shared" si="0"/>
        <v>土</v>
      </c>
      <c r="AG16" s="547" t="str">
        <f t="shared" si="0"/>
        <v>日</v>
      </c>
      <c r="AH16" s="545" t="str">
        <f>IF(AH15=1,"日",IF(AH15=2,"月",IF(AH15=3,"火",IF(AH15=4,"水",IF(AH15=5,"木",IF(AH15=6,"金","土"))))))</f>
        <v>月</v>
      </c>
      <c r="AI16" s="546" t="str">
        <f t="shared" si="0"/>
        <v>火</v>
      </c>
      <c r="AJ16" s="546" t="str">
        <f t="shared" si="0"/>
        <v>水</v>
      </c>
      <c r="AK16" s="546" t="str">
        <f t="shared" si="0"/>
        <v>木</v>
      </c>
      <c r="AL16" s="546" t="str">
        <f t="shared" si="0"/>
        <v>金</v>
      </c>
      <c r="AM16" s="546" t="str">
        <f t="shared" si="0"/>
        <v>土</v>
      </c>
      <c r="AN16" s="547" t="str">
        <f t="shared" si="0"/>
        <v>日</v>
      </c>
      <c r="AO16" s="545" t="str">
        <f>IF(AO15=1,"日",IF(AO15=2,"月",IF(AO15=3,"火",IF(AO15=4,"水",IF(AO15=5,"木",IF(AO15=6,"金","土"))))))</f>
        <v>月</v>
      </c>
      <c r="AP16" s="546" t="str">
        <f t="shared" si="0"/>
        <v>火</v>
      </c>
      <c r="AQ16" s="546" t="str">
        <f t="shared" si="0"/>
        <v>水</v>
      </c>
      <c r="AR16" s="546" t="str">
        <f t="shared" si="0"/>
        <v>木</v>
      </c>
      <c r="AS16" s="546" t="str">
        <f t="shared" si="0"/>
        <v>金</v>
      </c>
      <c r="AT16" s="546" t="str">
        <f t="shared" si="0"/>
        <v>土</v>
      </c>
      <c r="AU16" s="547" t="str">
        <f t="shared" si="0"/>
        <v>日</v>
      </c>
      <c r="AV16" s="545" t="str">
        <f>IF(AV15=1,"日",IF(AV15=2,"月",IF(AV15=3,"火",IF(AV15=4,"水",IF(AV15=5,"木",IF(AV15=6,"金","土"))))))</f>
        <v>月</v>
      </c>
      <c r="AW16" s="546" t="str">
        <f t="shared" si="0"/>
        <v>火</v>
      </c>
      <c r="AX16" s="546" t="str">
        <f t="shared" si="0"/>
        <v>水</v>
      </c>
      <c r="AY16" s="546" t="str">
        <f t="shared" si="0"/>
        <v>木</v>
      </c>
      <c r="AZ16" s="546" t="str">
        <f t="shared" si="0"/>
        <v>金</v>
      </c>
      <c r="BA16" s="546" t="str">
        <f t="shared" si="0"/>
        <v>土</v>
      </c>
      <c r="BB16" s="547" t="str">
        <f t="shared" si="0"/>
        <v>日</v>
      </c>
      <c r="BC16" s="546" t="str">
        <f>IF(BC15=1,"日",IF(BC15=2,"月",IF(BC15=3,"火",IF(BC15=4,"水",IF(BC15=5,"木",IF(BC15=6,"金",IF(BC15=0,"","土")))))))</f>
        <v/>
      </c>
      <c r="BD16" s="546" t="str">
        <f>IF(BD15=1,"日",IF(BD15=2,"月",IF(BD15=3,"火",IF(BD15=4,"水",IF(BD15=5,"木",IF(BD15=6,"金",IF(BD15=0,"","土")))))))</f>
        <v/>
      </c>
      <c r="BE16" s="546" t="str">
        <f>IF(BE15=1,"日",IF(BE15=2,"月",IF(BE15=3,"火",IF(BE15=4,"水",IF(BE15=5,"木",IF(BE15=6,"金",IF(BE15=0,"","土")))))))</f>
        <v/>
      </c>
      <c r="BF16" s="2075"/>
      <c r="BG16" s="2076"/>
      <c r="BH16" s="2081"/>
      <c r="BI16" s="2082"/>
      <c r="BJ16" s="2089"/>
      <c r="BK16" s="2090"/>
      <c r="BL16" s="2090"/>
      <c r="BM16" s="2090"/>
      <c r="BN16" s="2091"/>
    </row>
    <row r="17" spans="2:66" ht="20.25" customHeight="1" x14ac:dyDescent="0.15">
      <c r="B17" s="2049">
        <f>B15+1</f>
        <v>1</v>
      </c>
      <c r="C17" s="2425"/>
      <c r="D17" s="2426"/>
      <c r="E17" s="2427"/>
      <c r="F17" s="2428"/>
      <c r="G17" s="2051"/>
      <c r="H17" s="2052"/>
      <c r="I17" s="752"/>
      <c r="J17" s="753"/>
      <c r="K17" s="752"/>
      <c r="L17" s="753"/>
      <c r="M17" s="2055"/>
      <c r="N17" s="2056"/>
      <c r="O17" s="2059"/>
      <c r="P17" s="2060"/>
      <c r="Q17" s="2060"/>
      <c r="R17" s="2052"/>
      <c r="S17" s="2063"/>
      <c r="T17" s="2064"/>
      <c r="U17" s="2064"/>
      <c r="V17" s="2064"/>
      <c r="W17" s="2065"/>
      <c r="X17" s="755" t="s">
        <v>887</v>
      </c>
      <c r="Y17" s="756"/>
      <c r="Z17" s="757"/>
      <c r="AA17" s="758"/>
      <c r="AB17" s="759"/>
      <c r="AC17" s="759"/>
      <c r="AD17" s="759"/>
      <c r="AE17" s="759"/>
      <c r="AF17" s="759"/>
      <c r="AG17" s="760"/>
      <c r="AH17" s="758"/>
      <c r="AI17" s="759"/>
      <c r="AJ17" s="759"/>
      <c r="AK17" s="759"/>
      <c r="AL17" s="759"/>
      <c r="AM17" s="759"/>
      <c r="AN17" s="760"/>
      <c r="AO17" s="758"/>
      <c r="AP17" s="759"/>
      <c r="AQ17" s="759"/>
      <c r="AR17" s="759"/>
      <c r="AS17" s="759"/>
      <c r="AT17" s="759"/>
      <c r="AU17" s="760"/>
      <c r="AV17" s="758"/>
      <c r="AW17" s="759"/>
      <c r="AX17" s="759"/>
      <c r="AY17" s="759"/>
      <c r="AZ17" s="759"/>
      <c r="BA17" s="759"/>
      <c r="BB17" s="760"/>
      <c r="BC17" s="758"/>
      <c r="BD17" s="759"/>
      <c r="BE17" s="759"/>
      <c r="BF17" s="2069"/>
      <c r="BG17" s="2070"/>
      <c r="BH17" s="2038"/>
      <c r="BI17" s="2039"/>
      <c r="BJ17" s="2040"/>
      <c r="BK17" s="2041"/>
      <c r="BL17" s="2041"/>
      <c r="BM17" s="2041"/>
      <c r="BN17" s="2042"/>
    </row>
    <row r="18" spans="2:66" ht="20.25" customHeight="1" x14ac:dyDescent="0.15">
      <c r="B18" s="2050"/>
      <c r="C18" s="2421"/>
      <c r="D18" s="2424"/>
      <c r="E18" s="2036"/>
      <c r="F18" s="2423"/>
      <c r="G18" s="2053"/>
      <c r="H18" s="2054"/>
      <c r="I18" s="761"/>
      <c r="J18" s="762">
        <f>G17</f>
        <v>0</v>
      </c>
      <c r="K18" s="761"/>
      <c r="L18" s="762">
        <f>M17</f>
        <v>0</v>
      </c>
      <c r="M18" s="2057"/>
      <c r="N18" s="2058"/>
      <c r="O18" s="2061"/>
      <c r="P18" s="2062"/>
      <c r="Q18" s="2062"/>
      <c r="R18" s="2054"/>
      <c r="S18" s="2066"/>
      <c r="T18" s="2067"/>
      <c r="U18" s="2067"/>
      <c r="V18" s="2067"/>
      <c r="W18" s="2068"/>
      <c r="X18" s="764" t="s">
        <v>888</v>
      </c>
      <c r="Y18" s="765"/>
      <c r="Z18" s="766"/>
      <c r="AA18" s="557" t="str">
        <f>IF(AA17="","",VLOOKUP(AA17,'[9]シフト記号表（従来型・ユニット型共通）'!$C$6:$L$47,10,FALSE))</f>
        <v/>
      </c>
      <c r="AB18" s="558" t="str">
        <f>IF(AB17="","",VLOOKUP(AB17,'[9]シフト記号表（従来型・ユニット型共通）'!$C$6:$L$47,10,FALSE))</f>
        <v/>
      </c>
      <c r="AC18" s="558" t="str">
        <f>IF(AC17="","",VLOOKUP(AC17,'[9]シフト記号表（従来型・ユニット型共通）'!$C$6:$L$47,10,FALSE))</f>
        <v/>
      </c>
      <c r="AD18" s="558" t="str">
        <f>IF(AD17="","",VLOOKUP(AD17,'[9]シフト記号表（従来型・ユニット型共通）'!$C$6:$L$47,10,FALSE))</f>
        <v/>
      </c>
      <c r="AE18" s="558" t="str">
        <f>IF(AE17="","",VLOOKUP(AE17,'[9]シフト記号表（従来型・ユニット型共通）'!$C$6:$L$47,10,FALSE))</f>
        <v/>
      </c>
      <c r="AF18" s="558" t="str">
        <f>IF(AF17="","",VLOOKUP(AF17,'[9]シフト記号表（従来型・ユニット型共通）'!$C$6:$L$47,10,FALSE))</f>
        <v/>
      </c>
      <c r="AG18" s="559" t="str">
        <f>IF(AG17="","",VLOOKUP(AG17,'[9]シフト記号表（従来型・ユニット型共通）'!$C$6:$L$47,10,FALSE))</f>
        <v/>
      </c>
      <c r="AH18" s="557" t="str">
        <f>IF(AH17="","",VLOOKUP(AH17,'[9]シフト記号表（従来型・ユニット型共通）'!$C$6:$L$47,10,FALSE))</f>
        <v/>
      </c>
      <c r="AI18" s="558" t="str">
        <f>IF(AI17="","",VLOOKUP(AI17,'[9]シフト記号表（従来型・ユニット型共通）'!$C$6:$L$47,10,FALSE))</f>
        <v/>
      </c>
      <c r="AJ18" s="558" t="str">
        <f>IF(AJ17="","",VLOOKUP(AJ17,'[9]シフト記号表（従来型・ユニット型共通）'!$C$6:$L$47,10,FALSE))</f>
        <v/>
      </c>
      <c r="AK18" s="558" t="str">
        <f>IF(AK17="","",VLOOKUP(AK17,'[9]シフト記号表（従来型・ユニット型共通）'!$C$6:$L$47,10,FALSE))</f>
        <v/>
      </c>
      <c r="AL18" s="558" t="str">
        <f>IF(AL17="","",VLOOKUP(AL17,'[9]シフト記号表（従来型・ユニット型共通）'!$C$6:$L$47,10,FALSE))</f>
        <v/>
      </c>
      <c r="AM18" s="558" t="str">
        <f>IF(AM17="","",VLOOKUP(AM17,'[9]シフト記号表（従来型・ユニット型共通）'!$C$6:$L$47,10,FALSE))</f>
        <v/>
      </c>
      <c r="AN18" s="559" t="str">
        <f>IF(AN17="","",VLOOKUP(AN17,'[9]シフト記号表（従来型・ユニット型共通）'!$C$6:$L$47,10,FALSE))</f>
        <v/>
      </c>
      <c r="AO18" s="557" t="str">
        <f>IF(AO17="","",VLOOKUP(AO17,'[9]シフト記号表（従来型・ユニット型共通）'!$C$6:$L$47,10,FALSE))</f>
        <v/>
      </c>
      <c r="AP18" s="558" t="str">
        <f>IF(AP17="","",VLOOKUP(AP17,'[9]シフト記号表（従来型・ユニット型共通）'!$C$6:$L$47,10,FALSE))</f>
        <v/>
      </c>
      <c r="AQ18" s="558" t="str">
        <f>IF(AQ17="","",VLOOKUP(AQ17,'[9]シフト記号表（従来型・ユニット型共通）'!$C$6:$L$47,10,FALSE))</f>
        <v/>
      </c>
      <c r="AR18" s="558" t="str">
        <f>IF(AR17="","",VLOOKUP(AR17,'[9]シフト記号表（従来型・ユニット型共通）'!$C$6:$L$47,10,FALSE))</f>
        <v/>
      </c>
      <c r="AS18" s="558" t="str">
        <f>IF(AS17="","",VLOOKUP(AS17,'[9]シフト記号表（従来型・ユニット型共通）'!$C$6:$L$47,10,FALSE))</f>
        <v/>
      </c>
      <c r="AT18" s="558" t="str">
        <f>IF(AT17="","",VLOOKUP(AT17,'[9]シフト記号表（従来型・ユニット型共通）'!$C$6:$L$47,10,FALSE))</f>
        <v/>
      </c>
      <c r="AU18" s="559" t="str">
        <f>IF(AU17="","",VLOOKUP(AU17,'[9]シフト記号表（従来型・ユニット型共通）'!$C$6:$L$47,10,FALSE))</f>
        <v/>
      </c>
      <c r="AV18" s="557" t="str">
        <f>IF(AV17="","",VLOOKUP(AV17,'[9]シフト記号表（従来型・ユニット型共通）'!$C$6:$L$47,10,FALSE))</f>
        <v/>
      </c>
      <c r="AW18" s="558" t="str">
        <f>IF(AW17="","",VLOOKUP(AW17,'[9]シフト記号表（従来型・ユニット型共通）'!$C$6:$L$47,10,FALSE))</f>
        <v/>
      </c>
      <c r="AX18" s="558" t="str">
        <f>IF(AX17="","",VLOOKUP(AX17,'[9]シフト記号表（従来型・ユニット型共通）'!$C$6:$L$47,10,FALSE))</f>
        <v/>
      </c>
      <c r="AY18" s="558" t="str">
        <f>IF(AY17="","",VLOOKUP(AY17,'[9]シフト記号表（従来型・ユニット型共通）'!$C$6:$L$47,10,FALSE))</f>
        <v/>
      </c>
      <c r="AZ18" s="558" t="str">
        <f>IF(AZ17="","",VLOOKUP(AZ17,'[9]シフト記号表（従来型・ユニット型共通）'!$C$6:$L$47,10,FALSE))</f>
        <v/>
      </c>
      <c r="BA18" s="558" t="str">
        <f>IF(BA17="","",VLOOKUP(BA17,'[9]シフト記号表（従来型・ユニット型共通）'!$C$6:$L$47,10,FALSE))</f>
        <v/>
      </c>
      <c r="BB18" s="559" t="str">
        <f>IF(BB17="","",VLOOKUP(BB17,'[9]シフト記号表（従来型・ユニット型共通）'!$C$6:$L$47,10,FALSE))</f>
        <v/>
      </c>
      <c r="BC18" s="557" t="str">
        <f>IF(BC17="","",VLOOKUP(BC17,'[9]シフト記号表（従来型・ユニット型共通）'!$C$6:$L$47,10,FALSE))</f>
        <v/>
      </c>
      <c r="BD18" s="558" t="str">
        <f>IF(BD17="","",VLOOKUP(BD17,'[9]シフト記号表（従来型・ユニット型共通）'!$C$6:$L$47,10,FALSE))</f>
        <v/>
      </c>
      <c r="BE18" s="558" t="str">
        <f>IF(BE17="","",VLOOKUP(BE17,'[9]シフト記号表（従来型・ユニット型共通）'!$C$6:$L$47,10,FALSE))</f>
        <v/>
      </c>
      <c r="BF18" s="2046">
        <f>IF($BI$3="４週",SUM(AA18:BB18),IF($BI$3="暦月",SUM(AA18:BE18),""))</f>
        <v>0</v>
      </c>
      <c r="BG18" s="2047"/>
      <c r="BH18" s="2048">
        <f>IF($BI$3="４週",BF18/4,IF($BI$3="暦月",(BF18/($BI$8/7)),""))</f>
        <v>0</v>
      </c>
      <c r="BI18" s="2047"/>
      <c r="BJ18" s="2043"/>
      <c r="BK18" s="2044"/>
      <c r="BL18" s="2044"/>
      <c r="BM18" s="2044"/>
      <c r="BN18" s="2045"/>
    </row>
    <row r="19" spans="2:66" ht="20.25" customHeight="1" x14ac:dyDescent="0.15">
      <c r="B19" s="2049">
        <f>B17+1</f>
        <v>2</v>
      </c>
      <c r="C19" s="2420"/>
      <c r="D19" s="2422"/>
      <c r="E19" s="2036"/>
      <c r="F19" s="2423"/>
      <c r="G19" s="2121"/>
      <c r="H19" s="2122"/>
      <c r="I19" s="767"/>
      <c r="J19" s="768"/>
      <c r="K19" s="767"/>
      <c r="L19" s="768"/>
      <c r="M19" s="2123"/>
      <c r="N19" s="2124"/>
      <c r="O19" s="2125"/>
      <c r="P19" s="2126"/>
      <c r="Q19" s="2126"/>
      <c r="R19" s="2122"/>
      <c r="S19" s="2066"/>
      <c r="T19" s="2067"/>
      <c r="U19" s="2067"/>
      <c r="V19" s="2067"/>
      <c r="W19" s="2068"/>
      <c r="X19" s="769" t="s">
        <v>887</v>
      </c>
      <c r="Y19" s="770"/>
      <c r="Z19" s="771"/>
      <c r="AA19" s="549"/>
      <c r="AB19" s="550"/>
      <c r="AC19" s="550"/>
      <c r="AD19" s="550"/>
      <c r="AE19" s="550"/>
      <c r="AF19" s="550"/>
      <c r="AG19" s="551"/>
      <c r="AH19" s="549"/>
      <c r="AI19" s="550"/>
      <c r="AJ19" s="550"/>
      <c r="AK19" s="550"/>
      <c r="AL19" s="550"/>
      <c r="AM19" s="550"/>
      <c r="AN19" s="551"/>
      <c r="AO19" s="549"/>
      <c r="AP19" s="550"/>
      <c r="AQ19" s="550"/>
      <c r="AR19" s="550"/>
      <c r="AS19" s="550"/>
      <c r="AT19" s="550"/>
      <c r="AU19" s="551"/>
      <c r="AV19" s="549"/>
      <c r="AW19" s="550"/>
      <c r="AX19" s="550"/>
      <c r="AY19" s="550"/>
      <c r="AZ19" s="550"/>
      <c r="BA19" s="550"/>
      <c r="BB19" s="551"/>
      <c r="BC19" s="549"/>
      <c r="BD19" s="550"/>
      <c r="BE19" s="772"/>
      <c r="BF19" s="2127"/>
      <c r="BG19" s="2128"/>
      <c r="BH19" s="2116"/>
      <c r="BI19" s="2117"/>
      <c r="BJ19" s="2118"/>
      <c r="BK19" s="2119"/>
      <c r="BL19" s="2119"/>
      <c r="BM19" s="2119"/>
      <c r="BN19" s="2120"/>
    </row>
    <row r="20" spans="2:66" ht="20.25" customHeight="1" x14ac:dyDescent="0.15">
      <c r="B20" s="2050"/>
      <c r="C20" s="2421"/>
      <c r="D20" s="2424"/>
      <c r="E20" s="2036"/>
      <c r="F20" s="2423"/>
      <c r="G20" s="2053"/>
      <c r="H20" s="2054"/>
      <c r="I20" s="761"/>
      <c r="J20" s="762">
        <f>G19</f>
        <v>0</v>
      </c>
      <c r="K20" s="761"/>
      <c r="L20" s="762">
        <f>M19</f>
        <v>0</v>
      </c>
      <c r="M20" s="2057"/>
      <c r="N20" s="2058"/>
      <c r="O20" s="2061"/>
      <c r="P20" s="2062"/>
      <c r="Q20" s="2062"/>
      <c r="R20" s="2054"/>
      <c r="S20" s="2066"/>
      <c r="T20" s="2067"/>
      <c r="U20" s="2067"/>
      <c r="V20" s="2067"/>
      <c r="W20" s="2068"/>
      <c r="X20" s="764" t="s">
        <v>888</v>
      </c>
      <c r="Y20" s="765"/>
      <c r="Z20" s="766"/>
      <c r="AA20" s="557" t="str">
        <f>IF(AA19="","",VLOOKUP(AA19,'[9]シフト記号表（従来型・ユニット型共通）'!$C$6:$L$47,10,FALSE))</f>
        <v/>
      </c>
      <c r="AB20" s="558" t="str">
        <f>IF(AB19="","",VLOOKUP(AB19,'[9]シフト記号表（従来型・ユニット型共通）'!$C$6:$L$47,10,FALSE))</f>
        <v/>
      </c>
      <c r="AC20" s="558" t="str">
        <f>IF(AC19="","",VLOOKUP(AC19,'[9]シフト記号表（従来型・ユニット型共通）'!$C$6:$L$47,10,FALSE))</f>
        <v/>
      </c>
      <c r="AD20" s="558" t="str">
        <f>IF(AD19="","",VLOOKUP(AD19,'[9]シフト記号表（従来型・ユニット型共通）'!$C$6:$L$47,10,FALSE))</f>
        <v/>
      </c>
      <c r="AE20" s="558" t="str">
        <f>IF(AE19="","",VLOOKUP(AE19,'[9]シフト記号表（従来型・ユニット型共通）'!$C$6:$L$47,10,FALSE))</f>
        <v/>
      </c>
      <c r="AF20" s="558" t="str">
        <f>IF(AF19="","",VLOOKUP(AF19,'[9]シフト記号表（従来型・ユニット型共通）'!$C$6:$L$47,10,FALSE))</f>
        <v/>
      </c>
      <c r="AG20" s="559" t="str">
        <f>IF(AG19="","",VLOOKUP(AG19,'[9]シフト記号表（従来型・ユニット型共通）'!$C$6:$L$47,10,FALSE))</f>
        <v/>
      </c>
      <c r="AH20" s="557" t="str">
        <f>IF(AH19="","",VLOOKUP(AH19,'[9]シフト記号表（従来型・ユニット型共通）'!$C$6:$L$47,10,FALSE))</f>
        <v/>
      </c>
      <c r="AI20" s="558" t="str">
        <f>IF(AI19="","",VLOOKUP(AI19,'[9]シフト記号表（従来型・ユニット型共通）'!$C$6:$L$47,10,FALSE))</f>
        <v/>
      </c>
      <c r="AJ20" s="558" t="str">
        <f>IF(AJ19="","",VLOOKUP(AJ19,'[9]シフト記号表（従来型・ユニット型共通）'!$C$6:$L$47,10,FALSE))</f>
        <v/>
      </c>
      <c r="AK20" s="558" t="str">
        <f>IF(AK19="","",VLOOKUP(AK19,'[9]シフト記号表（従来型・ユニット型共通）'!$C$6:$L$47,10,FALSE))</f>
        <v/>
      </c>
      <c r="AL20" s="558" t="str">
        <f>IF(AL19="","",VLOOKUP(AL19,'[9]シフト記号表（従来型・ユニット型共通）'!$C$6:$L$47,10,FALSE))</f>
        <v/>
      </c>
      <c r="AM20" s="558" t="str">
        <f>IF(AM19="","",VLOOKUP(AM19,'[9]シフト記号表（従来型・ユニット型共通）'!$C$6:$L$47,10,FALSE))</f>
        <v/>
      </c>
      <c r="AN20" s="559" t="str">
        <f>IF(AN19="","",VLOOKUP(AN19,'[9]シフト記号表（従来型・ユニット型共通）'!$C$6:$L$47,10,FALSE))</f>
        <v/>
      </c>
      <c r="AO20" s="557" t="str">
        <f>IF(AO19="","",VLOOKUP(AO19,'[9]シフト記号表（従来型・ユニット型共通）'!$C$6:$L$47,10,FALSE))</f>
        <v/>
      </c>
      <c r="AP20" s="558" t="str">
        <f>IF(AP19="","",VLOOKUP(AP19,'[9]シフト記号表（従来型・ユニット型共通）'!$C$6:$L$47,10,FALSE))</f>
        <v/>
      </c>
      <c r="AQ20" s="558" t="str">
        <f>IF(AQ19="","",VLOOKUP(AQ19,'[9]シフト記号表（従来型・ユニット型共通）'!$C$6:$L$47,10,FALSE))</f>
        <v/>
      </c>
      <c r="AR20" s="558" t="str">
        <f>IF(AR19="","",VLOOKUP(AR19,'[9]シフト記号表（従来型・ユニット型共通）'!$C$6:$L$47,10,FALSE))</f>
        <v/>
      </c>
      <c r="AS20" s="558" t="str">
        <f>IF(AS19="","",VLOOKUP(AS19,'[9]シフト記号表（従来型・ユニット型共通）'!$C$6:$L$47,10,FALSE))</f>
        <v/>
      </c>
      <c r="AT20" s="558" t="str">
        <f>IF(AT19="","",VLOOKUP(AT19,'[9]シフト記号表（従来型・ユニット型共通）'!$C$6:$L$47,10,FALSE))</f>
        <v/>
      </c>
      <c r="AU20" s="559" t="str">
        <f>IF(AU19="","",VLOOKUP(AU19,'[9]シフト記号表（従来型・ユニット型共通）'!$C$6:$L$47,10,FALSE))</f>
        <v/>
      </c>
      <c r="AV20" s="557" t="str">
        <f>IF(AV19="","",VLOOKUP(AV19,'[9]シフト記号表（従来型・ユニット型共通）'!$C$6:$L$47,10,FALSE))</f>
        <v/>
      </c>
      <c r="AW20" s="558" t="str">
        <f>IF(AW19="","",VLOOKUP(AW19,'[9]シフト記号表（従来型・ユニット型共通）'!$C$6:$L$47,10,FALSE))</f>
        <v/>
      </c>
      <c r="AX20" s="558" t="str">
        <f>IF(AX19="","",VLOOKUP(AX19,'[9]シフト記号表（従来型・ユニット型共通）'!$C$6:$L$47,10,FALSE))</f>
        <v/>
      </c>
      <c r="AY20" s="558" t="str">
        <f>IF(AY19="","",VLOOKUP(AY19,'[9]シフト記号表（従来型・ユニット型共通）'!$C$6:$L$47,10,FALSE))</f>
        <v/>
      </c>
      <c r="AZ20" s="558" t="str">
        <f>IF(AZ19="","",VLOOKUP(AZ19,'[9]シフト記号表（従来型・ユニット型共通）'!$C$6:$L$47,10,FALSE))</f>
        <v/>
      </c>
      <c r="BA20" s="558" t="str">
        <f>IF(BA19="","",VLOOKUP(BA19,'[9]シフト記号表（従来型・ユニット型共通）'!$C$6:$L$47,10,FALSE))</f>
        <v/>
      </c>
      <c r="BB20" s="559" t="str">
        <f>IF(BB19="","",VLOOKUP(BB19,'[9]シフト記号表（従来型・ユニット型共通）'!$C$6:$L$47,10,FALSE))</f>
        <v/>
      </c>
      <c r="BC20" s="557" t="str">
        <f>IF(BC19="","",VLOOKUP(BC19,'[9]シフト記号表（従来型・ユニット型共通）'!$C$6:$L$47,10,FALSE))</f>
        <v/>
      </c>
      <c r="BD20" s="558" t="str">
        <f>IF(BD19="","",VLOOKUP(BD19,'[9]シフト記号表（従来型・ユニット型共通）'!$C$6:$L$47,10,FALSE))</f>
        <v/>
      </c>
      <c r="BE20" s="558" t="str">
        <f>IF(BE19="","",VLOOKUP(BE19,'[9]シフト記号表（従来型・ユニット型共通）'!$C$6:$L$47,10,FALSE))</f>
        <v/>
      </c>
      <c r="BF20" s="2046">
        <f>IF($BI$3="４週",SUM(AA20:BB20),IF($BI$3="暦月",SUM(AA20:BE20),""))</f>
        <v>0</v>
      </c>
      <c r="BG20" s="2047"/>
      <c r="BH20" s="2048">
        <f>IF($BI$3="４週",BF20/4,IF($BI$3="暦月",(BF20/($BI$8/7)),""))</f>
        <v>0</v>
      </c>
      <c r="BI20" s="2047"/>
      <c r="BJ20" s="2043"/>
      <c r="BK20" s="2044"/>
      <c r="BL20" s="2044"/>
      <c r="BM20" s="2044"/>
      <c r="BN20" s="2045"/>
    </row>
    <row r="21" spans="2:66" ht="20.25" customHeight="1" x14ac:dyDescent="0.15">
      <c r="B21" s="2049">
        <f>B19+1</f>
        <v>3</v>
      </c>
      <c r="C21" s="2420"/>
      <c r="D21" s="2422"/>
      <c r="E21" s="2036"/>
      <c r="F21" s="2423"/>
      <c r="G21" s="2121"/>
      <c r="H21" s="2122"/>
      <c r="I21" s="761"/>
      <c r="J21" s="762"/>
      <c r="K21" s="761"/>
      <c r="L21" s="762"/>
      <c r="M21" s="2123"/>
      <c r="N21" s="2124"/>
      <c r="O21" s="2125"/>
      <c r="P21" s="2126"/>
      <c r="Q21" s="2126"/>
      <c r="R21" s="2122"/>
      <c r="S21" s="2066"/>
      <c r="T21" s="2067"/>
      <c r="U21" s="2067"/>
      <c r="V21" s="2067"/>
      <c r="W21" s="2068"/>
      <c r="X21" s="769" t="s">
        <v>887</v>
      </c>
      <c r="Y21" s="770"/>
      <c r="Z21" s="771"/>
      <c r="AA21" s="549"/>
      <c r="AB21" s="550"/>
      <c r="AC21" s="550"/>
      <c r="AD21" s="550"/>
      <c r="AE21" s="550"/>
      <c r="AF21" s="550"/>
      <c r="AG21" s="551"/>
      <c r="AH21" s="549"/>
      <c r="AI21" s="550"/>
      <c r="AJ21" s="550"/>
      <c r="AK21" s="550"/>
      <c r="AL21" s="550"/>
      <c r="AM21" s="550"/>
      <c r="AN21" s="551"/>
      <c r="AO21" s="549"/>
      <c r="AP21" s="550"/>
      <c r="AQ21" s="550"/>
      <c r="AR21" s="550"/>
      <c r="AS21" s="550"/>
      <c r="AT21" s="550"/>
      <c r="AU21" s="551"/>
      <c r="AV21" s="549"/>
      <c r="AW21" s="550"/>
      <c r="AX21" s="550"/>
      <c r="AY21" s="550"/>
      <c r="AZ21" s="550"/>
      <c r="BA21" s="550"/>
      <c r="BB21" s="551"/>
      <c r="BC21" s="549"/>
      <c r="BD21" s="550"/>
      <c r="BE21" s="772"/>
      <c r="BF21" s="2127"/>
      <c r="BG21" s="2128"/>
      <c r="BH21" s="2116"/>
      <c r="BI21" s="2117"/>
      <c r="BJ21" s="2118"/>
      <c r="BK21" s="2119"/>
      <c r="BL21" s="2119"/>
      <c r="BM21" s="2119"/>
      <c r="BN21" s="2120"/>
    </row>
    <row r="22" spans="2:66" ht="20.25" customHeight="1" x14ac:dyDescent="0.15">
      <c r="B22" s="2050"/>
      <c r="C22" s="2421"/>
      <c r="D22" s="2424"/>
      <c r="E22" s="2036"/>
      <c r="F22" s="2423"/>
      <c r="G22" s="2053"/>
      <c r="H22" s="2054"/>
      <c r="I22" s="761"/>
      <c r="J22" s="762">
        <f>G21</f>
        <v>0</v>
      </c>
      <c r="K22" s="761"/>
      <c r="L22" s="762">
        <f>M21</f>
        <v>0</v>
      </c>
      <c r="M22" s="2057"/>
      <c r="N22" s="2058"/>
      <c r="O22" s="2061"/>
      <c r="P22" s="2062"/>
      <c r="Q22" s="2062"/>
      <c r="R22" s="2054"/>
      <c r="S22" s="2066"/>
      <c r="T22" s="2067"/>
      <c r="U22" s="2067"/>
      <c r="V22" s="2067"/>
      <c r="W22" s="2068"/>
      <c r="X22" s="764" t="s">
        <v>888</v>
      </c>
      <c r="Y22" s="765"/>
      <c r="Z22" s="766"/>
      <c r="AA22" s="557" t="str">
        <f>IF(AA21="","",VLOOKUP(AA21,'[9]シフト記号表（従来型・ユニット型共通）'!$C$6:$L$47,10,FALSE))</f>
        <v/>
      </c>
      <c r="AB22" s="558" t="str">
        <f>IF(AB21="","",VLOOKUP(AB21,'[9]シフト記号表（従来型・ユニット型共通）'!$C$6:$L$47,10,FALSE))</f>
        <v/>
      </c>
      <c r="AC22" s="558" t="str">
        <f>IF(AC21="","",VLOOKUP(AC21,'[9]シフト記号表（従来型・ユニット型共通）'!$C$6:$L$47,10,FALSE))</f>
        <v/>
      </c>
      <c r="AD22" s="558" t="str">
        <f>IF(AD21="","",VLOOKUP(AD21,'[9]シフト記号表（従来型・ユニット型共通）'!$C$6:$L$47,10,FALSE))</f>
        <v/>
      </c>
      <c r="AE22" s="558" t="str">
        <f>IF(AE21="","",VLOOKUP(AE21,'[9]シフト記号表（従来型・ユニット型共通）'!$C$6:$L$47,10,FALSE))</f>
        <v/>
      </c>
      <c r="AF22" s="558" t="str">
        <f>IF(AF21="","",VLOOKUP(AF21,'[9]シフト記号表（従来型・ユニット型共通）'!$C$6:$L$47,10,FALSE))</f>
        <v/>
      </c>
      <c r="AG22" s="559" t="str">
        <f>IF(AG21="","",VLOOKUP(AG21,'[9]シフト記号表（従来型・ユニット型共通）'!$C$6:$L$47,10,FALSE))</f>
        <v/>
      </c>
      <c r="AH22" s="557" t="str">
        <f>IF(AH21="","",VLOOKUP(AH21,'[9]シフト記号表（従来型・ユニット型共通）'!$C$6:$L$47,10,FALSE))</f>
        <v/>
      </c>
      <c r="AI22" s="558" t="str">
        <f>IF(AI21="","",VLOOKUP(AI21,'[9]シフト記号表（従来型・ユニット型共通）'!$C$6:$L$47,10,FALSE))</f>
        <v/>
      </c>
      <c r="AJ22" s="558" t="str">
        <f>IF(AJ21="","",VLOOKUP(AJ21,'[9]シフト記号表（従来型・ユニット型共通）'!$C$6:$L$47,10,FALSE))</f>
        <v/>
      </c>
      <c r="AK22" s="558" t="str">
        <f>IF(AK21="","",VLOOKUP(AK21,'[9]シフト記号表（従来型・ユニット型共通）'!$C$6:$L$47,10,FALSE))</f>
        <v/>
      </c>
      <c r="AL22" s="558" t="str">
        <f>IF(AL21="","",VLOOKUP(AL21,'[9]シフト記号表（従来型・ユニット型共通）'!$C$6:$L$47,10,FALSE))</f>
        <v/>
      </c>
      <c r="AM22" s="558" t="str">
        <f>IF(AM21="","",VLOOKUP(AM21,'[9]シフト記号表（従来型・ユニット型共通）'!$C$6:$L$47,10,FALSE))</f>
        <v/>
      </c>
      <c r="AN22" s="559" t="str">
        <f>IF(AN21="","",VLOOKUP(AN21,'[9]シフト記号表（従来型・ユニット型共通）'!$C$6:$L$47,10,FALSE))</f>
        <v/>
      </c>
      <c r="AO22" s="557" t="str">
        <f>IF(AO21="","",VLOOKUP(AO21,'[9]シフト記号表（従来型・ユニット型共通）'!$C$6:$L$47,10,FALSE))</f>
        <v/>
      </c>
      <c r="AP22" s="558" t="str">
        <f>IF(AP21="","",VLOOKUP(AP21,'[9]シフト記号表（従来型・ユニット型共通）'!$C$6:$L$47,10,FALSE))</f>
        <v/>
      </c>
      <c r="AQ22" s="558" t="str">
        <f>IF(AQ21="","",VLOOKUP(AQ21,'[9]シフト記号表（従来型・ユニット型共通）'!$C$6:$L$47,10,FALSE))</f>
        <v/>
      </c>
      <c r="AR22" s="558" t="str">
        <f>IF(AR21="","",VLOOKUP(AR21,'[9]シフト記号表（従来型・ユニット型共通）'!$C$6:$L$47,10,FALSE))</f>
        <v/>
      </c>
      <c r="AS22" s="558" t="str">
        <f>IF(AS21="","",VLOOKUP(AS21,'[9]シフト記号表（従来型・ユニット型共通）'!$C$6:$L$47,10,FALSE))</f>
        <v/>
      </c>
      <c r="AT22" s="558" t="str">
        <f>IF(AT21="","",VLOOKUP(AT21,'[9]シフト記号表（従来型・ユニット型共通）'!$C$6:$L$47,10,FALSE))</f>
        <v/>
      </c>
      <c r="AU22" s="559" t="str">
        <f>IF(AU21="","",VLOOKUP(AU21,'[9]シフト記号表（従来型・ユニット型共通）'!$C$6:$L$47,10,FALSE))</f>
        <v/>
      </c>
      <c r="AV22" s="557" t="str">
        <f>IF(AV21="","",VLOOKUP(AV21,'[9]シフト記号表（従来型・ユニット型共通）'!$C$6:$L$47,10,FALSE))</f>
        <v/>
      </c>
      <c r="AW22" s="558" t="str">
        <f>IF(AW21="","",VLOOKUP(AW21,'[9]シフト記号表（従来型・ユニット型共通）'!$C$6:$L$47,10,FALSE))</f>
        <v/>
      </c>
      <c r="AX22" s="558" t="str">
        <f>IF(AX21="","",VLOOKUP(AX21,'[9]シフト記号表（従来型・ユニット型共通）'!$C$6:$L$47,10,FALSE))</f>
        <v/>
      </c>
      <c r="AY22" s="558" t="str">
        <f>IF(AY21="","",VLOOKUP(AY21,'[9]シフト記号表（従来型・ユニット型共通）'!$C$6:$L$47,10,FALSE))</f>
        <v/>
      </c>
      <c r="AZ22" s="558" t="str">
        <f>IF(AZ21="","",VLOOKUP(AZ21,'[9]シフト記号表（従来型・ユニット型共通）'!$C$6:$L$47,10,FALSE))</f>
        <v/>
      </c>
      <c r="BA22" s="558" t="str">
        <f>IF(BA21="","",VLOOKUP(BA21,'[9]シフト記号表（従来型・ユニット型共通）'!$C$6:$L$47,10,FALSE))</f>
        <v/>
      </c>
      <c r="BB22" s="559" t="str">
        <f>IF(BB21="","",VLOOKUP(BB21,'[9]シフト記号表（従来型・ユニット型共通）'!$C$6:$L$47,10,FALSE))</f>
        <v/>
      </c>
      <c r="BC22" s="557" t="str">
        <f>IF(BC21="","",VLOOKUP(BC21,'[9]シフト記号表（従来型・ユニット型共通）'!$C$6:$L$47,10,FALSE))</f>
        <v/>
      </c>
      <c r="BD22" s="558" t="str">
        <f>IF(BD21="","",VLOOKUP(BD21,'[9]シフト記号表（従来型・ユニット型共通）'!$C$6:$L$47,10,FALSE))</f>
        <v/>
      </c>
      <c r="BE22" s="558" t="str">
        <f>IF(BE21="","",VLOOKUP(BE21,'[9]シフト記号表（従来型・ユニット型共通）'!$C$6:$L$47,10,FALSE))</f>
        <v/>
      </c>
      <c r="BF22" s="2046">
        <f>IF($BI$3="４週",SUM(AA22:BB22),IF($BI$3="暦月",SUM(AA22:BE22),""))</f>
        <v>0</v>
      </c>
      <c r="BG22" s="2047"/>
      <c r="BH22" s="2048">
        <f>IF($BI$3="４週",BF22/4,IF($BI$3="暦月",(BF22/($BI$8/7)),""))</f>
        <v>0</v>
      </c>
      <c r="BI22" s="2047"/>
      <c r="BJ22" s="2043"/>
      <c r="BK22" s="2044"/>
      <c r="BL22" s="2044"/>
      <c r="BM22" s="2044"/>
      <c r="BN22" s="2045"/>
    </row>
    <row r="23" spans="2:66" ht="20.25" customHeight="1" x14ac:dyDescent="0.15">
      <c r="B23" s="2049">
        <f>B21+1</f>
        <v>4</v>
      </c>
      <c r="C23" s="2420"/>
      <c r="D23" s="2422"/>
      <c r="E23" s="2036"/>
      <c r="F23" s="2423"/>
      <c r="G23" s="2121"/>
      <c r="H23" s="2122"/>
      <c r="I23" s="761"/>
      <c r="J23" s="762"/>
      <c r="K23" s="761"/>
      <c r="L23" s="762"/>
      <c r="M23" s="2123"/>
      <c r="N23" s="2124"/>
      <c r="O23" s="2125"/>
      <c r="P23" s="2126"/>
      <c r="Q23" s="2126"/>
      <c r="R23" s="2122"/>
      <c r="S23" s="2066"/>
      <c r="T23" s="2067"/>
      <c r="U23" s="2067"/>
      <c r="V23" s="2067"/>
      <c r="W23" s="2068"/>
      <c r="X23" s="769" t="s">
        <v>887</v>
      </c>
      <c r="Y23" s="770"/>
      <c r="Z23" s="771"/>
      <c r="AA23" s="549"/>
      <c r="AB23" s="550"/>
      <c r="AC23" s="550"/>
      <c r="AD23" s="550"/>
      <c r="AE23" s="550"/>
      <c r="AF23" s="550"/>
      <c r="AG23" s="551"/>
      <c r="AH23" s="549"/>
      <c r="AI23" s="550"/>
      <c r="AJ23" s="550"/>
      <c r="AK23" s="550"/>
      <c r="AL23" s="550"/>
      <c r="AM23" s="550"/>
      <c r="AN23" s="551"/>
      <c r="AO23" s="549"/>
      <c r="AP23" s="550"/>
      <c r="AQ23" s="550"/>
      <c r="AR23" s="550"/>
      <c r="AS23" s="550"/>
      <c r="AT23" s="550"/>
      <c r="AU23" s="551"/>
      <c r="AV23" s="549"/>
      <c r="AW23" s="550"/>
      <c r="AX23" s="550"/>
      <c r="AY23" s="550"/>
      <c r="AZ23" s="550"/>
      <c r="BA23" s="550"/>
      <c r="BB23" s="551"/>
      <c r="BC23" s="549"/>
      <c r="BD23" s="550"/>
      <c r="BE23" s="772"/>
      <c r="BF23" s="2127"/>
      <c r="BG23" s="2128"/>
      <c r="BH23" s="2116"/>
      <c r="BI23" s="2117"/>
      <c r="BJ23" s="2118"/>
      <c r="BK23" s="2119"/>
      <c r="BL23" s="2119"/>
      <c r="BM23" s="2119"/>
      <c r="BN23" s="2120"/>
    </row>
    <row r="24" spans="2:66" ht="20.25" customHeight="1" x14ac:dyDescent="0.15">
      <c r="B24" s="2050"/>
      <c r="C24" s="2421"/>
      <c r="D24" s="2424"/>
      <c r="E24" s="2036"/>
      <c r="F24" s="2423"/>
      <c r="G24" s="2053"/>
      <c r="H24" s="2054"/>
      <c r="I24" s="761"/>
      <c r="J24" s="762">
        <f>G23</f>
        <v>0</v>
      </c>
      <c r="K24" s="761"/>
      <c r="L24" s="762">
        <f>M23</f>
        <v>0</v>
      </c>
      <c r="M24" s="2057"/>
      <c r="N24" s="2058"/>
      <c r="O24" s="2061"/>
      <c r="P24" s="2062"/>
      <c r="Q24" s="2062"/>
      <c r="R24" s="2054"/>
      <c r="S24" s="2066"/>
      <c r="T24" s="2067"/>
      <c r="U24" s="2067"/>
      <c r="V24" s="2067"/>
      <c r="W24" s="2068"/>
      <c r="X24" s="764" t="s">
        <v>888</v>
      </c>
      <c r="Y24" s="765"/>
      <c r="Z24" s="766"/>
      <c r="AA24" s="557" t="str">
        <f>IF(AA23="","",VLOOKUP(AA23,'[9]シフト記号表（従来型・ユニット型共通）'!$C$6:$L$47,10,FALSE))</f>
        <v/>
      </c>
      <c r="AB24" s="558" t="str">
        <f>IF(AB23="","",VLOOKUP(AB23,'[9]シフト記号表（従来型・ユニット型共通）'!$C$6:$L$47,10,FALSE))</f>
        <v/>
      </c>
      <c r="AC24" s="558" t="str">
        <f>IF(AC23="","",VLOOKUP(AC23,'[9]シフト記号表（従来型・ユニット型共通）'!$C$6:$L$47,10,FALSE))</f>
        <v/>
      </c>
      <c r="AD24" s="558" t="str">
        <f>IF(AD23="","",VLOOKUP(AD23,'[9]シフト記号表（従来型・ユニット型共通）'!$C$6:$L$47,10,FALSE))</f>
        <v/>
      </c>
      <c r="AE24" s="558" t="str">
        <f>IF(AE23="","",VLOOKUP(AE23,'[9]シフト記号表（従来型・ユニット型共通）'!$C$6:$L$47,10,FALSE))</f>
        <v/>
      </c>
      <c r="AF24" s="558" t="str">
        <f>IF(AF23="","",VLOOKUP(AF23,'[9]シフト記号表（従来型・ユニット型共通）'!$C$6:$L$47,10,FALSE))</f>
        <v/>
      </c>
      <c r="AG24" s="559" t="str">
        <f>IF(AG23="","",VLOOKUP(AG23,'[9]シフト記号表（従来型・ユニット型共通）'!$C$6:$L$47,10,FALSE))</f>
        <v/>
      </c>
      <c r="AH24" s="557" t="str">
        <f>IF(AH23="","",VLOOKUP(AH23,'[9]シフト記号表（従来型・ユニット型共通）'!$C$6:$L$47,10,FALSE))</f>
        <v/>
      </c>
      <c r="AI24" s="558" t="str">
        <f>IF(AI23="","",VLOOKUP(AI23,'[9]シフト記号表（従来型・ユニット型共通）'!$C$6:$L$47,10,FALSE))</f>
        <v/>
      </c>
      <c r="AJ24" s="558" t="str">
        <f>IF(AJ23="","",VLOOKUP(AJ23,'[9]シフト記号表（従来型・ユニット型共通）'!$C$6:$L$47,10,FALSE))</f>
        <v/>
      </c>
      <c r="AK24" s="558" t="str">
        <f>IF(AK23="","",VLOOKUP(AK23,'[9]シフト記号表（従来型・ユニット型共通）'!$C$6:$L$47,10,FALSE))</f>
        <v/>
      </c>
      <c r="AL24" s="558" t="str">
        <f>IF(AL23="","",VLOOKUP(AL23,'[9]シフト記号表（従来型・ユニット型共通）'!$C$6:$L$47,10,FALSE))</f>
        <v/>
      </c>
      <c r="AM24" s="558" t="str">
        <f>IF(AM23="","",VLOOKUP(AM23,'[9]シフト記号表（従来型・ユニット型共通）'!$C$6:$L$47,10,FALSE))</f>
        <v/>
      </c>
      <c r="AN24" s="559" t="str">
        <f>IF(AN23="","",VLOOKUP(AN23,'[9]シフト記号表（従来型・ユニット型共通）'!$C$6:$L$47,10,FALSE))</f>
        <v/>
      </c>
      <c r="AO24" s="557" t="str">
        <f>IF(AO23="","",VLOOKUP(AO23,'[9]シフト記号表（従来型・ユニット型共通）'!$C$6:$L$47,10,FALSE))</f>
        <v/>
      </c>
      <c r="AP24" s="558" t="str">
        <f>IF(AP23="","",VLOOKUP(AP23,'[9]シフト記号表（従来型・ユニット型共通）'!$C$6:$L$47,10,FALSE))</f>
        <v/>
      </c>
      <c r="AQ24" s="558" t="str">
        <f>IF(AQ23="","",VLOOKUP(AQ23,'[9]シフト記号表（従来型・ユニット型共通）'!$C$6:$L$47,10,FALSE))</f>
        <v/>
      </c>
      <c r="AR24" s="558" t="str">
        <f>IF(AR23="","",VLOOKUP(AR23,'[9]シフト記号表（従来型・ユニット型共通）'!$C$6:$L$47,10,FALSE))</f>
        <v/>
      </c>
      <c r="AS24" s="558" t="str">
        <f>IF(AS23="","",VLOOKUP(AS23,'[9]シフト記号表（従来型・ユニット型共通）'!$C$6:$L$47,10,FALSE))</f>
        <v/>
      </c>
      <c r="AT24" s="558" t="str">
        <f>IF(AT23="","",VLOOKUP(AT23,'[9]シフト記号表（従来型・ユニット型共通）'!$C$6:$L$47,10,FALSE))</f>
        <v/>
      </c>
      <c r="AU24" s="559" t="str">
        <f>IF(AU23="","",VLOOKUP(AU23,'[9]シフト記号表（従来型・ユニット型共通）'!$C$6:$L$47,10,FALSE))</f>
        <v/>
      </c>
      <c r="AV24" s="557" t="str">
        <f>IF(AV23="","",VLOOKUP(AV23,'[9]シフト記号表（従来型・ユニット型共通）'!$C$6:$L$47,10,FALSE))</f>
        <v/>
      </c>
      <c r="AW24" s="558" t="str">
        <f>IF(AW23="","",VLOOKUP(AW23,'[9]シフト記号表（従来型・ユニット型共通）'!$C$6:$L$47,10,FALSE))</f>
        <v/>
      </c>
      <c r="AX24" s="558" t="str">
        <f>IF(AX23="","",VLOOKUP(AX23,'[9]シフト記号表（従来型・ユニット型共通）'!$C$6:$L$47,10,FALSE))</f>
        <v/>
      </c>
      <c r="AY24" s="558" t="str">
        <f>IF(AY23="","",VLOOKUP(AY23,'[9]シフト記号表（従来型・ユニット型共通）'!$C$6:$L$47,10,FALSE))</f>
        <v/>
      </c>
      <c r="AZ24" s="558" t="str">
        <f>IF(AZ23="","",VLOOKUP(AZ23,'[9]シフト記号表（従来型・ユニット型共通）'!$C$6:$L$47,10,FALSE))</f>
        <v/>
      </c>
      <c r="BA24" s="558" t="str">
        <f>IF(BA23="","",VLOOKUP(BA23,'[9]シフト記号表（従来型・ユニット型共通）'!$C$6:$L$47,10,FALSE))</f>
        <v/>
      </c>
      <c r="BB24" s="559" t="str">
        <f>IF(BB23="","",VLOOKUP(BB23,'[9]シフト記号表（従来型・ユニット型共通）'!$C$6:$L$47,10,FALSE))</f>
        <v/>
      </c>
      <c r="BC24" s="557" t="str">
        <f>IF(BC23="","",VLOOKUP(BC23,'[9]シフト記号表（従来型・ユニット型共通）'!$C$6:$L$47,10,FALSE))</f>
        <v/>
      </c>
      <c r="BD24" s="558" t="str">
        <f>IF(BD23="","",VLOOKUP(BD23,'[9]シフト記号表（従来型・ユニット型共通）'!$C$6:$L$47,10,FALSE))</f>
        <v/>
      </c>
      <c r="BE24" s="558" t="str">
        <f>IF(BE23="","",VLOOKUP(BE23,'[9]シフト記号表（従来型・ユニット型共通）'!$C$6:$L$47,10,FALSE))</f>
        <v/>
      </c>
      <c r="BF24" s="2046">
        <f>IF($BI$3="４週",SUM(AA24:BB24),IF($BI$3="暦月",SUM(AA24:BE24),""))</f>
        <v>0</v>
      </c>
      <c r="BG24" s="2047"/>
      <c r="BH24" s="2048">
        <f>IF($BI$3="４週",BF24/4,IF($BI$3="暦月",(BF24/($BI$8/7)),""))</f>
        <v>0</v>
      </c>
      <c r="BI24" s="2047"/>
      <c r="BJ24" s="2043"/>
      <c r="BK24" s="2044"/>
      <c r="BL24" s="2044"/>
      <c r="BM24" s="2044"/>
      <c r="BN24" s="2045"/>
    </row>
    <row r="25" spans="2:66" ht="20.25" customHeight="1" x14ac:dyDescent="0.15">
      <c r="B25" s="2049">
        <f>B23+1</f>
        <v>5</v>
      </c>
      <c r="C25" s="2420"/>
      <c r="D25" s="2422"/>
      <c r="E25" s="2036"/>
      <c r="F25" s="2423"/>
      <c r="G25" s="2121"/>
      <c r="H25" s="2122"/>
      <c r="I25" s="761"/>
      <c r="J25" s="762"/>
      <c r="K25" s="761"/>
      <c r="L25" s="762"/>
      <c r="M25" s="2123"/>
      <c r="N25" s="2124"/>
      <c r="O25" s="2125"/>
      <c r="P25" s="2126"/>
      <c r="Q25" s="2126"/>
      <c r="R25" s="2122"/>
      <c r="S25" s="2066"/>
      <c r="T25" s="2067"/>
      <c r="U25" s="2067"/>
      <c r="V25" s="2067"/>
      <c r="W25" s="2068"/>
      <c r="X25" s="769" t="s">
        <v>887</v>
      </c>
      <c r="Y25" s="770"/>
      <c r="Z25" s="771"/>
      <c r="AA25" s="549"/>
      <c r="AB25" s="550"/>
      <c r="AC25" s="550"/>
      <c r="AD25" s="550"/>
      <c r="AE25" s="550"/>
      <c r="AF25" s="550"/>
      <c r="AG25" s="551"/>
      <c r="AH25" s="549"/>
      <c r="AI25" s="550"/>
      <c r="AJ25" s="550"/>
      <c r="AK25" s="550"/>
      <c r="AL25" s="550"/>
      <c r="AM25" s="550"/>
      <c r="AN25" s="551"/>
      <c r="AO25" s="549"/>
      <c r="AP25" s="550"/>
      <c r="AQ25" s="550"/>
      <c r="AR25" s="550"/>
      <c r="AS25" s="550"/>
      <c r="AT25" s="550"/>
      <c r="AU25" s="551"/>
      <c r="AV25" s="549"/>
      <c r="AW25" s="550"/>
      <c r="AX25" s="550"/>
      <c r="AY25" s="550"/>
      <c r="AZ25" s="550"/>
      <c r="BA25" s="550"/>
      <c r="BB25" s="551"/>
      <c r="BC25" s="549"/>
      <c r="BD25" s="550"/>
      <c r="BE25" s="772"/>
      <c r="BF25" s="2127"/>
      <c r="BG25" s="2128"/>
      <c r="BH25" s="2116"/>
      <c r="BI25" s="2117"/>
      <c r="BJ25" s="2118"/>
      <c r="BK25" s="2119"/>
      <c r="BL25" s="2119"/>
      <c r="BM25" s="2119"/>
      <c r="BN25" s="2120"/>
    </row>
    <row r="26" spans="2:66" ht="20.25" customHeight="1" x14ac:dyDescent="0.15">
      <c r="B26" s="2050"/>
      <c r="C26" s="2421"/>
      <c r="D26" s="2424"/>
      <c r="E26" s="2036"/>
      <c r="F26" s="2423"/>
      <c r="G26" s="2053"/>
      <c r="H26" s="2054"/>
      <c r="I26" s="761"/>
      <c r="J26" s="762">
        <f>G25</f>
        <v>0</v>
      </c>
      <c r="K26" s="761"/>
      <c r="L26" s="762">
        <f>M25</f>
        <v>0</v>
      </c>
      <c r="M26" s="2057"/>
      <c r="N26" s="2058"/>
      <c r="O26" s="2061"/>
      <c r="P26" s="2062"/>
      <c r="Q26" s="2062"/>
      <c r="R26" s="2054"/>
      <c r="S26" s="2066"/>
      <c r="T26" s="2067"/>
      <c r="U26" s="2067"/>
      <c r="V26" s="2067"/>
      <c r="W26" s="2068"/>
      <c r="X26" s="773" t="s">
        <v>888</v>
      </c>
      <c r="Y26" s="774"/>
      <c r="Z26" s="775"/>
      <c r="AA26" s="557" t="str">
        <f>IF(AA25="","",VLOOKUP(AA25,'[9]シフト記号表（従来型・ユニット型共通）'!$C$6:$L$47,10,FALSE))</f>
        <v/>
      </c>
      <c r="AB26" s="558" t="str">
        <f>IF(AB25="","",VLOOKUP(AB25,'[9]シフト記号表（従来型・ユニット型共通）'!$C$6:$L$47,10,FALSE))</f>
        <v/>
      </c>
      <c r="AC26" s="558" t="str">
        <f>IF(AC25="","",VLOOKUP(AC25,'[9]シフト記号表（従来型・ユニット型共通）'!$C$6:$L$47,10,FALSE))</f>
        <v/>
      </c>
      <c r="AD26" s="558" t="str">
        <f>IF(AD25="","",VLOOKUP(AD25,'[9]シフト記号表（従来型・ユニット型共通）'!$C$6:$L$47,10,FALSE))</f>
        <v/>
      </c>
      <c r="AE26" s="558" t="str">
        <f>IF(AE25="","",VLOOKUP(AE25,'[9]シフト記号表（従来型・ユニット型共通）'!$C$6:$L$47,10,FALSE))</f>
        <v/>
      </c>
      <c r="AF26" s="558" t="str">
        <f>IF(AF25="","",VLOOKUP(AF25,'[9]シフト記号表（従来型・ユニット型共通）'!$C$6:$L$47,10,FALSE))</f>
        <v/>
      </c>
      <c r="AG26" s="559" t="str">
        <f>IF(AG25="","",VLOOKUP(AG25,'[9]シフト記号表（従来型・ユニット型共通）'!$C$6:$L$47,10,FALSE))</f>
        <v/>
      </c>
      <c r="AH26" s="557" t="str">
        <f>IF(AH25="","",VLOOKUP(AH25,'[9]シフト記号表（従来型・ユニット型共通）'!$C$6:$L$47,10,FALSE))</f>
        <v/>
      </c>
      <c r="AI26" s="558" t="str">
        <f>IF(AI25="","",VLOOKUP(AI25,'[9]シフト記号表（従来型・ユニット型共通）'!$C$6:$L$47,10,FALSE))</f>
        <v/>
      </c>
      <c r="AJ26" s="558" t="str">
        <f>IF(AJ25="","",VLOOKUP(AJ25,'[9]シフト記号表（従来型・ユニット型共通）'!$C$6:$L$47,10,FALSE))</f>
        <v/>
      </c>
      <c r="AK26" s="558" t="str">
        <f>IF(AK25="","",VLOOKUP(AK25,'[9]シフト記号表（従来型・ユニット型共通）'!$C$6:$L$47,10,FALSE))</f>
        <v/>
      </c>
      <c r="AL26" s="558" t="str">
        <f>IF(AL25="","",VLOOKUP(AL25,'[9]シフト記号表（従来型・ユニット型共通）'!$C$6:$L$47,10,FALSE))</f>
        <v/>
      </c>
      <c r="AM26" s="558" t="str">
        <f>IF(AM25="","",VLOOKUP(AM25,'[9]シフト記号表（従来型・ユニット型共通）'!$C$6:$L$47,10,FALSE))</f>
        <v/>
      </c>
      <c r="AN26" s="559" t="str">
        <f>IF(AN25="","",VLOOKUP(AN25,'[9]シフト記号表（従来型・ユニット型共通）'!$C$6:$L$47,10,FALSE))</f>
        <v/>
      </c>
      <c r="AO26" s="557" t="str">
        <f>IF(AO25="","",VLOOKUP(AO25,'[9]シフト記号表（従来型・ユニット型共通）'!$C$6:$L$47,10,FALSE))</f>
        <v/>
      </c>
      <c r="AP26" s="558" t="str">
        <f>IF(AP25="","",VLOOKUP(AP25,'[9]シフト記号表（従来型・ユニット型共通）'!$C$6:$L$47,10,FALSE))</f>
        <v/>
      </c>
      <c r="AQ26" s="558" t="str">
        <f>IF(AQ25="","",VLOOKUP(AQ25,'[9]シフト記号表（従来型・ユニット型共通）'!$C$6:$L$47,10,FALSE))</f>
        <v/>
      </c>
      <c r="AR26" s="558" t="str">
        <f>IF(AR25="","",VLOOKUP(AR25,'[9]シフト記号表（従来型・ユニット型共通）'!$C$6:$L$47,10,FALSE))</f>
        <v/>
      </c>
      <c r="AS26" s="558" t="str">
        <f>IF(AS25="","",VLOOKUP(AS25,'[9]シフト記号表（従来型・ユニット型共通）'!$C$6:$L$47,10,FALSE))</f>
        <v/>
      </c>
      <c r="AT26" s="558" t="str">
        <f>IF(AT25="","",VLOOKUP(AT25,'[9]シフト記号表（従来型・ユニット型共通）'!$C$6:$L$47,10,FALSE))</f>
        <v/>
      </c>
      <c r="AU26" s="559" t="str">
        <f>IF(AU25="","",VLOOKUP(AU25,'[9]シフト記号表（従来型・ユニット型共通）'!$C$6:$L$47,10,FALSE))</f>
        <v/>
      </c>
      <c r="AV26" s="557" t="str">
        <f>IF(AV25="","",VLOOKUP(AV25,'[9]シフト記号表（従来型・ユニット型共通）'!$C$6:$L$47,10,FALSE))</f>
        <v/>
      </c>
      <c r="AW26" s="558" t="str">
        <f>IF(AW25="","",VLOOKUP(AW25,'[9]シフト記号表（従来型・ユニット型共通）'!$C$6:$L$47,10,FALSE))</f>
        <v/>
      </c>
      <c r="AX26" s="558" t="str">
        <f>IF(AX25="","",VLOOKUP(AX25,'[9]シフト記号表（従来型・ユニット型共通）'!$C$6:$L$47,10,FALSE))</f>
        <v/>
      </c>
      <c r="AY26" s="558" t="str">
        <f>IF(AY25="","",VLOOKUP(AY25,'[9]シフト記号表（従来型・ユニット型共通）'!$C$6:$L$47,10,FALSE))</f>
        <v/>
      </c>
      <c r="AZ26" s="558" t="str">
        <f>IF(AZ25="","",VLOOKUP(AZ25,'[9]シフト記号表（従来型・ユニット型共通）'!$C$6:$L$47,10,FALSE))</f>
        <v/>
      </c>
      <c r="BA26" s="558" t="str">
        <f>IF(BA25="","",VLOOKUP(BA25,'[9]シフト記号表（従来型・ユニット型共通）'!$C$6:$L$47,10,FALSE))</f>
        <v/>
      </c>
      <c r="BB26" s="559" t="str">
        <f>IF(BB25="","",VLOOKUP(BB25,'[9]シフト記号表（従来型・ユニット型共通）'!$C$6:$L$47,10,FALSE))</f>
        <v/>
      </c>
      <c r="BC26" s="557" t="str">
        <f>IF(BC25="","",VLOOKUP(BC25,'[9]シフト記号表（従来型・ユニット型共通）'!$C$6:$L$47,10,FALSE))</f>
        <v/>
      </c>
      <c r="BD26" s="558" t="str">
        <f>IF(BD25="","",VLOOKUP(BD25,'[9]シフト記号表（従来型・ユニット型共通）'!$C$6:$L$47,10,FALSE))</f>
        <v/>
      </c>
      <c r="BE26" s="558" t="str">
        <f>IF(BE25="","",VLOOKUP(BE25,'[9]シフト記号表（従来型・ユニット型共通）'!$C$6:$L$47,10,FALSE))</f>
        <v/>
      </c>
      <c r="BF26" s="2046">
        <f>IF($BI$3="４週",SUM(AA26:BB26),IF($BI$3="暦月",SUM(AA26:BE26),""))</f>
        <v>0</v>
      </c>
      <c r="BG26" s="2047"/>
      <c r="BH26" s="2048">
        <f>IF($BI$3="４週",BF26/4,IF($BI$3="暦月",(BF26/($BI$8/7)),""))</f>
        <v>0</v>
      </c>
      <c r="BI26" s="2047"/>
      <c r="BJ26" s="2043"/>
      <c r="BK26" s="2044"/>
      <c r="BL26" s="2044"/>
      <c r="BM26" s="2044"/>
      <c r="BN26" s="2045"/>
    </row>
    <row r="27" spans="2:66" ht="20.25" customHeight="1" x14ac:dyDescent="0.15">
      <c r="B27" s="2049">
        <f>B25+1</f>
        <v>6</v>
      </c>
      <c r="C27" s="2420"/>
      <c r="D27" s="2422"/>
      <c r="E27" s="2036"/>
      <c r="F27" s="2423"/>
      <c r="G27" s="2121"/>
      <c r="H27" s="2122"/>
      <c r="I27" s="761"/>
      <c r="J27" s="762"/>
      <c r="K27" s="761"/>
      <c r="L27" s="762"/>
      <c r="M27" s="2123"/>
      <c r="N27" s="2124"/>
      <c r="O27" s="2125"/>
      <c r="P27" s="2126"/>
      <c r="Q27" s="2126"/>
      <c r="R27" s="2122"/>
      <c r="S27" s="2066"/>
      <c r="T27" s="2067"/>
      <c r="U27" s="2067"/>
      <c r="V27" s="2067"/>
      <c r="W27" s="2068"/>
      <c r="X27" s="776" t="s">
        <v>887</v>
      </c>
      <c r="Y27" s="777"/>
      <c r="Z27" s="778"/>
      <c r="AA27" s="549"/>
      <c r="AB27" s="550"/>
      <c r="AC27" s="550"/>
      <c r="AD27" s="550"/>
      <c r="AE27" s="550"/>
      <c r="AF27" s="550"/>
      <c r="AG27" s="551"/>
      <c r="AH27" s="549"/>
      <c r="AI27" s="550"/>
      <c r="AJ27" s="550"/>
      <c r="AK27" s="550"/>
      <c r="AL27" s="550"/>
      <c r="AM27" s="550"/>
      <c r="AN27" s="551"/>
      <c r="AO27" s="549"/>
      <c r="AP27" s="550"/>
      <c r="AQ27" s="550"/>
      <c r="AR27" s="550"/>
      <c r="AS27" s="550"/>
      <c r="AT27" s="550"/>
      <c r="AU27" s="551"/>
      <c r="AV27" s="549"/>
      <c r="AW27" s="550"/>
      <c r="AX27" s="550"/>
      <c r="AY27" s="550"/>
      <c r="AZ27" s="550"/>
      <c r="BA27" s="550"/>
      <c r="BB27" s="551"/>
      <c r="BC27" s="549"/>
      <c r="BD27" s="550"/>
      <c r="BE27" s="772"/>
      <c r="BF27" s="2127"/>
      <c r="BG27" s="2128"/>
      <c r="BH27" s="2116"/>
      <c r="BI27" s="2117"/>
      <c r="BJ27" s="2118"/>
      <c r="BK27" s="2119"/>
      <c r="BL27" s="2119"/>
      <c r="BM27" s="2119"/>
      <c r="BN27" s="2120"/>
    </row>
    <row r="28" spans="2:66" ht="20.25" customHeight="1" x14ac:dyDescent="0.15">
      <c r="B28" s="2050"/>
      <c r="C28" s="2421"/>
      <c r="D28" s="2424"/>
      <c r="E28" s="2036"/>
      <c r="F28" s="2423"/>
      <c r="G28" s="2053"/>
      <c r="H28" s="2054"/>
      <c r="I28" s="761"/>
      <c r="J28" s="762">
        <f>G27</f>
        <v>0</v>
      </c>
      <c r="K28" s="761"/>
      <c r="L28" s="762">
        <f>M27</f>
        <v>0</v>
      </c>
      <c r="M28" s="2057"/>
      <c r="N28" s="2058"/>
      <c r="O28" s="2061"/>
      <c r="P28" s="2062"/>
      <c r="Q28" s="2062"/>
      <c r="R28" s="2054"/>
      <c r="S28" s="2066"/>
      <c r="T28" s="2067"/>
      <c r="U28" s="2067"/>
      <c r="V28" s="2067"/>
      <c r="W28" s="2068"/>
      <c r="X28" s="764" t="s">
        <v>888</v>
      </c>
      <c r="Y28" s="765"/>
      <c r="Z28" s="766"/>
      <c r="AA28" s="557" t="str">
        <f>IF(AA27="","",VLOOKUP(AA27,'[9]シフト記号表（従来型・ユニット型共通）'!$C$6:$L$47,10,FALSE))</f>
        <v/>
      </c>
      <c r="AB28" s="558" t="str">
        <f>IF(AB27="","",VLOOKUP(AB27,'[9]シフト記号表（従来型・ユニット型共通）'!$C$6:$L$47,10,FALSE))</f>
        <v/>
      </c>
      <c r="AC28" s="558" t="str">
        <f>IF(AC27="","",VLOOKUP(AC27,'[9]シフト記号表（従来型・ユニット型共通）'!$C$6:$L$47,10,FALSE))</f>
        <v/>
      </c>
      <c r="AD28" s="558" t="str">
        <f>IF(AD27="","",VLOOKUP(AD27,'[9]シフト記号表（従来型・ユニット型共通）'!$C$6:$L$47,10,FALSE))</f>
        <v/>
      </c>
      <c r="AE28" s="558" t="str">
        <f>IF(AE27="","",VLOOKUP(AE27,'[9]シフト記号表（従来型・ユニット型共通）'!$C$6:$L$47,10,FALSE))</f>
        <v/>
      </c>
      <c r="AF28" s="558" t="str">
        <f>IF(AF27="","",VLOOKUP(AF27,'[9]シフト記号表（従来型・ユニット型共通）'!$C$6:$L$47,10,FALSE))</f>
        <v/>
      </c>
      <c r="AG28" s="559" t="str">
        <f>IF(AG27="","",VLOOKUP(AG27,'[9]シフト記号表（従来型・ユニット型共通）'!$C$6:$L$47,10,FALSE))</f>
        <v/>
      </c>
      <c r="AH28" s="557" t="str">
        <f>IF(AH27="","",VLOOKUP(AH27,'[9]シフト記号表（従来型・ユニット型共通）'!$C$6:$L$47,10,FALSE))</f>
        <v/>
      </c>
      <c r="AI28" s="558" t="str">
        <f>IF(AI27="","",VLOOKUP(AI27,'[9]シフト記号表（従来型・ユニット型共通）'!$C$6:$L$47,10,FALSE))</f>
        <v/>
      </c>
      <c r="AJ28" s="558" t="str">
        <f>IF(AJ27="","",VLOOKUP(AJ27,'[9]シフト記号表（従来型・ユニット型共通）'!$C$6:$L$47,10,FALSE))</f>
        <v/>
      </c>
      <c r="AK28" s="558" t="str">
        <f>IF(AK27="","",VLOOKUP(AK27,'[9]シフト記号表（従来型・ユニット型共通）'!$C$6:$L$47,10,FALSE))</f>
        <v/>
      </c>
      <c r="AL28" s="558" t="str">
        <f>IF(AL27="","",VLOOKUP(AL27,'[9]シフト記号表（従来型・ユニット型共通）'!$C$6:$L$47,10,FALSE))</f>
        <v/>
      </c>
      <c r="AM28" s="558" t="str">
        <f>IF(AM27="","",VLOOKUP(AM27,'[9]シフト記号表（従来型・ユニット型共通）'!$C$6:$L$47,10,FALSE))</f>
        <v/>
      </c>
      <c r="AN28" s="559" t="str">
        <f>IF(AN27="","",VLOOKUP(AN27,'[9]シフト記号表（従来型・ユニット型共通）'!$C$6:$L$47,10,FALSE))</f>
        <v/>
      </c>
      <c r="AO28" s="557" t="str">
        <f>IF(AO27="","",VLOOKUP(AO27,'[9]シフト記号表（従来型・ユニット型共通）'!$C$6:$L$47,10,FALSE))</f>
        <v/>
      </c>
      <c r="AP28" s="558" t="str">
        <f>IF(AP27="","",VLOOKUP(AP27,'[9]シフト記号表（従来型・ユニット型共通）'!$C$6:$L$47,10,FALSE))</f>
        <v/>
      </c>
      <c r="AQ28" s="558" t="str">
        <f>IF(AQ27="","",VLOOKUP(AQ27,'[9]シフト記号表（従来型・ユニット型共通）'!$C$6:$L$47,10,FALSE))</f>
        <v/>
      </c>
      <c r="AR28" s="558" t="str">
        <f>IF(AR27="","",VLOOKUP(AR27,'[9]シフト記号表（従来型・ユニット型共通）'!$C$6:$L$47,10,FALSE))</f>
        <v/>
      </c>
      <c r="AS28" s="558" t="str">
        <f>IF(AS27="","",VLOOKUP(AS27,'[9]シフト記号表（従来型・ユニット型共通）'!$C$6:$L$47,10,FALSE))</f>
        <v/>
      </c>
      <c r="AT28" s="558" t="str">
        <f>IF(AT27="","",VLOOKUP(AT27,'[9]シフト記号表（従来型・ユニット型共通）'!$C$6:$L$47,10,FALSE))</f>
        <v/>
      </c>
      <c r="AU28" s="559" t="str">
        <f>IF(AU27="","",VLOOKUP(AU27,'[9]シフト記号表（従来型・ユニット型共通）'!$C$6:$L$47,10,FALSE))</f>
        <v/>
      </c>
      <c r="AV28" s="557" t="str">
        <f>IF(AV27="","",VLOOKUP(AV27,'[9]シフト記号表（従来型・ユニット型共通）'!$C$6:$L$47,10,FALSE))</f>
        <v/>
      </c>
      <c r="AW28" s="558" t="str">
        <f>IF(AW27="","",VLOOKUP(AW27,'[9]シフト記号表（従来型・ユニット型共通）'!$C$6:$L$47,10,FALSE))</f>
        <v/>
      </c>
      <c r="AX28" s="558" t="str">
        <f>IF(AX27="","",VLOOKUP(AX27,'[9]シフト記号表（従来型・ユニット型共通）'!$C$6:$L$47,10,FALSE))</f>
        <v/>
      </c>
      <c r="AY28" s="558" t="str">
        <f>IF(AY27="","",VLOOKUP(AY27,'[9]シフト記号表（従来型・ユニット型共通）'!$C$6:$L$47,10,FALSE))</f>
        <v/>
      </c>
      <c r="AZ28" s="558" t="str">
        <f>IF(AZ27="","",VLOOKUP(AZ27,'[9]シフト記号表（従来型・ユニット型共通）'!$C$6:$L$47,10,FALSE))</f>
        <v/>
      </c>
      <c r="BA28" s="558" t="str">
        <f>IF(BA27="","",VLOOKUP(BA27,'[9]シフト記号表（従来型・ユニット型共通）'!$C$6:$L$47,10,FALSE))</f>
        <v/>
      </c>
      <c r="BB28" s="559" t="str">
        <f>IF(BB27="","",VLOOKUP(BB27,'[9]シフト記号表（従来型・ユニット型共通）'!$C$6:$L$47,10,FALSE))</f>
        <v/>
      </c>
      <c r="BC28" s="557" t="str">
        <f>IF(BC27="","",VLOOKUP(BC27,'[9]シフト記号表（従来型・ユニット型共通）'!$C$6:$L$47,10,FALSE))</f>
        <v/>
      </c>
      <c r="BD28" s="558" t="str">
        <f>IF(BD27="","",VLOOKUP(BD27,'[9]シフト記号表（従来型・ユニット型共通）'!$C$6:$L$47,10,FALSE))</f>
        <v/>
      </c>
      <c r="BE28" s="558" t="str">
        <f>IF(BE27="","",VLOOKUP(BE27,'[9]シフト記号表（従来型・ユニット型共通）'!$C$6:$L$47,10,FALSE))</f>
        <v/>
      </c>
      <c r="BF28" s="2046">
        <f>IF($BI$3="４週",SUM(AA28:BB28),IF($BI$3="暦月",SUM(AA28:BE28),""))</f>
        <v>0</v>
      </c>
      <c r="BG28" s="2047"/>
      <c r="BH28" s="2048">
        <f>IF($BI$3="４週",BF28/4,IF($BI$3="暦月",(BF28/($BI$8/7)),""))</f>
        <v>0</v>
      </c>
      <c r="BI28" s="2047"/>
      <c r="BJ28" s="2043"/>
      <c r="BK28" s="2044"/>
      <c r="BL28" s="2044"/>
      <c r="BM28" s="2044"/>
      <c r="BN28" s="2045"/>
    </row>
    <row r="29" spans="2:66" ht="20.25" customHeight="1" x14ac:dyDescent="0.15">
      <c r="B29" s="2049">
        <f>B27+1</f>
        <v>7</v>
      </c>
      <c r="C29" s="2420"/>
      <c r="D29" s="2422"/>
      <c r="E29" s="2036"/>
      <c r="F29" s="2423"/>
      <c r="G29" s="2121"/>
      <c r="H29" s="2122"/>
      <c r="I29" s="761"/>
      <c r="J29" s="762"/>
      <c r="K29" s="761"/>
      <c r="L29" s="762"/>
      <c r="M29" s="2123"/>
      <c r="N29" s="2124"/>
      <c r="O29" s="2125"/>
      <c r="P29" s="2126"/>
      <c r="Q29" s="2126"/>
      <c r="R29" s="2122"/>
      <c r="S29" s="2066"/>
      <c r="T29" s="2067"/>
      <c r="U29" s="2067"/>
      <c r="V29" s="2067"/>
      <c r="W29" s="2068"/>
      <c r="X29" s="769" t="s">
        <v>887</v>
      </c>
      <c r="Y29" s="770"/>
      <c r="Z29" s="771"/>
      <c r="AA29" s="549"/>
      <c r="AB29" s="550"/>
      <c r="AC29" s="550"/>
      <c r="AD29" s="550"/>
      <c r="AE29" s="550"/>
      <c r="AF29" s="550"/>
      <c r="AG29" s="551"/>
      <c r="AH29" s="549"/>
      <c r="AI29" s="550"/>
      <c r="AJ29" s="550"/>
      <c r="AK29" s="550"/>
      <c r="AL29" s="550"/>
      <c r="AM29" s="550"/>
      <c r="AN29" s="551"/>
      <c r="AO29" s="549"/>
      <c r="AP29" s="550"/>
      <c r="AQ29" s="550"/>
      <c r="AR29" s="550"/>
      <c r="AS29" s="550"/>
      <c r="AT29" s="550"/>
      <c r="AU29" s="551"/>
      <c r="AV29" s="549"/>
      <c r="AW29" s="550"/>
      <c r="AX29" s="550"/>
      <c r="AY29" s="550"/>
      <c r="AZ29" s="550"/>
      <c r="BA29" s="550"/>
      <c r="BB29" s="551"/>
      <c r="BC29" s="549"/>
      <c r="BD29" s="550"/>
      <c r="BE29" s="772"/>
      <c r="BF29" s="2127"/>
      <c r="BG29" s="2128"/>
      <c r="BH29" s="2116"/>
      <c r="BI29" s="2117"/>
      <c r="BJ29" s="2118"/>
      <c r="BK29" s="2119"/>
      <c r="BL29" s="2119"/>
      <c r="BM29" s="2119"/>
      <c r="BN29" s="2120"/>
    </row>
    <row r="30" spans="2:66" ht="20.25" customHeight="1" x14ac:dyDescent="0.15">
      <c r="B30" s="2050"/>
      <c r="C30" s="2421"/>
      <c r="D30" s="2424"/>
      <c r="E30" s="2036"/>
      <c r="F30" s="2423"/>
      <c r="G30" s="2053"/>
      <c r="H30" s="2054"/>
      <c r="I30" s="761"/>
      <c r="J30" s="762">
        <f>G29</f>
        <v>0</v>
      </c>
      <c r="K30" s="761"/>
      <c r="L30" s="762">
        <f>M29</f>
        <v>0</v>
      </c>
      <c r="M30" s="2057"/>
      <c r="N30" s="2058"/>
      <c r="O30" s="2061"/>
      <c r="P30" s="2062"/>
      <c r="Q30" s="2062"/>
      <c r="R30" s="2054"/>
      <c r="S30" s="2066"/>
      <c r="T30" s="2067"/>
      <c r="U30" s="2067"/>
      <c r="V30" s="2067"/>
      <c r="W30" s="2068"/>
      <c r="X30" s="764" t="s">
        <v>888</v>
      </c>
      <c r="Y30" s="765"/>
      <c r="Z30" s="766"/>
      <c r="AA30" s="557" t="str">
        <f>IF(AA29="","",VLOOKUP(AA29,'[9]シフト記号表（従来型・ユニット型共通）'!$C$6:$L$47,10,FALSE))</f>
        <v/>
      </c>
      <c r="AB30" s="558" t="str">
        <f>IF(AB29="","",VLOOKUP(AB29,'[9]シフト記号表（従来型・ユニット型共通）'!$C$6:$L$47,10,FALSE))</f>
        <v/>
      </c>
      <c r="AC30" s="558" t="str">
        <f>IF(AC29="","",VLOOKUP(AC29,'[9]シフト記号表（従来型・ユニット型共通）'!$C$6:$L$47,10,FALSE))</f>
        <v/>
      </c>
      <c r="AD30" s="558" t="str">
        <f>IF(AD29="","",VLOOKUP(AD29,'[9]シフト記号表（従来型・ユニット型共通）'!$C$6:$L$47,10,FALSE))</f>
        <v/>
      </c>
      <c r="AE30" s="558" t="str">
        <f>IF(AE29="","",VLOOKUP(AE29,'[9]シフト記号表（従来型・ユニット型共通）'!$C$6:$L$47,10,FALSE))</f>
        <v/>
      </c>
      <c r="AF30" s="558" t="str">
        <f>IF(AF29="","",VLOOKUP(AF29,'[9]シフト記号表（従来型・ユニット型共通）'!$C$6:$L$47,10,FALSE))</f>
        <v/>
      </c>
      <c r="AG30" s="559" t="str">
        <f>IF(AG29="","",VLOOKUP(AG29,'[9]シフト記号表（従来型・ユニット型共通）'!$C$6:$L$47,10,FALSE))</f>
        <v/>
      </c>
      <c r="AH30" s="557" t="str">
        <f>IF(AH29="","",VLOOKUP(AH29,'[9]シフト記号表（従来型・ユニット型共通）'!$C$6:$L$47,10,FALSE))</f>
        <v/>
      </c>
      <c r="AI30" s="558" t="str">
        <f>IF(AI29="","",VLOOKUP(AI29,'[9]シフト記号表（従来型・ユニット型共通）'!$C$6:$L$47,10,FALSE))</f>
        <v/>
      </c>
      <c r="AJ30" s="558" t="str">
        <f>IF(AJ29="","",VLOOKUP(AJ29,'[9]シフト記号表（従来型・ユニット型共通）'!$C$6:$L$47,10,FALSE))</f>
        <v/>
      </c>
      <c r="AK30" s="558" t="str">
        <f>IF(AK29="","",VLOOKUP(AK29,'[9]シフト記号表（従来型・ユニット型共通）'!$C$6:$L$47,10,FALSE))</f>
        <v/>
      </c>
      <c r="AL30" s="558" t="str">
        <f>IF(AL29="","",VLOOKUP(AL29,'[9]シフト記号表（従来型・ユニット型共通）'!$C$6:$L$47,10,FALSE))</f>
        <v/>
      </c>
      <c r="AM30" s="558" t="str">
        <f>IF(AM29="","",VLOOKUP(AM29,'[9]シフト記号表（従来型・ユニット型共通）'!$C$6:$L$47,10,FALSE))</f>
        <v/>
      </c>
      <c r="AN30" s="559" t="str">
        <f>IF(AN29="","",VLOOKUP(AN29,'[9]シフト記号表（従来型・ユニット型共通）'!$C$6:$L$47,10,FALSE))</f>
        <v/>
      </c>
      <c r="AO30" s="557" t="str">
        <f>IF(AO29="","",VLOOKUP(AO29,'[9]シフト記号表（従来型・ユニット型共通）'!$C$6:$L$47,10,FALSE))</f>
        <v/>
      </c>
      <c r="AP30" s="558" t="str">
        <f>IF(AP29="","",VLOOKUP(AP29,'[9]シフト記号表（従来型・ユニット型共通）'!$C$6:$L$47,10,FALSE))</f>
        <v/>
      </c>
      <c r="AQ30" s="558" t="str">
        <f>IF(AQ29="","",VLOOKUP(AQ29,'[9]シフト記号表（従来型・ユニット型共通）'!$C$6:$L$47,10,FALSE))</f>
        <v/>
      </c>
      <c r="AR30" s="558" t="str">
        <f>IF(AR29="","",VLOOKUP(AR29,'[9]シフト記号表（従来型・ユニット型共通）'!$C$6:$L$47,10,FALSE))</f>
        <v/>
      </c>
      <c r="AS30" s="558" t="str">
        <f>IF(AS29="","",VLOOKUP(AS29,'[9]シフト記号表（従来型・ユニット型共通）'!$C$6:$L$47,10,FALSE))</f>
        <v/>
      </c>
      <c r="AT30" s="558" t="str">
        <f>IF(AT29="","",VLOOKUP(AT29,'[9]シフト記号表（従来型・ユニット型共通）'!$C$6:$L$47,10,FALSE))</f>
        <v/>
      </c>
      <c r="AU30" s="559" t="str">
        <f>IF(AU29="","",VLOOKUP(AU29,'[9]シフト記号表（従来型・ユニット型共通）'!$C$6:$L$47,10,FALSE))</f>
        <v/>
      </c>
      <c r="AV30" s="557" t="str">
        <f>IF(AV29="","",VLOOKUP(AV29,'[9]シフト記号表（従来型・ユニット型共通）'!$C$6:$L$47,10,FALSE))</f>
        <v/>
      </c>
      <c r="AW30" s="558" t="str">
        <f>IF(AW29="","",VLOOKUP(AW29,'[9]シフト記号表（従来型・ユニット型共通）'!$C$6:$L$47,10,FALSE))</f>
        <v/>
      </c>
      <c r="AX30" s="558" t="str">
        <f>IF(AX29="","",VLOOKUP(AX29,'[9]シフト記号表（従来型・ユニット型共通）'!$C$6:$L$47,10,FALSE))</f>
        <v/>
      </c>
      <c r="AY30" s="558" t="str">
        <f>IF(AY29="","",VLOOKUP(AY29,'[9]シフト記号表（従来型・ユニット型共通）'!$C$6:$L$47,10,FALSE))</f>
        <v/>
      </c>
      <c r="AZ30" s="558" t="str">
        <f>IF(AZ29="","",VLOOKUP(AZ29,'[9]シフト記号表（従来型・ユニット型共通）'!$C$6:$L$47,10,FALSE))</f>
        <v/>
      </c>
      <c r="BA30" s="558" t="str">
        <f>IF(BA29="","",VLOOKUP(BA29,'[9]シフト記号表（従来型・ユニット型共通）'!$C$6:$L$47,10,FALSE))</f>
        <v/>
      </c>
      <c r="BB30" s="559" t="str">
        <f>IF(BB29="","",VLOOKUP(BB29,'[9]シフト記号表（従来型・ユニット型共通）'!$C$6:$L$47,10,FALSE))</f>
        <v/>
      </c>
      <c r="BC30" s="557" t="str">
        <f>IF(BC29="","",VLOOKUP(BC29,'[9]シフト記号表（従来型・ユニット型共通）'!$C$6:$L$47,10,FALSE))</f>
        <v/>
      </c>
      <c r="BD30" s="558" t="str">
        <f>IF(BD29="","",VLOOKUP(BD29,'[9]シフト記号表（従来型・ユニット型共通）'!$C$6:$L$47,10,FALSE))</f>
        <v/>
      </c>
      <c r="BE30" s="558" t="str">
        <f>IF(BE29="","",VLOOKUP(BE29,'[9]シフト記号表（従来型・ユニット型共通）'!$C$6:$L$47,10,FALSE))</f>
        <v/>
      </c>
      <c r="BF30" s="2046">
        <f>IF($BI$3="４週",SUM(AA30:BB30),IF($BI$3="暦月",SUM(AA30:BE30),""))</f>
        <v>0</v>
      </c>
      <c r="BG30" s="2047"/>
      <c r="BH30" s="2048">
        <f>IF($BI$3="４週",BF30/4,IF($BI$3="暦月",(BF30/($BI$8/7)),""))</f>
        <v>0</v>
      </c>
      <c r="BI30" s="2047"/>
      <c r="BJ30" s="2043"/>
      <c r="BK30" s="2044"/>
      <c r="BL30" s="2044"/>
      <c r="BM30" s="2044"/>
      <c r="BN30" s="2045"/>
    </row>
    <row r="31" spans="2:66" ht="20.25" customHeight="1" x14ac:dyDescent="0.15">
      <c r="B31" s="2049">
        <f>B29+1</f>
        <v>8</v>
      </c>
      <c r="C31" s="2420"/>
      <c r="D31" s="2422"/>
      <c r="E31" s="2036"/>
      <c r="F31" s="2423"/>
      <c r="G31" s="2121"/>
      <c r="H31" s="2122"/>
      <c r="I31" s="761"/>
      <c r="J31" s="762"/>
      <c r="K31" s="761"/>
      <c r="L31" s="762"/>
      <c r="M31" s="2123"/>
      <c r="N31" s="2124"/>
      <c r="O31" s="2125"/>
      <c r="P31" s="2126"/>
      <c r="Q31" s="2126"/>
      <c r="R31" s="2122"/>
      <c r="S31" s="2066"/>
      <c r="T31" s="2067"/>
      <c r="U31" s="2067"/>
      <c r="V31" s="2067"/>
      <c r="W31" s="2068"/>
      <c r="X31" s="769" t="s">
        <v>887</v>
      </c>
      <c r="Y31" s="770"/>
      <c r="Z31" s="771"/>
      <c r="AA31" s="549"/>
      <c r="AB31" s="550"/>
      <c r="AC31" s="550"/>
      <c r="AD31" s="550"/>
      <c r="AE31" s="550"/>
      <c r="AF31" s="550"/>
      <c r="AG31" s="551"/>
      <c r="AH31" s="549"/>
      <c r="AI31" s="550"/>
      <c r="AJ31" s="550"/>
      <c r="AK31" s="550"/>
      <c r="AL31" s="550"/>
      <c r="AM31" s="550"/>
      <c r="AN31" s="551"/>
      <c r="AO31" s="549"/>
      <c r="AP31" s="550"/>
      <c r="AQ31" s="550"/>
      <c r="AR31" s="550"/>
      <c r="AS31" s="550"/>
      <c r="AT31" s="550"/>
      <c r="AU31" s="551"/>
      <c r="AV31" s="549"/>
      <c r="AW31" s="550"/>
      <c r="AX31" s="550"/>
      <c r="AY31" s="550"/>
      <c r="AZ31" s="550"/>
      <c r="BA31" s="550"/>
      <c r="BB31" s="551"/>
      <c r="BC31" s="549"/>
      <c r="BD31" s="550"/>
      <c r="BE31" s="772"/>
      <c r="BF31" s="2127"/>
      <c r="BG31" s="2128"/>
      <c r="BH31" s="2116"/>
      <c r="BI31" s="2117"/>
      <c r="BJ31" s="2118"/>
      <c r="BK31" s="2119"/>
      <c r="BL31" s="2119"/>
      <c r="BM31" s="2119"/>
      <c r="BN31" s="2120"/>
    </row>
    <row r="32" spans="2:66" ht="20.25" customHeight="1" x14ac:dyDescent="0.15">
      <c r="B32" s="2050"/>
      <c r="C32" s="2421"/>
      <c r="D32" s="2424"/>
      <c r="E32" s="2036"/>
      <c r="F32" s="2423"/>
      <c r="G32" s="2053"/>
      <c r="H32" s="2054"/>
      <c r="I32" s="761"/>
      <c r="J32" s="762">
        <f>G31</f>
        <v>0</v>
      </c>
      <c r="K32" s="761"/>
      <c r="L32" s="762">
        <f>M31</f>
        <v>0</v>
      </c>
      <c r="M32" s="2057"/>
      <c r="N32" s="2058"/>
      <c r="O32" s="2061"/>
      <c r="P32" s="2062"/>
      <c r="Q32" s="2062"/>
      <c r="R32" s="2054"/>
      <c r="S32" s="2066"/>
      <c r="T32" s="2067"/>
      <c r="U32" s="2067"/>
      <c r="V32" s="2067"/>
      <c r="W32" s="2068"/>
      <c r="X32" s="764" t="s">
        <v>888</v>
      </c>
      <c r="Y32" s="765"/>
      <c r="Z32" s="766"/>
      <c r="AA32" s="557" t="str">
        <f>IF(AA31="","",VLOOKUP(AA31,'[9]シフト記号表（従来型・ユニット型共通）'!$C$6:$L$47,10,FALSE))</f>
        <v/>
      </c>
      <c r="AB32" s="558" t="str">
        <f>IF(AB31="","",VLOOKUP(AB31,'[9]シフト記号表（従来型・ユニット型共通）'!$C$6:$L$47,10,FALSE))</f>
        <v/>
      </c>
      <c r="AC32" s="558" t="str">
        <f>IF(AC31="","",VLOOKUP(AC31,'[9]シフト記号表（従来型・ユニット型共通）'!$C$6:$L$47,10,FALSE))</f>
        <v/>
      </c>
      <c r="AD32" s="558" t="str">
        <f>IF(AD31="","",VLOOKUP(AD31,'[9]シフト記号表（従来型・ユニット型共通）'!$C$6:$L$47,10,FALSE))</f>
        <v/>
      </c>
      <c r="AE32" s="558" t="str">
        <f>IF(AE31="","",VLOOKUP(AE31,'[9]シフト記号表（従来型・ユニット型共通）'!$C$6:$L$47,10,FALSE))</f>
        <v/>
      </c>
      <c r="AF32" s="558" t="str">
        <f>IF(AF31="","",VLOOKUP(AF31,'[9]シフト記号表（従来型・ユニット型共通）'!$C$6:$L$47,10,FALSE))</f>
        <v/>
      </c>
      <c r="AG32" s="559" t="str">
        <f>IF(AG31="","",VLOOKUP(AG31,'[9]シフト記号表（従来型・ユニット型共通）'!$C$6:$L$47,10,FALSE))</f>
        <v/>
      </c>
      <c r="AH32" s="557" t="str">
        <f>IF(AH31="","",VLOOKUP(AH31,'[9]シフト記号表（従来型・ユニット型共通）'!$C$6:$L$47,10,FALSE))</f>
        <v/>
      </c>
      <c r="AI32" s="558" t="str">
        <f>IF(AI31="","",VLOOKUP(AI31,'[9]シフト記号表（従来型・ユニット型共通）'!$C$6:$L$47,10,FALSE))</f>
        <v/>
      </c>
      <c r="AJ32" s="558" t="str">
        <f>IF(AJ31="","",VLOOKUP(AJ31,'[9]シフト記号表（従来型・ユニット型共通）'!$C$6:$L$47,10,FALSE))</f>
        <v/>
      </c>
      <c r="AK32" s="558" t="str">
        <f>IF(AK31="","",VLOOKUP(AK31,'[9]シフト記号表（従来型・ユニット型共通）'!$C$6:$L$47,10,FALSE))</f>
        <v/>
      </c>
      <c r="AL32" s="558" t="str">
        <f>IF(AL31="","",VLOOKUP(AL31,'[9]シフト記号表（従来型・ユニット型共通）'!$C$6:$L$47,10,FALSE))</f>
        <v/>
      </c>
      <c r="AM32" s="558" t="str">
        <f>IF(AM31="","",VLOOKUP(AM31,'[9]シフト記号表（従来型・ユニット型共通）'!$C$6:$L$47,10,FALSE))</f>
        <v/>
      </c>
      <c r="AN32" s="559" t="str">
        <f>IF(AN31="","",VLOOKUP(AN31,'[9]シフト記号表（従来型・ユニット型共通）'!$C$6:$L$47,10,FALSE))</f>
        <v/>
      </c>
      <c r="AO32" s="557" t="str">
        <f>IF(AO31="","",VLOOKUP(AO31,'[9]シフト記号表（従来型・ユニット型共通）'!$C$6:$L$47,10,FALSE))</f>
        <v/>
      </c>
      <c r="AP32" s="558" t="str">
        <f>IF(AP31="","",VLOOKUP(AP31,'[9]シフト記号表（従来型・ユニット型共通）'!$C$6:$L$47,10,FALSE))</f>
        <v/>
      </c>
      <c r="AQ32" s="558" t="str">
        <f>IF(AQ31="","",VLOOKUP(AQ31,'[9]シフト記号表（従来型・ユニット型共通）'!$C$6:$L$47,10,FALSE))</f>
        <v/>
      </c>
      <c r="AR32" s="558" t="str">
        <f>IF(AR31="","",VLOOKUP(AR31,'[9]シフト記号表（従来型・ユニット型共通）'!$C$6:$L$47,10,FALSE))</f>
        <v/>
      </c>
      <c r="AS32" s="558" t="str">
        <f>IF(AS31="","",VLOOKUP(AS31,'[9]シフト記号表（従来型・ユニット型共通）'!$C$6:$L$47,10,FALSE))</f>
        <v/>
      </c>
      <c r="AT32" s="558" t="str">
        <f>IF(AT31="","",VLOOKUP(AT31,'[9]シフト記号表（従来型・ユニット型共通）'!$C$6:$L$47,10,FALSE))</f>
        <v/>
      </c>
      <c r="AU32" s="559" t="str">
        <f>IF(AU31="","",VLOOKUP(AU31,'[9]シフト記号表（従来型・ユニット型共通）'!$C$6:$L$47,10,FALSE))</f>
        <v/>
      </c>
      <c r="AV32" s="557" t="str">
        <f>IF(AV31="","",VLOOKUP(AV31,'[9]シフト記号表（従来型・ユニット型共通）'!$C$6:$L$47,10,FALSE))</f>
        <v/>
      </c>
      <c r="AW32" s="558" t="str">
        <f>IF(AW31="","",VLOOKUP(AW31,'[9]シフト記号表（従来型・ユニット型共通）'!$C$6:$L$47,10,FALSE))</f>
        <v/>
      </c>
      <c r="AX32" s="558" t="str">
        <f>IF(AX31="","",VLOOKUP(AX31,'[9]シフト記号表（従来型・ユニット型共通）'!$C$6:$L$47,10,FALSE))</f>
        <v/>
      </c>
      <c r="AY32" s="558" t="str">
        <f>IF(AY31="","",VLOOKUP(AY31,'[9]シフト記号表（従来型・ユニット型共通）'!$C$6:$L$47,10,FALSE))</f>
        <v/>
      </c>
      <c r="AZ32" s="558" t="str">
        <f>IF(AZ31="","",VLOOKUP(AZ31,'[9]シフト記号表（従来型・ユニット型共通）'!$C$6:$L$47,10,FALSE))</f>
        <v/>
      </c>
      <c r="BA32" s="558" t="str">
        <f>IF(BA31="","",VLOOKUP(BA31,'[9]シフト記号表（従来型・ユニット型共通）'!$C$6:$L$47,10,FALSE))</f>
        <v/>
      </c>
      <c r="BB32" s="559" t="str">
        <f>IF(BB31="","",VLOOKUP(BB31,'[9]シフト記号表（従来型・ユニット型共通）'!$C$6:$L$47,10,FALSE))</f>
        <v/>
      </c>
      <c r="BC32" s="557" t="str">
        <f>IF(BC31="","",VLOOKUP(BC31,'[9]シフト記号表（従来型・ユニット型共通）'!$C$6:$L$47,10,FALSE))</f>
        <v/>
      </c>
      <c r="BD32" s="558" t="str">
        <f>IF(BD31="","",VLOOKUP(BD31,'[9]シフト記号表（従来型・ユニット型共通）'!$C$6:$L$47,10,FALSE))</f>
        <v/>
      </c>
      <c r="BE32" s="558" t="str">
        <f>IF(BE31="","",VLOOKUP(BE31,'[9]シフト記号表（従来型・ユニット型共通）'!$C$6:$L$47,10,FALSE))</f>
        <v/>
      </c>
      <c r="BF32" s="2046">
        <f>IF($BI$3="４週",SUM(AA32:BB32),IF($BI$3="暦月",SUM(AA32:BE32),""))</f>
        <v>0</v>
      </c>
      <c r="BG32" s="2047"/>
      <c r="BH32" s="2048">
        <f>IF($BI$3="４週",BF32/4,IF($BI$3="暦月",(BF32/($BI$8/7)),""))</f>
        <v>0</v>
      </c>
      <c r="BI32" s="2047"/>
      <c r="BJ32" s="2043"/>
      <c r="BK32" s="2044"/>
      <c r="BL32" s="2044"/>
      <c r="BM32" s="2044"/>
      <c r="BN32" s="2045"/>
    </row>
    <row r="33" spans="2:66" ht="20.25" customHeight="1" x14ac:dyDescent="0.15">
      <c r="B33" s="2049">
        <f>B31+1</f>
        <v>9</v>
      </c>
      <c r="C33" s="2420"/>
      <c r="D33" s="2422"/>
      <c r="E33" s="2036"/>
      <c r="F33" s="2423"/>
      <c r="G33" s="2121"/>
      <c r="H33" s="2122"/>
      <c r="I33" s="761"/>
      <c r="J33" s="762"/>
      <c r="K33" s="761"/>
      <c r="L33" s="762"/>
      <c r="M33" s="2123"/>
      <c r="N33" s="2124"/>
      <c r="O33" s="2125"/>
      <c r="P33" s="2126"/>
      <c r="Q33" s="2126"/>
      <c r="R33" s="2122"/>
      <c r="S33" s="2066"/>
      <c r="T33" s="2067"/>
      <c r="U33" s="2067"/>
      <c r="V33" s="2067"/>
      <c r="W33" s="2068"/>
      <c r="X33" s="769" t="s">
        <v>887</v>
      </c>
      <c r="Y33" s="770"/>
      <c r="Z33" s="771"/>
      <c r="AA33" s="549"/>
      <c r="AB33" s="550"/>
      <c r="AC33" s="550"/>
      <c r="AD33" s="550"/>
      <c r="AE33" s="550"/>
      <c r="AF33" s="550"/>
      <c r="AG33" s="551"/>
      <c r="AH33" s="549"/>
      <c r="AI33" s="550"/>
      <c r="AJ33" s="550"/>
      <c r="AK33" s="550"/>
      <c r="AL33" s="550"/>
      <c r="AM33" s="550"/>
      <c r="AN33" s="551"/>
      <c r="AO33" s="549"/>
      <c r="AP33" s="550"/>
      <c r="AQ33" s="550"/>
      <c r="AR33" s="550"/>
      <c r="AS33" s="550"/>
      <c r="AT33" s="550"/>
      <c r="AU33" s="551"/>
      <c r="AV33" s="549"/>
      <c r="AW33" s="550"/>
      <c r="AX33" s="550"/>
      <c r="AY33" s="550"/>
      <c r="AZ33" s="550"/>
      <c r="BA33" s="550"/>
      <c r="BB33" s="551"/>
      <c r="BC33" s="549"/>
      <c r="BD33" s="550"/>
      <c r="BE33" s="772"/>
      <c r="BF33" s="2127"/>
      <c r="BG33" s="2128"/>
      <c r="BH33" s="2116"/>
      <c r="BI33" s="2117"/>
      <c r="BJ33" s="2118"/>
      <c r="BK33" s="2119"/>
      <c r="BL33" s="2119"/>
      <c r="BM33" s="2119"/>
      <c r="BN33" s="2120"/>
    </row>
    <row r="34" spans="2:66" ht="20.25" customHeight="1" x14ac:dyDescent="0.15">
      <c r="B34" s="2050"/>
      <c r="C34" s="2421"/>
      <c r="D34" s="2424"/>
      <c r="E34" s="2036"/>
      <c r="F34" s="2423"/>
      <c r="G34" s="2053"/>
      <c r="H34" s="2054"/>
      <c r="I34" s="761"/>
      <c r="J34" s="762">
        <f>G33</f>
        <v>0</v>
      </c>
      <c r="K34" s="761"/>
      <c r="L34" s="762">
        <f>M33</f>
        <v>0</v>
      </c>
      <c r="M34" s="2057"/>
      <c r="N34" s="2058"/>
      <c r="O34" s="2061"/>
      <c r="P34" s="2062"/>
      <c r="Q34" s="2062"/>
      <c r="R34" s="2054"/>
      <c r="S34" s="2066"/>
      <c r="T34" s="2067"/>
      <c r="U34" s="2067"/>
      <c r="V34" s="2067"/>
      <c r="W34" s="2068"/>
      <c r="X34" s="773" t="s">
        <v>888</v>
      </c>
      <c r="Y34" s="774"/>
      <c r="Z34" s="775"/>
      <c r="AA34" s="557" t="str">
        <f>IF(AA33="","",VLOOKUP(AA33,'[9]シフト記号表（従来型・ユニット型共通）'!$C$6:$L$47,10,FALSE))</f>
        <v/>
      </c>
      <c r="AB34" s="558" t="str">
        <f>IF(AB33="","",VLOOKUP(AB33,'[9]シフト記号表（従来型・ユニット型共通）'!$C$6:$L$47,10,FALSE))</f>
        <v/>
      </c>
      <c r="AC34" s="558" t="str">
        <f>IF(AC33="","",VLOOKUP(AC33,'[9]シフト記号表（従来型・ユニット型共通）'!$C$6:$L$47,10,FALSE))</f>
        <v/>
      </c>
      <c r="AD34" s="558" t="str">
        <f>IF(AD33="","",VLOOKUP(AD33,'[9]シフト記号表（従来型・ユニット型共通）'!$C$6:$L$47,10,FALSE))</f>
        <v/>
      </c>
      <c r="AE34" s="558" t="str">
        <f>IF(AE33="","",VLOOKUP(AE33,'[9]シフト記号表（従来型・ユニット型共通）'!$C$6:$L$47,10,FALSE))</f>
        <v/>
      </c>
      <c r="AF34" s="558" t="str">
        <f>IF(AF33="","",VLOOKUP(AF33,'[9]シフト記号表（従来型・ユニット型共通）'!$C$6:$L$47,10,FALSE))</f>
        <v/>
      </c>
      <c r="AG34" s="559" t="str">
        <f>IF(AG33="","",VLOOKUP(AG33,'[9]シフト記号表（従来型・ユニット型共通）'!$C$6:$L$47,10,FALSE))</f>
        <v/>
      </c>
      <c r="AH34" s="557" t="str">
        <f>IF(AH33="","",VLOOKUP(AH33,'[9]シフト記号表（従来型・ユニット型共通）'!$C$6:$L$47,10,FALSE))</f>
        <v/>
      </c>
      <c r="AI34" s="558" t="str">
        <f>IF(AI33="","",VLOOKUP(AI33,'[9]シフト記号表（従来型・ユニット型共通）'!$C$6:$L$47,10,FALSE))</f>
        <v/>
      </c>
      <c r="AJ34" s="558" t="str">
        <f>IF(AJ33="","",VLOOKUP(AJ33,'[9]シフト記号表（従来型・ユニット型共通）'!$C$6:$L$47,10,FALSE))</f>
        <v/>
      </c>
      <c r="AK34" s="558" t="str">
        <f>IF(AK33="","",VLOOKUP(AK33,'[9]シフト記号表（従来型・ユニット型共通）'!$C$6:$L$47,10,FALSE))</f>
        <v/>
      </c>
      <c r="AL34" s="558" t="str">
        <f>IF(AL33="","",VLOOKUP(AL33,'[9]シフト記号表（従来型・ユニット型共通）'!$C$6:$L$47,10,FALSE))</f>
        <v/>
      </c>
      <c r="AM34" s="558" t="str">
        <f>IF(AM33="","",VLOOKUP(AM33,'[9]シフト記号表（従来型・ユニット型共通）'!$C$6:$L$47,10,FALSE))</f>
        <v/>
      </c>
      <c r="AN34" s="559" t="str">
        <f>IF(AN33="","",VLOOKUP(AN33,'[9]シフト記号表（従来型・ユニット型共通）'!$C$6:$L$47,10,FALSE))</f>
        <v/>
      </c>
      <c r="AO34" s="557" t="str">
        <f>IF(AO33="","",VLOOKUP(AO33,'[9]シフト記号表（従来型・ユニット型共通）'!$C$6:$L$47,10,FALSE))</f>
        <v/>
      </c>
      <c r="AP34" s="558" t="str">
        <f>IF(AP33="","",VLOOKUP(AP33,'[9]シフト記号表（従来型・ユニット型共通）'!$C$6:$L$47,10,FALSE))</f>
        <v/>
      </c>
      <c r="AQ34" s="558" t="str">
        <f>IF(AQ33="","",VLOOKUP(AQ33,'[9]シフト記号表（従来型・ユニット型共通）'!$C$6:$L$47,10,FALSE))</f>
        <v/>
      </c>
      <c r="AR34" s="558" t="str">
        <f>IF(AR33="","",VLOOKUP(AR33,'[9]シフト記号表（従来型・ユニット型共通）'!$C$6:$L$47,10,FALSE))</f>
        <v/>
      </c>
      <c r="AS34" s="558" t="str">
        <f>IF(AS33="","",VLOOKUP(AS33,'[9]シフト記号表（従来型・ユニット型共通）'!$C$6:$L$47,10,FALSE))</f>
        <v/>
      </c>
      <c r="AT34" s="558" t="str">
        <f>IF(AT33="","",VLOOKUP(AT33,'[9]シフト記号表（従来型・ユニット型共通）'!$C$6:$L$47,10,FALSE))</f>
        <v/>
      </c>
      <c r="AU34" s="559" t="str">
        <f>IF(AU33="","",VLOOKUP(AU33,'[9]シフト記号表（従来型・ユニット型共通）'!$C$6:$L$47,10,FALSE))</f>
        <v/>
      </c>
      <c r="AV34" s="557" t="str">
        <f>IF(AV33="","",VLOOKUP(AV33,'[9]シフト記号表（従来型・ユニット型共通）'!$C$6:$L$47,10,FALSE))</f>
        <v/>
      </c>
      <c r="AW34" s="558" t="str">
        <f>IF(AW33="","",VLOOKUP(AW33,'[9]シフト記号表（従来型・ユニット型共通）'!$C$6:$L$47,10,FALSE))</f>
        <v/>
      </c>
      <c r="AX34" s="558" t="str">
        <f>IF(AX33="","",VLOOKUP(AX33,'[9]シフト記号表（従来型・ユニット型共通）'!$C$6:$L$47,10,FALSE))</f>
        <v/>
      </c>
      <c r="AY34" s="558" t="str">
        <f>IF(AY33="","",VLOOKUP(AY33,'[9]シフト記号表（従来型・ユニット型共通）'!$C$6:$L$47,10,FALSE))</f>
        <v/>
      </c>
      <c r="AZ34" s="558" t="str">
        <f>IF(AZ33="","",VLOOKUP(AZ33,'[9]シフト記号表（従来型・ユニット型共通）'!$C$6:$L$47,10,FALSE))</f>
        <v/>
      </c>
      <c r="BA34" s="558" t="str">
        <f>IF(BA33="","",VLOOKUP(BA33,'[9]シフト記号表（従来型・ユニット型共通）'!$C$6:$L$47,10,FALSE))</f>
        <v/>
      </c>
      <c r="BB34" s="559" t="str">
        <f>IF(BB33="","",VLOOKUP(BB33,'[9]シフト記号表（従来型・ユニット型共通）'!$C$6:$L$47,10,FALSE))</f>
        <v/>
      </c>
      <c r="BC34" s="557" t="str">
        <f>IF(BC33="","",VLOOKUP(BC33,'[9]シフト記号表（従来型・ユニット型共通）'!$C$6:$L$47,10,FALSE))</f>
        <v/>
      </c>
      <c r="BD34" s="558" t="str">
        <f>IF(BD33="","",VLOOKUP(BD33,'[9]シフト記号表（従来型・ユニット型共通）'!$C$6:$L$47,10,FALSE))</f>
        <v/>
      </c>
      <c r="BE34" s="558" t="str">
        <f>IF(BE33="","",VLOOKUP(BE33,'[9]シフト記号表（従来型・ユニット型共通）'!$C$6:$L$47,10,FALSE))</f>
        <v/>
      </c>
      <c r="BF34" s="2046">
        <f>IF($BI$3="４週",SUM(AA34:BB34),IF($BI$3="暦月",SUM(AA34:BE34),""))</f>
        <v>0</v>
      </c>
      <c r="BG34" s="2047"/>
      <c r="BH34" s="2048">
        <f>IF($BI$3="４週",BF34/4,IF($BI$3="暦月",(BF34/($BI$8/7)),""))</f>
        <v>0</v>
      </c>
      <c r="BI34" s="2047"/>
      <c r="BJ34" s="2043"/>
      <c r="BK34" s="2044"/>
      <c r="BL34" s="2044"/>
      <c r="BM34" s="2044"/>
      <c r="BN34" s="2045"/>
    </row>
    <row r="35" spans="2:66" ht="20.25" customHeight="1" x14ac:dyDescent="0.15">
      <c r="B35" s="2049">
        <f>B33+1</f>
        <v>10</v>
      </c>
      <c r="C35" s="2420"/>
      <c r="D35" s="2422"/>
      <c r="E35" s="2036"/>
      <c r="F35" s="2423"/>
      <c r="G35" s="2121"/>
      <c r="H35" s="2122"/>
      <c r="I35" s="761"/>
      <c r="J35" s="762"/>
      <c r="K35" s="761"/>
      <c r="L35" s="762"/>
      <c r="M35" s="2123"/>
      <c r="N35" s="2124"/>
      <c r="O35" s="2125"/>
      <c r="P35" s="2126"/>
      <c r="Q35" s="2126"/>
      <c r="R35" s="2122"/>
      <c r="S35" s="2066"/>
      <c r="T35" s="2067"/>
      <c r="U35" s="2067"/>
      <c r="V35" s="2067"/>
      <c r="W35" s="2068"/>
      <c r="X35" s="776" t="s">
        <v>887</v>
      </c>
      <c r="Y35" s="777"/>
      <c r="Z35" s="778"/>
      <c r="AA35" s="549"/>
      <c r="AB35" s="550"/>
      <c r="AC35" s="550"/>
      <c r="AD35" s="550"/>
      <c r="AE35" s="550"/>
      <c r="AF35" s="550"/>
      <c r="AG35" s="551"/>
      <c r="AH35" s="549"/>
      <c r="AI35" s="550"/>
      <c r="AJ35" s="550"/>
      <c r="AK35" s="550"/>
      <c r="AL35" s="550"/>
      <c r="AM35" s="550"/>
      <c r="AN35" s="551"/>
      <c r="AO35" s="549"/>
      <c r="AP35" s="550"/>
      <c r="AQ35" s="550"/>
      <c r="AR35" s="550"/>
      <c r="AS35" s="550"/>
      <c r="AT35" s="550"/>
      <c r="AU35" s="551"/>
      <c r="AV35" s="549"/>
      <c r="AW35" s="550"/>
      <c r="AX35" s="550"/>
      <c r="AY35" s="550"/>
      <c r="AZ35" s="550"/>
      <c r="BA35" s="550"/>
      <c r="BB35" s="551"/>
      <c r="BC35" s="549"/>
      <c r="BD35" s="550"/>
      <c r="BE35" s="772"/>
      <c r="BF35" s="2127"/>
      <c r="BG35" s="2128"/>
      <c r="BH35" s="2116"/>
      <c r="BI35" s="2117"/>
      <c r="BJ35" s="2118"/>
      <c r="BK35" s="2119"/>
      <c r="BL35" s="2119"/>
      <c r="BM35" s="2119"/>
      <c r="BN35" s="2120"/>
    </row>
    <row r="36" spans="2:66" ht="20.25" customHeight="1" x14ac:dyDescent="0.15">
      <c r="B36" s="2050"/>
      <c r="C36" s="2421"/>
      <c r="D36" s="2424"/>
      <c r="E36" s="2036"/>
      <c r="F36" s="2423"/>
      <c r="G36" s="2053"/>
      <c r="H36" s="2054"/>
      <c r="I36" s="761"/>
      <c r="J36" s="762">
        <f>G35</f>
        <v>0</v>
      </c>
      <c r="K36" s="761"/>
      <c r="L36" s="762">
        <f>M35</f>
        <v>0</v>
      </c>
      <c r="M36" s="2057"/>
      <c r="N36" s="2058"/>
      <c r="O36" s="2061"/>
      <c r="P36" s="2062"/>
      <c r="Q36" s="2062"/>
      <c r="R36" s="2054"/>
      <c r="S36" s="2066"/>
      <c r="T36" s="2067"/>
      <c r="U36" s="2067"/>
      <c r="V36" s="2067"/>
      <c r="W36" s="2068"/>
      <c r="X36" s="773" t="s">
        <v>888</v>
      </c>
      <c r="Y36" s="774"/>
      <c r="Z36" s="775"/>
      <c r="AA36" s="557" t="str">
        <f>IF(AA35="","",VLOOKUP(AA35,'[9]シフト記号表（従来型・ユニット型共通）'!$C$6:$L$47,10,FALSE))</f>
        <v/>
      </c>
      <c r="AB36" s="558" t="str">
        <f>IF(AB35="","",VLOOKUP(AB35,'[9]シフト記号表（従来型・ユニット型共通）'!$C$6:$L$47,10,FALSE))</f>
        <v/>
      </c>
      <c r="AC36" s="558" t="str">
        <f>IF(AC35="","",VLOOKUP(AC35,'[9]シフト記号表（従来型・ユニット型共通）'!$C$6:$L$47,10,FALSE))</f>
        <v/>
      </c>
      <c r="AD36" s="558" t="str">
        <f>IF(AD35="","",VLOOKUP(AD35,'[9]シフト記号表（従来型・ユニット型共通）'!$C$6:$L$47,10,FALSE))</f>
        <v/>
      </c>
      <c r="AE36" s="558" t="str">
        <f>IF(AE35="","",VLOOKUP(AE35,'[9]シフト記号表（従来型・ユニット型共通）'!$C$6:$L$47,10,FALSE))</f>
        <v/>
      </c>
      <c r="AF36" s="558" t="str">
        <f>IF(AF35="","",VLOOKUP(AF35,'[9]シフト記号表（従来型・ユニット型共通）'!$C$6:$L$47,10,FALSE))</f>
        <v/>
      </c>
      <c r="AG36" s="559" t="str">
        <f>IF(AG35="","",VLOOKUP(AG35,'[9]シフト記号表（従来型・ユニット型共通）'!$C$6:$L$47,10,FALSE))</f>
        <v/>
      </c>
      <c r="AH36" s="557" t="str">
        <f>IF(AH35="","",VLOOKUP(AH35,'[9]シフト記号表（従来型・ユニット型共通）'!$C$6:$L$47,10,FALSE))</f>
        <v/>
      </c>
      <c r="AI36" s="558" t="str">
        <f>IF(AI35="","",VLOOKUP(AI35,'[9]シフト記号表（従来型・ユニット型共通）'!$C$6:$L$47,10,FALSE))</f>
        <v/>
      </c>
      <c r="AJ36" s="558" t="str">
        <f>IF(AJ35="","",VLOOKUP(AJ35,'[9]シフト記号表（従来型・ユニット型共通）'!$C$6:$L$47,10,FALSE))</f>
        <v/>
      </c>
      <c r="AK36" s="558" t="str">
        <f>IF(AK35="","",VLOOKUP(AK35,'[9]シフト記号表（従来型・ユニット型共通）'!$C$6:$L$47,10,FALSE))</f>
        <v/>
      </c>
      <c r="AL36" s="558" t="str">
        <f>IF(AL35="","",VLOOKUP(AL35,'[9]シフト記号表（従来型・ユニット型共通）'!$C$6:$L$47,10,FALSE))</f>
        <v/>
      </c>
      <c r="AM36" s="558" t="str">
        <f>IF(AM35="","",VLOOKUP(AM35,'[9]シフト記号表（従来型・ユニット型共通）'!$C$6:$L$47,10,FALSE))</f>
        <v/>
      </c>
      <c r="AN36" s="559" t="str">
        <f>IF(AN35="","",VLOOKUP(AN35,'[9]シフト記号表（従来型・ユニット型共通）'!$C$6:$L$47,10,FALSE))</f>
        <v/>
      </c>
      <c r="AO36" s="557" t="str">
        <f>IF(AO35="","",VLOOKUP(AO35,'[9]シフト記号表（従来型・ユニット型共通）'!$C$6:$L$47,10,FALSE))</f>
        <v/>
      </c>
      <c r="AP36" s="558" t="str">
        <f>IF(AP35="","",VLOOKUP(AP35,'[9]シフト記号表（従来型・ユニット型共通）'!$C$6:$L$47,10,FALSE))</f>
        <v/>
      </c>
      <c r="AQ36" s="558" t="str">
        <f>IF(AQ35="","",VLOOKUP(AQ35,'[9]シフト記号表（従来型・ユニット型共通）'!$C$6:$L$47,10,FALSE))</f>
        <v/>
      </c>
      <c r="AR36" s="558" t="str">
        <f>IF(AR35="","",VLOOKUP(AR35,'[9]シフト記号表（従来型・ユニット型共通）'!$C$6:$L$47,10,FALSE))</f>
        <v/>
      </c>
      <c r="AS36" s="558" t="str">
        <f>IF(AS35="","",VLOOKUP(AS35,'[9]シフト記号表（従来型・ユニット型共通）'!$C$6:$L$47,10,FALSE))</f>
        <v/>
      </c>
      <c r="AT36" s="558" t="str">
        <f>IF(AT35="","",VLOOKUP(AT35,'[9]シフト記号表（従来型・ユニット型共通）'!$C$6:$L$47,10,FALSE))</f>
        <v/>
      </c>
      <c r="AU36" s="559" t="str">
        <f>IF(AU35="","",VLOOKUP(AU35,'[9]シフト記号表（従来型・ユニット型共通）'!$C$6:$L$47,10,FALSE))</f>
        <v/>
      </c>
      <c r="AV36" s="557" t="str">
        <f>IF(AV35="","",VLOOKUP(AV35,'[9]シフト記号表（従来型・ユニット型共通）'!$C$6:$L$47,10,FALSE))</f>
        <v/>
      </c>
      <c r="AW36" s="558" t="str">
        <f>IF(AW35="","",VLOOKUP(AW35,'[9]シフト記号表（従来型・ユニット型共通）'!$C$6:$L$47,10,FALSE))</f>
        <v/>
      </c>
      <c r="AX36" s="558" t="str">
        <f>IF(AX35="","",VLOOKUP(AX35,'[9]シフト記号表（従来型・ユニット型共通）'!$C$6:$L$47,10,FALSE))</f>
        <v/>
      </c>
      <c r="AY36" s="558" t="str">
        <f>IF(AY35="","",VLOOKUP(AY35,'[9]シフト記号表（従来型・ユニット型共通）'!$C$6:$L$47,10,FALSE))</f>
        <v/>
      </c>
      <c r="AZ36" s="558" t="str">
        <f>IF(AZ35="","",VLOOKUP(AZ35,'[9]シフト記号表（従来型・ユニット型共通）'!$C$6:$L$47,10,FALSE))</f>
        <v/>
      </c>
      <c r="BA36" s="558" t="str">
        <f>IF(BA35="","",VLOOKUP(BA35,'[9]シフト記号表（従来型・ユニット型共通）'!$C$6:$L$47,10,FALSE))</f>
        <v/>
      </c>
      <c r="BB36" s="559" t="str">
        <f>IF(BB35="","",VLOOKUP(BB35,'[9]シフト記号表（従来型・ユニット型共通）'!$C$6:$L$47,10,FALSE))</f>
        <v/>
      </c>
      <c r="BC36" s="557" t="str">
        <f>IF(BC35="","",VLOOKUP(BC35,'[9]シフト記号表（従来型・ユニット型共通）'!$C$6:$L$47,10,FALSE))</f>
        <v/>
      </c>
      <c r="BD36" s="558" t="str">
        <f>IF(BD35="","",VLOOKUP(BD35,'[9]シフト記号表（従来型・ユニット型共通）'!$C$6:$L$47,10,FALSE))</f>
        <v/>
      </c>
      <c r="BE36" s="558" t="str">
        <f>IF(BE35="","",VLOOKUP(BE35,'[9]シフト記号表（従来型・ユニット型共通）'!$C$6:$L$47,10,FALSE))</f>
        <v/>
      </c>
      <c r="BF36" s="2046">
        <f>IF($BI$3="４週",SUM(AA36:BB36),IF($BI$3="暦月",SUM(AA36:BE36),""))</f>
        <v>0</v>
      </c>
      <c r="BG36" s="2047"/>
      <c r="BH36" s="2048">
        <f>IF($BI$3="４週",BF36/4,IF($BI$3="暦月",(BF36/($BI$8/7)),""))</f>
        <v>0</v>
      </c>
      <c r="BI36" s="2047"/>
      <c r="BJ36" s="2043"/>
      <c r="BK36" s="2044"/>
      <c r="BL36" s="2044"/>
      <c r="BM36" s="2044"/>
      <c r="BN36" s="2045"/>
    </row>
    <row r="37" spans="2:66" ht="20.25" customHeight="1" x14ac:dyDescent="0.15">
      <c r="B37" s="2049">
        <f>B35+1</f>
        <v>11</v>
      </c>
      <c r="C37" s="2420"/>
      <c r="D37" s="2422"/>
      <c r="E37" s="2036"/>
      <c r="F37" s="2423"/>
      <c r="G37" s="2121"/>
      <c r="H37" s="2122"/>
      <c r="I37" s="761"/>
      <c r="J37" s="762"/>
      <c r="K37" s="761"/>
      <c r="L37" s="762"/>
      <c r="M37" s="2123"/>
      <c r="N37" s="2124"/>
      <c r="O37" s="2125"/>
      <c r="P37" s="2126"/>
      <c r="Q37" s="2126"/>
      <c r="R37" s="2122"/>
      <c r="S37" s="2066"/>
      <c r="T37" s="2067"/>
      <c r="U37" s="2067"/>
      <c r="V37" s="2067"/>
      <c r="W37" s="2068"/>
      <c r="X37" s="776" t="s">
        <v>887</v>
      </c>
      <c r="Y37" s="777"/>
      <c r="Z37" s="778"/>
      <c r="AA37" s="549"/>
      <c r="AB37" s="550"/>
      <c r="AC37" s="550"/>
      <c r="AD37" s="550"/>
      <c r="AE37" s="550"/>
      <c r="AF37" s="550"/>
      <c r="AG37" s="551"/>
      <c r="AH37" s="549"/>
      <c r="AI37" s="550"/>
      <c r="AJ37" s="550"/>
      <c r="AK37" s="550"/>
      <c r="AL37" s="550"/>
      <c r="AM37" s="550"/>
      <c r="AN37" s="551"/>
      <c r="AO37" s="549"/>
      <c r="AP37" s="550"/>
      <c r="AQ37" s="550"/>
      <c r="AR37" s="550"/>
      <c r="AS37" s="550"/>
      <c r="AT37" s="550"/>
      <c r="AU37" s="551"/>
      <c r="AV37" s="549"/>
      <c r="AW37" s="550"/>
      <c r="AX37" s="550"/>
      <c r="AY37" s="550"/>
      <c r="AZ37" s="550"/>
      <c r="BA37" s="550"/>
      <c r="BB37" s="551"/>
      <c r="BC37" s="549"/>
      <c r="BD37" s="550"/>
      <c r="BE37" s="772"/>
      <c r="BF37" s="2127"/>
      <c r="BG37" s="2128"/>
      <c r="BH37" s="2116"/>
      <c r="BI37" s="2117"/>
      <c r="BJ37" s="2118"/>
      <c r="BK37" s="2119"/>
      <c r="BL37" s="2119"/>
      <c r="BM37" s="2119"/>
      <c r="BN37" s="2120"/>
    </row>
    <row r="38" spans="2:66" ht="20.25" customHeight="1" x14ac:dyDescent="0.15">
      <c r="B38" s="2050"/>
      <c r="C38" s="2421"/>
      <c r="D38" s="2424"/>
      <c r="E38" s="2036"/>
      <c r="F38" s="2423"/>
      <c r="G38" s="2053"/>
      <c r="H38" s="2054"/>
      <c r="I38" s="761"/>
      <c r="J38" s="762">
        <f>G37</f>
        <v>0</v>
      </c>
      <c r="K38" s="761"/>
      <c r="L38" s="762">
        <f>M37</f>
        <v>0</v>
      </c>
      <c r="M38" s="2057"/>
      <c r="N38" s="2058"/>
      <c r="O38" s="2061"/>
      <c r="P38" s="2062"/>
      <c r="Q38" s="2062"/>
      <c r="R38" s="2054"/>
      <c r="S38" s="2066"/>
      <c r="T38" s="2067"/>
      <c r="U38" s="2067"/>
      <c r="V38" s="2067"/>
      <c r="W38" s="2068"/>
      <c r="X38" s="773" t="s">
        <v>888</v>
      </c>
      <c r="Y38" s="774"/>
      <c r="Z38" s="775"/>
      <c r="AA38" s="557" t="str">
        <f>IF(AA37="","",VLOOKUP(AA37,'[9]シフト記号表（従来型・ユニット型共通）'!$C$6:$L$47,10,FALSE))</f>
        <v/>
      </c>
      <c r="AB38" s="558" t="str">
        <f>IF(AB37="","",VLOOKUP(AB37,'[9]シフト記号表（従来型・ユニット型共通）'!$C$6:$L$47,10,FALSE))</f>
        <v/>
      </c>
      <c r="AC38" s="558" t="str">
        <f>IF(AC37="","",VLOOKUP(AC37,'[9]シフト記号表（従来型・ユニット型共通）'!$C$6:$L$47,10,FALSE))</f>
        <v/>
      </c>
      <c r="AD38" s="558" t="str">
        <f>IF(AD37="","",VLOOKUP(AD37,'[9]シフト記号表（従来型・ユニット型共通）'!$C$6:$L$47,10,FALSE))</f>
        <v/>
      </c>
      <c r="AE38" s="558" t="str">
        <f>IF(AE37="","",VLOOKUP(AE37,'[9]シフト記号表（従来型・ユニット型共通）'!$C$6:$L$47,10,FALSE))</f>
        <v/>
      </c>
      <c r="AF38" s="558" t="str">
        <f>IF(AF37="","",VLOOKUP(AF37,'[9]シフト記号表（従来型・ユニット型共通）'!$C$6:$L$47,10,FALSE))</f>
        <v/>
      </c>
      <c r="AG38" s="559" t="str">
        <f>IF(AG37="","",VLOOKUP(AG37,'[9]シフト記号表（従来型・ユニット型共通）'!$C$6:$L$47,10,FALSE))</f>
        <v/>
      </c>
      <c r="AH38" s="557" t="str">
        <f>IF(AH37="","",VLOOKUP(AH37,'[9]シフト記号表（従来型・ユニット型共通）'!$C$6:$L$47,10,FALSE))</f>
        <v/>
      </c>
      <c r="AI38" s="558" t="str">
        <f>IF(AI37="","",VLOOKUP(AI37,'[9]シフト記号表（従来型・ユニット型共通）'!$C$6:$L$47,10,FALSE))</f>
        <v/>
      </c>
      <c r="AJ38" s="558" t="str">
        <f>IF(AJ37="","",VLOOKUP(AJ37,'[9]シフト記号表（従来型・ユニット型共通）'!$C$6:$L$47,10,FALSE))</f>
        <v/>
      </c>
      <c r="AK38" s="558" t="str">
        <f>IF(AK37="","",VLOOKUP(AK37,'[9]シフト記号表（従来型・ユニット型共通）'!$C$6:$L$47,10,FALSE))</f>
        <v/>
      </c>
      <c r="AL38" s="558" t="str">
        <f>IF(AL37="","",VLOOKUP(AL37,'[9]シフト記号表（従来型・ユニット型共通）'!$C$6:$L$47,10,FALSE))</f>
        <v/>
      </c>
      <c r="AM38" s="558" t="str">
        <f>IF(AM37="","",VLOOKUP(AM37,'[9]シフト記号表（従来型・ユニット型共通）'!$C$6:$L$47,10,FALSE))</f>
        <v/>
      </c>
      <c r="AN38" s="559" t="str">
        <f>IF(AN37="","",VLOOKUP(AN37,'[9]シフト記号表（従来型・ユニット型共通）'!$C$6:$L$47,10,FALSE))</f>
        <v/>
      </c>
      <c r="AO38" s="557" t="str">
        <f>IF(AO37="","",VLOOKUP(AO37,'[9]シフト記号表（従来型・ユニット型共通）'!$C$6:$L$47,10,FALSE))</f>
        <v/>
      </c>
      <c r="AP38" s="558" t="str">
        <f>IF(AP37="","",VLOOKUP(AP37,'[9]シフト記号表（従来型・ユニット型共通）'!$C$6:$L$47,10,FALSE))</f>
        <v/>
      </c>
      <c r="AQ38" s="558" t="str">
        <f>IF(AQ37="","",VLOOKUP(AQ37,'[9]シフト記号表（従来型・ユニット型共通）'!$C$6:$L$47,10,FALSE))</f>
        <v/>
      </c>
      <c r="AR38" s="558" t="str">
        <f>IF(AR37="","",VLOOKUP(AR37,'[9]シフト記号表（従来型・ユニット型共通）'!$C$6:$L$47,10,FALSE))</f>
        <v/>
      </c>
      <c r="AS38" s="558" t="str">
        <f>IF(AS37="","",VLOOKUP(AS37,'[9]シフト記号表（従来型・ユニット型共通）'!$C$6:$L$47,10,FALSE))</f>
        <v/>
      </c>
      <c r="AT38" s="558" t="str">
        <f>IF(AT37="","",VLOOKUP(AT37,'[9]シフト記号表（従来型・ユニット型共通）'!$C$6:$L$47,10,FALSE))</f>
        <v/>
      </c>
      <c r="AU38" s="559" t="str">
        <f>IF(AU37="","",VLOOKUP(AU37,'[9]シフト記号表（従来型・ユニット型共通）'!$C$6:$L$47,10,FALSE))</f>
        <v/>
      </c>
      <c r="AV38" s="557" t="str">
        <f>IF(AV37="","",VLOOKUP(AV37,'[9]シフト記号表（従来型・ユニット型共通）'!$C$6:$L$47,10,FALSE))</f>
        <v/>
      </c>
      <c r="AW38" s="558" t="str">
        <f>IF(AW37="","",VLOOKUP(AW37,'[9]シフト記号表（従来型・ユニット型共通）'!$C$6:$L$47,10,FALSE))</f>
        <v/>
      </c>
      <c r="AX38" s="558" t="str">
        <f>IF(AX37="","",VLOOKUP(AX37,'[9]シフト記号表（従来型・ユニット型共通）'!$C$6:$L$47,10,FALSE))</f>
        <v/>
      </c>
      <c r="AY38" s="558" t="str">
        <f>IF(AY37="","",VLOOKUP(AY37,'[9]シフト記号表（従来型・ユニット型共通）'!$C$6:$L$47,10,FALSE))</f>
        <v/>
      </c>
      <c r="AZ38" s="558" t="str">
        <f>IF(AZ37="","",VLOOKUP(AZ37,'[9]シフト記号表（従来型・ユニット型共通）'!$C$6:$L$47,10,FALSE))</f>
        <v/>
      </c>
      <c r="BA38" s="558" t="str">
        <f>IF(BA37="","",VLOOKUP(BA37,'[9]シフト記号表（従来型・ユニット型共通）'!$C$6:$L$47,10,FALSE))</f>
        <v/>
      </c>
      <c r="BB38" s="559" t="str">
        <f>IF(BB37="","",VLOOKUP(BB37,'[9]シフト記号表（従来型・ユニット型共通）'!$C$6:$L$47,10,FALSE))</f>
        <v/>
      </c>
      <c r="BC38" s="557" t="str">
        <f>IF(BC37="","",VLOOKUP(BC37,'[9]シフト記号表（従来型・ユニット型共通）'!$C$6:$L$47,10,FALSE))</f>
        <v/>
      </c>
      <c r="BD38" s="558" t="str">
        <f>IF(BD37="","",VLOOKUP(BD37,'[9]シフト記号表（従来型・ユニット型共通）'!$C$6:$L$47,10,FALSE))</f>
        <v/>
      </c>
      <c r="BE38" s="558" t="str">
        <f>IF(BE37="","",VLOOKUP(BE37,'[9]シフト記号表（従来型・ユニット型共通）'!$C$6:$L$47,10,FALSE))</f>
        <v/>
      </c>
      <c r="BF38" s="2046">
        <f>IF($BI$3="４週",SUM(AA38:BB38),IF($BI$3="暦月",SUM(AA38:BE38),""))</f>
        <v>0</v>
      </c>
      <c r="BG38" s="2047"/>
      <c r="BH38" s="2048">
        <f>IF($BI$3="４週",BF38/4,IF($BI$3="暦月",(BF38/($BI$8/7)),""))</f>
        <v>0</v>
      </c>
      <c r="BI38" s="2047"/>
      <c r="BJ38" s="2043"/>
      <c r="BK38" s="2044"/>
      <c r="BL38" s="2044"/>
      <c r="BM38" s="2044"/>
      <c r="BN38" s="2045"/>
    </row>
    <row r="39" spans="2:66" ht="20.25" customHeight="1" x14ac:dyDescent="0.15">
      <c r="B39" s="2049">
        <f>B37+1</f>
        <v>12</v>
      </c>
      <c r="C39" s="2420"/>
      <c r="D39" s="2422"/>
      <c r="E39" s="2036"/>
      <c r="F39" s="2423"/>
      <c r="G39" s="2121"/>
      <c r="H39" s="2122"/>
      <c r="I39" s="761"/>
      <c r="J39" s="762"/>
      <c r="K39" s="761"/>
      <c r="L39" s="762"/>
      <c r="M39" s="2123"/>
      <c r="N39" s="2124"/>
      <c r="O39" s="2125"/>
      <c r="P39" s="2126"/>
      <c r="Q39" s="2126"/>
      <c r="R39" s="2122"/>
      <c r="S39" s="2066"/>
      <c r="T39" s="2067"/>
      <c r="U39" s="2067"/>
      <c r="V39" s="2067"/>
      <c r="W39" s="2068"/>
      <c r="X39" s="776" t="s">
        <v>887</v>
      </c>
      <c r="Y39" s="777"/>
      <c r="Z39" s="778"/>
      <c r="AA39" s="549"/>
      <c r="AB39" s="550"/>
      <c r="AC39" s="550"/>
      <c r="AD39" s="550"/>
      <c r="AE39" s="550"/>
      <c r="AF39" s="550"/>
      <c r="AG39" s="551"/>
      <c r="AH39" s="549"/>
      <c r="AI39" s="550"/>
      <c r="AJ39" s="550"/>
      <c r="AK39" s="550"/>
      <c r="AL39" s="550"/>
      <c r="AM39" s="550"/>
      <c r="AN39" s="551"/>
      <c r="AO39" s="549"/>
      <c r="AP39" s="550"/>
      <c r="AQ39" s="550"/>
      <c r="AR39" s="550"/>
      <c r="AS39" s="550"/>
      <c r="AT39" s="550"/>
      <c r="AU39" s="551"/>
      <c r="AV39" s="549"/>
      <c r="AW39" s="550"/>
      <c r="AX39" s="550"/>
      <c r="AY39" s="550"/>
      <c r="AZ39" s="550"/>
      <c r="BA39" s="550"/>
      <c r="BB39" s="551"/>
      <c r="BC39" s="549"/>
      <c r="BD39" s="550"/>
      <c r="BE39" s="772"/>
      <c r="BF39" s="2127"/>
      <c r="BG39" s="2128"/>
      <c r="BH39" s="2116"/>
      <c r="BI39" s="2117"/>
      <c r="BJ39" s="2118"/>
      <c r="BK39" s="2119"/>
      <c r="BL39" s="2119"/>
      <c r="BM39" s="2119"/>
      <c r="BN39" s="2120"/>
    </row>
    <row r="40" spans="2:66" ht="20.25" customHeight="1" x14ac:dyDescent="0.15">
      <c r="B40" s="2050"/>
      <c r="C40" s="2421"/>
      <c r="D40" s="2424"/>
      <c r="E40" s="2036"/>
      <c r="F40" s="2423"/>
      <c r="G40" s="2053"/>
      <c r="H40" s="2054"/>
      <c r="I40" s="761"/>
      <c r="J40" s="762">
        <f>G39</f>
        <v>0</v>
      </c>
      <c r="K40" s="761"/>
      <c r="L40" s="762">
        <f>M39</f>
        <v>0</v>
      </c>
      <c r="M40" s="2057"/>
      <c r="N40" s="2058"/>
      <c r="O40" s="2061"/>
      <c r="P40" s="2062"/>
      <c r="Q40" s="2062"/>
      <c r="R40" s="2054"/>
      <c r="S40" s="2066"/>
      <c r="T40" s="2067"/>
      <c r="U40" s="2067"/>
      <c r="V40" s="2067"/>
      <c r="W40" s="2068"/>
      <c r="X40" s="773" t="s">
        <v>888</v>
      </c>
      <c r="Y40" s="774"/>
      <c r="Z40" s="775"/>
      <c r="AA40" s="557" t="str">
        <f>IF(AA39="","",VLOOKUP(AA39,'[9]シフト記号表（従来型・ユニット型共通）'!$C$6:$L$47,10,FALSE))</f>
        <v/>
      </c>
      <c r="AB40" s="558" t="str">
        <f>IF(AB39="","",VLOOKUP(AB39,'[9]シフト記号表（従来型・ユニット型共通）'!$C$6:$L$47,10,FALSE))</f>
        <v/>
      </c>
      <c r="AC40" s="558" t="str">
        <f>IF(AC39="","",VLOOKUP(AC39,'[9]シフト記号表（従来型・ユニット型共通）'!$C$6:$L$47,10,FALSE))</f>
        <v/>
      </c>
      <c r="AD40" s="558" t="str">
        <f>IF(AD39="","",VLOOKUP(AD39,'[9]シフト記号表（従来型・ユニット型共通）'!$C$6:$L$47,10,FALSE))</f>
        <v/>
      </c>
      <c r="AE40" s="558" t="str">
        <f>IF(AE39="","",VLOOKUP(AE39,'[9]シフト記号表（従来型・ユニット型共通）'!$C$6:$L$47,10,FALSE))</f>
        <v/>
      </c>
      <c r="AF40" s="558" t="str">
        <f>IF(AF39="","",VLOOKUP(AF39,'[9]シフト記号表（従来型・ユニット型共通）'!$C$6:$L$47,10,FALSE))</f>
        <v/>
      </c>
      <c r="AG40" s="559" t="str">
        <f>IF(AG39="","",VLOOKUP(AG39,'[9]シフト記号表（従来型・ユニット型共通）'!$C$6:$L$47,10,FALSE))</f>
        <v/>
      </c>
      <c r="AH40" s="557" t="str">
        <f>IF(AH39="","",VLOOKUP(AH39,'[9]シフト記号表（従来型・ユニット型共通）'!$C$6:$L$47,10,FALSE))</f>
        <v/>
      </c>
      <c r="AI40" s="558" t="str">
        <f>IF(AI39="","",VLOOKUP(AI39,'[9]シフト記号表（従来型・ユニット型共通）'!$C$6:$L$47,10,FALSE))</f>
        <v/>
      </c>
      <c r="AJ40" s="558" t="str">
        <f>IF(AJ39="","",VLOOKUP(AJ39,'[9]シフト記号表（従来型・ユニット型共通）'!$C$6:$L$47,10,FALSE))</f>
        <v/>
      </c>
      <c r="AK40" s="558" t="str">
        <f>IF(AK39="","",VLOOKUP(AK39,'[9]シフト記号表（従来型・ユニット型共通）'!$C$6:$L$47,10,FALSE))</f>
        <v/>
      </c>
      <c r="AL40" s="558" t="str">
        <f>IF(AL39="","",VLOOKUP(AL39,'[9]シフト記号表（従来型・ユニット型共通）'!$C$6:$L$47,10,FALSE))</f>
        <v/>
      </c>
      <c r="AM40" s="558" t="str">
        <f>IF(AM39="","",VLOOKUP(AM39,'[9]シフト記号表（従来型・ユニット型共通）'!$C$6:$L$47,10,FALSE))</f>
        <v/>
      </c>
      <c r="AN40" s="559" t="str">
        <f>IF(AN39="","",VLOOKUP(AN39,'[9]シフト記号表（従来型・ユニット型共通）'!$C$6:$L$47,10,FALSE))</f>
        <v/>
      </c>
      <c r="AO40" s="557" t="str">
        <f>IF(AO39="","",VLOOKUP(AO39,'[9]シフト記号表（従来型・ユニット型共通）'!$C$6:$L$47,10,FALSE))</f>
        <v/>
      </c>
      <c r="AP40" s="558" t="str">
        <f>IF(AP39="","",VLOOKUP(AP39,'[9]シフト記号表（従来型・ユニット型共通）'!$C$6:$L$47,10,FALSE))</f>
        <v/>
      </c>
      <c r="AQ40" s="558" t="str">
        <f>IF(AQ39="","",VLOOKUP(AQ39,'[9]シフト記号表（従来型・ユニット型共通）'!$C$6:$L$47,10,FALSE))</f>
        <v/>
      </c>
      <c r="AR40" s="558" t="str">
        <f>IF(AR39="","",VLOOKUP(AR39,'[9]シフト記号表（従来型・ユニット型共通）'!$C$6:$L$47,10,FALSE))</f>
        <v/>
      </c>
      <c r="AS40" s="558" t="str">
        <f>IF(AS39="","",VLOOKUP(AS39,'[9]シフト記号表（従来型・ユニット型共通）'!$C$6:$L$47,10,FALSE))</f>
        <v/>
      </c>
      <c r="AT40" s="558" t="str">
        <f>IF(AT39="","",VLOOKUP(AT39,'[9]シフト記号表（従来型・ユニット型共通）'!$C$6:$L$47,10,FALSE))</f>
        <v/>
      </c>
      <c r="AU40" s="559" t="str">
        <f>IF(AU39="","",VLOOKUP(AU39,'[9]シフト記号表（従来型・ユニット型共通）'!$C$6:$L$47,10,FALSE))</f>
        <v/>
      </c>
      <c r="AV40" s="557" t="str">
        <f>IF(AV39="","",VLOOKUP(AV39,'[9]シフト記号表（従来型・ユニット型共通）'!$C$6:$L$47,10,FALSE))</f>
        <v/>
      </c>
      <c r="AW40" s="558" t="str">
        <f>IF(AW39="","",VLOOKUP(AW39,'[9]シフト記号表（従来型・ユニット型共通）'!$C$6:$L$47,10,FALSE))</f>
        <v/>
      </c>
      <c r="AX40" s="558" t="str">
        <f>IF(AX39="","",VLOOKUP(AX39,'[9]シフト記号表（従来型・ユニット型共通）'!$C$6:$L$47,10,FALSE))</f>
        <v/>
      </c>
      <c r="AY40" s="558" t="str">
        <f>IF(AY39="","",VLOOKUP(AY39,'[9]シフト記号表（従来型・ユニット型共通）'!$C$6:$L$47,10,FALSE))</f>
        <v/>
      </c>
      <c r="AZ40" s="558" t="str">
        <f>IF(AZ39="","",VLOOKUP(AZ39,'[9]シフト記号表（従来型・ユニット型共通）'!$C$6:$L$47,10,FALSE))</f>
        <v/>
      </c>
      <c r="BA40" s="558" t="str">
        <f>IF(BA39="","",VLOOKUP(BA39,'[9]シフト記号表（従来型・ユニット型共通）'!$C$6:$L$47,10,FALSE))</f>
        <v/>
      </c>
      <c r="BB40" s="559" t="str">
        <f>IF(BB39="","",VLOOKUP(BB39,'[9]シフト記号表（従来型・ユニット型共通）'!$C$6:$L$47,10,FALSE))</f>
        <v/>
      </c>
      <c r="BC40" s="557" t="str">
        <f>IF(BC39="","",VLOOKUP(BC39,'[9]シフト記号表（従来型・ユニット型共通）'!$C$6:$L$47,10,FALSE))</f>
        <v/>
      </c>
      <c r="BD40" s="558" t="str">
        <f>IF(BD39="","",VLOOKUP(BD39,'[9]シフト記号表（従来型・ユニット型共通）'!$C$6:$L$47,10,FALSE))</f>
        <v/>
      </c>
      <c r="BE40" s="558" t="str">
        <f>IF(BE39="","",VLOOKUP(BE39,'[9]シフト記号表（従来型・ユニット型共通）'!$C$6:$L$47,10,FALSE))</f>
        <v/>
      </c>
      <c r="BF40" s="2046">
        <f>IF($BI$3="４週",SUM(AA40:BB40),IF($BI$3="暦月",SUM(AA40:BE40),""))</f>
        <v>0</v>
      </c>
      <c r="BG40" s="2047"/>
      <c r="BH40" s="2048">
        <f>IF($BI$3="４週",BF40/4,IF($BI$3="暦月",(BF40/($BI$8/7)),""))</f>
        <v>0</v>
      </c>
      <c r="BI40" s="2047"/>
      <c r="BJ40" s="2043"/>
      <c r="BK40" s="2044"/>
      <c r="BL40" s="2044"/>
      <c r="BM40" s="2044"/>
      <c r="BN40" s="2045"/>
    </row>
    <row r="41" spans="2:66" ht="20.25" customHeight="1" x14ac:dyDescent="0.15">
      <c r="B41" s="2049">
        <f>B39+1</f>
        <v>13</v>
      </c>
      <c r="C41" s="2420"/>
      <c r="D41" s="2422"/>
      <c r="E41" s="2036"/>
      <c r="F41" s="2423"/>
      <c r="G41" s="2121"/>
      <c r="H41" s="2122"/>
      <c r="I41" s="761"/>
      <c r="J41" s="762"/>
      <c r="K41" s="761"/>
      <c r="L41" s="762"/>
      <c r="M41" s="2123"/>
      <c r="N41" s="2124"/>
      <c r="O41" s="2125"/>
      <c r="P41" s="2126"/>
      <c r="Q41" s="2126"/>
      <c r="R41" s="2122"/>
      <c r="S41" s="2066"/>
      <c r="T41" s="2067"/>
      <c r="U41" s="2067"/>
      <c r="V41" s="2067"/>
      <c r="W41" s="2068"/>
      <c r="X41" s="776" t="s">
        <v>887</v>
      </c>
      <c r="Y41" s="777"/>
      <c r="Z41" s="778"/>
      <c r="AA41" s="549"/>
      <c r="AB41" s="550"/>
      <c r="AC41" s="550"/>
      <c r="AD41" s="550"/>
      <c r="AE41" s="550"/>
      <c r="AF41" s="550"/>
      <c r="AG41" s="551"/>
      <c r="AH41" s="549"/>
      <c r="AI41" s="550"/>
      <c r="AJ41" s="550"/>
      <c r="AK41" s="550"/>
      <c r="AL41" s="550"/>
      <c r="AM41" s="550"/>
      <c r="AN41" s="551"/>
      <c r="AO41" s="549"/>
      <c r="AP41" s="550"/>
      <c r="AQ41" s="550"/>
      <c r="AR41" s="550"/>
      <c r="AS41" s="550"/>
      <c r="AT41" s="550"/>
      <c r="AU41" s="551"/>
      <c r="AV41" s="549"/>
      <c r="AW41" s="550"/>
      <c r="AX41" s="550"/>
      <c r="AY41" s="550"/>
      <c r="AZ41" s="550"/>
      <c r="BA41" s="550"/>
      <c r="BB41" s="551"/>
      <c r="BC41" s="549"/>
      <c r="BD41" s="550"/>
      <c r="BE41" s="772"/>
      <c r="BF41" s="2127"/>
      <c r="BG41" s="2128"/>
      <c r="BH41" s="2116"/>
      <c r="BI41" s="2117"/>
      <c r="BJ41" s="2118"/>
      <c r="BK41" s="2119"/>
      <c r="BL41" s="2119"/>
      <c r="BM41" s="2119"/>
      <c r="BN41" s="2120"/>
    </row>
    <row r="42" spans="2:66" ht="20.25" customHeight="1" x14ac:dyDescent="0.15">
      <c r="B42" s="2050"/>
      <c r="C42" s="2421"/>
      <c r="D42" s="2424"/>
      <c r="E42" s="2036"/>
      <c r="F42" s="2423"/>
      <c r="G42" s="2053"/>
      <c r="H42" s="2054"/>
      <c r="I42" s="761"/>
      <c r="J42" s="762">
        <f>G41</f>
        <v>0</v>
      </c>
      <c r="K42" s="761"/>
      <c r="L42" s="762">
        <f>M41</f>
        <v>0</v>
      </c>
      <c r="M42" s="2057"/>
      <c r="N42" s="2058"/>
      <c r="O42" s="2061"/>
      <c r="P42" s="2062"/>
      <c r="Q42" s="2062"/>
      <c r="R42" s="2054"/>
      <c r="S42" s="2066"/>
      <c r="T42" s="2067"/>
      <c r="U42" s="2067"/>
      <c r="V42" s="2067"/>
      <c r="W42" s="2068"/>
      <c r="X42" s="773" t="s">
        <v>888</v>
      </c>
      <c r="Y42" s="774"/>
      <c r="Z42" s="775"/>
      <c r="AA42" s="557" t="str">
        <f>IF(AA41="","",VLOOKUP(AA41,'[9]シフト記号表（従来型・ユニット型共通）'!$C$6:$L$47,10,FALSE))</f>
        <v/>
      </c>
      <c r="AB42" s="558" t="str">
        <f>IF(AB41="","",VLOOKUP(AB41,'[9]シフト記号表（従来型・ユニット型共通）'!$C$6:$L$47,10,FALSE))</f>
        <v/>
      </c>
      <c r="AC42" s="558" t="str">
        <f>IF(AC41="","",VLOOKUP(AC41,'[9]シフト記号表（従来型・ユニット型共通）'!$C$6:$L$47,10,FALSE))</f>
        <v/>
      </c>
      <c r="AD42" s="558" t="str">
        <f>IF(AD41="","",VLOOKUP(AD41,'[9]シフト記号表（従来型・ユニット型共通）'!$C$6:$L$47,10,FALSE))</f>
        <v/>
      </c>
      <c r="AE42" s="558" t="str">
        <f>IF(AE41="","",VLOOKUP(AE41,'[9]シフト記号表（従来型・ユニット型共通）'!$C$6:$L$47,10,FALSE))</f>
        <v/>
      </c>
      <c r="AF42" s="558" t="str">
        <f>IF(AF41="","",VLOOKUP(AF41,'[9]シフト記号表（従来型・ユニット型共通）'!$C$6:$L$47,10,FALSE))</f>
        <v/>
      </c>
      <c r="AG42" s="559" t="str">
        <f>IF(AG41="","",VLOOKUP(AG41,'[9]シフト記号表（従来型・ユニット型共通）'!$C$6:$L$47,10,FALSE))</f>
        <v/>
      </c>
      <c r="AH42" s="557" t="str">
        <f>IF(AH41="","",VLOOKUP(AH41,'[9]シフト記号表（従来型・ユニット型共通）'!$C$6:$L$47,10,FALSE))</f>
        <v/>
      </c>
      <c r="AI42" s="558" t="str">
        <f>IF(AI41="","",VLOOKUP(AI41,'[9]シフト記号表（従来型・ユニット型共通）'!$C$6:$L$47,10,FALSE))</f>
        <v/>
      </c>
      <c r="AJ42" s="558" t="str">
        <f>IF(AJ41="","",VLOOKUP(AJ41,'[9]シフト記号表（従来型・ユニット型共通）'!$C$6:$L$47,10,FALSE))</f>
        <v/>
      </c>
      <c r="AK42" s="558" t="str">
        <f>IF(AK41="","",VLOOKUP(AK41,'[9]シフト記号表（従来型・ユニット型共通）'!$C$6:$L$47,10,FALSE))</f>
        <v/>
      </c>
      <c r="AL42" s="558" t="str">
        <f>IF(AL41="","",VLOOKUP(AL41,'[9]シフト記号表（従来型・ユニット型共通）'!$C$6:$L$47,10,FALSE))</f>
        <v/>
      </c>
      <c r="AM42" s="558" t="str">
        <f>IF(AM41="","",VLOOKUP(AM41,'[9]シフト記号表（従来型・ユニット型共通）'!$C$6:$L$47,10,FALSE))</f>
        <v/>
      </c>
      <c r="AN42" s="559" t="str">
        <f>IF(AN41="","",VLOOKUP(AN41,'[9]シフト記号表（従来型・ユニット型共通）'!$C$6:$L$47,10,FALSE))</f>
        <v/>
      </c>
      <c r="AO42" s="557" t="str">
        <f>IF(AO41="","",VLOOKUP(AO41,'[9]シフト記号表（従来型・ユニット型共通）'!$C$6:$L$47,10,FALSE))</f>
        <v/>
      </c>
      <c r="AP42" s="558" t="str">
        <f>IF(AP41="","",VLOOKUP(AP41,'[9]シフト記号表（従来型・ユニット型共通）'!$C$6:$L$47,10,FALSE))</f>
        <v/>
      </c>
      <c r="AQ42" s="558" t="str">
        <f>IF(AQ41="","",VLOOKUP(AQ41,'[9]シフト記号表（従来型・ユニット型共通）'!$C$6:$L$47,10,FALSE))</f>
        <v/>
      </c>
      <c r="AR42" s="558" t="str">
        <f>IF(AR41="","",VLOOKUP(AR41,'[9]シフト記号表（従来型・ユニット型共通）'!$C$6:$L$47,10,FALSE))</f>
        <v/>
      </c>
      <c r="AS42" s="558" t="str">
        <f>IF(AS41="","",VLOOKUP(AS41,'[9]シフト記号表（従来型・ユニット型共通）'!$C$6:$L$47,10,FALSE))</f>
        <v/>
      </c>
      <c r="AT42" s="558" t="str">
        <f>IF(AT41="","",VLOOKUP(AT41,'[9]シフト記号表（従来型・ユニット型共通）'!$C$6:$L$47,10,FALSE))</f>
        <v/>
      </c>
      <c r="AU42" s="559" t="str">
        <f>IF(AU41="","",VLOOKUP(AU41,'[9]シフト記号表（従来型・ユニット型共通）'!$C$6:$L$47,10,FALSE))</f>
        <v/>
      </c>
      <c r="AV42" s="557" t="str">
        <f>IF(AV41="","",VLOOKUP(AV41,'[9]シフト記号表（従来型・ユニット型共通）'!$C$6:$L$47,10,FALSE))</f>
        <v/>
      </c>
      <c r="AW42" s="558" t="str">
        <f>IF(AW41="","",VLOOKUP(AW41,'[9]シフト記号表（従来型・ユニット型共通）'!$C$6:$L$47,10,FALSE))</f>
        <v/>
      </c>
      <c r="AX42" s="558" t="str">
        <f>IF(AX41="","",VLOOKUP(AX41,'[9]シフト記号表（従来型・ユニット型共通）'!$C$6:$L$47,10,FALSE))</f>
        <v/>
      </c>
      <c r="AY42" s="558" t="str">
        <f>IF(AY41="","",VLOOKUP(AY41,'[9]シフト記号表（従来型・ユニット型共通）'!$C$6:$L$47,10,FALSE))</f>
        <v/>
      </c>
      <c r="AZ42" s="558" t="str">
        <f>IF(AZ41="","",VLOOKUP(AZ41,'[9]シフト記号表（従来型・ユニット型共通）'!$C$6:$L$47,10,FALSE))</f>
        <v/>
      </c>
      <c r="BA42" s="558" t="str">
        <f>IF(BA41="","",VLOOKUP(BA41,'[9]シフト記号表（従来型・ユニット型共通）'!$C$6:$L$47,10,FALSE))</f>
        <v/>
      </c>
      <c r="BB42" s="559" t="str">
        <f>IF(BB41="","",VLOOKUP(BB41,'[9]シフト記号表（従来型・ユニット型共通）'!$C$6:$L$47,10,FALSE))</f>
        <v/>
      </c>
      <c r="BC42" s="557" t="str">
        <f>IF(BC41="","",VLOOKUP(BC41,'[9]シフト記号表（従来型・ユニット型共通）'!$C$6:$L$47,10,FALSE))</f>
        <v/>
      </c>
      <c r="BD42" s="558" t="str">
        <f>IF(BD41="","",VLOOKUP(BD41,'[9]シフト記号表（従来型・ユニット型共通）'!$C$6:$L$47,10,FALSE))</f>
        <v/>
      </c>
      <c r="BE42" s="558" t="str">
        <f>IF(BE41="","",VLOOKUP(BE41,'[9]シフト記号表（従来型・ユニット型共通）'!$C$6:$L$47,10,FALSE))</f>
        <v/>
      </c>
      <c r="BF42" s="2046">
        <f>IF($BI$3="４週",SUM(AA42:BB42),IF($BI$3="暦月",SUM(AA42:BE42),""))</f>
        <v>0</v>
      </c>
      <c r="BG42" s="2047"/>
      <c r="BH42" s="2048">
        <f>IF($BI$3="４週",BF42/4,IF($BI$3="暦月",(BF42/($BI$8/7)),""))</f>
        <v>0</v>
      </c>
      <c r="BI42" s="2047"/>
      <c r="BJ42" s="2043"/>
      <c r="BK42" s="2044"/>
      <c r="BL42" s="2044"/>
      <c r="BM42" s="2044"/>
      <c r="BN42" s="2045"/>
    </row>
    <row r="43" spans="2:66" ht="20.25" customHeight="1" x14ac:dyDescent="0.15">
      <c r="B43" s="2049">
        <f>B41+1</f>
        <v>14</v>
      </c>
      <c r="C43" s="2420"/>
      <c r="D43" s="2422"/>
      <c r="E43" s="2036"/>
      <c r="F43" s="2423"/>
      <c r="G43" s="2121"/>
      <c r="H43" s="2122"/>
      <c r="I43" s="761"/>
      <c r="J43" s="762"/>
      <c r="K43" s="761"/>
      <c r="L43" s="762"/>
      <c r="M43" s="2123"/>
      <c r="N43" s="2124"/>
      <c r="O43" s="2125"/>
      <c r="P43" s="2126"/>
      <c r="Q43" s="2126"/>
      <c r="R43" s="2122"/>
      <c r="S43" s="2066"/>
      <c r="T43" s="2067"/>
      <c r="U43" s="2067"/>
      <c r="V43" s="2067"/>
      <c r="W43" s="2068"/>
      <c r="X43" s="776" t="s">
        <v>887</v>
      </c>
      <c r="Y43" s="777"/>
      <c r="Z43" s="778"/>
      <c r="AA43" s="549"/>
      <c r="AB43" s="550"/>
      <c r="AC43" s="550"/>
      <c r="AD43" s="550"/>
      <c r="AE43" s="550"/>
      <c r="AF43" s="550"/>
      <c r="AG43" s="551"/>
      <c r="AH43" s="549"/>
      <c r="AI43" s="550"/>
      <c r="AJ43" s="550"/>
      <c r="AK43" s="550"/>
      <c r="AL43" s="550"/>
      <c r="AM43" s="550"/>
      <c r="AN43" s="551"/>
      <c r="AO43" s="549"/>
      <c r="AP43" s="550"/>
      <c r="AQ43" s="550"/>
      <c r="AR43" s="550"/>
      <c r="AS43" s="550"/>
      <c r="AT43" s="550"/>
      <c r="AU43" s="551"/>
      <c r="AV43" s="549"/>
      <c r="AW43" s="550"/>
      <c r="AX43" s="550"/>
      <c r="AY43" s="550"/>
      <c r="AZ43" s="550"/>
      <c r="BA43" s="550"/>
      <c r="BB43" s="551"/>
      <c r="BC43" s="549"/>
      <c r="BD43" s="550"/>
      <c r="BE43" s="772"/>
      <c r="BF43" s="2127"/>
      <c r="BG43" s="2128"/>
      <c r="BH43" s="2116"/>
      <c r="BI43" s="2117"/>
      <c r="BJ43" s="2118"/>
      <c r="BK43" s="2119"/>
      <c r="BL43" s="2119"/>
      <c r="BM43" s="2119"/>
      <c r="BN43" s="2120"/>
    </row>
    <row r="44" spans="2:66" ht="20.25" customHeight="1" x14ac:dyDescent="0.15">
      <c r="B44" s="2050"/>
      <c r="C44" s="2421"/>
      <c r="D44" s="2424"/>
      <c r="E44" s="2036"/>
      <c r="F44" s="2423"/>
      <c r="G44" s="2053"/>
      <c r="H44" s="2054"/>
      <c r="I44" s="761"/>
      <c r="J44" s="762">
        <f>G43</f>
        <v>0</v>
      </c>
      <c r="K44" s="761"/>
      <c r="L44" s="762">
        <f>M43</f>
        <v>0</v>
      </c>
      <c r="M44" s="2057"/>
      <c r="N44" s="2058"/>
      <c r="O44" s="2061"/>
      <c r="P44" s="2062"/>
      <c r="Q44" s="2062"/>
      <c r="R44" s="2054"/>
      <c r="S44" s="2066"/>
      <c r="T44" s="2067"/>
      <c r="U44" s="2067"/>
      <c r="V44" s="2067"/>
      <c r="W44" s="2068"/>
      <c r="X44" s="773" t="s">
        <v>888</v>
      </c>
      <c r="Y44" s="774"/>
      <c r="Z44" s="775"/>
      <c r="AA44" s="557" t="str">
        <f>IF(AA43="","",VLOOKUP(AA43,'[9]シフト記号表（従来型・ユニット型共通）'!$C$6:$L$47,10,FALSE))</f>
        <v/>
      </c>
      <c r="AB44" s="558" t="str">
        <f>IF(AB43="","",VLOOKUP(AB43,'[9]シフト記号表（従来型・ユニット型共通）'!$C$6:$L$47,10,FALSE))</f>
        <v/>
      </c>
      <c r="AC44" s="558" t="str">
        <f>IF(AC43="","",VLOOKUP(AC43,'[9]シフト記号表（従来型・ユニット型共通）'!$C$6:$L$47,10,FALSE))</f>
        <v/>
      </c>
      <c r="AD44" s="558" t="str">
        <f>IF(AD43="","",VLOOKUP(AD43,'[9]シフト記号表（従来型・ユニット型共通）'!$C$6:$L$47,10,FALSE))</f>
        <v/>
      </c>
      <c r="AE44" s="558" t="str">
        <f>IF(AE43="","",VLOOKUP(AE43,'[9]シフト記号表（従来型・ユニット型共通）'!$C$6:$L$47,10,FALSE))</f>
        <v/>
      </c>
      <c r="AF44" s="558" t="str">
        <f>IF(AF43="","",VLOOKUP(AF43,'[9]シフト記号表（従来型・ユニット型共通）'!$C$6:$L$47,10,FALSE))</f>
        <v/>
      </c>
      <c r="AG44" s="559" t="str">
        <f>IF(AG43="","",VLOOKUP(AG43,'[9]シフト記号表（従来型・ユニット型共通）'!$C$6:$L$47,10,FALSE))</f>
        <v/>
      </c>
      <c r="AH44" s="557" t="str">
        <f>IF(AH43="","",VLOOKUP(AH43,'[9]シフト記号表（従来型・ユニット型共通）'!$C$6:$L$47,10,FALSE))</f>
        <v/>
      </c>
      <c r="AI44" s="558" t="str">
        <f>IF(AI43="","",VLOOKUP(AI43,'[9]シフト記号表（従来型・ユニット型共通）'!$C$6:$L$47,10,FALSE))</f>
        <v/>
      </c>
      <c r="AJ44" s="558" t="str">
        <f>IF(AJ43="","",VLOOKUP(AJ43,'[9]シフト記号表（従来型・ユニット型共通）'!$C$6:$L$47,10,FALSE))</f>
        <v/>
      </c>
      <c r="AK44" s="558" t="str">
        <f>IF(AK43="","",VLOOKUP(AK43,'[9]シフト記号表（従来型・ユニット型共通）'!$C$6:$L$47,10,FALSE))</f>
        <v/>
      </c>
      <c r="AL44" s="558" t="str">
        <f>IF(AL43="","",VLOOKUP(AL43,'[9]シフト記号表（従来型・ユニット型共通）'!$C$6:$L$47,10,FALSE))</f>
        <v/>
      </c>
      <c r="AM44" s="558" t="str">
        <f>IF(AM43="","",VLOOKUP(AM43,'[9]シフト記号表（従来型・ユニット型共通）'!$C$6:$L$47,10,FALSE))</f>
        <v/>
      </c>
      <c r="AN44" s="559" t="str">
        <f>IF(AN43="","",VLOOKUP(AN43,'[9]シフト記号表（従来型・ユニット型共通）'!$C$6:$L$47,10,FALSE))</f>
        <v/>
      </c>
      <c r="AO44" s="557" t="str">
        <f>IF(AO43="","",VLOOKUP(AO43,'[9]シフト記号表（従来型・ユニット型共通）'!$C$6:$L$47,10,FALSE))</f>
        <v/>
      </c>
      <c r="AP44" s="558" t="str">
        <f>IF(AP43="","",VLOOKUP(AP43,'[9]シフト記号表（従来型・ユニット型共通）'!$C$6:$L$47,10,FALSE))</f>
        <v/>
      </c>
      <c r="AQ44" s="558" t="str">
        <f>IF(AQ43="","",VLOOKUP(AQ43,'[9]シフト記号表（従来型・ユニット型共通）'!$C$6:$L$47,10,FALSE))</f>
        <v/>
      </c>
      <c r="AR44" s="558" t="str">
        <f>IF(AR43="","",VLOOKUP(AR43,'[9]シフト記号表（従来型・ユニット型共通）'!$C$6:$L$47,10,FALSE))</f>
        <v/>
      </c>
      <c r="AS44" s="558" t="str">
        <f>IF(AS43="","",VLOOKUP(AS43,'[9]シフト記号表（従来型・ユニット型共通）'!$C$6:$L$47,10,FALSE))</f>
        <v/>
      </c>
      <c r="AT44" s="558" t="str">
        <f>IF(AT43="","",VLOOKUP(AT43,'[9]シフト記号表（従来型・ユニット型共通）'!$C$6:$L$47,10,FALSE))</f>
        <v/>
      </c>
      <c r="AU44" s="559" t="str">
        <f>IF(AU43="","",VLOOKUP(AU43,'[9]シフト記号表（従来型・ユニット型共通）'!$C$6:$L$47,10,FALSE))</f>
        <v/>
      </c>
      <c r="AV44" s="557" t="str">
        <f>IF(AV43="","",VLOOKUP(AV43,'[9]シフト記号表（従来型・ユニット型共通）'!$C$6:$L$47,10,FALSE))</f>
        <v/>
      </c>
      <c r="AW44" s="558" t="str">
        <f>IF(AW43="","",VLOOKUP(AW43,'[9]シフト記号表（従来型・ユニット型共通）'!$C$6:$L$47,10,FALSE))</f>
        <v/>
      </c>
      <c r="AX44" s="558" t="str">
        <f>IF(AX43="","",VLOOKUP(AX43,'[9]シフト記号表（従来型・ユニット型共通）'!$C$6:$L$47,10,FALSE))</f>
        <v/>
      </c>
      <c r="AY44" s="558" t="str">
        <f>IF(AY43="","",VLOOKUP(AY43,'[9]シフト記号表（従来型・ユニット型共通）'!$C$6:$L$47,10,FALSE))</f>
        <v/>
      </c>
      <c r="AZ44" s="558" t="str">
        <f>IF(AZ43="","",VLOOKUP(AZ43,'[9]シフト記号表（従来型・ユニット型共通）'!$C$6:$L$47,10,FALSE))</f>
        <v/>
      </c>
      <c r="BA44" s="558" t="str">
        <f>IF(BA43="","",VLOOKUP(BA43,'[9]シフト記号表（従来型・ユニット型共通）'!$C$6:$L$47,10,FALSE))</f>
        <v/>
      </c>
      <c r="BB44" s="559" t="str">
        <f>IF(BB43="","",VLOOKUP(BB43,'[9]シフト記号表（従来型・ユニット型共通）'!$C$6:$L$47,10,FALSE))</f>
        <v/>
      </c>
      <c r="BC44" s="557" t="str">
        <f>IF(BC43="","",VLOOKUP(BC43,'[9]シフト記号表（従来型・ユニット型共通）'!$C$6:$L$47,10,FALSE))</f>
        <v/>
      </c>
      <c r="BD44" s="558" t="str">
        <f>IF(BD43="","",VLOOKUP(BD43,'[9]シフト記号表（従来型・ユニット型共通）'!$C$6:$L$47,10,FALSE))</f>
        <v/>
      </c>
      <c r="BE44" s="558" t="str">
        <f>IF(BE43="","",VLOOKUP(BE43,'[9]シフト記号表（従来型・ユニット型共通）'!$C$6:$L$47,10,FALSE))</f>
        <v/>
      </c>
      <c r="BF44" s="2046">
        <f>IF($BI$3="４週",SUM(AA44:BB44),IF($BI$3="暦月",SUM(AA44:BE44),""))</f>
        <v>0</v>
      </c>
      <c r="BG44" s="2047"/>
      <c r="BH44" s="2048">
        <f>IF($BI$3="４週",BF44/4,IF($BI$3="暦月",(BF44/($BI$8/7)),""))</f>
        <v>0</v>
      </c>
      <c r="BI44" s="2047"/>
      <c r="BJ44" s="2043"/>
      <c r="BK44" s="2044"/>
      <c r="BL44" s="2044"/>
      <c r="BM44" s="2044"/>
      <c r="BN44" s="2045"/>
    </row>
    <row r="45" spans="2:66" ht="20.25" customHeight="1" x14ac:dyDescent="0.15">
      <c r="B45" s="2049">
        <f>B43+1</f>
        <v>15</v>
      </c>
      <c r="C45" s="2420"/>
      <c r="D45" s="2422"/>
      <c r="E45" s="2036"/>
      <c r="F45" s="2423"/>
      <c r="G45" s="2121"/>
      <c r="H45" s="2122"/>
      <c r="I45" s="761"/>
      <c r="J45" s="762"/>
      <c r="K45" s="761"/>
      <c r="L45" s="762"/>
      <c r="M45" s="2123"/>
      <c r="N45" s="2124"/>
      <c r="O45" s="2125"/>
      <c r="P45" s="2126"/>
      <c r="Q45" s="2126"/>
      <c r="R45" s="2122"/>
      <c r="S45" s="2066"/>
      <c r="T45" s="2067"/>
      <c r="U45" s="2067"/>
      <c r="V45" s="2067"/>
      <c r="W45" s="2068"/>
      <c r="X45" s="776" t="s">
        <v>887</v>
      </c>
      <c r="Y45" s="777"/>
      <c r="Z45" s="778"/>
      <c r="AA45" s="549"/>
      <c r="AB45" s="550"/>
      <c r="AC45" s="550"/>
      <c r="AD45" s="550"/>
      <c r="AE45" s="550"/>
      <c r="AF45" s="550"/>
      <c r="AG45" s="551"/>
      <c r="AH45" s="549"/>
      <c r="AI45" s="550"/>
      <c r="AJ45" s="550"/>
      <c r="AK45" s="550"/>
      <c r="AL45" s="550"/>
      <c r="AM45" s="550"/>
      <c r="AN45" s="551"/>
      <c r="AO45" s="549"/>
      <c r="AP45" s="550"/>
      <c r="AQ45" s="550"/>
      <c r="AR45" s="550"/>
      <c r="AS45" s="550"/>
      <c r="AT45" s="550"/>
      <c r="AU45" s="551"/>
      <c r="AV45" s="549"/>
      <c r="AW45" s="550"/>
      <c r="AX45" s="550"/>
      <c r="AY45" s="550"/>
      <c r="AZ45" s="550"/>
      <c r="BA45" s="550"/>
      <c r="BB45" s="551"/>
      <c r="BC45" s="549"/>
      <c r="BD45" s="550"/>
      <c r="BE45" s="772"/>
      <c r="BF45" s="2127"/>
      <c r="BG45" s="2128"/>
      <c r="BH45" s="2116"/>
      <c r="BI45" s="2117"/>
      <c r="BJ45" s="2118"/>
      <c r="BK45" s="2119"/>
      <c r="BL45" s="2119"/>
      <c r="BM45" s="2119"/>
      <c r="BN45" s="2120"/>
    </row>
    <row r="46" spans="2:66" ht="20.25" customHeight="1" x14ac:dyDescent="0.15">
      <c r="B46" s="2050"/>
      <c r="C46" s="2421"/>
      <c r="D46" s="2424"/>
      <c r="E46" s="2036"/>
      <c r="F46" s="2423"/>
      <c r="G46" s="2053"/>
      <c r="H46" s="2054"/>
      <c r="I46" s="761"/>
      <c r="J46" s="762">
        <f>G45</f>
        <v>0</v>
      </c>
      <c r="K46" s="761"/>
      <c r="L46" s="762">
        <f>M45</f>
        <v>0</v>
      </c>
      <c r="M46" s="2057"/>
      <c r="N46" s="2058"/>
      <c r="O46" s="2061"/>
      <c r="P46" s="2062"/>
      <c r="Q46" s="2062"/>
      <c r="R46" s="2054"/>
      <c r="S46" s="2066"/>
      <c r="T46" s="2067"/>
      <c r="U46" s="2067"/>
      <c r="V46" s="2067"/>
      <c r="W46" s="2068"/>
      <c r="X46" s="773" t="s">
        <v>888</v>
      </c>
      <c r="Y46" s="774"/>
      <c r="Z46" s="775"/>
      <c r="AA46" s="557" t="str">
        <f>IF(AA45="","",VLOOKUP(AA45,'[9]シフト記号表（従来型・ユニット型共通）'!$C$6:$L$47,10,FALSE))</f>
        <v/>
      </c>
      <c r="AB46" s="558" t="str">
        <f>IF(AB45="","",VLOOKUP(AB45,'[9]シフト記号表（従来型・ユニット型共通）'!$C$6:$L$47,10,FALSE))</f>
        <v/>
      </c>
      <c r="AC46" s="558" t="str">
        <f>IF(AC45="","",VLOOKUP(AC45,'[9]シフト記号表（従来型・ユニット型共通）'!$C$6:$L$47,10,FALSE))</f>
        <v/>
      </c>
      <c r="AD46" s="558" t="str">
        <f>IF(AD45="","",VLOOKUP(AD45,'[9]シフト記号表（従来型・ユニット型共通）'!$C$6:$L$47,10,FALSE))</f>
        <v/>
      </c>
      <c r="AE46" s="558" t="str">
        <f>IF(AE45="","",VLOOKUP(AE45,'[9]シフト記号表（従来型・ユニット型共通）'!$C$6:$L$47,10,FALSE))</f>
        <v/>
      </c>
      <c r="AF46" s="558" t="str">
        <f>IF(AF45="","",VLOOKUP(AF45,'[9]シフト記号表（従来型・ユニット型共通）'!$C$6:$L$47,10,FALSE))</f>
        <v/>
      </c>
      <c r="AG46" s="559" t="str">
        <f>IF(AG45="","",VLOOKUP(AG45,'[9]シフト記号表（従来型・ユニット型共通）'!$C$6:$L$47,10,FALSE))</f>
        <v/>
      </c>
      <c r="AH46" s="557" t="str">
        <f>IF(AH45="","",VLOOKUP(AH45,'[9]シフト記号表（従来型・ユニット型共通）'!$C$6:$L$47,10,FALSE))</f>
        <v/>
      </c>
      <c r="AI46" s="558" t="str">
        <f>IF(AI45="","",VLOOKUP(AI45,'[9]シフト記号表（従来型・ユニット型共通）'!$C$6:$L$47,10,FALSE))</f>
        <v/>
      </c>
      <c r="AJ46" s="558" t="str">
        <f>IF(AJ45="","",VLOOKUP(AJ45,'[9]シフト記号表（従来型・ユニット型共通）'!$C$6:$L$47,10,FALSE))</f>
        <v/>
      </c>
      <c r="AK46" s="558" t="str">
        <f>IF(AK45="","",VLOOKUP(AK45,'[9]シフト記号表（従来型・ユニット型共通）'!$C$6:$L$47,10,FALSE))</f>
        <v/>
      </c>
      <c r="AL46" s="558" t="str">
        <f>IF(AL45="","",VLOOKUP(AL45,'[9]シフト記号表（従来型・ユニット型共通）'!$C$6:$L$47,10,FALSE))</f>
        <v/>
      </c>
      <c r="AM46" s="558" t="str">
        <f>IF(AM45="","",VLOOKUP(AM45,'[9]シフト記号表（従来型・ユニット型共通）'!$C$6:$L$47,10,FALSE))</f>
        <v/>
      </c>
      <c r="AN46" s="559" t="str">
        <f>IF(AN45="","",VLOOKUP(AN45,'[9]シフト記号表（従来型・ユニット型共通）'!$C$6:$L$47,10,FALSE))</f>
        <v/>
      </c>
      <c r="AO46" s="557" t="str">
        <f>IF(AO45="","",VLOOKUP(AO45,'[9]シフト記号表（従来型・ユニット型共通）'!$C$6:$L$47,10,FALSE))</f>
        <v/>
      </c>
      <c r="AP46" s="558" t="str">
        <f>IF(AP45="","",VLOOKUP(AP45,'[9]シフト記号表（従来型・ユニット型共通）'!$C$6:$L$47,10,FALSE))</f>
        <v/>
      </c>
      <c r="AQ46" s="558" t="str">
        <f>IF(AQ45="","",VLOOKUP(AQ45,'[9]シフト記号表（従来型・ユニット型共通）'!$C$6:$L$47,10,FALSE))</f>
        <v/>
      </c>
      <c r="AR46" s="558" t="str">
        <f>IF(AR45="","",VLOOKUP(AR45,'[9]シフト記号表（従来型・ユニット型共通）'!$C$6:$L$47,10,FALSE))</f>
        <v/>
      </c>
      <c r="AS46" s="558" t="str">
        <f>IF(AS45="","",VLOOKUP(AS45,'[9]シフト記号表（従来型・ユニット型共通）'!$C$6:$L$47,10,FALSE))</f>
        <v/>
      </c>
      <c r="AT46" s="558" t="str">
        <f>IF(AT45="","",VLOOKUP(AT45,'[9]シフト記号表（従来型・ユニット型共通）'!$C$6:$L$47,10,FALSE))</f>
        <v/>
      </c>
      <c r="AU46" s="559" t="str">
        <f>IF(AU45="","",VLOOKUP(AU45,'[9]シフト記号表（従来型・ユニット型共通）'!$C$6:$L$47,10,FALSE))</f>
        <v/>
      </c>
      <c r="AV46" s="557" t="str">
        <f>IF(AV45="","",VLOOKUP(AV45,'[9]シフト記号表（従来型・ユニット型共通）'!$C$6:$L$47,10,FALSE))</f>
        <v/>
      </c>
      <c r="AW46" s="558" t="str">
        <f>IF(AW45="","",VLOOKUP(AW45,'[9]シフト記号表（従来型・ユニット型共通）'!$C$6:$L$47,10,FALSE))</f>
        <v/>
      </c>
      <c r="AX46" s="558" t="str">
        <f>IF(AX45="","",VLOOKUP(AX45,'[9]シフト記号表（従来型・ユニット型共通）'!$C$6:$L$47,10,FALSE))</f>
        <v/>
      </c>
      <c r="AY46" s="558" t="str">
        <f>IF(AY45="","",VLOOKUP(AY45,'[9]シフト記号表（従来型・ユニット型共通）'!$C$6:$L$47,10,FALSE))</f>
        <v/>
      </c>
      <c r="AZ46" s="558" t="str">
        <f>IF(AZ45="","",VLOOKUP(AZ45,'[9]シフト記号表（従来型・ユニット型共通）'!$C$6:$L$47,10,FALSE))</f>
        <v/>
      </c>
      <c r="BA46" s="558" t="str">
        <f>IF(BA45="","",VLOOKUP(BA45,'[9]シフト記号表（従来型・ユニット型共通）'!$C$6:$L$47,10,FALSE))</f>
        <v/>
      </c>
      <c r="BB46" s="559" t="str">
        <f>IF(BB45="","",VLOOKUP(BB45,'[9]シフト記号表（従来型・ユニット型共通）'!$C$6:$L$47,10,FALSE))</f>
        <v/>
      </c>
      <c r="BC46" s="557" t="str">
        <f>IF(BC45="","",VLOOKUP(BC45,'[9]シフト記号表（従来型・ユニット型共通）'!$C$6:$L$47,10,FALSE))</f>
        <v/>
      </c>
      <c r="BD46" s="558" t="str">
        <f>IF(BD45="","",VLOOKUP(BD45,'[9]シフト記号表（従来型・ユニット型共通）'!$C$6:$L$47,10,FALSE))</f>
        <v/>
      </c>
      <c r="BE46" s="558" t="str">
        <f>IF(BE45="","",VLOOKUP(BE45,'[9]シフト記号表（従来型・ユニット型共通）'!$C$6:$L$47,10,FALSE))</f>
        <v/>
      </c>
      <c r="BF46" s="2046">
        <f>IF($BI$3="４週",SUM(AA46:BB46),IF($BI$3="暦月",SUM(AA46:BE46),""))</f>
        <v>0</v>
      </c>
      <c r="BG46" s="2047"/>
      <c r="BH46" s="2048">
        <f>IF($BI$3="４週",BF46/4,IF($BI$3="暦月",(BF46/($BI$8/7)),""))</f>
        <v>0</v>
      </c>
      <c r="BI46" s="2047"/>
      <c r="BJ46" s="2043"/>
      <c r="BK46" s="2044"/>
      <c r="BL46" s="2044"/>
      <c r="BM46" s="2044"/>
      <c r="BN46" s="2045"/>
    </row>
    <row r="47" spans="2:66" ht="20.25" customHeight="1" x14ac:dyDescent="0.15">
      <c r="B47" s="2049">
        <f>B45+1</f>
        <v>16</v>
      </c>
      <c r="C47" s="2420"/>
      <c r="D47" s="2422"/>
      <c r="E47" s="2036"/>
      <c r="F47" s="2423"/>
      <c r="G47" s="2121"/>
      <c r="H47" s="2122"/>
      <c r="I47" s="761"/>
      <c r="J47" s="762"/>
      <c r="K47" s="761"/>
      <c r="L47" s="762"/>
      <c r="M47" s="2123"/>
      <c r="N47" s="2124"/>
      <c r="O47" s="2125"/>
      <c r="P47" s="2126"/>
      <c r="Q47" s="2126"/>
      <c r="R47" s="2122"/>
      <c r="S47" s="2066"/>
      <c r="T47" s="2067"/>
      <c r="U47" s="2067"/>
      <c r="V47" s="2067"/>
      <c r="W47" s="2068"/>
      <c r="X47" s="776" t="s">
        <v>887</v>
      </c>
      <c r="Y47" s="777"/>
      <c r="Z47" s="778"/>
      <c r="AA47" s="549"/>
      <c r="AB47" s="550"/>
      <c r="AC47" s="550"/>
      <c r="AD47" s="550"/>
      <c r="AE47" s="550"/>
      <c r="AF47" s="550"/>
      <c r="AG47" s="551"/>
      <c r="AH47" s="549"/>
      <c r="AI47" s="550"/>
      <c r="AJ47" s="550"/>
      <c r="AK47" s="550"/>
      <c r="AL47" s="550"/>
      <c r="AM47" s="550"/>
      <c r="AN47" s="551"/>
      <c r="AO47" s="549"/>
      <c r="AP47" s="550"/>
      <c r="AQ47" s="550"/>
      <c r="AR47" s="550"/>
      <c r="AS47" s="550"/>
      <c r="AT47" s="550"/>
      <c r="AU47" s="551"/>
      <c r="AV47" s="549"/>
      <c r="AW47" s="550"/>
      <c r="AX47" s="550"/>
      <c r="AY47" s="550"/>
      <c r="AZ47" s="550"/>
      <c r="BA47" s="550"/>
      <c r="BB47" s="551"/>
      <c r="BC47" s="549"/>
      <c r="BD47" s="550"/>
      <c r="BE47" s="772"/>
      <c r="BF47" s="2127"/>
      <c r="BG47" s="2128"/>
      <c r="BH47" s="2116"/>
      <c r="BI47" s="2117"/>
      <c r="BJ47" s="2118"/>
      <c r="BK47" s="2119"/>
      <c r="BL47" s="2119"/>
      <c r="BM47" s="2119"/>
      <c r="BN47" s="2120"/>
    </row>
    <row r="48" spans="2:66" ht="20.25" customHeight="1" x14ac:dyDescent="0.15">
      <c r="B48" s="2050"/>
      <c r="C48" s="2421"/>
      <c r="D48" s="2424"/>
      <c r="E48" s="2036"/>
      <c r="F48" s="2423"/>
      <c r="G48" s="2053"/>
      <c r="H48" s="2054"/>
      <c r="I48" s="761"/>
      <c r="J48" s="762">
        <f>G47</f>
        <v>0</v>
      </c>
      <c r="K48" s="761"/>
      <c r="L48" s="762">
        <f>M47</f>
        <v>0</v>
      </c>
      <c r="M48" s="2057"/>
      <c r="N48" s="2058"/>
      <c r="O48" s="2061"/>
      <c r="P48" s="2062"/>
      <c r="Q48" s="2062"/>
      <c r="R48" s="2054"/>
      <c r="S48" s="2066"/>
      <c r="T48" s="2067"/>
      <c r="U48" s="2067"/>
      <c r="V48" s="2067"/>
      <c r="W48" s="2068"/>
      <c r="X48" s="773" t="s">
        <v>888</v>
      </c>
      <c r="Y48" s="774"/>
      <c r="Z48" s="775"/>
      <c r="AA48" s="557" t="str">
        <f>IF(AA47="","",VLOOKUP(AA47,'[9]シフト記号表（従来型・ユニット型共通）'!$C$6:$L$47,10,FALSE))</f>
        <v/>
      </c>
      <c r="AB48" s="558" t="str">
        <f>IF(AB47="","",VLOOKUP(AB47,'[9]シフト記号表（従来型・ユニット型共通）'!$C$6:$L$47,10,FALSE))</f>
        <v/>
      </c>
      <c r="AC48" s="558" t="str">
        <f>IF(AC47="","",VLOOKUP(AC47,'[9]シフト記号表（従来型・ユニット型共通）'!$C$6:$L$47,10,FALSE))</f>
        <v/>
      </c>
      <c r="AD48" s="558" t="str">
        <f>IF(AD47="","",VLOOKUP(AD47,'[9]シフト記号表（従来型・ユニット型共通）'!$C$6:$L$47,10,FALSE))</f>
        <v/>
      </c>
      <c r="AE48" s="558" t="str">
        <f>IF(AE47="","",VLOOKUP(AE47,'[9]シフト記号表（従来型・ユニット型共通）'!$C$6:$L$47,10,FALSE))</f>
        <v/>
      </c>
      <c r="AF48" s="558" t="str">
        <f>IF(AF47="","",VLOOKUP(AF47,'[9]シフト記号表（従来型・ユニット型共通）'!$C$6:$L$47,10,FALSE))</f>
        <v/>
      </c>
      <c r="AG48" s="559" t="str">
        <f>IF(AG47="","",VLOOKUP(AG47,'[9]シフト記号表（従来型・ユニット型共通）'!$C$6:$L$47,10,FALSE))</f>
        <v/>
      </c>
      <c r="AH48" s="557" t="str">
        <f>IF(AH47="","",VLOOKUP(AH47,'[9]シフト記号表（従来型・ユニット型共通）'!$C$6:$L$47,10,FALSE))</f>
        <v/>
      </c>
      <c r="AI48" s="558" t="str">
        <f>IF(AI47="","",VLOOKUP(AI47,'[9]シフト記号表（従来型・ユニット型共通）'!$C$6:$L$47,10,FALSE))</f>
        <v/>
      </c>
      <c r="AJ48" s="558" t="str">
        <f>IF(AJ47="","",VLOOKUP(AJ47,'[9]シフト記号表（従来型・ユニット型共通）'!$C$6:$L$47,10,FALSE))</f>
        <v/>
      </c>
      <c r="AK48" s="558" t="str">
        <f>IF(AK47="","",VLOOKUP(AK47,'[9]シフト記号表（従来型・ユニット型共通）'!$C$6:$L$47,10,FALSE))</f>
        <v/>
      </c>
      <c r="AL48" s="558" t="str">
        <f>IF(AL47="","",VLOOKUP(AL47,'[9]シフト記号表（従来型・ユニット型共通）'!$C$6:$L$47,10,FALSE))</f>
        <v/>
      </c>
      <c r="AM48" s="558" t="str">
        <f>IF(AM47="","",VLOOKUP(AM47,'[9]シフト記号表（従来型・ユニット型共通）'!$C$6:$L$47,10,FALSE))</f>
        <v/>
      </c>
      <c r="AN48" s="559" t="str">
        <f>IF(AN47="","",VLOOKUP(AN47,'[9]シフト記号表（従来型・ユニット型共通）'!$C$6:$L$47,10,FALSE))</f>
        <v/>
      </c>
      <c r="AO48" s="557" t="str">
        <f>IF(AO47="","",VLOOKUP(AO47,'[9]シフト記号表（従来型・ユニット型共通）'!$C$6:$L$47,10,FALSE))</f>
        <v/>
      </c>
      <c r="AP48" s="558" t="str">
        <f>IF(AP47="","",VLOOKUP(AP47,'[9]シフト記号表（従来型・ユニット型共通）'!$C$6:$L$47,10,FALSE))</f>
        <v/>
      </c>
      <c r="AQ48" s="558" t="str">
        <f>IF(AQ47="","",VLOOKUP(AQ47,'[9]シフト記号表（従来型・ユニット型共通）'!$C$6:$L$47,10,FALSE))</f>
        <v/>
      </c>
      <c r="AR48" s="558" t="str">
        <f>IF(AR47="","",VLOOKUP(AR47,'[9]シフト記号表（従来型・ユニット型共通）'!$C$6:$L$47,10,FALSE))</f>
        <v/>
      </c>
      <c r="AS48" s="558" t="str">
        <f>IF(AS47="","",VLOOKUP(AS47,'[9]シフト記号表（従来型・ユニット型共通）'!$C$6:$L$47,10,FALSE))</f>
        <v/>
      </c>
      <c r="AT48" s="558" t="str">
        <f>IF(AT47="","",VLOOKUP(AT47,'[9]シフト記号表（従来型・ユニット型共通）'!$C$6:$L$47,10,FALSE))</f>
        <v/>
      </c>
      <c r="AU48" s="559" t="str">
        <f>IF(AU47="","",VLOOKUP(AU47,'[9]シフト記号表（従来型・ユニット型共通）'!$C$6:$L$47,10,FALSE))</f>
        <v/>
      </c>
      <c r="AV48" s="557" t="str">
        <f>IF(AV47="","",VLOOKUP(AV47,'[9]シフト記号表（従来型・ユニット型共通）'!$C$6:$L$47,10,FALSE))</f>
        <v/>
      </c>
      <c r="AW48" s="558" t="str">
        <f>IF(AW47="","",VLOOKUP(AW47,'[9]シフト記号表（従来型・ユニット型共通）'!$C$6:$L$47,10,FALSE))</f>
        <v/>
      </c>
      <c r="AX48" s="558" t="str">
        <f>IF(AX47="","",VLOOKUP(AX47,'[9]シフト記号表（従来型・ユニット型共通）'!$C$6:$L$47,10,FALSE))</f>
        <v/>
      </c>
      <c r="AY48" s="558" t="str">
        <f>IF(AY47="","",VLOOKUP(AY47,'[9]シフト記号表（従来型・ユニット型共通）'!$C$6:$L$47,10,FALSE))</f>
        <v/>
      </c>
      <c r="AZ48" s="558" t="str">
        <f>IF(AZ47="","",VLOOKUP(AZ47,'[9]シフト記号表（従来型・ユニット型共通）'!$C$6:$L$47,10,FALSE))</f>
        <v/>
      </c>
      <c r="BA48" s="558" t="str">
        <f>IF(BA47="","",VLOOKUP(BA47,'[9]シフト記号表（従来型・ユニット型共通）'!$C$6:$L$47,10,FALSE))</f>
        <v/>
      </c>
      <c r="BB48" s="559" t="str">
        <f>IF(BB47="","",VLOOKUP(BB47,'[9]シフト記号表（従来型・ユニット型共通）'!$C$6:$L$47,10,FALSE))</f>
        <v/>
      </c>
      <c r="BC48" s="557" t="str">
        <f>IF(BC47="","",VLOOKUP(BC47,'[9]シフト記号表（従来型・ユニット型共通）'!$C$6:$L$47,10,FALSE))</f>
        <v/>
      </c>
      <c r="BD48" s="558" t="str">
        <f>IF(BD47="","",VLOOKUP(BD47,'[9]シフト記号表（従来型・ユニット型共通）'!$C$6:$L$47,10,FALSE))</f>
        <v/>
      </c>
      <c r="BE48" s="558" t="str">
        <f>IF(BE47="","",VLOOKUP(BE47,'[9]シフト記号表（従来型・ユニット型共通）'!$C$6:$L$47,10,FALSE))</f>
        <v/>
      </c>
      <c r="BF48" s="2046">
        <f>IF($BI$3="４週",SUM(AA48:BB48),IF($BI$3="暦月",SUM(AA48:BE48),""))</f>
        <v>0</v>
      </c>
      <c r="BG48" s="2047"/>
      <c r="BH48" s="2048">
        <f>IF($BI$3="４週",BF48/4,IF($BI$3="暦月",(BF48/($BI$8/7)),""))</f>
        <v>0</v>
      </c>
      <c r="BI48" s="2047"/>
      <c r="BJ48" s="2043"/>
      <c r="BK48" s="2044"/>
      <c r="BL48" s="2044"/>
      <c r="BM48" s="2044"/>
      <c r="BN48" s="2045"/>
    </row>
    <row r="49" spans="2:66" ht="20.25" customHeight="1" x14ac:dyDescent="0.15">
      <c r="B49" s="2049">
        <f>B47+1</f>
        <v>17</v>
      </c>
      <c r="C49" s="2420"/>
      <c r="D49" s="2422"/>
      <c r="E49" s="2036"/>
      <c r="F49" s="2423"/>
      <c r="G49" s="2121"/>
      <c r="H49" s="2122"/>
      <c r="I49" s="761"/>
      <c r="J49" s="762"/>
      <c r="K49" s="761"/>
      <c r="L49" s="762"/>
      <c r="M49" s="2123"/>
      <c r="N49" s="2124"/>
      <c r="O49" s="2125"/>
      <c r="P49" s="2126"/>
      <c r="Q49" s="2126"/>
      <c r="R49" s="2122"/>
      <c r="S49" s="2066"/>
      <c r="T49" s="2067"/>
      <c r="U49" s="2067"/>
      <c r="V49" s="2067"/>
      <c r="W49" s="2068"/>
      <c r="X49" s="776" t="s">
        <v>887</v>
      </c>
      <c r="Y49" s="777"/>
      <c r="Z49" s="778"/>
      <c r="AA49" s="549"/>
      <c r="AB49" s="550"/>
      <c r="AC49" s="550"/>
      <c r="AD49" s="550"/>
      <c r="AE49" s="550"/>
      <c r="AF49" s="550"/>
      <c r="AG49" s="551"/>
      <c r="AH49" s="549"/>
      <c r="AI49" s="550"/>
      <c r="AJ49" s="550"/>
      <c r="AK49" s="550"/>
      <c r="AL49" s="550"/>
      <c r="AM49" s="550"/>
      <c r="AN49" s="551"/>
      <c r="AO49" s="549"/>
      <c r="AP49" s="550"/>
      <c r="AQ49" s="550"/>
      <c r="AR49" s="550"/>
      <c r="AS49" s="550"/>
      <c r="AT49" s="550"/>
      <c r="AU49" s="551"/>
      <c r="AV49" s="549"/>
      <c r="AW49" s="550"/>
      <c r="AX49" s="550"/>
      <c r="AY49" s="550"/>
      <c r="AZ49" s="550"/>
      <c r="BA49" s="550"/>
      <c r="BB49" s="551"/>
      <c r="BC49" s="549"/>
      <c r="BD49" s="550"/>
      <c r="BE49" s="772"/>
      <c r="BF49" s="2127"/>
      <c r="BG49" s="2128"/>
      <c r="BH49" s="2116"/>
      <c r="BI49" s="2117"/>
      <c r="BJ49" s="2118"/>
      <c r="BK49" s="2119"/>
      <c r="BL49" s="2119"/>
      <c r="BM49" s="2119"/>
      <c r="BN49" s="2120"/>
    </row>
    <row r="50" spans="2:66" ht="20.25" customHeight="1" x14ac:dyDescent="0.15">
      <c r="B50" s="2050"/>
      <c r="C50" s="2421"/>
      <c r="D50" s="2424"/>
      <c r="E50" s="2036"/>
      <c r="F50" s="2423"/>
      <c r="G50" s="2053"/>
      <c r="H50" s="2054"/>
      <c r="I50" s="761"/>
      <c r="J50" s="762">
        <f>G49</f>
        <v>0</v>
      </c>
      <c r="K50" s="761"/>
      <c r="L50" s="762">
        <f>M49</f>
        <v>0</v>
      </c>
      <c r="M50" s="2057"/>
      <c r="N50" s="2058"/>
      <c r="O50" s="2061"/>
      <c r="P50" s="2062"/>
      <c r="Q50" s="2062"/>
      <c r="R50" s="2054"/>
      <c r="S50" s="2066"/>
      <c r="T50" s="2067"/>
      <c r="U50" s="2067"/>
      <c r="V50" s="2067"/>
      <c r="W50" s="2068"/>
      <c r="X50" s="773" t="s">
        <v>888</v>
      </c>
      <c r="Y50" s="774"/>
      <c r="Z50" s="775"/>
      <c r="AA50" s="557" t="str">
        <f>IF(AA49="","",VLOOKUP(AA49,'[9]シフト記号表（従来型・ユニット型共通）'!$C$6:$L$47,10,FALSE))</f>
        <v/>
      </c>
      <c r="AB50" s="558" t="str">
        <f>IF(AB49="","",VLOOKUP(AB49,'[9]シフト記号表（従来型・ユニット型共通）'!$C$6:$L$47,10,FALSE))</f>
        <v/>
      </c>
      <c r="AC50" s="558" t="str">
        <f>IF(AC49="","",VLOOKUP(AC49,'[9]シフト記号表（従来型・ユニット型共通）'!$C$6:$L$47,10,FALSE))</f>
        <v/>
      </c>
      <c r="AD50" s="558" t="str">
        <f>IF(AD49="","",VLOOKUP(AD49,'[9]シフト記号表（従来型・ユニット型共通）'!$C$6:$L$47,10,FALSE))</f>
        <v/>
      </c>
      <c r="AE50" s="558" t="str">
        <f>IF(AE49="","",VLOOKUP(AE49,'[9]シフト記号表（従来型・ユニット型共通）'!$C$6:$L$47,10,FALSE))</f>
        <v/>
      </c>
      <c r="AF50" s="558" t="str">
        <f>IF(AF49="","",VLOOKUP(AF49,'[9]シフト記号表（従来型・ユニット型共通）'!$C$6:$L$47,10,FALSE))</f>
        <v/>
      </c>
      <c r="AG50" s="559" t="str">
        <f>IF(AG49="","",VLOOKUP(AG49,'[9]シフト記号表（従来型・ユニット型共通）'!$C$6:$L$47,10,FALSE))</f>
        <v/>
      </c>
      <c r="AH50" s="557" t="str">
        <f>IF(AH49="","",VLOOKUP(AH49,'[9]シフト記号表（従来型・ユニット型共通）'!$C$6:$L$47,10,FALSE))</f>
        <v/>
      </c>
      <c r="AI50" s="558" t="str">
        <f>IF(AI49="","",VLOOKUP(AI49,'[9]シフト記号表（従来型・ユニット型共通）'!$C$6:$L$47,10,FALSE))</f>
        <v/>
      </c>
      <c r="AJ50" s="558" t="str">
        <f>IF(AJ49="","",VLOOKUP(AJ49,'[9]シフト記号表（従来型・ユニット型共通）'!$C$6:$L$47,10,FALSE))</f>
        <v/>
      </c>
      <c r="AK50" s="558" t="str">
        <f>IF(AK49="","",VLOOKUP(AK49,'[9]シフト記号表（従来型・ユニット型共通）'!$C$6:$L$47,10,FALSE))</f>
        <v/>
      </c>
      <c r="AL50" s="558" t="str">
        <f>IF(AL49="","",VLOOKUP(AL49,'[9]シフト記号表（従来型・ユニット型共通）'!$C$6:$L$47,10,FALSE))</f>
        <v/>
      </c>
      <c r="AM50" s="558" t="str">
        <f>IF(AM49="","",VLOOKUP(AM49,'[9]シフト記号表（従来型・ユニット型共通）'!$C$6:$L$47,10,FALSE))</f>
        <v/>
      </c>
      <c r="AN50" s="559" t="str">
        <f>IF(AN49="","",VLOOKUP(AN49,'[9]シフト記号表（従来型・ユニット型共通）'!$C$6:$L$47,10,FALSE))</f>
        <v/>
      </c>
      <c r="AO50" s="557" t="str">
        <f>IF(AO49="","",VLOOKUP(AO49,'[9]シフト記号表（従来型・ユニット型共通）'!$C$6:$L$47,10,FALSE))</f>
        <v/>
      </c>
      <c r="AP50" s="558" t="str">
        <f>IF(AP49="","",VLOOKUP(AP49,'[9]シフト記号表（従来型・ユニット型共通）'!$C$6:$L$47,10,FALSE))</f>
        <v/>
      </c>
      <c r="AQ50" s="558" t="str">
        <f>IF(AQ49="","",VLOOKUP(AQ49,'[9]シフト記号表（従来型・ユニット型共通）'!$C$6:$L$47,10,FALSE))</f>
        <v/>
      </c>
      <c r="AR50" s="558" t="str">
        <f>IF(AR49="","",VLOOKUP(AR49,'[9]シフト記号表（従来型・ユニット型共通）'!$C$6:$L$47,10,FALSE))</f>
        <v/>
      </c>
      <c r="AS50" s="558" t="str">
        <f>IF(AS49="","",VLOOKUP(AS49,'[9]シフト記号表（従来型・ユニット型共通）'!$C$6:$L$47,10,FALSE))</f>
        <v/>
      </c>
      <c r="AT50" s="558" t="str">
        <f>IF(AT49="","",VLOOKUP(AT49,'[9]シフト記号表（従来型・ユニット型共通）'!$C$6:$L$47,10,FALSE))</f>
        <v/>
      </c>
      <c r="AU50" s="559" t="str">
        <f>IF(AU49="","",VLOOKUP(AU49,'[9]シフト記号表（従来型・ユニット型共通）'!$C$6:$L$47,10,FALSE))</f>
        <v/>
      </c>
      <c r="AV50" s="557" t="str">
        <f>IF(AV49="","",VLOOKUP(AV49,'[9]シフト記号表（従来型・ユニット型共通）'!$C$6:$L$47,10,FALSE))</f>
        <v/>
      </c>
      <c r="AW50" s="558" t="str">
        <f>IF(AW49="","",VLOOKUP(AW49,'[9]シフト記号表（従来型・ユニット型共通）'!$C$6:$L$47,10,FALSE))</f>
        <v/>
      </c>
      <c r="AX50" s="558" t="str">
        <f>IF(AX49="","",VLOOKUP(AX49,'[9]シフト記号表（従来型・ユニット型共通）'!$C$6:$L$47,10,FALSE))</f>
        <v/>
      </c>
      <c r="AY50" s="558" t="str">
        <f>IF(AY49="","",VLOOKUP(AY49,'[9]シフト記号表（従来型・ユニット型共通）'!$C$6:$L$47,10,FALSE))</f>
        <v/>
      </c>
      <c r="AZ50" s="558" t="str">
        <f>IF(AZ49="","",VLOOKUP(AZ49,'[9]シフト記号表（従来型・ユニット型共通）'!$C$6:$L$47,10,FALSE))</f>
        <v/>
      </c>
      <c r="BA50" s="558" t="str">
        <f>IF(BA49="","",VLOOKUP(BA49,'[9]シフト記号表（従来型・ユニット型共通）'!$C$6:$L$47,10,FALSE))</f>
        <v/>
      </c>
      <c r="BB50" s="559" t="str">
        <f>IF(BB49="","",VLOOKUP(BB49,'[9]シフト記号表（従来型・ユニット型共通）'!$C$6:$L$47,10,FALSE))</f>
        <v/>
      </c>
      <c r="BC50" s="557" t="str">
        <f>IF(BC49="","",VLOOKUP(BC49,'[9]シフト記号表（従来型・ユニット型共通）'!$C$6:$L$47,10,FALSE))</f>
        <v/>
      </c>
      <c r="BD50" s="558" t="str">
        <f>IF(BD49="","",VLOOKUP(BD49,'[9]シフト記号表（従来型・ユニット型共通）'!$C$6:$L$47,10,FALSE))</f>
        <v/>
      </c>
      <c r="BE50" s="558" t="str">
        <f>IF(BE49="","",VLOOKUP(BE49,'[9]シフト記号表（従来型・ユニット型共通）'!$C$6:$L$47,10,FALSE))</f>
        <v/>
      </c>
      <c r="BF50" s="2046">
        <f>IF($BI$3="４週",SUM(AA50:BB50),IF($BI$3="暦月",SUM(AA50:BE50),""))</f>
        <v>0</v>
      </c>
      <c r="BG50" s="2047"/>
      <c r="BH50" s="2048">
        <f>IF($BI$3="４週",BF50/4,IF($BI$3="暦月",(BF50/($BI$8/7)),""))</f>
        <v>0</v>
      </c>
      <c r="BI50" s="2047"/>
      <c r="BJ50" s="2043"/>
      <c r="BK50" s="2044"/>
      <c r="BL50" s="2044"/>
      <c r="BM50" s="2044"/>
      <c r="BN50" s="2045"/>
    </row>
    <row r="51" spans="2:66" ht="20.25" customHeight="1" x14ac:dyDescent="0.15">
      <c r="B51" s="2049">
        <f>B49+1</f>
        <v>18</v>
      </c>
      <c r="C51" s="2420"/>
      <c r="D51" s="2422"/>
      <c r="E51" s="2036"/>
      <c r="F51" s="2423"/>
      <c r="G51" s="2121"/>
      <c r="H51" s="2122"/>
      <c r="I51" s="761"/>
      <c r="J51" s="762"/>
      <c r="K51" s="761"/>
      <c r="L51" s="762"/>
      <c r="M51" s="2123"/>
      <c r="N51" s="2124"/>
      <c r="O51" s="2125"/>
      <c r="P51" s="2126"/>
      <c r="Q51" s="2126"/>
      <c r="R51" s="2122"/>
      <c r="S51" s="2066"/>
      <c r="T51" s="2067"/>
      <c r="U51" s="2067"/>
      <c r="V51" s="2067"/>
      <c r="W51" s="2068"/>
      <c r="X51" s="776" t="s">
        <v>887</v>
      </c>
      <c r="Y51" s="777"/>
      <c r="Z51" s="778"/>
      <c r="AA51" s="549"/>
      <c r="AB51" s="550"/>
      <c r="AC51" s="550"/>
      <c r="AD51" s="550"/>
      <c r="AE51" s="550"/>
      <c r="AF51" s="550"/>
      <c r="AG51" s="551"/>
      <c r="AH51" s="549"/>
      <c r="AI51" s="550"/>
      <c r="AJ51" s="550"/>
      <c r="AK51" s="550"/>
      <c r="AL51" s="550"/>
      <c r="AM51" s="550"/>
      <c r="AN51" s="551"/>
      <c r="AO51" s="549"/>
      <c r="AP51" s="550"/>
      <c r="AQ51" s="550"/>
      <c r="AR51" s="550"/>
      <c r="AS51" s="550"/>
      <c r="AT51" s="550"/>
      <c r="AU51" s="551"/>
      <c r="AV51" s="549"/>
      <c r="AW51" s="550"/>
      <c r="AX51" s="550"/>
      <c r="AY51" s="550"/>
      <c r="AZ51" s="550"/>
      <c r="BA51" s="550"/>
      <c r="BB51" s="551"/>
      <c r="BC51" s="549"/>
      <c r="BD51" s="550"/>
      <c r="BE51" s="772"/>
      <c r="BF51" s="2127"/>
      <c r="BG51" s="2128"/>
      <c r="BH51" s="2116"/>
      <c r="BI51" s="2117"/>
      <c r="BJ51" s="2118"/>
      <c r="BK51" s="2119"/>
      <c r="BL51" s="2119"/>
      <c r="BM51" s="2119"/>
      <c r="BN51" s="2120"/>
    </row>
    <row r="52" spans="2:66" ht="20.25" customHeight="1" x14ac:dyDescent="0.15">
      <c r="B52" s="2050"/>
      <c r="C52" s="2421"/>
      <c r="D52" s="2424"/>
      <c r="E52" s="2036"/>
      <c r="F52" s="2423"/>
      <c r="G52" s="2053"/>
      <c r="H52" s="2054"/>
      <c r="I52" s="761"/>
      <c r="J52" s="762">
        <f>G51</f>
        <v>0</v>
      </c>
      <c r="K52" s="761"/>
      <c r="L52" s="762">
        <f>M51</f>
        <v>0</v>
      </c>
      <c r="M52" s="2057"/>
      <c r="N52" s="2058"/>
      <c r="O52" s="2061"/>
      <c r="P52" s="2062"/>
      <c r="Q52" s="2062"/>
      <c r="R52" s="2054"/>
      <c r="S52" s="2066"/>
      <c r="T52" s="2067"/>
      <c r="U52" s="2067"/>
      <c r="V52" s="2067"/>
      <c r="W52" s="2068"/>
      <c r="X52" s="773" t="s">
        <v>888</v>
      </c>
      <c r="Y52" s="774"/>
      <c r="Z52" s="775"/>
      <c r="AA52" s="557" t="str">
        <f>IF(AA51="","",VLOOKUP(AA51,'[9]シフト記号表（従来型・ユニット型共通）'!$C$6:$L$47,10,FALSE))</f>
        <v/>
      </c>
      <c r="AB52" s="558" t="str">
        <f>IF(AB51="","",VLOOKUP(AB51,'[9]シフト記号表（従来型・ユニット型共通）'!$C$6:$L$47,10,FALSE))</f>
        <v/>
      </c>
      <c r="AC52" s="558" t="str">
        <f>IF(AC51="","",VLOOKUP(AC51,'[9]シフト記号表（従来型・ユニット型共通）'!$C$6:$L$47,10,FALSE))</f>
        <v/>
      </c>
      <c r="AD52" s="558" t="str">
        <f>IF(AD51="","",VLOOKUP(AD51,'[9]シフト記号表（従来型・ユニット型共通）'!$C$6:$L$47,10,FALSE))</f>
        <v/>
      </c>
      <c r="AE52" s="558" t="str">
        <f>IF(AE51="","",VLOOKUP(AE51,'[9]シフト記号表（従来型・ユニット型共通）'!$C$6:$L$47,10,FALSE))</f>
        <v/>
      </c>
      <c r="AF52" s="558" t="str">
        <f>IF(AF51="","",VLOOKUP(AF51,'[9]シフト記号表（従来型・ユニット型共通）'!$C$6:$L$47,10,FALSE))</f>
        <v/>
      </c>
      <c r="AG52" s="559" t="str">
        <f>IF(AG51="","",VLOOKUP(AG51,'[9]シフト記号表（従来型・ユニット型共通）'!$C$6:$L$47,10,FALSE))</f>
        <v/>
      </c>
      <c r="AH52" s="557" t="str">
        <f>IF(AH51="","",VLOOKUP(AH51,'[9]シフト記号表（従来型・ユニット型共通）'!$C$6:$L$47,10,FALSE))</f>
        <v/>
      </c>
      <c r="AI52" s="558" t="str">
        <f>IF(AI51="","",VLOOKUP(AI51,'[9]シフト記号表（従来型・ユニット型共通）'!$C$6:$L$47,10,FALSE))</f>
        <v/>
      </c>
      <c r="AJ52" s="558" t="str">
        <f>IF(AJ51="","",VLOOKUP(AJ51,'[9]シフト記号表（従来型・ユニット型共通）'!$C$6:$L$47,10,FALSE))</f>
        <v/>
      </c>
      <c r="AK52" s="558" t="str">
        <f>IF(AK51="","",VLOOKUP(AK51,'[9]シフト記号表（従来型・ユニット型共通）'!$C$6:$L$47,10,FALSE))</f>
        <v/>
      </c>
      <c r="AL52" s="558" t="str">
        <f>IF(AL51="","",VLOOKUP(AL51,'[9]シフト記号表（従来型・ユニット型共通）'!$C$6:$L$47,10,FALSE))</f>
        <v/>
      </c>
      <c r="AM52" s="558" t="str">
        <f>IF(AM51="","",VLOOKUP(AM51,'[9]シフト記号表（従来型・ユニット型共通）'!$C$6:$L$47,10,FALSE))</f>
        <v/>
      </c>
      <c r="AN52" s="559" t="str">
        <f>IF(AN51="","",VLOOKUP(AN51,'[9]シフト記号表（従来型・ユニット型共通）'!$C$6:$L$47,10,FALSE))</f>
        <v/>
      </c>
      <c r="AO52" s="557" t="str">
        <f>IF(AO51="","",VLOOKUP(AO51,'[9]シフト記号表（従来型・ユニット型共通）'!$C$6:$L$47,10,FALSE))</f>
        <v/>
      </c>
      <c r="AP52" s="558" t="str">
        <f>IF(AP51="","",VLOOKUP(AP51,'[9]シフト記号表（従来型・ユニット型共通）'!$C$6:$L$47,10,FALSE))</f>
        <v/>
      </c>
      <c r="AQ52" s="558" t="str">
        <f>IF(AQ51="","",VLOOKUP(AQ51,'[9]シフト記号表（従来型・ユニット型共通）'!$C$6:$L$47,10,FALSE))</f>
        <v/>
      </c>
      <c r="AR52" s="558" t="str">
        <f>IF(AR51="","",VLOOKUP(AR51,'[9]シフト記号表（従来型・ユニット型共通）'!$C$6:$L$47,10,FALSE))</f>
        <v/>
      </c>
      <c r="AS52" s="558" t="str">
        <f>IF(AS51="","",VLOOKUP(AS51,'[9]シフト記号表（従来型・ユニット型共通）'!$C$6:$L$47,10,FALSE))</f>
        <v/>
      </c>
      <c r="AT52" s="558" t="str">
        <f>IF(AT51="","",VLOOKUP(AT51,'[9]シフト記号表（従来型・ユニット型共通）'!$C$6:$L$47,10,FALSE))</f>
        <v/>
      </c>
      <c r="AU52" s="559" t="str">
        <f>IF(AU51="","",VLOOKUP(AU51,'[9]シフト記号表（従来型・ユニット型共通）'!$C$6:$L$47,10,FALSE))</f>
        <v/>
      </c>
      <c r="AV52" s="557" t="str">
        <f>IF(AV51="","",VLOOKUP(AV51,'[9]シフト記号表（従来型・ユニット型共通）'!$C$6:$L$47,10,FALSE))</f>
        <v/>
      </c>
      <c r="AW52" s="558" t="str">
        <f>IF(AW51="","",VLOOKUP(AW51,'[9]シフト記号表（従来型・ユニット型共通）'!$C$6:$L$47,10,FALSE))</f>
        <v/>
      </c>
      <c r="AX52" s="558" t="str">
        <f>IF(AX51="","",VLOOKUP(AX51,'[9]シフト記号表（従来型・ユニット型共通）'!$C$6:$L$47,10,FALSE))</f>
        <v/>
      </c>
      <c r="AY52" s="558" t="str">
        <f>IF(AY51="","",VLOOKUP(AY51,'[9]シフト記号表（従来型・ユニット型共通）'!$C$6:$L$47,10,FALSE))</f>
        <v/>
      </c>
      <c r="AZ52" s="558" t="str">
        <f>IF(AZ51="","",VLOOKUP(AZ51,'[9]シフト記号表（従来型・ユニット型共通）'!$C$6:$L$47,10,FALSE))</f>
        <v/>
      </c>
      <c r="BA52" s="558" t="str">
        <f>IF(BA51="","",VLOOKUP(BA51,'[9]シフト記号表（従来型・ユニット型共通）'!$C$6:$L$47,10,FALSE))</f>
        <v/>
      </c>
      <c r="BB52" s="559" t="str">
        <f>IF(BB51="","",VLOOKUP(BB51,'[9]シフト記号表（従来型・ユニット型共通）'!$C$6:$L$47,10,FALSE))</f>
        <v/>
      </c>
      <c r="BC52" s="557" t="str">
        <f>IF(BC51="","",VLOOKUP(BC51,'[9]シフト記号表（従来型・ユニット型共通）'!$C$6:$L$47,10,FALSE))</f>
        <v/>
      </c>
      <c r="BD52" s="558" t="str">
        <f>IF(BD51="","",VLOOKUP(BD51,'[9]シフト記号表（従来型・ユニット型共通）'!$C$6:$L$47,10,FALSE))</f>
        <v/>
      </c>
      <c r="BE52" s="558" t="str">
        <f>IF(BE51="","",VLOOKUP(BE51,'[9]シフト記号表（従来型・ユニット型共通）'!$C$6:$L$47,10,FALSE))</f>
        <v/>
      </c>
      <c r="BF52" s="2046">
        <f>IF($BI$3="４週",SUM(AA52:BB52),IF($BI$3="暦月",SUM(AA52:BE52),""))</f>
        <v>0</v>
      </c>
      <c r="BG52" s="2047"/>
      <c r="BH52" s="2048">
        <f>IF($BI$3="４週",BF52/4,IF($BI$3="暦月",(BF52/($BI$8/7)),""))</f>
        <v>0</v>
      </c>
      <c r="BI52" s="2047"/>
      <c r="BJ52" s="2043"/>
      <c r="BK52" s="2044"/>
      <c r="BL52" s="2044"/>
      <c r="BM52" s="2044"/>
      <c r="BN52" s="2045"/>
    </row>
    <row r="53" spans="2:66" ht="20.25" customHeight="1" x14ac:dyDescent="0.15">
      <c r="B53" s="2049">
        <f>B51+1</f>
        <v>19</v>
      </c>
      <c r="C53" s="2420"/>
      <c r="D53" s="2422"/>
      <c r="E53" s="2036"/>
      <c r="F53" s="2423"/>
      <c r="G53" s="2121"/>
      <c r="H53" s="2122"/>
      <c r="I53" s="767"/>
      <c r="J53" s="768"/>
      <c r="K53" s="767"/>
      <c r="L53" s="768"/>
      <c r="M53" s="2123"/>
      <c r="N53" s="2124"/>
      <c r="O53" s="2125"/>
      <c r="P53" s="2126"/>
      <c r="Q53" s="2126"/>
      <c r="R53" s="2122"/>
      <c r="S53" s="2066"/>
      <c r="T53" s="2067"/>
      <c r="U53" s="2067"/>
      <c r="V53" s="2067"/>
      <c r="W53" s="2068"/>
      <c r="X53" s="769" t="s">
        <v>887</v>
      </c>
      <c r="Y53" s="770"/>
      <c r="Z53" s="771"/>
      <c r="AA53" s="549"/>
      <c r="AB53" s="550"/>
      <c r="AC53" s="550"/>
      <c r="AD53" s="550"/>
      <c r="AE53" s="550"/>
      <c r="AF53" s="550"/>
      <c r="AG53" s="551"/>
      <c r="AH53" s="549"/>
      <c r="AI53" s="550"/>
      <c r="AJ53" s="550"/>
      <c r="AK53" s="550"/>
      <c r="AL53" s="550"/>
      <c r="AM53" s="550"/>
      <c r="AN53" s="551"/>
      <c r="AO53" s="549"/>
      <c r="AP53" s="550"/>
      <c r="AQ53" s="550"/>
      <c r="AR53" s="550"/>
      <c r="AS53" s="550"/>
      <c r="AT53" s="550"/>
      <c r="AU53" s="551"/>
      <c r="AV53" s="549"/>
      <c r="AW53" s="550"/>
      <c r="AX53" s="550"/>
      <c r="AY53" s="550"/>
      <c r="AZ53" s="550"/>
      <c r="BA53" s="550"/>
      <c r="BB53" s="551"/>
      <c r="BC53" s="549"/>
      <c r="BD53" s="550"/>
      <c r="BE53" s="772"/>
      <c r="BF53" s="2127"/>
      <c r="BG53" s="2128"/>
      <c r="BH53" s="2116"/>
      <c r="BI53" s="2117"/>
      <c r="BJ53" s="2118"/>
      <c r="BK53" s="2119"/>
      <c r="BL53" s="2119"/>
      <c r="BM53" s="2119"/>
      <c r="BN53" s="2120"/>
    </row>
    <row r="54" spans="2:66" ht="20.25" customHeight="1" x14ac:dyDescent="0.15">
      <c r="B54" s="2050"/>
      <c r="C54" s="2421"/>
      <c r="D54" s="2424"/>
      <c r="E54" s="2036"/>
      <c r="F54" s="2423"/>
      <c r="G54" s="2053"/>
      <c r="H54" s="2054"/>
      <c r="I54" s="761"/>
      <c r="J54" s="762">
        <f>G53</f>
        <v>0</v>
      </c>
      <c r="K54" s="761"/>
      <c r="L54" s="762">
        <f>M53</f>
        <v>0</v>
      </c>
      <c r="M54" s="2057"/>
      <c r="N54" s="2058"/>
      <c r="O54" s="2061"/>
      <c r="P54" s="2062"/>
      <c r="Q54" s="2062"/>
      <c r="R54" s="2054"/>
      <c r="S54" s="2066"/>
      <c r="T54" s="2067"/>
      <c r="U54" s="2067"/>
      <c r="V54" s="2067"/>
      <c r="W54" s="2068"/>
      <c r="X54" s="773" t="s">
        <v>888</v>
      </c>
      <c r="Y54" s="765"/>
      <c r="Z54" s="766"/>
      <c r="AA54" s="557" t="str">
        <f>IF(AA53="","",VLOOKUP(AA53,'[9]シフト記号表（従来型・ユニット型共通）'!$C$6:$L$47,10,FALSE))</f>
        <v/>
      </c>
      <c r="AB54" s="558" t="str">
        <f>IF(AB53="","",VLOOKUP(AB53,'[9]シフト記号表（従来型・ユニット型共通）'!$C$6:$L$47,10,FALSE))</f>
        <v/>
      </c>
      <c r="AC54" s="558" t="str">
        <f>IF(AC53="","",VLOOKUP(AC53,'[9]シフト記号表（従来型・ユニット型共通）'!$C$6:$L$47,10,FALSE))</f>
        <v/>
      </c>
      <c r="AD54" s="558" t="str">
        <f>IF(AD53="","",VLOOKUP(AD53,'[9]シフト記号表（従来型・ユニット型共通）'!$C$6:$L$47,10,FALSE))</f>
        <v/>
      </c>
      <c r="AE54" s="558" t="str">
        <f>IF(AE53="","",VLOOKUP(AE53,'[9]シフト記号表（従来型・ユニット型共通）'!$C$6:$L$47,10,FALSE))</f>
        <v/>
      </c>
      <c r="AF54" s="558" t="str">
        <f>IF(AF53="","",VLOOKUP(AF53,'[9]シフト記号表（従来型・ユニット型共通）'!$C$6:$L$47,10,FALSE))</f>
        <v/>
      </c>
      <c r="AG54" s="559" t="str">
        <f>IF(AG53="","",VLOOKUP(AG53,'[9]シフト記号表（従来型・ユニット型共通）'!$C$6:$L$47,10,FALSE))</f>
        <v/>
      </c>
      <c r="AH54" s="557" t="str">
        <f>IF(AH53="","",VLOOKUP(AH53,'[9]シフト記号表（従来型・ユニット型共通）'!$C$6:$L$47,10,FALSE))</f>
        <v/>
      </c>
      <c r="AI54" s="558" t="str">
        <f>IF(AI53="","",VLOOKUP(AI53,'[9]シフト記号表（従来型・ユニット型共通）'!$C$6:$L$47,10,FALSE))</f>
        <v/>
      </c>
      <c r="AJ54" s="558" t="str">
        <f>IF(AJ53="","",VLOOKUP(AJ53,'[9]シフト記号表（従来型・ユニット型共通）'!$C$6:$L$47,10,FALSE))</f>
        <v/>
      </c>
      <c r="AK54" s="558" t="str">
        <f>IF(AK53="","",VLOOKUP(AK53,'[9]シフト記号表（従来型・ユニット型共通）'!$C$6:$L$47,10,FALSE))</f>
        <v/>
      </c>
      <c r="AL54" s="558" t="str">
        <f>IF(AL53="","",VLOOKUP(AL53,'[9]シフト記号表（従来型・ユニット型共通）'!$C$6:$L$47,10,FALSE))</f>
        <v/>
      </c>
      <c r="AM54" s="558" t="str">
        <f>IF(AM53="","",VLOOKUP(AM53,'[9]シフト記号表（従来型・ユニット型共通）'!$C$6:$L$47,10,FALSE))</f>
        <v/>
      </c>
      <c r="AN54" s="559" t="str">
        <f>IF(AN53="","",VLOOKUP(AN53,'[9]シフト記号表（従来型・ユニット型共通）'!$C$6:$L$47,10,FALSE))</f>
        <v/>
      </c>
      <c r="AO54" s="557" t="str">
        <f>IF(AO53="","",VLOOKUP(AO53,'[9]シフト記号表（従来型・ユニット型共通）'!$C$6:$L$47,10,FALSE))</f>
        <v/>
      </c>
      <c r="AP54" s="558" t="str">
        <f>IF(AP53="","",VLOOKUP(AP53,'[9]シフト記号表（従来型・ユニット型共通）'!$C$6:$L$47,10,FALSE))</f>
        <v/>
      </c>
      <c r="AQ54" s="558" t="str">
        <f>IF(AQ53="","",VLOOKUP(AQ53,'[9]シフト記号表（従来型・ユニット型共通）'!$C$6:$L$47,10,FALSE))</f>
        <v/>
      </c>
      <c r="AR54" s="558" t="str">
        <f>IF(AR53="","",VLOOKUP(AR53,'[9]シフト記号表（従来型・ユニット型共通）'!$C$6:$L$47,10,FALSE))</f>
        <v/>
      </c>
      <c r="AS54" s="558" t="str">
        <f>IF(AS53="","",VLOOKUP(AS53,'[9]シフト記号表（従来型・ユニット型共通）'!$C$6:$L$47,10,FALSE))</f>
        <v/>
      </c>
      <c r="AT54" s="558" t="str">
        <f>IF(AT53="","",VLOOKUP(AT53,'[9]シフト記号表（従来型・ユニット型共通）'!$C$6:$L$47,10,FALSE))</f>
        <v/>
      </c>
      <c r="AU54" s="559" t="str">
        <f>IF(AU53="","",VLOOKUP(AU53,'[9]シフト記号表（従来型・ユニット型共通）'!$C$6:$L$47,10,FALSE))</f>
        <v/>
      </c>
      <c r="AV54" s="557" t="str">
        <f>IF(AV53="","",VLOOKUP(AV53,'[9]シフト記号表（従来型・ユニット型共通）'!$C$6:$L$47,10,FALSE))</f>
        <v/>
      </c>
      <c r="AW54" s="558" t="str">
        <f>IF(AW53="","",VLOOKUP(AW53,'[9]シフト記号表（従来型・ユニット型共通）'!$C$6:$L$47,10,FALSE))</f>
        <v/>
      </c>
      <c r="AX54" s="558" t="str">
        <f>IF(AX53="","",VLOOKUP(AX53,'[9]シフト記号表（従来型・ユニット型共通）'!$C$6:$L$47,10,FALSE))</f>
        <v/>
      </c>
      <c r="AY54" s="558" t="str">
        <f>IF(AY53="","",VLOOKUP(AY53,'[9]シフト記号表（従来型・ユニット型共通）'!$C$6:$L$47,10,FALSE))</f>
        <v/>
      </c>
      <c r="AZ54" s="558" t="str">
        <f>IF(AZ53="","",VLOOKUP(AZ53,'[9]シフト記号表（従来型・ユニット型共通）'!$C$6:$L$47,10,FALSE))</f>
        <v/>
      </c>
      <c r="BA54" s="558" t="str">
        <f>IF(BA53="","",VLOOKUP(BA53,'[9]シフト記号表（従来型・ユニット型共通）'!$C$6:$L$47,10,FALSE))</f>
        <v/>
      </c>
      <c r="BB54" s="559" t="str">
        <f>IF(BB53="","",VLOOKUP(BB53,'[9]シフト記号表（従来型・ユニット型共通）'!$C$6:$L$47,10,FALSE))</f>
        <v/>
      </c>
      <c r="BC54" s="557" t="str">
        <f>IF(BC53="","",VLOOKUP(BC53,'[9]シフト記号表（従来型・ユニット型共通）'!$C$6:$L$47,10,FALSE))</f>
        <v/>
      </c>
      <c r="BD54" s="558" t="str">
        <f>IF(BD53="","",VLOOKUP(BD53,'[9]シフト記号表（従来型・ユニット型共通）'!$C$6:$L$47,10,FALSE))</f>
        <v/>
      </c>
      <c r="BE54" s="558" t="str">
        <f>IF(BE53="","",VLOOKUP(BE53,'[9]シフト記号表（従来型・ユニット型共通）'!$C$6:$L$47,10,FALSE))</f>
        <v/>
      </c>
      <c r="BF54" s="2046">
        <f>IF($BI$3="４週",SUM(AA54:BB54),IF($BI$3="暦月",SUM(AA54:BE54),""))</f>
        <v>0</v>
      </c>
      <c r="BG54" s="2047"/>
      <c r="BH54" s="2048">
        <f>IF($BI$3="４週",BF54/4,IF($BI$3="暦月",(BF54/($BI$8/7)),""))</f>
        <v>0</v>
      </c>
      <c r="BI54" s="2047"/>
      <c r="BJ54" s="2043"/>
      <c r="BK54" s="2044"/>
      <c r="BL54" s="2044"/>
      <c r="BM54" s="2044"/>
      <c r="BN54" s="2045"/>
    </row>
    <row r="55" spans="2:66" ht="20.25" customHeight="1" x14ac:dyDescent="0.15">
      <c r="B55" s="2049">
        <f>B53+1</f>
        <v>20</v>
      </c>
      <c r="C55" s="2420"/>
      <c r="D55" s="2422"/>
      <c r="E55" s="2036"/>
      <c r="F55" s="2423"/>
      <c r="G55" s="2121"/>
      <c r="H55" s="2122"/>
      <c r="I55" s="767"/>
      <c r="J55" s="768"/>
      <c r="K55" s="767"/>
      <c r="L55" s="768"/>
      <c r="M55" s="2123"/>
      <c r="N55" s="2124"/>
      <c r="O55" s="2125"/>
      <c r="P55" s="2126"/>
      <c r="Q55" s="2126"/>
      <c r="R55" s="2122"/>
      <c r="S55" s="2066"/>
      <c r="T55" s="2067"/>
      <c r="U55" s="2067"/>
      <c r="V55" s="2067"/>
      <c r="W55" s="2068"/>
      <c r="X55" s="769" t="s">
        <v>887</v>
      </c>
      <c r="Y55" s="770"/>
      <c r="Z55" s="771"/>
      <c r="AA55" s="549"/>
      <c r="AB55" s="550"/>
      <c r="AC55" s="550"/>
      <c r="AD55" s="550"/>
      <c r="AE55" s="550"/>
      <c r="AF55" s="550"/>
      <c r="AG55" s="551"/>
      <c r="AH55" s="549"/>
      <c r="AI55" s="550"/>
      <c r="AJ55" s="550"/>
      <c r="AK55" s="550"/>
      <c r="AL55" s="550"/>
      <c r="AM55" s="550"/>
      <c r="AN55" s="551"/>
      <c r="AO55" s="549"/>
      <c r="AP55" s="550"/>
      <c r="AQ55" s="550"/>
      <c r="AR55" s="550"/>
      <c r="AS55" s="550"/>
      <c r="AT55" s="550"/>
      <c r="AU55" s="551"/>
      <c r="AV55" s="549"/>
      <c r="AW55" s="550"/>
      <c r="AX55" s="550"/>
      <c r="AY55" s="550"/>
      <c r="AZ55" s="550"/>
      <c r="BA55" s="550"/>
      <c r="BB55" s="551"/>
      <c r="BC55" s="549"/>
      <c r="BD55" s="550"/>
      <c r="BE55" s="772"/>
      <c r="BF55" s="2127"/>
      <c r="BG55" s="2128"/>
      <c r="BH55" s="2116"/>
      <c r="BI55" s="2117"/>
      <c r="BJ55" s="2118"/>
      <c r="BK55" s="2119"/>
      <c r="BL55" s="2119"/>
      <c r="BM55" s="2119"/>
      <c r="BN55" s="2120"/>
    </row>
    <row r="56" spans="2:66" ht="20.25" customHeight="1" x14ac:dyDescent="0.15">
      <c r="B56" s="2050"/>
      <c r="C56" s="2421"/>
      <c r="D56" s="2424"/>
      <c r="E56" s="2036"/>
      <c r="F56" s="2423"/>
      <c r="G56" s="2053"/>
      <c r="H56" s="2054"/>
      <c r="I56" s="761"/>
      <c r="J56" s="762">
        <f>G55</f>
        <v>0</v>
      </c>
      <c r="K56" s="761"/>
      <c r="L56" s="762">
        <f>M55</f>
        <v>0</v>
      </c>
      <c r="M56" s="2057"/>
      <c r="N56" s="2058"/>
      <c r="O56" s="2061"/>
      <c r="P56" s="2062"/>
      <c r="Q56" s="2062"/>
      <c r="R56" s="2054"/>
      <c r="S56" s="2066"/>
      <c r="T56" s="2067"/>
      <c r="U56" s="2067"/>
      <c r="V56" s="2067"/>
      <c r="W56" s="2068"/>
      <c r="X56" s="773" t="s">
        <v>888</v>
      </c>
      <c r="Y56" s="774"/>
      <c r="Z56" s="775"/>
      <c r="AA56" s="557" t="str">
        <f>IF(AA55="","",VLOOKUP(AA55,'[9]シフト記号表（従来型・ユニット型共通）'!$C$6:$L$47,10,FALSE))</f>
        <v/>
      </c>
      <c r="AB56" s="558" t="str">
        <f>IF(AB55="","",VLOOKUP(AB55,'[9]シフト記号表（従来型・ユニット型共通）'!$C$6:$L$47,10,FALSE))</f>
        <v/>
      </c>
      <c r="AC56" s="558" t="str">
        <f>IF(AC55="","",VLOOKUP(AC55,'[9]シフト記号表（従来型・ユニット型共通）'!$C$6:$L$47,10,FALSE))</f>
        <v/>
      </c>
      <c r="AD56" s="558" t="str">
        <f>IF(AD55="","",VLOOKUP(AD55,'[9]シフト記号表（従来型・ユニット型共通）'!$C$6:$L$47,10,FALSE))</f>
        <v/>
      </c>
      <c r="AE56" s="558" t="str">
        <f>IF(AE55="","",VLOOKUP(AE55,'[9]シフト記号表（従来型・ユニット型共通）'!$C$6:$L$47,10,FALSE))</f>
        <v/>
      </c>
      <c r="AF56" s="558" t="str">
        <f>IF(AF55="","",VLOOKUP(AF55,'[9]シフト記号表（従来型・ユニット型共通）'!$C$6:$L$47,10,FALSE))</f>
        <v/>
      </c>
      <c r="AG56" s="559" t="str">
        <f>IF(AG55="","",VLOOKUP(AG55,'[9]シフト記号表（従来型・ユニット型共通）'!$C$6:$L$47,10,FALSE))</f>
        <v/>
      </c>
      <c r="AH56" s="557" t="str">
        <f>IF(AH55="","",VLOOKUP(AH55,'[9]シフト記号表（従来型・ユニット型共通）'!$C$6:$L$47,10,FALSE))</f>
        <v/>
      </c>
      <c r="AI56" s="558" t="str">
        <f>IF(AI55="","",VLOOKUP(AI55,'[9]シフト記号表（従来型・ユニット型共通）'!$C$6:$L$47,10,FALSE))</f>
        <v/>
      </c>
      <c r="AJ56" s="558" t="str">
        <f>IF(AJ55="","",VLOOKUP(AJ55,'[9]シフト記号表（従来型・ユニット型共通）'!$C$6:$L$47,10,FALSE))</f>
        <v/>
      </c>
      <c r="AK56" s="558" t="str">
        <f>IF(AK55="","",VLOOKUP(AK55,'[9]シフト記号表（従来型・ユニット型共通）'!$C$6:$L$47,10,FALSE))</f>
        <v/>
      </c>
      <c r="AL56" s="558" t="str">
        <f>IF(AL55="","",VLOOKUP(AL55,'[9]シフト記号表（従来型・ユニット型共通）'!$C$6:$L$47,10,FALSE))</f>
        <v/>
      </c>
      <c r="AM56" s="558" t="str">
        <f>IF(AM55="","",VLOOKUP(AM55,'[9]シフト記号表（従来型・ユニット型共通）'!$C$6:$L$47,10,FALSE))</f>
        <v/>
      </c>
      <c r="AN56" s="559" t="str">
        <f>IF(AN55="","",VLOOKUP(AN55,'[9]シフト記号表（従来型・ユニット型共通）'!$C$6:$L$47,10,FALSE))</f>
        <v/>
      </c>
      <c r="AO56" s="557" t="str">
        <f>IF(AO55="","",VLOOKUP(AO55,'[9]シフト記号表（従来型・ユニット型共通）'!$C$6:$L$47,10,FALSE))</f>
        <v/>
      </c>
      <c r="AP56" s="558" t="str">
        <f>IF(AP55="","",VLOOKUP(AP55,'[9]シフト記号表（従来型・ユニット型共通）'!$C$6:$L$47,10,FALSE))</f>
        <v/>
      </c>
      <c r="AQ56" s="558" t="str">
        <f>IF(AQ55="","",VLOOKUP(AQ55,'[9]シフト記号表（従来型・ユニット型共通）'!$C$6:$L$47,10,FALSE))</f>
        <v/>
      </c>
      <c r="AR56" s="558" t="str">
        <f>IF(AR55="","",VLOOKUP(AR55,'[9]シフト記号表（従来型・ユニット型共通）'!$C$6:$L$47,10,FALSE))</f>
        <v/>
      </c>
      <c r="AS56" s="558" t="str">
        <f>IF(AS55="","",VLOOKUP(AS55,'[9]シフト記号表（従来型・ユニット型共通）'!$C$6:$L$47,10,FALSE))</f>
        <v/>
      </c>
      <c r="AT56" s="558" t="str">
        <f>IF(AT55="","",VLOOKUP(AT55,'[9]シフト記号表（従来型・ユニット型共通）'!$C$6:$L$47,10,FALSE))</f>
        <v/>
      </c>
      <c r="AU56" s="559" t="str">
        <f>IF(AU55="","",VLOOKUP(AU55,'[9]シフト記号表（従来型・ユニット型共通）'!$C$6:$L$47,10,FALSE))</f>
        <v/>
      </c>
      <c r="AV56" s="557" t="str">
        <f>IF(AV55="","",VLOOKUP(AV55,'[9]シフト記号表（従来型・ユニット型共通）'!$C$6:$L$47,10,FALSE))</f>
        <v/>
      </c>
      <c r="AW56" s="558" t="str">
        <f>IF(AW55="","",VLOOKUP(AW55,'[9]シフト記号表（従来型・ユニット型共通）'!$C$6:$L$47,10,FALSE))</f>
        <v/>
      </c>
      <c r="AX56" s="558" t="str">
        <f>IF(AX55="","",VLOOKUP(AX55,'[9]シフト記号表（従来型・ユニット型共通）'!$C$6:$L$47,10,FALSE))</f>
        <v/>
      </c>
      <c r="AY56" s="558" t="str">
        <f>IF(AY55="","",VLOOKUP(AY55,'[9]シフト記号表（従来型・ユニット型共通）'!$C$6:$L$47,10,FALSE))</f>
        <v/>
      </c>
      <c r="AZ56" s="558" t="str">
        <f>IF(AZ55="","",VLOOKUP(AZ55,'[9]シフト記号表（従来型・ユニット型共通）'!$C$6:$L$47,10,FALSE))</f>
        <v/>
      </c>
      <c r="BA56" s="558" t="str">
        <f>IF(BA55="","",VLOOKUP(BA55,'[9]シフト記号表（従来型・ユニット型共通）'!$C$6:$L$47,10,FALSE))</f>
        <v/>
      </c>
      <c r="BB56" s="559" t="str">
        <f>IF(BB55="","",VLOOKUP(BB55,'[9]シフト記号表（従来型・ユニット型共通）'!$C$6:$L$47,10,FALSE))</f>
        <v/>
      </c>
      <c r="BC56" s="557" t="str">
        <f>IF(BC55="","",VLOOKUP(BC55,'[9]シフト記号表（従来型・ユニット型共通）'!$C$6:$L$47,10,FALSE))</f>
        <v/>
      </c>
      <c r="BD56" s="558" t="str">
        <f>IF(BD55="","",VLOOKUP(BD55,'[9]シフト記号表（従来型・ユニット型共通）'!$C$6:$L$47,10,FALSE))</f>
        <v/>
      </c>
      <c r="BE56" s="558" t="str">
        <f>IF(BE55="","",VLOOKUP(BE55,'[9]シフト記号表（従来型・ユニット型共通）'!$C$6:$L$47,10,FALSE))</f>
        <v/>
      </c>
      <c r="BF56" s="2046">
        <f>IF($BI$3="４週",SUM(AA56:BB56),IF($BI$3="暦月",SUM(AA56:BE56),""))</f>
        <v>0</v>
      </c>
      <c r="BG56" s="2047"/>
      <c r="BH56" s="2048">
        <f>IF($BI$3="４週",BF56/4,IF($BI$3="暦月",(BF56/($BI$8/7)),""))</f>
        <v>0</v>
      </c>
      <c r="BI56" s="2047"/>
      <c r="BJ56" s="2043"/>
      <c r="BK56" s="2044"/>
      <c r="BL56" s="2044"/>
      <c r="BM56" s="2044"/>
      <c r="BN56" s="2045"/>
    </row>
    <row r="57" spans="2:66" ht="20.25" customHeight="1" x14ac:dyDescent="0.15">
      <c r="B57" s="2049">
        <f>B55+1</f>
        <v>21</v>
      </c>
      <c r="C57" s="2420"/>
      <c r="D57" s="2422"/>
      <c r="E57" s="2036"/>
      <c r="F57" s="2423"/>
      <c r="G57" s="2121"/>
      <c r="H57" s="2122"/>
      <c r="I57" s="761"/>
      <c r="J57" s="762"/>
      <c r="K57" s="761"/>
      <c r="L57" s="762"/>
      <c r="M57" s="2123"/>
      <c r="N57" s="2124"/>
      <c r="O57" s="2125"/>
      <c r="P57" s="2126"/>
      <c r="Q57" s="2126"/>
      <c r="R57" s="2122"/>
      <c r="S57" s="2066"/>
      <c r="T57" s="2067"/>
      <c r="U57" s="2067"/>
      <c r="V57" s="2067"/>
      <c r="W57" s="2068"/>
      <c r="X57" s="776" t="s">
        <v>887</v>
      </c>
      <c r="Y57" s="777"/>
      <c r="Z57" s="778"/>
      <c r="AA57" s="549"/>
      <c r="AB57" s="550"/>
      <c r="AC57" s="550"/>
      <c r="AD57" s="550"/>
      <c r="AE57" s="550"/>
      <c r="AF57" s="550"/>
      <c r="AG57" s="551"/>
      <c r="AH57" s="549"/>
      <c r="AI57" s="550"/>
      <c r="AJ57" s="550"/>
      <c r="AK57" s="550"/>
      <c r="AL57" s="550"/>
      <c r="AM57" s="550"/>
      <c r="AN57" s="551"/>
      <c r="AO57" s="549"/>
      <c r="AP57" s="550"/>
      <c r="AQ57" s="550"/>
      <c r="AR57" s="550"/>
      <c r="AS57" s="550"/>
      <c r="AT57" s="550"/>
      <c r="AU57" s="551"/>
      <c r="AV57" s="549"/>
      <c r="AW57" s="550"/>
      <c r="AX57" s="550"/>
      <c r="AY57" s="550"/>
      <c r="AZ57" s="550"/>
      <c r="BA57" s="550"/>
      <c r="BB57" s="551"/>
      <c r="BC57" s="549"/>
      <c r="BD57" s="550"/>
      <c r="BE57" s="772"/>
      <c r="BF57" s="2127"/>
      <c r="BG57" s="2128"/>
      <c r="BH57" s="2116"/>
      <c r="BI57" s="2117"/>
      <c r="BJ57" s="2118"/>
      <c r="BK57" s="2119"/>
      <c r="BL57" s="2119"/>
      <c r="BM57" s="2119"/>
      <c r="BN57" s="2120"/>
    </row>
    <row r="58" spans="2:66" ht="20.25" customHeight="1" x14ac:dyDescent="0.15">
      <c r="B58" s="2050"/>
      <c r="C58" s="2421"/>
      <c r="D58" s="2424"/>
      <c r="E58" s="2036"/>
      <c r="F58" s="2423"/>
      <c r="G58" s="2053"/>
      <c r="H58" s="2054"/>
      <c r="I58" s="761"/>
      <c r="J58" s="762">
        <f>G57</f>
        <v>0</v>
      </c>
      <c r="K58" s="761"/>
      <c r="L58" s="762">
        <f>M57</f>
        <v>0</v>
      </c>
      <c r="M58" s="2057"/>
      <c r="N58" s="2058"/>
      <c r="O58" s="2061"/>
      <c r="P58" s="2062"/>
      <c r="Q58" s="2062"/>
      <c r="R58" s="2054"/>
      <c r="S58" s="2066"/>
      <c r="T58" s="2067"/>
      <c r="U58" s="2067"/>
      <c r="V58" s="2067"/>
      <c r="W58" s="2068"/>
      <c r="X58" s="773" t="s">
        <v>888</v>
      </c>
      <c r="Y58" s="774"/>
      <c r="Z58" s="775"/>
      <c r="AA58" s="557" t="str">
        <f>IF(AA57="","",VLOOKUP(AA57,'[9]シフト記号表（従来型・ユニット型共通）'!$C$6:$L$47,10,FALSE))</f>
        <v/>
      </c>
      <c r="AB58" s="558" t="str">
        <f>IF(AB57="","",VLOOKUP(AB57,'[9]シフト記号表（従来型・ユニット型共通）'!$C$6:$L$47,10,FALSE))</f>
        <v/>
      </c>
      <c r="AC58" s="558" t="str">
        <f>IF(AC57="","",VLOOKUP(AC57,'[9]シフト記号表（従来型・ユニット型共通）'!$C$6:$L$47,10,FALSE))</f>
        <v/>
      </c>
      <c r="AD58" s="558" t="str">
        <f>IF(AD57="","",VLOOKUP(AD57,'[9]シフト記号表（従来型・ユニット型共通）'!$C$6:$L$47,10,FALSE))</f>
        <v/>
      </c>
      <c r="AE58" s="558" t="str">
        <f>IF(AE57="","",VLOOKUP(AE57,'[9]シフト記号表（従来型・ユニット型共通）'!$C$6:$L$47,10,FALSE))</f>
        <v/>
      </c>
      <c r="AF58" s="558" t="str">
        <f>IF(AF57="","",VLOOKUP(AF57,'[9]シフト記号表（従来型・ユニット型共通）'!$C$6:$L$47,10,FALSE))</f>
        <v/>
      </c>
      <c r="AG58" s="559" t="str">
        <f>IF(AG57="","",VLOOKUP(AG57,'[9]シフト記号表（従来型・ユニット型共通）'!$C$6:$L$47,10,FALSE))</f>
        <v/>
      </c>
      <c r="AH58" s="557" t="str">
        <f>IF(AH57="","",VLOOKUP(AH57,'[9]シフト記号表（従来型・ユニット型共通）'!$C$6:$L$47,10,FALSE))</f>
        <v/>
      </c>
      <c r="AI58" s="558" t="str">
        <f>IF(AI57="","",VLOOKUP(AI57,'[9]シフト記号表（従来型・ユニット型共通）'!$C$6:$L$47,10,FALSE))</f>
        <v/>
      </c>
      <c r="AJ58" s="558" t="str">
        <f>IF(AJ57="","",VLOOKUP(AJ57,'[9]シフト記号表（従来型・ユニット型共通）'!$C$6:$L$47,10,FALSE))</f>
        <v/>
      </c>
      <c r="AK58" s="558" t="str">
        <f>IF(AK57="","",VLOOKUP(AK57,'[9]シフト記号表（従来型・ユニット型共通）'!$C$6:$L$47,10,FALSE))</f>
        <v/>
      </c>
      <c r="AL58" s="558" t="str">
        <f>IF(AL57="","",VLOOKUP(AL57,'[9]シフト記号表（従来型・ユニット型共通）'!$C$6:$L$47,10,FALSE))</f>
        <v/>
      </c>
      <c r="AM58" s="558" t="str">
        <f>IF(AM57="","",VLOOKUP(AM57,'[9]シフト記号表（従来型・ユニット型共通）'!$C$6:$L$47,10,FALSE))</f>
        <v/>
      </c>
      <c r="AN58" s="559" t="str">
        <f>IF(AN57="","",VLOOKUP(AN57,'[9]シフト記号表（従来型・ユニット型共通）'!$C$6:$L$47,10,FALSE))</f>
        <v/>
      </c>
      <c r="AO58" s="557" t="str">
        <f>IF(AO57="","",VLOOKUP(AO57,'[9]シフト記号表（従来型・ユニット型共通）'!$C$6:$L$47,10,FALSE))</f>
        <v/>
      </c>
      <c r="AP58" s="558" t="str">
        <f>IF(AP57="","",VLOOKUP(AP57,'[9]シフト記号表（従来型・ユニット型共通）'!$C$6:$L$47,10,FALSE))</f>
        <v/>
      </c>
      <c r="AQ58" s="558" t="str">
        <f>IF(AQ57="","",VLOOKUP(AQ57,'[9]シフト記号表（従来型・ユニット型共通）'!$C$6:$L$47,10,FALSE))</f>
        <v/>
      </c>
      <c r="AR58" s="558" t="str">
        <f>IF(AR57="","",VLOOKUP(AR57,'[9]シフト記号表（従来型・ユニット型共通）'!$C$6:$L$47,10,FALSE))</f>
        <v/>
      </c>
      <c r="AS58" s="558" t="str">
        <f>IF(AS57="","",VLOOKUP(AS57,'[9]シフト記号表（従来型・ユニット型共通）'!$C$6:$L$47,10,FALSE))</f>
        <v/>
      </c>
      <c r="AT58" s="558" t="str">
        <f>IF(AT57="","",VLOOKUP(AT57,'[9]シフト記号表（従来型・ユニット型共通）'!$C$6:$L$47,10,FALSE))</f>
        <v/>
      </c>
      <c r="AU58" s="559" t="str">
        <f>IF(AU57="","",VLOOKUP(AU57,'[9]シフト記号表（従来型・ユニット型共通）'!$C$6:$L$47,10,FALSE))</f>
        <v/>
      </c>
      <c r="AV58" s="557" t="str">
        <f>IF(AV57="","",VLOOKUP(AV57,'[9]シフト記号表（従来型・ユニット型共通）'!$C$6:$L$47,10,FALSE))</f>
        <v/>
      </c>
      <c r="AW58" s="558" t="str">
        <f>IF(AW57="","",VLOOKUP(AW57,'[9]シフト記号表（従来型・ユニット型共通）'!$C$6:$L$47,10,FALSE))</f>
        <v/>
      </c>
      <c r="AX58" s="558" t="str">
        <f>IF(AX57="","",VLOOKUP(AX57,'[9]シフト記号表（従来型・ユニット型共通）'!$C$6:$L$47,10,FALSE))</f>
        <v/>
      </c>
      <c r="AY58" s="558" t="str">
        <f>IF(AY57="","",VLOOKUP(AY57,'[9]シフト記号表（従来型・ユニット型共通）'!$C$6:$L$47,10,FALSE))</f>
        <v/>
      </c>
      <c r="AZ58" s="558" t="str">
        <f>IF(AZ57="","",VLOOKUP(AZ57,'[9]シフト記号表（従来型・ユニット型共通）'!$C$6:$L$47,10,FALSE))</f>
        <v/>
      </c>
      <c r="BA58" s="558" t="str">
        <f>IF(BA57="","",VLOOKUP(BA57,'[9]シフト記号表（従来型・ユニット型共通）'!$C$6:$L$47,10,FALSE))</f>
        <v/>
      </c>
      <c r="BB58" s="559" t="str">
        <f>IF(BB57="","",VLOOKUP(BB57,'[9]シフト記号表（従来型・ユニット型共通）'!$C$6:$L$47,10,FALSE))</f>
        <v/>
      </c>
      <c r="BC58" s="557" t="str">
        <f>IF(BC57="","",VLOOKUP(BC57,'[9]シフト記号表（従来型・ユニット型共通）'!$C$6:$L$47,10,FALSE))</f>
        <v/>
      </c>
      <c r="BD58" s="558" t="str">
        <f>IF(BD57="","",VLOOKUP(BD57,'[9]シフト記号表（従来型・ユニット型共通）'!$C$6:$L$47,10,FALSE))</f>
        <v/>
      </c>
      <c r="BE58" s="558" t="str">
        <f>IF(BE57="","",VLOOKUP(BE57,'[9]シフト記号表（従来型・ユニット型共通）'!$C$6:$L$47,10,FALSE))</f>
        <v/>
      </c>
      <c r="BF58" s="2046">
        <f>IF($BI$3="４週",SUM(AA58:BB58),IF($BI$3="暦月",SUM(AA58:BE58),""))</f>
        <v>0</v>
      </c>
      <c r="BG58" s="2047"/>
      <c r="BH58" s="2048">
        <f>IF($BI$3="４週",BF58/4,IF($BI$3="暦月",(BF58/($BI$8/7)),""))</f>
        <v>0</v>
      </c>
      <c r="BI58" s="2047"/>
      <c r="BJ58" s="2043"/>
      <c r="BK58" s="2044"/>
      <c r="BL58" s="2044"/>
      <c r="BM58" s="2044"/>
      <c r="BN58" s="2045"/>
    </row>
    <row r="59" spans="2:66" ht="20.25" customHeight="1" x14ac:dyDescent="0.15">
      <c r="B59" s="2049">
        <f>B57+1</f>
        <v>22</v>
      </c>
      <c r="C59" s="2420"/>
      <c r="D59" s="2422"/>
      <c r="E59" s="2036"/>
      <c r="F59" s="2423"/>
      <c r="G59" s="2121"/>
      <c r="H59" s="2122"/>
      <c r="I59" s="761"/>
      <c r="J59" s="762"/>
      <c r="K59" s="761"/>
      <c r="L59" s="762"/>
      <c r="M59" s="2123"/>
      <c r="N59" s="2124"/>
      <c r="O59" s="2125"/>
      <c r="P59" s="2126"/>
      <c r="Q59" s="2126"/>
      <c r="R59" s="2122"/>
      <c r="S59" s="2066"/>
      <c r="T59" s="2067"/>
      <c r="U59" s="2067"/>
      <c r="V59" s="2067"/>
      <c r="W59" s="2068"/>
      <c r="X59" s="776" t="s">
        <v>887</v>
      </c>
      <c r="Y59" s="777"/>
      <c r="Z59" s="778"/>
      <c r="AA59" s="549"/>
      <c r="AB59" s="550"/>
      <c r="AC59" s="550"/>
      <c r="AD59" s="550"/>
      <c r="AE59" s="550"/>
      <c r="AF59" s="550"/>
      <c r="AG59" s="551"/>
      <c r="AH59" s="549"/>
      <c r="AI59" s="550"/>
      <c r="AJ59" s="550"/>
      <c r="AK59" s="550"/>
      <c r="AL59" s="550"/>
      <c r="AM59" s="550"/>
      <c r="AN59" s="551"/>
      <c r="AO59" s="549"/>
      <c r="AP59" s="550"/>
      <c r="AQ59" s="550"/>
      <c r="AR59" s="550"/>
      <c r="AS59" s="550"/>
      <c r="AT59" s="550"/>
      <c r="AU59" s="551"/>
      <c r="AV59" s="549"/>
      <c r="AW59" s="550"/>
      <c r="AX59" s="550"/>
      <c r="AY59" s="550"/>
      <c r="AZ59" s="550"/>
      <c r="BA59" s="550"/>
      <c r="BB59" s="551"/>
      <c r="BC59" s="549"/>
      <c r="BD59" s="550"/>
      <c r="BE59" s="772"/>
      <c r="BF59" s="2127"/>
      <c r="BG59" s="2128"/>
      <c r="BH59" s="2116"/>
      <c r="BI59" s="2117"/>
      <c r="BJ59" s="2118"/>
      <c r="BK59" s="2119"/>
      <c r="BL59" s="2119"/>
      <c r="BM59" s="2119"/>
      <c r="BN59" s="2120"/>
    </row>
    <row r="60" spans="2:66" ht="20.25" customHeight="1" x14ac:dyDescent="0.15">
      <c r="B60" s="2050"/>
      <c r="C60" s="2421"/>
      <c r="D60" s="2424"/>
      <c r="E60" s="2036"/>
      <c r="F60" s="2423"/>
      <c r="G60" s="2053"/>
      <c r="H60" s="2054"/>
      <c r="I60" s="761"/>
      <c r="J60" s="762">
        <f>G59</f>
        <v>0</v>
      </c>
      <c r="K60" s="761"/>
      <c r="L60" s="762">
        <f>M59</f>
        <v>0</v>
      </c>
      <c r="M60" s="2057"/>
      <c r="N60" s="2058"/>
      <c r="O60" s="2061"/>
      <c r="P60" s="2062"/>
      <c r="Q60" s="2062"/>
      <c r="R60" s="2054"/>
      <c r="S60" s="2066"/>
      <c r="T60" s="2067"/>
      <c r="U60" s="2067"/>
      <c r="V60" s="2067"/>
      <c r="W60" s="2068"/>
      <c r="X60" s="773" t="s">
        <v>888</v>
      </c>
      <c r="Y60" s="774"/>
      <c r="Z60" s="775"/>
      <c r="AA60" s="557" t="str">
        <f>IF(AA59="","",VLOOKUP(AA59,'[9]シフト記号表（従来型・ユニット型共通）'!$C$6:$L$47,10,FALSE))</f>
        <v/>
      </c>
      <c r="AB60" s="558" t="str">
        <f>IF(AB59="","",VLOOKUP(AB59,'[9]シフト記号表（従来型・ユニット型共通）'!$C$6:$L$47,10,FALSE))</f>
        <v/>
      </c>
      <c r="AC60" s="558" t="str">
        <f>IF(AC59="","",VLOOKUP(AC59,'[9]シフト記号表（従来型・ユニット型共通）'!$C$6:$L$47,10,FALSE))</f>
        <v/>
      </c>
      <c r="AD60" s="558" t="str">
        <f>IF(AD59="","",VLOOKUP(AD59,'[9]シフト記号表（従来型・ユニット型共通）'!$C$6:$L$47,10,FALSE))</f>
        <v/>
      </c>
      <c r="AE60" s="558" t="str">
        <f>IF(AE59="","",VLOOKUP(AE59,'[9]シフト記号表（従来型・ユニット型共通）'!$C$6:$L$47,10,FALSE))</f>
        <v/>
      </c>
      <c r="AF60" s="558" t="str">
        <f>IF(AF59="","",VLOOKUP(AF59,'[9]シフト記号表（従来型・ユニット型共通）'!$C$6:$L$47,10,FALSE))</f>
        <v/>
      </c>
      <c r="AG60" s="559" t="str">
        <f>IF(AG59="","",VLOOKUP(AG59,'[9]シフト記号表（従来型・ユニット型共通）'!$C$6:$L$47,10,FALSE))</f>
        <v/>
      </c>
      <c r="AH60" s="557" t="str">
        <f>IF(AH59="","",VLOOKUP(AH59,'[9]シフト記号表（従来型・ユニット型共通）'!$C$6:$L$47,10,FALSE))</f>
        <v/>
      </c>
      <c r="AI60" s="558" t="str">
        <f>IF(AI59="","",VLOOKUP(AI59,'[9]シフト記号表（従来型・ユニット型共通）'!$C$6:$L$47,10,FALSE))</f>
        <v/>
      </c>
      <c r="AJ60" s="558" t="str">
        <f>IF(AJ59="","",VLOOKUP(AJ59,'[9]シフト記号表（従来型・ユニット型共通）'!$C$6:$L$47,10,FALSE))</f>
        <v/>
      </c>
      <c r="AK60" s="558" t="str">
        <f>IF(AK59="","",VLOOKUP(AK59,'[9]シフト記号表（従来型・ユニット型共通）'!$C$6:$L$47,10,FALSE))</f>
        <v/>
      </c>
      <c r="AL60" s="558" t="str">
        <f>IF(AL59="","",VLOOKUP(AL59,'[9]シフト記号表（従来型・ユニット型共通）'!$C$6:$L$47,10,FALSE))</f>
        <v/>
      </c>
      <c r="AM60" s="558" t="str">
        <f>IF(AM59="","",VLOOKUP(AM59,'[9]シフト記号表（従来型・ユニット型共通）'!$C$6:$L$47,10,FALSE))</f>
        <v/>
      </c>
      <c r="AN60" s="559" t="str">
        <f>IF(AN59="","",VLOOKUP(AN59,'[9]シフト記号表（従来型・ユニット型共通）'!$C$6:$L$47,10,FALSE))</f>
        <v/>
      </c>
      <c r="AO60" s="557" t="str">
        <f>IF(AO59="","",VLOOKUP(AO59,'[9]シフト記号表（従来型・ユニット型共通）'!$C$6:$L$47,10,FALSE))</f>
        <v/>
      </c>
      <c r="AP60" s="558" t="str">
        <f>IF(AP59="","",VLOOKUP(AP59,'[9]シフト記号表（従来型・ユニット型共通）'!$C$6:$L$47,10,FALSE))</f>
        <v/>
      </c>
      <c r="AQ60" s="558" t="str">
        <f>IF(AQ59="","",VLOOKUP(AQ59,'[9]シフト記号表（従来型・ユニット型共通）'!$C$6:$L$47,10,FALSE))</f>
        <v/>
      </c>
      <c r="AR60" s="558" t="str">
        <f>IF(AR59="","",VLOOKUP(AR59,'[9]シフト記号表（従来型・ユニット型共通）'!$C$6:$L$47,10,FALSE))</f>
        <v/>
      </c>
      <c r="AS60" s="558" t="str">
        <f>IF(AS59="","",VLOOKUP(AS59,'[9]シフト記号表（従来型・ユニット型共通）'!$C$6:$L$47,10,FALSE))</f>
        <v/>
      </c>
      <c r="AT60" s="558" t="str">
        <f>IF(AT59="","",VLOOKUP(AT59,'[9]シフト記号表（従来型・ユニット型共通）'!$C$6:$L$47,10,FALSE))</f>
        <v/>
      </c>
      <c r="AU60" s="559" t="str">
        <f>IF(AU59="","",VLOOKUP(AU59,'[9]シフト記号表（従来型・ユニット型共通）'!$C$6:$L$47,10,FALSE))</f>
        <v/>
      </c>
      <c r="AV60" s="557" t="str">
        <f>IF(AV59="","",VLOOKUP(AV59,'[9]シフト記号表（従来型・ユニット型共通）'!$C$6:$L$47,10,FALSE))</f>
        <v/>
      </c>
      <c r="AW60" s="558" t="str">
        <f>IF(AW59="","",VLOOKUP(AW59,'[9]シフト記号表（従来型・ユニット型共通）'!$C$6:$L$47,10,FALSE))</f>
        <v/>
      </c>
      <c r="AX60" s="558" t="str">
        <f>IF(AX59="","",VLOOKUP(AX59,'[9]シフト記号表（従来型・ユニット型共通）'!$C$6:$L$47,10,FALSE))</f>
        <v/>
      </c>
      <c r="AY60" s="558" t="str">
        <f>IF(AY59="","",VLOOKUP(AY59,'[9]シフト記号表（従来型・ユニット型共通）'!$C$6:$L$47,10,FALSE))</f>
        <v/>
      </c>
      <c r="AZ60" s="558" t="str">
        <f>IF(AZ59="","",VLOOKUP(AZ59,'[9]シフト記号表（従来型・ユニット型共通）'!$C$6:$L$47,10,FALSE))</f>
        <v/>
      </c>
      <c r="BA60" s="558" t="str">
        <f>IF(BA59="","",VLOOKUP(BA59,'[9]シフト記号表（従来型・ユニット型共通）'!$C$6:$L$47,10,FALSE))</f>
        <v/>
      </c>
      <c r="BB60" s="559" t="str">
        <f>IF(BB59="","",VLOOKUP(BB59,'[9]シフト記号表（従来型・ユニット型共通）'!$C$6:$L$47,10,FALSE))</f>
        <v/>
      </c>
      <c r="BC60" s="557" t="str">
        <f>IF(BC59="","",VLOOKUP(BC59,'[9]シフト記号表（従来型・ユニット型共通）'!$C$6:$L$47,10,FALSE))</f>
        <v/>
      </c>
      <c r="BD60" s="558" t="str">
        <f>IF(BD59="","",VLOOKUP(BD59,'[9]シフト記号表（従来型・ユニット型共通）'!$C$6:$L$47,10,FALSE))</f>
        <v/>
      </c>
      <c r="BE60" s="558" t="str">
        <f>IF(BE59="","",VLOOKUP(BE59,'[9]シフト記号表（従来型・ユニット型共通）'!$C$6:$L$47,10,FALSE))</f>
        <v/>
      </c>
      <c r="BF60" s="2046">
        <f>IF($BI$3="４週",SUM(AA60:BB60),IF($BI$3="暦月",SUM(AA60:BE60),""))</f>
        <v>0</v>
      </c>
      <c r="BG60" s="2047"/>
      <c r="BH60" s="2048">
        <f>IF($BI$3="４週",BF60/4,IF($BI$3="暦月",(BF60/($BI$8/7)),""))</f>
        <v>0</v>
      </c>
      <c r="BI60" s="2047"/>
      <c r="BJ60" s="2043"/>
      <c r="BK60" s="2044"/>
      <c r="BL60" s="2044"/>
      <c r="BM60" s="2044"/>
      <c r="BN60" s="2045"/>
    </row>
    <row r="61" spans="2:66" ht="20.25" customHeight="1" x14ac:dyDescent="0.15">
      <c r="B61" s="2049">
        <f>B59+1</f>
        <v>23</v>
      </c>
      <c r="C61" s="2420"/>
      <c r="D61" s="2422"/>
      <c r="E61" s="2036"/>
      <c r="F61" s="2423"/>
      <c r="G61" s="2121"/>
      <c r="H61" s="2122"/>
      <c r="I61" s="761"/>
      <c r="J61" s="762"/>
      <c r="K61" s="761"/>
      <c r="L61" s="762"/>
      <c r="M61" s="2123"/>
      <c r="N61" s="2124"/>
      <c r="O61" s="2125"/>
      <c r="P61" s="2126"/>
      <c r="Q61" s="2126"/>
      <c r="R61" s="2122"/>
      <c r="S61" s="2066"/>
      <c r="T61" s="2067"/>
      <c r="U61" s="2067"/>
      <c r="V61" s="2067"/>
      <c r="W61" s="2068"/>
      <c r="X61" s="776" t="s">
        <v>887</v>
      </c>
      <c r="Y61" s="777"/>
      <c r="Z61" s="778"/>
      <c r="AA61" s="549"/>
      <c r="AB61" s="550"/>
      <c r="AC61" s="550"/>
      <c r="AD61" s="550"/>
      <c r="AE61" s="550"/>
      <c r="AF61" s="550"/>
      <c r="AG61" s="551"/>
      <c r="AH61" s="549"/>
      <c r="AI61" s="550"/>
      <c r="AJ61" s="550"/>
      <c r="AK61" s="550"/>
      <c r="AL61" s="550"/>
      <c r="AM61" s="550"/>
      <c r="AN61" s="551"/>
      <c r="AO61" s="549"/>
      <c r="AP61" s="550"/>
      <c r="AQ61" s="550"/>
      <c r="AR61" s="550"/>
      <c r="AS61" s="550"/>
      <c r="AT61" s="550"/>
      <c r="AU61" s="551"/>
      <c r="AV61" s="549"/>
      <c r="AW61" s="550"/>
      <c r="AX61" s="550"/>
      <c r="AY61" s="550"/>
      <c r="AZ61" s="550"/>
      <c r="BA61" s="550"/>
      <c r="BB61" s="551"/>
      <c r="BC61" s="549"/>
      <c r="BD61" s="550"/>
      <c r="BE61" s="772"/>
      <c r="BF61" s="2127"/>
      <c r="BG61" s="2128"/>
      <c r="BH61" s="2116"/>
      <c r="BI61" s="2117"/>
      <c r="BJ61" s="2118"/>
      <c r="BK61" s="2119"/>
      <c r="BL61" s="2119"/>
      <c r="BM61" s="2119"/>
      <c r="BN61" s="2120"/>
    </row>
    <row r="62" spans="2:66" ht="20.25" customHeight="1" x14ac:dyDescent="0.15">
      <c r="B62" s="2050"/>
      <c r="C62" s="2421"/>
      <c r="D62" s="2424"/>
      <c r="E62" s="2036"/>
      <c r="F62" s="2423"/>
      <c r="G62" s="2053"/>
      <c r="H62" s="2054"/>
      <c r="I62" s="761"/>
      <c r="J62" s="762">
        <f>G61</f>
        <v>0</v>
      </c>
      <c r="K62" s="761"/>
      <c r="L62" s="762">
        <f>M61</f>
        <v>0</v>
      </c>
      <c r="M62" s="2057"/>
      <c r="N62" s="2058"/>
      <c r="O62" s="2061"/>
      <c r="P62" s="2062"/>
      <c r="Q62" s="2062"/>
      <c r="R62" s="2054"/>
      <c r="S62" s="2066"/>
      <c r="T62" s="2067"/>
      <c r="U62" s="2067"/>
      <c r="V62" s="2067"/>
      <c r="W62" s="2068"/>
      <c r="X62" s="773" t="s">
        <v>888</v>
      </c>
      <c r="Y62" s="774"/>
      <c r="Z62" s="775"/>
      <c r="AA62" s="557" t="str">
        <f>IF(AA61="","",VLOOKUP(AA61,'[9]シフト記号表（従来型・ユニット型共通）'!$C$6:$L$47,10,FALSE))</f>
        <v/>
      </c>
      <c r="AB62" s="558" t="str">
        <f>IF(AB61="","",VLOOKUP(AB61,'[9]シフト記号表（従来型・ユニット型共通）'!$C$6:$L$47,10,FALSE))</f>
        <v/>
      </c>
      <c r="AC62" s="558" t="str">
        <f>IF(AC61="","",VLOOKUP(AC61,'[9]シフト記号表（従来型・ユニット型共通）'!$C$6:$L$47,10,FALSE))</f>
        <v/>
      </c>
      <c r="AD62" s="558" t="str">
        <f>IF(AD61="","",VLOOKUP(AD61,'[9]シフト記号表（従来型・ユニット型共通）'!$C$6:$L$47,10,FALSE))</f>
        <v/>
      </c>
      <c r="AE62" s="558" t="str">
        <f>IF(AE61="","",VLOOKUP(AE61,'[9]シフト記号表（従来型・ユニット型共通）'!$C$6:$L$47,10,FALSE))</f>
        <v/>
      </c>
      <c r="AF62" s="558" t="str">
        <f>IF(AF61="","",VLOOKUP(AF61,'[9]シフト記号表（従来型・ユニット型共通）'!$C$6:$L$47,10,FALSE))</f>
        <v/>
      </c>
      <c r="AG62" s="559" t="str">
        <f>IF(AG61="","",VLOOKUP(AG61,'[9]シフト記号表（従来型・ユニット型共通）'!$C$6:$L$47,10,FALSE))</f>
        <v/>
      </c>
      <c r="AH62" s="557" t="str">
        <f>IF(AH61="","",VLOOKUP(AH61,'[9]シフト記号表（従来型・ユニット型共通）'!$C$6:$L$47,10,FALSE))</f>
        <v/>
      </c>
      <c r="AI62" s="558" t="str">
        <f>IF(AI61="","",VLOOKUP(AI61,'[9]シフト記号表（従来型・ユニット型共通）'!$C$6:$L$47,10,FALSE))</f>
        <v/>
      </c>
      <c r="AJ62" s="558" t="str">
        <f>IF(AJ61="","",VLOOKUP(AJ61,'[9]シフト記号表（従来型・ユニット型共通）'!$C$6:$L$47,10,FALSE))</f>
        <v/>
      </c>
      <c r="AK62" s="558" t="str">
        <f>IF(AK61="","",VLOOKUP(AK61,'[9]シフト記号表（従来型・ユニット型共通）'!$C$6:$L$47,10,FALSE))</f>
        <v/>
      </c>
      <c r="AL62" s="558" t="str">
        <f>IF(AL61="","",VLOOKUP(AL61,'[9]シフト記号表（従来型・ユニット型共通）'!$C$6:$L$47,10,FALSE))</f>
        <v/>
      </c>
      <c r="AM62" s="558" t="str">
        <f>IF(AM61="","",VLOOKUP(AM61,'[9]シフト記号表（従来型・ユニット型共通）'!$C$6:$L$47,10,FALSE))</f>
        <v/>
      </c>
      <c r="AN62" s="559" t="str">
        <f>IF(AN61="","",VLOOKUP(AN61,'[9]シフト記号表（従来型・ユニット型共通）'!$C$6:$L$47,10,FALSE))</f>
        <v/>
      </c>
      <c r="AO62" s="557" t="str">
        <f>IF(AO61="","",VLOOKUP(AO61,'[9]シフト記号表（従来型・ユニット型共通）'!$C$6:$L$47,10,FALSE))</f>
        <v/>
      </c>
      <c r="AP62" s="558" t="str">
        <f>IF(AP61="","",VLOOKUP(AP61,'[9]シフト記号表（従来型・ユニット型共通）'!$C$6:$L$47,10,FALSE))</f>
        <v/>
      </c>
      <c r="AQ62" s="558" t="str">
        <f>IF(AQ61="","",VLOOKUP(AQ61,'[9]シフト記号表（従来型・ユニット型共通）'!$C$6:$L$47,10,FALSE))</f>
        <v/>
      </c>
      <c r="AR62" s="558" t="str">
        <f>IF(AR61="","",VLOOKUP(AR61,'[9]シフト記号表（従来型・ユニット型共通）'!$C$6:$L$47,10,FALSE))</f>
        <v/>
      </c>
      <c r="AS62" s="558" t="str">
        <f>IF(AS61="","",VLOOKUP(AS61,'[9]シフト記号表（従来型・ユニット型共通）'!$C$6:$L$47,10,FALSE))</f>
        <v/>
      </c>
      <c r="AT62" s="558" t="str">
        <f>IF(AT61="","",VLOOKUP(AT61,'[9]シフト記号表（従来型・ユニット型共通）'!$C$6:$L$47,10,FALSE))</f>
        <v/>
      </c>
      <c r="AU62" s="559" t="str">
        <f>IF(AU61="","",VLOOKUP(AU61,'[9]シフト記号表（従来型・ユニット型共通）'!$C$6:$L$47,10,FALSE))</f>
        <v/>
      </c>
      <c r="AV62" s="557" t="str">
        <f>IF(AV61="","",VLOOKUP(AV61,'[9]シフト記号表（従来型・ユニット型共通）'!$C$6:$L$47,10,FALSE))</f>
        <v/>
      </c>
      <c r="AW62" s="558" t="str">
        <f>IF(AW61="","",VLOOKUP(AW61,'[9]シフト記号表（従来型・ユニット型共通）'!$C$6:$L$47,10,FALSE))</f>
        <v/>
      </c>
      <c r="AX62" s="558" t="str">
        <f>IF(AX61="","",VLOOKUP(AX61,'[9]シフト記号表（従来型・ユニット型共通）'!$C$6:$L$47,10,FALSE))</f>
        <v/>
      </c>
      <c r="AY62" s="558" t="str">
        <f>IF(AY61="","",VLOOKUP(AY61,'[9]シフト記号表（従来型・ユニット型共通）'!$C$6:$L$47,10,FALSE))</f>
        <v/>
      </c>
      <c r="AZ62" s="558" t="str">
        <f>IF(AZ61="","",VLOOKUP(AZ61,'[9]シフト記号表（従来型・ユニット型共通）'!$C$6:$L$47,10,FALSE))</f>
        <v/>
      </c>
      <c r="BA62" s="558" t="str">
        <f>IF(BA61="","",VLOOKUP(BA61,'[9]シフト記号表（従来型・ユニット型共通）'!$C$6:$L$47,10,FALSE))</f>
        <v/>
      </c>
      <c r="BB62" s="559" t="str">
        <f>IF(BB61="","",VLOOKUP(BB61,'[9]シフト記号表（従来型・ユニット型共通）'!$C$6:$L$47,10,FALSE))</f>
        <v/>
      </c>
      <c r="BC62" s="557" t="str">
        <f>IF(BC61="","",VLOOKUP(BC61,'[9]シフト記号表（従来型・ユニット型共通）'!$C$6:$L$47,10,FALSE))</f>
        <v/>
      </c>
      <c r="BD62" s="558" t="str">
        <f>IF(BD61="","",VLOOKUP(BD61,'[9]シフト記号表（従来型・ユニット型共通）'!$C$6:$L$47,10,FALSE))</f>
        <v/>
      </c>
      <c r="BE62" s="558" t="str">
        <f>IF(BE61="","",VLOOKUP(BE61,'[9]シフト記号表（従来型・ユニット型共通）'!$C$6:$L$47,10,FALSE))</f>
        <v/>
      </c>
      <c r="BF62" s="2046">
        <f>IF($BI$3="４週",SUM(AA62:BB62),IF($BI$3="暦月",SUM(AA62:BE62),""))</f>
        <v>0</v>
      </c>
      <c r="BG62" s="2047"/>
      <c r="BH62" s="2048">
        <f>IF($BI$3="４週",BF62/4,IF($BI$3="暦月",(BF62/($BI$8/7)),""))</f>
        <v>0</v>
      </c>
      <c r="BI62" s="2047"/>
      <c r="BJ62" s="2043"/>
      <c r="BK62" s="2044"/>
      <c r="BL62" s="2044"/>
      <c r="BM62" s="2044"/>
      <c r="BN62" s="2045"/>
    </row>
    <row r="63" spans="2:66" ht="20.25" customHeight="1" x14ac:dyDescent="0.15">
      <c r="B63" s="2049">
        <f>B61+1</f>
        <v>24</v>
      </c>
      <c r="C63" s="2420"/>
      <c r="D63" s="2422"/>
      <c r="E63" s="2036"/>
      <c r="F63" s="2423"/>
      <c r="G63" s="2121"/>
      <c r="H63" s="2122"/>
      <c r="I63" s="761"/>
      <c r="J63" s="762"/>
      <c r="K63" s="761"/>
      <c r="L63" s="762"/>
      <c r="M63" s="2123"/>
      <c r="N63" s="2124"/>
      <c r="O63" s="2125"/>
      <c r="P63" s="2126"/>
      <c r="Q63" s="2126"/>
      <c r="R63" s="2122"/>
      <c r="S63" s="2066"/>
      <c r="T63" s="2067"/>
      <c r="U63" s="2067"/>
      <c r="V63" s="2067"/>
      <c r="W63" s="2068"/>
      <c r="X63" s="776" t="s">
        <v>887</v>
      </c>
      <c r="Y63" s="777"/>
      <c r="Z63" s="778"/>
      <c r="AA63" s="549"/>
      <c r="AB63" s="550"/>
      <c r="AC63" s="550"/>
      <c r="AD63" s="550"/>
      <c r="AE63" s="550"/>
      <c r="AF63" s="550"/>
      <c r="AG63" s="551"/>
      <c r="AH63" s="549"/>
      <c r="AI63" s="550"/>
      <c r="AJ63" s="550"/>
      <c r="AK63" s="550"/>
      <c r="AL63" s="550"/>
      <c r="AM63" s="550"/>
      <c r="AN63" s="551"/>
      <c r="AO63" s="549"/>
      <c r="AP63" s="550"/>
      <c r="AQ63" s="550"/>
      <c r="AR63" s="550"/>
      <c r="AS63" s="550"/>
      <c r="AT63" s="550"/>
      <c r="AU63" s="551"/>
      <c r="AV63" s="549"/>
      <c r="AW63" s="550"/>
      <c r="AX63" s="550"/>
      <c r="AY63" s="550"/>
      <c r="AZ63" s="550"/>
      <c r="BA63" s="550"/>
      <c r="BB63" s="551"/>
      <c r="BC63" s="549"/>
      <c r="BD63" s="550"/>
      <c r="BE63" s="772"/>
      <c r="BF63" s="2127"/>
      <c r="BG63" s="2128"/>
      <c r="BH63" s="2116"/>
      <c r="BI63" s="2117"/>
      <c r="BJ63" s="2118"/>
      <c r="BK63" s="2119"/>
      <c r="BL63" s="2119"/>
      <c r="BM63" s="2119"/>
      <c r="BN63" s="2120"/>
    </row>
    <row r="64" spans="2:66" ht="20.25" customHeight="1" x14ac:dyDescent="0.15">
      <c r="B64" s="2050"/>
      <c r="C64" s="2421"/>
      <c r="D64" s="2424"/>
      <c r="E64" s="2036"/>
      <c r="F64" s="2423"/>
      <c r="G64" s="2053"/>
      <c r="H64" s="2054"/>
      <c r="I64" s="761"/>
      <c r="J64" s="762">
        <f>G63</f>
        <v>0</v>
      </c>
      <c r="K64" s="761"/>
      <c r="L64" s="762">
        <f>M63</f>
        <v>0</v>
      </c>
      <c r="M64" s="2057"/>
      <c r="N64" s="2058"/>
      <c r="O64" s="2061"/>
      <c r="P64" s="2062"/>
      <c r="Q64" s="2062"/>
      <c r="R64" s="2054"/>
      <c r="S64" s="2066"/>
      <c r="T64" s="2067"/>
      <c r="U64" s="2067"/>
      <c r="V64" s="2067"/>
      <c r="W64" s="2068"/>
      <c r="X64" s="773" t="s">
        <v>888</v>
      </c>
      <c r="Y64" s="774"/>
      <c r="Z64" s="775"/>
      <c r="AA64" s="557" t="str">
        <f>IF(AA63="","",VLOOKUP(AA63,'[9]シフト記号表（従来型・ユニット型共通）'!$C$6:$L$47,10,FALSE))</f>
        <v/>
      </c>
      <c r="AB64" s="558" t="str">
        <f>IF(AB63="","",VLOOKUP(AB63,'[9]シフト記号表（従来型・ユニット型共通）'!$C$6:$L$47,10,FALSE))</f>
        <v/>
      </c>
      <c r="AC64" s="558" t="str">
        <f>IF(AC63="","",VLOOKUP(AC63,'[9]シフト記号表（従来型・ユニット型共通）'!$C$6:$L$47,10,FALSE))</f>
        <v/>
      </c>
      <c r="AD64" s="558" t="str">
        <f>IF(AD63="","",VLOOKUP(AD63,'[9]シフト記号表（従来型・ユニット型共通）'!$C$6:$L$47,10,FALSE))</f>
        <v/>
      </c>
      <c r="AE64" s="558" t="str">
        <f>IF(AE63="","",VLOOKUP(AE63,'[9]シフト記号表（従来型・ユニット型共通）'!$C$6:$L$47,10,FALSE))</f>
        <v/>
      </c>
      <c r="AF64" s="558" t="str">
        <f>IF(AF63="","",VLOOKUP(AF63,'[9]シフト記号表（従来型・ユニット型共通）'!$C$6:$L$47,10,FALSE))</f>
        <v/>
      </c>
      <c r="AG64" s="559" t="str">
        <f>IF(AG63="","",VLOOKUP(AG63,'[9]シフト記号表（従来型・ユニット型共通）'!$C$6:$L$47,10,FALSE))</f>
        <v/>
      </c>
      <c r="AH64" s="557" t="str">
        <f>IF(AH63="","",VLOOKUP(AH63,'[9]シフト記号表（従来型・ユニット型共通）'!$C$6:$L$47,10,FALSE))</f>
        <v/>
      </c>
      <c r="AI64" s="558" t="str">
        <f>IF(AI63="","",VLOOKUP(AI63,'[9]シフト記号表（従来型・ユニット型共通）'!$C$6:$L$47,10,FALSE))</f>
        <v/>
      </c>
      <c r="AJ64" s="558" t="str">
        <f>IF(AJ63="","",VLOOKUP(AJ63,'[9]シフト記号表（従来型・ユニット型共通）'!$C$6:$L$47,10,FALSE))</f>
        <v/>
      </c>
      <c r="AK64" s="558" t="str">
        <f>IF(AK63="","",VLOOKUP(AK63,'[9]シフト記号表（従来型・ユニット型共通）'!$C$6:$L$47,10,FALSE))</f>
        <v/>
      </c>
      <c r="AL64" s="558" t="str">
        <f>IF(AL63="","",VLOOKUP(AL63,'[9]シフト記号表（従来型・ユニット型共通）'!$C$6:$L$47,10,FALSE))</f>
        <v/>
      </c>
      <c r="AM64" s="558" t="str">
        <f>IF(AM63="","",VLOOKUP(AM63,'[9]シフト記号表（従来型・ユニット型共通）'!$C$6:$L$47,10,FALSE))</f>
        <v/>
      </c>
      <c r="AN64" s="559" t="str">
        <f>IF(AN63="","",VLOOKUP(AN63,'[9]シフト記号表（従来型・ユニット型共通）'!$C$6:$L$47,10,FALSE))</f>
        <v/>
      </c>
      <c r="AO64" s="557" t="str">
        <f>IF(AO63="","",VLOOKUP(AO63,'[9]シフト記号表（従来型・ユニット型共通）'!$C$6:$L$47,10,FALSE))</f>
        <v/>
      </c>
      <c r="AP64" s="558" t="str">
        <f>IF(AP63="","",VLOOKUP(AP63,'[9]シフト記号表（従来型・ユニット型共通）'!$C$6:$L$47,10,FALSE))</f>
        <v/>
      </c>
      <c r="AQ64" s="558" t="str">
        <f>IF(AQ63="","",VLOOKUP(AQ63,'[9]シフト記号表（従来型・ユニット型共通）'!$C$6:$L$47,10,FALSE))</f>
        <v/>
      </c>
      <c r="AR64" s="558" t="str">
        <f>IF(AR63="","",VLOOKUP(AR63,'[9]シフト記号表（従来型・ユニット型共通）'!$C$6:$L$47,10,FALSE))</f>
        <v/>
      </c>
      <c r="AS64" s="558" t="str">
        <f>IF(AS63="","",VLOOKUP(AS63,'[9]シフト記号表（従来型・ユニット型共通）'!$C$6:$L$47,10,FALSE))</f>
        <v/>
      </c>
      <c r="AT64" s="558" t="str">
        <f>IF(AT63="","",VLOOKUP(AT63,'[9]シフト記号表（従来型・ユニット型共通）'!$C$6:$L$47,10,FALSE))</f>
        <v/>
      </c>
      <c r="AU64" s="559" t="str">
        <f>IF(AU63="","",VLOOKUP(AU63,'[9]シフト記号表（従来型・ユニット型共通）'!$C$6:$L$47,10,FALSE))</f>
        <v/>
      </c>
      <c r="AV64" s="557" t="str">
        <f>IF(AV63="","",VLOOKUP(AV63,'[9]シフト記号表（従来型・ユニット型共通）'!$C$6:$L$47,10,FALSE))</f>
        <v/>
      </c>
      <c r="AW64" s="558" t="str">
        <f>IF(AW63="","",VLOOKUP(AW63,'[9]シフト記号表（従来型・ユニット型共通）'!$C$6:$L$47,10,FALSE))</f>
        <v/>
      </c>
      <c r="AX64" s="558" t="str">
        <f>IF(AX63="","",VLOOKUP(AX63,'[9]シフト記号表（従来型・ユニット型共通）'!$C$6:$L$47,10,FALSE))</f>
        <v/>
      </c>
      <c r="AY64" s="558" t="str">
        <f>IF(AY63="","",VLOOKUP(AY63,'[9]シフト記号表（従来型・ユニット型共通）'!$C$6:$L$47,10,FALSE))</f>
        <v/>
      </c>
      <c r="AZ64" s="558" t="str">
        <f>IF(AZ63="","",VLOOKUP(AZ63,'[9]シフト記号表（従来型・ユニット型共通）'!$C$6:$L$47,10,FALSE))</f>
        <v/>
      </c>
      <c r="BA64" s="558" t="str">
        <f>IF(BA63="","",VLOOKUP(BA63,'[9]シフト記号表（従来型・ユニット型共通）'!$C$6:$L$47,10,FALSE))</f>
        <v/>
      </c>
      <c r="BB64" s="559" t="str">
        <f>IF(BB63="","",VLOOKUP(BB63,'[9]シフト記号表（従来型・ユニット型共通）'!$C$6:$L$47,10,FALSE))</f>
        <v/>
      </c>
      <c r="BC64" s="557" t="str">
        <f>IF(BC63="","",VLOOKUP(BC63,'[9]シフト記号表（従来型・ユニット型共通）'!$C$6:$L$47,10,FALSE))</f>
        <v/>
      </c>
      <c r="BD64" s="558" t="str">
        <f>IF(BD63="","",VLOOKUP(BD63,'[9]シフト記号表（従来型・ユニット型共通）'!$C$6:$L$47,10,FALSE))</f>
        <v/>
      </c>
      <c r="BE64" s="558" t="str">
        <f>IF(BE63="","",VLOOKUP(BE63,'[9]シフト記号表（従来型・ユニット型共通）'!$C$6:$L$47,10,FALSE))</f>
        <v/>
      </c>
      <c r="BF64" s="2046">
        <f>IF($BI$3="４週",SUM(AA64:BB64),IF($BI$3="暦月",SUM(AA64:BE64),""))</f>
        <v>0</v>
      </c>
      <c r="BG64" s="2047"/>
      <c r="BH64" s="2048">
        <f>IF($BI$3="４週",BF64/4,IF($BI$3="暦月",(BF64/($BI$8/7)),""))</f>
        <v>0</v>
      </c>
      <c r="BI64" s="2047"/>
      <c r="BJ64" s="2043"/>
      <c r="BK64" s="2044"/>
      <c r="BL64" s="2044"/>
      <c r="BM64" s="2044"/>
      <c r="BN64" s="2045"/>
    </row>
    <row r="65" spans="2:66" ht="20.25" customHeight="1" x14ac:dyDescent="0.15">
      <c r="B65" s="2049">
        <f>B63+1</f>
        <v>25</v>
      </c>
      <c r="C65" s="2420"/>
      <c r="D65" s="2422"/>
      <c r="E65" s="2036"/>
      <c r="F65" s="2423"/>
      <c r="G65" s="2121"/>
      <c r="H65" s="2122"/>
      <c r="I65" s="761"/>
      <c r="J65" s="762"/>
      <c r="K65" s="761"/>
      <c r="L65" s="762"/>
      <c r="M65" s="2123"/>
      <c r="N65" s="2124"/>
      <c r="O65" s="2125"/>
      <c r="P65" s="2126"/>
      <c r="Q65" s="2126"/>
      <c r="R65" s="2122"/>
      <c r="S65" s="2066"/>
      <c r="T65" s="2067"/>
      <c r="U65" s="2067"/>
      <c r="V65" s="2067"/>
      <c r="W65" s="2068"/>
      <c r="X65" s="776" t="s">
        <v>887</v>
      </c>
      <c r="Y65" s="777"/>
      <c r="Z65" s="778"/>
      <c r="AA65" s="549"/>
      <c r="AB65" s="550"/>
      <c r="AC65" s="550"/>
      <c r="AD65" s="550"/>
      <c r="AE65" s="550"/>
      <c r="AF65" s="550"/>
      <c r="AG65" s="551"/>
      <c r="AH65" s="549"/>
      <c r="AI65" s="550"/>
      <c r="AJ65" s="550"/>
      <c r="AK65" s="550"/>
      <c r="AL65" s="550"/>
      <c r="AM65" s="550"/>
      <c r="AN65" s="551"/>
      <c r="AO65" s="549"/>
      <c r="AP65" s="550"/>
      <c r="AQ65" s="550"/>
      <c r="AR65" s="550"/>
      <c r="AS65" s="550"/>
      <c r="AT65" s="550"/>
      <c r="AU65" s="551"/>
      <c r="AV65" s="549"/>
      <c r="AW65" s="550"/>
      <c r="AX65" s="550"/>
      <c r="AY65" s="550"/>
      <c r="AZ65" s="550"/>
      <c r="BA65" s="550"/>
      <c r="BB65" s="551"/>
      <c r="BC65" s="549"/>
      <c r="BD65" s="550"/>
      <c r="BE65" s="772"/>
      <c r="BF65" s="2127"/>
      <c r="BG65" s="2128"/>
      <c r="BH65" s="2116"/>
      <c r="BI65" s="2117"/>
      <c r="BJ65" s="2118"/>
      <c r="BK65" s="2119"/>
      <c r="BL65" s="2119"/>
      <c r="BM65" s="2119"/>
      <c r="BN65" s="2120"/>
    </row>
    <row r="66" spans="2:66" ht="20.25" customHeight="1" x14ac:dyDescent="0.15">
      <c r="B66" s="2050"/>
      <c r="C66" s="2421"/>
      <c r="D66" s="2424"/>
      <c r="E66" s="2036"/>
      <c r="F66" s="2423"/>
      <c r="G66" s="2053"/>
      <c r="H66" s="2054"/>
      <c r="I66" s="761"/>
      <c r="J66" s="762">
        <f>G65</f>
        <v>0</v>
      </c>
      <c r="K66" s="761"/>
      <c r="L66" s="762">
        <f>M65</f>
        <v>0</v>
      </c>
      <c r="M66" s="2057"/>
      <c r="N66" s="2058"/>
      <c r="O66" s="2061"/>
      <c r="P66" s="2062"/>
      <c r="Q66" s="2062"/>
      <c r="R66" s="2054"/>
      <c r="S66" s="2066"/>
      <c r="T66" s="2067"/>
      <c r="U66" s="2067"/>
      <c r="V66" s="2067"/>
      <c r="W66" s="2068"/>
      <c r="X66" s="773" t="s">
        <v>888</v>
      </c>
      <c r="Y66" s="774"/>
      <c r="Z66" s="775"/>
      <c r="AA66" s="557" t="str">
        <f>IF(AA65="","",VLOOKUP(AA65,'[9]シフト記号表（従来型・ユニット型共通）'!$C$6:$L$47,10,FALSE))</f>
        <v/>
      </c>
      <c r="AB66" s="558" t="str">
        <f>IF(AB65="","",VLOOKUP(AB65,'[9]シフト記号表（従来型・ユニット型共通）'!$C$6:$L$47,10,FALSE))</f>
        <v/>
      </c>
      <c r="AC66" s="558" t="str">
        <f>IF(AC65="","",VLOOKUP(AC65,'[9]シフト記号表（従来型・ユニット型共通）'!$C$6:$L$47,10,FALSE))</f>
        <v/>
      </c>
      <c r="AD66" s="558" t="str">
        <f>IF(AD65="","",VLOOKUP(AD65,'[9]シフト記号表（従来型・ユニット型共通）'!$C$6:$L$47,10,FALSE))</f>
        <v/>
      </c>
      <c r="AE66" s="558" t="str">
        <f>IF(AE65="","",VLOOKUP(AE65,'[9]シフト記号表（従来型・ユニット型共通）'!$C$6:$L$47,10,FALSE))</f>
        <v/>
      </c>
      <c r="AF66" s="558" t="str">
        <f>IF(AF65="","",VLOOKUP(AF65,'[9]シフト記号表（従来型・ユニット型共通）'!$C$6:$L$47,10,FALSE))</f>
        <v/>
      </c>
      <c r="AG66" s="559" t="str">
        <f>IF(AG65="","",VLOOKUP(AG65,'[9]シフト記号表（従来型・ユニット型共通）'!$C$6:$L$47,10,FALSE))</f>
        <v/>
      </c>
      <c r="AH66" s="557" t="str">
        <f>IF(AH65="","",VLOOKUP(AH65,'[9]シフト記号表（従来型・ユニット型共通）'!$C$6:$L$47,10,FALSE))</f>
        <v/>
      </c>
      <c r="AI66" s="558" t="str">
        <f>IF(AI65="","",VLOOKUP(AI65,'[9]シフト記号表（従来型・ユニット型共通）'!$C$6:$L$47,10,FALSE))</f>
        <v/>
      </c>
      <c r="AJ66" s="558" t="str">
        <f>IF(AJ65="","",VLOOKUP(AJ65,'[9]シフト記号表（従来型・ユニット型共通）'!$C$6:$L$47,10,FALSE))</f>
        <v/>
      </c>
      <c r="AK66" s="558" t="str">
        <f>IF(AK65="","",VLOOKUP(AK65,'[9]シフト記号表（従来型・ユニット型共通）'!$C$6:$L$47,10,FALSE))</f>
        <v/>
      </c>
      <c r="AL66" s="558" t="str">
        <f>IF(AL65="","",VLOOKUP(AL65,'[9]シフト記号表（従来型・ユニット型共通）'!$C$6:$L$47,10,FALSE))</f>
        <v/>
      </c>
      <c r="AM66" s="558" t="str">
        <f>IF(AM65="","",VLOOKUP(AM65,'[9]シフト記号表（従来型・ユニット型共通）'!$C$6:$L$47,10,FALSE))</f>
        <v/>
      </c>
      <c r="AN66" s="559" t="str">
        <f>IF(AN65="","",VLOOKUP(AN65,'[9]シフト記号表（従来型・ユニット型共通）'!$C$6:$L$47,10,FALSE))</f>
        <v/>
      </c>
      <c r="AO66" s="557" t="str">
        <f>IF(AO65="","",VLOOKUP(AO65,'[9]シフト記号表（従来型・ユニット型共通）'!$C$6:$L$47,10,FALSE))</f>
        <v/>
      </c>
      <c r="AP66" s="558" t="str">
        <f>IF(AP65="","",VLOOKUP(AP65,'[9]シフト記号表（従来型・ユニット型共通）'!$C$6:$L$47,10,FALSE))</f>
        <v/>
      </c>
      <c r="AQ66" s="558" t="str">
        <f>IF(AQ65="","",VLOOKUP(AQ65,'[9]シフト記号表（従来型・ユニット型共通）'!$C$6:$L$47,10,FALSE))</f>
        <v/>
      </c>
      <c r="AR66" s="558" t="str">
        <f>IF(AR65="","",VLOOKUP(AR65,'[9]シフト記号表（従来型・ユニット型共通）'!$C$6:$L$47,10,FALSE))</f>
        <v/>
      </c>
      <c r="AS66" s="558" t="str">
        <f>IF(AS65="","",VLOOKUP(AS65,'[9]シフト記号表（従来型・ユニット型共通）'!$C$6:$L$47,10,FALSE))</f>
        <v/>
      </c>
      <c r="AT66" s="558" t="str">
        <f>IF(AT65="","",VLOOKUP(AT65,'[9]シフト記号表（従来型・ユニット型共通）'!$C$6:$L$47,10,FALSE))</f>
        <v/>
      </c>
      <c r="AU66" s="559" t="str">
        <f>IF(AU65="","",VLOOKUP(AU65,'[9]シフト記号表（従来型・ユニット型共通）'!$C$6:$L$47,10,FALSE))</f>
        <v/>
      </c>
      <c r="AV66" s="557" t="str">
        <f>IF(AV65="","",VLOOKUP(AV65,'[9]シフト記号表（従来型・ユニット型共通）'!$C$6:$L$47,10,FALSE))</f>
        <v/>
      </c>
      <c r="AW66" s="558" t="str">
        <f>IF(AW65="","",VLOOKUP(AW65,'[9]シフト記号表（従来型・ユニット型共通）'!$C$6:$L$47,10,FALSE))</f>
        <v/>
      </c>
      <c r="AX66" s="558" t="str">
        <f>IF(AX65="","",VLOOKUP(AX65,'[9]シフト記号表（従来型・ユニット型共通）'!$C$6:$L$47,10,FALSE))</f>
        <v/>
      </c>
      <c r="AY66" s="558" t="str">
        <f>IF(AY65="","",VLOOKUP(AY65,'[9]シフト記号表（従来型・ユニット型共通）'!$C$6:$L$47,10,FALSE))</f>
        <v/>
      </c>
      <c r="AZ66" s="558" t="str">
        <f>IF(AZ65="","",VLOOKUP(AZ65,'[9]シフト記号表（従来型・ユニット型共通）'!$C$6:$L$47,10,FALSE))</f>
        <v/>
      </c>
      <c r="BA66" s="558" t="str">
        <f>IF(BA65="","",VLOOKUP(BA65,'[9]シフト記号表（従来型・ユニット型共通）'!$C$6:$L$47,10,FALSE))</f>
        <v/>
      </c>
      <c r="BB66" s="559" t="str">
        <f>IF(BB65="","",VLOOKUP(BB65,'[9]シフト記号表（従来型・ユニット型共通）'!$C$6:$L$47,10,FALSE))</f>
        <v/>
      </c>
      <c r="BC66" s="557" t="str">
        <f>IF(BC65="","",VLOOKUP(BC65,'[9]シフト記号表（従来型・ユニット型共通）'!$C$6:$L$47,10,FALSE))</f>
        <v/>
      </c>
      <c r="BD66" s="558" t="str">
        <f>IF(BD65="","",VLOOKUP(BD65,'[9]シフト記号表（従来型・ユニット型共通）'!$C$6:$L$47,10,FALSE))</f>
        <v/>
      </c>
      <c r="BE66" s="558" t="str">
        <f>IF(BE65="","",VLOOKUP(BE65,'[9]シフト記号表（従来型・ユニット型共通）'!$C$6:$L$47,10,FALSE))</f>
        <v/>
      </c>
      <c r="BF66" s="2046">
        <f>IF($BI$3="４週",SUM(AA66:BB66),IF($BI$3="暦月",SUM(AA66:BE66),""))</f>
        <v>0</v>
      </c>
      <c r="BG66" s="2047"/>
      <c r="BH66" s="2048">
        <f>IF($BI$3="４週",BF66/4,IF($BI$3="暦月",(BF66/($BI$8/7)),""))</f>
        <v>0</v>
      </c>
      <c r="BI66" s="2047"/>
      <c r="BJ66" s="2043"/>
      <c r="BK66" s="2044"/>
      <c r="BL66" s="2044"/>
      <c r="BM66" s="2044"/>
      <c r="BN66" s="2045"/>
    </row>
    <row r="67" spans="2:66" ht="20.25" customHeight="1" x14ac:dyDescent="0.15">
      <c r="B67" s="2049">
        <f>B65+1</f>
        <v>26</v>
      </c>
      <c r="C67" s="2420"/>
      <c r="D67" s="2422"/>
      <c r="E67" s="2036"/>
      <c r="F67" s="2423"/>
      <c r="G67" s="2121"/>
      <c r="H67" s="2122"/>
      <c r="I67" s="761"/>
      <c r="J67" s="762"/>
      <c r="K67" s="761"/>
      <c r="L67" s="762"/>
      <c r="M67" s="2123"/>
      <c r="N67" s="2124"/>
      <c r="O67" s="2125"/>
      <c r="P67" s="2126"/>
      <c r="Q67" s="2126"/>
      <c r="R67" s="2122"/>
      <c r="S67" s="2066"/>
      <c r="T67" s="2067"/>
      <c r="U67" s="2067"/>
      <c r="V67" s="2067"/>
      <c r="W67" s="2068"/>
      <c r="X67" s="776" t="s">
        <v>887</v>
      </c>
      <c r="Y67" s="777"/>
      <c r="Z67" s="778"/>
      <c r="AA67" s="549"/>
      <c r="AB67" s="550"/>
      <c r="AC67" s="550"/>
      <c r="AD67" s="550"/>
      <c r="AE67" s="550"/>
      <c r="AF67" s="550"/>
      <c r="AG67" s="551"/>
      <c r="AH67" s="549"/>
      <c r="AI67" s="550"/>
      <c r="AJ67" s="550"/>
      <c r="AK67" s="550"/>
      <c r="AL67" s="550"/>
      <c r="AM67" s="550"/>
      <c r="AN67" s="551"/>
      <c r="AO67" s="549"/>
      <c r="AP67" s="550"/>
      <c r="AQ67" s="550"/>
      <c r="AR67" s="550"/>
      <c r="AS67" s="550"/>
      <c r="AT67" s="550"/>
      <c r="AU67" s="551"/>
      <c r="AV67" s="549"/>
      <c r="AW67" s="550"/>
      <c r="AX67" s="550"/>
      <c r="AY67" s="550"/>
      <c r="AZ67" s="550"/>
      <c r="BA67" s="550"/>
      <c r="BB67" s="551"/>
      <c r="BC67" s="549"/>
      <c r="BD67" s="550"/>
      <c r="BE67" s="772"/>
      <c r="BF67" s="2127"/>
      <c r="BG67" s="2128"/>
      <c r="BH67" s="2116"/>
      <c r="BI67" s="2117"/>
      <c r="BJ67" s="2118"/>
      <c r="BK67" s="2119"/>
      <c r="BL67" s="2119"/>
      <c r="BM67" s="2119"/>
      <c r="BN67" s="2120"/>
    </row>
    <row r="68" spans="2:66" ht="20.25" customHeight="1" x14ac:dyDescent="0.15">
      <c r="B68" s="2050"/>
      <c r="C68" s="2421"/>
      <c r="D68" s="2424"/>
      <c r="E68" s="2036"/>
      <c r="F68" s="2423"/>
      <c r="G68" s="2053"/>
      <c r="H68" s="2054"/>
      <c r="I68" s="761"/>
      <c r="J68" s="762">
        <f>G67</f>
        <v>0</v>
      </c>
      <c r="K68" s="761"/>
      <c r="L68" s="762">
        <f>M67</f>
        <v>0</v>
      </c>
      <c r="M68" s="2057"/>
      <c r="N68" s="2058"/>
      <c r="O68" s="2061"/>
      <c r="P68" s="2062"/>
      <c r="Q68" s="2062"/>
      <c r="R68" s="2054"/>
      <c r="S68" s="2066"/>
      <c r="T68" s="2067"/>
      <c r="U68" s="2067"/>
      <c r="V68" s="2067"/>
      <c r="W68" s="2068"/>
      <c r="X68" s="773" t="s">
        <v>888</v>
      </c>
      <c r="Y68" s="774"/>
      <c r="Z68" s="775"/>
      <c r="AA68" s="557" t="str">
        <f>IF(AA67="","",VLOOKUP(AA67,'[9]シフト記号表（従来型・ユニット型共通）'!$C$6:$L$47,10,FALSE))</f>
        <v/>
      </c>
      <c r="AB68" s="558" t="str">
        <f>IF(AB67="","",VLOOKUP(AB67,'[9]シフト記号表（従来型・ユニット型共通）'!$C$6:$L$47,10,FALSE))</f>
        <v/>
      </c>
      <c r="AC68" s="558" t="str">
        <f>IF(AC67="","",VLOOKUP(AC67,'[9]シフト記号表（従来型・ユニット型共通）'!$C$6:$L$47,10,FALSE))</f>
        <v/>
      </c>
      <c r="AD68" s="558" t="str">
        <f>IF(AD67="","",VLOOKUP(AD67,'[9]シフト記号表（従来型・ユニット型共通）'!$C$6:$L$47,10,FALSE))</f>
        <v/>
      </c>
      <c r="AE68" s="558" t="str">
        <f>IF(AE67="","",VLOOKUP(AE67,'[9]シフト記号表（従来型・ユニット型共通）'!$C$6:$L$47,10,FALSE))</f>
        <v/>
      </c>
      <c r="AF68" s="558" t="str">
        <f>IF(AF67="","",VLOOKUP(AF67,'[9]シフト記号表（従来型・ユニット型共通）'!$C$6:$L$47,10,FALSE))</f>
        <v/>
      </c>
      <c r="AG68" s="559" t="str">
        <f>IF(AG67="","",VLOOKUP(AG67,'[9]シフト記号表（従来型・ユニット型共通）'!$C$6:$L$47,10,FALSE))</f>
        <v/>
      </c>
      <c r="AH68" s="557" t="str">
        <f>IF(AH67="","",VLOOKUP(AH67,'[9]シフト記号表（従来型・ユニット型共通）'!$C$6:$L$47,10,FALSE))</f>
        <v/>
      </c>
      <c r="AI68" s="558" t="str">
        <f>IF(AI67="","",VLOOKUP(AI67,'[9]シフト記号表（従来型・ユニット型共通）'!$C$6:$L$47,10,FALSE))</f>
        <v/>
      </c>
      <c r="AJ68" s="558" t="str">
        <f>IF(AJ67="","",VLOOKUP(AJ67,'[9]シフト記号表（従来型・ユニット型共通）'!$C$6:$L$47,10,FALSE))</f>
        <v/>
      </c>
      <c r="AK68" s="558" t="str">
        <f>IF(AK67="","",VLOOKUP(AK67,'[9]シフト記号表（従来型・ユニット型共通）'!$C$6:$L$47,10,FALSE))</f>
        <v/>
      </c>
      <c r="AL68" s="558" t="str">
        <f>IF(AL67="","",VLOOKUP(AL67,'[9]シフト記号表（従来型・ユニット型共通）'!$C$6:$L$47,10,FALSE))</f>
        <v/>
      </c>
      <c r="AM68" s="558" t="str">
        <f>IF(AM67="","",VLOOKUP(AM67,'[9]シフト記号表（従来型・ユニット型共通）'!$C$6:$L$47,10,FALSE))</f>
        <v/>
      </c>
      <c r="AN68" s="559" t="str">
        <f>IF(AN67="","",VLOOKUP(AN67,'[9]シフト記号表（従来型・ユニット型共通）'!$C$6:$L$47,10,FALSE))</f>
        <v/>
      </c>
      <c r="AO68" s="557" t="str">
        <f>IF(AO67="","",VLOOKUP(AO67,'[9]シフト記号表（従来型・ユニット型共通）'!$C$6:$L$47,10,FALSE))</f>
        <v/>
      </c>
      <c r="AP68" s="558" t="str">
        <f>IF(AP67="","",VLOOKUP(AP67,'[9]シフト記号表（従来型・ユニット型共通）'!$C$6:$L$47,10,FALSE))</f>
        <v/>
      </c>
      <c r="AQ68" s="558" t="str">
        <f>IF(AQ67="","",VLOOKUP(AQ67,'[9]シフト記号表（従来型・ユニット型共通）'!$C$6:$L$47,10,FALSE))</f>
        <v/>
      </c>
      <c r="AR68" s="558" t="str">
        <f>IF(AR67="","",VLOOKUP(AR67,'[9]シフト記号表（従来型・ユニット型共通）'!$C$6:$L$47,10,FALSE))</f>
        <v/>
      </c>
      <c r="AS68" s="558" t="str">
        <f>IF(AS67="","",VLOOKUP(AS67,'[9]シフト記号表（従来型・ユニット型共通）'!$C$6:$L$47,10,FALSE))</f>
        <v/>
      </c>
      <c r="AT68" s="558" t="str">
        <f>IF(AT67="","",VLOOKUP(AT67,'[9]シフト記号表（従来型・ユニット型共通）'!$C$6:$L$47,10,FALSE))</f>
        <v/>
      </c>
      <c r="AU68" s="559" t="str">
        <f>IF(AU67="","",VLOOKUP(AU67,'[9]シフト記号表（従来型・ユニット型共通）'!$C$6:$L$47,10,FALSE))</f>
        <v/>
      </c>
      <c r="AV68" s="557" t="str">
        <f>IF(AV67="","",VLOOKUP(AV67,'[9]シフト記号表（従来型・ユニット型共通）'!$C$6:$L$47,10,FALSE))</f>
        <v/>
      </c>
      <c r="AW68" s="558" t="str">
        <f>IF(AW67="","",VLOOKUP(AW67,'[9]シフト記号表（従来型・ユニット型共通）'!$C$6:$L$47,10,FALSE))</f>
        <v/>
      </c>
      <c r="AX68" s="558" t="str">
        <f>IF(AX67="","",VLOOKUP(AX67,'[9]シフト記号表（従来型・ユニット型共通）'!$C$6:$L$47,10,FALSE))</f>
        <v/>
      </c>
      <c r="AY68" s="558" t="str">
        <f>IF(AY67="","",VLOOKUP(AY67,'[9]シフト記号表（従来型・ユニット型共通）'!$C$6:$L$47,10,FALSE))</f>
        <v/>
      </c>
      <c r="AZ68" s="558" t="str">
        <f>IF(AZ67="","",VLOOKUP(AZ67,'[9]シフト記号表（従来型・ユニット型共通）'!$C$6:$L$47,10,FALSE))</f>
        <v/>
      </c>
      <c r="BA68" s="558" t="str">
        <f>IF(BA67="","",VLOOKUP(BA67,'[9]シフト記号表（従来型・ユニット型共通）'!$C$6:$L$47,10,FALSE))</f>
        <v/>
      </c>
      <c r="BB68" s="559" t="str">
        <f>IF(BB67="","",VLOOKUP(BB67,'[9]シフト記号表（従来型・ユニット型共通）'!$C$6:$L$47,10,FALSE))</f>
        <v/>
      </c>
      <c r="BC68" s="557" t="str">
        <f>IF(BC67="","",VLOOKUP(BC67,'[9]シフト記号表（従来型・ユニット型共通）'!$C$6:$L$47,10,FALSE))</f>
        <v/>
      </c>
      <c r="BD68" s="558" t="str">
        <f>IF(BD67="","",VLOOKUP(BD67,'[9]シフト記号表（従来型・ユニット型共通）'!$C$6:$L$47,10,FALSE))</f>
        <v/>
      </c>
      <c r="BE68" s="558" t="str">
        <f>IF(BE67="","",VLOOKUP(BE67,'[9]シフト記号表（従来型・ユニット型共通）'!$C$6:$L$47,10,FALSE))</f>
        <v/>
      </c>
      <c r="BF68" s="2046">
        <f>IF($BI$3="４週",SUM(AA68:BB68),IF($BI$3="暦月",SUM(AA68:BE68),""))</f>
        <v>0</v>
      </c>
      <c r="BG68" s="2047"/>
      <c r="BH68" s="2048">
        <f>IF($BI$3="４週",BF68/4,IF($BI$3="暦月",(BF68/($BI$8/7)),""))</f>
        <v>0</v>
      </c>
      <c r="BI68" s="2047"/>
      <c r="BJ68" s="2043"/>
      <c r="BK68" s="2044"/>
      <c r="BL68" s="2044"/>
      <c r="BM68" s="2044"/>
      <c r="BN68" s="2045"/>
    </row>
    <row r="69" spans="2:66" ht="20.25" customHeight="1" x14ac:dyDescent="0.15">
      <c r="B69" s="2049">
        <f>B67+1</f>
        <v>27</v>
      </c>
      <c r="C69" s="2420"/>
      <c r="D69" s="2422"/>
      <c r="E69" s="2036"/>
      <c r="F69" s="2423"/>
      <c r="G69" s="2121"/>
      <c r="H69" s="2122"/>
      <c r="I69" s="761"/>
      <c r="J69" s="762"/>
      <c r="K69" s="761"/>
      <c r="L69" s="762"/>
      <c r="M69" s="2123"/>
      <c r="N69" s="2124"/>
      <c r="O69" s="2125"/>
      <c r="P69" s="2126"/>
      <c r="Q69" s="2126"/>
      <c r="R69" s="2122"/>
      <c r="S69" s="2066"/>
      <c r="T69" s="2067"/>
      <c r="U69" s="2067"/>
      <c r="V69" s="2067"/>
      <c r="W69" s="2068"/>
      <c r="X69" s="776" t="s">
        <v>887</v>
      </c>
      <c r="Y69" s="777"/>
      <c r="Z69" s="778"/>
      <c r="AA69" s="549"/>
      <c r="AB69" s="550"/>
      <c r="AC69" s="550"/>
      <c r="AD69" s="550"/>
      <c r="AE69" s="550"/>
      <c r="AF69" s="550"/>
      <c r="AG69" s="551"/>
      <c r="AH69" s="549"/>
      <c r="AI69" s="550"/>
      <c r="AJ69" s="550"/>
      <c r="AK69" s="550"/>
      <c r="AL69" s="550"/>
      <c r="AM69" s="550"/>
      <c r="AN69" s="551"/>
      <c r="AO69" s="549"/>
      <c r="AP69" s="550"/>
      <c r="AQ69" s="550"/>
      <c r="AR69" s="550"/>
      <c r="AS69" s="550"/>
      <c r="AT69" s="550"/>
      <c r="AU69" s="551"/>
      <c r="AV69" s="549"/>
      <c r="AW69" s="550"/>
      <c r="AX69" s="550"/>
      <c r="AY69" s="550"/>
      <c r="AZ69" s="550"/>
      <c r="BA69" s="550"/>
      <c r="BB69" s="551"/>
      <c r="BC69" s="549"/>
      <c r="BD69" s="550"/>
      <c r="BE69" s="772"/>
      <c r="BF69" s="2127"/>
      <c r="BG69" s="2128"/>
      <c r="BH69" s="2116"/>
      <c r="BI69" s="2117"/>
      <c r="BJ69" s="2118"/>
      <c r="BK69" s="2119"/>
      <c r="BL69" s="2119"/>
      <c r="BM69" s="2119"/>
      <c r="BN69" s="2120"/>
    </row>
    <row r="70" spans="2:66" ht="20.25" customHeight="1" x14ac:dyDescent="0.15">
      <c r="B70" s="2050"/>
      <c r="C70" s="2421"/>
      <c r="D70" s="2424"/>
      <c r="E70" s="2036"/>
      <c r="F70" s="2423"/>
      <c r="G70" s="2053"/>
      <c r="H70" s="2054"/>
      <c r="I70" s="761"/>
      <c r="J70" s="762">
        <f>G69</f>
        <v>0</v>
      </c>
      <c r="K70" s="761"/>
      <c r="L70" s="762">
        <f>M69</f>
        <v>0</v>
      </c>
      <c r="M70" s="2057"/>
      <c r="N70" s="2058"/>
      <c r="O70" s="2061"/>
      <c r="P70" s="2062"/>
      <c r="Q70" s="2062"/>
      <c r="R70" s="2054"/>
      <c r="S70" s="2066"/>
      <c r="T70" s="2067"/>
      <c r="U70" s="2067"/>
      <c r="V70" s="2067"/>
      <c r="W70" s="2068"/>
      <c r="X70" s="773" t="s">
        <v>888</v>
      </c>
      <c r="Y70" s="774"/>
      <c r="Z70" s="775"/>
      <c r="AA70" s="557" t="str">
        <f>IF(AA69="","",VLOOKUP(AA69,'[9]シフト記号表（従来型・ユニット型共通）'!$C$6:$L$47,10,FALSE))</f>
        <v/>
      </c>
      <c r="AB70" s="558" t="str">
        <f>IF(AB69="","",VLOOKUP(AB69,'[9]シフト記号表（従来型・ユニット型共通）'!$C$6:$L$47,10,FALSE))</f>
        <v/>
      </c>
      <c r="AC70" s="558" t="str">
        <f>IF(AC69="","",VLOOKUP(AC69,'[9]シフト記号表（従来型・ユニット型共通）'!$C$6:$L$47,10,FALSE))</f>
        <v/>
      </c>
      <c r="AD70" s="558" t="str">
        <f>IF(AD69="","",VLOOKUP(AD69,'[9]シフト記号表（従来型・ユニット型共通）'!$C$6:$L$47,10,FALSE))</f>
        <v/>
      </c>
      <c r="AE70" s="558" t="str">
        <f>IF(AE69="","",VLOOKUP(AE69,'[9]シフト記号表（従来型・ユニット型共通）'!$C$6:$L$47,10,FALSE))</f>
        <v/>
      </c>
      <c r="AF70" s="558" t="str">
        <f>IF(AF69="","",VLOOKUP(AF69,'[9]シフト記号表（従来型・ユニット型共通）'!$C$6:$L$47,10,FALSE))</f>
        <v/>
      </c>
      <c r="AG70" s="559" t="str">
        <f>IF(AG69="","",VLOOKUP(AG69,'[9]シフト記号表（従来型・ユニット型共通）'!$C$6:$L$47,10,FALSE))</f>
        <v/>
      </c>
      <c r="AH70" s="557" t="str">
        <f>IF(AH69="","",VLOOKUP(AH69,'[9]シフト記号表（従来型・ユニット型共通）'!$C$6:$L$47,10,FALSE))</f>
        <v/>
      </c>
      <c r="AI70" s="558" t="str">
        <f>IF(AI69="","",VLOOKUP(AI69,'[9]シフト記号表（従来型・ユニット型共通）'!$C$6:$L$47,10,FALSE))</f>
        <v/>
      </c>
      <c r="AJ70" s="558" t="str">
        <f>IF(AJ69="","",VLOOKUP(AJ69,'[9]シフト記号表（従来型・ユニット型共通）'!$C$6:$L$47,10,FALSE))</f>
        <v/>
      </c>
      <c r="AK70" s="558" t="str">
        <f>IF(AK69="","",VLOOKUP(AK69,'[9]シフト記号表（従来型・ユニット型共通）'!$C$6:$L$47,10,FALSE))</f>
        <v/>
      </c>
      <c r="AL70" s="558" t="str">
        <f>IF(AL69="","",VLOOKUP(AL69,'[9]シフト記号表（従来型・ユニット型共通）'!$C$6:$L$47,10,FALSE))</f>
        <v/>
      </c>
      <c r="AM70" s="558" t="str">
        <f>IF(AM69="","",VLOOKUP(AM69,'[9]シフト記号表（従来型・ユニット型共通）'!$C$6:$L$47,10,FALSE))</f>
        <v/>
      </c>
      <c r="AN70" s="559" t="str">
        <f>IF(AN69="","",VLOOKUP(AN69,'[9]シフト記号表（従来型・ユニット型共通）'!$C$6:$L$47,10,FALSE))</f>
        <v/>
      </c>
      <c r="AO70" s="557" t="str">
        <f>IF(AO69="","",VLOOKUP(AO69,'[9]シフト記号表（従来型・ユニット型共通）'!$C$6:$L$47,10,FALSE))</f>
        <v/>
      </c>
      <c r="AP70" s="558" t="str">
        <f>IF(AP69="","",VLOOKUP(AP69,'[9]シフト記号表（従来型・ユニット型共通）'!$C$6:$L$47,10,FALSE))</f>
        <v/>
      </c>
      <c r="AQ70" s="558" t="str">
        <f>IF(AQ69="","",VLOOKUP(AQ69,'[9]シフト記号表（従来型・ユニット型共通）'!$C$6:$L$47,10,FALSE))</f>
        <v/>
      </c>
      <c r="AR70" s="558" t="str">
        <f>IF(AR69="","",VLOOKUP(AR69,'[9]シフト記号表（従来型・ユニット型共通）'!$C$6:$L$47,10,FALSE))</f>
        <v/>
      </c>
      <c r="AS70" s="558" t="str">
        <f>IF(AS69="","",VLOOKUP(AS69,'[9]シフト記号表（従来型・ユニット型共通）'!$C$6:$L$47,10,FALSE))</f>
        <v/>
      </c>
      <c r="AT70" s="558" t="str">
        <f>IF(AT69="","",VLOOKUP(AT69,'[9]シフト記号表（従来型・ユニット型共通）'!$C$6:$L$47,10,FALSE))</f>
        <v/>
      </c>
      <c r="AU70" s="559" t="str">
        <f>IF(AU69="","",VLOOKUP(AU69,'[9]シフト記号表（従来型・ユニット型共通）'!$C$6:$L$47,10,FALSE))</f>
        <v/>
      </c>
      <c r="AV70" s="557" t="str">
        <f>IF(AV69="","",VLOOKUP(AV69,'[9]シフト記号表（従来型・ユニット型共通）'!$C$6:$L$47,10,FALSE))</f>
        <v/>
      </c>
      <c r="AW70" s="558" t="str">
        <f>IF(AW69="","",VLOOKUP(AW69,'[9]シフト記号表（従来型・ユニット型共通）'!$C$6:$L$47,10,FALSE))</f>
        <v/>
      </c>
      <c r="AX70" s="558" t="str">
        <f>IF(AX69="","",VLOOKUP(AX69,'[9]シフト記号表（従来型・ユニット型共通）'!$C$6:$L$47,10,FALSE))</f>
        <v/>
      </c>
      <c r="AY70" s="558" t="str">
        <f>IF(AY69="","",VLOOKUP(AY69,'[9]シフト記号表（従来型・ユニット型共通）'!$C$6:$L$47,10,FALSE))</f>
        <v/>
      </c>
      <c r="AZ70" s="558" t="str">
        <f>IF(AZ69="","",VLOOKUP(AZ69,'[9]シフト記号表（従来型・ユニット型共通）'!$C$6:$L$47,10,FALSE))</f>
        <v/>
      </c>
      <c r="BA70" s="558" t="str">
        <f>IF(BA69="","",VLOOKUP(BA69,'[9]シフト記号表（従来型・ユニット型共通）'!$C$6:$L$47,10,FALSE))</f>
        <v/>
      </c>
      <c r="BB70" s="559" t="str">
        <f>IF(BB69="","",VLOOKUP(BB69,'[9]シフト記号表（従来型・ユニット型共通）'!$C$6:$L$47,10,FALSE))</f>
        <v/>
      </c>
      <c r="BC70" s="557" t="str">
        <f>IF(BC69="","",VLOOKUP(BC69,'[9]シフト記号表（従来型・ユニット型共通）'!$C$6:$L$47,10,FALSE))</f>
        <v/>
      </c>
      <c r="BD70" s="558" t="str">
        <f>IF(BD69="","",VLOOKUP(BD69,'[9]シフト記号表（従来型・ユニット型共通）'!$C$6:$L$47,10,FALSE))</f>
        <v/>
      </c>
      <c r="BE70" s="558" t="str">
        <f>IF(BE69="","",VLOOKUP(BE69,'[9]シフト記号表（従来型・ユニット型共通）'!$C$6:$L$47,10,FALSE))</f>
        <v/>
      </c>
      <c r="BF70" s="2046">
        <f>IF($BI$3="４週",SUM(AA70:BB70),IF($BI$3="暦月",SUM(AA70:BE70),""))</f>
        <v>0</v>
      </c>
      <c r="BG70" s="2047"/>
      <c r="BH70" s="2048">
        <f>IF($BI$3="４週",BF70/4,IF($BI$3="暦月",(BF70/($BI$8/7)),""))</f>
        <v>0</v>
      </c>
      <c r="BI70" s="2047"/>
      <c r="BJ70" s="2043"/>
      <c r="BK70" s="2044"/>
      <c r="BL70" s="2044"/>
      <c r="BM70" s="2044"/>
      <c r="BN70" s="2045"/>
    </row>
    <row r="71" spans="2:66" ht="20.25" customHeight="1" x14ac:dyDescent="0.15">
      <c r="B71" s="2049">
        <f>B69+1</f>
        <v>28</v>
      </c>
      <c r="C71" s="2420"/>
      <c r="D71" s="2422"/>
      <c r="E71" s="2036"/>
      <c r="F71" s="2423"/>
      <c r="G71" s="2121"/>
      <c r="H71" s="2122"/>
      <c r="I71" s="761"/>
      <c r="J71" s="762"/>
      <c r="K71" s="761"/>
      <c r="L71" s="762"/>
      <c r="M71" s="2123"/>
      <c r="N71" s="2124"/>
      <c r="O71" s="2125"/>
      <c r="P71" s="2126"/>
      <c r="Q71" s="2126"/>
      <c r="R71" s="2122"/>
      <c r="S71" s="2066"/>
      <c r="T71" s="2067"/>
      <c r="U71" s="2067"/>
      <c r="V71" s="2067"/>
      <c r="W71" s="2068"/>
      <c r="X71" s="776" t="s">
        <v>887</v>
      </c>
      <c r="Y71" s="777"/>
      <c r="Z71" s="778"/>
      <c r="AA71" s="549"/>
      <c r="AB71" s="550"/>
      <c r="AC71" s="550"/>
      <c r="AD71" s="550"/>
      <c r="AE71" s="550"/>
      <c r="AF71" s="550"/>
      <c r="AG71" s="551"/>
      <c r="AH71" s="549"/>
      <c r="AI71" s="550"/>
      <c r="AJ71" s="550"/>
      <c r="AK71" s="550"/>
      <c r="AL71" s="550"/>
      <c r="AM71" s="550"/>
      <c r="AN71" s="551"/>
      <c r="AO71" s="549"/>
      <c r="AP71" s="550"/>
      <c r="AQ71" s="550"/>
      <c r="AR71" s="550"/>
      <c r="AS71" s="550"/>
      <c r="AT71" s="550"/>
      <c r="AU71" s="551"/>
      <c r="AV71" s="549"/>
      <c r="AW71" s="550"/>
      <c r="AX71" s="550"/>
      <c r="AY71" s="550"/>
      <c r="AZ71" s="550"/>
      <c r="BA71" s="550"/>
      <c r="BB71" s="551"/>
      <c r="BC71" s="549"/>
      <c r="BD71" s="550"/>
      <c r="BE71" s="772"/>
      <c r="BF71" s="2127"/>
      <c r="BG71" s="2128"/>
      <c r="BH71" s="2116"/>
      <c r="BI71" s="2117"/>
      <c r="BJ71" s="2118"/>
      <c r="BK71" s="2119"/>
      <c r="BL71" s="2119"/>
      <c r="BM71" s="2119"/>
      <c r="BN71" s="2120"/>
    </row>
    <row r="72" spans="2:66" ht="20.25" customHeight="1" x14ac:dyDescent="0.15">
      <c r="B72" s="2050"/>
      <c r="C72" s="2421"/>
      <c r="D72" s="2424"/>
      <c r="E72" s="2036"/>
      <c r="F72" s="2423"/>
      <c r="G72" s="2053"/>
      <c r="H72" s="2054"/>
      <c r="I72" s="761"/>
      <c r="J72" s="762">
        <f>G71</f>
        <v>0</v>
      </c>
      <c r="K72" s="761"/>
      <c r="L72" s="762">
        <f>M71</f>
        <v>0</v>
      </c>
      <c r="M72" s="2057"/>
      <c r="N72" s="2058"/>
      <c r="O72" s="2061"/>
      <c r="P72" s="2062"/>
      <c r="Q72" s="2062"/>
      <c r="R72" s="2054"/>
      <c r="S72" s="2066"/>
      <c r="T72" s="2067"/>
      <c r="U72" s="2067"/>
      <c r="V72" s="2067"/>
      <c r="W72" s="2068"/>
      <c r="X72" s="773" t="s">
        <v>888</v>
      </c>
      <c r="Y72" s="774"/>
      <c r="Z72" s="775"/>
      <c r="AA72" s="557" t="str">
        <f>IF(AA71="","",VLOOKUP(AA71,'[9]シフト記号表（従来型・ユニット型共通）'!$C$6:$L$47,10,FALSE))</f>
        <v/>
      </c>
      <c r="AB72" s="558" t="str">
        <f>IF(AB71="","",VLOOKUP(AB71,'[9]シフト記号表（従来型・ユニット型共通）'!$C$6:$L$47,10,FALSE))</f>
        <v/>
      </c>
      <c r="AC72" s="558" t="str">
        <f>IF(AC71="","",VLOOKUP(AC71,'[9]シフト記号表（従来型・ユニット型共通）'!$C$6:$L$47,10,FALSE))</f>
        <v/>
      </c>
      <c r="AD72" s="558" t="str">
        <f>IF(AD71="","",VLOOKUP(AD71,'[9]シフト記号表（従来型・ユニット型共通）'!$C$6:$L$47,10,FALSE))</f>
        <v/>
      </c>
      <c r="AE72" s="558" t="str">
        <f>IF(AE71="","",VLOOKUP(AE71,'[9]シフト記号表（従来型・ユニット型共通）'!$C$6:$L$47,10,FALSE))</f>
        <v/>
      </c>
      <c r="AF72" s="558" t="str">
        <f>IF(AF71="","",VLOOKUP(AF71,'[9]シフト記号表（従来型・ユニット型共通）'!$C$6:$L$47,10,FALSE))</f>
        <v/>
      </c>
      <c r="AG72" s="559" t="str">
        <f>IF(AG71="","",VLOOKUP(AG71,'[9]シフト記号表（従来型・ユニット型共通）'!$C$6:$L$47,10,FALSE))</f>
        <v/>
      </c>
      <c r="AH72" s="557" t="str">
        <f>IF(AH71="","",VLOOKUP(AH71,'[9]シフト記号表（従来型・ユニット型共通）'!$C$6:$L$47,10,FALSE))</f>
        <v/>
      </c>
      <c r="AI72" s="558" t="str">
        <f>IF(AI71="","",VLOOKUP(AI71,'[9]シフト記号表（従来型・ユニット型共通）'!$C$6:$L$47,10,FALSE))</f>
        <v/>
      </c>
      <c r="AJ72" s="558" t="str">
        <f>IF(AJ71="","",VLOOKUP(AJ71,'[9]シフト記号表（従来型・ユニット型共通）'!$C$6:$L$47,10,FALSE))</f>
        <v/>
      </c>
      <c r="AK72" s="558" t="str">
        <f>IF(AK71="","",VLOOKUP(AK71,'[9]シフト記号表（従来型・ユニット型共通）'!$C$6:$L$47,10,FALSE))</f>
        <v/>
      </c>
      <c r="AL72" s="558" t="str">
        <f>IF(AL71="","",VLOOKUP(AL71,'[9]シフト記号表（従来型・ユニット型共通）'!$C$6:$L$47,10,FALSE))</f>
        <v/>
      </c>
      <c r="AM72" s="558" t="str">
        <f>IF(AM71="","",VLOOKUP(AM71,'[9]シフト記号表（従来型・ユニット型共通）'!$C$6:$L$47,10,FALSE))</f>
        <v/>
      </c>
      <c r="AN72" s="559" t="str">
        <f>IF(AN71="","",VLOOKUP(AN71,'[9]シフト記号表（従来型・ユニット型共通）'!$C$6:$L$47,10,FALSE))</f>
        <v/>
      </c>
      <c r="AO72" s="557" t="str">
        <f>IF(AO71="","",VLOOKUP(AO71,'[9]シフト記号表（従来型・ユニット型共通）'!$C$6:$L$47,10,FALSE))</f>
        <v/>
      </c>
      <c r="AP72" s="558" t="str">
        <f>IF(AP71="","",VLOOKUP(AP71,'[9]シフト記号表（従来型・ユニット型共通）'!$C$6:$L$47,10,FALSE))</f>
        <v/>
      </c>
      <c r="AQ72" s="558" t="str">
        <f>IF(AQ71="","",VLOOKUP(AQ71,'[9]シフト記号表（従来型・ユニット型共通）'!$C$6:$L$47,10,FALSE))</f>
        <v/>
      </c>
      <c r="AR72" s="558" t="str">
        <f>IF(AR71="","",VLOOKUP(AR71,'[9]シフト記号表（従来型・ユニット型共通）'!$C$6:$L$47,10,FALSE))</f>
        <v/>
      </c>
      <c r="AS72" s="558" t="str">
        <f>IF(AS71="","",VLOOKUP(AS71,'[9]シフト記号表（従来型・ユニット型共通）'!$C$6:$L$47,10,FALSE))</f>
        <v/>
      </c>
      <c r="AT72" s="558" t="str">
        <f>IF(AT71="","",VLOOKUP(AT71,'[9]シフト記号表（従来型・ユニット型共通）'!$C$6:$L$47,10,FALSE))</f>
        <v/>
      </c>
      <c r="AU72" s="559" t="str">
        <f>IF(AU71="","",VLOOKUP(AU71,'[9]シフト記号表（従来型・ユニット型共通）'!$C$6:$L$47,10,FALSE))</f>
        <v/>
      </c>
      <c r="AV72" s="557" t="str">
        <f>IF(AV71="","",VLOOKUP(AV71,'[9]シフト記号表（従来型・ユニット型共通）'!$C$6:$L$47,10,FALSE))</f>
        <v/>
      </c>
      <c r="AW72" s="558" t="str">
        <f>IF(AW71="","",VLOOKUP(AW71,'[9]シフト記号表（従来型・ユニット型共通）'!$C$6:$L$47,10,FALSE))</f>
        <v/>
      </c>
      <c r="AX72" s="558" t="str">
        <f>IF(AX71="","",VLOOKUP(AX71,'[9]シフト記号表（従来型・ユニット型共通）'!$C$6:$L$47,10,FALSE))</f>
        <v/>
      </c>
      <c r="AY72" s="558" t="str">
        <f>IF(AY71="","",VLOOKUP(AY71,'[9]シフト記号表（従来型・ユニット型共通）'!$C$6:$L$47,10,FALSE))</f>
        <v/>
      </c>
      <c r="AZ72" s="558" t="str">
        <f>IF(AZ71="","",VLOOKUP(AZ71,'[9]シフト記号表（従来型・ユニット型共通）'!$C$6:$L$47,10,FALSE))</f>
        <v/>
      </c>
      <c r="BA72" s="558" t="str">
        <f>IF(BA71="","",VLOOKUP(BA71,'[9]シフト記号表（従来型・ユニット型共通）'!$C$6:$L$47,10,FALSE))</f>
        <v/>
      </c>
      <c r="BB72" s="559" t="str">
        <f>IF(BB71="","",VLOOKUP(BB71,'[9]シフト記号表（従来型・ユニット型共通）'!$C$6:$L$47,10,FALSE))</f>
        <v/>
      </c>
      <c r="BC72" s="557" t="str">
        <f>IF(BC71="","",VLOOKUP(BC71,'[9]シフト記号表（従来型・ユニット型共通）'!$C$6:$L$47,10,FALSE))</f>
        <v/>
      </c>
      <c r="BD72" s="558" t="str">
        <f>IF(BD71="","",VLOOKUP(BD71,'[9]シフト記号表（従来型・ユニット型共通）'!$C$6:$L$47,10,FALSE))</f>
        <v/>
      </c>
      <c r="BE72" s="558" t="str">
        <f>IF(BE71="","",VLOOKUP(BE71,'[9]シフト記号表（従来型・ユニット型共通）'!$C$6:$L$47,10,FALSE))</f>
        <v/>
      </c>
      <c r="BF72" s="2046">
        <f>IF($BI$3="４週",SUM(AA72:BB72),IF($BI$3="暦月",SUM(AA72:BE72),""))</f>
        <v>0</v>
      </c>
      <c r="BG72" s="2047"/>
      <c r="BH72" s="2048">
        <f>IF($BI$3="４週",BF72/4,IF($BI$3="暦月",(BF72/($BI$8/7)),""))</f>
        <v>0</v>
      </c>
      <c r="BI72" s="2047"/>
      <c r="BJ72" s="2043"/>
      <c r="BK72" s="2044"/>
      <c r="BL72" s="2044"/>
      <c r="BM72" s="2044"/>
      <c r="BN72" s="2045"/>
    </row>
    <row r="73" spans="2:66" ht="20.25" customHeight="1" x14ac:dyDescent="0.15">
      <c r="B73" s="2049">
        <f>B71+1</f>
        <v>29</v>
      </c>
      <c r="C73" s="2420"/>
      <c r="D73" s="2422"/>
      <c r="E73" s="2036"/>
      <c r="F73" s="2423"/>
      <c r="G73" s="2121"/>
      <c r="H73" s="2122"/>
      <c r="I73" s="761"/>
      <c r="J73" s="762"/>
      <c r="K73" s="761"/>
      <c r="L73" s="762"/>
      <c r="M73" s="2123"/>
      <c r="N73" s="2124"/>
      <c r="O73" s="2125"/>
      <c r="P73" s="2126"/>
      <c r="Q73" s="2126"/>
      <c r="R73" s="2122"/>
      <c r="S73" s="2066"/>
      <c r="T73" s="2067"/>
      <c r="U73" s="2067"/>
      <c r="V73" s="2067"/>
      <c r="W73" s="2068"/>
      <c r="X73" s="776" t="s">
        <v>887</v>
      </c>
      <c r="Y73" s="777"/>
      <c r="Z73" s="778"/>
      <c r="AA73" s="549"/>
      <c r="AB73" s="550"/>
      <c r="AC73" s="550"/>
      <c r="AD73" s="550"/>
      <c r="AE73" s="550"/>
      <c r="AF73" s="550"/>
      <c r="AG73" s="551"/>
      <c r="AH73" s="549"/>
      <c r="AI73" s="550"/>
      <c r="AJ73" s="550"/>
      <c r="AK73" s="550"/>
      <c r="AL73" s="550"/>
      <c r="AM73" s="550"/>
      <c r="AN73" s="551"/>
      <c r="AO73" s="549"/>
      <c r="AP73" s="550"/>
      <c r="AQ73" s="550"/>
      <c r="AR73" s="550"/>
      <c r="AS73" s="550"/>
      <c r="AT73" s="550"/>
      <c r="AU73" s="551"/>
      <c r="AV73" s="549"/>
      <c r="AW73" s="550"/>
      <c r="AX73" s="550"/>
      <c r="AY73" s="550"/>
      <c r="AZ73" s="550"/>
      <c r="BA73" s="550"/>
      <c r="BB73" s="551"/>
      <c r="BC73" s="549"/>
      <c r="BD73" s="550"/>
      <c r="BE73" s="772"/>
      <c r="BF73" s="2127"/>
      <c r="BG73" s="2128"/>
      <c r="BH73" s="2116"/>
      <c r="BI73" s="2117"/>
      <c r="BJ73" s="2118"/>
      <c r="BK73" s="2119"/>
      <c r="BL73" s="2119"/>
      <c r="BM73" s="2119"/>
      <c r="BN73" s="2120"/>
    </row>
    <row r="74" spans="2:66" ht="20.25" customHeight="1" x14ac:dyDescent="0.15">
      <c r="B74" s="2050"/>
      <c r="C74" s="2421"/>
      <c r="D74" s="2424"/>
      <c r="E74" s="2036"/>
      <c r="F74" s="2423"/>
      <c r="G74" s="2135"/>
      <c r="H74" s="2136"/>
      <c r="I74" s="779"/>
      <c r="J74" s="780">
        <f>G73</f>
        <v>0</v>
      </c>
      <c r="K74" s="779"/>
      <c r="L74" s="780">
        <f>M73</f>
        <v>0</v>
      </c>
      <c r="M74" s="2137"/>
      <c r="N74" s="2138"/>
      <c r="O74" s="2139"/>
      <c r="P74" s="2140"/>
      <c r="Q74" s="2140"/>
      <c r="R74" s="2136"/>
      <c r="S74" s="2066"/>
      <c r="T74" s="2067"/>
      <c r="U74" s="2067"/>
      <c r="V74" s="2067"/>
      <c r="W74" s="2068"/>
      <c r="X74" s="773" t="s">
        <v>888</v>
      </c>
      <c r="Y74" s="774"/>
      <c r="Z74" s="775"/>
      <c r="AA74" s="557" t="str">
        <f>IF(AA73="","",VLOOKUP(AA73,'[9]シフト記号表（従来型・ユニット型共通）'!$C$6:$L$47,10,FALSE))</f>
        <v/>
      </c>
      <c r="AB74" s="558" t="str">
        <f>IF(AB73="","",VLOOKUP(AB73,'[9]シフト記号表（従来型・ユニット型共通）'!$C$6:$L$47,10,FALSE))</f>
        <v/>
      </c>
      <c r="AC74" s="558" t="str">
        <f>IF(AC73="","",VLOOKUP(AC73,'[9]シフト記号表（従来型・ユニット型共通）'!$C$6:$L$47,10,FALSE))</f>
        <v/>
      </c>
      <c r="AD74" s="558" t="str">
        <f>IF(AD73="","",VLOOKUP(AD73,'[9]シフト記号表（従来型・ユニット型共通）'!$C$6:$L$47,10,FALSE))</f>
        <v/>
      </c>
      <c r="AE74" s="558" t="str">
        <f>IF(AE73="","",VLOOKUP(AE73,'[9]シフト記号表（従来型・ユニット型共通）'!$C$6:$L$47,10,FALSE))</f>
        <v/>
      </c>
      <c r="AF74" s="558" t="str">
        <f>IF(AF73="","",VLOOKUP(AF73,'[9]シフト記号表（従来型・ユニット型共通）'!$C$6:$L$47,10,FALSE))</f>
        <v/>
      </c>
      <c r="AG74" s="559" t="str">
        <f>IF(AG73="","",VLOOKUP(AG73,'[9]シフト記号表（従来型・ユニット型共通）'!$C$6:$L$47,10,FALSE))</f>
        <v/>
      </c>
      <c r="AH74" s="557" t="str">
        <f>IF(AH73="","",VLOOKUP(AH73,'[9]シフト記号表（従来型・ユニット型共通）'!$C$6:$L$47,10,FALSE))</f>
        <v/>
      </c>
      <c r="AI74" s="558" t="str">
        <f>IF(AI73="","",VLOOKUP(AI73,'[9]シフト記号表（従来型・ユニット型共通）'!$C$6:$L$47,10,FALSE))</f>
        <v/>
      </c>
      <c r="AJ74" s="558" t="str">
        <f>IF(AJ73="","",VLOOKUP(AJ73,'[9]シフト記号表（従来型・ユニット型共通）'!$C$6:$L$47,10,FALSE))</f>
        <v/>
      </c>
      <c r="AK74" s="558" t="str">
        <f>IF(AK73="","",VLOOKUP(AK73,'[9]シフト記号表（従来型・ユニット型共通）'!$C$6:$L$47,10,FALSE))</f>
        <v/>
      </c>
      <c r="AL74" s="558" t="str">
        <f>IF(AL73="","",VLOOKUP(AL73,'[9]シフト記号表（従来型・ユニット型共通）'!$C$6:$L$47,10,FALSE))</f>
        <v/>
      </c>
      <c r="AM74" s="558" t="str">
        <f>IF(AM73="","",VLOOKUP(AM73,'[9]シフト記号表（従来型・ユニット型共通）'!$C$6:$L$47,10,FALSE))</f>
        <v/>
      </c>
      <c r="AN74" s="559" t="str">
        <f>IF(AN73="","",VLOOKUP(AN73,'[9]シフト記号表（従来型・ユニット型共通）'!$C$6:$L$47,10,FALSE))</f>
        <v/>
      </c>
      <c r="AO74" s="557" t="str">
        <f>IF(AO73="","",VLOOKUP(AO73,'[9]シフト記号表（従来型・ユニット型共通）'!$C$6:$L$47,10,FALSE))</f>
        <v/>
      </c>
      <c r="AP74" s="558" t="str">
        <f>IF(AP73="","",VLOOKUP(AP73,'[9]シフト記号表（従来型・ユニット型共通）'!$C$6:$L$47,10,FALSE))</f>
        <v/>
      </c>
      <c r="AQ74" s="558" t="str">
        <f>IF(AQ73="","",VLOOKUP(AQ73,'[9]シフト記号表（従来型・ユニット型共通）'!$C$6:$L$47,10,FALSE))</f>
        <v/>
      </c>
      <c r="AR74" s="558" t="str">
        <f>IF(AR73="","",VLOOKUP(AR73,'[9]シフト記号表（従来型・ユニット型共通）'!$C$6:$L$47,10,FALSE))</f>
        <v/>
      </c>
      <c r="AS74" s="558" t="str">
        <f>IF(AS73="","",VLOOKUP(AS73,'[9]シフト記号表（従来型・ユニット型共通）'!$C$6:$L$47,10,FALSE))</f>
        <v/>
      </c>
      <c r="AT74" s="558" t="str">
        <f>IF(AT73="","",VLOOKUP(AT73,'[9]シフト記号表（従来型・ユニット型共通）'!$C$6:$L$47,10,FALSE))</f>
        <v/>
      </c>
      <c r="AU74" s="559" t="str">
        <f>IF(AU73="","",VLOOKUP(AU73,'[9]シフト記号表（従来型・ユニット型共通）'!$C$6:$L$47,10,FALSE))</f>
        <v/>
      </c>
      <c r="AV74" s="557" t="str">
        <f>IF(AV73="","",VLOOKUP(AV73,'[9]シフト記号表（従来型・ユニット型共通）'!$C$6:$L$47,10,FALSE))</f>
        <v/>
      </c>
      <c r="AW74" s="558" t="str">
        <f>IF(AW73="","",VLOOKUP(AW73,'[9]シフト記号表（従来型・ユニット型共通）'!$C$6:$L$47,10,FALSE))</f>
        <v/>
      </c>
      <c r="AX74" s="558" t="str">
        <f>IF(AX73="","",VLOOKUP(AX73,'[9]シフト記号表（従来型・ユニット型共通）'!$C$6:$L$47,10,FALSE))</f>
        <v/>
      </c>
      <c r="AY74" s="558" t="str">
        <f>IF(AY73="","",VLOOKUP(AY73,'[9]シフト記号表（従来型・ユニット型共通）'!$C$6:$L$47,10,FALSE))</f>
        <v/>
      </c>
      <c r="AZ74" s="558" t="str">
        <f>IF(AZ73="","",VLOOKUP(AZ73,'[9]シフト記号表（従来型・ユニット型共通）'!$C$6:$L$47,10,FALSE))</f>
        <v/>
      </c>
      <c r="BA74" s="558" t="str">
        <f>IF(BA73="","",VLOOKUP(BA73,'[9]シフト記号表（従来型・ユニット型共通）'!$C$6:$L$47,10,FALSE))</f>
        <v/>
      </c>
      <c r="BB74" s="559" t="str">
        <f>IF(BB73="","",VLOOKUP(BB73,'[9]シフト記号表（従来型・ユニット型共通）'!$C$6:$L$47,10,FALSE))</f>
        <v/>
      </c>
      <c r="BC74" s="557" t="str">
        <f>IF(BC73="","",VLOOKUP(BC73,'[9]シフト記号表（従来型・ユニット型共通）'!$C$6:$L$47,10,FALSE))</f>
        <v/>
      </c>
      <c r="BD74" s="558" t="str">
        <f>IF(BD73="","",VLOOKUP(BD73,'[9]シフト記号表（従来型・ユニット型共通）'!$C$6:$L$47,10,FALSE))</f>
        <v/>
      </c>
      <c r="BE74" s="558" t="str">
        <f>IF(BE73="","",VLOOKUP(BE73,'[9]シフト記号表（従来型・ユニット型共通）'!$C$6:$L$47,10,FALSE))</f>
        <v/>
      </c>
      <c r="BF74" s="2132">
        <f>IF($BI$3="４週",SUM(AA74:BB74),IF($BI$3="暦月",SUM(AA74:BE74),""))</f>
        <v>0</v>
      </c>
      <c r="BG74" s="2133"/>
      <c r="BH74" s="2134">
        <f>IF($BI$3="４週",BF74/4,IF($BI$3="暦月",(BF74/($BI$8/7)),""))</f>
        <v>0</v>
      </c>
      <c r="BI74" s="2133"/>
      <c r="BJ74" s="2129"/>
      <c r="BK74" s="2130"/>
      <c r="BL74" s="2130"/>
      <c r="BM74" s="2130"/>
      <c r="BN74" s="2131"/>
    </row>
    <row r="75" spans="2:66" ht="20.25" customHeight="1" x14ac:dyDescent="0.15">
      <c r="B75" s="2049">
        <f>B73+1</f>
        <v>30</v>
      </c>
      <c r="C75" s="2420"/>
      <c r="D75" s="2422"/>
      <c r="E75" s="2036"/>
      <c r="F75" s="2423"/>
      <c r="G75" s="2121"/>
      <c r="H75" s="2122"/>
      <c r="I75" s="761"/>
      <c r="J75" s="762"/>
      <c r="K75" s="761"/>
      <c r="L75" s="762"/>
      <c r="M75" s="2123"/>
      <c r="N75" s="2124"/>
      <c r="O75" s="2125"/>
      <c r="P75" s="2126"/>
      <c r="Q75" s="2126"/>
      <c r="R75" s="2122"/>
      <c r="S75" s="2066"/>
      <c r="T75" s="2067"/>
      <c r="U75" s="2067"/>
      <c r="V75" s="2067"/>
      <c r="W75" s="2068"/>
      <c r="X75" s="776" t="s">
        <v>887</v>
      </c>
      <c r="Y75" s="777"/>
      <c r="Z75" s="778"/>
      <c r="AA75" s="549"/>
      <c r="AB75" s="550"/>
      <c r="AC75" s="550"/>
      <c r="AD75" s="550"/>
      <c r="AE75" s="550"/>
      <c r="AF75" s="550"/>
      <c r="AG75" s="551"/>
      <c r="AH75" s="549"/>
      <c r="AI75" s="550"/>
      <c r="AJ75" s="550"/>
      <c r="AK75" s="550"/>
      <c r="AL75" s="550"/>
      <c r="AM75" s="550"/>
      <c r="AN75" s="551"/>
      <c r="AO75" s="549"/>
      <c r="AP75" s="550"/>
      <c r="AQ75" s="550"/>
      <c r="AR75" s="550"/>
      <c r="AS75" s="550"/>
      <c r="AT75" s="550"/>
      <c r="AU75" s="551"/>
      <c r="AV75" s="549"/>
      <c r="AW75" s="550"/>
      <c r="AX75" s="550"/>
      <c r="AY75" s="550"/>
      <c r="AZ75" s="550"/>
      <c r="BA75" s="550"/>
      <c r="BB75" s="551"/>
      <c r="BC75" s="549"/>
      <c r="BD75" s="550"/>
      <c r="BE75" s="772"/>
      <c r="BF75" s="2127"/>
      <c r="BG75" s="2128"/>
      <c r="BH75" s="2116"/>
      <c r="BI75" s="2117"/>
      <c r="BJ75" s="2118"/>
      <c r="BK75" s="2119"/>
      <c r="BL75" s="2119"/>
      <c r="BM75" s="2119"/>
      <c r="BN75" s="2120"/>
    </row>
    <row r="76" spans="2:66" ht="20.25" customHeight="1" x14ac:dyDescent="0.15">
      <c r="B76" s="2050"/>
      <c r="C76" s="2421"/>
      <c r="D76" s="2424"/>
      <c r="E76" s="2036"/>
      <c r="F76" s="2423"/>
      <c r="G76" s="2135"/>
      <c r="H76" s="2136"/>
      <c r="I76" s="779"/>
      <c r="J76" s="780">
        <f>G75</f>
        <v>0</v>
      </c>
      <c r="K76" s="779"/>
      <c r="L76" s="780">
        <f>M75</f>
        <v>0</v>
      </c>
      <c r="M76" s="2137"/>
      <c r="N76" s="2138"/>
      <c r="O76" s="2139"/>
      <c r="P76" s="2140"/>
      <c r="Q76" s="2140"/>
      <c r="R76" s="2136"/>
      <c r="S76" s="2066"/>
      <c r="T76" s="2067"/>
      <c r="U76" s="2067"/>
      <c r="V76" s="2067"/>
      <c r="W76" s="2068"/>
      <c r="X76" s="773" t="s">
        <v>888</v>
      </c>
      <c r="Y76" s="774"/>
      <c r="Z76" s="775"/>
      <c r="AA76" s="557" t="str">
        <f>IF(AA75="","",VLOOKUP(AA75,'[9]シフト記号表（従来型・ユニット型共通）'!$C$6:$L$47,10,FALSE))</f>
        <v/>
      </c>
      <c r="AB76" s="558" t="str">
        <f>IF(AB75="","",VLOOKUP(AB75,'[9]シフト記号表（従来型・ユニット型共通）'!$C$6:$L$47,10,FALSE))</f>
        <v/>
      </c>
      <c r="AC76" s="558" t="str">
        <f>IF(AC75="","",VLOOKUP(AC75,'[9]シフト記号表（従来型・ユニット型共通）'!$C$6:$L$47,10,FALSE))</f>
        <v/>
      </c>
      <c r="AD76" s="558" t="str">
        <f>IF(AD75="","",VLOOKUP(AD75,'[9]シフト記号表（従来型・ユニット型共通）'!$C$6:$L$47,10,FALSE))</f>
        <v/>
      </c>
      <c r="AE76" s="558" t="str">
        <f>IF(AE75="","",VLOOKUP(AE75,'[9]シフト記号表（従来型・ユニット型共通）'!$C$6:$L$47,10,FALSE))</f>
        <v/>
      </c>
      <c r="AF76" s="558" t="str">
        <f>IF(AF75="","",VLOOKUP(AF75,'[9]シフト記号表（従来型・ユニット型共通）'!$C$6:$L$47,10,FALSE))</f>
        <v/>
      </c>
      <c r="AG76" s="559" t="str">
        <f>IF(AG75="","",VLOOKUP(AG75,'[9]シフト記号表（従来型・ユニット型共通）'!$C$6:$L$47,10,FALSE))</f>
        <v/>
      </c>
      <c r="AH76" s="557" t="str">
        <f>IF(AH75="","",VLOOKUP(AH75,'[9]シフト記号表（従来型・ユニット型共通）'!$C$6:$L$47,10,FALSE))</f>
        <v/>
      </c>
      <c r="AI76" s="558" t="str">
        <f>IF(AI75="","",VLOOKUP(AI75,'[9]シフト記号表（従来型・ユニット型共通）'!$C$6:$L$47,10,FALSE))</f>
        <v/>
      </c>
      <c r="AJ76" s="558" t="str">
        <f>IF(AJ75="","",VLOOKUP(AJ75,'[9]シフト記号表（従来型・ユニット型共通）'!$C$6:$L$47,10,FALSE))</f>
        <v/>
      </c>
      <c r="AK76" s="558" t="str">
        <f>IF(AK75="","",VLOOKUP(AK75,'[9]シフト記号表（従来型・ユニット型共通）'!$C$6:$L$47,10,FALSE))</f>
        <v/>
      </c>
      <c r="AL76" s="558" t="str">
        <f>IF(AL75="","",VLOOKUP(AL75,'[9]シフト記号表（従来型・ユニット型共通）'!$C$6:$L$47,10,FALSE))</f>
        <v/>
      </c>
      <c r="AM76" s="558" t="str">
        <f>IF(AM75="","",VLOOKUP(AM75,'[9]シフト記号表（従来型・ユニット型共通）'!$C$6:$L$47,10,FALSE))</f>
        <v/>
      </c>
      <c r="AN76" s="559" t="str">
        <f>IF(AN75="","",VLOOKUP(AN75,'[9]シフト記号表（従来型・ユニット型共通）'!$C$6:$L$47,10,FALSE))</f>
        <v/>
      </c>
      <c r="AO76" s="557" t="str">
        <f>IF(AO75="","",VLOOKUP(AO75,'[9]シフト記号表（従来型・ユニット型共通）'!$C$6:$L$47,10,FALSE))</f>
        <v/>
      </c>
      <c r="AP76" s="558" t="str">
        <f>IF(AP75="","",VLOOKUP(AP75,'[9]シフト記号表（従来型・ユニット型共通）'!$C$6:$L$47,10,FALSE))</f>
        <v/>
      </c>
      <c r="AQ76" s="558" t="str">
        <f>IF(AQ75="","",VLOOKUP(AQ75,'[9]シフト記号表（従来型・ユニット型共通）'!$C$6:$L$47,10,FALSE))</f>
        <v/>
      </c>
      <c r="AR76" s="558" t="str">
        <f>IF(AR75="","",VLOOKUP(AR75,'[9]シフト記号表（従来型・ユニット型共通）'!$C$6:$L$47,10,FALSE))</f>
        <v/>
      </c>
      <c r="AS76" s="558" t="str">
        <f>IF(AS75="","",VLOOKUP(AS75,'[9]シフト記号表（従来型・ユニット型共通）'!$C$6:$L$47,10,FALSE))</f>
        <v/>
      </c>
      <c r="AT76" s="558" t="str">
        <f>IF(AT75="","",VLOOKUP(AT75,'[9]シフト記号表（従来型・ユニット型共通）'!$C$6:$L$47,10,FALSE))</f>
        <v/>
      </c>
      <c r="AU76" s="559" t="str">
        <f>IF(AU75="","",VLOOKUP(AU75,'[9]シフト記号表（従来型・ユニット型共通）'!$C$6:$L$47,10,FALSE))</f>
        <v/>
      </c>
      <c r="AV76" s="557" t="str">
        <f>IF(AV75="","",VLOOKUP(AV75,'[9]シフト記号表（従来型・ユニット型共通）'!$C$6:$L$47,10,FALSE))</f>
        <v/>
      </c>
      <c r="AW76" s="558" t="str">
        <f>IF(AW75="","",VLOOKUP(AW75,'[9]シフト記号表（従来型・ユニット型共通）'!$C$6:$L$47,10,FALSE))</f>
        <v/>
      </c>
      <c r="AX76" s="558" t="str">
        <f>IF(AX75="","",VLOOKUP(AX75,'[9]シフト記号表（従来型・ユニット型共通）'!$C$6:$L$47,10,FALSE))</f>
        <v/>
      </c>
      <c r="AY76" s="558" t="str">
        <f>IF(AY75="","",VLOOKUP(AY75,'[9]シフト記号表（従来型・ユニット型共通）'!$C$6:$L$47,10,FALSE))</f>
        <v/>
      </c>
      <c r="AZ76" s="558" t="str">
        <f>IF(AZ75="","",VLOOKUP(AZ75,'[9]シフト記号表（従来型・ユニット型共通）'!$C$6:$L$47,10,FALSE))</f>
        <v/>
      </c>
      <c r="BA76" s="558" t="str">
        <f>IF(BA75="","",VLOOKUP(BA75,'[9]シフト記号表（従来型・ユニット型共通）'!$C$6:$L$47,10,FALSE))</f>
        <v/>
      </c>
      <c r="BB76" s="559" t="str">
        <f>IF(BB75="","",VLOOKUP(BB75,'[9]シフト記号表（従来型・ユニット型共通）'!$C$6:$L$47,10,FALSE))</f>
        <v/>
      </c>
      <c r="BC76" s="557" t="str">
        <f>IF(BC75="","",VLOOKUP(BC75,'[9]シフト記号表（従来型・ユニット型共通）'!$C$6:$L$47,10,FALSE))</f>
        <v/>
      </c>
      <c r="BD76" s="558" t="str">
        <f>IF(BD75="","",VLOOKUP(BD75,'[9]シフト記号表（従来型・ユニット型共通）'!$C$6:$L$47,10,FALSE))</f>
        <v/>
      </c>
      <c r="BE76" s="558" t="str">
        <f>IF(BE75="","",VLOOKUP(BE75,'[9]シフト記号表（従来型・ユニット型共通）'!$C$6:$L$47,10,FALSE))</f>
        <v/>
      </c>
      <c r="BF76" s="2132">
        <f>IF($BI$3="４週",SUM(AA76:BB76),IF($BI$3="暦月",SUM(AA76:BE76),""))</f>
        <v>0</v>
      </c>
      <c r="BG76" s="2133"/>
      <c r="BH76" s="2134">
        <f>IF($BI$3="４週",BF76/4,IF($BI$3="暦月",(BF76/($BI$8/7)),""))</f>
        <v>0</v>
      </c>
      <c r="BI76" s="2133"/>
      <c r="BJ76" s="2129"/>
      <c r="BK76" s="2130"/>
      <c r="BL76" s="2130"/>
      <c r="BM76" s="2130"/>
      <c r="BN76" s="2131"/>
    </row>
    <row r="77" spans="2:66" ht="20.25" customHeight="1" x14ac:dyDescent="0.15">
      <c r="B77" s="2049">
        <f>B75+1</f>
        <v>31</v>
      </c>
      <c r="C77" s="2420"/>
      <c r="D77" s="2422"/>
      <c r="E77" s="2036"/>
      <c r="F77" s="2423"/>
      <c r="G77" s="2121"/>
      <c r="H77" s="2122"/>
      <c r="I77" s="761"/>
      <c r="J77" s="762"/>
      <c r="K77" s="761"/>
      <c r="L77" s="762"/>
      <c r="M77" s="2123"/>
      <c r="N77" s="2124"/>
      <c r="O77" s="2125"/>
      <c r="P77" s="2126"/>
      <c r="Q77" s="2126"/>
      <c r="R77" s="2122"/>
      <c r="S77" s="2066"/>
      <c r="T77" s="2067"/>
      <c r="U77" s="2067"/>
      <c r="V77" s="2067"/>
      <c r="W77" s="2068"/>
      <c r="X77" s="776" t="s">
        <v>887</v>
      </c>
      <c r="Y77" s="777"/>
      <c r="Z77" s="778"/>
      <c r="AA77" s="549"/>
      <c r="AB77" s="550"/>
      <c r="AC77" s="550"/>
      <c r="AD77" s="550"/>
      <c r="AE77" s="550"/>
      <c r="AF77" s="550"/>
      <c r="AG77" s="551"/>
      <c r="AH77" s="549"/>
      <c r="AI77" s="550"/>
      <c r="AJ77" s="550"/>
      <c r="AK77" s="550"/>
      <c r="AL77" s="550"/>
      <c r="AM77" s="550"/>
      <c r="AN77" s="551"/>
      <c r="AO77" s="549"/>
      <c r="AP77" s="550"/>
      <c r="AQ77" s="550"/>
      <c r="AR77" s="550"/>
      <c r="AS77" s="550"/>
      <c r="AT77" s="550"/>
      <c r="AU77" s="551"/>
      <c r="AV77" s="549"/>
      <c r="AW77" s="550"/>
      <c r="AX77" s="550"/>
      <c r="AY77" s="550"/>
      <c r="AZ77" s="550"/>
      <c r="BA77" s="550"/>
      <c r="BB77" s="551"/>
      <c r="BC77" s="549"/>
      <c r="BD77" s="550"/>
      <c r="BE77" s="772"/>
      <c r="BF77" s="2127"/>
      <c r="BG77" s="2128"/>
      <c r="BH77" s="2116"/>
      <c r="BI77" s="2117"/>
      <c r="BJ77" s="2118"/>
      <c r="BK77" s="2119"/>
      <c r="BL77" s="2119"/>
      <c r="BM77" s="2119"/>
      <c r="BN77" s="2120"/>
    </row>
    <row r="78" spans="2:66" ht="20.25" customHeight="1" x14ac:dyDescent="0.15">
      <c r="B78" s="2050"/>
      <c r="C78" s="2421"/>
      <c r="D78" s="2424"/>
      <c r="E78" s="2036"/>
      <c r="F78" s="2423"/>
      <c r="G78" s="2135"/>
      <c r="H78" s="2136"/>
      <c r="I78" s="779"/>
      <c r="J78" s="780">
        <f>G77</f>
        <v>0</v>
      </c>
      <c r="K78" s="779"/>
      <c r="L78" s="780">
        <f>M77</f>
        <v>0</v>
      </c>
      <c r="M78" s="2137"/>
      <c r="N78" s="2138"/>
      <c r="O78" s="2139"/>
      <c r="P78" s="2140"/>
      <c r="Q78" s="2140"/>
      <c r="R78" s="2136"/>
      <c r="S78" s="2066"/>
      <c r="T78" s="2067"/>
      <c r="U78" s="2067"/>
      <c r="V78" s="2067"/>
      <c r="W78" s="2068"/>
      <c r="X78" s="773" t="s">
        <v>888</v>
      </c>
      <c r="Y78" s="774"/>
      <c r="Z78" s="775"/>
      <c r="AA78" s="557" t="str">
        <f>IF(AA77="","",VLOOKUP(AA77,'[9]シフト記号表（従来型・ユニット型共通）'!$C$6:$L$47,10,FALSE))</f>
        <v/>
      </c>
      <c r="AB78" s="558" t="str">
        <f>IF(AB77="","",VLOOKUP(AB77,'[9]シフト記号表（従来型・ユニット型共通）'!$C$6:$L$47,10,FALSE))</f>
        <v/>
      </c>
      <c r="AC78" s="558" t="str">
        <f>IF(AC77="","",VLOOKUP(AC77,'[9]シフト記号表（従来型・ユニット型共通）'!$C$6:$L$47,10,FALSE))</f>
        <v/>
      </c>
      <c r="AD78" s="558" t="str">
        <f>IF(AD77="","",VLOOKUP(AD77,'[9]シフト記号表（従来型・ユニット型共通）'!$C$6:$L$47,10,FALSE))</f>
        <v/>
      </c>
      <c r="AE78" s="558" t="str">
        <f>IF(AE77="","",VLOOKUP(AE77,'[9]シフト記号表（従来型・ユニット型共通）'!$C$6:$L$47,10,FALSE))</f>
        <v/>
      </c>
      <c r="AF78" s="558" t="str">
        <f>IF(AF77="","",VLOOKUP(AF77,'[9]シフト記号表（従来型・ユニット型共通）'!$C$6:$L$47,10,FALSE))</f>
        <v/>
      </c>
      <c r="AG78" s="559" t="str">
        <f>IF(AG77="","",VLOOKUP(AG77,'[9]シフト記号表（従来型・ユニット型共通）'!$C$6:$L$47,10,FALSE))</f>
        <v/>
      </c>
      <c r="AH78" s="557" t="str">
        <f>IF(AH77="","",VLOOKUP(AH77,'[9]シフト記号表（従来型・ユニット型共通）'!$C$6:$L$47,10,FALSE))</f>
        <v/>
      </c>
      <c r="AI78" s="558" t="str">
        <f>IF(AI77="","",VLOOKUP(AI77,'[9]シフト記号表（従来型・ユニット型共通）'!$C$6:$L$47,10,FALSE))</f>
        <v/>
      </c>
      <c r="AJ78" s="558" t="str">
        <f>IF(AJ77="","",VLOOKUP(AJ77,'[9]シフト記号表（従来型・ユニット型共通）'!$C$6:$L$47,10,FALSE))</f>
        <v/>
      </c>
      <c r="AK78" s="558" t="str">
        <f>IF(AK77="","",VLOOKUP(AK77,'[9]シフト記号表（従来型・ユニット型共通）'!$C$6:$L$47,10,FALSE))</f>
        <v/>
      </c>
      <c r="AL78" s="558" t="str">
        <f>IF(AL77="","",VLOOKUP(AL77,'[9]シフト記号表（従来型・ユニット型共通）'!$C$6:$L$47,10,FALSE))</f>
        <v/>
      </c>
      <c r="AM78" s="558" t="str">
        <f>IF(AM77="","",VLOOKUP(AM77,'[9]シフト記号表（従来型・ユニット型共通）'!$C$6:$L$47,10,FALSE))</f>
        <v/>
      </c>
      <c r="AN78" s="559" t="str">
        <f>IF(AN77="","",VLOOKUP(AN77,'[9]シフト記号表（従来型・ユニット型共通）'!$C$6:$L$47,10,FALSE))</f>
        <v/>
      </c>
      <c r="AO78" s="557" t="str">
        <f>IF(AO77="","",VLOOKUP(AO77,'[9]シフト記号表（従来型・ユニット型共通）'!$C$6:$L$47,10,FALSE))</f>
        <v/>
      </c>
      <c r="AP78" s="558" t="str">
        <f>IF(AP77="","",VLOOKUP(AP77,'[9]シフト記号表（従来型・ユニット型共通）'!$C$6:$L$47,10,FALSE))</f>
        <v/>
      </c>
      <c r="AQ78" s="558" t="str">
        <f>IF(AQ77="","",VLOOKUP(AQ77,'[9]シフト記号表（従来型・ユニット型共通）'!$C$6:$L$47,10,FALSE))</f>
        <v/>
      </c>
      <c r="AR78" s="558" t="str">
        <f>IF(AR77="","",VLOOKUP(AR77,'[9]シフト記号表（従来型・ユニット型共通）'!$C$6:$L$47,10,FALSE))</f>
        <v/>
      </c>
      <c r="AS78" s="558" t="str">
        <f>IF(AS77="","",VLOOKUP(AS77,'[9]シフト記号表（従来型・ユニット型共通）'!$C$6:$L$47,10,FALSE))</f>
        <v/>
      </c>
      <c r="AT78" s="558" t="str">
        <f>IF(AT77="","",VLOOKUP(AT77,'[9]シフト記号表（従来型・ユニット型共通）'!$C$6:$L$47,10,FALSE))</f>
        <v/>
      </c>
      <c r="AU78" s="559" t="str">
        <f>IF(AU77="","",VLOOKUP(AU77,'[9]シフト記号表（従来型・ユニット型共通）'!$C$6:$L$47,10,FALSE))</f>
        <v/>
      </c>
      <c r="AV78" s="557" t="str">
        <f>IF(AV77="","",VLOOKUP(AV77,'[9]シフト記号表（従来型・ユニット型共通）'!$C$6:$L$47,10,FALSE))</f>
        <v/>
      </c>
      <c r="AW78" s="558" t="str">
        <f>IF(AW77="","",VLOOKUP(AW77,'[9]シフト記号表（従来型・ユニット型共通）'!$C$6:$L$47,10,FALSE))</f>
        <v/>
      </c>
      <c r="AX78" s="558" t="str">
        <f>IF(AX77="","",VLOOKUP(AX77,'[9]シフト記号表（従来型・ユニット型共通）'!$C$6:$L$47,10,FALSE))</f>
        <v/>
      </c>
      <c r="AY78" s="558" t="str">
        <f>IF(AY77="","",VLOOKUP(AY77,'[9]シフト記号表（従来型・ユニット型共通）'!$C$6:$L$47,10,FALSE))</f>
        <v/>
      </c>
      <c r="AZ78" s="558" t="str">
        <f>IF(AZ77="","",VLOOKUP(AZ77,'[9]シフト記号表（従来型・ユニット型共通）'!$C$6:$L$47,10,FALSE))</f>
        <v/>
      </c>
      <c r="BA78" s="558" t="str">
        <f>IF(BA77="","",VLOOKUP(BA77,'[9]シフト記号表（従来型・ユニット型共通）'!$C$6:$L$47,10,FALSE))</f>
        <v/>
      </c>
      <c r="BB78" s="559" t="str">
        <f>IF(BB77="","",VLOOKUP(BB77,'[9]シフト記号表（従来型・ユニット型共通）'!$C$6:$L$47,10,FALSE))</f>
        <v/>
      </c>
      <c r="BC78" s="557" t="str">
        <f>IF(BC77="","",VLOOKUP(BC77,'[9]シフト記号表（従来型・ユニット型共通）'!$C$6:$L$47,10,FALSE))</f>
        <v/>
      </c>
      <c r="BD78" s="558" t="str">
        <f>IF(BD77="","",VLOOKUP(BD77,'[9]シフト記号表（従来型・ユニット型共通）'!$C$6:$L$47,10,FALSE))</f>
        <v/>
      </c>
      <c r="BE78" s="558" t="str">
        <f>IF(BE77="","",VLOOKUP(BE77,'[9]シフト記号表（従来型・ユニット型共通）'!$C$6:$L$47,10,FALSE))</f>
        <v/>
      </c>
      <c r="BF78" s="2132">
        <f>IF($BI$3="４週",SUM(AA78:BB78),IF($BI$3="暦月",SUM(AA78:BE78),""))</f>
        <v>0</v>
      </c>
      <c r="BG78" s="2133"/>
      <c r="BH78" s="2134">
        <f>IF($BI$3="４週",BF78/4,IF($BI$3="暦月",(BF78/($BI$8/7)),""))</f>
        <v>0</v>
      </c>
      <c r="BI78" s="2133"/>
      <c r="BJ78" s="2129"/>
      <c r="BK78" s="2130"/>
      <c r="BL78" s="2130"/>
      <c r="BM78" s="2130"/>
      <c r="BN78" s="2131"/>
    </row>
    <row r="79" spans="2:66" ht="20.25" customHeight="1" x14ac:dyDescent="0.15">
      <c r="B79" s="2049">
        <f>B77+1</f>
        <v>32</v>
      </c>
      <c r="C79" s="2420"/>
      <c r="D79" s="2422"/>
      <c r="E79" s="2036"/>
      <c r="F79" s="2423"/>
      <c r="G79" s="2121"/>
      <c r="H79" s="2122"/>
      <c r="I79" s="761"/>
      <c r="J79" s="762"/>
      <c r="K79" s="761"/>
      <c r="L79" s="762"/>
      <c r="M79" s="2123"/>
      <c r="N79" s="2124"/>
      <c r="O79" s="2125"/>
      <c r="P79" s="2126"/>
      <c r="Q79" s="2126"/>
      <c r="R79" s="2122"/>
      <c r="S79" s="2066"/>
      <c r="T79" s="2067"/>
      <c r="U79" s="2067"/>
      <c r="V79" s="2067"/>
      <c r="W79" s="2068"/>
      <c r="X79" s="776" t="s">
        <v>887</v>
      </c>
      <c r="Y79" s="777"/>
      <c r="Z79" s="778"/>
      <c r="AA79" s="549"/>
      <c r="AB79" s="550"/>
      <c r="AC79" s="550"/>
      <c r="AD79" s="550"/>
      <c r="AE79" s="550"/>
      <c r="AF79" s="550"/>
      <c r="AG79" s="551"/>
      <c r="AH79" s="549"/>
      <c r="AI79" s="550"/>
      <c r="AJ79" s="550"/>
      <c r="AK79" s="550"/>
      <c r="AL79" s="550"/>
      <c r="AM79" s="550"/>
      <c r="AN79" s="551"/>
      <c r="AO79" s="549"/>
      <c r="AP79" s="550"/>
      <c r="AQ79" s="550"/>
      <c r="AR79" s="550"/>
      <c r="AS79" s="550"/>
      <c r="AT79" s="550"/>
      <c r="AU79" s="551"/>
      <c r="AV79" s="549"/>
      <c r="AW79" s="550"/>
      <c r="AX79" s="550"/>
      <c r="AY79" s="550"/>
      <c r="AZ79" s="550"/>
      <c r="BA79" s="550"/>
      <c r="BB79" s="551"/>
      <c r="BC79" s="549"/>
      <c r="BD79" s="550"/>
      <c r="BE79" s="772"/>
      <c r="BF79" s="2127"/>
      <c r="BG79" s="2128"/>
      <c r="BH79" s="2116"/>
      <c r="BI79" s="2117"/>
      <c r="BJ79" s="2118"/>
      <c r="BK79" s="2119"/>
      <c r="BL79" s="2119"/>
      <c r="BM79" s="2119"/>
      <c r="BN79" s="2120"/>
    </row>
    <row r="80" spans="2:66" ht="20.25" customHeight="1" x14ac:dyDescent="0.15">
      <c r="B80" s="2050"/>
      <c r="C80" s="2421"/>
      <c r="D80" s="2424"/>
      <c r="E80" s="2036"/>
      <c r="F80" s="2423"/>
      <c r="G80" s="2135"/>
      <c r="H80" s="2136"/>
      <c r="I80" s="779"/>
      <c r="J80" s="780">
        <f>G79</f>
        <v>0</v>
      </c>
      <c r="K80" s="779"/>
      <c r="L80" s="780">
        <f>M79</f>
        <v>0</v>
      </c>
      <c r="M80" s="2137"/>
      <c r="N80" s="2138"/>
      <c r="O80" s="2139"/>
      <c r="P80" s="2140"/>
      <c r="Q80" s="2140"/>
      <c r="R80" s="2136"/>
      <c r="S80" s="2066"/>
      <c r="T80" s="2067"/>
      <c r="U80" s="2067"/>
      <c r="V80" s="2067"/>
      <c r="W80" s="2068"/>
      <c r="X80" s="773" t="s">
        <v>888</v>
      </c>
      <c r="Y80" s="774"/>
      <c r="Z80" s="775"/>
      <c r="AA80" s="557" t="str">
        <f>IF(AA79="","",VLOOKUP(AA79,'[9]シフト記号表（従来型・ユニット型共通）'!$C$6:$L$47,10,FALSE))</f>
        <v/>
      </c>
      <c r="AB80" s="558" t="str">
        <f>IF(AB79="","",VLOOKUP(AB79,'[9]シフト記号表（従来型・ユニット型共通）'!$C$6:$L$47,10,FALSE))</f>
        <v/>
      </c>
      <c r="AC80" s="558" t="str">
        <f>IF(AC79="","",VLOOKUP(AC79,'[9]シフト記号表（従来型・ユニット型共通）'!$C$6:$L$47,10,FALSE))</f>
        <v/>
      </c>
      <c r="AD80" s="558" t="str">
        <f>IF(AD79="","",VLOOKUP(AD79,'[9]シフト記号表（従来型・ユニット型共通）'!$C$6:$L$47,10,FALSE))</f>
        <v/>
      </c>
      <c r="AE80" s="558" t="str">
        <f>IF(AE79="","",VLOOKUP(AE79,'[9]シフト記号表（従来型・ユニット型共通）'!$C$6:$L$47,10,FALSE))</f>
        <v/>
      </c>
      <c r="AF80" s="558" t="str">
        <f>IF(AF79="","",VLOOKUP(AF79,'[9]シフト記号表（従来型・ユニット型共通）'!$C$6:$L$47,10,FALSE))</f>
        <v/>
      </c>
      <c r="AG80" s="559" t="str">
        <f>IF(AG79="","",VLOOKUP(AG79,'[9]シフト記号表（従来型・ユニット型共通）'!$C$6:$L$47,10,FALSE))</f>
        <v/>
      </c>
      <c r="AH80" s="557" t="str">
        <f>IF(AH79="","",VLOOKUP(AH79,'[9]シフト記号表（従来型・ユニット型共通）'!$C$6:$L$47,10,FALSE))</f>
        <v/>
      </c>
      <c r="AI80" s="558" t="str">
        <f>IF(AI79="","",VLOOKUP(AI79,'[9]シフト記号表（従来型・ユニット型共通）'!$C$6:$L$47,10,FALSE))</f>
        <v/>
      </c>
      <c r="AJ80" s="558" t="str">
        <f>IF(AJ79="","",VLOOKUP(AJ79,'[9]シフト記号表（従来型・ユニット型共通）'!$C$6:$L$47,10,FALSE))</f>
        <v/>
      </c>
      <c r="AK80" s="558" t="str">
        <f>IF(AK79="","",VLOOKUP(AK79,'[9]シフト記号表（従来型・ユニット型共通）'!$C$6:$L$47,10,FALSE))</f>
        <v/>
      </c>
      <c r="AL80" s="558" t="str">
        <f>IF(AL79="","",VLOOKUP(AL79,'[9]シフト記号表（従来型・ユニット型共通）'!$C$6:$L$47,10,FALSE))</f>
        <v/>
      </c>
      <c r="AM80" s="558" t="str">
        <f>IF(AM79="","",VLOOKUP(AM79,'[9]シフト記号表（従来型・ユニット型共通）'!$C$6:$L$47,10,FALSE))</f>
        <v/>
      </c>
      <c r="AN80" s="559" t="str">
        <f>IF(AN79="","",VLOOKUP(AN79,'[9]シフト記号表（従来型・ユニット型共通）'!$C$6:$L$47,10,FALSE))</f>
        <v/>
      </c>
      <c r="AO80" s="557" t="str">
        <f>IF(AO79="","",VLOOKUP(AO79,'[9]シフト記号表（従来型・ユニット型共通）'!$C$6:$L$47,10,FALSE))</f>
        <v/>
      </c>
      <c r="AP80" s="558" t="str">
        <f>IF(AP79="","",VLOOKUP(AP79,'[9]シフト記号表（従来型・ユニット型共通）'!$C$6:$L$47,10,FALSE))</f>
        <v/>
      </c>
      <c r="AQ80" s="558" t="str">
        <f>IF(AQ79="","",VLOOKUP(AQ79,'[9]シフト記号表（従来型・ユニット型共通）'!$C$6:$L$47,10,FALSE))</f>
        <v/>
      </c>
      <c r="AR80" s="558" t="str">
        <f>IF(AR79="","",VLOOKUP(AR79,'[9]シフト記号表（従来型・ユニット型共通）'!$C$6:$L$47,10,FALSE))</f>
        <v/>
      </c>
      <c r="AS80" s="558" t="str">
        <f>IF(AS79="","",VLOOKUP(AS79,'[9]シフト記号表（従来型・ユニット型共通）'!$C$6:$L$47,10,FALSE))</f>
        <v/>
      </c>
      <c r="AT80" s="558" t="str">
        <f>IF(AT79="","",VLOOKUP(AT79,'[9]シフト記号表（従来型・ユニット型共通）'!$C$6:$L$47,10,FALSE))</f>
        <v/>
      </c>
      <c r="AU80" s="559" t="str">
        <f>IF(AU79="","",VLOOKUP(AU79,'[9]シフト記号表（従来型・ユニット型共通）'!$C$6:$L$47,10,FALSE))</f>
        <v/>
      </c>
      <c r="AV80" s="557" t="str">
        <f>IF(AV79="","",VLOOKUP(AV79,'[9]シフト記号表（従来型・ユニット型共通）'!$C$6:$L$47,10,FALSE))</f>
        <v/>
      </c>
      <c r="AW80" s="558" t="str">
        <f>IF(AW79="","",VLOOKUP(AW79,'[9]シフト記号表（従来型・ユニット型共通）'!$C$6:$L$47,10,FALSE))</f>
        <v/>
      </c>
      <c r="AX80" s="558" t="str">
        <f>IF(AX79="","",VLOOKUP(AX79,'[9]シフト記号表（従来型・ユニット型共通）'!$C$6:$L$47,10,FALSE))</f>
        <v/>
      </c>
      <c r="AY80" s="558" t="str">
        <f>IF(AY79="","",VLOOKUP(AY79,'[9]シフト記号表（従来型・ユニット型共通）'!$C$6:$L$47,10,FALSE))</f>
        <v/>
      </c>
      <c r="AZ80" s="558" t="str">
        <f>IF(AZ79="","",VLOOKUP(AZ79,'[9]シフト記号表（従来型・ユニット型共通）'!$C$6:$L$47,10,FALSE))</f>
        <v/>
      </c>
      <c r="BA80" s="558" t="str">
        <f>IF(BA79="","",VLOOKUP(BA79,'[9]シフト記号表（従来型・ユニット型共通）'!$C$6:$L$47,10,FALSE))</f>
        <v/>
      </c>
      <c r="BB80" s="559" t="str">
        <f>IF(BB79="","",VLOOKUP(BB79,'[9]シフト記号表（従来型・ユニット型共通）'!$C$6:$L$47,10,FALSE))</f>
        <v/>
      </c>
      <c r="BC80" s="557" t="str">
        <f>IF(BC79="","",VLOOKUP(BC79,'[9]シフト記号表（従来型・ユニット型共通）'!$C$6:$L$47,10,FALSE))</f>
        <v/>
      </c>
      <c r="BD80" s="558" t="str">
        <f>IF(BD79="","",VLOOKUP(BD79,'[9]シフト記号表（従来型・ユニット型共通）'!$C$6:$L$47,10,FALSE))</f>
        <v/>
      </c>
      <c r="BE80" s="558" t="str">
        <f>IF(BE79="","",VLOOKUP(BE79,'[9]シフト記号表（従来型・ユニット型共通）'!$C$6:$L$47,10,FALSE))</f>
        <v/>
      </c>
      <c r="BF80" s="2132">
        <f>IF($BI$3="４週",SUM(AA80:BB80),IF($BI$3="暦月",SUM(AA80:BE80),""))</f>
        <v>0</v>
      </c>
      <c r="BG80" s="2133"/>
      <c r="BH80" s="2134">
        <f>IF($BI$3="４週",BF80/4,IF($BI$3="暦月",(BF80/($BI$8/7)),""))</f>
        <v>0</v>
      </c>
      <c r="BI80" s="2133"/>
      <c r="BJ80" s="2129"/>
      <c r="BK80" s="2130"/>
      <c r="BL80" s="2130"/>
      <c r="BM80" s="2130"/>
      <c r="BN80" s="2131"/>
    </row>
    <row r="81" spans="2:66" ht="20.25" customHeight="1" x14ac:dyDescent="0.15">
      <c r="B81" s="2049">
        <f>B79+1</f>
        <v>33</v>
      </c>
      <c r="C81" s="2420"/>
      <c r="D81" s="2422"/>
      <c r="E81" s="2036"/>
      <c r="F81" s="2423"/>
      <c r="G81" s="2121"/>
      <c r="H81" s="2122"/>
      <c r="I81" s="761"/>
      <c r="J81" s="762"/>
      <c r="K81" s="761"/>
      <c r="L81" s="762"/>
      <c r="M81" s="2123"/>
      <c r="N81" s="2124"/>
      <c r="O81" s="2125"/>
      <c r="P81" s="2126"/>
      <c r="Q81" s="2126"/>
      <c r="R81" s="2122"/>
      <c r="S81" s="2066"/>
      <c r="T81" s="2067"/>
      <c r="U81" s="2067"/>
      <c r="V81" s="2067"/>
      <c r="W81" s="2068"/>
      <c r="X81" s="776" t="s">
        <v>887</v>
      </c>
      <c r="Y81" s="777"/>
      <c r="Z81" s="778"/>
      <c r="AA81" s="549"/>
      <c r="AB81" s="550"/>
      <c r="AC81" s="550"/>
      <c r="AD81" s="550"/>
      <c r="AE81" s="550"/>
      <c r="AF81" s="550"/>
      <c r="AG81" s="551"/>
      <c r="AH81" s="549"/>
      <c r="AI81" s="550"/>
      <c r="AJ81" s="550"/>
      <c r="AK81" s="550"/>
      <c r="AL81" s="550"/>
      <c r="AM81" s="550"/>
      <c r="AN81" s="551"/>
      <c r="AO81" s="549"/>
      <c r="AP81" s="550"/>
      <c r="AQ81" s="550"/>
      <c r="AR81" s="550"/>
      <c r="AS81" s="550"/>
      <c r="AT81" s="550"/>
      <c r="AU81" s="551"/>
      <c r="AV81" s="549"/>
      <c r="AW81" s="550"/>
      <c r="AX81" s="550"/>
      <c r="AY81" s="550"/>
      <c r="AZ81" s="550"/>
      <c r="BA81" s="550"/>
      <c r="BB81" s="551"/>
      <c r="BC81" s="549"/>
      <c r="BD81" s="550"/>
      <c r="BE81" s="772"/>
      <c r="BF81" s="2127"/>
      <c r="BG81" s="2128"/>
      <c r="BH81" s="2116"/>
      <c r="BI81" s="2117"/>
      <c r="BJ81" s="2118"/>
      <c r="BK81" s="2119"/>
      <c r="BL81" s="2119"/>
      <c r="BM81" s="2119"/>
      <c r="BN81" s="2120"/>
    </row>
    <row r="82" spans="2:66" ht="20.25" customHeight="1" x14ac:dyDescent="0.15">
      <c r="B82" s="2050"/>
      <c r="C82" s="2421"/>
      <c r="D82" s="2424"/>
      <c r="E82" s="2036"/>
      <c r="F82" s="2423"/>
      <c r="G82" s="2135"/>
      <c r="H82" s="2136"/>
      <c r="I82" s="779"/>
      <c r="J82" s="780">
        <f>G81</f>
        <v>0</v>
      </c>
      <c r="K82" s="779"/>
      <c r="L82" s="780">
        <f>M81</f>
        <v>0</v>
      </c>
      <c r="M82" s="2137"/>
      <c r="N82" s="2138"/>
      <c r="O82" s="2139"/>
      <c r="P82" s="2140"/>
      <c r="Q82" s="2140"/>
      <c r="R82" s="2136"/>
      <c r="S82" s="2066"/>
      <c r="T82" s="2067"/>
      <c r="U82" s="2067"/>
      <c r="V82" s="2067"/>
      <c r="W82" s="2068"/>
      <c r="X82" s="773" t="s">
        <v>888</v>
      </c>
      <c r="Y82" s="774"/>
      <c r="Z82" s="775"/>
      <c r="AA82" s="557" t="str">
        <f>IF(AA81="","",VLOOKUP(AA81,'[9]シフト記号表（従来型・ユニット型共通）'!$C$6:$L$47,10,FALSE))</f>
        <v/>
      </c>
      <c r="AB82" s="558" t="str">
        <f>IF(AB81="","",VLOOKUP(AB81,'[9]シフト記号表（従来型・ユニット型共通）'!$C$6:$L$47,10,FALSE))</f>
        <v/>
      </c>
      <c r="AC82" s="558" t="str">
        <f>IF(AC81="","",VLOOKUP(AC81,'[9]シフト記号表（従来型・ユニット型共通）'!$C$6:$L$47,10,FALSE))</f>
        <v/>
      </c>
      <c r="AD82" s="558" t="str">
        <f>IF(AD81="","",VLOOKUP(AD81,'[9]シフト記号表（従来型・ユニット型共通）'!$C$6:$L$47,10,FALSE))</f>
        <v/>
      </c>
      <c r="AE82" s="558" t="str">
        <f>IF(AE81="","",VLOOKUP(AE81,'[9]シフト記号表（従来型・ユニット型共通）'!$C$6:$L$47,10,FALSE))</f>
        <v/>
      </c>
      <c r="AF82" s="558" t="str">
        <f>IF(AF81="","",VLOOKUP(AF81,'[9]シフト記号表（従来型・ユニット型共通）'!$C$6:$L$47,10,FALSE))</f>
        <v/>
      </c>
      <c r="AG82" s="559" t="str">
        <f>IF(AG81="","",VLOOKUP(AG81,'[9]シフト記号表（従来型・ユニット型共通）'!$C$6:$L$47,10,FALSE))</f>
        <v/>
      </c>
      <c r="AH82" s="557" t="str">
        <f>IF(AH81="","",VLOOKUP(AH81,'[9]シフト記号表（従来型・ユニット型共通）'!$C$6:$L$47,10,FALSE))</f>
        <v/>
      </c>
      <c r="AI82" s="558" t="str">
        <f>IF(AI81="","",VLOOKUP(AI81,'[9]シフト記号表（従来型・ユニット型共通）'!$C$6:$L$47,10,FALSE))</f>
        <v/>
      </c>
      <c r="AJ82" s="558" t="str">
        <f>IF(AJ81="","",VLOOKUP(AJ81,'[9]シフト記号表（従来型・ユニット型共通）'!$C$6:$L$47,10,FALSE))</f>
        <v/>
      </c>
      <c r="AK82" s="558" t="str">
        <f>IF(AK81="","",VLOOKUP(AK81,'[9]シフト記号表（従来型・ユニット型共通）'!$C$6:$L$47,10,FALSE))</f>
        <v/>
      </c>
      <c r="AL82" s="558" t="str">
        <f>IF(AL81="","",VLOOKUP(AL81,'[9]シフト記号表（従来型・ユニット型共通）'!$C$6:$L$47,10,FALSE))</f>
        <v/>
      </c>
      <c r="AM82" s="558" t="str">
        <f>IF(AM81="","",VLOOKUP(AM81,'[9]シフト記号表（従来型・ユニット型共通）'!$C$6:$L$47,10,FALSE))</f>
        <v/>
      </c>
      <c r="AN82" s="559" t="str">
        <f>IF(AN81="","",VLOOKUP(AN81,'[9]シフト記号表（従来型・ユニット型共通）'!$C$6:$L$47,10,FALSE))</f>
        <v/>
      </c>
      <c r="AO82" s="557" t="str">
        <f>IF(AO81="","",VLOOKUP(AO81,'[9]シフト記号表（従来型・ユニット型共通）'!$C$6:$L$47,10,FALSE))</f>
        <v/>
      </c>
      <c r="AP82" s="558" t="str">
        <f>IF(AP81="","",VLOOKUP(AP81,'[9]シフト記号表（従来型・ユニット型共通）'!$C$6:$L$47,10,FALSE))</f>
        <v/>
      </c>
      <c r="AQ82" s="558" t="str">
        <f>IF(AQ81="","",VLOOKUP(AQ81,'[9]シフト記号表（従来型・ユニット型共通）'!$C$6:$L$47,10,FALSE))</f>
        <v/>
      </c>
      <c r="AR82" s="558" t="str">
        <f>IF(AR81="","",VLOOKUP(AR81,'[9]シフト記号表（従来型・ユニット型共通）'!$C$6:$L$47,10,FALSE))</f>
        <v/>
      </c>
      <c r="AS82" s="558" t="str">
        <f>IF(AS81="","",VLOOKUP(AS81,'[9]シフト記号表（従来型・ユニット型共通）'!$C$6:$L$47,10,FALSE))</f>
        <v/>
      </c>
      <c r="AT82" s="558" t="str">
        <f>IF(AT81="","",VLOOKUP(AT81,'[9]シフト記号表（従来型・ユニット型共通）'!$C$6:$L$47,10,FALSE))</f>
        <v/>
      </c>
      <c r="AU82" s="559" t="str">
        <f>IF(AU81="","",VLOOKUP(AU81,'[9]シフト記号表（従来型・ユニット型共通）'!$C$6:$L$47,10,FALSE))</f>
        <v/>
      </c>
      <c r="AV82" s="557" t="str">
        <f>IF(AV81="","",VLOOKUP(AV81,'[9]シフト記号表（従来型・ユニット型共通）'!$C$6:$L$47,10,FALSE))</f>
        <v/>
      </c>
      <c r="AW82" s="558" t="str">
        <f>IF(AW81="","",VLOOKUP(AW81,'[9]シフト記号表（従来型・ユニット型共通）'!$C$6:$L$47,10,FALSE))</f>
        <v/>
      </c>
      <c r="AX82" s="558" t="str">
        <f>IF(AX81="","",VLOOKUP(AX81,'[9]シフト記号表（従来型・ユニット型共通）'!$C$6:$L$47,10,FALSE))</f>
        <v/>
      </c>
      <c r="AY82" s="558" t="str">
        <f>IF(AY81="","",VLOOKUP(AY81,'[9]シフト記号表（従来型・ユニット型共通）'!$C$6:$L$47,10,FALSE))</f>
        <v/>
      </c>
      <c r="AZ82" s="558" t="str">
        <f>IF(AZ81="","",VLOOKUP(AZ81,'[9]シフト記号表（従来型・ユニット型共通）'!$C$6:$L$47,10,FALSE))</f>
        <v/>
      </c>
      <c r="BA82" s="558" t="str">
        <f>IF(BA81="","",VLOOKUP(BA81,'[9]シフト記号表（従来型・ユニット型共通）'!$C$6:$L$47,10,FALSE))</f>
        <v/>
      </c>
      <c r="BB82" s="559" t="str">
        <f>IF(BB81="","",VLOOKUP(BB81,'[9]シフト記号表（従来型・ユニット型共通）'!$C$6:$L$47,10,FALSE))</f>
        <v/>
      </c>
      <c r="BC82" s="557" t="str">
        <f>IF(BC81="","",VLOOKUP(BC81,'[9]シフト記号表（従来型・ユニット型共通）'!$C$6:$L$47,10,FALSE))</f>
        <v/>
      </c>
      <c r="BD82" s="558" t="str">
        <f>IF(BD81="","",VLOOKUP(BD81,'[9]シフト記号表（従来型・ユニット型共通）'!$C$6:$L$47,10,FALSE))</f>
        <v/>
      </c>
      <c r="BE82" s="558" t="str">
        <f>IF(BE81="","",VLOOKUP(BE81,'[9]シフト記号表（従来型・ユニット型共通）'!$C$6:$L$47,10,FALSE))</f>
        <v/>
      </c>
      <c r="BF82" s="2132">
        <f>IF($BI$3="４週",SUM(AA82:BB82),IF($BI$3="暦月",SUM(AA82:BE82),""))</f>
        <v>0</v>
      </c>
      <c r="BG82" s="2133"/>
      <c r="BH82" s="2134">
        <f>IF($BI$3="４週",BF82/4,IF($BI$3="暦月",(BF82/($BI$8/7)),""))</f>
        <v>0</v>
      </c>
      <c r="BI82" s="2133"/>
      <c r="BJ82" s="2129"/>
      <c r="BK82" s="2130"/>
      <c r="BL82" s="2130"/>
      <c r="BM82" s="2130"/>
      <c r="BN82" s="2131"/>
    </row>
    <row r="83" spans="2:66" ht="20.25" customHeight="1" x14ac:dyDescent="0.15">
      <c r="B83" s="2049">
        <f>B81+1</f>
        <v>34</v>
      </c>
      <c r="C83" s="2420"/>
      <c r="D83" s="2422"/>
      <c r="E83" s="2036"/>
      <c r="F83" s="2423"/>
      <c r="G83" s="2121"/>
      <c r="H83" s="2122"/>
      <c r="I83" s="761"/>
      <c r="J83" s="762"/>
      <c r="K83" s="761"/>
      <c r="L83" s="762"/>
      <c r="M83" s="2123"/>
      <c r="N83" s="2124"/>
      <c r="O83" s="2125"/>
      <c r="P83" s="2126"/>
      <c r="Q83" s="2126"/>
      <c r="R83" s="2122"/>
      <c r="S83" s="2066"/>
      <c r="T83" s="2067"/>
      <c r="U83" s="2067"/>
      <c r="V83" s="2067"/>
      <c r="W83" s="2068"/>
      <c r="X83" s="776" t="s">
        <v>887</v>
      </c>
      <c r="Y83" s="777"/>
      <c r="Z83" s="778"/>
      <c r="AA83" s="549"/>
      <c r="AB83" s="550"/>
      <c r="AC83" s="550"/>
      <c r="AD83" s="550"/>
      <c r="AE83" s="550"/>
      <c r="AF83" s="550"/>
      <c r="AG83" s="551"/>
      <c r="AH83" s="549"/>
      <c r="AI83" s="550"/>
      <c r="AJ83" s="550"/>
      <c r="AK83" s="550"/>
      <c r="AL83" s="550"/>
      <c r="AM83" s="550"/>
      <c r="AN83" s="551"/>
      <c r="AO83" s="549"/>
      <c r="AP83" s="550"/>
      <c r="AQ83" s="550"/>
      <c r="AR83" s="550"/>
      <c r="AS83" s="550"/>
      <c r="AT83" s="550"/>
      <c r="AU83" s="551"/>
      <c r="AV83" s="549"/>
      <c r="AW83" s="550"/>
      <c r="AX83" s="550"/>
      <c r="AY83" s="550"/>
      <c r="AZ83" s="550"/>
      <c r="BA83" s="550"/>
      <c r="BB83" s="551"/>
      <c r="BC83" s="549"/>
      <c r="BD83" s="550"/>
      <c r="BE83" s="772"/>
      <c r="BF83" s="2127"/>
      <c r="BG83" s="2128"/>
      <c r="BH83" s="2116"/>
      <c r="BI83" s="2117"/>
      <c r="BJ83" s="2118"/>
      <c r="BK83" s="2119"/>
      <c r="BL83" s="2119"/>
      <c r="BM83" s="2119"/>
      <c r="BN83" s="2120"/>
    </row>
    <row r="84" spans="2:66" ht="20.25" customHeight="1" x14ac:dyDescent="0.15">
      <c r="B84" s="2050"/>
      <c r="C84" s="2421"/>
      <c r="D84" s="2424"/>
      <c r="E84" s="2036"/>
      <c r="F84" s="2423"/>
      <c r="G84" s="2135"/>
      <c r="H84" s="2136"/>
      <c r="I84" s="779"/>
      <c r="J84" s="780">
        <f>G83</f>
        <v>0</v>
      </c>
      <c r="K84" s="779"/>
      <c r="L84" s="780">
        <f>M83</f>
        <v>0</v>
      </c>
      <c r="M84" s="2137"/>
      <c r="N84" s="2138"/>
      <c r="O84" s="2139"/>
      <c r="P84" s="2140"/>
      <c r="Q84" s="2140"/>
      <c r="R84" s="2136"/>
      <c r="S84" s="2066"/>
      <c r="T84" s="2067"/>
      <c r="U84" s="2067"/>
      <c r="V84" s="2067"/>
      <c r="W84" s="2068"/>
      <c r="X84" s="773" t="s">
        <v>888</v>
      </c>
      <c r="Y84" s="774"/>
      <c r="Z84" s="775"/>
      <c r="AA84" s="557" t="str">
        <f>IF(AA83="","",VLOOKUP(AA83,'[9]シフト記号表（従来型・ユニット型共通）'!$C$6:$L$47,10,FALSE))</f>
        <v/>
      </c>
      <c r="AB84" s="558" t="str">
        <f>IF(AB83="","",VLOOKUP(AB83,'[9]シフト記号表（従来型・ユニット型共通）'!$C$6:$L$47,10,FALSE))</f>
        <v/>
      </c>
      <c r="AC84" s="558" t="str">
        <f>IF(AC83="","",VLOOKUP(AC83,'[9]シフト記号表（従来型・ユニット型共通）'!$C$6:$L$47,10,FALSE))</f>
        <v/>
      </c>
      <c r="AD84" s="558" t="str">
        <f>IF(AD83="","",VLOOKUP(AD83,'[9]シフト記号表（従来型・ユニット型共通）'!$C$6:$L$47,10,FALSE))</f>
        <v/>
      </c>
      <c r="AE84" s="558" t="str">
        <f>IF(AE83="","",VLOOKUP(AE83,'[9]シフト記号表（従来型・ユニット型共通）'!$C$6:$L$47,10,FALSE))</f>
        <v/>
      </c>
      <c r="AF84" s="558" t="str">
        <f>IF(AF83="","",VLOOKUP(AF83,'[9]シフト記号表（従来型・ユニット型共通）'!$C$6:$L$47,10,FALSE))</f>
        <v/>
      </c>
      <c r="AG84" s="559" t="str">
        <f>IF(AG83="","",VLOOKUP(AG83,'[9]シフト記号表（従来型・ユニット型共通）'!$C$6:$L$47,10,FALSE))</f>
        <v/>
      </c>
      <c r="AH84" s="557" t="str">
        <f>IF(AH83="","",VLOOKUP(AH83,'[9]シフト記号表（従来型・ユニット型共通）'!$C$6:$L$47,10,FALSE))</f>
        <v/>
      </c>
      <c r="AI84" s="558" t="str">
        <f>IF(AI83="","",VLOOKUP(AI83,'[9]シフト記号表（従来型・ユニット型共通）'!$C$6:$L$47,10,FALSE))</f>
        <v/>
      </c>
      <c r="AJ84" s="558" t="str">
        <f>IF(AJ83="","",VLOOKUP(AJ83,'[9]シフト記号表（従来型・ユニット型共通）'!$C$6:$L$47,10,FALSE))</f>
        <v/>
      </c>
      <c r="AK84" s="558" t="str">
        <f>IF(AK83="","",VLOOKUP(AK83,'[9]シフト記号表（従来型・ユニット型共通）'!$C$6:$L$47,10,FALSE))</f>
        <v/>
      </c>
      <c r="AL84" s="558" t="str">
        <f>IF(AL83="","",VLOOKUP(AL83,'[9]シフト記号表（従来型・ユニット型共通）'!$C$6:$L$47,10,FALSE))</f>
        <v/>
      </c>
      <c r="AM84" s="558" t="str">
        <f>IF(AM83="","",VLOOKUP(AM83,'[9]シフト記号表（従来型・ユニット型共通）'!$C$6:$L$47,10,FALSE))</f>
        <v/>
      </c>
      <c r="AN84" s="559" t="str">
        <f>IF(AN83="","",VLOOKUP(AN83,'[9]シフト記号表（従来型・ユニット型共通）'!$C$6:$L$47,10,FALSE))</f>
        <v/>
      </c>
      <c r="AO84" s="557" t="str">
        <f>IF(AO83="","",VLOOKUP(AO83,'[9]シフト記号表（従来型・ユニット型共通）'!$C$6:$L$47,10,FALSE))</f>
        <v/>
      </c>
      <c r="AP84" s="558" t="str">
        <f>IF(AP83="","",VLOOKUP(AP83,'[9]シフト記号表（従来型・ユニット型共通）'!$C$6:$L$47,10,FALSE))</f>
        <v/>
      </c>
      <c r="AQ84" s="558" t="str">
        <f>IF(AQ83="","",VLOOKUP(AQ83,'[9]シフト記号表（従来型・ユニット型共通）'!$C$6:$L$47,10,FALSE))</f>
        <v/>
      </c>
      <c r="AR84" s="558" t="str">
        <f>IF(AR83="","",VLOOKUP(AR83,'[9]シフト記号表（従来型・ユニット型共通）'!$C$6:$L$47,10,FALSE))</f>
        <v/>
      </c>
      <c r="AS84" s="558" t="str">
        <f>IF(AS83="","",VLOOKUP(AS83,'[9]シフト記号表（従来型・ユニット型共通）'!$C$6:$L$47,10,FALSE))</f>
        <v/>
      </c>
      <c r="AT84" s="558" t="str">
        <f>IF(AT83="","",VLOOKUP(AT83,'[9]シフト記号表（従来型・ユニット型共通）'!$C$6:$L$47,10,FALSE))</f>
        <v/>
      </c>
      <c r="AU84" s="559" t="str">
        <f>IF(AU83="","",VLOOKUP(AU83,'[9]シフト記号表（従来型・ユニット型共通）'!$C$6:$L$47,10,FALSE))</f>
        <v/>
      </c>
      <c r="AV84" s="557" t="str">
        <f>IF(AV83="","",VLOOKUP(AV83,'[9]シフト記号表（従来型・ユニット型共通）'!$C$6:$L$47,10,FALSE))</f>
        <v/>
      </c>
      <c r="AW84" s="558" t="str">
        <f>IF(AW83="","",VLOOKUP(AW83,'[9]シフト記号表（従来型・ユニット型共通）'!$C$6:$L$47,10,FALSE))</f>
        <v/>
      </c>
      <c r="AX84" s="558" t="str">
        <f>IF(AX83="","",VLOOKUP(AX83,'[9]シフト記号表（従来型・ユニット型共通）'!$C$6:$L$47,10,FALSE))</f>
        <v/>
      </c>
      <c r="AY84" s="558" t="str">
        <f>IF(AY83="","",VLOOKUP(AY83,'[9]シフト記号表（従来型・ユニット型共通）'!$C$6:$L$47,10,FALSE))</f>
        <v/>
      </c>
      <c r="AZ84" s="558" t="str">
        <f>IF(AZ83="","",VLOOKUP(AZ83,'[9]シフト記号表（従来型・ユニット型共通）'!$C$6:$L$47,10,FALSE))</f>
        <v/>
      </c>
      <c r="BA84" s="558" t="str">
        <f>IF(BA83="","",VLOOKUP(BA83,'[9]シフト記号表（従来型・ユニット型共通）'!$C$6:$L$47,10,FALSE))</f>
        <v/>
      </c>
      <c r="BB84" s="559" t="str">
        <f>IF(BB83="","",VLOOKUP(BB83,'[9]シフト記号表（従来型・ユニット型共通）'!$C$6:$L$47,10,FALSE))</f>
        <v/>
      </c>
      <c r="BC84" s="557" t="str">
        <f>IF(BC83="","",VLOOKUP(BC83,'[9]シフト記号表（従来型・ユニット型共通）'!$C$6:$L$47,10,FALSE))</f>
        <v/>
      </c>
      <c r="BD84" s="558" t="str">
        <f>IF(BD83="","",VLOOKUP(BD83,'[9]シフト記号表（従来型・ユニット型共通）'!$C$6:$L$47,10,FALSE))</f>
        <v/>
      </c>
      <c r="BE84" s="558" t="str">
        <f>IF(BE83="","",VLOOKUP(BE83,'[9]シフト記号表（従来型・ユニット型共通）'!$C$6:$L$47,10,FALSE))</f>
        <v/>
      </c>
      <c r="BF84" s="2132">
        <f>IF($BI$3="４週",SUM(AA84:BB84),IF($BI$3="暦月",SUM(AA84:BE84),""))</f>
        <v>0</v>
      </c>
      <c r="BG84" s="2133"/>
      <c r="BH84" s="2134">
        <f>IF($BI$3="４週",BF84/4,IF($BI$3="暦月",(BF84/($BI$8/7)),""))</f>
        <v>0</v>
      </c>
      <c r="BI84" s="2133"/>
      <c r="BJ84" s="2129"/>
      <c r="BK84" s="2130"/>
      <c r="BL84" s="2130"/>
      <c r="BM84" s="2130"/>
      <c r="BN84" s="2131"/>
    </row>
    <row r="85" spans="2:66" ht="20.25" customHeight="1" x14ac:dyDescent="0.15">
      <c r="B85" s="2049">
        <f>B83+1</f>
        <v>35</v>
      </c>
      <c r="C85" s="2420"/>
      <c r="D85" s="2422"/>
      <c r="E85" s="2036"/>
      <c r="F85" s="2423"/>
      <c r="G85" s="2121"/>
      <c r="H85" s="2122"/>
      <c r="I85" s="761"/>
      <c r="J85" s="762"/>
      <c r="K85" s="761"/>
      <c r="L85" s="762"/>
      <c r="M85" s="2123"/>
      <c r="N85" s="2124"/>
      <c r="O85" s="2125"/>
      <c r="P85" s="2126"/>
      <c r="Q85" s="2126"/>
      <c r="R85" s="2122"/>
      <c r="S85" s="2066"/>
      <c r="T85" s="2067"/>
      <c r="U85" s="2067"/>
      <c r="V85" s="2067"/>
      <c r="W85" s="2068"/>
      <c r="X85" s="776" t="s">
        <v>887</v>
      </c>
      <c r="Y85" s="777"/>
      <c r="Z85" s="778"/>
      <c r="AA85" s="549"/>
      <c r="AB85" s="550"/>
      <c r="AC85" s="550"/>
      <c r="AD85" s="550"/>
      <c r="AE85" s="550"/>
      <c r="AF85" s="550"/>
      <c r="AG85" s="551"/>
      <c r="AH85" s="549"/>
      <c r="AI85" s="550"/>
      <c r="AJ85" s="550"/>
      <c r="AK85" s="550"/>
      <c r="AL85" s="550"/>
      <c r="AM85" s="550"/>
      <c r="AN85" s="551"/>
      <c r="AO85" s="549"/>
      <c r="AP85" s="550"/>
      <c r="AQ85" s="550"/>
      <c r="AR85" s="550"/>
      <c r="AS85" s="550"/>
      <c r="AT85" s="550"/>
      <c r="AU85" s="551"/>
      <c r="AV85" s="549"/>
      <c r="AW85" s="550"/>
      <c r="AX85" s="550"/>
      <c r="AY85" s="550"/>
      <c r="AZ85" s="550"/>
      <c r="BA85" s="550"/>
      <c r="BB85" s="551"/>
      <c r="BC85" s="549"/>
      <c r="BD85" s="550"/>
      <c r="BE85" s="772"/>
      <c r="BF85" s="2127"/>
      <c r="BG85" s="2128"/>
      <c r="BH85" s="2116"/>
      <c r="BI85" s="2117"/>
      <c r="BJ85" s="2118"/>
      <c r="BK85" s="2119"/>
      <c r="BL85" s="2119"/>
      <c r="BM85" s="2119"/>
      <c r="BN85" s="2120"/>
    </row>
    <row r="86" spans="2:66" ht="20.25" customHeight="1" x14ac:dyDescent="0.15">
      <c r="B86" s="2050"/>
      <c r="C86" s="2421"/>
      <c r="D86" s="2424"/>
      <c r="E86" s="2036"/>
      <c r="F86" s="2423"/>
      <c r="G86" s="2135"/>
      <c r="H86" s="2136"/>
      <c r="I86" s="779"/>
      <c r="J86" s="780">
        <f>G85</f>
        <v>0</v>
      </c>
      <c r="K86" s="779"/>
      <c r="L86" s="780">
        <f>M85</f>
        <v>0</v>
      </c>
      <c r="M86" s="2137"/>
      <c r="N86" s="2138"/>
      <c r="O86" s="2139"/>
      <c r="P86" s="2140"/>
      <c r="Q86" s="2140"/>
      <c r="R86" s="2136"/>
      <c r="S86" s="2066"/>
      <c r="T86" s="2067"/>
      <c r="U86" s="2067"/>
      <c r="V86" s="2067"/>
      <c r="W86" s="2068"/>
      <c r="X86" s="773" t="s">
        <v>888</v>
      </c>
      <c r="Y86" s="774"/>
      <c r="Z86" s="775"/>
      <c r="AA86" s="557" t="str">
        <f>IF(AA85="","",VLOOKUP(AA85,'[9]シフト記号表（従来型・ユニット型共通）'!$C$6:$L$47,10,FALSE))</f>
        <v/>
      </c>
      <c r="AB86" s="558" t="str">
        <f>IF(AB85="","",VLOOKUP(AB85,'[9]シフト記号表（従来型・ユニット型共通）'!$C$6:$L$47,10,FALSE))</f>
        <v/>
      </c>
      <c r="AC86" s="558" t="str">
        <f>IF(AC85="","",VLOOKUP(AC85,'[9]シフト記号表（従来型・ユニット型共通）'!$C$6:$L$47,10,FALSE))</f>
        <v/>
      </c>
      <c r="AD86" s="558" t="str">
        <f>IF(AD85="","",VLOOKUP(AD85,'[9]シフト記号表（従来型・ユニット型共通）'!$C$6:$L$47,10,FALSE))</f>
        <v/>
      </c>
      <c r="AE86" s="558" t="str">
        <f>IF(AE85="","",VLOOKUP(AE85,'[9]シフト記号表（従来型・ユニット型共通）'!$C$6:$L$47,10,FALSE))</f>
        <v/>
      </c>
      <c r="AF86" s="558" t="str">
        <f>IF(AF85="","",VLOOKUP(AF85,'[9]シフト記号表（従来型・ユニット型共通）'!$C$6:$L$47,10,FALSE))</f>
        <v/>
      </c>
      <c r="AG86" s="559" t="str">
        <f>IF(AG85="","",VLOOKUP(AG85,'[9]シフト記号表（従来型・ユニット型共通）'!$C$6:$L$47,10,FALSE))</f>
        <v/>
      </c>
      <c r="AH86" s="557" t="str">
        <f>IF(AH85="","",VLOOKUP(AH85,'[9]シフト記号表（従来型・ユニット型共通）'!$C$6:$L$47,10,FALSE))</f>
        <v/>
      </c>
      <c r="AI86" s="558" t="str">
        <f>IF(AI85="","",VLOOKUP(AI85,'[9]シフト記号表（従来型・ユニット型共通）'!$C$6:$L$47,10,FALSE))</f>
        <v/>
      </c>
      <c r="AJ86" s="558" t="str">
        <f>IF(AJ85="","",VLOOKUP(AJ85,'[9]シフト記号表（従来型・ユニット型共通）'!$C$6:$L$47,10,FALSE))</f>
        <v/>
      </c>
      <c r="AK86" s="558" t="str">
        <f>IF(AK85="","",VLOOKUP(AK85,'[9]シフト記号表（従来型・ユニット型共通）'!$C$6:$L$47,10,FALSE))</f>
        <v/>
      </c>
      <c r="AL86" s="558" t="str">
        <f>IF(AL85="","",VLOOKUP(AL85,'[9]シフト記号表（従来型・ユニット型共通）'!$C$6:$L$47,10,FALSE))</f>
        <v/>
      </c>
      <c r="AM86" s="558" t="str">
        <f>IF(AM85="","",VLOOKUP(AM85,'[9]シフト記号表（従来型・ユニット型共通）'!$C$6:$L$47,10,FALSE))</f>
        <v/>
      </c>
      <c r="AN86" s="559" t="str">
        <f>IF(AN85="","",VLOOKUP(AN85,'[9]シフト記号表（従来型・ユニット型共通）'!$C$6:$L$47,10,FALSE))</f>
        <v/>
      </c>
      <c r="AO86" s="557" t="str">
        <f>IF(AO85="","",VLOOKUP(AO85,'[9]シフト記号表（従来型・ユニット型共通）'!$C$6:$L$47,10,FALSE))</f>
        <v/>
      </c>
      <c r="AP86" s="558" t="str">
        <f>IF(AP85="","",VLOOKUP(AP85,'[9]シフト記号表（従来型・ユニット型共通）'!$C$6:$L$47,10,FALSE))</f>
        <v/>
      </c>
      <c r="AQ86" s="558" t="str">
        <f>IF(AQ85="","",VLOOKUP(AQ85,'[9]シフト記号表（従来型・ユニット型共通）'!$C$6:$L$47,10,FALSE))</f>
        <v/>
      </c>
      <c r="AR86" s="558" t="str">
        <f>IF(AR85="","",VLOOKUP(AR85,'[9]シフト記号表（従来型・ユニット型共通）'!$C$6:$L$47,10,FALSE))</f>
        <v/>
      </c>
      <c r="AS86" s="558" t="str">
        <f>IF(AS85="","",VLOOKUP(AS85,'[9]シフト記号表（従来型・ユニット型共通）'!$C$6:$L$47,10,FALSE))</f>
        <v/>
      </c>
      <c r="AT86" s="558" t="str">
        <f>IF(AT85="","",VLOOKUP(AT85,'[9]シフト記号表（従来型・ユニット型共通）'!$C$6:$L$47,10,FALSE))</f>
        <v/>
      </c>
      <c r="AU86" s="559" t="str">
        <f>IF(AU85="","",VLOOKUP(AU85,'[9]シフト記号表（従来型・ユニット型共通）'!$C$6:$L$47,10,FALSE))</f>
        <v/>
      </c>
      <c r="AV86" s="557" t="str">
        <f>IF(AV85="","",VLOOKUP(AV85,'[9]シフト記号表（従来型・ユニット型共通）'!$C$6:$L$47,10,FALSE))</f>
        <v/>
      </c>
      <c r="AW86" s="558" t="str">
        <f>IF(AW85="","",VLOOKUP(AW85,'[9]シフト記号表（従来型・ユニット型共通）'!$C$6:$L$47,10,FALSE))</f>
        <v/>
      </c>
      <c r="AX86" s="558" t="str">
        <f>IF(AX85="","",VLOOKUP(AX85,'[9]シフト記号表（従来型・ユニット型共通）'!$C$6:$L$47,10,FALSE))</f>
        <v/>
      </c>
      <c r="AY86" s="558" t="str">
        <f>IF(AY85="","",VLOOKUP(AY85,'[9]シフト記号表（従来型・ユニット型共通）'!$C$6:$L$47,10,FALSE))</f>
        <v/>
      </c>
      <c r="AZ86" s="558" t="str">
        <f>IF(AZ85="","",VLOOKUP(AZ85,'[9]シフト記号表（従来型・ユニット型共通）'!$C$6:$L$47,10,FALSE))</f>
        <v/>
      </c>
      <c r="BA86" s="558" t="str">
        <f>IF(BA85="","",VLOOKUP(BA85,'[9]シフト記号表（従来型・ユニット型共通）'!$C$6:$L$47,10,FALSE))</f>
        <v/>
      </c>
      <c r="BB86" s="559" t="str">
        <f>IF(BB85="","",VLOOKUP(BB85,'[9]シフト記号表（従来型・ユニット型共通）'!$C$6:$L$47,10,FALSE))</f>
        <v/>
      </c>
      <c r="BC86" s="557" t="str">
        <f>IF(BC85="","",VLOOKUP(BC85,'[9]シフト記号表（従来型・ユニット型共通）'!$C$6:$L$47,10,FALSE))</f>
        <v/>
      </c>
      <c r="BD86" s="558" t="str">
        <f>IF(BD85="","",VLOOKUP(BD85,'[9]シフト記号表（従来型・ユニット型共通）'!$C$6:$L$47,10,FALSE))</f>
        <v/>
      </c>
      <c r="BE86" s="558" t="str">
        <f>IF(BE85="","",VLOOKUP(BE85,'[9]シフト記号表（従来型・ユニット型共通）'!$C$6:$L$47,10,FALSE))</f>
        <v/>
      </c>
      <c r="BF86" s="2132">
        <f>IF($BI$3="４週",SUM(AA86:BB86),IF($BI$3="暦月",SUM(AA86:BE86),""))</f>
        <v>0</v>
      </c>
      <c r="BG86" s="2133"/>
      <c r="BH86" s="2134">
        <f>IF($BI$3="４週",BF86/4,IF($BI$3="暦月",(BF86/($BI$8/7)),""))</f>
        <v>0</v>
      </c>
      <c r="BI86" s="2133"/>
      <c r="BJ86" s="2129"/>
      <c r="BK86" s="2130"/>
      <c r="BL86" s="2130"/>
      <c r="BM86" s="2130"/>
      <c r="BN86" s="2131"/>
    </row>
    <row r="87" spans="2:66" ht="20.25" customHeight="1" x14ac:dyDescent="0.15">
      <c r="B87" s="2049">
        <f>B85+1</f>
        <v>36</v>
      </c>
      <c r="C87" s="2420"/>
      <c r="D87" s="2422"/>
      <c r="E87" s="2036"/>
      <c r="F87" s="2423"/>
      <c r="G87" s="2121"/>
      <c r="H87" s="2122"/>
      <c r="I87" s="761"/>
      <c r="J87" s="762"/>
      <c r="K87" s="761"/>
      <c r="L87" s="762"/>
      <c r="M87" s="2123"/>
      <c r="N87" s="2124"/>
      <c r="O87" s="2125"/>
      <c r="P87" s="2126"/>
      <c r="Q87" s="2126"/>
      <c r="R87" s="2122"/>
      <c r="S87" s="2066"/>
      <c r="T87" s="2067"/>
      <c r="U87" s="2067"/>
      <c r="V87" s="2067"/>
      <c r="W87" s="2068"/>
      <c r="X87" s="776" t="s">
        <v>887</v>
      </c>
      <c r="Y87" s="777"/>
      <c r="Z87" s="778"/>
      <c r="AA87" s="549"/>
      <c r="AB87" s="550"/>
      <c r="AC87" s="550"/>
      <c r="AD87" s="550"/>
      <c r="AE87" s="550"/>
      <c r="AF87" s="550"/>
      <c r="AG87" s="551"/>
      <c r="AH87" s="549"/>
      <c r="AI87" s="550"/>
      <c r="AJ87" s="550"/>
      <c r="AK87" s="550"/>
      <c r="AL87" s="550"/>
      <c r="AM87" s="550"/>
      <c r="AN87" s="551"/>
      <c r="AO87" s="549"/>
      <c r="AP87" s="550"/>
      <c r="AQ87" s="550"/>
      <c r="AR87" s="550"/>
      <c r="AS87" s="550"/>
      <c r="AT87" s="550"/>
      <c r="AU87" s="551"/>
      <c r="AV87" s="549"/>
      <c r="AW87" s="550"/>
      <c r="AX87" s="550"/>
      <c r="AY87" s="550"/>
      <c r="AZ87" s="550"/>
      <c r="BA87" s="550"/>
      <c r="BB87" s="551"/>
      <c r="BC87" s="549"/>
      <c r="BD87" s="550"/>
      <c r="BE87" s="772"/>
      <c r="BF87" s="2127"/>
      <c r="BG87" s="2128"/>
      <c r="BH87" s="2116"/>
      <c r="BI87" s="2117"/>
      <c r="BJ87" s="2118"/>
      <c r="BK87" s="2119"/>
      <c r="BL87" s="2119"/>
      <c r="BM87" s="2119"/>
      <c r="BN87" s="2120"/>
    </row>
    <row r="88" spans="2:66" ht="20.25" customHeight="1" x14ac:dyDescent="0.15">
      <c r="B88" s="2050"/>
      <c r="C88" s="2421"/>
      <c r="D88" s="2424"/>
      <c r="E88" s="2036"/>
      <c r="F88" s="2423"/>
      <c r="G88" s="2135"/>
      <c r="H88" s="2136"/>
      <c r="I88" s="779"/>
      <c r="J88" s="780">
        <f>G87</f>
        <v>0</v>
      </c>
      <c r="K88" s="779"/>
      <c r="L88" s="780">
        <f>M87</f>
        <v>0</v>
      </c>
      <c r="M88" s="2137"/>
      <c r="N88" s="2138"/>
      <c r="O88" s="2139"/>
      <c r="P88" s="2140"/>
      <c r="Q88" s="2140"/>
      <c r="R88" s="2136"/>
      <c r="S88" s="2066"/>
      <c r="T88" s="2067"/>
      <c r="U88" s="2067"/>
      <c r="V88" s="2067"/>
      <c r="W88" s="2068"/>
      <c r="X88" s="773" t="s">
        <v>888</v>
      </c>
      <c r="Y88" s="774"/>
      <c r="Z88" s="775"/>
      <c r="AA88" s="557" t="str">
        <f>IF(AA87="","",VLOOKUP(AA87,'[9]シフト記号表（従来型・ユニット型共通）'!$C$6:$L$47,10,FALSE))</f>
        <v/>
      </c>
      <c r="AB88" s="558" t="str">
        <f>IF(AB87="","",VLOOKUP(AB87,'[9]シフト記号表（従来型・ユニット型共通）'!$C$6:$L$47,10,FALSE))</f>
        <v/>
      </c>
      <c r="AC88" s="558" t="str">
        <f>IF(AC87="","",VLOOKUP(AC87,'[9]シフト記号表（従来型・ユニット型共通）'!$C$6:$L$47,10,FALSE))</f>
        <v/>
      </c>
      <c r="AD88" s="558" t="str">
        <f>IF(AD87="","",VLOOKUP(AD87,'[9]シフト記号表（従来型・ユニット型共通）'!$C$6:$L$47,10,FALSE))</f>
        <v/>
      </c>
      <c r="AE88" s="558" t="str">
        <f>IF(AE87="","",VLOOKUP(AE87,'[9]シフト記号表（従来型・ユニット型共通）'!$C$6:$L$47,10,FALSE))</f>
        <v/>
      </c>
      <c r="AF88" s="558" t="str">
        <f>IF(AF87="","",VLOOKUP(AF87,'[9]シフト記号表（従来型・ユニット型共通）'!$C$6:$L$47,10,FALSE))</f>
        <v/>
      </c>
      <c r="AG88" s="559" t="str">
        <f>IF(AG87="","",VLOOKUP(AG87,'[9]シフト記号表（従来型・ユニット型共通）'!$C$6:$L$47,10,FALSE))</f>
        <v/>
      </c>
      <c r="AH88" s="557" t="str">
        <f>IF(AH87="","",VLOOKUP(AH87,'[9]シフト記号表（従来型・ユニット型共通）'!$C$6:$L$47,10,FALSE))</f>
        <v/>
      </c>
      <c r="AI88" s="558" t="str">
        <f>IF(AI87="","",VLOOKUP(AI87,'[9]シフト記号表（従来型・ユニット型共通）'!$C$6:$L$47,10,FALSE))</f>
        <v/>
      </c>
      <c r="AJ88" s="558" t="str">
        <f>IF(AJ87="","",VLOOKUP(AJ87,'[9]シフト記号表（従来型・ユニット型共通）'!$C$6:$L$47,10,FALSE))</f>
        <v/>
      </c>
      <c r="AK88" s="558" t="str">
        <f>IF(AK87="","",VLOOKUP(AK87,'[9]シフト記号表（従来型・ユニット型共通）'!$C$6:$L$47,10,FALSE))</f>
        <v/>
      </c>
      <c r="AL88" s="558" t="str">
        <f>IF(AL87="","",VLOOKUP(AL87,'[9]シフト記号表（従来型・ユニット型共通）'!$C$6:$L$47,10,FALSE))</f>
        <v/>
      </c>
      <c r="AM88" s="558" t="str">
        <f>IF(AM87="","",VLOOKUP(AM87,'[9]シフト記号表（従来型・ユニット型共通）'!$C$6:$L$47,10,FALSE))</f>
        <v/>
      </c>
      <c r="AN88" s="559" t="str">
        <f>IF(AN87="","",VLOOKUP(AN87,'[9]シフト記号表（従来型・ユニット型共通）'!$C$6:$L$47,10,FALSE))</f>
        <v/>
      </c>
      <c r="AO88" s="557" t="str">
        <f>IF(AO87="","",VLOOKUP(AO87,'[9]シフト記号表（従来型・ユニット型共通）'!$C$6:$L$47,10,FALSE))</f>
        <v/>
      </c>
      <c r="AP88" s="558" t="str">
        <f>IF(AP87="","",VLOOKUP(AP87,'[9]シフト記号表（従来型・ユニット型共通）'!$C$6:$L$47,10,FALSE))</f>
        <v/>
      </c>
      <c r="AQ88" s="558" t="str">
        <f>IF(AQ87="","",VLOOKUP(AQ87,'[9]シフト記号表（従来型・ユニット型共通）'!$C$6:$L$47,10,FALSE))</f>
        <v/>
      </c>
      <c r="AR88" s="558" t="str">
        <f>IF(AR87="","",VLOOKUP(AR87,'[9]シフト記号表（従来型・ユニット型共通）'!$C$6:$L$47,10,FALSE))</f>
        <v/>
      </c>
      <c r="AS88" s="558" t="str">
        <f>IF(AS87="","",VLOOKUP(AS87,'[9]シフト記号表（従来型・ユニット型共通）'!$C$6:$L$47,10,FALSE))</f>
        <v/>
      </c>
      <c r="AT88" s="558" t="str">
        <f>IF(AT87="","",VLOOKUP(AT87,'[9]シフト記号表（従来型・ユニット型共通）'!$C$6:$L$47,10,FALSE))</f>
        <v/>
      </c>
      <c r="AU88" s="559" t="str">
        <f>IF(AU87="","",VLOOKUP(AU87,'[9]シフト記号表（従来型・ユニット型共通）'!$C$6:$L$47,10,FALSE))</f>
        <v/>
      </c>
      <c r="AV88" s="557" t="str">
        <f>IF(AV87="","",VLOOKUP(AV87,'[9]シフト記号表（従来型・ユニット型共通）'!$C$6:$L$47,10,FALSE))</f>
        <v/>
      </c>
      <c r="AW88" s="558" t="str">
        <f>IF(AW87="","",VLOOKUP(AW87,'[9]シフト記号表（従来型・ユニット型共通）'!$C$6:$L$47,10,FALSE))</f>
        <v/>
      </c>
      <c r="AX88" s="558" t="str">
        <f>IF(AX87="","",VLOOKUP(AX87,'[9]シフト記号表（従来型・ユニット型共通）'!$C$6:$L$47,10,FALSE))</f>
        <v/>
      </c>
      <c r="AY88" s="558" t="str">
        <f>IF(AY87="","",VLOOKUP(AY87,'[9]シフト記号表（従来型・ユニット型共通）'!$C$6:$L$47,10,FALSE))</f>
        <v/>
      </c>
      <c r="AZ88" s="558" t="str">
        <f>IF(AZ87="","",VLOOKUP(AZ87,'[9]シフト記号表（従来型・ユニット型共通）'!$C$6:$L$47,10,FALSE))</f>
        <v/>
      </c>
      <c r="BA88" s="558" t="str">
        <f>IF(BA87="","",VLOOKUP(BA87,'[9]シフト記号表（従来型・ユニット型共通）'!$C$6:$L$47,10,FALSE))</f>
        <v/>
      </c>
      <c r="BB88" s="559" t="str">
        <f>IF(BB87="","",VLOOKUP(BB87,'[9]シフト記号表（従来型・ユニット型共通）'!$C$6:$L$47,10,FALSE))</f>
        <v/>
      </c>
      <c r="BC88" s="557" t="str">
        <f>IF(BC87="","",VLOOKUP(BC87,'[9]シフト記号表（従来型・ユニット型共通）'!$C$6:$L$47,10,FALSE))</f>
        <v/>
      </c>
      <c r="BD88" s="558" t="str">
        <f>IF(BD87="","",VLOOKUP(BD87,'[9]シフト記号表（従来型・ユニット型共通）'!$C$6:$L$47,10,FALSE))</f>
        <v/>
      </c>
      <c r="BE88" s="558" t="str">
        <f>IF(BE87="","",VLOOKUP(BE87,'[9]シフト記号表（従来型・ユニット型共通）'!$C$6:$L$47,10,FALSE))</f>
        <v/>
      </c>
      <c r="BF88" s="2132">
        <f>IF($BI$3="４週",SUM(AA88:BB88),IF($BI$3="暦月",SUM(AA88:BE88),""))</f>
        <v>0</v>
      </c>
      <c r="BG88" s="2133"/>
      <c r="BH88" s="2134">
        <f>IF($BI$3="４週",BF88/4,IF($BI$3="暦月",(BF88/($BI$8/7)),""))</f>
        <v>0</v>
      </c>
      <c r="BI88" s="2133"/>
      <c r="BJ88" s="2129"/>
      <c r="BK88" s="2130"/>
      <c r="BL88" s="2130"/>
      <c r="BM88" s="2130"/>
      <c r="BN88" s="2131"/>
    </row>
    <row r="89" spans="2:66" ht="20.25" customHeight="1" x14ac:dyDescent="0.15">
      <c r="B89" s="2049">
        <f>B87+1</f>
        <v>37</v>
      </c>
      <c r="C89" s="2420"/>
      <c r="D89" s="2422"/>
      <c r="E89" s="2036"/>
      <c r="F89" s="2423"/>
      <c r="G89" s="2121"/>
      <c r="H89" s="2122"/>
      <c r="I89" s="761"/>
      <c r="J89" s="762"/>
      <c r="K89" s="761"/>
      <c r="L89" s="762"/>
      <c r="M89" s="2123"/>
      <c r="N89" s="2124"/>
      <c r="O89" s="2125"/>
      <c r="P89" s="2126"/>
      <c r="Q89" s="2126"/>
      <c r="R89" s="2122"/>
      <c r="S89" s="2066"/>
      <c r="T89" s="2067"/>
      <c r="U89" s="2067"/>
      <c r="V89" s="2067"/>
      <c r="W89" s="2068"/>
      <c r="X89" s="776" t="s">
        <v>887</v>
      </c>
      <c r="Y89" s="777"/>
      <c r="Z89" s="778"/>
      <c r="AA89" s="549"/>
      <c r="AB89" s="550"/>
      <c r="AC89" s="550"/>
      <c r="AD89" s="550"/>
      <c r="AE89" s="550"/>
      <c r="AF89" s="550"/>
      <c r="AG89" s="551"/>
      <c r="AH89" s="549"/>
      <c r="AI89" s="550"/>
      <c r="AJ89" s="550"/>
      <c r="AK89" s="550"/>
      <c r="AL89" s="550"/>
      <c r="AM89" s="550"/>
      <c r="AN89" s="551"/>
      <c r="AO89" s="549"/>
      <c r="AP89" s="550"/>
      <c r="AQ89" s="550"/>
      <c r="AR89" s="550"/>
      <c r="AS89" s="550"/>
      <c r="AT89" s="550"/>
      <c r="AU89" s="551"/>
      <c r="AV89" s="549"/>
      <c r="AW89" s="550"/>
      <c r="AX89" s="550"/>
      <c r="AY89" s="550"/>
      <c r="AZ89" s="550"/>
      <c r="BA89" s="550"/>
      <c r="BB89" s="551"/>
      <c r="BC89" s="549"/>
      <c r="BD89" s="550"/>
      <c r="BE89" s="772"/>
      <c r="BF89" s="2127"/>
      <c r="BG89" s="2128"/>
      <c r="BH89" s="2116"/>
      <c r="BI89" s="2117"/>
      <c r="BJ89" s="2118"/>
      <c r="BK89" s="2119"/>
      <c r="BL89" s="2119"/>
      <c r="BM89" s="2119"/>
      <c r="BN89" s="2120"/>
    </row>
    <row r="90" spans="2:66" ht="20.25" customHeight="1" x14ac:dyDescent="0.15">
      <c r="B90" s="2050"/>
      <c r="C90" s="2421"/>
      <c r="D90" s="2424"/>
      <c r="E90" s="2036"/>
      <c r="F90" s="2423"/>
      <c r="G90" s="2135"/>
      <c r="H90" s="2136"/>
      <c r="I90" s="779"/>
      <c r="J90" s="780">
        <f>G89</f>
        <v>0</v>
      </c>
      <c r="K90" s="779"/>
      <c r="L90" s="780">
        <f>M89</f>
        <v>0</v>
      </c>
      <c r="M90" s="2137"/>
      <c r="N90" s="2138"/>
      <c r="O90" s="2139"/>
      <c r="P90" s="2140"/>
      <c r="Q90" s="2140"/>
      <c r="R90" s="2136"/>
      <c r="S90" s="2066"/>
      <c r="T90" s="2067"/>
      <c r="U90" s="2067"/>
      <c r="V90" s="2067"/>
      <c r="W90" s="2068"/>
      <c r="X90" s="773" t="s">
        <v>888</v>
      </c>
      <c r="Y90" s="774"/>
      <c r="Z90" s="775"/>
      <c r="AA90" s="557" t="str">
        <f>IF(AA89="","",VLOOKUP(AA89,'[9]シフト記号表（従来型・ユニット型共通）'!$C$6:$L$47,10,FALSE))</f>
        <v/>
      </c>
      <c r="AB90" s="558" t="str">
        <f>IF(AB89="","",VLOOKUP(AB89,'[9]シフト記号表（従来型・ユニット型共通）'!$C$6:$L$47,10,FALSE))</f>
        <v/>
      </c>
      <c r="AC90" s="558" t="str">
        <f>IF(AC89="","",VLOOKUP(AC89,'[9]シフト記号表（従来型・ユニット型共通）'!$C$6:$L$47,10,FALSE))</f>
        <v/>
      </c>
      <c r="AD90" s="558" t="str">
        <f>IF(AD89="","",VLOOKUP(AD89,'[9]シフト記号表（従来型・ユニット型共通）'!$C$6:$L$47,10,FALSE))</f>
        <v/>
      </c>
      <c r="AE90" s="558" t="str">
        <f>IF(AE89="","",VLOOKUP(AE89,'[9]シフト記号表（従来型・ユニット型共通）'!$C$6:$L$47,10,FALSE))</f>
        <v/>
      </c>
      <c r="AF90" s="558" t="str">
        <f>IF(AF89="","",VLOOKUP(AF89,'[9]シフト記号表（従来型・ユニット型共通）'!$C$6:$L$47,10,FALSE))</f>
        <v/>
      </c>
      <c r="AG90" s="559" t="str">
        <f>IF(AG89="","",VLOOKUP(AG89,'[9]シフト記号表（従来型・ユニット型共通）'!$C$6:$L$47,10,FALSE))</f>
        <v/>
      </c>
      <c r="AH90" s="557" t="str">
        <f>IF(AH89="","",VLOOKUP(AH89,'[9]シフト記号表（従来型・ユニット型共通）'!$C$6:$L$47,10,FALSE))</f>
        <v/>
      </c>
      <c r="AI90" s="558" t="str">
        <f>IF(AI89="","",VLOOKUP(AI89,'[9]シフト記号表（従来型・ユニット型共通）'!$C$6:$L$47,10,FALSE))</f>
        <v/>
      </c>
      <c r="AJ90" s="558" t="str">
        <f>IF(AJ89="","",VLOOKUP(AJ89,'[9]シフト記号表（従来型・ユニット型共通）'!$C$6:$L$47,10,FALSE))</f>
        <v/>
      </c>
      <c r="AK90" s="558" t="str">
        <f>IF(AK89="","",VLOOKUP(AK89,'[9]シフト記号表（従来型・ユニット型共通）'!$C$6:$L$47,10,FALSE))</f>
        <v/>
      </c>
      <c r="AL90" s="558" t="str">
        <f>IF(AL89="","",VLOOKUP(AL89,'[9]シフト記号表（従来型・ユニット型共通）'!$C$6:$L$47,10,FALSE))</f>
        <v/>
      </c>
      <c r="AM90" s="558" t="str">
        <f>IF(AM89="","",VLOOKUP(AM89,'[9]シフト記号表（従来型・ユニット型共通）'!$C$6:$L$47,10,FALSE))</f>
        <v/>
      </c>
      <c r="AN90" s="559" t="str">
        <f>IF(AN89="","",VLOOKUP(AN89,'[9]シフト記号表（従来型・ユニット型共通）'!$C$6:$L$47,10,FALSE))</f>
        <v/>
      </c>
      <c r="AO90" s="557" t="str">
        <f>IF(AO89="","",VLOOKUP(AO89,'[9]シフト記号表（従来型・ユニット型共通）'!$C$6:$L$47,10,FALSE))</f>
        <v/>
      </c>
      <c r="AP90" s="558" t="str">
        <f>IF(AP89="","",VLOOKUP(AP89,'[9]シフト記号表（従来型・ユニット型共通）'!$C$6:$L$47,10,FALSE))</f>
        <v/>
      </c>
      <c r="AQ90" s="558" t="str">
        <f>IF(AQ89="","",VLOOKUP(AQ89,'[9]シフト記号表（従来型・ユニット型共通）'!$C$6:$L$47,10,FALSE))</f>
        <v/>
      </c>
      <c r="AR90" s="558" t="str">
        <f>IF(AR89="","",VLOOKUP(AR89,'[9]シフト記号表（従来型・ユニット型共通）'!$C$6:$L$47,10,FALSE))</f>
        <v/>
      </c>
      <c r="AS90" s="558" t="str">
        <f>IF(AS89="","",VLOOKUP(AS89,'[9]シフト記号表（従来型・ユニット型共通）'!$C$6:$L$47,10,FALSE))</f>
        <v/>
      </c>
      <c r="AT90" s="558" t="str">
        <f>IF(AT89="","",VLOOKUP(AT89,'[9]シフト記号表（従来型・ユニット型共通）'!$C$6:$L$47,10,FALSE))</f>
        <v/>
      </c>
      <c r="AU90" s="559" t="str">
        <f>IF(AU89="","",VLOOKUP(AU89,'[9]シフト記号表（従来型・ユニット型共通）'!$C$6:$L$47,10,FALSE))</f>
        <v/>
      </c>
      <c r="AV90" s="557" t="str">
        <f>IF(AV89="","",VLOOKUP(AV89,'[9]シフト記号表（従来型・ユニット型共通）'!$C$6:$L$47,10,FALSE))</f>
        <v/>
      </c>
      <c r="AW90" s="558" t="str">
        <f>IF(AW89="","",VLOOKUP(AW89,'[9]シフト記号表（従来型・ユニット型共通）'!$C$6:$L$47,10,FALSE))</f>
        <v/>
      </c>
      <c r="AX90" s="558" t="str">
        <f>IF(AX89="","",VLOOKUP(AX89,'[9]シフト記号表（従来型・ユニット型共通）'!$C$6:$L$47,10,FALSE))</f>
        <v/>
      </c>
      <c r="AY90" s="558" t="str">
        <f>IF(AY89="","",VLOOKUP(AY89,'[9]シフト記号表（従来型・ユニット型共通）'!$C$6:$L$47,10,FALSE))</f>
        <v/>
      </c>
      <c r="AZ90" s="558" t="str">
        <f>IF(AZ89="","",VLOOKUP(AZ89,'[9]シフト記号表（従来型・ユニット型共通）'!$C$6:$L$47,10,FALSE))</f>
        <v/>
      </c>
      <c r="BA90" s="558" t="str">
        <f>IF(BA89="","",VLOOKUP(BA89,'[9]シフト記号表（従来型・ユニット型共通）'!$C$6:$L$47,10,FALSE))</f>
        <v/>
      </c>
      <c r="BB90" s="559" t="str">
        <f>IF(BB89="","",VLOOKUP(BB89,'[9]シフト記号表（従来型・ユニット型共通）'!$C$6:$L$47,10,FALSE))</f>
        <v/>
      </c>
      <c r="BC90" s="557" t="str">
        <f>IF(BC89="","",VLOOKUP(BC89,'[9]シフト記号表（従来型・ユニット型共通）'!$C$6:$L$47,10,FALSE))</f>
        <v/>
      </c>
      <c r="BD90" s="558" t="str">
        <f>IF(BD89="","",VLOOKUP(BD89,'[9]シフト記号表（従来型・ユニット型共通）'!$C$6:$L$47,10,FALSE))</f>
        <v/>
      </c>
      <c r="BE90" s="558" t="str">
        <f>IF(BE89="","",VLOOKUP(BE89,'[9]シフト記号表（従来型・ユニット型共通）'!$C$6:$L$47,10,FALSE))</f>
        <v/>
      </c>
      <c r="BF90" s="2132">
        <f>IF($BI$3="４週",SUM(AA90:BB90),IF($BI$3="暦月",SUM(AA90:BE90),""))</f>
        <v>0</v>
      </c>
      <c r="BG90" s="2133"/>
      <c r="BH90" s="2134">
        <f>IF($BI$3="４週",BF90/4,IF($BI$3="暦月",(BF90/($BI$8/7)),""))</f>
        <v>0</v>
      </c>
      <c r="BI90" s="2133"/>
      <c r="BJ90" s="2129"/>
      <c r="BK90" s="2130"/>
      <c r="BL90" s="2130"/>
      <c r="BM90" s="2130"/>
      <c r="BN90" s="2131"/>
    </row>
    <row r="91" spans="2:66" ht="20.25" customHeight="1" x14ac:dyDescent="0.15">
      <c r="B91" s="2049">
        <f>B89+1</f>
        <v>38</v>
      </c>
      <c r="C91" s="2420"/>
      <c r="D91" s="2422"/>
      <c r="E91" s="2036"/>
      <c r="F91" s="2423"/>
      <c r="G91" s="2121"/>
      <c r="H91" s="2122"/>
      <c r="I91" s="761"/>
      <c r="J91" s="762"/>
      <c r="K91" s="761"/>
      <c r="L91" s="762"/>
      <c r="M91" s="2123"/>
      <c r="N91" s="2124"/>
      <c r="O91" s="2125"/>
      <c r="P91" s="2126"/>
      <c r="Q91" s="2126"/>
      <c r="R91" s="2122"/>
      <c r="S91" s="2066"/>
      <c r="T91" s="2067"/>
      <c r="U91" s="2067"/>
      <c r="V91" s="2067"/>
      <c r="W91" s="2068"/>
      <c r="X91" s="776" t="s">
        <v>887</v>
      </c>
      <c r="Y91" s="777"/>
      <c r="Z91" s="778"/>
      <c r="AA91" s="549"/>
      <c r="AB91" s="550"/>
      <c r="AC91" s="550"/>
      <c r="AD91" s="550"/>
      <c r="AE91" s="550"/>
      <c r="AF91" s="550"/>
      <c r="AG91" s="551"/>
      <c r="AH91" s="549"/>
      <c r="AI91" s="550"/>
      <c r="AJ91" s="550"/>
      <c r="AK91" s="550"/>
      <c r="AL91" s="550"/>
      <c r="AM91" s="550"/>
      <c r="AN91" s="551"/>
      <c r="AO91" s="549"/>
      <c r="AP91" s="550"/>
      <c r="AQ91" s="550"/>
      <c r="AR91" s="550"/>
      <c r="AS91" s="550"/>
      <c r="AT91" s="550"/>
      <c r="AU91" s="551"/>
      <c r="AV91" s="549"/>
      <c r="AW91" s="550"/>
      <c r="AX91" s="550"/>
      <c r="AY91" s="550"/>
      <c r="AZ91" s="550"/>
      <c r="BA91" s="550"/>
      <c r="BB91" s="551"/>
      <c r="BC91" s="549"/>
      <c r="BD91" s="550"/>
      <c r="BE91" s="772"/>
      <c r="BF91" s="2127"/>
      <c r="BG91" s="2128"/>
      <c r="BH91" s="2116"/>
      <c r="BI91" s="2117"/>
      <c r="BJ91" s="2118"/>
      <c r="BK91" s="2119"/>
      <c r="BL91" s="2119"/>
      <c r="BM91" s="2119"/>
      <c r="BN91" s="2120"/>
    </row>
    <row r="92" spans="2:66" ht="20.25" customHeight="1" x14ac:dyDescent="0.15">
      <c r="B92" s="2050"/>
      <c r="C92" s="2421"/>
      <c r="D92" s="2424"/>
      <c r="E92" s="2036"/>
      <c r="F92" s="2423"/>
      <c r="G92" s="2135"/>
      <c r="H92" s="2136"/>
      <c r="I92" s="779"/>
      <c r="J92" s="780">
        <f>G91</f>
        <v>0</v>
      </c>
      <c r="K92" s="779"/>
      <c r="L92" s="780">
        <f>M91</f>
        <v>0</v>
      </c>
      <c r="M92" s="2137"/>
      <c r="N92" s="2138"/>
      <c r="O92" s="2139"/>
      <c r="P92" s="2140"/>
      <c r="Q92" s="2140"/>
      <c r="R92" s="2136"/>
      <c r="S92" s="2066"/>
      <c r="T92" s="2067"/>
      <c r="U92" s="2067"/>
      <c r="V92" s="2067"/>
      <c r="W92" s="2068"/>
      <c r="X92" s="773" t="s">
        <v>888</v>
      </c>
      <c r="Y92" s="774"/>
      <c r="Z92" s="775"/>
      <c r="AA92" s="557" t="str">
        <f>IF(AA91="","",VLOOKUP(AA91,'[9]シフト記号表（従来型・ユニット型共通）'!$C$6:$L$47,10,FALSE))</f>
        <v/>
      </c>
      <c r="AB92" s="558" t="str">
        <f>IF(AB91="","",VLOOKUP(AB91,'[9]シフト記号表（従来型・ユニット型共通）'!$C$6:$L$47,10,FALSE))</f>
        <v/>
      </c>
      <c r="AC92" s="558" t="str">
        <f>IF(AC91="","",VLOOKUP(AC91,'[9]シフト記号表（従来型・ユニット型共通）'!$C$6:$L$47,10,FALSE))</f>
        <v/>
      </c>
      <c r="AD92" s="558" t="str">
        <f>IF(AD91="","",VLOOKUP(AD91,'[9]シフト記号表（従来型・ユニット型共通）'!$C$6:$L$47,10,FALSE))</f>
        <v/>
      </c>
      <c r="AE92" s="558" t="str">
        <f>IF(AE91="","",VLOOKUP(AE91,'[9]シフト記号表（従来型・ユニット型共通）'!$C$6:$L$47,10,FALSE))</f>
        <v/>
      </c>
      <c r="AF92" s="558" t="str">
        <f>IF(AF91="","",VLOOKUP(AF91,'[9]シフト記号表（従来型・ユニット型共通）'!$C$6:$L$47,10,FALSE))</f>
        <v/>
      </c>
      <c r="AG92" s="559" t="str">
        <f>IF(AG91="","",VLOOKUP(AG91,'[9]シフト記号表（従来型・ユニット型共通）'!$C$6:$L$47,10,FALSE))</f>
        <v/>
      </c>
      <c r="AH92" s="557" t="str">
        <f>IF(AH91="","",VLOOKUP(AH91,'[9]シフト記号表（従来型・ユニット型共通）'!$C$6:$L$47,10,FALSE))</f>
        <v/>
      </c>
      <c r="AI92" s="558" t="str">
        <f>IF(AI91="","",VLOOKUP(AI91,'[9]シフト記号表（従来型・ユニット型共通）'!$C$6:$L$47,10,FALSE))</f>
        <v/>
      </c>
      <c r="AJ92" s="558" t="str">
        <f>IF(AJ91="","",VLOOKUP(AJ91,'[9]シフト記号表（従来型・ユニット型共通）'!$C$6:$L$47,10,FALSE))</f>
        <v/>
      </c>
      <c r="AK92" s="558" t="str">
        <f>IF(AK91="","",VLOOKUP(AK91,'[9]シフト記号表（従来型・ユニット型共通）'!$C$6:$L$47,10,FALSE))</f>
        <v/>
      </c>
      <c r="AL92" s="558" t="str">
        <f>IF(AL91="","",VLOOKUP(AL91,'[9]シフト記号表（従来型・ユニット型共通）'!$C$6:$L$47,10,FALSE))</f>
        <v/>
      </c>
      <c r="AM92" s="558" t="str">
        <f>IF(AM91="","",VLOOKUP(AM91,'[9]シフト記号表（従来型・ユニット型共通）'!$C$6:$L$47,10,FALSE))</f>
        <v/>
      </c>
      <c r="AN92" s="559" t="str">
        <f>IF(AN91="","",VLOOKUP(AN91,'[9]シフト記号表（従来型・ユニット型共通）'!$C$6:$L$47,10,FALSE))</f>
        <v/>
      </c>
      <c r="AO92" s="557" t="str">
        <f>IF(AO91="","",VLOOKUP(AO91,'[9]シフト記号表（従来型・ユニット型共通）'!$C$6:$L$47,10,FALSE))</f>
        <v/>
      </c>
      <c r="AP92" s="558" t="str">
        <f>IF(AP91="","",VLOOKUP(AP91,'[9]シフト記号表（従来型・ユニット型共通）'!$C$6:$L$47,10,FALSE))</f>
        <v/>
      </c>
      <c r="AQ92" s="558" t="str">
        <f>IF(AQ91="","",VLOOKUP(AQ91,'[9]シフト記号表（従来型・ユニット型共通）'!$C$6:$L$47,10,FALSE))</f>
        <v/>
      </c>
      <c r="AR92" s="558" t="str">
        <f>IF(AR91="","",VLOOKUP(AR91,'[9]シフト記号表（従来型・ユニット型共通）'!$C$6:$L$47,10,FALSE))</f>
        <v/>
      </c>
      <c r="AS92" s="558" t="str">
        <f>IF(AS91="","",VLOOKUP(AS91,'[9]シフト記号表（従来型・ユニット型共通）'!$C$6:$L$47,10,FALSE))</f>
        <v/>
      </c>
      <c r="AT92" s="558" t="str">
        <f>IF(AT91="","",VLOOKUP(AT91,'[9]シフト記号表（従来型・ユニット型共通）'!$C$6:$L$47,10,FALSE))</f>
        <v/>
      </c>
      <c r="AU92" s="559" t="str">
        <f>IF(AU91="","",VLOOKUP(AU91,'[9]シフト記号表（従来型・ユニット型共通）'!$C$6:$L$47,10,FALSE))</f>
        <v/>
      </c>
      <c r="AV92" s="557" t="str">
        <f>IF(AV91="","",VLOOKUP(AV91,'[9]シフト記号表（従来型・ユニット型共通）'!$C$6:$L$47,10,FALSE))</f>
        <v/>
      </c>
      <c r="AW92" s="558" t="str">
        <f>IF(AW91="","",VLOOKUP(AW91,'[9]シフト記号表（従来型・ユニット型共通）'!$C$6:$L$47,10,FALSE))</f>
        <v/>
      </c>
      <c r="AX92" s="558" t="str">
        <f>IF(AX91="","",VLOOKUP(AX91,'[9]シフト記号表（従来型・ユニット型共通）'!$C$6:$L$47,10,FALSE))</f>
        <v/>
      </c>
      <c r="AY92" s="558" t="str">
        <f>IF(AY91="","",VLOOKUP(AY91,'[9]シフト記号表（従来型・ユニット型共通）'!$C$6:$L$47,10,FALSE))</f>
        <v/>
      </c>
      <c r="AZ92" s="558" t="str">
        <f>IF(AZ91="","",VLOOKUP(AZ91,'[9]シフト記号表（従来型・ユニット型共通）'!$C$6:$L$47,10,FALSE))</f>
        <v/>
      </c>
      <c r="BA92" s="558" t="str">
        <f>IF(BA91="","",VLOOKUP(BA91,'[9]シフト記号表（従来型・ユニット型共通）'!$C$6:$L$47,10,FALSE))</f>
        <v/>
      </c>
      <c r="BB92" s="559" t="str">
        <f>IF(BB91="","",VLOOKUP(BB91,'[9]シフト記号表（従来型・ユニット型共通）'!$C$6:$L$47,10,FALSE))</f>
        <v/>
      </c>
      <c r="BC92" s="557" t="str">
        <f>IF(BC91="","",VLOOKUP(BC91,'[9]シフト記号表（従来型・ユニット型共通）'!$C$6:$L$47,10,FALSE))</f>
        <v/>
      </c>
      <c r="BD92" s="558" t="str">
        <f>IF(BD91="","",VLOOKUP(BD91,'[9]シフト記号表（従来型・ユニット型共通）'!$C$6:$L$47,10,FALSE))</f>
        <v/>
      </c>
      <c r="BE92" s="558" t="str">
        <f>IF(BE91="","",VLOOKUP(BE91,'[9]シフト記号表（従来型・ユニット型共通）'!$C$6:$L$47,10,FALSE))</f>
        <v/>
      </c>
      <c r="BF92" s="2132">
        <f>IF($BI$3="４週",SUM(AA92:BB92),IF($BI$3="暦月",SUM(AA92:BE92),""))</f>
        <v>0</v>
      </c>
      <c r="BG92" s="2133"/>
      <c r="BH92" s="2134">
        <f>IF($BI$3="４週",BF92/4,IF($BI$3="暦月",(BF92/($BI$8/7)),""))</f>
        <v>0</v>
      </c>
      <c r="BI92" s="2133"/>
      <c r="BJ92" s="2129"/>
      <c r="BK92" s="2130"/>
      <c r="BL92" s="2130"/>
      <c r="BM92" s="2130"/>
      <c r="BN92" s="2131"/>
    </row>
    <row r="93" spans="2:66" ht="20.25" customHeight="1" x14ac:dyDescent="0.15">
      <c r="B93" s="2049">
        <f>B91+1</f>
        <v>39</v>
      </c>
      <c r="C93" s="2420"/>
      <c r="D93" s="2422"/>
      <c r="E93" s="2036"/>
      <c r="F93" s="2423"/>
      <c r="G93" s="2121"/>
      <c r="H93" s="2122"/>
      <c r="I93" s="761"/>
      <c r="J93" s="762"/>
      <c r="K93" s="761"/>
      <c r="L93" s="762"/>
      <c r="M93" s="2123"/>
      <c r="N93" s="2124"/>
      <c r="O93" s="2125"/>
      <c r="P93" s="2126"/>
      <c r="Q93" s="2126"/>
      <c r="R93" s="2122"/>
      <c r="S93" s="2066"/>
      <c r="T93" s="2067"/>
      <c r="U93" s="2067"/>
      <c r="V93" s="2067"/>
      <c r="W93" s="2068"/>
      <c r="X93" s="776" t="s">
        <v>887</v>
      </c>
      <c r="Y93" s="777"/>
      <c r="Z93" s="778"/>
      <c r="AA93" s="549"/>
      <c r="AB93" s="550"/>
      <c r="AC93" s="550"/>
      <c r="AD93" s="550"/>
      <c r="AE93" s="550"/>
      <c r="AF93" s="550"/>
      <c r="AG93" s="551"/>
      <c r="AH93" s="549"/>
      <c r="AI93" s="550"/>
      <c r="AJ93" s="550"/>
      <c r="AK93" s="550"/>
      <c r="AL93" s="550"/>
      <c r="AM93" s="550"/>
      <c r="AN93" s="551"/>
      <c r="AO93" s="549"/>
      <c r="AP93" s="550"/>
      <c r="AQ93" s="550"/>
      <c r="AR93" s="550"/>
      <c r="AS93" s="550"/>
      <c r="AT93" s="550"/>
      <c r="AU93" s="551"/>
      <c r="AV93" s="549"/>
      <c r="AW93" s="550"/>
      <c r="AX93" s="550"/>
      <c r="AY93" s="550"/>
      <c r="AZ93" s="550"/>
      <c r="BA93" s="550"/>
      <c r="BB93" s="551"/>
      <c r="BC93" s="549"/>
      <c r="BD93" s="550"/>
      <c r="BE93" s="772"/>
      <c r="BF93" s="2127"/>
      <c r="BG93" s="2128"/>
      <c r="BH93" s="2116"/>
      <c r="BI93" s="2117"/>
      <c r="BJ93" s="2118"/>
      <c r="BK93" s="2119"/>
      <c r="BL93" s="2119"/>
      <c r="BM93" s="2119"/>
      <c r="BN93" s="2120"/>
    </row>
    <row r="94" spans="2:66" ht="20.25" customHeight="1" x14ac:dyDescent="0.15">
      <c r="B94" s="2050"/>
      <c r="C94" s="2421"/>
      <c r="D94" s="2424"/>
      <c r="E94" s="2036"/>
      <c r="F94" s="2423"/>
      <c r="G94" s="2135"/>
      <c r="H94" s="2136"/>
      <c r="I94" s="779"/>
      <c r="J94" s="780">
        <f>G93</f>
        <v>0</v>
      </c>
      <c r="K94" s="779"/>
      <c r="L94" s="780">
        <f>M93</f>
        <v>0</v>
      </c>
      <c r="M94" s="2137"/>
      <c r="N94" s="2138"/>
      <c r="O94" s="2139"/>
      <c r="P94" s="2140"/>
      <c r="Q94" s="2140"/>
      <c r="R94" s="2136"/>
      <c r="S94" s="2066"/>
      <c r="T94" s="2067"/>
      <c r="U94" s="2067"/>
      <c r="V94" s="2067"/>
      <c r="W94" s="2068"/>
      <c r="X94" s="773" t="s">
        <v>888</v>
      </c>
      <c r="Y94" s="774"/>
      <c r="Z94" s="775"/>
      <c r="AA94" s="557" t="str">
        <f>IF(AA93="","",VLOOKUP(AA93,'[9]シフト記号表（従来型・ユニット型共通）'!$C$6:$L$47,10,FALSE))</f>
        <v/>
      </c>
      <c r="AB94" s="558" t="str">
        <f>IF(AB93="","",VLOOKUP(AB93,'[9]シフト記号表（従来型・ユニット型共通）'!$C$6:$L$47,10,FALSE))</f>
        <v/>
      </c>
      <c r="AC94" s="558" t="str">
        <f>IF(AC93="","",VLOOKUP(AC93,'[9]シフト記号表（従来型・ユニット型共通）'!$C$6:$L$47,10,FALSE))</f>
        <v/>
      </c>
      <c r="AD94" s="558" t="str">
        <f>IF(AD93="","",VLOOKUP(AD93,'[9]シフト記号表（従来型・ユニット型共通）'!$C$6:$L$47,10,FALSE))</f>
        <v/>
      </c>
      <c r="AE94" s="558" t="str">
        <f>IF(AE93="","",VLOOKUP(AE93,'[9]シフト記号表（従来型・ユニット型共通）'!$C$6:$L$47,10,FALSE))</f>
        <v/>
      </c>
      <c r="AF94" s="558" t="str">
        <f>IF(AF93="","",VLOOKUP(AF93,'[9]シフト記号表（従来型・ユニット型共通）'!$C$6:$L$47,10,FALSE))</f>
        <v/>
      </c>
      <c r="AG94" s="559" t="str">
        <f>IF(AG93="","",VLOOKUP(AG93,'[9]シフト記号表（従来型・ユニット型共通）'!$C$6:$L$47,10,FALSE))</f>
        <v/>
      </c>
      <c r="AH94" s="557" t="str">
        <f>IF(AH93="","",VLOOKUP(AH93,'[9]シフト記号表（従来型・ユニット型共通）'!$C$6:$L$47,10,FALSE))</f>
        <v/>
      </c>
      <c r="AI94" s="558" t="str">
        <f>IF(AI93="","",VLOOKUP(AI93,'[9]シフト記号表（従来型・ユニット型共通）'!$C$6:$L$47,10,FALSE))</f>
        <v/>
      </c>
      <c r="AJ94" s="558" t="str">
        <f>IF(AJ93="","",VLOOKUP(AJ93,'[9]シフト記号表（従来型・ユニット型共通）'!$C$6:$L$47,10,FALSE))</f>
        <v/>
      </c>
      <c r="AK94" s="558" t="str">
        <f>IF(AK93="","",VLOOKUP(AK93,'[9]シフト記号表（従来型・ユニット型共通）'!$C$6:$L$47,10,FALSE))</f>
        <v/>
      </c>
      <c r="AL94" s="558" t="str">
        <f>IF(AL93="","",VLOOKUP(AL93,'[9]シフト記号表（従来型・ユニット型共通）'!$C$6:$L$47,10,FALSE))</f>
        <v/>
      </c>
      <c r="AM94" s="558" t="str">
        <f>IF(AM93="","",VLOOKUP(AM93,'[9]シフト記号表（従来型・ユニット型共通）'!$C$6:$L$47,10,FALSE))</f>
        <v/>
      </c>
      <c r="AN94" s="559" t="str">
        <f>IF(AN93="","",VLOOKUP(AN93,'[9]シフト記号表（従来型・ユニット型共通）'!$C$6:$L$47,10,FALSE))</f>
        <v/>
      </c>
      <c r="AO94" s="557" t="str">
        <f>IF(AO93="","",VLOOKUP(AO93,'[9]シフト記号表（従来型・ユニット型共通）'!$C$6:$L$47,10,FALSE))</f>
        <v/>
      </c>
      <c r="AP94" s="558" t="str">
        <f>IF(AP93="","",VLOOKUP(AP93,'[9]シフト記号表（従来型・ユニット型共通）'!$C$6:$L$47,10,FALSE))</f>
        <v/>
      </c>
      <c r="AQ94" s="558" t="str">
        <f>IF(AQ93="","",VLOOKUP(AQ93,'[9]シフト記号表（従来型・ユニット型共通）'!$C$6:$L$47,10,FALSE))</f>
        <v/>
      </c>
      <c r="AR94" s="558" t="str">
        <f>IF(AR93="","",VLOOKUP(AR93,'[9]シフト記号表（従来型・ユニット型共通）'!$C$6:$L$47,10,FALSE))</f>
        <v/>
      </c>
      <c r="AS94" s="558" t="str">
        <f>IF(AS93="","",VLOOKUP(AS93,'[9]シフト記号表（従来型・ユニット型共通）'!$C$6:$L$47,10,FALSE))</f>
        <v/>
      </c>
      <c r="AT94" s="558" t="str">
        <f>IF(AT93="","",VLOOKUP(AT93,'[9]シフト記号表（従来型・ユニット型共通）'!$C$6:$L$47,10,FALSE))</f>
        <v/>
      </c>
      <c r="AU94" s="559" t="str">
        <f>IF(AU93="","",VLOOKUP(AU93,'[9]シフト記号表（従来型・ユニット型共通）'!$C$6:$L$47,10,FALSE))</f>
        <v/>
      </c>
      <c r="AV94" s="557" t="str">
        <f>IF(AV93="","",VLOOKUP(AV93,'[9]シフト記号表（従来型・ユニット型共通）'!$C$6:$L$47,10,FALSE))</f>
        <v/>
      </c>
      <c r="AW94" s="558" t="str">
        <f>IF(AW93="","",VLOOKUP(AW93,'[9]シフト記号表（従来型・ユニット型共通）'!$C$6:$L$47,10,FALSE))</f>
        <v/>
      </c>
      <c r="AX94" s="558" t="str">
        <f>IF(AX93="","",VLOOKUP(AX93,'[9]シフト記号表（従来型・ユニット型共通）'!$C$6:$L$47,10,FALSE))</f>
        <v/>
      </c>
      <c r="AY94" s="558" t="str">
        <f>IF(AY93="","",VLOOKUP(AY93,'[9]シフト記号表（従来型・ユニット型共通）'!$C$6:$L$47,10,FALSE))</f>
        <v/>
      </c>
      <c r="AZ94" s="558" t="str">
        <f>IF(AZ93="","",VLOOKUP(AZ93,'[9]シフト記号表（従来型・ユニット型共通）'!$C$6:$L$47,10,FALSE))</f>
        <v/>
      </c>
      <c r="BA94" s="558" t="str">
        <f>IF(BA93="","",VLOOKUP(BA93,'[9]シフト記号表（従来型・ユニット型共通）'!$C$6:$L$47,10,FALSE))</f>
        <v/>
      </c>
      <c r="BB94" s="559" t="str">
        <f>IF(BB93="","",VLOOKUP(BB93,'[9]シフト記号表（従来型・ユニット型共通）'!$C$6:$L$47,10,FALSE))</f>
        <v/>
      </c>
      <c r="BC94" s="557" t="str">
        <f>IF(BC93="","",VLOOKUP(BC93,'[9]シフト記号表（従来型・ユニット型共通）'!$C$6:$L$47,10,FALSE))</f>
        <v/>
      </c>
      <c r="BD94" s="558" t="str">
        <f>IF(BD93="","",VLOOKUP(BD93,'[9]シフト記号表（従来型・ユニット型共通）'!$C$6:$L$47,10,FALSE))</f>
        <v/>
      </c>
      <c r="BE94" s="558" t="str">
        <f>IF(BE93="","",VLOOKUP(BE93,'[9]シフト記号表（従来型・ユニット型共通）'!$C$6:$L$47,10,FALSE))</f>
        <v/>
      </c>
      <c r="BF94" s="2132">
        <f>IF($BI$3="４週",SUM(AA94:BB94),IF($BI$3="暦月",SUM(AA94:BE94),""))</f>
        <v>0</v>
      </c>
      <c r="BG94" s="2133"/>
      <c r="BH94" s="2134">
        <f>IF($BI$3="４週",BF94/4,IF($BI$3="暦月",(BF94/($BI$8/7)),""))</f>
        <v>0</v>
      </c>
      <c r="BI94" s="2133"/>
      <c r="BJ94" s="2129"/>
      <c r="BK94" s="2130"/>
      <c r="BL94" s="2130"/>
      <c r="BM94" s="2130"/>
      <c r="BN94" s="2131"/>
    </row>
    <row r="95" spans="2:66" ht="20.25" customHeight="1" x14ac:dyDescent="0.15">
      <c r="B95" s="2049">
        <f>B93+1</f>
        <v>40</v>
      </c>
      <c r="C95" s="2420"/>
      <c r="D95" s="2422"/>
      <c r="E95" s="2036"/>
      <c r="F95" s="2423"/>
      <c r="G95" s="2121"/>
      <c r="H95" s="2122"/>
      <c r="I95" s="761"/>
      <c r="J95" s="762"/>
      <c r="K95" s="761"/>
      <c r="L95" s="762"/>
      <c r="M95" s="2123"/>
      <c r="N95" s="2124"/>
      <c r="O95" s="2125"/>
      <c r="P95" s="2126"/>
      <c r="Q95" s="2126"/>
      <c r="R95" s="2122"/>
      <c r="S95" s="2066"/>
      <c r="T95" s="2067"/>
      <c r="U95" s="2067"/>
      <c r="V95" s="2067"/>
      <c r="W95" s="2068"/>
      <c r="X95" s="776" t="s">
        <v>887</v>
      </c>
      <c r="Y95" s="777"/>
      <c r="Z95" s="778"/>
      <c r="AA95" s="549"/>
      <c r="AB95" s="550"/>
      <c r="AC95" s="550"/>
      <c r="AD95" s="550"/>
      <c r="AE95" s="550"/>
      <c r="AF95" s="550"/>
      <c r="AG95" s="551"/>
      <c r="AH95" s="549"/>
      <c r="AI95" s="550"/>
      <c r="AJ95" s="550"/>
      <c r="AK95" s="550"/>
      <c r="AL95" s="550"/>
      <c r="AM95" s="550"/>
      <c r="AN95" s="551"/>
      <c r="AO95" s="549"/>
      <c r="AP95" s="550"/>
      <c r="AQ95" s="550"/>
      <c r="AR95" s="550"/>
      <c r="AS95" s="550"/>
      <c r="AT95" s="550"/>
      <c r="AU95" s="551"/>
      <c r="AV95" s="549"/>
      <c r="AW95" s="550"/>
      <c r="AX95" s="550"/>
      <c r="AY95" s="550"/>
      <c r="AZ95" s="550"/>
      <c r="BA95" s="550"/>
      <c r="BB95" s="551"/>
      <c r="BC95" s="549"/>
      <c r="BD95" s="550"/>
      <c r="BE95" s="772"/>
      <c r="BF95" s="2127"/>
      <c r="BG95" s="2128"/>
      <c r="BH95" s="2116"/>
      <c r="BI95" s="2117"/>
      <c r="BJ95" s="2118"/>
      <c r="BK95" s="2119"/>
      <c r="BL95" s="2119"/>
      <c r="BM95" s="2119"/>
      <c r="BN95" s="2120"/>
    </row>
    <row r="96" spans="2:66" ht="20.25" customHeight="1" x14ac:dyDescent="0.15">
      <c r="B96" s="2050"/>
      <c r="C96" s="2421"/>
      <c r="D96" s="2424"/>
      <c r="E96" s="2036"/>
      <c r="F96" s="2423"/>
      <c r="G96" s="2135"/>
      <c r="H96" s="2136"/>
      <c r="I96" s="779"/>
      <c r="J96" s="780">
        <f>G95</f>
        <v>0</v>
      </c>
      <c r="K96" s="779"/>
      <c r="L96" s="780">
        <f>M95</f>
        <v>0</v>
      </c>
      <c r="M96" s="2137"/>
      <c r="N96" s="2138"/>
      <c r="O96" s="2139"/>
      <c r="P96" s="2140"/>
      <c r="Q96" s="2140"/>
      <c r="R96" s="2136"/>
      <c r="S96" s="2066"/>
      <c r="T96" s="2067"/>
      <c r="U96" s="2067"/>
      <c r="V96" s="2067"/>
      <c r="W96" s="2068"/>
      <c r="X96" s="773" t="s">
        <v>888</v>
      </c>
      <c r="Y96" s="774"/>
      <c r="Z96" s="775"/>
      <c r="AA96" s="557" t="str">
        <f>IF(AA95="","",VLOOKUP(AA95,'[9]シフト記号表（従来型・ユニット型共通）'!$C$6:$L$47,10,FALSE))</f>
        <v/>
      </c>
      <c r="AB96" s="558" t="str">
        <f>IF(AB95="","",VLOOKUP(AB95,'[9]シフト記号表（従来型・ユニット型共通）'!$C$6:$L$47,10,FALSE))</f>
        <v/>
      </c>
      <c r="AC96" s="558" t="str">
        <f>IF(AC95="","",VLOOKUP(AC95,'[9]シフト記号表（従来型・ユニット型共通）'!$C$6:$L$47,10,FALSE))</f>
        <v/>
      </c>
      <c r="AD96" s="558" t="str">
        <f>IF(AD95="","",VLOOKUP(AD95,'[9]シフト記号表（従来型・ユニット型共通）'!$C$6:$L$47,10,FALSE))</f>
        <v/>
      </c>
      <c r="AE96" s="558" t="str">
        <f>IF(AE95="","",VLOOKUP(AE95,'[9]シフト記号表（従来型・ユニット型共通）'!$C$6:$L$47,10,FALSE))</f>
        <v/>
      </c>
      <c r="AF96" s="558" t="str">
        <f>IF(AF95="","",VLOOKUP(AF95,'[9]シフト記号表（従来型・ユニット型共通）'!$C$6:$L$47,10,FALSE))</f>
        <v/>
      </c>
      <c r="AG96" s="559" t="str">
        <f>IF(AG95="","",VLOOKUP(AG95,'[9]シフト記号表（従来型・ユニット型共通）'!$C$6:$L$47,10,FALSE))</f>
        <v/>
      </c>
      <c r="AH96" s="557" t="str">
        <f>IF(AH95="","",VLOOKUP(AH95,'[9]シフト記号表（従来型・ユニット型共通）'!$C$6:$L$47,10,FALSE))</f>
        <v/>
      </c>
      <c r="AI96" s="558" t="str">
        <f>IF(AI95="","",VLOOKUP(AI95,'[9]シフト記号表（従来型・ユニット型共通）'!$C$6:$L$47,10,FALSE))</f>
        <v/>
      </c>
      <c r="AJ96" s="558" t="str">
        <f>IF(AJ95="","",VLOOKUP(AJ95,'[9]シフト記号表（従来型・ユニット型共通）'!$C$6:$L$47,10,FALSE))</f>
        <v/>
      </c>
      <c r="AK96" s="558" t="str">
        <f>IF(AK95="","",VLOOKUP(AK95,'[9]シフト記号表（従来型・ユニット型共通）'!$C$6:$L$47,10,FALSE))</f>
        <v/>
      </c>
      <c r="AL96" s="558" t="str">
        <f>IF(AL95="","",VLOOKUP(AL95,'[9]シフト記号表（従来型・ユニット型共通）'!$C$6:$L$47,10,FALSE))</f>
        <v/>
      </c>
      <c r="AM96" s="558" t="str">
        <f>IF(AM95="","",VLOOKUP(AM95,'[9]シフト記号表（従来型・ユニット型共通）'!$C$6:$L$47,10,FALSE))</f>
        <v/>
      </c>
      <c r="AN96" s="559" t="str">
        <f>IF(AN95="","",VLOOKUP(AN95,'[9]シフト記号表（従来型・ユニット型共通）'!$C$6:$L$47,10,FALSE))</f>
        <v/>
      </c>
      <c r="AO96" s="557" t="str">
        <f>IF(AO95="","",VLOOKUP(AO95,'[9]シフト記号表（従来型・ユニット型共通）'!$C$6:$L$47,10,FALSE))</f>
        <v/>
      </c>
      <c r="AP96" s="558" t="str">
        <f>IF(AP95="","",VLOOKUP(AP95,'[9]シフト記号表（従来型・ユニット型共通）'!$C$6:$L$47,10,FALSE))</f>
        <v/>
      </c>
      <c r="AQ96" s="558" t="str">
        <f>IF(AQ95="","",VLOOKUP(AQ95,'[9]シフト記号表（従来型・ユニット型共通）'!$C$6:$L$47,10,FALSE))</f>
        <v/>
      </c>
      <c r="AR96" s="558" t="str">
        <f>IF(AR95="","",VLOOKUP(AR95,'[9]シフト記号表（従来型・ユニット型共通）'!$C$6:$L$47,10,FALSE))</f>
        <v/>
      </c>
      <c r="AS96" s="558" t="str">
        <f>IF(AS95="","",VLOOKUP(AS95,'[9]シフト記号表（従来型・ユニット型共通）'!$C$6:$L$47,10,FALSE))</f>
        <v/>
      </c>
      <c r="AT96" s="558" t="str">
        <f>IF(AT95="","",VLOOKUP(AT95,'[9]シフト記号表（従来型・ユニット型共通）'!$C$6:$L$47,10,FALSE))</f>
        <v/>
      </c>
      <c r="AU96" s="559" t="str">
        <f>IF(AU95="","",VLOOKUP(AU95,'[9]シフト記号表（従来型・ユニット型共通）'!$C$6:$L$47,10,FALSE))</f>
        <v/>
      </c>
      <c r="AV96" s="557" t="str">
        <f>IF(AV95="","",VLOOKUP(AV95,'[9]シフト記号表（従来型・ユニット型共通）'!$C$6:$L$47,10,FALSE))</f>
        <v/>
      </c>
      <c r="AW96" s="558" t="str">
        <f>IF(AW95="","",VLOOKUP(AW95,'[9]シフト記号表（従来型・ユニット型共通）'!$C$6:$L$47,10,FALSE))</f>
        <v/>
      </c>
      <c r="AX96" s="558" t="str">
        <f>IF(AX95="","",VLOOKUP(AX95,'[9]シフト記号表（従来型・ユニット型共通）'!$C$6:$L$47,10,FALSE))</f>
        <v/>
      </c>
      <c r="AY96" s="558" t="str">
        <f>IF(AY95="","",VLOOKUP(AY95,'[9]シフト記号表（従来型・ユニット型共通）'!$C$6:$L$47,10,FALSE))</f>
        <v/>
      </c>
      <c r="AZ96" s="558" t="str">
        <f>IF(AZ95="","",VLOOKUP(AZ95,'[9]シフト記号表（従来型・ユニット型共通）'!$C$6:$L$47,10,FALSE))</f>
        <v/>
      </c>
      <c r="BA96" s="558" t="str">
        <f>IF(BA95="","",VLOOKUP(BA95,'[9]シフト記号表（従来型・ユニット型共通）'!$C$6:$L$47,10,FALSE))</f>
        <v/>
      </c>
      <c r="BB96" s="559" t="str">
        <f>IF(BB95="","",VLOOKUP(BB95,'[9]シフト記号表（従来型・ユニット型共通）'!$C$6:$L$47,10,FALSE))</f>
        <v/>
      </c>
      <c r="BC96" s="557" t="str">
        <f>IF(BC95="","",VLOOKUP(BC95,'[9]シフト記号表（従来型・ユニット型共通）'!$C$6:$L$47,10,FALSE))</f>
        <v/>
      </c>
      <c r="BD96" s="558" t="str">
        <f>IF(BD95="","",VLOOKUP(BD95,'[9]シフト記号表（従来型・ユニット型共通）'!$C$6:$L$47,10,FALSE))</f>
        <v/>
      </c>
      <c r="BE96" s="558" t="str">
        <f>IF(BE95="","",VLOOKUP(BE95,'[9]シフト記号表（従来型・ユニット型共通）'!$C$6:$L$47,10,FALSE))</f>
        <v/>
      </c>
      <c r="BF96" s="2132">
        <f>IF($BI$3="４週",SUM(AA96:BB96),IF($BI$3="暦月",SUM(AA96:BE96),""))</f>
        <v>0</v>
      </c>
      <c r="BG96" s="2133"/>
      <c r="BH96" s="2134">
        <f>IF($BI$3="４週",BF96/4,IF($BI$3="暦月",(BF96/($BI$8/7)),""))</f>
        <v>0</v>
      </c>
      <c r="BI96" s="2133"/>
      <c r="BJ96" s="2129"/>
      <c r="BK96" s="2130"/>
      <c r="BL96" s="2130"/>
      <c r="BM96" s="2130"/>
      <c r="BN96" s="2131"/>
    </row>
    <row r="97" spans="2:66" ht="20.25" customHeight="1" x14ac:dyDescent="0.15">
      <c r="B97" s="2049">
        <f>B95+1</f>
        <v>41</v>
      </c>
      <c r="C97" s="2420"/>
      <c r="D97" s="2422"/>
      <c r="E97" s="2036"/>
      <c r="F97" s="2423"/>
      <c r="G97" s="2121"/>
      <c r="H97" s="2122"/>
      <c r="I97" s="761"/>
      <c r="J97" s="762"/>
      <c r="K97" s="761"/>
      <c r="L97" s="762"/>
      <c r="M97" s="2123"/>
      <c r="N97" s="2124"/>
      <c r="O97" s="2125"/>
      <c r="P97" s="2126"/>
      <c r="Q97" s="2126"/>
      <c r="R97" s="2122"/>
      <c r="S97" s="2066"/>
      <c r="T97" s="2067"/>
      <c r="U97" s="2067"/>
      <c r="V97" s="2067"/>
      <c r="W97" s="2068"/>
      <c r="X97" s="776" t="s">
        <v>887</v>
      </c>
      <c r="Y97" s="777"/>
      <c r="Z97" s="778"/>
      <c r="AA97" s="549"/>
      <c r="AB97" s="550"/>
      <c r="AC97" s="550"/>
      <c r="AD97" s="550"/>
      <c r="AE97" s="550"/>
      <c r="AF97" s="550"/>
      <c r="AG97" s="551"/>
      <c r="AH97" s="549"/>
      <c r="AI97" s="550"/>
      <c r="AJ97" s="550"/>
      <c r="AK97" s="550"/>
      <c r="AL97" s="550"/>
      <c r="AM97" s="550"/>
      <c r="AN97" s="551"/>
      <c r="AO97" s="549"/>
      <c r="AP97" s="550"/>
      <c r="AQ97" s="550"/>
      <c r="AR97" s="550"/>
      <c r="AS97" s="550"/>
      <c r="AT97" s="550"/>
      <c r="AU97" s="551"/>
      <c r="AV97" s="549"/>
      <c r="AW97" s="550"/>
      <c r="AX97" s="550"/>
      <c r="AY97" s="550"/>
      <c r="AZ97" s="550"/>
      <c r="BA97" s="550"/>
      <c r="BB97" s="551"/>
      <c r="BC97" s="549"/>
      <c r="BD97" s="550"/>
      <c r="BE97" s="772"/>
      <c r="BF97" s="2127"/>
      <c r="BG97" s="2128"/>
      <c r="BH97" s="2116"/>
      <c r="BI97" s="2117"/>
      <c r="BJ97" s="2118"/>
      <c r="BK97" s="2119"/>
      <c r="BL97" s="2119"/>
      <c r="BM97" s="2119"/>
      <c r="BN97" s="2120"/>
    </row>
    <row r="98" spans="2:66" ht="20.25" customHeight="1" x14ac:dyDescent="0.15">
      <c r="B98" s="2050"/>
      <c r="C98" s="2421"/>
      <c r="D98" s="2424"/>
      <c r="E98" s="2036"/>
      <c r="F98" s="2423"/>
      <c r="G98" s="2135"/>
      <c r="H98" s="2136"/>
      <c r="I98" s="779"/>
      <c r="J98" s="780">
        <f>G97</f>
        <v>0</v>
      </c>
      <c r="K98" s="779"/>
      <c r="L98" s="780">
        <f>M97</f>
        <v>0</v>
      </c>
      <c r="M98" s="2137"/>
      <c r="N98" s="2138"/>
      <c r="O98" s="2139"/>
      <c r="P98" s="2140"/>
      <c r="Q98" s="2140"/>
      <c r="R98" s="2136"/>
      <c r="S98" s="2066"/>
      <c r="T98" s="2067"/>
      <c r="U98" s="2067"/>
      <c r="V98" s="2067"/>
      <c r="W98" s="2068"/>
      <c r="X98" s="773" t="s">
        <v>888</v>
      </c>
      <c r="Y98" s="774"/>
      <c r="Z98" s="775"/>
      <c r="AA98" s="557" t="str">
        <f>IF(AA97="","",VLOOKUP(AA97,'[9]シフト記号表（従来型・ユニット型共通）'!$C$6:$L$47,10,FALSE))</f>
        <v/>
      </c>
      <c r="AB98" s="558" t="str">
        <f>IF(AB97="","",VLOOKUP(AB97,'[9]シフト記号表（従来型・ユニット型共通）'!$C$6:$L$47,10,FALSE))</f>
        <v/>
      </c>
      <c r="AC98" s="558" t="str">
        <f>IF(AC97="","",VLOOKUP(AC97,'[9]シフト記号表（従来型・ユニット型共通）'!$C$6:$L$47,10,FALSE))</f>
        <v/>
      </c>
      <c r="AD98" s="558" t="str">
        <f>IF(AD97="","",VLOOKUP(AD97,'[9]シフト記号表（従来型・ユニット型共通）'!$C$6:$L$47,10,FALSE))</f>
        <v/>
      </c>
      <c r="AE98" s="558" t="str">
        <f>IF(AE97="","",VLOOKUP(AE97,'[9]シフト記号表（従来型・ユニット型共通）'!$C$6:$L$47,10,FALSE))</f>
        <v/>
      </c>
      <c r="AF98" s="558" t="str">
        <f>IF(AF97="","",VLOOKUP(AF97,'[9]シフト記号表（従来型・ユニット型共通）'!$C$6:$L$47,10,FALSE))</f>
        <v/>
      </c>
      <c r="AG98" s="559" t="str">
        <f>IF(AG97="","",VLOOKUP(AG97,'[9]シフト記号表（従来型・ユニット型共通）'!$C$6:$L$47,10,FALSE))</f>
        <v/>
      </c>
      <c r="AH98" s="557" t="str">
        <f>IF(AH97="","",VLOOKUP(AH97,'[9]シフト記号表（従来型・ユニット型共通）'!$C$6:$L$47,10,FALSE))</f>
        <v/>
      </c>
      <c r="AI98" s="558" t="str">
        <f>IF(AI97="","",VLOOKUP(AI97,'[9]シフト記号表（従来型・ユニット型共通）'!$C$6:$L$47,10,FALSE))</f>
        <v/>
      </c>
      <c r="AJ98" s="558" t="str">
        <f>IF(AJ97="","",VLOOKUP(AJ97,'[9]シフト記号表（従来型・ユニット型共通）'!$C$6:$L$47,10,FALSE))</f>
        <v/>
      </c>
      <c r="AK98" s="558" t="str">
        <f>IF(AK97="","",VLOOKUP(AK97,'[9]シフト記号表（従来型・ユニット型共通）'!$C$6:$L$47,10,FALSE))</f>
        <v/>
      </c>
      <c r="AL98" s="558" t="str">
        <f>IF(AL97="","",VLOOKUP(AL97,'[9]シフト記号表（従来型・ユニット型共通）'!$C$6:$L$47,10,FALSE))</f>
        <v/>
      </c>
      <c r="AM98" s="558" t="str">
        <f>IF(AM97="","",VLOOKUP(AM97,'[9]シフト記号表（従来型・ユニット型共通）'!$C$6:$L$47,10,FALSE))</f>
        <v/>
      </c>
      <c r="AN98" s="559" t="str">
        <f>IF(AN97="","",VLOOKUP(AN97,'[9]シフト記号表（従来型・ユニット型共通）'!$C$6:$L$47,10,FALSE))</f>
        <v/>
      </c>
      <c r="AO98" s="557" t="str">
        <f>IF(AO97="","",VLOOKUP(AO97,'[9]シフト記号表（従来型・ユニット型共通）'!$C$6:$L$47,10,FALSE))</f>
        <v/>
      </c>
      <c r="AP98" s="558" t="str">
        <f>IF(AP97="","",VLOOKUP(AP97,'[9]シフト記号表（従来型・ユニット型共通）'!$C$6:$L$47,10,FALSE))</f>
        <v/>
      </c>
      <c r="AQ98" s="558" t="str">
        <f>IF(AQ97="","",VLOOKUP(AQ97,'[9]シフト記号表（従来型・ユニット型共通）'!$C$6:$L$47,10,FALSE))</f>
        <v/>
      </c>
      <c r="AR98" s="558" t="str">
        <f>IF(AR97="","",VLOOKUP(AR97,'[9]シフト記号表（従来型・ユニット型共通）'!$C$6:$L$47,10,FALSE))</f>
        <v/>
      </c>
      <c r="AS98" s="558" t="str">
        <f>IF(AS97="","",VLOOKUP(AS97,'[9]シフト記号表（従来型・ユニット型共通）'!$C$6:$L$47,10,FALSE))</f>
        <v/>
      </c>
      <c r="AT98" s="558" t="str">
        <f>IF(AT97="","",VLOOKUP(AT97,'[9]シフト記号表（従来型・ユニット型共通）'!$C$6:$L$47,10,FALSE))</f>
        <v/>
      </c>
      <c r="AU98" s="559" t="str">
        <f>IF(AU97="","",VLOOKUP(AU97,'[9]シフト記号表（従来型・ユニット型共通）'!$C$6:$L$47,10,FALSE))</f>
        <v/>
      </c>
      <c r="AV98" s="557" t="str">
        <f>IF(AV97="","",VLOOKUP(AV97,'[9]シフト記号表（従来型・ユニット型共通）'!$C$6:$L$47,10,FALSE))</f>
        <v/>
      </c>
      <c r="AW98" s="558" t="str">
        <f>IF(AW97="","",VLOOKUP(AW97,'[9]シフト記号表（従来型・ユニット型共通）'!$C$6:$L$47,10,FALSE))</f>
        <v/>
      </c>
      <c r="AX98" s="558" t="str">
        <f>IF(AX97="","",VLOOKUP(AX97,'[9]シフト記号表（従来型・ユニット型共通）'!$C$6:$L$47,10,FALSE))</f>
        <v/>
      </c>
      <c r="AY98" s="558" t="str">
        <f>IF(AY97="","",VLOOKUP(AY97,'[9]シフト記号表（従来型・ユニット型共通）'!$C$6:$L$47,10,FALSE))</f>
        <v/>
      </c>
      <c r="AZ98" s="558" t="str">
        <f>IF(AZ97="","",VLOOKUP(AZ97,'[9]シフト記号表（従来型・ユニット型共通）'!$C$6:$L$47,10,FALSE))</f>
        <v/>
      </c>
      <c r="BA98" s="558" t="str">
        <f>IF(BA97="","",VLOOKUP(BA97,'[9]シフト記号表（従来型・ユニット型共通）'!$C$6:$L$47,10,FALSE))</f>
        <v/>
      </c>
      <c r="BB98" s="559" t="str">
        <f>IF(BB97="","",VLOOKUP(BB97,'[9]シフト記号表（従来型・ユニット型共通）'!$C$6:$L$47,10,FALSE))</f>
        <v/>
      </c>
      <c r="BC98" s="557" t="str">
        <f>IF(BC97="","",VLOOKUP(BC97,'[9]シフト記号表（従来型・ユニット型共通）'!$C$6:$L$47,10,FALSE))</f>
        <v/>
      </c>
      <c r="BD98" s="558" t="str">
        <f>IF(BD97="","",VLOOKUP(BD97,'[9]シフト記号表（従来型・ユニット型共通）'!$C$6:$L$47,10,FALSE))</f>
        <v/>
      </c>
      <c r="BE98" s="558" t="str">
        <f>IF(BE97="","",VLOOKUP(BE97,'[9]シフト記号表（従来型・ユニット型共通）'!$C$6:$L$47,10,FALSE))</f>
        <v/>
      </c>
      <c r="BF98" s="2132">
        <f>IF($BI$3="４週",SUM(AA98:BB98),IF($BI$3="暦月",SUM(AA98:BE98),""))</f>
        <v>0</v>
      </c>
      <c r="BG98" s="2133"/>
      <c r="BH98" s="2134">
        <f>IF($BI$3="４週",BF98/4,IF($BI$3="暦月",(BF98/($BI$8/7)),""))</f>
        <v>0</v>
      </c>
      <c r="BI98" s="2133"/>
      <c r="BJ98" s="2129"/>
      <c r="BK98" s="2130"/>
      <c r="BL98" s="2130"/>
      <c r="BM98" s="2130"/>
      <c r="BN98" s="2131"/>
    </row>
    <row r="99" spans="2:66" ht="20.25" customHeight="1" x14ac:dyDescent="0.15">
      <c r="B99" s="2049">
        <f>B97+1</f>
        <v>42</v>
      </c>
      <c r="C99" s="2420"/>
      <c r="D99" s="2422"/>
      <c r="E99" s="2036"/>
      <c r="F99" s="2423"/>
      <c r="G99" s="2121"/>
      <c r="H99" s="2122"/>
      <c r="I99" s="761"/>
      <c r="J99" s="762"/>
      <c r="K99" s="761"/>
      <c r="L99" s="762"/>
      <c r="M99" s="2123"/>
      <c r="N99" s="2124"/>
      <c r="O99" s="2125"/>
      <c r="P99" s="2126"/>
      <c r="Q99" s="2126"/>
      <c r="R99" s="2122"/>
      <c r="S99" s="2066"/>
      <c r="T99" s="2067"/>
      <c r="U99" s="2067"/>
      <c r="V99" s="2067"/>
      <c r="W99" s="2068"/>
      <c r="X99" s="776" t="s">
        <v>887</v>
      </c>
      <c r="Y99" s="777"/>
      <c r="Z99" s="778"/>
      <c r="AA99" s="549"/>
      <c r="AB99" s="550"/>
      <c r="AC99" s="550"/>
      <c r="AD99" s="550"/>
      <c r="AE99" s="550"/>
      <c r="AF99" s="550"/>
      <c r="AG99" s="551"/>
      <c r="AH99" s="549"/>
      <c r="AI99" s="550"/>
      <c r="AJ99" s="550"/>
      <c r="AK99" s="550"/>
      <c r="AL99" s="550"/>
      <c r="AM99" s="550"/>
      <c r="AN99" s="551"/>
      <c r="AO99" s="549"/>
      <c r="AP99" s="550"/>
      <c r="AQ99" s="550"/>
      <c r="AR99" s="550"/>
      <c r="AS99" s="550"/>
      <c r="AT99" s="550"/>
      <c r="AU99" s="551"/>
      <c r="AV99" s="549"/>
      <c r="AW99" s="550"/>
      <c r="AX99" s="550"/>
      <c r="AY99" s="550"/>
      <c r="AZ99" s="550"/>
      <c r="BA99" s="550"/>
      <c r="BB99" s="551"/>
      <c r="BC99" s="549"/>
      <c r="BD99" s="550"/>
      <c r="BE99" s="772"/>
      <c r="BF99" s="2127"/>
      <c r="BG99" s="2128"/>
      <c r="BH99" s="2116"/>
      <c r="BI99" s="2117"/>
      <c r="BJ99" s="2118"/>
      <c r="BK99" s="2119"/>
      <c r="BL99" s="2119"/>
      <c r="BM99" s="2119"/>
      <c r="BN99" s="2120"/>
    </row>
    <row r="100" spans="2:66" ht="20.25" customHeight="1" x14ac:dyDescent="0.15">
      <c r="B100" s="2050"/>
      <c r="C100" s="2421"/>
      <c r="D100" s="2424"/>
      <c r="E100" s="2036"/>
      <c r="F100" s="2423"/>
      <c r="G100" s="2135"/>
      <c r="H100" s="2136"/>
      <c r="I100" s="779"/>
      <c r="J100" s="780">
        <f>G99</f>
        <v>0</v>
      </c>
      <c r="K100" s="779"/>
      <c r="L100" s="780">
        <f>M99</f>
        <v>0</v>
      </c>
      <c r="M100" s="2137"/>
      <c r="N100" s="2138"/>
      <c r="O100" s="2139"/>
      <c r="P100" s="2140"/>
      <c r="Q100" s="2140"/>
      <c r="R100" s="2136"/>
      <c r="S100" s="2066"/>
      <c r="T100" s="2067"/>
      <c r="U100" s="2067"/>
      <c r="V100" s="2067"/>
      <c r="W100" s="2068"/>
      <c r="X100" s="773" t="s">
        <v>888</v>
      </c>
      <c r="Y100" s="774"/>
      <c r="Z100" s="775"/>
      <c r="AA100" s="557" t="str">
        <f>IF(AA99="","",VLOOKUP(AA99,'[9]シフト記号表（従来型・ユニット型共通）'!$C$6:$L$47,10,FALSE))</f>
        <v/>
      </c>
      <c r="AB100" s="558" t="str">
        <f>IF(AB99="","",VLOOKUP(AB99,'[9]シフト記号表（従来型・ユニット型共通）'!$C$6:$L$47,10,FALSE))</f>
        <v/>
      </c>
      <c r="AC100" s="558" t="str">
        <f>IF(AC99="","",VLOOKUP(AC99,'[9]シフト記号表（従来型・ユニット型共通）'!$C$6:$L$47,10,FALSE))</f>
        <v/>
      </c>
      <c r="AD100" s="558" t="str">
        <f>IF(AD99="","",VLOOKUP(AD99,'[9]シフト記号表（従来型・ユニット型共通）'!$C$6:$L$47,10,FALSE))</f>
        <v/>
      </c>
      <c r="AE100" s="558" t="str">
        <f>IF(AE99="","",VLOOKUP(AE99,'[9]シフト記号表（従来型・ユニット型共通）'!$C$6:$L$47,10,FALSE))</f>
        <v/>
      </c>
      <c r="AF100" s="558" t="str">
        <f>IF(AF99="","",VLOOKUP(AF99,'[9]シフト記号表（従来型・ユニット型共通）'!$C$6:$L$47,10,FALSE))</f>
        <v/>
      </c>
      <c r="AG100" s="559" t="str">
        <f>IF(AG99="","",VLOOKUP(AG99,'[9]シフト記号表（従来型・ユニット型共通）'!$C$6:$L$47,10,FALSE))</f>
        <v/>
      </c>
      <c r="AH100" s="557" t="str">
        <f>IF(AH99="","",VLOOKUP(AH99,'[9]シフト記号表（従来型・ユニット型共通）'!$C$6:$L$47,10,FALSE))</f>
        <v/>
      </c>
      <c r="AI100" s="558" t="str">
        <f>IF(AI99="","",VLOOKUP(AI99,'[9]シフト記号表（従来型・ユニット型共通）'!$C$6:$L$47,10,FALSE))</f>
        <v/>
      </c>
      <c r="AJ100" s="558" t="str">
        <f>IF(AJ99="","",VLOOKUP(AJ99,'[9]シフト記号表（従来型・ユニット型共通）'!$C$6:$L$47,10,FALSE))</f>
        <v/>
      </c>
      <c r="AK100" s="558" t="str">
        <f>IF(AK99="","",VLOOKUP(AK99,'[9]シフト記号表（従来型・ユニット型共通）'!$C$6:$L$47,10,FALSE))</f>
        <v/>
      </c>
      <c r="AL100" s="558" t="str">
        <f>IF(AL99="","",VLOOKUP(AL99,'[9]シフト記号表（従来型・ユニット型共通）'!$C$6:$L$47,10,FALSE))</f>
        <v/>
      </c>
      <c r="AM100" s="558" t="str">
        <f>IF(AM99="","",VLOOKUP(AM99,'[9]シフト記号表（従来型・ユニット型共通）'!$C$6:$L$47,10,FALSE))</f>
        <v/>
      </c>
      <c r="AN100" s="559" t="str">
        <f>IF(AN99="","",VLOOKUP(AN99,'[9]シフト記号表（従来型・ユニット型共通）'!$C$6:$L$47,10,FALSE))</f>
        <v/>
      </c>
      <c r="AO100" s="557" t="str">
        <f>IF(AO99="","",VLOOKUP(AO99,'[9]シフト記号表（従来型・ユニット型共通）'!$C$6:$L$47,10,FALSE))</f>
        <v/>
      </c>
      <c r="AP100" s="558" t="str">
        <f>IF(AP99="","",VLOOKUP(AP99,'[9]シフト記号表（従来型・ユニット型共通）'!$C$6:$L$47,10,FALSE))</f>
        <v/>
      </c>
      <c r="AQ100" s="558" t="str">
        <f>IF(AQ99="","",VLOOKUP(AQ99,'[9]シフト記号表（従来型・ユニット型共通）'!$C$6:$L$47,10,FALSE))</f>
        <v/>
      </c>
      <c r="AR100" s="558" t="str">
        <f>IF(AR99="","",VLOOKUP(AR99,'[9]シフト記号表（従来型・ユニット型共通）'!$C$6:$L$47,10,FALSE))</f>
        <v/>
      </c>
      <c r="AS100" s="558" t="str">
        <f>IF(AS99="","",VLOOKUP(AS99,'[9]シフト記号表（従来型・ユニット型共通）'!$C$6:$L$47,10,FALSE))</f>
        <v/>
      </c>
      <c r="AT100" s="558" t="str">
        <f>IF(AT99="","",VLOOKUP(AT99,'[9]シフト記号表（従来型・ユニット型共通）'!$C$6:$L$47,10,FALSE))</f>
        <v/>
      </c>
      <c r="AU100" s="559" t="str">
        <f>IF(AU99="","",VLOOKUP(AU99,'[9]シフト記号表（従来型・ユニット型共通）'!$C$6:$L$47,10,FALSE))</f>
        <v/>
      </c>
      <c r="AV100" s="557" t="str">
        <f>IF(AV99="","",VLOOKUP(AV99,'[9]シフト記号表（従来型・ユニット型共通）'!$C$6:$L$47,10,FALSE))</f>
        <v/>
      </c>
      <c r="AW100" s="558" t="str">
        <f>IF(AW99="","",VLOOKUP(AW99,'[9]シフト記号表（従来型・ユニット型共通）'!$C$6:$L$47,10,FALSE))</f>
        <v/>
      </c>
      <c r="AX100" s="558" t="str">
        <f>IF(AX99="","",VLOOKUP(AX99,'[9]シフト記号表（従来型・ユニット型共通）'!$C$6:$L$47,10,FALSE))</f>
        <v/>
      </c>
      <c r="AY100" s="558" t="str">
        <f>IF(AY99="","",VLOOKUP(AY99,'[9]シフト記号表（従来型・ユニット型共通）'!$C$6:$L$47,10,FALSE))</f>
        <v/>
      </c>
      <c r="AZ100" s="558" t="str">
        <f>IF(AZ99="","",VLOOKUP(AZ99,'[9]シフト記号表（従来型・ユニット型共通）'!$C$6:$L$47,10,FALSE))</f>
        <v/>
      </c>
      <c r="BA100" s="558" t="str">
        <f>IF(BA99="","",VLOOKUP(BA99,'[9]シフト記号表（従来型・ユニット型共通）'!$C$6:$L$47,10,FALSE))</f>
        <v/>
      </c>
      <c r="BB100" s="559" t="str">
        <f>IF(BB99="","",VLOOKUP(BB99,'[9]シフト記号表（従来型・ユニット型共通）'!$C$6:$L$47,10,FALSE))</f>
        <v/>
      </c>
      <c r="BC100" s="557" t="str">
        <f>IF(BC99="","",VLOOKUP(BC99,'[9]シフト記号表（従来型・ユニット型共通）'!$C$6:$L$47,10,FALSE))</f>
        <v/>
      </c>
      <c r="BD100" s="558" t="str">
        <f>IF(BD99="","",VLOOKUP(BD99,'[9]シフト記号表（従来型・ユニット型共通）'!$C$6:$L$47,10,FALSE))</f>
        <v/>
      </c>
      <c r="BE100" s="558" t="str">
        <f>IF(BE99="","",VLOOKUP(BE99,'[9]シフト記号表（従来型・ユニット型共通）'!$C$6:$L$47,10,FALSE))</f>
        <v/>
      </c>
      <c r="BF100" s="2132">
        <f>IF($BI$3="４週",SUM(AA100:BB100),IF($BI$3="暦月",SUM(AA100:BE100),""))</f>
        <v>0</v>
      </c>
      <c r="BG100" s="2133"/>
      <c r="BH100" s="2134">
        <f>IF($BI$3="４週",BF100/4,IF($BI$3="暦月",(BF100/($BI$8/7)),""))</f>
        <v>0</v>
      </c>
      <c r="BI100" s="2133"/>
      <c r="BJ100" s="2129"/>
      <c r="BK100" s="2130"/>
      <c r="BL100" s="2130"/>
      <c r="BM100" s="2130"/>
      <c r="BN100" s="2131"/>
    </row>
    <row r="101" spans="2:66" ht="20.25" customHeight="1" x14ac:dyDescent="0.15">
      <c r="B101" s="2049">
        <f>B99+1</f>
        <v>43</v>
      </c>
      <c r="C101" s="2420"/>
      <c r="D101" s="2422"/>
      <c r="E101" s="2036"/>
      <c r="F101" s="2423"/>
      <c r="G101" s="2121"/>
      <c r="H101" s="2122"/>
      <c r="I101" s="761"/>
      <c r="J101" s="762"/>
      <c r="K101" s="761"/>
      <c r="L101" s="762"/>
      <c r="M101" s="2123"/>
      <c r="N101" s="2124"/>
      <c r="O101" s="2125"/>
      <c r="P101" s="2126"/>
      <c r="Q101" s="2126"/>
      <c r="R101" s="2122"/>
      <c r="S101" s="2066"/>
      <c r="T101" s="2067"/>
      <c r="U101" s="2067"/>
      <c r="V101" s="2067"/>
      <c r="W101" s="2068"/>
      <c r="X101" s="776" t="s">
        <v>887</v>
      </c>
      <c r="Y101" s="777"/>
      <c r="Z101" s="778"/>
      <c r="AA101" s="549"/>
      <c r="AB101" s="550"/>
      <c r="AC101" s="550"/>
      <c r="AD101" s="550"/>
      <c r="AE101" s="550"/>
      <c r="AF101" s="550"/>
      <c r="AG101" s="551"/>
      <c r="AH101" s="549"/>
      <c r="AI101" s="550"/>
      <c r="AJ101" s="550"/>
      <c r="AK101" s="550"/>
      <c r="AL101" s="550"/>
      <c r="AM101" s="550"/>
      <c r="AN101" s="551"/>
      <c r="AO101" s="549"/>
      <c r="AP101" s="550"/>
      <c r="AQ101" s="550"/>
      <c r="AR101" s="550"/>
      <c r="AS101" s="550"/>
      <c r="AT101" s="550"/>
      <c r="AU101" s="551"/>
      <c r="AV101" s="549"/>
      <c r="AW101" s="550"/>
      <c r="AX101" s="550"/>
      <c r="AY101" s="550"/>
      <c r="AZ101" s="550"/>
      <c r="BA101" s="550"/>
      <c r="BB101" s="551"/>
      <c r="BC101" s="549"/>
      <c r="BD101" s="550"/>
      <c r="BE101" s="772"/>
      <c r="BF101" s="2127"/>
      <c r="BG101" s="2128"/>
      <c r="BH101" s="2116"/>
      <c r="BI101" s="2117"/>
      <c r="BJ101" s="2118"/>
      <c r="BK101" s="2119"/>
      <c r="BL101" s="2119"/>
      <c r="BM101" s="2119"/>
      <c r="BN101" s="2120"/>
    </row>
    <row r="102" spans="2:66" ht="20.25" customHeight="1" x14ac:dyDescent="0.15">
      <c r="B102" s="2050"/>
      <c r="C102" s="2421"/>
      <c r="D102" s="2424"/>
      <c r="E102" s="2036"/>
      <c r="F102" s="2423"/>
      <c r="G102" s="2135"/>
      <c r="H102" s="2136"/>
      <c r="I102" s="779"/>
      <c r="J102" s="780">
        <f>G101</f>
        <v>0</v>
      </c>
      <c r="K102" s="779"/>
      <c r="L102" s="780">
        <f>M101</f>
        <v>0</v>
      </c>
      <c r="M102" s="2137"/>
      <c r="N102" s="2138"/>
      <c r="O102" s="2139"/>
      <c r="P102" s="2140"/>
      <c r="Q102" s="2140"/>
      <c r="R102" s="2136"/>
      <c r="S102" s="2066"/>
      <c r="T102" s="2067"/>
      <c r="U102" s="2067"/>
      <c r="V102" s="2067"/>
      <c r="W102" s="2068"/>
      <c r="X102" s="773" t="s">
        <v>888</v>
      </c>
      <c r="Y102" s="774"/>
      <c r="Z102" s="775"/>
      <c r="AA102" s="557" t="str">
        <f>IF(AA101="","",VLOOKUP(AA101,'[9]シフト記号表（従来型・ユニット型共通）'!$C$6:$L$47,10,FALSE))</f>
        <v/>
      </c>
      <c r="AB102" s="558" t="str">
        <f>IF(AB101="","",VLOOKUP(AB101,'[9]シフト記号表（従来型・ユニット型共通）'!$C$6:$L$47,10,FALSE))</f>
        <v/>
      </c>
      <c r="AC102" s="558" t="str">
        <f>IF(AC101="","",VLOOKUP(AC101,'[9]シフト記号表（従来型・ユニット型共通）'!$C$6:$L$47,10,FALSE))</f>
        <v/>
      </c>
      <c r="AD102" s="558" t="str">
        <f>IF(AD101="","",VLOOKUP(AD101,'[9]シフト記号表（従来型・ユニット型共通）'!$C$6:$L$47,10,FALSE))</f>
        <v/>
      </c>
      <c r="AE102" s="558" t="str">
        <f>IF(AE101="","",VLOOKUP(AE101,'[9]シフト記号表（従来型・ユニット型共通）'!$C$6:$L$47,10,FALSE))</f>
        <v/>
      </c>
      <c r="AF102" s="558" t="str">
        <f>IF(AF101="","",VLOOKUP(AF101,'[9]シフト記号表（従来型・ユニット型共通）'!$C$6:$L$47,10,FALSE))</f>
        <v/>
      </c>
      <c r="AG102" s="559" t="str">
        <f>IF(AG101="","",VLOOKUP(AG101,'[9]シフト記号表（従来型・ユニット型共通）'!$C$6:$L$47,10,FALSE))</f>
        <v/>
      </c>
      <c r="AH102" s="557" t="str">
        <f>IF(AH101="","",VLOOKUP(AH101,'[9]シフト記号表（従来型・ユニット型共通）'!$C$6:$L$47,10,FALSE))</f>
        <v/>
      </c>
      <c r="AI102" s="558" t="str">
        <f>IF(AI101="","",VLOOKUP(AI101,'[9]シフト記号表（従来型・ユニット型共通）'!$C$6:$L$47,10,FALSE))</f>
        <v/>
      </c>
      <c r="AJ102" s="558" t="str">
        <f>IF(AJ101="","",VLOOKUP(AJ101,'[9]シフト記号表（従来型・ユニット型共通）'!$C$6:$L$47,10,FALSE))</f>
        <v/>
      </c>
      <c r="AK102" s="558" t="str">
        <f>IF(AK101="","",VLOOKUP(AK101,'[9]シフト記号表（従来型・ユニット型共通）'!$C$6:$L$47,10,FALSE))</f>
        <v/>
      </c>
      <c r="AL102" s="558" t="str">
        <f>IF(AL101="","",VLOOKUP(AL101,'[9]シフト記号表（従来型・ユニット型共通）'!$C$6:$L$47,10,FALSE))</f>
        <v/>
      </c>
      <c r="AM102" s="558" t="str">
        <f>IF(AM101="","",VLOOKUP(AM101,'[9]シフト記号表（従来型・ユニット型共通）'!$C$6:$L$47,10,FALSE))</f>
        <v/>
      </c>
      <c r="AN102" s="559" t="str">
        <f>IF(AN101="","",VLOOKUP(AN101,'[9]シフト記号表（従来型・ユニット型共通）'!$C$6:$L$47,10,FALSE))</f>
        <v/>
      </c>
      <c r="AO102" s="557" t="str">
        <f>IF(AO101="","",VLOOKUP(AO101,'[9]シフト記号表（従来型・ユニット型共通）'!$C$6:$L$47,10,FALSE))</f>
        <v/>
      </c>
      <c r="AP102" s="558" t="str">
        <f>IF(AP101="","",VLOOKUP(AP101,'[9]シフト記号表（従来型・ユニット型共通）'!$C$6:$L$47,10,FALSE))</f>
        <v/>
      </c>
      <c r="AQ102" s="558" t="str">
        <f>IF(AQ101="","",VLOOKUP(AQ101,'[9]シフト記号表（従来型・ユニット型共通）'!$C$6:$L$47,10,FALSE))</f>
        <v/>
      </c>
      <c r="AR102" s="558" t="str">
        <f>IF(AR101="","",VLOOKUP(AR101,'[9]シフト記号表（従来型・ユニット型共通）'!$C$6:$L$47,10,FALSE))</f>
        <v/>
      </c>
      <c r="AS102" s="558" t="str">
        <f>IF(AS101="","",VLOOKUP(AS101,'[9]シフト記号表（従来型・ユニット型共通）'!$C$6:$L$47,10,FALSE))</f>
        <v/>
      </c>
      <c r="AT102" s="558" t="str">
        <f>IF(AT101="","",VLOOKUP(AT101,'[9]シフト記号表（従来型・ユニット型共通）'!$C$6:$L$47,10,FALSE))</f>
        <v/>
      </c>
      <c r="AU102" s="559" t="str">
        <f>IF(AU101="","",VLOOKUP(AU101,'[9]シフト記号表（従来型・ユニット型共通）'!$C$6:$L$47,10,FALSE))</f>
        <v/>
      </c>
      <c r="AV102" s="557" t="str">
        <f>IF(AV101="","",VLOOKUP(AV101,'[9]シフト記号表（従来型・ユニット型共通）'!$C$6:$L$47,10,FALSE))</f>
        <v/>
      </c>
      <c r="AW102" s="558" t="str">
        <f>IF(AW101="","",VLOOKUP(AW101,'[9]シフト記号表（従来型・ユニット型共通）'!$C$6:$L$47,10,FALSE))</f>
        <v/>
      </c>
      <c r="AX102" s="558" t="str">
        <f>IF(AX101="","",VLOOKUP(AX101,'[9]シフト記号表（従来型・ユニット型共通）'!$C$6:$L$47,10,FALSE))</f>
        <v/>
      </c>
      <c r="AY102" s="558" t="str">
        <f>IF(AY101="","",VLOOKUP(AY101,'[9]シフト記号表（従来型・ユニット型共通）'!$C$6:$L$47,10,FALSE))</f>
        <v/>
      </c>
      <c r="AZ102" s="558" t="str">
        <f>IF(AZ101="","",VLOOKUP(AZ101,'[9]シフト記号表（従来型・ユニット型共通）'!$C$6:$L$47,10,FALSE))</f>
        <v/>
      </c>
      <c r="BA102" s="558" t="str">
        <f>IF(BA101="","",VLOOKUP(BA101,'[9]シフト記号表（従来型・ユニット型共通）'!$C$6:$L$47,10,FALSE))</f>
        <v/>
      </c>
      <c r="BB102" s="559" t="str">
        <f>IF(BB101="","",VLOOKUP(BB101,'[9]シフト記号表（従来型・ユニット型共通）'!$C$6:$L$47,10,FALSE))</f>
        <v/>
      </c>
      <c r="BC102" s="557" t="str">
        <f>IF(BC101="","",VLOOKUP(BC101,'[9]シフト記号表（従来型・ユニット型共通）'!$C$6:$L$47,10,FALSE))</f>
        <v/>
      </c>
      <c r="BD102" s="558" t="str">
        <f>IF(BD101="","",VLOOKUP(BD101,'[9]シフト記号表（従来型・ユニット型共通）'!$C$6:$L$47,10,FALSE))</f>
        <v/>
      </c>
      <c r="BE102" s="558" t="str">
        <f>IF(BE101="","",VLOOKUP(BE101,'[9]シフト記号表（従来型・ユニット型共通）'!$C$6:$L$47,10,FALSE))</f>
        <v/>
      </c>
      <c r="BF102" s="2132">
        <f>IF($BI$3="４週",SUM(AA102:BB102),IF($BI$3="暦月",SUM(AA102:BE102),""))</f>
        <v>0</v>
      </c>
      <c r="BG102" s="2133"/>
      <c r="BH102" s="2134">
        <f>IF($BI$3="４週",BF102/4,IF($BI$3="暦月",(BF102/($BI$8/7)),""))</f>
        <v>0</v>
      </c>
      <c r="BI102" s="2133"/>
      <c r="BJ102" s="2129"/>
      <c r="BK102" s="2130"/>
      <c r="BL102" s="2130"/>
      <c r="BM102" s="2130"/>
      <c r="BN102" s="2131"/>
    </row>
    <row r="103" spans="2:66" ht="20.25" customHeight="1" x14ac:dyDescent="0.15">
      <c r="B103" s="2049">
        <f>B101+1</f>
        <v>44</v>
      </c>
      <c r="C103" s="2420"/>
      <c r="D103" s="2422"/>
      <c r="E103" s="2036"/>
      <c r="F103" s="2423"/>
      <c r="G103" s="2121"/>
      <c r="H103" s="2122"/>
      <c r="I103" s="761"/>
      <c r="J103" s="762"/>
      <c r="K103" s="761"/>
      <c r="L103" s="762"/>
      <c r="M103" s="2123"/>
      <c r="N103" s="2124"/>
      <c r="O103" s="2125"/>
      <c r="P103" s="2126"/>
      <c r="Q103" s="2126"/>
      <c r="R103" s="2122"/>
      <c r="S103" s="2066"/>
      <c r="T103" s="2067"/>
      <c r="U103" s="2067"/>
      <c r="V103" s="2067"/>
      <c r="W103" s="2068"/>
      <c r="X103" s="776" t="s">
        <v>887</v>
      </c>
      <c r="Y103" s="777"/>
      <c r="Z103" s="778"/>
      <c r="AA103" s="549"/>
      <c r="AB103" s="550"/>
      <c r="AC103" s="550"/>
      <c r="AD103" s="550"/>
      <c r="AE103" s="550"/>
      <c r="AF103" s="550"/>
      <c r="AG103" s="551"/>
      <c r="AH103" s="549"/>
      <c r="AI103" s="550"/>
      <c r="AJ103" s="550"/>
      <c r="AK103" s="550"/>
      <c r="AL103" s="550"/>
      <c r="AM103" s="550"/>
      <c r="AN103" s="551"/>
      <c r="AO103" s="549"/>
      <c r="AP103" s="550"/>
      <c r="AQ103" s="550"/>
      <c r="AR103" s="550"/>
      <c r="AS103" s="550"/>
      <c r="AT103" s="550"/>
      <c r="AU103" s="551"/>
      <c r="AV103" s="549"/>
      <c r="AW103" s="550"/>
      <c r="AX103" s="550"/>
      <c r="AY103" s="550"/>
      <c r="AZ103" s="550"/>
      <c r="BA103" s="550"/>
      <c r="BB103" s="551"/>
      <c r="BC103" s="549"/>
      <c r="BD103" s="550"/>
      <c r="BE103" s="772"/>
      <c r="BF103" s="2127"/>
      <c r="BG103" s="2128"/>
      <c r="BH103" s="2116"/>
      <c r="BI103" s="2117"/>
      <c r="BJ103" s="2118"/>
      <c r="BK103" s="2119"/>
      <c r="BL103" s="2119"/>
      <c r="BM103" s="2119"/>
      <c r="BN103" s="2120"/>
    </row>
    <row r="104" spans="2:66" ht="20.25" customHeight="1" x14ac:dyDescent="0.15">
      <c r="B104" s="2050"/>
      <c r="C104" s="2421"/>
      <c r="D104" s="2424"/>
      <c r="E104" s="2036"/>
      <c r="F104" s="2423"/>
      <c r="G104" s="2135"/>
      <c r="H104" s="2136"/>
      <c r="I104" s="779"/>
      <c r="J104" s="780">
        <f>G103</f>
        <v>0</v>
      </c>
      <c r="K104" s="779"/>
      <c r="L104" s="780">
        <f>M103</f>
        <v>0</v>
      </c>
      <c r="M104" s="2137"/>
      <c r="N104" s="2138"/>
      <c r="O104" s="2139"/>
      <c r="P104" s="2140"/>
      <c r="Q104" s="2140"/>
      <c r="R104" s="2136"/>
      <c r="S104" s="2066"/>
      <c r="T104" s="2067"/>
      <c r="U104" s="2067"/>
      <c r="V104" s="2067"/>
      <c r="W104" s="2068"/>
      <c r="X104" s="773" t="s">
        <v>888</v>
      </c>
      <c r="Y104" s="774"/>
      <c r="Z104" s="775"/>
      <c r="AA104" s="557" t="str">
        <f>IF(AA103="","",VLOOKUP(AA103,'[9]シフト記号表（従来型・ユニット型共通）'!$C$6:$L$47,10,FALSE))</f>
        <v/>
      </c>
      <c r="AB104" s="558" t="str">
        <f>IF(AB103="","",VLOOKUP(AB103,'[9]シフト記号表（従来型・ユニット型共通）'!$C$6:$L$47,10,FALSE))</f>
        <v/>
      </c>
      <c r="AC104" s="558" t="str">
        <f>IF(AC103="","",VLOOKUP(AC103,'[9]シフト記号表（従来型・ユニット型共通）'!$C$6:$L$47,10,FALSE))</f>
        <v/>
      </c>
      <c r="AD104" s="558" t="str">
        <f>IF(AD103="","",VLOOKUP(AD103,'[9]シフト記号表（従来型・ユニット型共通）'!$C$6:$L$47,10,FALSE))</f>
        <v/>
      </c>
      <c r="AE104" s="558" t="str">
        <f>IF(AE103="","",VLOOKUP(AE103,'[9]シフト記号表（従来型・ユニット型共通）'!$C$6:$L$47,10,FALSE))</f>
        <v/>
      </c>
      <c r="AF104" s="558" t="str">
        <f>IF(AF103="","",VLOOKUP(AF103,'[9]シフト記号表（従来型・ユニット型共通）'!$C$6:$L$47,10,FALSE))</f>
        <v/>
      </c>
      <c r="AG104" s="559" t="str">
        <f>IF(AG103="","",VLOOKUP(AG103,'[9]シフト記号表（従来型・ユニット型共通）'!$C$6:$L$47,10,FALSE))</f>
        <v/>
      </c>
      <c r="AH104" s="557" t="str">
        <f>IF(AH103="","",VLOOKUP(AH103,'[9]シフト記号表（従来型・ユニット型共通）'!$C$6:$L$47,10,FALSE))</f>
        <v/>
      </c>
      <c r="AI104" s="558" t="str">
        <f>IF(AI103="","",VLOOKUP(AI103,'[9]シフト記号表（従来型・ユニット型共通）'!$C$6:$L$47,10,FALSE))</f>
        <v/>
      </c>
      <c r="AJ104" s="558" t="str">
        <f>IF(AJ103="","",VLOOKUP(AJ103,'[9]シフト記号表（従来型・ユニット型共通）'!$C$6:$L$47,10,FALSE))</f>
        <v/>
      </c>
      <c r="AK104" s="558" t="str">
        <f>IF(AK103="","",VLOOKUP(AK103,'[9]シフト記号表（従来型・ユニット型共通）'!$C$6:$L$47,10,FALSE))</f>
        <v/>
      </c>
      <c r="AL104" s="558" t="str">
        <f>IF(AL103="","",VLOOKUP(AL103,'[9]シフト記号表（従来型・ユニット型共通）'!$C$6:$L$47,10,FALSE))</f>
        <v/>
      </c>
      <c r="AM104" s="558" t="str">
        <f>IF(AM103="","",VLOOKUP(AM103,'[9]シフト記号表（従来型・ユニット型共通）'!$C$6:$L$47,10,FALSE))</f>
        <v/>
      </c>
      <c r="AN104" s="559" t="str">
        <f>IF(AN103="","",VLOOKUP(AN103,'[9]シフト記号表（従来型・ユニット型共通）'!$C$6:$L$47,10,FALSE))</f>
        <v/>
      </c>
      <c r="AO104" s="557" t="str">
        <f>IF(AO103="","",VLOOKUP(AO103,'[9]シフト記号表（従来型・ユニット型共通）'!$C$6:$L$47,10,FALSE))</f>
        <v/>
      </c>
      <c r="AP104" s="558" t="str">
        <f>IF(AP103="","",VLOOKUP(AP103,'[9]シフト記号表（従来型・ユニット型共通）'!$C$6:$L$47,10,FALSE))</f>
        <v/>
      </c>
      <c r="AQ104" s="558" t="str">
        <f>IF(AQ103="","",VLOOKUP(AQ103,'[9]シフト記号表（従来型・ユニット型共通）'!$C$6:$L$47,10,FALSE))</f>
        <v/>
      </c>
      <c r="AR104" s="558" t="str">
        <f>IF(AR103="","",VLOOKUP(AR103,'[9]シフト記号表（従来型・ユニット型共通）'!$C$6:$L$47,10,FALSE))</f>
        <v/>
      </c>
      <c r="AS104" s="558" t="str">
        <f>IF(AS103="","",VLOOKUP(AS103,'[9]シフト記号表（従来型・ユニット型共通）'!$C$6:$L$47,10,FALSE))</f>
        <v/>
      </c>
      <c r="AT104" s="558" t="str">
        <f>IF(AT103="","",VLOOKUP(AT103,'[9]シフト記号表（従来型・ユニット型共通）'!$C$6:$L$47,10,FALSE))</f>
        <v/>
      </c>
      <c r="AU104" s="559" t="str">
        <f>IF(AU103="","",VLOOKUP(AU103,'[9]シフト記号表（従来型・ユニット型共通）'!$C$6:$L$47,10,FALSE))</f>
        <v/>
      </c>
      <c r="AV104" s="557" t="str">
        <f>IF(AV103="","",VLOOKUP(AV103,'[9]シフト記号表（従来型・ユニット型共通）'!$C$6:$L$47,10,FALSE))</f>
        <v/>
      </c>
      <c r="AW104" s="558" t="str">
        <f>IF(AW103="","",VLOOKUP(AW103,'[9]シフト記号表（従来型・ユニット型共通）'!$C$6:$L$47,10,FALSE))</f>
        <v/>
      </c>
      <c r="AX104" s="558" t="str">
        <f>IF(AX103="","",VLOOKUP(AX103,'[9]シフト記号表（従来型・ユニット型共通）'!$C$6:$L$47,10,FALSE))</f>
        <v/>
      </c>
      <c r="AY104" s="558" t="str">
        <f>IF(AY103="","",VLOOKUP(AY103,'[9]シフト記号表（従来型・ユニット型共通）'!$C$6:$L$47,10,FALSE))</f>
        <v/>
      </c>
      <c r="AZ104" s="558" t="str">
        <f>IF(AZ103="","",VLOOKUP(AZ103,'[9]シフト記号表（従来型・ユニット型共通）'!$C$6:$L$47,10,FALSE))</f>
        <v/>
      </c>
      <c r="BA104" s="558" t="str">
        <f>IF(BA103="","",VLOOKUP(BA103,'[9]シフト記号表（従来型・ユニット型共通）'!$C$6:$L$47,10,FALSE))</f>
        <v/>
      </c>
      <c r="BB104" s="559" t="str">
        <f>IF(BB103="","",VLOOKUP(BB103,'[9]シフト記号表（従来型・ユニット型共通）'!$C$6:$L$47,10,FALSE))</f>
        <v/>
      </c>
      <c r="BC104" s="557" t="str">
        <f>IF(BC103="","",VLOOKUP(BC103,'[9]シフト記号表（従来型・ユニット型共通）'!$C$6:$L$47,10,FALSE))</f>
        <v/>
      </c>
      <c r="BD104" s="558" t="str">
        <f>IF(BD103="","",VLOOKUP(BD103,'[9]シフト記号表（従来型・ユニット型共通）'!$C$6:$L$47,10,FALSE))</f>
        <v/>
      </c>
      <c r="BE104" s="558" t="str">
        <f>IF(BE103="","",VLOOKUP(BE103,'[9]シフト記号表（従来型・ユニット型共通）'!$C$6:$L$47,10,FALSE))</f>
        <v/>
      </c>
      <c r="BF104" s="2132">
        <f>IF($BI$3="４週",SUM(AA104:BB104),IF($BI$3="暦月",SUM(AA104:BE104),""))</f>
        <v>0</v>
      </c>
      <c r="BG104" s="2133"/>
      <c r="BH104" s="2134">
        <f>IF($BI$3="４週",BF104/4,IF($BI$3="暦月",(BF104/($BI$8/7)),""))</f>
        <v>0</v>
      </c>
      <c r="BI104" s="2133"/>
      <c r="BJ104" s="2129"/>
      <c r="BK104" s="2130"/>
      <c r="BL104" s="2130"/>
      <c r="BM104" s="2130"/>
      <c r="BN104" s="2131"/>
    </row>
    <row r="105" spans="2:66" ht="20.25" customHeight="1" x14ac:dyDescent="0.15">
      <c r="B105" s="2049">
        <f>B103+1</f>
        <v>45</v>
      </c>
      <c r="C105" s="2420"/>
      <c r="D105" s="2422"/>
      <c r="E105" s="2036"/>
      <c r="F105" s="2423"/>
      <c r="G105" s="2121"/>
      <c r="H105" s="2122"/>
      <c r="I105" s="761"/>
      <c r="J105" s="762"/>
      <c r="K105" s="761"/>
      <c r="L105" s="762"/>
      <c r="M105" s="2123"/>
      <c r="N105" s="2124"/>
      <c r="O105" s="2125"/>
      <c r="P105" s="2126"/>
      <c r="Q105" s="2126"/>
      <c r="R105" s="2122"/>
      <c r="S105" s="2066"/>
      <c r="T105" s="2067"/>
      <c r="U105" s="2067"/>
      <c r="V105" s="2067"/>
      <c r="W105" s="2068"/>
      <c r="X105" s="776" t="s">
        <v>887</v>
      </c>
      <c r="Y105" s="777"/>
      <c r="Z105" s="778"/>
      <c r="AA105" s="549"/>
      <c r="AB105" s="550"/>
      <c r="AC105" s="550"/>
      <c r="AD105" s="550"/>
      <c r="AE105" s="550"/>
      <c r="AF105" s="550"/>
      <c r="AG105" s="551"/>
      <c r="AH105" s="549"/>
      <c r="AI105" s="550"/>
      <c r="AJ105" s="550"/>
      <c r="AK105" s="550"/>
      <c r="AL105" s="550"/>
      <c r="AM105" s="550"/>
      <c r="AN105" s="551"/>
      <c r="AO105" s="549"/>
      <c r="AP105" s="550"/>
      <c r="AQ105" s="550"/>
      <c r="AR105" s="550"/>
      <c r="AS105" s="550"/>
      <c r="AT105" s="550"/>
      <c r="AU105" s="551"/>
      <c r="AV105" s="549"/>
      <c r="AW105" s="550"/>
      <c r="AX105" s="550"/>
      <c r="AY105" s="550"/>
      <c r="AZ105" s="550"/>
      <c r="BA105" s="550"/>
      <c r="BB105" s="551"/>
      <c r="BC105" s="549"/>
      <c r="BD105" s="550"/>
      <c r="BE105" s="772"/>
      <c r="BF105" s="2127"/>
      <c r="BG105" s="2128"/>
      <c r="BH105" s="2116"/>
      <c r="BI105" s="2117"/>
      <c r="BJ105" s="2118"/>
      <c r="BK105" s="2119"/>
      <c r="BL105" s="2119"/>
      <c r="BM105" s="2119"/>
      <c r="BN105" s="2120"/>
    </row>
    <row r="106" spans="2:66" ht="20.25" customHeight="1" x14ac:dyDescent="0.15">
      <c r="B106" s="2050"/>
      <c r="C106" s="2421"/>
      <c r="D106" s="2424"/>
      <c r="E106" s="2036"/>
      <c r="F106" s="2423"/>
      <c r="G106" s="2135"/>
      <c r="H106" s="2136"/>
      <c r="I106" s="779"/>
      <c r="J106" s="780">
        <f>G105</f>
        <v>0</v>
      </c>
      <c r="K106" s="779"/>
      <c r="L106" s="780">
        <f>M105</f>
        <v>0</v>
      </c>
      <c r="M106" s="2137"/>
      <c r="N106" s="2138"/>
      <c r="O106" s="2139"/>
      <c r="P106" s="2140"/>
      <c r="Q106" s="2140"/>
      <c r="R106" s="2136"/>
      <c r="S106" s="2066"/>
      <c r="T106" s="2067"/>
      <c r="U106" s="2067"/>
      <c r="V106" s="2067"/>
      <c r="W106" s="2068"/>
      <c r="X106" s="773" t="s">
        <v>888</v>
      </c>
      <c r="Y106" s="774"/>
      <c r="Z106" s="775"/>
      <c r="AA106" s="557" t="str">
        <f>IF(AA105="","",VLOOKUP(AA105,'[9]シフト記号表（従来型・ユニット型共通）'!$C$6:$L$47,10,FALSE))</f>
        <v/>
      </c>
      <c r="AB106" s="558" t="str">
        <f>IF(AB105="","",VLOOKUP(AB105,'[9]シフト記号表（従来型・ユニット型共通）'!$C$6:$L$47,10,FALSE))</f>
        <v/>
      </c>
      <c r="AC106" s="558" t="str">
        <f>IF(AC105="","",VLOOKUP(AC105,'[9]シフト記号表（従来型・ユニット型共通）'!$C$6:$L$47,10,FALSE))</f>
        <v/>
      </c>
      <c r="AD106" s="558" t="str">
        <f>IF(AD105="","",VLOOKUP(AD105,'[9]シフト記号表（従来型・ユニット型共通）'!$C$6:$L$47,10,FALSE))</f>
        <v/>
      </c>
      <c r="AE106" s="558" t="str">
        <f>IF(AE105="","",VLOOKUP(AE105,'[9]シフト記号表（従来型・ユニット型共通）'!$C$6:$L$47,10,FALSE))</f>
        <v/>
      </c>
      <c r="AF106" s="558" t="str">
        <f>IF(AF105="","",VLOOKUP(AF105,'[9]シフト記号表（従来型・ユニット型共通）'!$C$6:$L$47,10,FALSE))</f>
        <v/>
      </c>
      <c r="AG106" s="559" t="str">
        <f>IF(AG105="","",VLOOKUP(AG105,'[9]シフト記号表（従来型・ユニット型共通）'!$C$6:$L$47,10,FALSE))</f>
        <v/>
      </c>
      <c r="AH106" s="557" t="str">
        <f>IF(AH105="","",VLOOKUP(AH105,'[9]シフト記号表（従来型・ユニット型共通）'!$C$6:$L$47,10,FALSE))</f>
        <v/>
      </c>
      <c r="AI106" s="558" t="str">
        <f>IF(AI105="","",VLOOKUP(AI105,'[9]シフト記号表（従来型・ユニット型共通）'!$C$6:$L$47,10,FALSE))</f>
        <v/>
      </c>
      <c r="AJ106" s="558" t="str">
        <f>IF(AJ105="","",VLOOKUP(AJ105,'[9]シフト記号表（従来型・ユニット型共通）'!$C$6:$L$47,10,FALSE))</f>
        <v/>
      </c>
      <c r="AK106" s="558" t="str">
        <f>IF(AK105="","",VLOOKUP(AK105,'[9]シフト記号表（従来型・ユニット型共通）'!$C$6:$L$47,10,FALSE))</f>
        <v/>
      </c>
      <c r="AL106" s="558" t="str">
        <f>IF(AL105="","",VLOOKUP(AL105,'[9]シフト記号表（従来型・ユニット型共通）'!$C$6:$L$47,10,FALSE))</f>
        <v/>
      </c>
      <c r="AM106" s="558" t="str">
        <f>IF(AM105="","",VLOOKUP(AM105,'[9]シフト記号表（従来型・ユニット型共通）'!$C$6:$L$47,10,FALSE))</f>
        <v/>
      </c>
      <c r="AN106" s="559" t="str">
        <f>IF(AN105="","",VLOOKUP(AN105,'[9]シフト記号表（従来型・ユニット型共通）'!$C$6:$L$47,10,FALSE))</f>
        <v/>
      </c>
      <c r="AO106" s="557" t="str">
        <f>IF(AO105="","",VLOOKUP(AO105,'[9]シフト記号表（従来型・ユニット型共通）'!$C$6:$L$47,10,FALSE))</f>
        <v/>
      </c>
      <c r="AP106" s="558" t="str">
        <f>IF(AP105="","",VLOOKUP(AP105,'[9]シフト記号表（従来型・ユニット型共通）'!$C$6:$L$47,10,FALSE))</f>
        <v/>
      </c>
      <c r="AQ106" s="558" t="str">
        <f>IF(AQ105="","",VLOOKUP(AQ105,'[9]シフト記号表（従来型・ユニット型共通）'!$C$6:$L$47,10,FALSE))</f>
        <v/>
      </c>
      <c r="AR106" s="558" t="str">
        <f>IF(AR105="","",VLOOKUP(AR105,'[9]シフト記号表（従来型・ユニット型共通）'!$C$6:$L$47,10,FALSE))</f>
        <v/>
      </c>
      <c r="AS106" s="558" t="str">
        <f>IF(AS105="","",VLOOKUP(AS105,'[9]シフト記号表（従来型・ユニット型共通）'!$C$6:$L$47,10,FALSE))</f>
        <v/>
      </c>
      <c r="AT106" s="558" t="str">
        <f>IF(AT105="","",VLOOKUP(AT105,'[9]シフト記号表（従来型・ユニット型共通）'!$C$6:$L$47,10,FALSE))</f>
        <v/>
      </c>
      <c r="AU106" s="559" t="str">
        <f>IF(AU105="","",VLOOKUP(AU105,'[9]シフト記号表（従来型・ユニット型共通）'!$C$6:$L$47,10,FALSE))</f>
        <v/>
      </c>
      <c r="AV106" s="557" t="str">
        <f>IF(AV105="","",VLOOKUP(AV105,'[9]シフト記号表（従来型・ユニット型共通）'!$C$6:$L$47,10,FALSE))</f>
        <v/>
      </c>
      <c r="AW106" s="558" t="str">
        <f>IF(AW105="","",VLOOKUP(AW105,'[9]シフト記号表（従来型・ユニット型共通）'!$C$6:$L$47,10,FALSE))</f>
        <v/>
      </c>
      <c r="AX106" s="558" t="str">
        <f>IF(AX105="","",VLOOKUP(AX105,'[9]シフト記号表（従来型・ユニット型共通）'!$C$6:$L$47,10,FALSE))</f>
        <v/>
      </c>
      <c r="AY106" s="558" t="str">
        <f>IF(AY105="","",VLOOKUP(AY105,'[9]シフト記号表（従来型・ユニット型共通）'!$C$6:$L$47,10,FALSE))</f>
        <v/>
      </c>
      <c r="AZ106" s="558" t="str">
        <f>IF(AZ105="","",VLOOKUP(AZ105,'[9]シフト記号表（従来型・ユニット型共通）'!$C$6:$L$47,10,FALSE))</f>
        <v/>
      </c>
      <c r="BA106" s="558" t="str">
        <f>IF(BA105="","",VLOOKUP(BA105,'[9]シフト記号表（従来型・ユニット型共通）'!$C$6:$L$47,10,FALSE))</f>
        <v/>
      </c>
      <c r="BB106" s="559" t="str">
        <f>IF(BB105="","",VLOOKUP(BB105,'[9]シフト記号表（従来型・ユニット型共通）'!$C$6:$L$47,10,FALSE))</f>
        <v/>
      </c>
      <c r="BC106" s="557" t="str">
        <f>IF(BC105="","",VLOOKUP(BC105,'[9]シフト記号表（従来型・ユニット型共通）'!$C$6:$L$47,10,FALSE))</f>
        <v/>
      </c>
      <c r="BD106" s="558" t="str">
        <f>IF(BD105="","",VLOOKUP(BD105,'[9]シフト記号表（従来型・ユニット型共通）'!$C$6:$L$47,10,FALSE))</f>
        <v/>
      </c>
      <c r="BE106" s="558" t="str">
        <f>IF(BE105="","",VLOOKUP(BE105,'[9]シフト記号表（従来型・ユニット型共通）'!$C$6:$L$47,10,FALSE))</f>
        <v/>
      </c>
      <c r="BF106" s="2132">
        <f>IF($BI$3="４週",SUM(AA106:BB106),IF($BI$3="暦月",SUM(AA106:BE106),""))</f>
        <v>0</v>
      </c>
      <c r="BG106" s="2133"/>
      <c r="BH106" s="2134">
        <f>IF($BI$3="４週",BF106/4,IF($BI$3="暦月",(BF106/($BI$8/7)),""))</f>
        <v>0</v>
      </c>
      <c r="BI106" s="2133"/>
      <c r="BJ106" s="2129"/>
      <c r="BK106" s="2130"/>
      <c r="BL106" s="2130"/>
      <c r="BM106" s="2130"/>
      <c r="BN106" s="2131"/>
    </row>
    <row r="107" spans="2:66" ht="20.25" customHeight="1" x14ac:dyDescent="0.15">
      <c r="B107" s="2049">
        <f>B105+1</f>
        <v>46</v>
      </c>
      <c r="C107" s="2420"/>
      <c r="D107" s="2422"/>
      <c r="E107" s="2036"/>
      <c r="F107" s="2423"/>
      <c r="G107" s="2121"/>
      <c r="H107" s="2122"/>
      <c r="I107" s="761"/>
      <c r="J107" s="762"/>
      <c r="K107" s="761"/>
      <c r="L107" s="762"/>
      <c r="M107" s="2123"/>
      <c r="N107" s="2124"/>
      <c r="O107" s="2125"/>
      <c r="P107" s="2126"/>
      <c r="Q107" s="2126"/>
      <c r="R107" s="2122"/>
      <c r="S107" s="2066"/>
      <c r="T107" s="2067"/>
      <c r="U107" s="2067"/>
      <c r="V107" s="2067"/>
      <c r="W107" s="2068"/>
      <c r="X107" s="776" t="s">
        <v>887</v>
      </c>
      <c r="Y107" s="777"/>
      <c r="Z107" s="778"/>
      <c r="AA107" s="549"/>
      <c r="AB107" s="550"/>
      <c r="AC107" s="550"/>
      <c r="AD107" s="550"/>
      <c r="AE107" s="550"/>
      <c r="AF107" s="550"/>
      <c r="AG107" s="551"/>
      <c r="AH107" s="549"/>
      <c r="AI107" s="550"/>
      <c r="AJ107" s="550"/>
      <c r="AK107" s="550"/>
      <c r="AL107" s="550"/>
      <c r="AM107" s="550"/>
      <c r="AN107" s="551"/>
      <c r="AO107" s="549"/>
      <c r="AP107" s="550"/>
      <c r="AQ107" s="550"/>
      <c r="AR107" s="550"/>
      <c r="AS107" s="550"/>
      <c r="AT107" s="550"/>
      <c r="AU107" s="551"/>
      <c r="AV107" s="549"/>
      <c r="AW107" s="550"/>
      <c r="AX107" s="550"/>
      <c r="AY107" s="550"/>
      <c r="AZ107" s="550"/>
      <c r="BA107" s="550"/>
      <c r="BB107" s="551"/>
      <c r="BC107" s="549"/>
      <c r="BD107" s="550"/>
      <c r="BE107" s="772"/>
      <c r="BF107" s="2127"/>
      <c r="BG107" s="2128"/>
      <c r="BH107" s="2116"/>
      <c r="BI107" s="2117"/>
      <c r="BJ107" s="2118"/>
      <c r="BK107" s="2119"/>
      <c r="BL107" s="2119"/>
      <c r="BM107" s="2119"/>
      <c r="BN107" s="2120"/>
    </row>
    <row r="108" spans="2:66" ht="20.25" customHeight="1" x14ac:dyDescent="0.15">
      <c r="B108" s="2050"/>
      <c r="C108" s="2421"/>
      <c r="D108" s="2424"/>
      <c r="E108" s="2036"/>
      <c r="F108" s="2423"/>
      <c r="G108" s="2135"/>
      <c r="H108" s="2136"/>
      <c r="I108" s="779"/>
      <c r="J108" s="780">
        <f>G107</f>
        <v>0</v>
      </c>
      <c r="K108" s="779"/>
      <c r="L108" s="780">
        <f>M107</f>
        <v>0</v>
      </c>
      <c r="M108" s="2137"/>
      <c r="N108" s="2138"/>
      <c r="O108" s="2139"/>
      <c r="P108" s="2140"/>
      <c r="Q108" s="2140"/>
      <c r="R108" s="2136"/>
      <c r="S108" s="2066"/>
      <c r="T108" s="2067"/>
      <c r="U108" s="2067"/>
      <c r="V108" s="2067"/>
      <c r="W108" s="2068"/>
      <c r="X108" s="773" t="s">
        <v>888</v>
      </c>
      <c r="Y108" s="774"/>
      <c r="Z108" s="775"/>
      <c r="AA108" s="557" t="str">
        <f>IF(AA107="","",VLOOKUP(AA107,'[9]シフト記号表（従来型・ユニット型共通）'!$C$6:$L$47,10,FALSE))</f>
        <v/>
      </c>
      <c r="AB108" s="558" t="str">
        <f>IF(AB107="","",VLOOKUP(AB107,'[9]シフト記号表（従来型・ユニット型共通）'!$C$6:$L$47,10,FALSE))</f>
        <v/>
      </c>
      <c r="AC108" s="558" t="str">
        <f>IF(AC107="","",VLOOKUP(AC107,'[9]シフト記号表（従来型・ユニット型共通）'!$C$6:$L$47,10,FALSE))</f>
        <v/>
      </c>
      <c r="AD108" s="558" t="str">
        <f>IF(AD107="","",VLOOKUP(AD107,'[9]シフト記号表（従来型・ユニット型共通）'!$C$6:$L$47,10,FALSE))</f>
        <v/>
      </c>
      <c r="AE108" s="558" t="str">
        <f>IF(AE107="","",VLOOKUP(AE107,'[9]シフト記号表（従来型・ユニット型共通）'!$C$6:$L$47,10,FALSE))</f>
        <v/>
      </c>
      <c r="AF108" s="558" t="str">
        <f>IF(AF107="","",VLOOKUP(AF107,'[9]シフト記号表（従来型・ユニット型共通）'!$C$6:$L$47,10,FALSE))</f>
        <v/>
      </c>
      <c r="AG108" s="559" t="str">
        <f>IF(AG107="","",VLOOKUP(AG107,'[9]シフト記号表（従来型・ユニット型共通）'!$C$6:$L$47,10,FALSE))</f>
        <v/>
      </c>
      <c r="AH108" s="557" t="str">
        <f>IF(AH107="","",VLOOKUP(AH107,'[9]シフト記号表（従来型・ユニット型共通）'!$C$6:$L$47,10,FALSE))</f>
        <v/>
      </c>
      <c r="AI108" s="558" t="str">
        <f>IF(AI107="","",VLOOKUP(AI107,'[9]シフト記号表（従来型・ユニット型共通）'!$C$6:$L$47,10,FALSE))</f>
        <v/>
      </c>
      <c r="AJ108" s="558" t="str">
        <f>IF(AJ107="","",VLOOKUP(AJ107,'[9]シフト記号表（従来型・ユニット型共通）'!$C$6:$L$47,10,FALSE))</f>
        <v/>
      </c>
      <c r="AK108" s="558" t="str">
        <f>IF(AK107="","",VLOOKUP(AK107,'[9]シフト記号表（従来型・ユニット型共通）'!$C$6:$L$47,10,FALSE))</f>
        <v/>
      </c>
      <c r="AL108" s="558" t="str">
        <f>IF(AL107="","",VLOOKUP(AL107,'[9]シフト記号表（従来型・ユニット型共通）'!$C$6:$L$47,10,FALSE))</f>
        <v/>
      </c>
      <c r="AM108" s="558" t="str">
        <f>IF(AM107="","",VLOOKUP(AM107,'[9]シフト記号表（従来型・ユニット型共通）'!$C$6:$L$47,10,FALSE))</f>
        <v/>
      </c>
      <c r="AN108" s="559" t="str">
        <f>IF(AN107="","",VLOOKUP(AN107,'[9]シフト記号表（従来型・ユニット型共通）'!$C$6:$L$47,10,FALSE))</f>
        <v/>
      </c>
      <c r="AO108" s="557" t="str">
        <f>IF(AO107="","",VLOOKUP(AO107,'[9]シフト記号表（従来型・ユニット型共通）'!$C$6:$L$47,10,FALSE))</f>
        <v/>
      </c>
      <c r="AP108" s="558" t="str">
        <f>IF(AP107="","",VLOOKUP(AP107,'[9]シフト記号表（従来型・ユニット型共通）'!$C$6:$L$47,10,FALSE))</f>
        <v/>
      </c>
      <c r="AQ108" s="558" t="str">
        <f>IF(AQ107="","",VLOOKUP(AQ107,'[9]シフト記号表（従来型・ユニット型共通）'!$C$6:$L$47,10,FALSE))</f>
        <v/>
      </c>
      <c r="AR108" s="558" t="str">
        <f>IF(AR107="","",VLOOKUP(AR107,'[9]シフト記号表（従来型・ユニット型共通）'!$C$6:$L$47,10,FALSE))</f>
        <v/>
      </c>
      <c r="AS108" s="558" t="str">
        <f>IF(AS107="","",VLOOKUP(AS107,'[9]シフト記号表（従来型・ユニット型共通）'!$C$6:$L$47,10,FALSE))</f>
        <v/>
      </c>
      <c r="AT108" s="558" t="str">
        <f>IF(AT107="","",VLOOKUP(AT107,'[9]シフト記号表（従来型・ユニット型共通）'!$C$6:$L$47,10,FALSE))</f>
        <v/>
      </c>
      <c r="AU108" s="559" t="str">
        <f>IF(AU107="","",VLOOKUP(AU107,'[9]シフト記号表（従来型・ユニット型共通）'!$C$6:$L$47,10,FALSE))</f>
        <v/>
      </c>
      <c r="AV108" s="557" t="str">
        <f>IF(AV107="","",VLOOKUP(AV107,'[9]シフト記号表（従来型・ユニット型共通）'!$C$6:$L$47,10,FALSE))</f>
        <v/>
      </c>
      <c r="AW108" s="558" t="str">
        <f>IF(AW107="","",VLOOKUP(AW107,'[9]シフト記号表（従来型・ユニット型共通）'!$C$6:$L$47,10,FALSE))</f>
        <v/>
      </c>
      <c r="AX108" s="558" t="str">
        <f>IF(AX107="","",VLOOKUP(AX107,'[9]シフト記号表（従来型・ユニット型共通）'!$C$6:$L$47,10,FALSE))</f>
        <v/>
      </c>
      <c r="AY108" s="558" t="str">
        <f>IF(AY107="","",VLOOKUP(AY107,'[9]シフト記号表（従来型・ユニット型共通）'!$C$6:$L$47,10,FALSE))</f>
        <v/>
      </c>
      <c r="AZ108" s="558" t="str">
        <f>IF(AZ107="","",VLOOKUP(AZ107,'[9]シフト記号表（従来型・ユニット型共通）'!$C$6:$L$47,10,FALSE))</f>
        <v/>
      </c>
      <c r="BA108" s="558" t="str">
        <f>IF(BA107="","",VLOOKUP(BA107,'[9]シフト記号表（従来型・ユニット型共通）'!$C$6:$L$47,10,FALSE))</f>
        <v/>
      </c>
      <c r="BB108" s="559" t="str">
        <f>IF(BB107="","",VLOOKUP(BB107,'[9]シフト記号表（従来型・ユニット型共通）'!$C$6:$L$47,10,FALSE))</f>
        <v/>
      </c>
      <c r="BC108" s="557" t="str">
        <f>IF(BC107="","",VLOOKUP(BC107,'[9]シフト記号表（従来型・ユニット型共通）'!$C$6:$L$47,10,FALSE))</f>
        <v/>
      </c>
      <c r="BD108" s="558" t="str">
        <f>IF(BD107="","",VLOOKUP(BD107,'[9]シフト記号表（従来型・ユニット型共通）'!$C$6:$L$47,10,FALSE))</f>
        <v/>
      </c>
      <c r="BE108" s="558" t="str">
        <f>IF(BE107="","",VLOOKUP(BE107,'[9]シフト記号表（従来型・ユニット型共通）'!$C$6:$L$47,10,FALSE))</f>
        <v/>
      </c>
      <c r="BF108" s="2132">
        <f>IF($BI$3="４週",SUM(AA108:BB108),IF($BI$3="暦月",SUM(AA108:BE108),""))</f>
        <v>0</v>
      </c>
      <c r="BG108" s="2133"/>
      <c r="BH108" s="2134">
        <f>IF($BI$3="４週",BF108/4,IF($BI$3="暦月",(BF108/($BI$8/7)),""))</f>
        <v>0</v>
      </c>
      <c r="BI108" s="2133"/>
      <c r="BJ108" s="2129"/>
      <c r="BK108" s="2130"/>
      <c r="BL108" s="2130"/>
      <c r="BM108" s="2130"/>
      <c r="BN108" s="2131"/>
    </row>
    <row r="109" spans="2:66" ht="20.25" customHeight="1" x14ac:dyDescent="0.15">
      <c r="B109" s="2049">
        <f>B107+1</f>
        <v>47</v>
      </c>
      <c r="C109" s="2420"/>
      <c r="D109" s="2422"/>
      <c r="E109" s="2036"/>
      <c r="F109" s="2423"/>
      <c r="G109" s="2121"/>
      <c r="H109" s="2122"/>
      <c r="I109" s="761"/>
      <c r="J109" s="762"/>
      <c r="K109" s="761"/>
      <c r="L109" s="762"/>
      <c r="M109" s="2123"/>
      <c r="N109" s="2124"/>
      <c r="O109" s="2125"/>
      <c r="P109" s="2126"/>
      <c r="Q109" s="2126"/>
      <c r="R109" s="2122"/>
      <c r="S109" s="2066"/>
      <c r="T109" s="2067"/>
      <c r="U109" s="2067"/>
      <c r="V109" s="2067"/>
      <c r="W109" s="2068"/>
      <c r="X109" s="776" t="s">
        <v>887</v>
      </c>
      <c r="Y109" s="777"/>
      <c r="Z109" s="778"/>
      <c r="AA109" s="549"/>
      <c r="AB109" s="550"/>
      <c r="AC109" s="550"/>
      <c r="AD109" s="550"/>
      <c r="AE109" s="550"/>
      <c r="AF109" s="550"/>
      <c r="AG109" s="551"/>
      <c r="AH109" s="549"/>
      <c r="AI109" s="550"/>
      <c r="AJ109" s="550"/>
      <c r="AK109" s="550"/>
      <c r="AL109" s="550"/>
      <c r="AM109" s="550"/>
      <c r="AN109" s="551"/>
      <c r="AO109" s="549"/>
      <c r="AP109" s="550"/>
      <c r="AQ109" s="550"/>
      <c r="AR109" s="550"/>
      <c r="AS109" s="550"/>
      <c r="AT109" s="550"/>
      <c r="AU109" s="551"/>
      <c r="AV109" s="549"/>
      <c r="AW109" s="550"/>
      <c r="AX109" s="550"/>
      <c r="AY109" s="550"/>
      <c r="AZ109" s="550"/>
      <c r="BA109" s="550"/>
      <c r="BB109" s="551"/>
      <c r="BC109" s="549"/>
      <c r="BD109" s="550"/>
      <c r="BE109" s="772"/>
      <c r="BF109" s="2127"/>
      <c r="BG109" s="2128"/>
      <c r="BH109" s="2116"/>
      <c r="BI109" s="2117"/>
      <c r="BJ109" s="2118"/>
      <c r="BK109" s="2119"/>
      <c r="BL109" s="2119"/>
      <c r="BM109" s="2119"/>
      <c r="BN109" s="2120"/>
    </row>
    <row r="110" spans="2:66" ht="20.25" customHeight="1" x14ac:dyDescent="0.15">
      <c r="B110" s="2050"/>
      <c r="C110" s="2421"/>
      <c r="D110" s="2424"/>
      <c r="E110" s="2036"/>
      <c r="F110" s="2423"/>
      <c r="G110" s="2135"/>
      <c r="H110" s="2136"/>
      <c r="I110" s="779"/>
      <c r="J110" s="780">
        <f>G109</f>
        <v>0</v>
      </c>
      <c r="K110" s="779"/>
      <c r="L110" s="780">
        <f>M109</f>
        <v>0</v>
      </c>
      <c r="M110" s="2137"/>
      <c r="N110" s="2138"/>
      <c r="O110" s="2139"/>
      <c r="P110" s="2140"/>
      <c r="Q110" s="2140"/>
      <c r="R110" s="2136"/>
      <c r="S110" s="2066"/>
      <c r="T110" s="2067"/>
      <c r="U110" s="2067"/>
      <c r="V110" s="2067"/>
      <c r="W110" s="2068"/>
      <c r="X110" s="773" t="s">
        <v>888</v>
      </c>
      <c r="Y110" s="774"/>
      <c r="Z110" s="775"/>
      <c r="AA110" s="557" t="str">
        <f>IF(AA109="","",VLOOKUP(AA109,'[9]シフト記号表（従来型・ユニット型共通）'!$C$6:$L$47,10,FALSE))</f>
        <v/>
      </c>
      <c r="AB110" s="558" t="str">
        <f>IF(AB109="","",VLOOKUP(AB109,'[9]シフト記号表（従来型・ユニット型共通）'!$C$6:$L$47,10,FALSE))</f>
        <v/>
      </c>
      <c r="AC110" s="558" t="str">
        <f>IF(AC109="","",VLOOKUP(AC109,'[9]シフト記号表（従来型・ユニット型共通）'!$C$6:$L$47,10,FALSE))</f>
        <v/>
      </c>
      <c r="AD110" s="558" t="str">
        <f>IF(AD109="","",VLOOKUP(AD109,'[9]シフト記号表（従来型・ユニット型共通）'!$C$6:$L$47,10,FALSE))</f>
        <v/>
      </c>
      <c r="AE110" s="558" t="str">
        <f>IF(AE109="","",VLOOKUP(AE109,'[9]シフト記号表（従来型・ユニット型共通）'!$C$6:$L$47,10,FALSE))</f>
        <v/>
      </c>
      <c r="AF110" s="558" t="str">
        <f>IF(AF109="","",VLOOKUP(AF109,'[9]シフト記号表（従来型・ユニット型共通）'!$C$6:$L$47,10,FALSE))</f>
        <v/>
      </c>
      <c r="AG110" s="559" t="str">
        <f>IF(AG109="","",VLOOKUP(AG109,'[9]シフト記号表（従来型・ユニット型共通）'!$C$6:$L$47,10,FALSE))</f>
        <v/>
      </c>
      <c r="AH110" s="557" t="str">
        <f>IF(AH109="","",VLOOKUP(AH109,'[9]シフト記号表（従来型・ユニット型共通）'!$C$6:$L$47,10,FALSE))</f>
        <v/>
      </c>
      <c r="AI110" s="558" t="str">
        <f>IF(AI109="","",VLOOKUP(AI109,'[9]シフト記号表（従来型・ユニット型共通）'!$C$6:$L$47,10,FALSE))</f>
        <v/>
      </c>
      <c r="AJ110" s="558" t="str">
        <f>IF(AJ109="","",VLOOKUP(AJ109,'[9]シフト記号表（従来型・ユニット型共通）'!$C$6:$L$47,10,FALSE))</f>
        <v/>
      </c>
      <c r="AK110" s="558" t="str">
        <f>IF(AK109="","",VLOOKUP(AK109,'[9]シフト記号表（従来型・ユニット型共通）'!$C$6:$L$47,10,FALSE))</f>
        <v/>
      </c>
      <c r="AL110" s="558" t="str">
        <f>IF(AL109="","",VLOOKUP(AL109,'[9]シフト記号表（従来型・ユニット型共通）'!$C$6:$L$47,10,FALSE))</f>
        <v/>
      </c>
      <c r="AM110" s="558" t="str">
        <f>IF(AM109="","",VLOOKUP(AM109,'[9]シフト記号表（従来型・ユニット型共通）'!$C$6:$L$47,10,FALSE))</f>
        <v/>
      </c>
      <c r="AN110" s="559" t="str">
        <f>IF(AN109="","",VLOOKUP(AN109,'[9]シフト記号表（従来型・ユニット型共通）'!$C$6:$L$47,10,FALSE))</f>
        <v/>
      </c>
      <c r="AO110" s="557" t="str">
        <f>IF(AO109="","",VLOOKUP(AO109,'[9]シフト記号表（従来型・ユニット型共通）'!$C$6:$L$47,10,FALSE))</f>
        <v/>
      </c>
      <c r="AP110" s="558" t="str">
        <f>IF(AP109="","",VLOOKUP(AP109,'[9]シフト記号表（従来型・ユニット型共通）'!$C$6:$L$47,10,FALSE))</f>
        <v/>
      </c>
      <c r="AQ110" s="558" t="str">
        <f>IF(AQ109="","",VLOOKUP(AQ109,'[9]シフト記号表（従来型・ユニット型共通）'!$C$6:$L$47,10,FALSE))</f>
        <v/>
      </c>
      <c r="AR110" s="558" t="str">
        <f>IF(AR109="","",VLOOKUP(AR109,'[9]シフト記号表（従来型・ユニット型共通）'!$C$6:$L$47,10,FALSE))</f>
        <v/>
      </c>
      <c r="AS110" s="558" t="str">
        <f>IF(AS109="","",VLOOKUP(AS109,'[9]シフト記号表（従来型・ユニット型共通）'!$C$6:$L$47,10,FALSE))</f>
        <v/>
      </c>
      <c r="AT110" s="558" t="str">
        <f>IF(AT109="","",VLOOKUP(AT109,'[9]シフト記号表（従来型・ユニット型共通）'!$C$6:$L$47,10,FALSE))</f>
        <v/>
      </c>
      <c r="AU110" s="559" t="str">
        <f>IF(AU109="","",VLOOKUP(AU109,'[9]シフト記号表（従来型・ユニット型共通）'!$C$6:$L$47,10,FALSE))</f>
        <v/>
      </c>
      <c r="AV110" s="557" t="str">
        <f>IF(AV109="","",VLOOKUP(AV109,'[9]シフト記号表（従来型・ユニット型共通）'!$C$6:$L$47,10,FALSE))</f>
        <v/>
      </c>
      <c r="AW110" s="558" t="str">
        <f>IF(AW109="","",VLOOKUP(AW109,'[9]シフト記号表（従来型・ユニット型共通）'!$C$6:$L$47,10,FALSE))</f>
        <v/>
      </c>
      <c r="AX110" s="558" t="str">
        <f>IF(AX109="","",VLOOKUP(AX109,'[9]シフト記号表（従来型・ユニット型共通）'!$C$6:$L$47,10,FALSE))</f>
        <v/>
      </c>
      <c r="AY110" s="558" t="str">
        <f>IF(AY109="","",VLOOKUP(AY109,'[9]シフト記号表（従来型・ユニット型共通）'!$C$6:$L$47,10,FALSE))</f>
        <v/>
      </c>
      <c r="AZ110" s="558" t="str">
        <f>IF(AZ109="","",VLOOKUP(AZ109,'[9]シフト記号表（従来型・ユニット型共通）'!$C$6:$L$47,10,FALSE))</f>
        <v/>
      </c>
      <c r="BA110" s="558" t="str">
        <f>IF(BA109="","",VLOOKUP(BA109,'[9]シフト記号表（従来型・ユニット型共通）'!$C$6:$L$47,10,FALSE))</f>
        <v/>
      </c>
      <c r="BB110" s="559" t="str">
        <f>IF(BB109="","",VLOOKUP(BB109,'[9]シフト記号表（従来型・ユニット型共通）'!$C$6:$L$47,10,FALSE))</f>
        <v/>
      </c>
      <c r="BC110" s="557" t="str">
        <f>IF(BC109="","",VLOOKUP(BC109,'[9]シフト記号表（従来型・ユニット型共通）'!$C$6:$L$47,10,FALSE))</f>
        <v/>
      </c>
      <c r="BD110" s="558" t="str">
        <f>IF(BD109="","",VLOOKUP(BD109,'[9]シフト記号表（従来型・ユニット型共通）'!$C$6:$L$47,10,FALSE))</f>
        <v/>
      </c>
      <c r="BE110" s="558" t="str">
        <f>IF(BE109="","",VLOOKUP(BE109,'[9]シフト記号表（従来型・ユニット型共通）'!$C$6:$L$47,10,FALSE))</f>
        <v/>
      </c>
      <c r="BF110" s="2132">
        <f>IF($BI$3="４週",SUM(AA110:BB110),IF($BI$3="暦月",SUM(AA110:BE110),""))</f>
        <v>0</v>
      </c>
      <c r="BG110" s="2133"/>
      <c r="BH110" s="2134">
        <f>IF($BI$3="４週",BF110/4,IF($BI$3="暦月",(BF110/($BI$8/7)),""))</f>
        <v>0</v>
      </c>
      <c r="BI110" s="2133"/>
      <c r="BJ110" s="2129"/>
      <c r="BK110" s="2130"/>
      <c r="BL110" s="2130"/>
      <c r="BM110" s="2130"/>
      <c r="BN110" s="2131"/>
    </row>
    <row r="111" spans="2:66" ht="20.25" customHeight="1" x14ac:dyDescent="0.15">
      <c r="B111" s="2049">
        <f>B109+1</f>
        <v>48</v>
      </c>
      <c r="C111" s="2420"/>
      <c r="D111" s="2422"/>
      <c r="E111" s="2036"/>
      <c r="F111" s="2423"/>
      <c r="G111" s="2121"/>
      <c r="H111" s="2122"/>
      <c r="I111" s="761"/>
      <c r="J111" s="762"/>
      <c r="K111" s="761"/>
      <c r="L111" s="762"/>
      <c r="M111" s="2123"/>
      <c r="N111" s="2124"/>
      <c r="O111" s="2125"/>
      <c r="P111" s="2126"/>
      <c r="Q111" s="2126"/>
      <c r="R111" s="2122"/>
      <c r="S111" s="2066"/>
      <c r="T111" s="2067"/>
      <c r="U111" s="2067"/>
      <c r="V111" s="2067"/>
      <c r="W111" s="2068"/>
      <c r="X111" s="776" t="s">
        <v>887</v>
      </c>
      <c r="Y111" s="777"/>
      <c r="Z111" s="778"/>
      <c r="AA111" s="549"/>
      <c r="AB111" s="550"/>
      <c r="AC111" s="550"/>
      <c r="AD111" s="550"/>
      <c r="AE111" s="550"/>
      <c r="AF111" s="550"/>
      <c r="AG111" s="551"/>
      <c r="AH111" s="549"/>
      <c r="AI111" s="550"/>
      <c r="AJ111" s="550"/>
      <c r="AK111" s="550"/>
      <c r="AL111" s="550"/>
      <c r="AM111" s="550"/>
      <c r="AN111" s="551"/>
      <c r="AO111" s="549"/>
      <c r="AP111" s="550"/>
      <c r="AQ111" s="550"/>
      <c r="AR111" s="550"/>
      <c r="AS111" s="550"/>
      <c r="AT111" s="550"/>
      <c r="AU111" s="551"/>
      <c r="AV111" s="549"/>
      <c r="AW111" s="550"/>
      <c r="AX111" s="550"/>
      <c r="AY111" s="550"/>
      <c r="AZ111" s="550"/>
      <c r="BA111" s="550"/>
      <c r="BB111" s="551"/>
      <c r="BC111" s="549"/>
      <c r="BD111" s="550"/>
      <c r="BE111" s="772"/>
      <c r="BF111" s="2127"/>
      <c r="BG111" s="2128"/>
      <c r="BH111" s="2116"/>
      <c r="BI111" s="2117"/>
      <c r="BJ111" s="2118"/>
      <c r="BK111" s="2119"/>
      <c r="BL111" s="2119"/>
      <c r="BM111" s="2119"/>
      <c r="BN111" s="2120"/>
    </row>
    <row r="112" spans="2:66" ht="20.25" customHeight="1" x14ac:dyDescent="0.15">
      <c r="B112" s="2050"/>
      <c r="C112" s="2421"/>
      <c r="D112" s="2424"/>
      <c r="E112" s="2036"/>
      <c r="F112" s="2423"/>
      <c r="G112" s="2135"/>
      <c r="H112" s="2136"/>
      <c r="I112" s="779"/>
      <c r="J112" s="780">
        <f>G111</f>
        <v>0</v>
      </c>
      <c r="K112" s="779"/>
      <c r="L112" s="780">
        <f>M111</f>
        <v>0</v>
      </c>
      <c r="M112" s="2137"/>
      <c r="N112" s="2138"/>
      <c r="O112" s="2139"/>
      <c r="P112" s="2140"/>
      <c r="Q112" s="2140"/>
      <c r="R112" s="2136"/>
      <c r="S112" s="2066"/>
      <c r="T112" s="2067"/>
      <c r="U112" s="2067"/>
      <c r="V112" s="2067"/>
      <c r="W112" s="2068"/>
      <c r="X112" s="773" t="s">
        <v>888</v>
      </c>
      <c r="Y112" s="774"/>
      <c r="Z112" s="775"/>
      <c r="AA112" s="557" t="str">
        <f>IF(AA111="","",VLOOKUP(AA111,'[9]シフト記号表（従来型・ユニット型共通）'!$C$6:$L$47,10,FALSE))</f>
        <v/>
      </c>
      <c r="AB112" s="558" t="str">
        <f>IF(AB111="","",VLOOKUP(AB111,'[9]シフト記号表（従来型・ユニット型共通）'!$C$6:$L$47,10,FALSE))</f>
        <v/>
      </c>
      <c r="AC112" s="558" t="str">
        <f>IF(AC111="","",VLOOKUP(AC111,'[9]シフト記号表（従来型・ユニット型共通）'!$C$6:$L$47,10,FALSE))</f>
        <v/>
      </c>
      <c r="AD112" s="558" t="str">
        <f>IF(AD111="","",VLOOKUP(AD111,'[9]シフト記号表（従来型・ユニット型共通）'!$C$6:$L$47,10,FALSE))</f>
        <v/>
      </c>
      <c r="AE112" s="558" t="str">
        <f>IF(AE111="","",VLOOKUP(AE111,'[9]シフト記号表（従来型・ユニット型共通）'!$C$6:$L$47,10,FALSE))</f>
        <v/>
      </c>
      <c r="AF112" s="558" t="str">
        <f>IF(AF111="","",VLOOKUP(AF111,'[9]シフト記号表（従来型・ユニット型共通）'!$C$6:$L$47,10,FALSE))</f>
        <v/>
      </c>
      <c r="AG112" s="559" t="str">
        <f>IF(AG111="","",VLOOKUP(AG111,'[9]シフト記号表（従来型・ユニット型共通）'!$C$6:$L$47,10,FALSE))</f>
        <v/>
      </c>
      <c r="AH112" s="557" t="str">
        <f>IF(AH111="","",VLOOKUP(AH111,'[9]シフト記号表（従来型・ユニット型共通）'!$C$6:$L$47,10,FALSE))</f>
        <v/>
      </c>
      <c r="AI112" s="558" t="str">
        <f>IF(AI111="","",VLOOKUP(AI111,'[9]シフト記号表（従来型・ユニット型共通）'!$C$6:$L$47,10,FALSE))</f>
        <v/>
      </c>
      <c r="AJ112" s="558" t="str">
        <f>IF(AJ111="","",VLOOKUP(AJ111,'[9]シフト記号表（従来型・ユニット型共通）'!$C$6:$L$47,10,FALSE))</f>
        <v/>
      </c>
      <c r="AK112" s="558" t="str">
        <f>IF(AK111="","",VLOOKUP(AK111,'[9]シフト記号表（従来型・ユニット型共通）'!$C$6:$L$47,10,FALSE))</f>
        <v/>
      </c>
      <c r="AL112" s="558" t="str">
        <f>IF(AL111="","",VLOOKUP(AL111,'[9]シフト記号表（従来型・ユニット型共通）'!$C$6:$L$47,10,FALSE))</f>
        <v/>
      </c>
      <c r="AM112" s="558" t="str">
        <f>IF(AM111="","",VLOOKUP(AM111,'[9]シフト記号表（従来型・ユニット型共通）'!$C$6:$L$47,10,FALSE))</f>
        <v/>
      </c>
      <c r="AN112" s="559" t="str">
        <f>IF(AN111="","",VLOOKUP(AN111,'[9]シフト記号表（従来型・ユニット型共通）'!$C$6:$L$47,10,FALSE))</f>
        <v/>
      </c>
      <c r="AO112" s="557" t="str">
        <f>IF(AO111="","",VLOOKUP(AO111,'[9]シフト記号表（従来型・ユニット型共通）'!$C$6:$L$47,10,FALSE))</f>
        <v/>
      </c>
      <c r="AP112" s="558" t="str">
        <f>IF(AP111="","",VLOOKUP(AP111,'[9]シフト記号表（従来型・ユニット型共通）'!$C$6:$L$47,10,FALSE))</f>
        <v/>
      </c>
      <c r="AQ112" s="558" t="str">
        <f>IF(AQ111="","",VLOOKUP(AQ111,'[9]シフト記号表（従来型・ユニット型共通）'!$C$6:$L$47,10,FALSE))</f>
        <v/>
      </c>
      <c r="AR112" s="558" t="str">
        <f>IF(AR111="","",VLOOKUP(AR111,'[9]シフト記号表（従来型・ユニット型共通）'!$C$6:$L$47,10,FALSE))</f>
        <v/>
      </c>
      <c r="AS112" s="558" t="str">
        <f>IF(AS111="","",VLOOKUP(AS111,'[9]シフト記号表（従来型・ユニット型共通）'!$C$6:$L$47,10,FALSE))</f>
        <v/>
      </c>
      <c r="AT112" s="558" t="str">
        <f>IF(AT111="","",VLOOKUP(AT111,'[9]シフト記号表（従来型・ユニット型共通）'!$C$6:$L$47,10,FALSE))</f>
        <v/>
      </c>
      <c r="AU112" s="559" t="str">
        <f>IF(AU111="","",VLOOKUP(AU111,'[9]シフト記号表（従来型・ユニット型共通）'!$C$6:$L$47,10,FALSE))</f>
        <v/>
      </c>
      <c r="AV112" s="557" t="str">
        <f>IF(AV111="","",VLOOKUP(AV111,'[9]シフト記号表（従来型・ユニット型共通）'!$C$6:$L$47,10,FALSE))</f>
        <v/>
      </c>
      <c r="AW112" s="558" t="str">
        <f>IF(AW111="","",VLOOKUP(AW111,'[9]シフト記号表（従来型・ユニット型共通）'!$C$6:$L$47,10,FALSE))</f>
        <v/>
      </c>
      <c r="AX112" s="558" t="str">
        <f>IF(AX111="","",VLOOKUP(AX111,'[9]シフト記号表（従来型・ユニット型共通）'!$C$6:$L$47,10,FALSE))</f>
        <v/>
      </c>
      <c r="AY112" s="558" t="str">
        <f>IF(AY111="","",VLOOKUP(AY111,'[9]シフト記号表（従来型・ユニット型共通）'!$C$6:$L$47,10,FALSE))</f>
        <v/>
      </c>
      <c r="AZ112" s="558" t="str">
        <f>IF(AZ111="","",VLOOKUP(AZ111,'[9]シフト記号表（従来型・ユニット型共通）'!$C$6:$L$47,10,FALSE))</f>
        <v/>
      </c>
      <c r="BA112" s="558" t="str">
        <f>IF(BA111="","",VLOOKUP(BA111,'[9]シフト記号表（従来型・ユニット型共通）'!$C$6:$L$47,10,FALSE))</f>
        <v/>
      </c>
      <c r="BB112" s="559" t="str">
        <f>IF(BB111="","",VLOOKUP(BB111,'[9]シフト記号表（従来型・ユニット型共通）'!$C$6:$L$47,10,FALSE))</f>
        <v/>
      </c>
      <c r="BC112" s="557" t="str">
        <f>IF(BC111="","",VLOOKUP(BC111,'[9]シフト記号表（従来型・ユニット型共通）'!$C$6:$L$47,10,FALSE))</f>
        <v/>
      </c>
      <c r="BD112" s="558" t="str">
        <f>IF(BD111="","",VLOOKUP(BD111,'[9]シフト記号表（従来型・ユニット型共通）'!$C$6:$L$47,10,FALSE))</f>
        <v/>
      </c>
      <c r="BE112" s="558" t="str">
        <f>IF(BE111="","",VLOOKUP(BE111,'[9]シフト記号表（従来型・ユニット型共通）'!$C$6:$L$47,10,FALSE))</f>
        <v/>
      </c>
      <c r="BF112" s="2132">
        <f>IF($BI$3="４週",SUM(AA112:BB112),IF($BI$3="暦月",SUM(AA112:BE112),""))</f>
        <v>0</v>
      </c>
      <c r="BG112" s="2133"/>
      <c r="BH112" s="2134">
        <f>IF($BI$3="４週",BF112/4,IF($BI$3="暦月",(BF112/($BI$8/7)),""))</f>
        <v>0</v>
      </c>
      <c r="BI112" s="2133"/>
      <c r="BJ112" s="2129"/>
      <c r="BK112" s="2130"/>
      <c r="BL112" s="2130"/>
      <c r="BM112" s="2130"/>
      <c r="BN112" s="2131"/>
    </row>
    <row r="113" spans="2:66" ht="20.25" customHeight="1" x14ac:dyDescent="0.15">
      <c r="B113" s="2049">
        <f>B111+1</f>
        <v>49</v>
      </c>
      <c r="C113" s="2420"/>
      <c r="D113" s="2422"/>
      <c r="E113" s="2036"/>
      <c r="F113" s="2423"/>
      <c r="G113" s="2121"/>
      <c r="H113" s="2122"/>
      <c r="I113" s="761"/>
      <c r="J113" s="762"/>
      <c r="K113" s="761"/>
      <c r="L113" s="762"/>
      <c r="M113" s="2123"/>
      <c r="N113" s="2124"/>
      <c r="O113" s="2125"/>
      <c r="P113" s="2126"/>
      <c r="Q113" s="2126"/>
      <c r="R113" s="2122"/>
      <c r="S113" s="2066"/>
      <c r="T113" s="2067"/>
      <c r="U113" s="2067"/>
      <c r="V113" s="2067"/>
      <c r="W113" s="2068"/>
      <c r="X113" s="776" t="s">
        <v>887</v>
      </c>
      <c r="Y113" s="777"/>
      <c r="Z113" s="778"/>
      <c r="AA113" s="549"/>
      <c r="AB113" s="550"/>
      <c r="AC113" s="550"/>
      <c r="AD113" s="550"/>
      <c r="AE113" s="550"/>
      <c r="AF113" s="550"/>
      <c r="AG113" s="551"/>
      <c r="AH113" s="549"/>
      <c r="AI113" s="550"/>
      <c r="AJ113" s="550"/>
      <c r="AK113" s="550"/>
      <c r="AL113" s="550"/>
      <c r="AM113" s="550"/>
      <c r="AN113" s="551"/>
      <c r="AO113" s="549"/>
      <c r="AP113" s="550"/>
      <c r="AQ113" s="550"/>
      <c r="AR113" s="550"/>
      <c r="AS113" s="550"/>
      <c r="AT113" s="550"/>
      <c r="AU113" s="551"/>
      <c r="AV113" s="549"/>
      <c r="AW113" s="550"/>
      <c r="AX113" s="550"/>
      <c r="AY113" s="550"/>
      <c r="AZ113" s="550"/>
      <c r="BA113" s="550"/>
      <c r="BB113" s="551"/>
      <c r="BC113" s="549"/>
      <c r="BD113" s="550"/>
      <c r="BE113" s="772"/>
      <c r="BF113" s="2127"/>
      <c r="BG113" s="2128"/>
      <c r="BH113" s="2116"/>
      <c r="BI113" s="2117"/>
      <c r="BJ113" s="2118"/>
      <c r="BK113" s="2119"/>
      <c r="BL113" s="2119"/>
      <c r="BM113" s="2119"/>
      <c r="BN113" s="2120"/>
    </row>
    <row r="114" spans="2:66" ht="20.25" customHeight="1" x14ac:dyDescent="0.15">
      <c r="B114" s="2050"/>
      <c r="C114" s="2421"/>
      <c r="D114" s="2424"/>
      <c r="E114" s="2036"/>
      <c r="F114" s="2423"/>
      <c r="G114" s="2135"/>
      <c r="H114" s="2136"/>
      <c r="I114" s="779"/>
      <c r="J114" s="780">
        <f>G113</f>
        <v>0</v>
      </c>
      <c r="K114" s="779"/>
      <c r="L114" s="780">
        <f>M113</f>
        <v>0</v>
      </c>
      <c r="M114" s="2137"/>
      <c r="N114" s="2138"/>
      <c r="O114" s="2139"/>
      <c r="P114" s="2140"/>
      <c r="Q114" s="2140"/>
      <c r="R114" s="2136"/>
      <c r="S114" s="2066"/>
      <c r="T114" s="2067"/>
      <c r="U114" s="2067"/>
      <c r="V114" s="2067"/>
      <c r="W114" s="2068"/>
      <c r="X114" s="773" t="s">
        <v>888</v>
      </c>
      <c r="Y114" s="774"/>
      <c r="Z114" s="775"/>
      <c r="AA114" s="557" t="str">
        <f>IF(AA113="","",VLOOKUP(AA113,'[9]シフト記号表（従来型・ユニット型共通）'!$C$6:$L$47,10,FALSE))</f>
        <v/>
      </c>
      <c r="AB114" s="558" t="str">
        <f>IF(AB113="","",VLOOKUP(AB113,'[9]シフト記号表（従来型・ユニット型共通）'!$C$6:$L$47,10,FALSE))</f>
        <v/>
      </c>
      <c r="AC114" s="558" t="str">
        <f>IF(AC113="","",VLOOKUP(AC113,'[9]シフト記号表（従来型・ユニット型共通）'!$C$6:$L$47,10,FALSE))</f>
        <v/>
      </c>
      <c r="AD114" s="558" t="str">
        <f>IF(AD113="","",VLOOKUP(AD113,'[9]シフト記号表（従来型・ユニット型共通）'!$C$6:$L$47,10,FALSE))</f>
        <v/>
      </c>
      <c r="AE114" s="558" t="str">
        <f>IF(AE113="","",VLOOKUP(AE113,'[9]シフト記号表（従来型・ユニット型共通）'!$C$6:$L$47,10,FALSE))</f>
        <v/>
      </c>
      <c r="AF114" s="558" t="str">
        <f>IF(AF113="","",VLOOKUP(AF113,'[9]シフト記号表（従来型・ユニット型共通）'!$C$6:$L$47,10,FALSE))</f>
        <v/>
      </c>
      <c r="AG114" s="559" t="str">
        <f>IF(AG113="","",VLOOKUP(AG113,'[9]シフト記号表（従来型・ユニット型共通）'!$C$6:$L$47,10,FALSE))</f>
        <v/>
      </c>
      <c r="AH114" s="557" t="str">
        <f>IF(AH113="","",VLOOKUP(AH113,'[9]シフト記号表（従来型・ユニット型共通）'!$C$6:$L$47,10,FALSE))</f>
        <v/>
      </c>
      <c r="AI114" s="558" t="str">
        <f>IF(AI113="","",VLOOKUP(AI113,'[9]シフト記号表（従来型・ユニット型共通）'!$C$6:$L$47,10,FALSE))</f>
        <v/>
      </c>
      <c r="AJ114" s="558" t="str">
        <f>IF(AJ113="","",VLOOKUP(AJ113,'[9]シフト記号表（従来型・ユニット型共通）'!$C$6:$L$47,10,FALSE))</f>
        <v/>
      </c>
      <c r="AK114" s="558" t="str">
        <f>IF(AK113="","",VLOOKUP(AK113,'[9]シフト記号表（従来型・ユニット型共通）'!$C$6:$L$47,10,FALSE))</f>
        <v/>
      </c>
      <c r="AL114" s="558" t="str">
        <f>IF(AL113="","",VLOOKUP(AL113,'[9]シフト記号表（従来型・ユニット型共通）'!$C$6:$L$47,10,FALSE))</f>
        <v/>
      </c>
      <c r="AM114" s="558" t="str">
        <f>IF(AM113="","",VLOOKUP(AM113,'[9]シフト記号表（従来型・ユニット型共通）'!$C$6:$L$47,10,FALSE))</f>
        <v/>
      </c>
      <c r="AN114" s="559" t="str">
        <f>IF(AN113="","",VLOOKUP(AN113,'[9]シフト記号表（従来型・ユニット型共通）'!$C$6:$L$47,10,FALSE))</f>
        <v/>
      </c>
      <c r="AO114" s="557" t="str">
        <f>IF(AO113="","",VLOOKUP(AO113,'[9]シフト記号表（従来型・ユニット型共通）'!$C$6:$L$47,10,FALSE))</f>
        <v/>
      </c>
      <c r="AP114" s="558" t="str">
        <f>IF(AP113="","",VLOOKUP(AP113,'[9]シフト記号表（従来型・ユニット型共通）'!$C$6:$L$47,10,FALSE))</f>
        <v/>
      </c>
      <c r="AQ114" s="558" t="str">
        <f>IF(AQ113="","",VLOOKUP(AQ113,'[9]シフト記号表（従来型・ユニット型共通）'!$C$6:$L$47,10,FALSE))</f>
        <v/>
      </c>
      <c r="AR114" s="558" t="str">
        <f>IF(AR113="","",VLOOKUP(AR113,'[9]シフト記号表（従来型・ユニット型共通）'!$C$6:$L$47,10,FALSE))</f>
        <v/>
      </c>
      <c r="AS114" s="558" t="str">
        <f>IF(AS113="","",VLOOKUP(AS113,'[9]シフト記号表（従来型・ユニット型共通）'!$C$6:$L$47,10,FALSE))</f>
        <v/>
      </c>
      <c r="AT114" s="558" t="str">
        <f>IF(AT113="","",VLOOKUP(AT113,'[9]シフト記号表（従来型・ユニット型共通）'!$C$6:$L$47,10,FALSE))</f>
        <v/>
      </c>
      <c r="AU114" s="559" t="str">
        <f>IF(AU113="","",VLOOKUP(AU113,'[9]シフト記号表（従来型・ユニット型共通）'!$C$6:$L$47,10,FALSE))</f>
        <v/>
      </c>
      <c r="AV114" s="557" t="str">
        <f>IF(AV113="","",VLOOKUP(AV113,'[9]シフト記号表（従来型・ユニット型共通）'!$C$6:$L$47,10,FALSE))</f>
        <v/>
      </c>
      <c r="AW114" s="558" t="str">
        <f>IF(AW113="","",VLOOKUP(AW113,'[9]シフト記号表（従来型・ユニット型共通）'!$C$6:$L$47,10,FALSE))</f>
        <v/>
      </c>
      <c r="AX114" s="558" t="str">
        <f>IF(AX113="","",VLOOKUP(AX113,'[9]シフト記号表（従来型・ユニット型共通）'!$C$6:$L$47,10,FALSE))</f>
        <v/>
      </c>
      <c r="AY114" s="558" t="str">
        <f>IF(AY113="","",VLOOKUP(AY113,'[9]シフト記号表（従来型・ユニット型共通）'!$C$6:$L$47,10,FALSE))</f>
        <v/>
      </c>
      <c r="AZ114" s="558" t="str">
        <f>IF(AZ113="","",VLOOKUP(AZ113,'[9]シフト記号表（従来型・ユニット型共通）'!$C$6:$L$47,10,FALSE))</f>
        <v/>
      </c>
      <c r="BA114" s="558" t="str">
        <f>IF(BA113="","",VLOOKUP(BA113,'[9]シフト記号表（従来型・ユニット型共通）'!$C$6:$L$47,10,FALSE))</f>
        <v/>
      </c>
      <c r="BB114" s="559" t="str">
        <f>IF(BB113="","",VLOOKUP(BB113,'[9]シフト記号表（従来型・ユニット型共通）'!$C$6:$L$47,10,FALSE))</f>
        <v/>
      </c>
      <c r="BC114" s="557" t="str">
        <f>IF(BC113="","",VLOOKUP(BC113,'[9]シフト記号表（従来型・ユニット型共通）'!$C$6:$L$47,10,FALSE))</f>
        <v/>
      </c>
      <c r="BD114" s="558" t="str">
        <f>IF(BD113="","",VLOOKUP(BD113,'[9]シフト記号表（従来型・ユニット型共通）'!$C$6:$L$47,10,FALSE))</f>
        <v/>
      </c>
      <c r="BE114" s="558" t="str">
        <f>IF(BE113="","",VLOOKUP(BE113,'[9]シフト記号表（従来型・ユニット型共通）'!$C$6:$L$47,10,FALSE))</f>
        <v/>
      </c>
      <c r="BF114" s="2132">
        <f>IF($BI$3="４週",SUM(AA114:BB114),IF($BI$3="暦月",SUM(AA114:BE114),""))</f>
        <v>0</v>
      </c>
      <c r="BG114" s="2133"/>
      <c r="BH114" s="2134">
        <f>IF($BI$3="４週",BF114/4,IF($BI$3="暦月",(BF114/($BI$8/7)),""))</f>
        <v>0</v>
      </c>
      <c r="BI114" s="2133"/>
      <c r="BJ114" s="2129"/>
      <c r="BK114" s="2130"/>
      <c r="BL114" s="2130"/>
      <c r="BM114" s="2130"/>
      <c r="BN114" s="2131"/>
    </row>
    <row r="115" spans="2:66" ht="20.25" customHeight="1" x14ac:dyDescent="0.15">
      <c r="B115" s="2049">
        <f>B113+1</f>
        <v>50</v>
      </c>
      <c r="C115" s="2420"/>
      <c r="D115" s="2422"/>
      <c r="E115" s="2036"/>
      <c r="F115" s="2423"/>
      <c r="G115" s="2121"/>
      <c r="H115" s="2122"/>
      <c r="I115" s="761"/>
      <c r="J115" s="762"/>
      <c r="K115" s="761"/>
      <c r="L115" s="762"/>
      <c r="M115" s="2123"/>
      <c r="N115" s="2124"/>
      <c r="O115" s="2125"/>
      <c r="P115" s="2126"/>
      <c r="Q115" s="2126"/>
      <c r="R115" s="2122"/>
      <c r="S115" s="2066"/>
      <c r="T115" s="2067"/>
      <c r="U115" s="2067"/>
      <c r="V115" s="2067"/>
      <c r="W115" s="2068"/>
      <c r="X115" s="776" t="s">
        <v>887</v>
      </c>
      <c r="Y115" s="777"/>
      <c r="Z115" s="778"/>
      <c r="AA115" s="549"/>
      <c r="AB115" s="550"/>
      <c r="AC115" s="550"/>
      <c r="AD115" s="550"/>
      <c r="AE115" s="550"/>
      <c r="AF115" s="550"/>
      <c r="AG115" s="551"/>
      <c r="AH115" s="549"/>
      <c r="AI115" s="550"/>
      <c r="AJ115" s="550"/>
      <c r="AK115" s="550"/>
      <c r="AL115" s="550"/>
      <c r="AM115" s="550"/>
      <c r="AN115" s="551"/>
      <c r="AO115" s="549"/>
      <c r="AP115" s="550"/>
      <c r="AQ115" s="550"/>
      <c r="AR115" s="550"/>
      <c r="AS115" s="550"/>
      <c r="AT115" s="550"/>
      <c r="AU115" s="551"/>
      <c r="AV115" s="549"/>
      <c r="AW115" s="550"/>
      <c r="AX115" s="550"/>
      <c r="AY115" s="550"/>
      <c r="AZ115" s="550"/>
      <c r="BA115" s="550"/>
      <c r="BB115" s="551"/>
      <c r="BC115" s="549"/>
      <c r="BD115" s="550"/>
      <c r="BE115" s="772"/>
      <c r="BF115" s="2127"/>
      <c r="BG115" s="2128"/>
      <c r="BH115" s="2116"/>
      <c r="BI115" s="2117"/>
      <c r="BJ115" s="2118"/>
      <c r="BK115" s="2119"/>
      <c r="BL115" s="2119"/>
      <c r="BM115" s="2119"/>
      <c r="BN115" s="2120"/>
    </row>
    <row r="116" spans="2:66" ht="20.25" customHeight="1" x14ac:dyDescent="0.15">
      <c r="B116" s="2050"/>
      <c r="C116" s="2421"/>
      <c r="D116" s="2424"/>
      <c r="E116" s="2036"/>
      <c r="F116" s="2423"/>
      <c r="G116" s="2135"/>
      <c r="H116" s="2136"/>
      <c r="I116" s="779"/>
      <c r="J116" s="780">
        <f>G115</f>
        <v>0</v>
      </c>
      <c r="K116" s="779"/>
      <c r="L116" s="780">
        <f>M115</f>
        <v>0</v>
      </c>
      <c r="M116" s="2137"/>
      <c r="N116" s="2138"/>
      <c r="O116" s="2139"/>
      <c r="P116" s="2140"/>
      <c r="Q116" s="2140"/>
      <c r="R116" s="2136"/>
      <c r="S116" s="2066"/>
      <c r="T116" s="2067"/>
      <c r="U116" s="2067"/>
      <c r="V116" s="2067"/>
      <c r="W116" s="2068"/>
      <c r="X116" s="773" t="s">
        <v>888</v>
      </c>
      <c r="Y116" s="774"/>
      <c r="Z116" s="775"/>
      <c r="AA116" s="557" t="str">
        <f>IF(AA115="","",VLOOKUP(AA115,'[9]シフト記号表（従来型・ユニット型共通）'!$C$6:$L$47,10,FALSE))</f>
        <v/>
      </c>
      <c r="AB116" s="558" t="str">
        <f>IF(AB115="","",VLOOKUP(AB115,'[9]シフト記号表（従来型・ユニット型共通）'!$C$6:$L$47,10,FALSE))</f>
        <v/>
      </c>
      <c r="AC116" s="558" t="str">
        <f>IF(AC115="","",VLOOKUP(AC115,'[9]シフト記号表（従来型・ユニット型共通）'!$C$6:$L$47,10,FALSE))</f>
        <v/>
      </c>
      <c r="AD116" s="558" t="str">
        <f>IF(AD115="","",VLOOKUP(AD115,'[9]シフト記号表（従来型・ユニット型共通）'!$C$6:$L$47,10,FALSE))</f>
        <v/>
      </c>
      <c r="AE116" s="558" t="str">
        <f>IF(AE115="","",VLOOKUP(AE115,'[9]シフト記号表（従来型・ユニット型共通）'!$C$6:$L$47,10,FALSE))</f>
        <v/>
      </c>
      <c r="AF116" s="558" t="str">
        <f>IF(AF115="","",VLOOKUP(AF115,'[9]シフト記号表（従来型・ユニット型共通）'!$C$6:$L$47,10,FALSE))</f>
        <v/>
      </c>
      <c r="AG116" s="559" t="str">
        <f>IF(AG115="","",VLOOKUP(AG115,'[9]シフト記号表（従来型・ユニット型共通）'!$C$6:$L$47,10,FALSE))</f>
        <v/>
      </c>
      <c r="AH116" s="557" t="str">
        <f>IF(AH115="","",VLOOKUP(AH115,'[9]シフト記号表（従来型・ユニット型共通）'!$C$6:$L$47,10,FALSE))</f>
        <v/>
      </c>
      <c r="AI116" s="558" t="str">
        <f>IF(AI115="","",VLOOKUP(AI115,'[9]シフト記号表（従来型・ユニット型共通）'!$C$6:$L$47,10,FALSE))</f>
        <v/>
      </c>
      <c r="AJ116" s="558" t="str">
        <f>IF(AJ115="","",VLOOKUP(AJ115,'[9]シフト記号表（従来型・ユニット型共通）'!$C$6:$L$47,10,FALSE))</f>
        <v/>
      </c>
      <c r="AK116" s="558" t="str">
        <f>IF(AK115="","",VLOOKUP(AK115,'[9]シフト記号表（従来型・ユニット型共通）'!$C$6:$L$47,10,FALSE))</f>
        <v/>
      </c>
      <c r="AL116" s="558" t="str">
        <f>IF(AL115="","",VLOOKUP(AL115,'[9]シフト記号表（従来型・ユニット型共通）'!$C$6:$L$47,10,FALSE))</f>
        <v/>
      </c>
      <c r="AM116" s="558" t="str">
        <f>IF(AM115="","",VLOOKUP(AM115,'[9]シフト記号表（従来型・ユニット型共通）'!$C$6:$L$47,10,FALSE))</f>
        <v/>
      </c>
      <c r="AN116" s="559" t="str">
        <f>IF(AN115="","",VLOOKUP(AN115,'[9]シフト記号表（従来型・ユニット型共通）'!$C$6:$L$47,10,FALSE))</f>
        <v/>
      </c>
      <c r="AO116" s="557" t="str">
        <f>IF(AO115="","",VLOOKUP(AO115,'[9]シフト記号表（従来型・ユニット型共通）'!$C$6:$L$47,10,FALSE))</f>
        <v/>
      </c>
      <c r="AP116" s="558" t="str">
        <f>IF(AP115="","",VLOOKUP(AP115,'[9]シフト記号表（従来型・ユニット型共通）'!$C$6:$L$47,10,FALSE))</f>
        <v/>
      </c>
      <c r="AQ116" s="558" t="str">
        <f>IF(AQ115="","",VLOOKUP(AQ115,'[9]シフト記号表（従来型・ユニット型共通）'!$C$6:$L$47,10,FALSE))</f>
        <v/>
      </c>
      <c r="AR116" s="558" t="str">
        <f>IF(AR115="","",VLOOKUP(AR115,'[9]シフト記号表（従来型・ユニット型共通）'!$C$6:$L$47,10,FALSE))</f>
        <v/>
      </c>
      <c r="AS116" s="558" t="str">
        <f>IF(AS115="","",VLOOKUP(AS115,'[9]シフト記号表（従来型・ユニット型共通）'!$C$6:$L$47,10,FALSE))</f>
        <v/>
      </c>
      <c r="AT116" s="558" t="str">
        <f>IF(AT115="","",VLOOKUP(AT115,'[9]シフト記号表（従来型・ユニット型共通）'!$C$6:$L$47,10,FALSE))</f>
        <v/>
      </c>
      <c r="AU116" s="559" t="str">
        <f>IF(AU115="","",VLOOKUP(AU115,'[9]シフト記号表（従来型・ユニット型共通）'!$C$6:$L$47,10,FALSE))</f>
        <v/>
      </c>
      <c r="AV116" s="557" t="str">
        <f>IF(AV115="","",VLOOKUP(AV115,'[9]シフト記号表（従来型・ユニット型共通）'!$C$6:$L$47,10,FALSE))</f>
        <v/>
      </c>
      <c r="AW116" s="558" t="str">
        <f>IF(AW115="","",VLOOKUP(AW115,'[9]シフト記号表（従来型・ユニット型共通）'!$C$6:$L$47,10,FALSE))</f>
        <v/>
      </c>
      <c r="AX116" s="558" t="str">
        <f>IF(AX115="","",VLOOKUP(AX115,'[9]シフト記号表（従来型・ユニット型共通）'!$C$6:$L$47,10,FALSE))</f>
        <v/>
      </c>
      <c r="AY116" s="558" t="str">
        <f>IF(AY115="","",VLOOKUP(AY115,'[9]シフト記号表（従来型・ユニット型共通）'!$C$6:$L$47,10,FALSE))</f>
        <v/>
      </c>
      <c r="AZ116" s="558" t="str">
        <f>IF(AZ115="","",VLOOKUP(AZ115,'[9]シフト記号表（従来型・ユニット型共通）'!$C$6:$L$47,10,FALSE))</f>
        <v/>
      </c>
      <c r="BA116" s="558" t="str">
        <f>IF(BA115="","",VLOOKUP(BA115,'[9]シフト記号表（従来型・ユニット型共通）'!$C$6:$L$47,10,FALSE))</f>
        <v/>
      </c>
      <c r="BB116" s="559" t="str">
        <f>IF(BB115="","",VLOOKUP(BB115,'[9]シフト記号表（従来型・ユニット型共通）'!$C$6:$L$47,10,FALSE))</f>
        <v/>
      </c>
      <c r="BC116" s="557" t="str">
        <f>IF(BC115="","",VLOOKUP(BC115,'[9]シフト記号表（従来型・ユニット型共通）'!$C$6:$L$47,10,FALSE))</f>
        <v/>
      </c>
      <c r="BD116" s="558" t="str">
        <f>IF(BD115="","",VLOOKUP(BD115,'[9]シフト記号表（従来型・ユニット型共通）'!$C$6:$L$47,10,FALSE))</f>
        <v/>
      </c>
      <c r="BE116" s="558" t="str">
        <f>IF(BE115="","",VLOOKUP(BE115,'[9]シフト記号表（従来型・ユニット型共通）'!$C$6:$L$47,10,FALSE))</f>
        <v/>
      </c>
      <c r="BF116" s="2132">
        <f>IF($BI$3="４週",SUM(AA116:BB116),IF($BI$3="暦月",SUM(AA116:BE116),""))</f>
        <v>0</v>
      </c>
      <c r="BG116" s="2133"/>
      <c r="BH116" s="2134">
        <f>IF($BI$3="４週",BF116/4,IF($BI$3="暦月",(BF116/($BI$8/7)),""))</f>
        <v>0</v>
      </c>
      <c r="BI116" s="2133"/>
      <c r="BJ116" s="2129"/>
      <c r="BK116" s="2130"/>
      <c r="BL116" s="2130"/>
      <c r="BM116" s="2130"/>
      <c r="BN116" s="2131"/>
    </row>
    <row r="117" spans="2:66" ht="20.25" customHeight="1" x14ac:dyDescent="0.15">
      <c r="B117" s="2049">
        <f>B115+1</f>
        <v>51</v>
      </c>
      <c r="C117" s="2420"/>
      <c r="D117" s="2422"/>
      <c r="E117" s="2036"/>
      <c r="F117" s="2423"/>
      <c r="G117" s="2121"/>
      <c r="H117" s="2122"/>
      <c r="I117" s="761"/>
      <c r="J117" s="762"/>
      <c r="K117" s="761"/>
      <c r="L117" s="762"/>
      <c r="M117" s="2123"/>
      <c r="N117" s="2124"/>
      <c r="O117" s="2125"/>
      <c r="P117" s="2126"/>
      <c r="Q117" s="2126"/>
      <c r="R117" s="2122"/>
      <c r="S117" s="2066"/>
      <c r="T117" s="2067"/>
      <c r="U117" s="2067"/>
      <c r="V117" s="2067"/>
      <c r="W117" s="2068"/>
      <c r="X117" s="776" t="s">
        <v>887</v>
      </c>
      <c r="Y117" s="777"/>
      <c r="Z117" s="778"/>
      <c r="AA117" s="549"/>
      <c r="AB117" s="550"/>
      <c r="AC117" s="550"/>
      <c r="AD117" s="550"/>
      <c r="AE117" s="550"/>
      <c r="AF117" s="550"/>
      <c r="AG117" s="551"/>
      <c r="AH117" s="549"/>
      <c r="AI117" s="550"/>
      <c r="AJ117" s="550"/>
      <c r="AK117" s="550"/>
      <c r="AL117" s="550"/>
      <c r="AM117" s="550"/>
      <c r="AN117" s="551"/>
      <c r="AO117" s="549"/>
      <c r="AP117" s="550"/>
      <c r="AQ117" s="550"/>
      <c r="AR117" s="550"/>
      <c r="AS117" s="550"/>
      <c r="AT117" s="550"/>
      <c r="AU117" s="551"/>
      <c r="AV117" s="549"/>
      <c r="AW117" s="550"/>
      <c r="AX117" s="550"/>
      <c r="AY117" s="550"/>
      <c r="AZ117" s="550"/>
      <c r="BA117" s="550"/>
      <c r="BB117" s="551"/>
      <c r="BC117" s="549"/>
      <c r="BD117" s="550"/>
      <c r="BE117" s="772"/>
      <c r="BF117" s="2127"/>
      <c r="BG117" s="2128"/>
      <c r="BH117" s="2116"/>
      <c r="BI117" s="2117"/>
      <c r="BJ117" s="2118"/>
      <c r="BK117" s="2119"/>
      <c r="BL117" s="2119"/>
      <c r="BM117" s="2119"/>
      <c r="BN117" s="2120"/>
    </row>
    <row r="118" spans="2:66" ht="20.25" customHeight="1" x14ac:dyDescent="0.15">
      <c r="B118" s="2050"/>
      <c r="C118" s="2421"/>
      <c r="D118" s="2424"/>
      <c r="E118" s="2036"/>
      <c r="F118" s="2423"/>
      <c r="G118" s="2135"/>
      <c r="H118" s="2136"/>
      <c r="I118" s="779"/>
      <c r="J118" s="780">
        <f>G117</f>
        <v>0</v>
      </c>
      <c r="K118" s="779"/>
      <c r="L118" s="780">
        <f>M117</f>
        <v>0</v>
      </c>
      <c r="M118" s="2137"/>
      <c r="N118" s="2138"/>
      <c r="O118" s="2139"/>
      <c r="P118" s="2140"/>
      <c r="Q118" s="2140"/>
      <c r="R118" s="2136"/>
      <c r="S118" s="2066"/>
      <c r="T118" s="2067"/>
      <c r="U118" s="2067"/>
      <c r="V118" s="2067"/>
      <c r="W118" s="2068"/>
      <c r="X118" s="773" t="s">
        <v>888</v>
      </c>
      <c r="Y118" s="774"/>
      <c r="Z118" s="775"/>
      <c r="AA118" s="557" t="str">
        <f>IF(AA117="","",VLOOKUP(AA117,'[9]シフト記号表（従来型・ユニット型共通）'!$C$6:$L$47,10,FALSE))</f>
        <v/>
      </c>
      <c r="AB118" s="558" t="str">
        <f>IF(AB117="","",VLOOKUP(AB117,'[9]シフト記号表（従来型・ユニット型共通）'!$C$6:$L$47,10,FALSE))</f>
        <v/>
      </c>
      <c r="AC118" s="558" t="str">
        <f>IF(AC117="","",VLOOKUP(AC117,'[9]シフト記号表（従来型・ユニット型共通）'!$C$6:$L$47,10,FALSE))</f>
        <v/>
      </c>
      <c r="AD118" s="558" t="str">
        <f>IF(AD117="","",VLOOKUP(AD117,'[9]シフト記号表（従来型・ユニット型共通）'!$C$6:$L$47,10,FALSE))</f>
        <v/>
      </c>
      <c r="AE118" s="558" t="str">
        <f>IF(AE117="","",VLOOKUP(AE117,'[9]シフト記号表（従来型・ユニット型共通）'!$C$6:$L$47,10,FALSE))</f>
        <v/>
      </c>
      <c r="AF118" s="558" t="str">
        <f>IF(AF117="","",VLOOKUP(AF117,'[9]シフト記号表（従来型・ユニット型共通）'!$C$6:$L$47,10,FALSE))</f>
        <v/>
      </c>
      <c r="AG118" s="559" t="str">
        <f>IF(AG117="","",VLOOKUP(AG117,'[9]シフト記号表（従来型・ユニット型共通）'!$C$6:$L$47,10,FALSE))</f>
        <v/>
      </c>
      <c r="AH118" s="557" t="str">
        <f>IF(AH117="","",VLOOKUP(AH117,'[9]シフト記号表（従来型・ユニット型共通）'!$C$6:$L$47,10,FALSE))</f>
        <v/>
      </c>
      <c r="AI118" s="558" t="str">
        <f>IF(AI117="","",VLOOKUP(AI117,'[9]シフト記号表（従来型・ユニット型共通）'!$C$6:$L$47,10,FALSE))</f>
        <v/>
      </c>
      <c r="AJ118" s="558" t="str">
        <f>IF(AJ117="","",VLOOKUP(AJ117,'[9]シフト記号表（従来型・ユニット型共通）'!$C$6:$L$47,10,FALSE))</f>
        <v/>
      </c>
      <c r="AK118" s="558" t="str">
        <f>IF(AK117="","",VLOOKUP(AK117,'[9]シフト記号表（従来型・ユニット型共通）'!$C$6:$L$47,10,FALSE))</f>
        <v/>
      </c>
      <c r="AL118" s="558" t="str">
        <f>IF(AL117="","",VLOOKUP(AL117,'[9]シフト記号表（従来型・ユニット型共通）'!$C$6:$L$47,10,FALSE))</f>
        <v/>
      </c>
      <c r="AM118" s="558" t="str">
        <f>IF(AM117="","",VLOOKUP(AM117,'[9]シフト記号表（従来型・ユニット型共通）'!$C$6:$L$47,10,FALSE))</f>
        <v/>
      </c>
      <c r="AN118" s="559" t="str">
        <f>IF(AN117="","",VLOOKUP(AN117,'[9]シフト記号表（従来型・ユニット型共通）'!$C$6:$L$47,10,FALSE))</f>
        <v/>
      </c>
      <c r="AO118" s="557" t="str">
        <f>IF(AO117="","",VLOOKUP(AO117,'[9]シフト記号表（従来型・ユニット型共通）'!$C$6:$L$47,10,FALSE))</f>
        <v/>
      </c>
      <c r="AP118" s="558" t="str">
        <f>IF(AP117="","",VLOOKUP(AP117,'[9]シフト記号表（従来型・ユニット型共通）'!$C$6:$L$47,10,FALSE))</f>
        <v/>
      </c>
      <c r="AQ118" s="558" t="str">
        <f>IF(AQ117="","",VLOOKUP(AQ117,'[9]シフト記号表（従来型・ユニット型共通）'!$C$6:$L$47,10,FALSE))</f>
        <v/>
      </c>
      <c r="AR118" s="558" t="str">
        <f>IF(AR117="","",VLOOKUP(AR117,'[9]シフト記号表（従来型・ユニット型共通）'!$C$6:$L$47,10,FALSE))</f>
        <v/>
      </c>
      <c r="AS118" s="558" t="str">
        <f>IF(AS117="","",VLOOKUP(AS117,'[9]シフト記号表（従来型・ユニット型共通）'!$C$6:$L$47,10,FALSE))</f>
        <v/>
      </c>
      <c r="AT118" s="558" t="str">
        <f>IF(AT117="","",VLOOKUP(AT117,'[9]シフト記号表（従来型・ユニット型共通）'!$C$6:$L$47,10,FALSE))</f>
        <v/>
      </c>
      <c r="AU118" s="559" t="str">
        <f>IF(AU117="","",VLOOKUP(AU117,'[9]シフト記号表（従来型・ユニット型共通）'!$C$6:$L$47,10,FALSE))</f>
        <v/>
      </c>
      <c r="AV118" s="557" t="str">
        <f>IF(AV117="","",VLOOKUP(AV117,'[9]シフト記号表（従来型・ユニット型共通）'!$C$6:$L$47,10,FALSE))</f>
        <v/>
      </c>
      <c r="AW118" s="558" t="str">
        <f>IF(AW117="","",VLOOKUP(AW117,'[9]シフト記号表（従来型・ユニット型共通）'!$C$6:$L$47,10,FALSE))</f>
        <v/>
      </c>
      <c r="AX118" s="558" t="str">
        <f>IF(AX117="","",VLOOKUP(AX117,'[9]シフト記号表（従来型・ユニット型共通）'!$C$6:$L$47,10,FALSE))</f>
        <v/>
      </c>
      <c r="AY118" s="558" t="str">
        <f>IF(AY117="","",VLOOKUP(AY117,'[9]シフト記号表（従来型・ユニット型共通）'!$C$6:$L$47,10,FALSE))</f>
        <v/>
      </c>
      <c r="AZ118" s="558" t="str">
        <f>IF(AZ117="","",VLOOKUP(AZ117,'[9]シフト記号表（従来型・ユニット型共通）'!$C$6:$L$47,10,FALSE))</f>
        <v/>
      </c>
      <c r="BA118" s="558" t="str">
        <f>IF(BA117="","",VLOOKUP(BA117,'[9]シフト記号表（従来型・ユニット型共通）'!$C$6:$L$47,10,FALSE))</f>
        <v/>
      </c>
      <c r="BB118" s="559" t="str">
        <f>IF(BB117="","",VLOOKUP(BB117,'[9]シフト記号表（従来型・ユニット型共通）'!$C$6:$L$47,10,FALSE))</f>
        <v/>
      </c>
      <c r="BC118" s="557" t="str">
        <f>IF(BC117="","",VLOOKUP(BC117,'[9]シフト記号表（従来型・ユニット型共通）'!$C$6:$L$47,10,FALSE))</f>
        <v/>
      </c>
      <c r="BD118" s="558" t="str">
        <f>IF(BD117="","",VLOOKUP(BD117,'[9]シフト記号表（従来型・ユニット型共通）'!$C$6:$L$47,10,FALSE))</f>
        <v/>
      </c>
      <c r="BE118" s="558" t="str">
        <f>IF(BE117="","",VLOOKUP(BE117,'[9]シフト記号表（従来型・ユニット型共通）'!$C$6:$L$47,10,FALSE))</f>
        <v/>
      </c>
      <c r="BF118" s="2132">
        <f>IF($BI$3="４週",SUM(AA118:BB118),IF($BI$3="暦月",SUM(AA118:BE118),""))</f>
        <v>0</v>
      </c>
      <c r="BG118" s="2133"/>
      <c r="BH118" s="2134">
        <f>IF($BI$3="４週",BF118/4,IF($BI$3="暦月",(BF118/($BI$8/7)),""))</f>
        <v>0</v>
      </c>
      <c r="BI118" s="2133"/>
      <c r="BJ118" s="2129"/>
      <c r="BK118" s="2130"/>
      <c r="BL118" s="2130"/>
      <c r="BM118" s="2130"/>
      <c r="BN118" s="2131"/>
    </row>
    <row r="119" spans="2:66" ht="20.25" customHeight="1" x14ac:dyDescent="0.15">
      <c r="B119" s="2049">
        <f>B117+1</f>
        <v>52</v>
      </c>
      <c r="C119" s="2420"/>
      <c r="D119" s="2422"/>
      <c r="E119" s="2036"/>
      <c r="F119" s="2423"/>
      <c r="G119" s="2121"/>
      <c r="H119" s="2122"/>
      <c r="I119" s="761"/>
      <c r="J119" s="762"/>
      <c r="K119" s="761"/>
      <c r="L119" s="762"/>
      <c r="M119" s="2123"/>
      <c r="N119" s="2124"/>
      <c r="O119" s="2125"/>
      <c r="P119" s="2126"/>
      <c r="Q119" s="2126"/>
      <c r="R119" s="2122"/>
      <c r="S119" s="2066"/>
      <c r="T119" s="2067"/>
      <c r="U119" s="2067"/>
      <c r="V119" s="2067"/>
      <c r="W119" s="2068"/>
      <c r="X119" s="776" t="s">
        <v>887</v>
      </c>
      <c r="Y119" s="777"/>
      <c r="Z119" s="778"/>
      <c r="AA119" s="549"/>
      <c r="AB119" s="550"/>
      <c r="AC119" s="550"/>
      <c r="AD119" s="550"/>
      <c r="AE119" s="550"/>
      <c r="AF119" s="550"/>
      <c r="AG119" s="551"/>
      <c r="AH119" s="549"/>
      <c r="AI119" s="550"/>
      <c r="AJ119" s="550"/>
      <c r="AK119" s="550"/>
      <c r="AL119" s="550"/>
      <c r="AM119" s="550"/>
      <c r="AN119" s="551"/>
      <c r="AO119" s="549"/>
      <c r="AP119" s="550"/>
      <c r="AQ119" s="550"/>
      <c r="AR119" s="550"/>
      <c r="AS119" s="550"/>
      <c r="AT119" s="550"/>
      <c r="AU119" s="551"/>
      <c r="AV119" s="549"/>
      <c r="AW119" s="550"/>
      <c r="AX119" s="550"/>
      <c r="AY119" s="550"/>
      <c r="AZ119" s="550"/>
      <c r="BA119" s="550"/>
      <c r="BB119" s="551"/>
      <c r="BC119" s="549"/>
      <c r="BD119" s="550"/>
      <c r="BE119" s="772"/>
      <c r="BF119" s="2127"/>
      <c r="BG119" s="2128"/>
      <c r="BH119" s="2116"/>
      <c r="BI119" s="2117"/>
      <c r="BJ119" s="2118"/>
      <c r="BK119" s="2119"/>
      <c r="BL119" s="2119"/>
      <c r="BM119" s="2119"/>
      <c r="BN119" s="2120"/>
    </row>
    <row r="120" spans="2:66" ht="20.25" customHeight="1" x14ac:dyDescent="0.15">
      <c r="B120" s="2050"/>
      <c r="C120" s="2421"/>
      <c r="D120" s="2424"/>
      <c r="E120" s="2036"/>
      <c r="F120" s="2423"/>
      <c r="G120" s="2135"/>
      <c r="H120" s="2136"/>
      <c r="I120" s="779"/>
      <c r="J120" s="780">
        <f>G119</f>
        <v>0</v>
      </c>
      <c r="K120" s="779"/>
      <c r="L120" s="780">
        <f>M119</f>
        <v>0</v>
      </c>
      <c r="M120" s="2137"/>
      <c r="N120" s="2138"/>
      <c r="O120" s="2139"/>
      <c r="P120" s="2140"/>
      <c r="Q120" s="2140"/>
      <c r="R120" s="2136"/>
      <c r="S120" s="2066"/>
      <c r="T120" s="2067"/>
      <c r="U120" s="2067"/>
      <c r="V120" s="2067"/>
      <c r="W120" s="2068"/>
      <c r="X120" s="773" t="s">
        <v>888</v>
      </c>
      <c r="Y120" s="774"/>
      <c r="Z120" s="775"/>
      <c r="AA120" s="557" t="str">
        <f>IF(AA119="","",VLOOKUP(AA119,'[9]シフト記号表（従来型・ユニット型共通）'!$C$6:$L$47,10,FALSE))</f>
        <v/>
      </c>
      <c r="AB120" s="558" t="str">
        <f>IF(AB119="","",VLOOKUP(AB119,'[9]シフト記号表（従来型・ユニット型共通）'!$C$6:$L$47,10,FALSE))</f>
        <v/>
      </c>
      <c r="AC120" s="558" t="str">
        <f>IF(AC119="","",VLOOKUP(AC119,'[9]シフト記号表（従来型・ユニット型共通）'!$C$6:$L$47,10,FALSE))</f>
        <v/>
      </c>
      <c r="AD120" s="558" t="str">
        <f>IF(AD119="","",VLOOKUP(AD119,'[9]シフト記号表（従来型・ユニット型共通）'!$C$6:$L$47,10,FALSE))</f>
        <v/>
      </c>
      <c r="AE120" s="558" t="str">
        <f>IF(AE119="","",VLOOKUP(AE119,'[9]シフト記号表（従来型・ユニット型共通）'!$C$6:$L$47,10,FALSE))</f>
        <v/>
      </c>
      <c r="AF120" s="558" t="str">
        <f>IF(AF119="","",VLOOKUP(AF119,'[9]シフト記号表（従来型・ユニット型共通）'!$C$6:$L$47,10,FALSE))</f>
        <v/>
      </c>
      <c r="AG120" s="559" t="str">
        <f>IF(AG119="","",VLOOKUP(AG119,'[9]シフト記号表（従来型・ユニット型共通）'!$C$6:$L$47,10,FALSE))</f>
        <v/>
      </c>
      <c r="AH120" s="557" t="str">
        <f>IF(AH119="","",VLOOKUP(AH119,'[9]シフト記号表（従来型・ユニット型共通）'!$C$6:$L$47,10,FALSE))</f>
        <v/>
      </c>
      <c r="AI120" s="558" t="str">
        <f>IF(AI119="","",VLOOKUP(AI119,'[9]シフト記号表（従来型・ユニット型共通）'!$C$6:$L$47,10,FALSE))</f>
        <v/>
      </c>
      <c r="AJ120" s="558" t="str">
        <f>IF(AJ119="","",VLOOKUP(AJ119,'[9]シフト記号表（従来型・ユニット型共通）'!$C$6:$L$47,10,FALSE))</f>
        <v/>
      </c>
      <c r="AK120" s="558" t="str">
        <f>IF(AK119="","",VLOOKUP(AK119,'[9]シフト記号表（従来型・ユニット型共通）'!$C$6:$L$47,10,FALSE))</f>
        <v/>
      </c>
      <c r="AL120" s="558" t="str">
        <f>IF(AL119="","",VLOOKUP(AL119,'[9]シフト記号表（従来型・ユニット型共通）'!$C$6:$L$47,10,FALSE))</f>
        <v/>
      </c>
      <c r="AM120" s="558" t="str">
        <f>IF(AM119="","",VLOOKUP(AM119,'[9]シフト記号表（従来型・ユニット型共通）'!$C$6:$L$47,10,FALSE))</f>
        <v/>
      </c>
      <c r="AN120" s="559" t="str">
        <f>IF(AN119="","",VLOOKUP(AN119,'[9]シフト記号表（従来型・ユニット型共通）'!$C$6:$L$47,10,FALSE))</f>
        <v/>
      </c>
      <c r="AO120" s="557" t="str">
        <f>IF(AO119="","",VLOOKUP(AO119,'[9]シフト記号表（従来型・ユニット型共通）'!$C$6:$L$47,10,FALSE))</f>
        <v/>
      </c>
      <c r="AP120" s="558" t="str">
        <f>IF(AP119="","",VLOOKUP(AP119,'[9]シフト記号表（従来型・ユニット型共通）'!$C$6:$L$47,10,FALSE))</f>
        <v/>
      </c>
      <c r="AQ120" s="558" t="str">
        <f>IF(AQ119="","",VLOOKUP(AQ119,'[9]シフト記号表（従来型・ユニット型共通）'!$C$6:$L$47,10,FALSE))</f>
        <v/>
      </c>
      <c r="AR120" s="558" t="str">
        <f>IF(AR119="","",VLOOKUP(AR119,'[9]シフト記号表（従来型・ユニット型共通）'!$C$6:$L$47,10,FALSE))</f>
        <v/>
      </c>
      <c r="AS120" s="558" t="str">
        <f>IF(AS119="","",VLOOKUP(AS119,'[9]シフト記号表（従来型・ユニット型共通）'!$C$6:$L$47,10,FALSE))</f>
        <v/>
      </c>
      <c r="AT120" s="558" t="str">
        <f>IF(AT119="","",VLOOKUP(AT119,'[9]シフト記号表（従来型・ユニット型共通）'!$C$6:$L$47,10,FALSE))</f>
        <v/>
      </c>
      <c r="AU120" s="559" t="str">
        <f>IF(AU119="","",VLOOKUP(AU119,'[9]シフト記号表（従来型・ユニット型共通）'!$C$6:$L$47,10,FALSE))</f>
        <v/>
      </c>
      <c r="AV120" s="557" t="str">
        <f>IF(AV119="","",VLOOKUP(AV119,'[9]シフト記号表（従来型・ユニット型共通）'!$C$6:$L$47,10,FALSE))</f>
        <v/>
      </c>
      <c r="AW120" s="558" t="str">
        <f>IF(AW119="","",VLOOKUP(AW119,'[9]シフト記号表（従来型・ユニット型共通）'!$C$6:$L$47,10,FALSE))</f>
        <v/>
      </c>
      <c r="AX120" s="558" t="str">
        <f>IF(AX119="","",VLOOKUP(AX119,'[9]シフト記号表（従来型・ユニット型共通）'!$C$6:$L$47,10,FALSE))</f>
        <v/>
      </c>
      <c r="AY120" s="558" t="str">
        <f>IF(AY119="","",VLOOKUP(AY119,'[9]シフト記号表（従来型・ユニット型共通）'!$C$6:$L$47,10,FALSE))</f>
        <v/>
      </c>
      <c r="AZ120" s="558" t="str">
        <f>IF(AZ119="","",VLOOKUP(AZ119,'[9]シフト記号表（従来型・ユニット型共通）'!$C$6:$L$47,10,FALSE))</f>
        <v/>
      </c>
      <c r="BA120" s="558" t="str">
        <f>IF(BA119="","",VLOOKUP(BA119,'[9]シフト記号表（従来型・ユニット型共通）'!$C$6:$L$47,10,FALSE))</f>
        <v/>
      </c>
      <c r="BB120" s="559" t="str">
        <f>IF(BB119="","",VLOOKUP(BB119,'[9]シフト記号表（従来型・ユニット型共通）'!$C$6:$L$47,10,FALSE))</f>
        <v/>
      </c>
      <c r="BC120" s="557" t="str">
        <f>IF(BC119="","",VLOOKUP(BC119,'[9]シフト記号表（従来型・ユニット型共通）'!$C$6:$L$47,10,FALSE))</f>
        <v/>
      </c>
      <c r="BD120" s="558" t="str">
        <f>IF(BD119="","",VLOOKUP(BD119,'[9]シフト記号表（従来型・ユニット型共通）'!$C$6:$L$47,10,FALSE))</f>
        <v/>
      </c>
      <c r="BE120" s="558" t="str">
        <f>IF(BE119="","",VLOOKUP(BE119,'[9]シフト記号表（従来型・ユニット型共通）'!$C$6:$L$47,10,FALSE))</f>
        <v/>
      </c>
      <c r="BF120" s="2132">
        <f>IF($BI$3="４週",SUM(AA120:BB120),IF($BI$3="暦月",SUM(AA120:BE120),""))</f>
        <v>0</v>
      </c>
      <c r="BG120" s="2133"/>
      <c r="BH120" s="2134">
        <f>IF($BI$3="４週",BF120/4,IF($BI$3="暦月",(BF120/($BI$8/7)),""))</f>
        <v>0</v>
      </c>
      <c r="BI120" s="2133"/>
      <c r="BJ120" s="2129"/>
      <c r="BK120" s="2130"/>
      <c r="BL120" s="2130"/>
      <c r="BM120" s="2130"/>
      <c r="BN120" s="2131"/>
    </row>
    <row r="121" spans="2:66" ht="20.25" customHeight="1" x14ac:dyDescent="0.15">
      <c r="B121" s="2049">
        <f>B119+1</f>
        <v>53</v>
      </c>
      <c r="C121" s="2420"/>
      <c r="D121" s="2422"/>
      <c r="E121" s="2036"/>
      <c r="F121" s="2423"/>
      <c r="G121" s="2121"/>
      <c r="H121" s="2122"/>
      <c r="I121" s="761"/>
      <c r="J121" s="762"/>
      <c r="K121" s="761"/>
      <c r="L121" s="762"/>
      <c r="M121" s="2123"/>
      <c r="N121" s="2124"/>
      <c r="O121" s="2125"/>
      <c r="P121" s="2126"/>
      <c r="Q121" s="2126"/>
      <c r="R121" s="2122"/>
      <c r="S121" s="2066"/>
      <c r="T121" s="2067"/>
      <c r="U121" s="2067"/>
      <c r="V121" s="2067"/>
      <c r="W121" s="2068"/>
      <c r="X121" s="776" t="s">
        <v>887</v>
      </c>
      <c r="Y121" s="777"/>
      <c r="Z121" s="778"/>
      <c r="AA121" s="549"/>
      <c r="AB121" s="550"/>
      <c r="AC121" s="550"/>
      <c r="AD121" s="550"/>
      <c r="AE121" s="550"/>
      <c r="AF121" s="550"/>
      <c r="AG121" s="551"/>
      <c r="AH121" s="549"/>
      <c r="AI121" s="550"/>
      <c r="AJ121" s="550"/>
      <c r="AK121" s="550"/>
      <c r="AL121" s="550"/>
      <c r="AM121" s="550"/>
      <c r="AN121" s="551"/>
      <c r="AO121" s="549"/>
      <c r="AP121" s="550"/>
      <c r="AQ121" s="550"/>
      <c r="AR121" s="550"/>
      <c r="AS121" s="550"/>
      <c r="AT121" s="550"/>
      <c r="AU121" s="551"/>
      <c r="AV121" s="549"/>
      <c r="AW121" s="550"/>
      <c r="AX121" s="550"/>
      <c r="AY121" s="550"/>
      <c r="AZ121" s="550"/>
      <c r="BA121" s="550"/>
      <c r="BB121" s="551"/>
      <c r="BC121" s="549"/>
      <c r="BD121" s="550"/>
      <c r="BE121" s="772"/>
      <c r="BF121" s="2127"/>
      <c r="BG121" s="2128"/>
      <c r="BH121" s="2116"/>
      <c r="BI121" s="2117"/>
      <c r="BJ121" s="2118"/>
      <c r="BK121" s="2119"/>
      <c r="BL121" s="2119"/>
      <c r="BM121" s="2119"/>
      <c r="BN121" s="2120"/>
    </row>
    <row r="122" spans="2:66" ht="20.25" customHeight="1" x14ac:dyDescent="0.15">
      <c r="B122" s="2050"/>
      <c r="C122" s="2421"/>
      <c r="D122" s="2424"/>
      <c r="E122" s="2036"/>
      <c r="F122" s="2423"/>
      <c r="G122" s="2135"/>
      <c r="H122" s="2136"/>
      <c r="I122" s="779"/>
      <c r="J122" s="780">
        <f>G121</f>
        <v>0</v>
      </c>
      <c r="K122" s="779"/>
      <c r="L122" s="780">
        <f>M121</f>
        <v>0</v>
      </c>
      <c r="M122" s="2137"/>
      <c r="N122" s="2138"/>
      <c r="O122" s="2139"/>
      <c r="P122" s="2140"/>
      <c r="Q122" s="2140"/>
      <c r="R122" s="2136"/>
      <c r="S122" s="2066"/>
      <c r="T122" s="2067"/>
      <c r="U122" s="2067"/>
      <c r="V122" s="2067"/>
      <c r="W122" s="2068"/>
      <c r="X122" s="773" t="s">
        <v>888</v>
      </c>
      <c r="Y122" s="774"/>
      <c r="Z122" s="775"/>
      <c r="AA122" s="557" t="str">
        <f>IF(AA121="","",VLOOKUP(AA121,'[9]シフト記号表（従来型・ユニット型共通）'!$C$6:$L$47,10,FALSE))</f>
        <v/>
      </c>
      <c r="AB122" s="558" t="str">
        <f>IF(AB121="","",VLOOKUP(AB121,'[9]シフト記号表（従来型・ユニット型共通）'!$C$6:$L$47,10,FALSE))</f>
        <v/>
      </c>
      <c r="AC122" s="558" t="str">
        <f>IF(AC121="","",VLOOKUP(AC121,'[9]シフト記号表（従来型・ユニット型共通）'!$C$6:$L$47,10,FALSE))</f>
        <v/>
      </c>
      <c r="AD122" s="558" t="str">
        <f>IF(AD121="","",VLOOKUP(AD121,'[9]シフト記号表（従来型・ユニット型共通）'!$C$6:$L$47,10,FALSE))</f>
        <v/>
      </c>
      <c r="AE122" s="558" t="str">
        <f>IF(AE121="","",VLOOKUP(AE121,'[9]シフト記号表（従来型・ユニット型共通）'!$C$6:$L$47,10,FALSE))</f>
        <v/>
      </c>
      <c r="AF122" s="558" t="str">
        <f>IF(AF121="","",VLOOKUP(AF121,'[9]シフト記号表（従来型・ユニット型共通）'!$C$6:$L$47,10,FALSE))</f>
        <v/>
      </c>
      <c r="AG122" s="559" t="str">
        <f>IF(AG121="","",VLOOKUP(AG121,'[9]シフト記号表（従来型・ユニット型共通）'!$C$6:$L$47,10,FALSE))</f>
        <v/>
      </c>
      <c r="AH122" s="557" t="str">
        <f>IF(AH121="","",VLOOKUP(AH121,'[9]シフト記号表（従来型・ユニット型共通）'!$C$6:$L$47,10,FALSE))</f>
        <v/>
      </c>
      <c r="AI122" s="558" t="str">
        <f>IF(AI121="","",VLOOKUP(AI121,'[9]シフト記号表（従来型・ユニット型共通）'!$C$6:$L$47,10,FALSE))</f>
        <v/>
      </c>
      <c r="AJ122" s="558" t="str">
        <f>IF(AJ121="","",VLOOKUP(AJ121,'[9]シフト記号表（従来型・ユニット型共通）'!$C$6:$L$47,10,FALSE))</f>
        <v/>
      </c>
      <c r="AK122" s="558" t="str">
        <f>IF(AK121="","",VLOOKUP(AK121,'[9]シフト記号表（従来型・ユニット型共通）'!$C$6:$L$47,10,FALSE))</f>
        <v/>
      </c>
      <c r="AL122" s="558" t="str">
        <f>IF(AL121="","",VLOOKUP(AL121,'[9]シフト記号表（従来型・ユニット型共通）'!$C$6:$L$47,10,FALSE))</f>
        <v/>
      </c>
      <c r="AM122" s="558" t="str">
        <f>IF(AM121="","",VLOOKUP(AM121,'[9]シフト記号表（従来型・ユニット型共通）'!$C$6:$L$47,10,FALSE))</f>
        <v/>
      </c>
      <c r="AN122" s="559" t="str">
        <f>IF(AN121="","",VLOOKUP(AN121,'[9]シフト記号表（従来型・ユニット型共通）'!$C$6:$L$47,10,FALSE))</f>
        <v/>
      </c>
      <c r="AO122" s="557" t="str">
        <f>IF(AO121="","",VLOOKUP(AO121,'[9]シフト記号表（従来型・ユニット型共通）'!$C$6:$L$47,10,FALSE))</f>
        <v/>
      </c>
      <c r="AP122" s="558" t="str">
        <f>IF(AP121="","",VLOOKUP(AP121,'[9]シフト記号表（従来型・ユニット型共通）'!$C$6:$L$47,10,FALSE))</f>
        <v/>
      </c>
      <c r="AQ122" s="558" t="str">
        <f>IF(AQ121="","",VLOOKUP(AQ121,'[9]シフト記号表（従来型・ユニット型共通）'!$C$6:$L$47,10,FALSE))</f>
        <v/>
      </c>
      <c r="AR122" s="558" t="str">
        <f>IF(AR121="","",VLOOKUP(AR121,'[9]シフト記号表（従来型・ユニット型共通）'!$C$6:$L$47,10,FALSE))</f>
        <v/>
      </c>
      <c r="AS122" s="558" t="str">
        <f>IF(AS121="","",VLOOKUP(AS121,'[9]シフト記号表（従来型・ユニット型共通）'!$C$6:$L$47,10,FALSE))</f>
        <v/>
      </c>
      <c r="AT122" s="558" t="str">
        <f>IF(AT121="","",VLOOKUP(AT121,'[9]シフト記号表（従来型・ユニット型共通）'!$C$6:$L$47,10,FALSE))</f>
        <v/>
      </c>
      <c r="AU122" s="559" t="str">
        <f>IF(AU121="","",VLOOKUP(AU121,'[9]シフト記号表（従来型・ユニット型共通）'!$C$6:$L$47,10,FALSE))</f>
        <v/>
      </c>
      <c r="AV122" s="557" t="str">
        <f>IF(AV121="","",VLOOKUP(AV121,'[9]シフト記号表（従来型・ユニット型共通）'!$C$6:$L$47,10,FALSE))</f>
        <v/>
      </c>
      <c r="AW122" s="558" t="str">
        <f>IF(AW121="","",VLOOKUP(AW121,'[9]シフト記号表（従来型・ユニット型共通）'!$C$6:$L$47,10,FALSE))</f>
        <v/>
      </c>
      <c r="AX122" s="558" t="str">
        <f>IF(AX121="","",VLOOKUP(AX121,'[9]シフト記号表（従来型・ユニット型共通）'!$C$6:$L$47,10,FALSE))</f>
        <v/>
      </c>
      <c r="AY122" s="558" t="str">
        <f>IF(AY121="","",VLOOKUP(AY121,'[9]シフト記号表（従来型・ユニット型共通）'!$C$6:$L$47,10,FALSE))</f>
        <v/>
      </c>
      <c r="AZ122" s="558" t="str">
        <f>IF(AZ121="","",VLOOKUP(AZ121,'[9]シフト記号表（従来型・ユニット型共通）'!$C$6:$L$47,10,FALSE))</f>
        <v/>
      </c>
      <c r="BA122" s="558" t="str">
        <f>IF(BA121="","",VLOOKUP(BA121,'[9]シフト記号表（従来型・ユニット型共通）'!$C$6:$L$47,10,FALSE))</f>
        <v/>
      </c>
      <c r="BB122" s="559" t="str">
        <f>IF(BB121="","",VLOOKUP(BB121,'[9]シフト記号表（従来型・ユニット型共通）'!$C$6:$L$47,10,FALSE))</f>
        <v/>
      </c>
      <c r="BC122" s="557" t="str">
        <f>IF(BC121="","",VLOOKUP(BC121,'[9]シフト記号表（従来型・ユニット型共通）'!$C$6:$L$47,10,FALSE))</f>
        <v/>
      </c>
      <c r="BD122" s="558" t="str">
        <f>IF(BD121="","",VLOOKUP(BD121,'[9]シフト記号表（従来型・ユニット型共通）'!$C$6:$L$47,10,FALSE))</f>
        <v/>
      </c>
      <c r="BE122" s="558" t="str">
        <f>IF(BE121="","",VLOOKUP(BE121,'[9]シフト記号表（従来型・ユニット型共通）'!$C$6:$L$47,10,FALSE))</f>
        <v/>
      </c>
      <c r="BF122" s="2132">
        <f>IF($BI$3="４週",SUM(AA122:BB122),IF($BI$3="暦月",SUM(AA122:BE122),""))</f>
        <v>0</v>
      </c>
      <c r="BG122" s="2133"/>
      <c r="BH122" s="2134">
        <f>IF($BI$3="４週",BF122/4,IF($BI$3="暦月",(BF122/($BI$8/7)),""))</f>
        <v>0</v>
      </c>
      <c r="BI122" s="2133"/>
      <c r="BJ122" s="2129"/>
      <c r="BK122" s="2130"/>
      <c r="BL122" s="2130"/>
      <c r="BM122" s="2130"/>
      <c r="BN122" s="2131"/>
    </row>
    <row r="123" spans="2:66" ht="20.25" customHeight="1" x14ac:dyDescent="0.15">
      <c r="B123" s="2049">
        <f>B121+1</f>
        <v>54</v>
      </c>
      <c r="C123" s="2420"/>
      <c r="D123" s="2422"/>
      <c r="E123" s="2036"/>
      <c r="F123" s="2423"/>
      <c r="G123" s="2121"/>
      <c r="H123" s="2122"/>
      <c r="I123" s="761"/>
      <c r="J123" s="762"/>
      <c r="K123" s="761"/>
      <c r="L123" s="762"/>
      <c r="M123" s="2123"/>
      <c r="N123" s="2124"/>
      <c r="O123" s="2125"/>
      <c r="P123" s="2126"/>
      <c r="Q123" s="2126"/>
      <c r="R123" s="2122"/>
      <c r="S123" s="2066"/>
      <c r="T123" s="2067"/>
      <c r="U123" s="2067"/>
      <c r="V123" s="2067"/>
      <c r="W123" s="2068"/>
      <c r="X123" s="776" t="s">
        <v>887</v>
      </c>
      <c r="Y123" s="777"/>
      <c r="Z123" s="778"/>
      <c r="AA123" s="549"/>
      <c r="AB123" s="550"/>
      <c r="AC123" s="550"/>
      <c r="AD123" s="550"/>
      <c r="AE123" s="550"/>
      <c r="AF123" s="550"/>
      <c r="AG123" s="551"/>
      <c r="AH123" s="549"/>
      <c r="AI123" s="550"/>
      <c r="AJ123" s="550"/>
      <c r="AK123" s="550"/>
      <c r="AL123" s="550"/>
      <c r="AM123" s="550"/>
      <c r="AN123" s="551"/>
      <c r="AO123" s="549"/>
      <c r="AP123" s="550"/>
      <c r="AQ123" s="550"/>
      <c r="AR123" s="550"/>
      <c r="AS123" s="550"/>
      <c r="AT123" s="550"/>
      <c r="AU123" s="551"/>
      <c r="AV123" s="549"/>
      <c r="AW123" s="550"/>
      <c r="AX123" s="550"/>
      <c r="AY123" s="550"/>
      <c r="AZ123" s="550"/>
      <c r="BA123" s="550"/>
      <c r="BB123" s="551"/>
      <c r="BC123" s="549"/>
      <c r="BD123" s="550"/>
      <c r="BE123" s="772"/>
      <c r="BF123" s="2127"/>
      <c r="BG123" s="2128"/>
      <c r="BH123" s="2116"/>
      <c r="BI123" s="2117"/>
      <c r="BJ123" s="2118"/>
      <c r="BK123" s="2119"/>
      <c r="BL123" s="2119"/>
      <c r="BM123" s="2119"/>
      <c r="BN123" s="2120"/>
    </row>
    <row r="124" spans="2:66" ht="20.25" customHeight="1" x14ac:dyDescent="0.15">
      <c r="B124" s="2050"/>
      <c r="C124" s="2421"/>
      <c r="D124" s="2424"/>
      <c r="E124" s="2036"/>
      <c r="F124" s="2423"/>
      <c r="G124" s="2135"/>
      <c r="H124" s="2136"/>
      <c r="I124" s="779"/>
      <c r="J124" s="780">
        <f>G123</f>
        <v>0</v>
      </c>
      <c r="K124" s="779"/>
      <c r="L124" s="780">
        <f>M123</f>
        <v>0</v>
      </c>
      <c r="M124" s="2137"/>
      <c r="N124" s="2138"/>
      <c r="O124" s="2139"/>
      <c r="P124" s="2140"/>
      <c r="Q124" s="2140"/>
      <c r="R124" s="2136"/>
      <c r="S124" s="2066"/>
      <c r="T124" s="2067"/>
      <c r="U124" s="2067"/>
      <c r="V124" s="2067"/>
      <c r="W124" s="2068"/>
      <c r="X124" s="773" t="s">
        <v>888</v>
      </c>
      <c r="Y124" s="774"/>
      <c r="Z124" s="775"/>
      <c r="AA124" s="557" t="str">
        <f>IF(AA123="","",VLOOKUP(AA123,'[9]シフト記号表（従来型・ユニット型共通）'!$C$6:$L$47,10,FALSE))</f>
        <v/>
      </c>
      <c r="AB124" s="558" t="str">
        <f>IF(AB123="","",VLOOKUP(AB123,'[9]シフト記号表（従来型・ユニット型共通）'!$C$6:$L$47,10,FALSE))</f>
        <v/>
      </c>
      <c r="AC124" s="558" t="str">
        <f>IF(AC123="","",VLOOKUP(AC123,'[9]シフト記号表（従来型・ユニット型共通）'!$C$6:$L$47,10,FALSE))</f>
        <v/>
      </c>
      <c r="AD124" s="558" t="str">
        <f>IF(AD123="","",VLOOKUP(AD123,'[9]シフト記号表（従来型・ユニット型共通）'!$C$6:$L$47,10,FALSE))</f>
        <v/>
      </c>
      <c r="AE124" s="558" t="str">
        <f>IF(AE123="","",VLOOKUP(AE123,'[9]シフト記号表（従来型・ユニット型共通）'!$C$6:$L$47,10,FALSE))</f>
        <v/>
      </c>
      <c r="AF124" s="558" t="str">
        <f>IF(AF123="","",VLOOKUP(AF123,'[9]シフト記号表（従来型・ユニット型共通）'!$C$6:$L$47,10,FALSE))</f>
        <v/>
      </c>
      <c r="AG124" s="559" t="str">
        <f>IF(AG123="","",VLOOKUP(AG123,'[9]シフト記号表（従来型・ユニット型共通）'!$C$6:$L$47,10,FALSE))</f>
        <v/>
      </c>
      <c r="AH124" s="557" t="str">
        <f>IF(AH123="","",VLOOKUP(AH123,'[9]シフト記号表（従来型・ユニット型共通）'!$C$6:$L$47,10,FALSE))</f>
        <v/>
      </c>
      <c r="AI124" s="558" t="str">
        <f>IF(AI123="","",VLOOKUP(AI123,'[9]シフト記号表（従来型・ユニット型共通）'!$C$6:$L$47,10,FALSE))</f>
        <v/>
      </c>
      <c r="AJ124" s="558" t="str">
        <f>IF(AJ123="","",VLOOKUP(AJ123,'[9]シフト記号表（従来型・ユニット型共通）'!$C$6:$L$47,10,FALSE))</f>
        <v/>
      </c>
      <c r="AK124" s="558" t="str">
        <f>IF(AK123="","",VLOOKUP(AK123,'[9]シフト記号表（従来型・ユニット型共通）'!$C$6:$L$47,10,FALSE))</f>
        <v/>
      </c>
      <c r="AL124" s="558" t="str">
        <f>IF(AL123="","",VLOOKUP(AL123,'[9]シフト記号表（従来型・ユニット型共通）'!$C$6:$L$47,10,FALSE))</f>
        <v/>
      </c>
      <c r="AM124" s="558" t="str">
        <f>IF(AM123="","",VLOOKUP(AM123,'[9]シフト記号表（従来型・ユニット型共通）'!$C$6:$L$47,10,FALSE))</f>
        <v/>
      </c>
      <c r="AN124" s="559" t="str">
        <f>IF(AN123="","",VLOOKUP(AN123,'[9]シフト記号表（従来型・ユニット型共通）'!$C$6:$L$47,10,FALSE))</f>
        <v/>
      </c>
      <c r="AO124" s="557" t="str">
        <f>IF(AO123="","",VLOOKUP(AO123,'[9]シフト記号表（従来型・ユニット型共通）'!$C$6:$L$47,10,FALSE))</f>
        <v/>
      </c>
      <c r="AP124" s="558" t="str">
        <f>IF(AP123="","",VLOOKUP(AP123,'[9]シフト記号表（従来型・ユニット型共通）'!$C$6:$L$47,10,FALSE))</f>
        <v/>
      </c>
      <c r="AQ124" s="558" t="str">
        <f>IF(AQ123="","",VLOOKUP(AQ123,'[9]シフト記号表（従来型・ユニット型共通）'!$C$6:$L$47,10,FALSE))</f>
        <v/>
      </c>
      <c r="AR124" s="558" t="str">
        <f>IF(AR123="","",VLOOKUP(AR123,'[9]シフト記号表（従来型・ユニット型共通）'!$C$6:$L$47,10,FALSE))</f>
        <v/>
      </c>
      <c r="AS124" s="558" t="str">
        <f>IF(AS123="","",VLOOKUP(AS123,'[9]シフト記号表（従来型・ユニット型共通）'!$C$6:$L$47,10,FALSE))</f>
        <v/>
      </c>
      <c r="AT124" s="558" t="str">
        <f>IF(AT123="","",VLOOKUP(AT123,'[9]シフト記号表（従来型・ユニット型共通）'!$C$6:$L$47,10,FALSE))</f>
        <v/>
      </c>
      <c r="AU124" s="559" t="str">
        <f>IF(AU123="","",VLOOKUP(AU123,'[9]シフト記号表（従来型・ユニット型共通）'!$C$6:$L$47,10,FALSE))</f>
        <v/>
      </c>
      <c r="AV124" s="557" t="str">
        <f>IF(AV123="","",VLOOKUP(AV123,'[9]シフト記号表（従来型・ユニット型共通）'!$C$6:$L$47,10,FALSE))</f>
        <v/>
      </c>
      <c r="AW124" s="558" t="str">
        <f>IF(AW123="","",VLOOKUP(AW123,'[9]シフト記号表（従来型・ユニット型共通）'!$C$6:$L$47,10,FALSE))</f>
        <v/>
      </c>
      <c r="AX124" s="558" t="str">
        <f>IF(AX123="","",VLOOKUP(AX123,'[9]シフト記号表（従来型・ユニット型共通）'!$C$6:$L$47,10,FALSE))</f>
        <v/>
      </c>
      <c r="AY124" s="558" t="str">
        <f>IF(AY123="","",VLOOKUP(AY123,'[9]シフト記号表（従来型・ユニット型共通）'!$C$6:$L$47,10,FALSE))</f>
        <v/>
      </c>
      <c r="AZ124" s="558" t="str">
        <f>IF(AZ123="","",VLOOKUP(AZ123,'[9]シフト記号表（従来型・ユニット型共通）'!$C$6:$L$47,10,FALSE))</f>
        <v/>
      </c>
      <c r="BA124" s="558" t="str">
        <f>IF(BA123="","",VLOOKUP(BA123,'[9]シフト記号表（従来型・ユニット型共通）'!$C$6:$L$47,10,FALSE))</f>
        <v/>
      </c>
      <c r="BB124" s="559" t="str">
        <f>IF(BB123="","",VLOOKUP(BB123,'[9]シフト記号表（従来型・ユニット型共通）'!$C$6:$L$47,10,FALSE))</f>
        <v/>
      </c>
      <c r="BC124" s="557" t="str">
        <f>IF(BC123="","",VLOOKUP(BC123,'[9]シフト記号表（従来型・ユニット型共通）'!$C$6:$L$47,10,FALSE))</f>
        <v/>
      </c>
      <c r="BD124" s="558" t="str">
        <f>IF(BD123="","",VLOOKUP(BD123,'[9]シフト記号表（従来型・ユニット型共通）'!$C$6:$L$47,10,FALSE))</f>
        <v/>
      </c>
      <c r="BE124" s="558" t="str">
        <f>IF(BE123="","",VLOOKUP(BE123,'[9]シフト記号表（従来型・ユニット型共通）'!$C$6:$L$47,10,FALSE))</f>
        <v/>
      </c>
      <c r="BF124" s="2132">
        <f>IF($BI$3="４週",SUM(AA124:BB124),IF($BI$3="暦月",SUM(AA124:BE124),""))</f>
        <v>0</v>
      </c>
      <c r="BG124" s="2133"/>
      <c r="BH124" s="2134">
        <f>IF($BI$3="４週",BF124/4,IF($BI$3="暦月",(BF124/($BI$8/7)),""))</f>
        <v>0</v>
      </c>
      <c r="BI124" s="2133"/>
      <c r="BJ124" s="2129"/>
      <c r="BK124" s="2130"/>
      <c r="BL124" s="2130"/>
      <c r="BM124" s="2130"/>
      <c r="BN124" s="2131"/>
    </row>
    <row r="125" spans="2:66" ht="20.25" customHeight="1" x14ac:dyDescent="0.15">
      <c r="B125" s="2049">
        <f>B123+1</f>
        <v>55</v>
      </c>
      <c r="C125" s="2420"/>
      <c r="D125" s="2422"/>
      <c r="E125" s="2036"/>
      <c r="F125" s="2423"/>
      <c r="G125" s="2121"/>
      <c r="H125" s="2122"/>
      <c r="I125" s="761"/>
      <c r="J125" s="762"/>
      <c r="K125" s="761"/>
      <c r="L125" s="762"/>
      <c r="M125" s="2123"/>
      <c r="N125" s="2124"/>
      <c r="O125" s="2125"/>
      <c r="P125" s="2126"/>
      <c r="Q125" s="2126"/>
      <c r="R125" s="2122"/>
      <c r="S125" s="2066"/>
      <c r="T125" s="2067"/>
      <c r="U125" s="2067"/>
      <c r="V125" s="2067"/>
      <c r="W125" s="2068"/>
      <c r="X125" s="776" t="s">
        <v>887</v>
      </c>
      <c r="Y125" s="777"/>
      <c r="Z125" s="778"/>
      <c r="AA125" s="549"/>
      <c r="AB125" s="550"/>
      <c r="AC125" s="550"/>
      <c r="AD125" s="550"/>
      <c r="AE125" s="550"/>
      <c r="AF125" s="550"/>
      <c r="AG125" s="551"/>
      <c r="AH125" s="549"/>
      <c r="AI125" s="550"/>
      <c r="AJ125" s="550"/>
      <c r="AK125" s="550"/>
      <c r="AL125" s="550"/>
      <c r="AM125" s="550"/>
      <c r="AN125" s="551"/>
      <c r="AO125" s="549"/>
      <c r="AP125" s="550"/>
      <c r="AQ125" s="550"/>
      <c r="AR125" s="550"/>
      <c r="AS125" s="550"/>
      <c r="AT125" s="550"/>
      <c r="AU125" s="551"/>
      <c r="AV125" s="549"/>
      <c r="AW125" s="550"/>
      <c r="AX125" s="550"/>
      <c r="AY125" s="550"/>
      <c r="AZ125" s="550"/>
      <c r="BA125" s="550"/>
      <c r="BB125" s="551"/>
      <c r="BC125" s="549"/>
      <c r="BD125" s="550"/>
      <c r="BE125" s="772"/>
      <c r="BF125" s="2127"/>
      <c r="BG125" s="2128"/>
      <c r="BH125" s="2116"/>
      <c r="BI125" s="2117"/>
      <c r="BJ125" s="2118"/>
      <c r="BK125" s="2119"/>
      <c r="BL125" s="2119"/>
      <c r="BM125" s="2119"/>
      <c r="BN125" s="2120"/>
    </row>
    <row r="126" spans="2:66" ht="20.25" customHeight="1" x14ac:dyDescent="0.15">
      <c r="B126" s="2050"/>
      <c r="C126" s="2421"/>
      <c r="D126" s="2424"/>
      <c r="E126" s="2036"/>
      <c r="F126" s="2423"/>
      <c r="G126" s="2135"/>
      <c r="H126" s="2136"/>
      <c r="I126" s="779"/>
      <c r="J126" s="780">
        <f>G125</f>
        <v>0</v>
      </c>
      <c r="K126" s="779"/>
      <c r="L126" s="780">
        <f>M125</f>
        <v>0</v>
      </c>
      <c r="M126" s="2137"/>
      <c r="N126" s="2138"/>
      <c r="O126" s="2139"/>
      <c r="P126" s="2140"/>
      <c r="Q126" s="2140"/>
      <c r="R126" s="2136"/>
      <c r="S126" s="2066"/>
      <c r="T126" s="2067"/>
      <c r="U126" s="2067"/>
      <c r="V126" s="2067"/>
      <c r="W126" s="2068"/>
      <c r="X126" s="773" t="s">
        <v>888</v>
      </c>
      <c r="Y126" s="774"/>
      <c r="Z126" s="775"/>
      <c r="AA126" s="557" t="str">
        <f>IF(AA125="","",VLOOKUP(AA125,'[9]シフト記号表（従来型・ユニット型共通）'!$C$6:$L$47,10,FALSE))</f>
        <v/>
      </c>
      <c r="AB126" s="558" t="str">
        <f>IF(AB125="","",VLOOKUP(AB125,'[9]シフト記号表（従来型・ユニット型共通）'!$C$6:$L$47,10,FALSE))</f>
        <v/>
      </c>
      <c r="AC126" s="558" t="str">
        <f>IF(AC125="","",VLOOKUP(AC125,'[9]シフト記号表（従来型・ユニット型共通）'!$C$6:$L$47,10,FALSE))</f>
        <v/>
      </c>
      <c r="AD126" s="558" t="str">
        <f>IF(AD125="","",VLOOKUP(AD125,'[9]シフト記号表（従来型・ユニット型共通）'!$C$6:$L$47,10,FALSE))</f>
        <v/>
      </c>
      <c r="AE126" s="558" t="str">
        <f>IF(AE125="","",VLOOKUP(AE125,'[9]シフト記号表（従来型・ユニット型共通）'!$C$6:$L$47,10,FALSE))</f>
        <v/>
      </c>
      <c r="AF126" s="558" t="str">
        <f>IF(AF125="","",VLOOKUP(AF125,'[9]シフト記号表（従来型・ユニット型共通）'!$C$6:$L$47,10,FALSE))</f>
        <v/>
      </c>
      <c r="AG126" s="559" t="str">
        <f>IF(AG125="","",VLOOKUP(AG125,'[9]シフト記号表（従来型・ユニット型共通）'!$C$6:$L$47,10,FALSE))</f>
        <v/>
      </c>
      <c r="AH126" s="557" t="str">
        <f>IF(AH125="","",VLOOKUP(AH125,'[9]シフト記号表（従来型・ユニット型共通）'!$C$6:$L$47,10,FALSE))</f>
        <v/>
      </c>
      <c r="AI126" s="558" t="str">
        <f>IF(AI125="","",VLOOKUP(AI125,'[9]シフト記号表（従来型・ユニット型共通）'!$C$6:$L$47,10,FALSE))</f>
        <v/>
      </c>
      <c r="AJ126" s="558" t="str">
        <f>IF(AJ125="","",VLOOKUP(AJ125,'[9]シフト記号表（従来型・ユニット型共通）'!$C$6:$L$47,10,FALSE))</f>
        <v/>
      </c>
      <c r="AK126" s="558" t="str">
        <f>IF(AK125="","",VLOOKUP(AK125,'[9]シフト記号表（従来型・ユニット型共通）'!$C$6:$L$47,10,FALSE))</f>
        <v/>
      </c>
      <c r="AL126" s="558" t="str">
        <f>IF(AL125="","",VLOOKUP(AL125,'[9]シフト記号表（従来型・ユニット型共通）'!$C$6:$L$47,10,FALSE))</f>
        <v/>
      </c>
      <c r="AM126" s="558" t="str">
        <f>IF(AM125="","",VLOOKUP(AM125,'[9]シフト記号表（従来型・ユニット型共通）'!$C$6:$L$47,10,FALSE))</f>
        <v/>
      </c>
      <c r="AN126" s="559" t="str">
        <f>IF(AN125="","",VLOOKUP(AN125,'[9]シフト記号表（従来型・ユニット型共通）'!$C$6:$L$47,10,FALSE))</f>
        <v/>
      </c>
      <c r="AO126" s="557" t="str">
        <f>IF(AO125="","",VLOOKUP(AO125,'[9]シフト記号表（従来型・ユニット型共通）'!$C$6:$L$47,10,FALSE))</f>
        <v/>
      </c>
      <c r="AP126" s="558" t="str">
        <f>IF(AP125="","",VLOOKUP(AP125,'[9]シフト記号表（従来型・ユニット型共通）'!$C$6:$L$47,10,FALSE))</f>
        <v/>
      </c>
      <c r="AQ126" s="558" t="str">
        <f>IF(AQ125="","",VLOOKUP(AQ125,'[9]シフト記号表（従来型・ユニット型共通）'!$C$6:$L$47,10,FALSE))</f>
        <v/>
      </c>
      <c r="AR126" s="558" t="str">
        <f>IF(AR125="","",VLOOKUP(AR125,'[9]シフト記号表（従来型・ユニット型共通）'!$C$6:$L$47,10,FALSE))</f>
        <v/>
      </c>
      <c r="AS126" s="558" t="str">
        <f>IF(AS125="","",VLOOKUP(AS125,'[9]シフト記号表（従来型・ユニット型共通）'!$C$6:$L$47,10,FALSE))</f>
        <v/>
      </c>
      <c r="AT126" s="558" t="str">
        <f>IF(AT125="","",VLOOKUP(AT125,'[9]シフト記号表（従来型・ユニット型共通）'!$C$6:$L$47,10,FALSE))</f>
        <v/>
      </c>
      <c r="AU126" s="559" t="str">
        <f>IF(AU125="","",VLOOKUP(AU125,'[9]シフト記号表（従来型・ユニット型共通）'!$C$6:$L$47,10,FALSE))</f>
        <v/>
      </c>
      <c r="AV126" s="557" t="str">
        <f>IF(AV125="","",VLOOKUP(AV125,'[9]シフト記号表（従来型・ユニット型共通）'!$C$6:$L$47,10,FALSE))</f>
        <v/>
      </c>
      <c r="AW126" s="558" t="str">
        <f>IF(AW125="","",VLOOKUP(AW125,'[9]シフト記号表（従来型・ユニット型共通）'!$C$6:$L$47,10,FALSE))</f>
        <v/>
      </c>
      <c r="AX126" s="558" t="str">
        <f>IF(AX125="","",VLOOKUP(AX125,'[9]シフト記号表（従来型・ユニット型共通）'!$C$6:$L$47,10,FALSE))</f>
        <v/>
      </c>
      <c r="AY126" s="558" t="str">
        <f>IF(AY125="","",VLOOKUP(AY125,'[9]シフト記号表（従来型・ユニット型共通）'!$C$6:$L$47,10,FALSE))</f>
        <v/>
      </c>
      <c r="AZ126" s="558" t="str">
        <f>IF(AZ125="","",VLOOKUP(AZ125,'[9]シフト記号表（従来型・ユニット型共通）'!$C$6:$L$47,10,FALSE))</f>
        <v/>
      </c>
      <c r="BA126" s="558" t="str">
        <f>IF(BA125="","",VLOOKUP(BA125,'[9]シフト記号表（従来型・ユニット型共通）'!$C$6:$L$47,10,FALSE))</f>
        <v/>
      </c>
      <c r="BB126" s="559" t="str">
        <f>IF(BB125="","",VLOOKUP(BB125,'[9]シフト記号表（従来型・ユニット型共通）'!$C$6:$L$47,10,FALSE))</f>
        <v/>
      </c>
      <c r="BC126" s="557" t="str">
        <f>IF(BC125="","",VLOOKUP(BC125,'[9]シフト記号表（従来型・ユニット型共通）'!$C$6:$L$47,10,FALSE))</f>
        <v/>
      </c>
      <c r="BD126" s="558" t="str">
        <f>IF(BD125="","",VLOOKUP(BD125,'[9]シフト記号表（従来型・ユニット型共通）'!$C$6:$L$47,10,FALSE))</f>
        <v/>
      </c>
      <c r="BE126" s="558" t="str">
        <f>IF(BE125="","",VLOOKUP(BE125,'[9]シフト記号表（従来型・ユニット型共通）'!$C$6:$L$47,10,FALSE))</f>
        <v/>
      </c>
      <c r="BF126" s="2132">
        <f>IF($BI$3="４週",SUM(AA126:BB126),IF($BI$3="暦月",SUM(AA126:BE126),""))</f>
        <v>0</v>
      </c>
      <c r="BG126" s="2133"/>
      <c r="BH126" s="2134">
        <f>IF($BI$3="４週",BF126/4,IF($BI$3="暦月",(BF126/($BI$8/7)),""))</f>
        <v>0</v>
      </c>
      <c r="BI126" s="2133"/>
      <c r="BJ126" s="2129"/>
      <c r="BK126" s="2130"/>
      <c r="BL126" s="2130"/>
      <c r="BM126" s="2130"/>
      <c r="BN126" s="2131"/>
    </row>
    <row r="127" spans="2:66" ht="20.25" customHeight="1" x14ac:dyDescent="0.15">
      <c r="B127" s="2049">
        <f>B125+1</f>
        <v>56</v>
      </c>
      <c r="C127" s="2420"/>
      <c r="D127" s="2422"/>
      <c r="E127" s="2036"/>
      <c r="F127" s="2423"/>
      <c r="G127" s="2121"/>
      <c r="H127" s="2122"/>
      <c r="I127" s="761"/>
      <c r="J127" s="762"/>
      <c r="K127" s="761"/>
      <c r="L127" s="762"/>
      <c r="M127" s="2123"/>
      <c r="N127" s="2124"/>
      <c r="O127" s="2125"/>
      <c r="P127" s="2126"/>
      <c r="Q127" s="2126"/>
      <c r="R127" s="2122"/>
      <c r="S127" s="2066"/>
      <c r="T127" s="2067"/>
      <c r="U127" s="2067"/>
      <c r="V127" s="2067"/>
      <c r="W127" s="2068"/>
      <c r="X127" s="776" t="s">
        <v>887</v>
      </c>
      <c r="Y127" s="777"/>
      <c r="Z127" s="778"/>
      <c r="AA127" s="549"/>
      <c r="AB127" s="550"/>
      <c r="AC127" s="550"/>
      <c r="AD127" s="550"/>
      <c r="AE127" s="550"/>
      <c r="AF127" s="550"/>
      <c r="AG127" s="551"/>
      <c r="AH127" s="549"/>
      <c r="AI127" s="550"/>
      <c r="AJ127" s="550"/>
      <c r="AK127" s="550"/>
      <c r="AL127" s="550"/>
      <c r="AM127" s="550"/>
      <c r="AN127" s="551"/>
      <c r="AO127" s="549"/>
      <c r="AP127" s="550"/>
      <c r="AQ127" s="550"/>
      <c r="AR127" s="550"/>
      <c r="AS127" s="550"/>
      <c r="AT127" s="550"/>
      <c r="AU127" s="551"/>
      <c r="AV127" s="549"/>
      <c r="AW127" s="550"/>
      <c r="AX127" s="550"/>
      <c r="AY127" s="550"/>
      <c r="AZ127" s="550"/>
      <c r="BA127" s="550"/>
      <c r="BB127" s="551"/>
      <c r="BC127" s="549"/>
      <c r="BD127" s="550"/>
      <c r="BE127" s="772"/>
      <c r="BF127" s="2127"/>
      <c r="BG127" s="2128"/>
      <c r="BH127" s="2116"/>
      <c r="BI127" s="2117"/>
      <c r="BJ127" s="2118"/>
      <c r="BK127" s="2119"/>
      <c r="BL127" s="2119"/>
      <c r="BM127" s="2119"/>
      <c r="BN127" s="2120"/>
    </row>
    <row r="128" spans="2:66" ht="20.25" customHeight="1" x14ac:dyDescent="0.15">
      <c r="B128" s="2050"/>
      <c r="C128" s="2421"/>
      <c r="D128" s="2424"/>
      <c r="E128" s="2036"/>
      <c r="F128" s="2423"/>
      <c r="G128" s="2135"/>
      <c r="H128" s="2136"/>
      <c r="I128" s="779"/>
      <c r="J128" s="780">
        <f>G127</f>
        <v>0</v>
      </c>
      <c r="K128" s="779"/>
      <c r="L128" s="780">
        <f>M127</f>
        <v>0</v>
      </c>
      <c r="M128" s="2137"/>
      <c r="N128" s="2138"/>
      <c r="O128" s="2139"/>
      <c r="P128" s="2140"/>
      <c r="Q128" s="2140"/>
      <c r="R128" s="2136"/>
      <c r="S128" s="2066"/>
      <c r="T128" s="2067"/>
      <c r="U128" s="2067"/>
      <c r="V128" s="2067"/>
      <c r="W128" s="2068"/>
      <c r="X128" s="773" t="s">
        <v>888</v>
      </c>
      <c r="Y128" s="774"/>
      <c r="Z128" s="775"/>
      <c r="AA128" s="557" t="str">
        <f>IF(AA127="","",VLOOKUP(AA127,'[9]シフト記号表（従来型・ユニット型共通）'!$C$6:$L$47,10,FALSE))</f>
        <v/>
      </c>
      <c r="AB128" s="558" t="str">
        <f>IF(AB127="","",VLOOKUP(AB127,'[9]シフト記号表（従来型・ユニット型共通）'!$C$6:$L$47,10,FALSE))</f>
        <v/>
      </c>
      <c r="AC128" s="558" t="str">
        <f>IF(AC127="","",VLOOKUP(AC127,'[9]シフト記号表（従来型・ユニット型共通）'!$C$6:$L$47,10,FALSE))</f>
        <v/>
      </c>
      <c r="AD128" s="558" t="str">
        <f>IF(AD127="","",VLOOKUP(AD127,'[9]シフト記号表（従来型・ユニット型共通）'!$C$6:$L$47,10,FALSE))</f>
        <v/>
      </c>
      <c r="AE128" s="558" t="str">
        <f>IF(AE127="","",VLOOKUP(AE127,'[9]シフト記号表（従来型・ユニット型共通）'!$C$6:$L$47,10,FALSE))</f>
        <v/>
      </c>
      <c r="AF128" s="558" t="str">
        <f>IF(AF127="","",VLOOKUP(AF127,'[9]シフト記号表（従来型・ユニット型共通）'!$C$6:$L$47,10,FALSE))</f>
        <v/>
      </c>
      <c r="AG128" s="559" t="str">
        <f>IF(AG127="","",VLOOKUP(AG127,'[9]シフト記号表（従来型・ユニット型共通）'!$C$6:$L$47,10,FALSE))</f>
        <v/>
      </c>
      <c r="AH128" s="557" t="str">
        <f>IF(AH127="","",VLOOKUP(AH127,'[9]シフト記号表（従来型・ユニット型共通）'!$C$6:$L$47,10,FALSE))</f>
        <v/>
      </c>
      <c r="AI128" s="558" t="str">
        <f>IF(AI127="","",VLOOKUP(AI127,'[9]シフト記号表（従来型・ユニット型共通）'!$C$6:$L$47,10,FALSE))</f>
        <v/>
      </c>
      <c r="AJ128" s="558" t="str">
        <f>IF(AJ127="","",VLOOKUP(AJ127,'[9]シフト記号表（従来型・ユニット型共通）'!$C$6:$L$47,10,FALSE))</f>
        <v/>
      </c>
      <c r="AK128" s="558" t="str">
        <f>IF(AK127="","",VLOOKUP(AK127,'[9]シフト記号表（従来型・ユニット型共通）'!$C$6:$L$47,10,FALSE))</f>
        <v/>
      </c>
      <c r="AL128" s="558" t="str">
        <f>IF(AL127="","",VLOOKUP(AL127,'[9]シフト記号表（従来型・ユニット型共通）'!$C$6:$L$47,10,FALSE))</f>
        <v/>
      </c>
      <c r="AM128" s="558" t="str">
        <f>IF(AM127="","",VLOOKUP(AM127,'[9]シフト記号表（従来型・ユニット型共通）'!$C$6:$L$47,10,FALSE))</f>
        <v/>
      </c>
      <c r="AN128" s="559" t="str">
        <f>IF(AN127="","",VLOOKUP(AN127,'[9]シフト記号表（従来型・ユニット型共通）'!$C$6:$L$47,10,FALSE))</f>
        <v/>
      </c>
      <c r="AO128" s="557" t="str">
        <f>IF(AO127="","",VLOOKUP(AO127,'[9]シフト記号表（従来型・ユニット型共通）'!$C$6:$L$47,10,FALSE))</f>
        <v/>
      </c>
      <c r="AP128" s="558" t="str">
        <f>IF(AP127="","",VLOOKUP(AP127,'[9]シフト記号表（従来型・ユニット型共通）'!$C$6:$L$47,10,FALSE))</f>
        <v/>
      </c>
      <c r="AQ128" s="558" t="str">
        <f>IF(AQ127="","",VLOOKUP(AQ127,'[9]シフト記号表（従来型・ユニット型共通）'!$C$6:$L$47,10,FALSE))</f>
        <v/>
      </c>
      <c r="AR128" s="558" t="str">
        <f>IF(AR127="","",VLOOKUP(AR127,'[9]シフト記号表（従来型・ユニット型共通）'!$C$6:$L$47,10,FALSE))</f>
        <v/>
      </c>
      <c r="AS128" s="558" t="str">
        <f>IF(AS127="","",VLOOKUP(AS127,'[9]シフト記号表（従来型・ユニット型共通）'!$C$6:$L$47,10,FALSE))</f>
        <v/>
      </c>
      <c r="AT128" s="558" t="str">
        <f>IF(AT127="","",VLOOKUP(AT127,'[9]シフト記号表（従来型・ユニット型共通）'!$C$6:$L$47,10,FALSE))</f>
        <v/>
      </c>
      <c r="AU128" s="559" t="str">
        <f>IF(AU127="","",VLOOKUP(AU127,'[9]シフト記号表（従来型・ユニット型共通）'!$C$6:$L$47,10,FALSE))</f>
        <v/>
      </c>
      <c r="AV128" s="557" t="str">
        <f>IF(AV127="","",VLOOKUP(AV127,'[9]シフト記号表（従来型・ユニット型共通）'!$C$6:$L$47,10,FALSE))</f>
        <v/>
      </c>
      <c r="AW128" s="558" t="str">
        <f>IF(AW127="","",VLOOKUP(AW127,'[9]シフト記号表（従来型・ユニット型共通）'!$C$6:$L$47,10,FALSE))</f>
        <v/>
      </c>
      <c r="AX128" s="558" t="str">
        <f>IF(AX127="","",VLOOKUP(AX127,'[9]シフト記号表（従来型・ユニット型共通）'!$C$6:$L$47,10,FALSE))</f>
        <v/>
      </c>
      <c r="AY128" s="558" t="str">
        <f>IF(AY127="","",VLOOKUP(AY127,'[9]シフト記号表（従来型・ユニット型共通）'!$C$6:$L$47,10,FALSE))</f>
        <v/>
      </c>
      <c r="AZ128" s="558" t="str">
        <f>IF(AZ127="","",VLOOKUP(AZ127,'[9]シフト記号表（従来型・ユニット型共通）'!$C$6:$L$47,10,FALSE))</f>
        <v/>
      </c>
      <c r="BA128" s="558" t="str">
        <f>IF(BA127="","",VLOOKUP(BA127,'[9]シフト記号表（従来型・ユニット型共通）'!$C$6:$L$47,10,FALSE))</f>
        <v/>
      </c>
      <c r="BB128" s="559" t="str">
        <f>IF(BB127="","",VLOOKUP(BB127,'[9]シフト記号表（従来型・ユニット型共通）'!$C$6:$L$47,10,FALSE))</f>
        <v/>
      </c>
      <c r="BC128" s="557" t="str">
        <f>IF(BC127="","",VLOOKUP(BC127,'[9]シフト記号表（従来型・ユニット型共通）'!$C$6:$L$47,10,FALSE))</f>
        <v/>
      </c>
      <c r="BD128" s="558" t="str">
        <f>IF(BD127="","",VLOOKUP(BD127,'[9]シフト記号表（従来型・ユニット型共通）'!$C$6:$L$47,10,FALSE))</f>
        <v/>
      </c>
      <c r="BE128" s="558" t="str">
        <f>IF(BE127="","",VLOOKUP(BE127,'[9]シフト記号表（従来型・ユニット型共通）'!$C$6:$L$47,10,FALSE))</f>
        <v/>
      </c>
      <c r="BF128" s="2132">
        <f>IF($BI$3="４週",SUM(AA128:BB128),IF($BI$3="暦月",SUM(AA128:BE128),""))</f>
        <v>0</v>
      </c>
      <c r="BG128" s="2133"/>
      <c r="BH128" s="2134">
        <f>IF($BI$3="４週",BF128/4,IF($BI$3="暦月",(BF128/($BI$8/7)),""))</f>
        <v>0</v>
      </c>
      <c r="BI128" s="2133"/>
      <c r="BJ128" s="2129"/>
      <c r="BK128" s="2130"/>
      <c r="BL128" s="2130"/>
      <c r="BM128" s="2130"/>
      <c r="BN128" s="2131"/>
    </row>
    <row r="129" spans="2:66" ht="20.25" customHeight="1" x14ac:dyDescent="0.15">
      <c r="B129" s="2049">
        <f>B127+1</f>
        <v>57</v>
      </c>
      <c r="C129" s="2420"/>
      <c r="D129" s="2422"/>
      <c r="E129" s="2036"/>
      <c r="F129" s="2423"/>
      <c r="G129" s="2121"/>
      <c r="H129" s="2122"/>
      <c r="I129" s="761"/>
      <c r="J129" s="762"/>
      <c r="K129" s="761"/>
      <c r="L129" s="762"/>
      <c r="M129" s="2123"/>
      <c r="N129" s="2124"/>
      <c r="O129" s="2125"/>
      <c r="P129" s="2126"/>
      <c r="Q129" s="2126"/>
      <c r="R129" s="2122"/>
      <c r="S129" s="2066"/>
      <c r="T129" s="2067"/>
      <c r="U129" s="2067"/>
      <c r="V129" s="2067"/>
      <c r="W129" s="2068"/>
      <c r="X129" s="776" t="s">
        <v>887</v>
      </c>
      <c r="Y129" s="777"/>
      <c r="Z129" s="778"/>
      <c r="AA129" s="549"/>
      <c r="AB129" s="550"/>
      <c r="AC129" s="550"/>
      <c r="AD129" s="550"/>
      <c r="AE129" s="550"/>
      <c r="AF129" s="550"/>
      <c r="AG129" s="551"/>
      <c r="AH129" s="549"/>
      <c r="AI129" s="550"/>
      <c r="AJ129" s="550"/>
      <c r="AK129" s="550"/>
      <c r="AL129" s="550"/>
      <c r="AM129" s="550"/>
      <c r="AN129" s="551"/>
      <c r="AO129" s="549"/>
      <c r="AP129" s="550"/>
      <c r="AQ129" s="550"/>
      <c r="AR129" s="550"/>
      <c r="AS129" s="550"/>
      <c r="AT129" s="550"/>
      <c r="AU129" s="551"/>
      <c r="AV129" s="549"/>
      <c r="AW129" s="550"/>
      <c r="AX129" s="550"/>
      <c r="AY129" s="550"/>
      <c r="AZ129" s="550"/>
      <c r="BA129" s="550"/>
      <c r="BB129" s="551"/>
      <c r="BC129" s="549"/>
      <c r="BD129" s="550"/>
      <c r="BE129" s="772"/>
      <c r="BF129" s="2127"/>
      <c r="BG129" s="2128"/>
      <c r="BH129" s="2116"/>
      <c r="BI129" s="2117"/>
      <c r="BJ129" s="2118"/>
      <c r="BK129" s="2119"/>
      <c r="BL129" s="2119"/>
      <c r="BM129" s="2119"/>
      <c r="BN129" s="2120"/>
    </row>
    <row r="130" spans="2:66" ht="20.25" customHeight="1" x14ac:dyDescent="0.15">
      <c r="B130" s="2050"/>
      <c r="C130" s="2421"/>
      <c r="D130" s="2424"/>
      <c r="E130" s="2036"/>
      <c r="F130" s="2423"/>
      <c r="G130" s="2135"/>
      <c r="H130" s="2136"/>
      <c r="I130" s="779"/>
      <c r="J130" s="780">
        <f>G129</f>
        <v>0</v>
      </c>
      <c r="K130" s="779"/>
      <c r="L130" s="780">
        <f>M129</f>
        <v>0</v>
      </c>
      <c r="M130" s="2137"/>
      <c r="N130" s="2138"/>
      <c r="O130" s="2139"/>
      <c r="P130" s="2140"/>
      <c r="Q130" s="2140"/>
      <c r="R130" s="2136"/>
      <c r="S130" s="2066"/>
      <c r="T130" s="2067"/>
      <c r="U130" s="2067"/>
      <c r="V130" s="2067"/>
      <c r="W130" s="2068"/>
      <c r="X130" s="773" t="s">
        <v>888</v>
      </c>
      <c r="Y130" s="774"/>
      <c r="Z130" s="775"/>
      <c r="AA130" s="557" t="str">
        <f>IF(AA129="","",VLOOKUP(AA129,'[9]シフト記号表（従来型・ユニット型共通）'!$C$6:$L$47,10,FALSE))</f>
        <v/>
      </c>
      <c r="AB130" s="558" t="str">
        <f>IF(AB129="","",VLOOKUP(AB129,'[9]シフト記号表（従来型・ユニット型共通）'!$C$6:$L$47,10,FALSE))</f>
        <v/>
      </c>
      <c r="AC130" s="558" t="str">
        <f>IF(AC129="","",VLOOKUP(AC129,'[9]シフト記号表（従来型・ユニット型共通）'!$C$6:$L$47,10,FALSE))</f>
        <v/>
      </c>
      <c r="AD130" s="558" t="str">
        <f>IF(AD129="","",VLOOKUP(AD129,'[9]シフト記号表（従来型・ユニット型共通）'!$C$6:$L$47,10,FALSE))</f>
        <v/>
      </c>
      <c r="AE130" s="558" t="str">
        <f>IF(AE129="","",VLOOKUP(AE129,'[9]シフト記号表（従来型・ユニット型共通）'!$C$6:$L$47,10,FALSE))</f>
        <v/>
      </c>
      <c r="AF130" s="558" t="str">
        <f>IF(AF129="","",VLOOKUP(AF129,'[9]シフト記号表（従来型・ユニット型共通）'!$C$6:$L$47,10,FALSE))</f>
        <v/>
      </c>
      <c r="AG130" s="559" t="str">
        <f>IF(AG129="","",VLOOKUP(AG129,'[9]シフト記号表（従来型・ユニット型共通）'!$C$6:$L$47,10,FALSE))</f>
        <v/>
      </c>
      <c r="AH130" s="557" t="str">
        <f>IF(AH129="","",VLOOKUP(AH129,'[9]シフト記号表（従来型・ユニット型共通）'!$C$6:$L$47,10,FALSE))</f>
        <v/>
      </c>
      <c r="AI130" s="558" t="str">
        <f>IF(AI129="","",VLOOKUP(AI129,'[9]シフト記号表（従来型・ユニット型共通）'!$C$6:$L$47,10,FALSE))</f>
        <v/>
      </c>
      <c r="AJ130" s="558" t="str">
        <f>IF(AJ129="","",VLOOKUP(AJ129,'[9]シフト記号表（従来型・ユニット型共通）'!$C$6:$L$47,10,FALSE))</f>
        <v/>
      </c>
      <c r="AK130" s="558" t="str">
        <f>IF(AK129="","",VLOOKUP(AK129,'[9]シフト記号表（従来型・ユニット型共通）'!$C$6:$L$47,10,FALSE))</f>
        <v/>
      </c>
      <c r="AL130" s="558" t="str">
        <f>IF(AL129="","",VLOOKUP(AL129,'[9]シフト記号表（従来型・ユニット型共通）'!$C$6:$L$47,10,FALSE))</f>
        <v/>
      </c>
      <c r="AM130" s="558" t="str">
        <f>IF(AM129="","",VLOOKUP(AM129,'[9]シフト記号表（従来型・ユニット型共通）'!$C$6:$L$47,10,FALSE))</f>
        <v/>
      </c>
      <c r="AN130" s="559" t="str">
        <f>IF(AN129="","",VLOOKUP(AN129,'[9]シフト記号表（従来型・ユニット型共通）'!$C$6:$L$47,10,FALSE))</f>
        <v/>
      </c>
      <c r="AO130" s="557" t="str">
        <f>IF(AO129="","",VLOOKUP(AO129,'[9]シフト記号表（従来型・ユニット型共通）'!$C$6:$L$47,10,FALSE))</f>
        <v/>
      </c>
      <c r="AP130" s="558" t="str">
        <f>IF(AP129="","",VLOOKUP(AP129,'[9]シフト記号表（従来型・ユニット型共通）'!$C$6:$L$47,10,FALSE))</f>
        <v/>
      </c>
      <c r="AQ130" s="558" t="str">
        <f>IF(AQ129="","",VLOOKUP(AQ129,'[9]シフト記号表（従来型・ユニット型共通）'!$C$6:$L$47,10,FALSE))</f>
        <v/>
      </c>
      <c r="AR130" s="558" t="str">
        <f>IF(AR129="","",VLOOKUP(AR129,'[9]シフト記号表（従来型・ユニット型共通）'!$C$6:$L$47,10,FALSE))</f>
        <v/>
      </c>
      <c r="AS130" s="558" t="str">
        <f>IF(AS129="","",VLOOKUP(AS129,'[9]シフト記号表（従来型・ユニット型共通）'!$C$6:$L$47,10,FALSE))</f>
        <v/>
      </c>
      <c r="AT130" s="558" t="str">
        <f>IF(AT129="","",VLOOKUP(AT129,'[9]シフト記号表（従来型・ユニット型共通）'!$C$6:$L$47,10,FALSE))</f>
        <v/>
      </c>
      <c r="AU130" s="559" t="str">
        <f>IF(AU129="","",VLOOKUP(AU129,'[9]シフト記号表（従来型・ユニット型共通）'!$C$6:$L$47,10,FALSE))</f>
        <v/>
      </c>
      <c r="AV130" s="557" t="str">
        <f>IF(AV129="","",VLOOKUP(AV129,'[9]シフト記号表（従来型・ユニット型共通）'!$C$6:$L$47,10,FALSE))</f>
        <v/>
      </c>
      <c r="AW130" s="558" t="str">
        <f>IF(AW129="","",VLOOKUP(AW129,'[9]シフト記号表（従来型・ユニット型共通）'!$C$6:$L$47,10,FALSE))</f>
        <v/>
      </c>
      <c r="AX130" s="558" t="str">
        <f>IF(AX129="","",VLOOKUP(AX129,'[9]シフト記号表（従来型・ユニット型共通）'!$C$6:$L$47,10,FALSE))</f>
        <v/>
      </c>
      <c r="AY130" s="558" t="str">
        <f>IF(AY129="","",VLOOKUP(AY129,'[9]シフト記号表（従来型・ユニット型共通）'!$C$6:$L$47,10,FALSE))</f>
        <v/>
      </c>
      <c r="AZ130" s="558" t="str">
        <f>IF(AZ129="","",VLOOKUP(AZ129,'[9]シフト記号表（従来型・ユニット型共通）'!$C$6:$L$47,10,FALSE))</f>
        <v/>
      </c>
      <c r="BA130" s="558" t="str">
        <f>IF(BA129="","",VLOOKUP(BA129,'[9]シフト記号表（従来型・ユニット型共通）'!$C$6:$L$47,10,FALSE))</f>
        <v/>
      </c>
      <c r="BB130" s="559" t="str">
        <f>IF(BB129="","",VLOOKUP(BB129,'[9]シフト記号表（従来型・ユニット型共通）'!$C$6:$L$47,10,FALSE))</f>
        <v/>
      </c>
      <c r="BC130" s="557" t="str">
        <f>IF(BC129="","",VLOOKUP(BC129,'[9]シフト記号表（従来型・ユニット型共通）'!$C$6:$L$47,10,FALSE))</f>
        <v/>
      </c>
      <c r="BD130" s="558" t="str">
        <f>IF(BD129="","",VLOOKUP(BD129,'[9]シフト記号表（従来型・ユニット型共通）'!$C$6:$L$47,10,FALSE))</f>
        <v/>
      </c>
      <c r="BE130" s="558" t="str">
        <f>IF(BE129="","",VLOOKUP(BE129,'[9]シフト記号表（従来型・ユニット型共通）'!$C$6:$L$47,10,FALSE))</f>
        <v/>
      </c>
      <c r="BF130" s="2132">
        <f>IF($BI$3="４週",SUM(AA130:BB130),IF($BI$3="暦月",SUM(AA130:BE130),""))</f>
        <v>0</v>
      </c>
      <c r="BG130" s="2133"/>
      <c r="BH130" s="2134">
        <f>IF($BI$3="４週",BF130/4,IF($BI$3="暦月",(BF130/($BI$8/7)),""))</f>
        <v>0</v>
      </c>
      <c r="BI130" s="2133"/>
      <c r="BJ130" s="2129"/>
      <c r="BK130" s="2130"/>
      <c r="BL130" s="2130"/>
      <c r="BM130" s="2130"/>
      <c r="BN130" s="2131"/>
    </row>
    <row r="131" spans="2:66" ht="20.25" customHeight="1" x14ac:dyDescent="0.15">
      <c r="B131" s="2049">
        <f>B129+1</f>
        <v>58</v>
      </c>
      <c r="C131" s="2420"/>
      <c r="D131" s="2422"/>
      <c r="E131" s="2036"/>
      <c r="F131" s="2423"/>
      <c r="G131" s="2121"/>
      <c r="H131" s="2122"/>
      <c r="I131" s="761"/>
      <c r="J131" s="762"/>
      <c r="K131" s="761"/>
      <c r="L131" s="762"/>
      <c r="M131" s="2123"/>
      <c r="N131" s="2124"/>
      <c r="O131" s="2125"/>
      <c r="P131" s="2126"/>
      <c r="Q131" s="2126"/>
      <c r="R131" s="2122"/>
      <c r="S131" s="2066"/>
      <c r="T131" s="2067"/>
      <c r="U131" s="2067"/>
      <c r="V131" s="2067"/>
      <c r="W131" s="2068"/>
      <c r="X131" s="776" t="s">
        <v>887</v>
      </c>
      <c r="Y131" s="777"/>
      <c r="Z131" s="778"/>
      <c r="AA131" s="549"/>
      <c r="AB131" s="550"/>
      <c r="AC131" s="550"/>
      <c r="AD131" s="550"/>
      <c r="AE131" s="550"/>
      <c r="AF131" s="550"/>
      <c r="AG131" s="551"/>
      <c r="AH131" s="549"/>
      <c r="AI131" s="550"/>
      <c r="AJ131" s="550"/>
      <c r="AK131" s="550"/>
      <c r="AL131" s="550"/>
      <c r="AM131" s="550"/>
      <c r="AN131" s="551"/>
      <c r="AO131" s="549"/>
      <c r="AP131" s="550"/>
      <c r="AQ131" s="550"/>
      <c r="AR131" s="550"/>
      <c r="AS131" s="550"/>
      <c r="AT131" s="550"/>
      <c r="AU131" s="551"/>
      <c r="AV131" s="549"/>
      <c r="AW131" s="550"/>
      <c r="AX131" s="550"/>
      <c r="AY131" s="550"/>
      <c r="AZ131" s="550"/>
      <c r="BA131" s="550"/>
      <c r="BB131" s="551"/>
      <c r="BC131" s="549"/>
      <c r="BD131" s="550"/>
      <c r="BE131" s="772"/>
      <c r="BF131" s="2127"/>
      <c r="BG131" s="2128"/>
      <c r="BH131" s="2116"/>
      <c r="BI131" s="2117"/>
      <c r="BJ131" s="2118"/>
      <c r="BK131" s="2119"/>
      <c r="BL131" s="2119"/>
      <c r="BM131" s="2119"/>
      <c r="BN131" s="2120"/>
    </row>
    <row r="132" spans="2:66" ht="20.25" customHeight="1" x14ac:dyDescent="0.15">
      <c r="B132" s="2050"/>
      <c r="C132" s="2421"/>
      <c r="D132" s="2424"/>
      <c r="E132" s="2036"/>
      <c r="F132" s="2423"/>
      <c r="G132" s="2135"/>
      <c r="H132" s="2136"/>
      <c r="I132" s="779"/>
      <c r="J132" s="780">
        <f>G131</f>
        <v>0</v>
      </c>
      <c r="K132" s="779"/>
      <c r="L132" s="780">
        <f>M131</f>
        <v>0</v>
      </c>
      <c r="M132" s="2137"/>
      <c r="N132" s="2138"/>
      <c r="O132" s="2139"/>
      <c r="P132" s="2140"/>
      <c r="Q132" s="2140"/>
      <c r="R132" s="2136"/>
      <c r="S132" s="2066"/>
      <c r="T132" s="2067"/>
      <c r="U132" s="2067"/>
      <c r="V132" s="2067"/>
      <c r="W132" s="2068"/>
      <c r="X132" s="773" t="s">
        <v>888</v>
      </c>
      <c r="Y132" s="774"/>
      <c r="Z132" s="775"/>
      <c r="AA132" s="557" t="str">
        <f>IF(AA131="","",VLOOKUP(AA131,'[9]シフト記号表（従来型・ユニット型共通）'!$C$6:$L$47,10,FALSE))</f>
        <v/>
      </c>
      <c r="AB132" s="558" t="str">
        <f>IF(AB131="","",VLOOKUP(AB131,'[9]シフト記号表（従来型・ユニット型共通）'!$C$6:$L$47,10,FALSE))</f>
        <v/>
      </c>
      <c r="AC132" s="558" t="str">
        <f>IF(AC131="","",VLOOKUP(AC131,'[9]シフト記号表（従来型・ユニット型共通）'!$C$6:$L$47,10,FALSE))</f>
        <v/>
      </c>
      <c r="AD132" s="558" t="str">
        <f>IF(AD131="","",VLOOKUP(AD131,'[9]シフト記号表（従来型・ユニット型共通）'!$C$6:$L$47,10,FALSE))</f>
        <v/>
      </c>
      <c r="AE132" s="558" t="str">
        <f>IF(AE131="","",VLOOKUP(AE131,'[9]シフト記号表（従来型・ユニット型共通）'!$C$6:$L$47,10,FALSE))</f>
        <v/>
      </c>
      <c r="AF132" s="558" t="str">
        <f>IF(AF131="","",VLOOKUP(AF131,'[9]シフト記号表（従来型・ユニット型共通）'!$C$6:$L$47,10,FALSE))</f>
        <v/>
      </c>
      <c r="AG132" s="559" t="str">
        <f>IF(AG131="","",VLOOKUP(AG131,'[9]シフト記号表（従来型・ユニット型共通）'!$C$6:$L$47,10,FALSE))</f>
        <v/>
      </c>
      <c r="AH132" s="557" t="str">
        <f>IF(AH131="","",VLOOKUP(AH131,'[9]シフト記号表（従来型・ユニット型共通）'!$C$6:$L$47,10,FALSE))</f>
        <v/>
      </c>
      <c r="AI132" s="558" t="str">
        <f>IF(AI131="","",VLOOKUP(AI131,'[9]シフト記号表（従来型・ユニット型共通）'!$C$6:$L$47,10,FALSE))</f>
        <v/>
      </c>
      <c r="AJ132" s="558" t="str">
        <f>IF(AJ131="","",VLOOKUP(AJ131,'[9]シフト記号表（従来型・ユニット型共通）'!$C$6:$L$47,10,FALSE))</f>
        <v/>
      </c>
      <c r="AK132" s="558" t="str">
        <f>IF(AK131="","",VLOOKUP(AK131,'[9]シフト記号表（従来型・ユニット型共通）'!$C$6:$L$47,10,FALSE))</f>
        <v/>
      </c>
      <c r="AL132" s="558" t="str">
        <f>IF(AL131="","",VLOOKUP(AL131,'[9]シフト記号表（従来型・ユニット型共通）'!$C$6:$L$47,10,FALSE))</f>
        <v/>
      </c>
      <c r="AM132" s="558" t="str">
        <f>IF(AM131="","",VLOOKUP(AM131,'[9]シフト記号表（従来型・ユニット型共通）'!$C$6:$L$47,10,FALSE))</f>
        <v/>
      </c>
      <c r="AN132" s="559" t="str">
        <f>IF(AN131="","",VLOOKUP(AN131,'[9]シフト記号表（従来型・ユニット型共通）'!$C$6:$L$47,10,FALSE))</f>
        <v/>
      </c>
      <c r="AO132" s="557" t="str">
        <f>IF(AO131="","",VLOOKUP(AO131,'[9]シフト記号表（従来型・ユニット型共通）'!$C$6:$L$47,10,FALSE))</f>
        <v/>
      </c>
      <c r="AP132" s="558" t="str">
        <f>IF(AP131="","",VLOOKUP(AP131,'[9]シフト記号表（従来型・ユニット型共通）'!$C$6:$L$47,10,FALSE))</f>
        <v/>
      </c>
      <c r="AQ132" s="558" t="str">
        <f>IF(AQ131="","",VLOOKUP(AQ131,'[9]シフト記号表（従来型・ユニット型共通）'!$C$6:$L$47,10,FALSE))</f>
        <v/>
      </c>
      <c r="AR132" s="558" t="str">
        <f>IF(AR131="","",VLOOKUP(AR131,'[9]シフト記号表（従来型・ユニット型共通）'!$C$6:$L$47,10,FALSE))</f>
        <v/>
      </c>
      <c r="AS132" s="558" t="str">
        <f>IF(AS131="","",VLOOKUP(AS131,'[9]シフト記号表（従来型・ユニット型共通）'!$C$6:$L$47,10,FALSE))</f>
        <v/>
      </c>
      <c r="AT132" s="558" t="str">
        <f>IF(AT131="","",VLOOKUP(AT131,'[9]シフト記号表（従来型・ユニット型共通）'!$C$6:$L$47,10,FALSE))</f>
        <v/>
      </c>
      <c r="AU132" s="559" t="str">
        <f>IF(AU131="","",VLOOKUP(AU131,'[9]シフト記号表（従来型・ユニット型共通）'!$C$6:$L$47,10,FALSE))</f>
        <v/>
      </c>
      <c r="AV132" s="557" t="str">
        <f>IF(AV131="","",VLOOKUP(AV131,'[9]シフト記号表（従来型・ユニット型共通）'!$C$6:$L$47,10,FALSE))</f>
        <v/>
      </c>
      <c r="AW132" s="558" t="str">
        <f>IF(AW131="","",VLOOKUP(AW131,'[9]シフト記号表（従来型・ユニット型共通）'!$C$6:$L$47,10,FALSE))</f>
        <v/>
      </c>
      <c r="AX132" s="558" t="str">
        <f>IF(AX131="","",VLOOKUP(AX131,'[9]シフト記号表（従来型・ユニット型共通）'!$C$6:$L$47,10,FALSE))</f>
        <v/>
      </c>
      <c r="AY132" s="558" t="str">
        <f>IF(AY131="","",VLOOKUP(AY131,'[9]シフト記号表（従来型・ユニット型共通）'!$C$6:$L$47,10,FALSE))</f>
        <v/>
      </c>
      <c r="AZ132" s="558" t="str">
        <f>IF(AZ131="","",VLOOKUP(AZ131,'[9]シフト記号表（従来型・ユニット型共通）'!$C$6:$L$47,10,FALSE))</f>
        <v/>
      </c>
      <c r="BA132" s="558" t="str">
        <f>IF(BA131="","",VLOOKUP(BA131,'[9]シフト記号表（従来型・ユニット型共通）'!$C$6:$L$47,10,FALSE))</f>
        <v/>
      </c>
      <c r="BB132" s="559" t="str">
        <f>IF(BB131="","",VLOOKUP(BB131,'[9]シフト記号表（従来型・ユニット型共通）'!$C$6:$L$47,10,FALSE))</f>
        <v/>
      </c>
      <c r="BC132" s="557" t="str">
        <f>IF(BC131="","",VLOOKUP(BC131,'[9]シフト記号表（従来型・ユニット型共通）'!$C$6:$L$47,10,FALSE))</f>
        <v/>
      </c>
      <c r="BD132" s="558" t="str">
        <f>IF(BD131="","",VLOOKUP(BD131,'[9]シフト記号表（従来型・ユニット型共通）'!$C$6:$L$47,10,FALSE))</f>
        <v/>
      </c>
      <c r="BE132" s="558" t="str">
        <f>IF(BE131="","",VLOOKUP(BE131,'[9]シフト記号表（従来型・ユニット型共通）'!$C$6:$L$47,10,FALSE))</f>
        <v/>
      </c>
      <c r="BF132" s="2132">
        <f>IF($BI$3="４週",SUM(AA132:BB132),IF($BI$3="暦月",SUM(AA132:BE132),""))</f>
        <v>0</v>
      </c>
      <c r="BG132" s="2133"/>
      <c r="BH132" s="2134">
        <f>IF($BI$3="４週",BF132/4,IF($BI$3="暦月",(BF132/($BI$8/7)),""))</f>
        <v>0</v>
      </c>
      <c r="BI132" s="2133"/>
      <c r="BJ132" s="2129"/>
      <c r="BK132" s="2130"/>
      <c r="BL132" s="2130"/>
      <c r="BM132" s="2130"/>
      <c r="BN132" s="2131"/>
    </row>
    <row r="133" spans="2:66" ht="20.25" customHeight="1" x14ac:dyDescent="0.15">
      <c r="B133" s="2049">
        <f>B131+1</f>
        <v>59</v>
      </c>
      <c r="C133" s="2420"/>
      <c r="D133" s="2422"/>
      <c r="E133" s="2036"/>
      <c r="F133" s="2423"/>
      <c r="G133" s="2121"/>
      <c r="H133" s="2122"/>
      <c r="I133" s="761"/>
      <c r="J133" s="762"/>
      <c r="K133" s="761"/>
      <c r="L133" s="762"/>
      <c r="M133" s="2123"/>
      <c r="N133" s="2124"/>
      <c r="O133" s="2125"/>
      <c r="P133" s="2126"/>
      <c r="Q133" s="2126"/>
      <c r="R133" s="2122"/>
      <c r="S133" s="2066"/>
      <c r="T133" s="2067"/>
      <c r="U133" s="2067"/>
      <c r="V133" s="2067"/>
      <c r="W133" s="2068"/>
      <c r="X133" s="776" t="s">
        <v>887</v>
      </c>
      <c r="Y133" s="777"/>
      <c r="Z133" s="778"/>
      <c r="AA133" s="549"/>
      <c r="AB133" s="550"/>
      <c r="AC133" s="550"/>
      <c r="AD133" s="550"/>
      <c r="AE133" s="550"/>
      <c r="AF133" s="550"/>
      <c r="AG133" s="551"/>
      <c r="AH133" s="549"/>
      <c r="AI133" s="550"/>
      <c r="AJ133" s="550"/>
      <c r="AK133" s="550"/>
      <c r="AL133" s="550"/>
      <c r="AM133" s="550"/>
      <c r="AN133" s="551"/>
      <c r="AO133" s="549"/>
      <c r="AP133" s="550"/>
      <c r="AQ133" s="550"/>
      <c r="AR133" s="550"/>
      <c r="AS133" s="550"/>
      <c r="AT133" s="550"/>
      <c r="AU133" s="551"/>
      <c r="AV133" s="549"/>
      <c r="AW133" s="550"/>
      <c r="AX133" s="550"/>
      <c r="AY133" s="550"/>
      <c r="AZ133" s="550"/>
      <c r="BA133" s="550"/>
      <c r="BB133" s="551"/>
      <c r="BC133" s="549"/>
      <c r="BD133" s="550"/>
      <c r="BE133" s="772"/>
      <c r="BF133" s="2127"/>
      <c r="BG133" s="2128"/>
      <c r="BH133" s="2116"/>
      <c r="BI133" s="2117"/>
      <c r="BJ133" s="2118"/>
      <c r="BK133" s="2119"/>
      <c r="BL133" s="2119"/>
      <c r="BM133" s="2119"/>
      <c r="BN133" s="2120"/>
    </row>
    <row r="134" spans="2:66" ht="20.25" customHeight="1" x14ac:dyDescent="0.15">
      <c r="B134" s="2050"/>
      <c r="C134" s="2421"/>
      <c r="D134" s="2424"/>
      <c r="E134" s="2036"/>
      <c r="F134" s="2423"/>
      <c r="G134" s="2135"/>
      <c r="H134" s="2136"/>
      <c r="I134" s="779"/>
      <c r="J134" s="780">
        <f>G133</f>
        <v>0</v>
      </c>
      <c r="K134" s="779"/>
      <c r="L134" s="780">
        <f>M133</f>
        <v>0</v>
      </c>
      <c r="M134" s="2137"/>
      <c r="N134" s="2138"/>
      <c r="O134" s="2139"/>
      <c r="P134" s="2140"/>
      <c r="Q134" s="2140"/>
      <c r="R134" s="2136"/>
      <c r="S134" s="2066"/>
      <c r="T134" s="2067"/>
      <c r="U134" s="2067"/>
      <c r="V134" s="2067"/>
      <c r="W134" s="2068"/>
      <c r="X134" s="773" t="s">
        <v>888</v>
      </c>
      <c r="Y134" s="774"/>
      <c r="Z134" s="775"/>
      <c r="AA134" s="557" t="str">
        <f>IF(AA133="","",VLOOKUP(AA133,'[9]シフト記号表（従来型・ユニット型共通）'!$C$6:$L$47,10,FALSE))</f>
        <v/>
      </c>
      <c r="AB134" s="558" t="str">
        <f>IF(AB133="","",VLOOKUP(AB133,'[9]シフト記号表（従来型・ユニット型共通）'!$C$6:$L$47,10,FALSE))</f>
        <v/>
      </c>
      <c r="AC134" s="558" t="str">
        <f>IF(AC133="","",VLOOKUP(AC133,'[9]シフト記号表（従来型・ユニット型共通）'!$C$6:$L$47,10,FALSE))</f>
        <v/>
      </c>
      <c r="AD134" s="558" t="str">
        <f>IF(AD133="","",VLOOKUP(AD133,'[9]シフト記号表（従来型・ユニット型共通）'!$C$6:$L$47,10,FALSE))</f>
        <v/>
      </c>
      <c r="AE134" s="558" t="str">
        <f>IF(AE133="","",VLOOKUP(AE133,'[9]シフト記号表（従来型・ユニット型共通）'!$C$6:$L$47,10,FALSE))</f>
        <v/>
      </c>
      <c r="AF134" s="558" t="str">
        <f>IF(AF133="","",VLOOKUP(AF133,'[9]シフト記号表（従来型・ユニット型共通）'!$C$6:$L$47,10,FALSE))</f>
        <v/>
      </c>
      <c r="AG134" s="559" t="str">
        <f>IF(AG133="","",VLOOKUP(AG133,'[9]シフト記号表（従来型・ユニット型共通）'!$C$6:$L$47,10,FALSE))</f>
        <v/>
      </c>
      <c r="AH134" s="557" t="str">
        <f>IF(AH133="","",VLOOKUP(AH133,'[9]シフト記号表（従来型・ユニット型共通）'!$C$6:$L$47,10,FALSE))</f>
        <v/>
      </c>
      <c r="AI134" s="558" t="str">
        <f>IF(AI133="","",VLOOKUP(AI133,'[9]シフト記号表（従来型・ユニット型共通）'!$C$6:$L$47,10,FALSE))</f>
        <v/>
      </c>
      <c r="AJ134" s="558" t="str">
        <f>IF(AJ133="","",VLOOKUP(AJ133,'[9]シフト記号表（従来型・ユニット型共通）'!$C$6:$L$47,10,FALSE))</f>
        <v/>
      </c>
      <c r="AK134" s="558" t="str">
        <f>IF(AK133="","",VLOOKUP(AK133,'[9]シフト記号表（従来型・ユニット型共通）'!$C$6:$L$47,10,FALSE))</f>
        <v/>
      </c>
      <c r="AL134" s="558" t="str">
        <f>IF(AL133="","",VLOOKUP(AL133,'[9]シフト記号表（従来型・ユニット型共通）'!$C$6:$L$47,10,FALSE))</f>
        <v/>
      </c>
      <c r="AM134" s="558" t="str">
        <f>IF(AM133="","",VLOOKUP(AM133,'[9]シフト記号表（従来型・ユニット型共通）'!$C$6:$L$47,10,FALSE))</f>
        <v/>
      </c>
      <c r="AN134" s="559" t="str">
        <f>IF(AN133="","",VLOOKUP(AN133,'[9]シフト記号表（従来型・ユニット型共通）'!$C$6:$L$47,10,FALSE))</f>
        <v/>
      </c>
      <c r="AO134" s="557" t="str">
        <f>IF(AO133="","",VLOOKUP(AO133,'[9]シフト記号表（従来型・ユニット型共通）'!$C$6:$L$47,10,FALSE))</f>
        <v/>
      </c>
      <c r="AP134" s="558" t="str">
        <f>IF(AP133="","",VLOOKUP(AP133,'[9]シフト記号表（従来型・ユニット型共通）'!$C$6:$L$47,10,FALSE))</f>
        <v/>
      </c>
      <c r="AQ134" s="558" t="str">
        <f>IF(AQ133="","",VLOOKUP(AQ133,'[9]シフト記号表（従来型・ユニット型共通）'!$C$6:$L$47,10,FALSE))</f>
        <v/>
      </c>
      <c r="AR134" s="558" t="str">
        <f>IF(AR133="","",VLOOKUP(AR133,'[9]シフト記号表（従来型・ユニット型共通）'!$C$6:$L$47,10,FALSE))</f>
        <v/>
      </c>
      <c r="AS134" s="558" t="str">
        <f>IF(AS133="","",VLOOKUP(AS133,'[9]シフト記号表（従来型・ユニット型共通）'!$C$6:$L$47,10,FALSE))</f>
        <v/>
      </c>
      <c r="AT134" s="558" t="str">
        <f>IF(AT133="","",VLOOKUP(AT133,'[9]シフト記号表（従来型・ユニット型共通）'!$C$6:$L$47,10,FALSE))</f>
        <v/>
      </c>
      <c r="AU134" s="559" t="str">
        <f>IF(AU133="","",VLOOKUP(AU133,'[9]シフト記号表（従来型・ユニット型共通）'!$C$6:$L$47,10,FALSE))</f>
        <v/>
      </c>
      <c r="AV134" s="557" t="str">
        <f>IF(AV133="","",VLOOKUP(AV133,'[9]シフト記号表（従来型・ユニット型共通）'!$C$6:$L$47,10,FALSE))</f>
        <v/>
      </c>
      <c r="AW134" s="558" t="str">
        <f>IF(AW133="","",VLOOKUP(AW133,'[9]シフト記号表（従来型・ユニット型共通）'!$C$6:$L$47,10,FALSE))</f>
        <v/>
      </c>
      <c r="AX134" s="558" t="str">
        <f>IF(AX133="","",VLOOKUP(AX133,'[9]シフト記号表（従来型・ユニット型共通）'!$C$6:$L$47,10,FALSE))</f>
        <v/>
      </c>
      <c r="AY134" s="558" t="str">
        <f>IF(AY133="","",VLOOKUP(AY133,'[9]シフト記号表（従来型・ユニット型共通）'!$C$6:$L$47,10,FALSE))</f>
        <v/>
      </c>
      <c r="AZ134" s="558" t="str">
        <f>IF(AZ133="","",VLOOKUP(AZ133,'[9]シフト記号表（従来型・ユニット型共通）'!$C$6:$L$47,10,FALSE))</f>
        <v/>
      </c>
      <c r="BA134" s="558" t="str">
        <f>IF(BA133="","",VLOOKUP(BA133,'[9]シフト記号表（従来型・ユニット型共通）'!$C$6:$L$47,10,FALSE))</f>
        <v/>
      </c>
      <c r="BB134" s="559" t="str">
        <f>IF(BB133="","",VLOOKUP(BB133,'[9]シフト記号表（従来型・ユニット型共通）'!$C$6:$L$47,10,FALSE))</f>
        <v/>
      </c>
      <c r="BC134" s="557" t="str">
        <f>IF(BC133="","",VLOOKUP(BC133,'[9]シフト記号表（従来型・ユニット型共通）'!$C$6:$L$47,10,FALSE))</f>
        <v/>
      </c>
      <c r="BD134" s="558" t="str">
        <f>IF(BD133="","",VLOOKUP(BD133,'[9]シフト記号表（従来型・ユニット型共通）'!$C$6:$L$47,10,FALSE))</f>
        <v/>
      </c>
      <c r="BE134" s="558" t="str">
        <f>IF(BE133="","",VLOOKUP(BE133,'[9]シフト記号表（従来型・ユニット型共通）'!$C$6:$L$47,10,FALSE))</f>
        <v/>
      </c>
      <c r="BF134" s="2132">
        <f>IF($BI$3="４週",SUM(AA134:BB134),IF($BI$3="暦月",SUM(AA134:BE134),""))</f>
        <v>0</v>
      </c>
      <c r="BG134" s="2133"/>
      <c r="BH134" s="2134">
        <f>IF($BI$3="４週",BF134/4,IF($BI$3="暦月",(BF134/($BI$8/7)),""))</f>
        <v>0</v>
      </c>
      <c r="BI134" s="2133"/>
      <c r="BJ134" s="2129"/>
      <c r="BK134" s="2130"/>
      <c r="BL134" s="2130"/>
      <c r="BM134" s="2130"/>
      <c r="BN134" s="2131"/>
    </row>
    <row r="135" spans="2:66" ht="20.25" customHeight="1" x14ac:dyDescent="0.15">
      <c r="B135" s="2049">
        <f>B133+1</f>
        <v>60</v>
      </c>
      <c r="C135" s="2420"/>
      <c r="D135" s="2422"/>
      <c r="E135" s="2036"/>
      <c r="F135" s="2423"/>
      <c r="G135" s="2121"/>
      <c r="H135" s="2122"/>
      <c r="I135" s="761"/>
      <c r="J135" s="762"/>
      <c r="K135" s="761"/>
      <c r="L135" s="762"/>
      <c r="M135" s="2123"/>
      <c r="N135" s="2124"/>
      <c r="O135" s="2125"/>
      <c r="P135" s="2126"/>
      <c r="Q135" s="2126"/>
      <c r="R135" s="2122"/>
      <c r="S135" s="2066"/>
      <c r="T135" s="2067"/>
      <c r="U135" s="2067"/>
      <c r="V135" s="2067"/>
      <c r="W135" s="2068"/>
      <c r="X135" s="776" t="s">
        <v>887</v>
      </c>
      <c r="Y135" s="777"/>
      <c r="Z135" s="778"/>
      <c r="AA135" s="549"/>
      <c r="AB135" s="550"/>
      <c r="AC135" s="550"/>
      <c r="AD135" s="550"/>
      <c r="AE135" s="550"/>
      <c r="AF135" s="550"/>
      <c r="AG135" s="551"/>
      <c r="AH135" s="549"/>
      <c r="AI135" s="550"/>
      <c r="AJ135" s="550"/>
      <c r="AK135" s="550"/>
      <c r="AL135" s="550"/>
      <c r="AM135" s="550"/>
      <c r="AN135" s="551"/>
      <c r="AO135" s="549"/>
      <c r="AP135" s="550"/>
      <c r="AQ135" s="550"/>
      <c r="AR135" s="550"/>
      <c r="AS135" s="550"/>
      <c r="AT135" s="550"/>
      <c r="AU135" s="551"/>
      <c r="AV135" s="549"/>
      <c r="AW135" s="550"/>
      <c r="AX135" s="550"/>
      <c r="AY135" s="550"/>
      <c r="AZ135" s="550"/>
      <c r="BA135" s="550"/>
      <c r="BB135" s="551"/>
      <c r="BC135" s="549"/>
      <c r="BD135" s="550"/>
      <c r="BE135" s="772"/>
      <c r="BF135" s="2127"/>
      <c r="BG135" s="2128"/>
      <c r="BH135" s="2116"/>
      <c r="BI135" s="2117"/>
      <c r="BJ135" s="2118"/>
      <c r="BK135" s="2119"/>
      <c r="BL135" s="2119"/>
      <c r="BM135" s="2119"/>
      <c r="BN135" s="2120"/>
    </row>
    <row r="136" spans="2:66" ht="20.25" customHeight="1" x14ac:dyDescent="0.15">
      <c r="B136" s="2050"/>
      <c r="C136" s="2421"/>
      <c r="D136" s="2424"/>
      <c r="E136" s="2036"/>
      <c r="F136" s="2423"/>
      <c r="G136" s="2135"/>
      <c r="H136" s="2136"/>
      <c r="I136" s="779"/>
      <c r="J136" s="780">
        <f>G135</f>
        <v>0</v>
      </c>
      <c r="K136" s="779"/>
      <c r="L136" s="780">
        <f>M135</f>
        <v>0</v>
      </c>
      <c r="M136" s="2137"/>
      <c r="N136" s="2138"/>
      <c r="O136" s="2139"/>
      <c r="P136" s="2140"/>
      <c r="Q136" s="2140"/>
      <c r="R136" s="2136"/>
      <c r="S136" s="2066"/>
      <c r="T136" s="2067"/>
      <c r="U136" s="2067"/>
      <c r="V136" s="2067"/>
      <c r="W136" s="2068"/>
      <c r="X136" s="773" t="s">
        <v>888</v>
      </c>
      <c r="Y136" s="774"/>
      <c r="Z136" s="775"/>
      <c r="AA136" s="557" t="str">
        <f>IF(AA135="","",VLOOKUP(AA135,'[9]シフト記号表（従来型・ユニット型共通）'!$C$6:$L$47,10,FALSE))</f>
        <v/>
      </c>
      <c r="AB136" s="558" t="str">
        <f>IF(AB135="","",VLOOKUP(AB135,'[9]シフト記号表（従来型・ユニット型共通）'!$C$6:$L$47,10,FALSE))</f>
        <v/>
      </c>
      <c r="AC136" s="558" t="str">
        <f>IF(AC135="","",VLOOKUP(AC135,'[9]シフト記号表（従来型・ユニット型共通）'!$C$6:$L$47,10,FALSE))</f>
        <v/>
      </c>
      <c r="AD136" s="558" t="str">
        <f>IF(AD135="","",VLOOKUP(AD135,'[9]シフト記号表（従来型・ユニット型共通）'!$C$6:$L$47,10,FALSE))</f>
        <v/>
      </c>
      <c r="AE136" s="558" t="str">
        <f>IF(AE135="","",VLOOKUP(AE135,'[9]シフト記号表（従来型・ユニット型共通）'!$C$6:$L$47,10,FALSE))</f>
        <v/>
      </c>
      <c r="AF136" s="558" t="str">
        <f>IF(AF135="","",VLOOKUP(AF135,'[9]シフト記号表（従来型・ユニット型共通）'!$C$6:$L$47,10,FALSE))</f>
        <v/>
      </c>
      <c r="AG136" s="559" t="str">
        <f>IF(AG135="","",VLOOKUP(AG135,'[9]シフト記号表（従来型・ユニット型共通）'!$C$6:$L$47,10,FALSE))</f>
        <v/>
      </c>
      <c r="AH136" s="557" t="str">
        <f>IF(AH135="","",VLOOKUP(AH135,'[9]シフト記号表（従来型・ユニット型共通）'!$C$6:$L$47,10,FALSE))</f>
        <v/>
      </c>
      <c r="AI136" s="558" t="str">
        <f>IF(AI135="","",VLOOKUP(AI135,'[9]シフト記号表（従来型・ユニット型共通）'!$C$6:$L$47,10,FALSE))</f>
        <v/>
      </c>
      <c r="AJ136" s="558" t="str">
        <f>IF(AJ135="","",VLOOKUP(AJ135,'[9]シフト記号表（従来型・ユニット型共通）'!$C$6:$L$47,10,FALSE))</f>
        <v/>
      </c>
      <c r="AK136" s="558" t="str">
        <f>IF(AK135="","",VLOOKUP(AK135,'[9]シフト記号表（従来型・ユニット型共通）'!$C$6:$L$47,10,FALSE))</f>
        <v/>
      </c>
      <c r="AL136" s="558" t="str">
        <f>IF(AL135="","",VLOOKUP(AL135,'[9]シフト記号表（従来型・ユニット型共通）'!$C$6:$L$47,10,FALSE))</f>
        <v/>
      </c>
      <c r="AM136" s="558" t="str">
        <f>IF(AM135="","",VLOOKUP(AM135,'[9]シフト記号表（従来型・ユニット型共通）'!$C$6:$L$47,10,FALSE))</f>
        <v/>
      </c>
      <c r="AN136" s="559" t="str">
        <f>IF(AN135="","",VLOOKUP(AN135,'[9]シフト記号表（従来型・ユニット型共通）'!$C$6:$L$47,10,FALSE))</f>
        <v/>
      </c>
      <c r="AO136" s="557" t="str">
        <f>IF(AO135="","",VLOOKUP(AO135,'[9]シフト記号表（従来型・ユニット型共通）'!$C$6:$L$47,10,FALSE))</f>
        <v/>
      </c>
      <c r="AP136" s="558" t="str">
        <f>IF(AP135="","",VLOOKUP(AP135,'[9]シフト記号表（従来型・ユニット型共通）'!$C$6:$L$47,10,FALSE))</f>
        <v/>
      </c>
      <c r="AQ136" s="558" t="str">
        <f>IF(AQ135="","",VLOOKUP(AQ135,'[9]シフト記号表（従来型・ユニット型共通）'!$C$6:$L$47,10,FALSE))</f>
        <v/>
      </c>
      <c r="AR136" s="558" t="str">
        <f>IF(AR135="","",VLOOKUP(AR135,'[9]シフト記号表（従来型・ユニット型共通）'!$C$6:$L$47,10,FALSE))</f>
        <v/>
      </c>
      <c r="AS136" s="558" t="str">
        <f>IF(AS135="","",VLOOKUP(AS135,'[9]シフト記号表（従来型・ユニット型共通）'!$C$6:$L$47,10,FALSE))</f>
        <v/>
      </c>
      <c r="AT136" s="558" t="str">
        <f>IF(AT135="","",VLOOKUP(AT135,'[9]シフト記号表（従来型・ユニット型共通）'!$C$6:$L$47,10,FALSE))</f>
        <v/>
      </c>
      <c r="AU136" s="559" t="str">
        <f>IF(AU135="","",VLOOKUP(AU135,'[9]シフト記号表（従来型・ユニット型共通）'!$C$6:$L$47,10,FALSE))</f>
        <v/>
      </c>
      <c r="AV136" s="557" t="str">
        <f>IF(AV135="","",VLOOKUP(AV135,'[9]シフト記号表（従来型・ユニット型共通）'!$C$6:$L$47,10,FALSE))</f>
        <v/>
      </c>
      <c r="AW136" s="558" t="str">
        <f>IF(AW135="","",VLOOKUP(AW135,'[9]シフト記号表（従来型・ユニット型共通）'!$C$6:$L$47,10,FALSE))</f>
        <v/>
      </c>
      <c r="AX136" s="558" t="str">
        <f>IF(AX135="","",VLOOKUP(AX135,'[9]シフト記号表（従来型・ユニット型共通）'!$C$6:$L$47,10,FALSE))</f>
        <v/>
      </c>
      <c r="AY136" s="558" t="str">
        <f>IF(AY135="","",VLOOKUP(AY135,'[9]シフト記号表（従来型・ユニット型共通）'!$C$6:$L$47,10,FALSE))</f>
        <v/>
      </c>
      <c r="AZ136" s="558" t="str">
        <f>IF(AZ135="","",VLOOKUP(AZ135,'[9]シフト記号表（従来型・ユニット型共通）'!$C$6:$L$47,10,FALSE))</f>
        <v/>
      </c>
      <c r="BA136" s="558" t="str">
        <f>IF(BA135="","",VLOOKUP(BA135,'[9]シフト記号表（従来型・ユニット型共通）'!$C$6:$L$47,10,FALSE))</f>
        <v/>
      </c>
      <c r="BB136" s="559" t="str">
        <f>IF(BB135="","",VLOOKUP(BB135,'[9]シフト記号表（従来型・ユニット型共通）'!$C$6:$L$47,10,FALSE))</f>
        <v/>
      </c>
      <c r="BC136" s="557" t="str">
        <f>IF(BC135="","",VLOOKUP(BC135,'[9]シフト記号表（従来型・ユニット型共通）'!$C$6:$L$47,10,FALSE))</f>
        <v/>
      </c>
      <c r="BD136" s="558" t="str">
        <f>IF(BD135="","",VLOOKUP(BD135,'[9]シフト記号表（従来型・ユニット型共通）'!$C$6:$L$47,10,FALSE))</f>
        <v/>
      </c>
      <c r="BE136" s="558" t="str">
        <f>IF(BE135="","",VLOOKUP(BE135,'[9]シフト記号表（従来型・ユニット型共通）'!$C$6:$L$47,10,FALSE))</f>
        <v/>
      </c>
      <c r="BF136" s="2132">
        <f>IF($BI$3="４週",SUM(AA136:BB136),IF($BI$3="暦月",SUM(AA136:BE136),""))</f>
        <v>0</v>
      </c>
      <c r="BG136" s="2133"/>
      <c r="BH136" s="2134">
        <f>IF($BI$3="４週",BF136/4,IF($BI$3="暦月",(BF136/($BI$8/7)),""))</f>
        <v>0</v>
      </c>
      <c r="BI136" s="2133"/>
      <c r="BJ136" s="2129"/>
      <c r="BK136" s="2130"/>
      <c r="BL136" s="2130"/>
      <c r="BM136" s="2130"/>
      <c r="BN136" s="2131"/>
    </row>
    <row r="137" spans="2:66" ht="20.25" customHeight="1" x14ac:dyDescent="0.15">
      <c r="B137" s="2049">
        <f>B135+1</f>
        <v>61</v>
      </c>
      <c r="C137" s="2420"/>
      <c r="D137" s="2422"/>
      <c r="E137" s="2036"/>
      <c r="F137" s="2423"/>
      <c r="G137" s="2121"/>
      <c r="H137" s="2122"/>
      <c r="I137" s="761"/>
      <c r="J137" s="762"/>
      <c r="K137" s="761"/>
      <c r="L137" s="762"/>
      <c r="M137" s="2123"/>
      <c r="N137" s="2124"/>
      <c r="O137" s="2125"/>
      <c r="P137" s="2126"/>
      <c r="Q137" s="2126"/>
      <c r="R137" s="2122"/>
      <c r="S137" s="2066"/>
      <c r="T137" s="2067"/>
      <c r="U137" s="2067"/>
      <c r="V137" s="2067"/>
      <c r="W137" s="2068"/>
      <c r="X137" s="776" t="s">
        <v>887</v>
      </c>
      <c r="Y137" s="777"/>
      <c r="Z137" s="778"/>
      <c r="AA137" s="549"/>
      <c r="AB137" s="550"/>
      <c r="AC137" s="550"/>
      <c r="AD137" s="550"/>
      <c r="AE137" s="550"/>
      <c r="AF137" s="550"/>
      <c r="AG137" s="551"/>
      <c r="AH137" s="549"/>
      <c r="AI137" s="550"/>
      <c r="AJ137" s="550"/>
      <c r="AK137" s="550"/>
      <c r="AL137" s="550"/>
      <c r="AM137" s="550"/>
      <c r="AN137" s="551"/>
      <c r="AO137" s="549"/>
      <c r="AP137" s="550"/>
      <c r="AQ137" s="550"/>
      <c r="AR137" s="550"/>
      <c r="AS137" s="550"/>
      <c r="AT137" s="550"/>
      <c r="AU137" s="551"/>
      <c r="AV137" s="549"/>
      <c r="AW137" s="550"/>
      <c r="AX137" s="550"/>
      <c r="AY137" s="550"/>
      <c r="AZ137" s="550"/>
      <c r="BA137" s="550"/>
      <c r="BB137" s="551"/>
      <c r="BC137" s="549"/>
      <c r="BD137" s="550"/>
      <c r="BE137" s="772"/>
      <c r="BF137" s="2127"/>
      <c r="BG137" s="2128"/>
      <c r="BH137" s="2116"/>
      <c r="BI137" s="2117"/>
      <c r="BJ137" s="2118"/>
      <c r="BK137" s="2119"/>
      <c r="BL137" s="2119"/>
      <c r="BM137" s="2119"/>
      <c r="BN137" s="2120"/>
    </row>
    <row r="138" spans="2:66" ht="20.25" customHeight="1" x14ac:dyDescent="0.15">
      <c r="B138" s="2050"/>
      <c r="C138" s="2421"/>
      <c r="D138" s="2424"/>
      <c r="E138" s="2036"/>
      <c r="F138" s="2423"/>
      <c r="G138" s="2135"/>
      <c r="H138" s="2136"/>
      <c r="I138" s="779"/>
      <c r="J138" s="780">
        <f>G137</f>
        <v>0</v>
      </c>
      <c r="K138" s="779"/>
      <c r="L138" s="780">
        <f>M137</f>
        <v>0</v>
      </c>
      <c r="M138" s="2137"/>
      <c r="N138" s="2138"/>
      <c r="O138" s="2139"/>
      <c r="P138" s="2140"/>
      <c r="Q138" s="2140"/>
      <c r="R138" s="2136"/>
      <c r="S138" s="2066"/>
      <c r="T138" s="2067"/>
      <c r="U138" s="2067"/>
      <c r="V138" s="2067"/>
      <c r="W138" s="2068"/>
      <c r="X138" s="773" t="s">
        <v>888</v>
      </c>
      <c r="Y138" s="774"/>
      <c r="Z138" s="775"/>
      <c r="AA138" s="557" t="str">
        <f>IF(AA137="","",VLOOKUP(AA137,'[9]シフト記号表（従来型・ユニット型共通）'!$C$6:$L$47,10,FALSE))</f>
        <v/>
      </c>
      <c r="AB138" s="558" t="str">
        <f>IF(AB137="","",VLOOKUP(AB137,'[9]シフト記号表（従来型・ユニット型共通）'!$C$6:$L$47,10,FALSE))</f>
        <v/>
      </c>
      <c r="AC138" s="558" t="str">
        <f>IF(AC137="","",VLOOKUP(AC137,'[9]シフト記号表（従来型・ユニット型共通）'!$C$6:$L$47,10,FALSE))</f>
        <v/>
      </c>
      <c r="AD138" s="558" t="str">
        <f>IF(AD137="","",VLOOKUP(AD137,'[9]シフト記号表（従来型・ユニット型共通）'!$C$6:$L$47,10,FALSE))</f>
        <v/>
      </c>
      <c r="AE138" s="558" t="str">
        <f>IF(AE137="","",VLOOKUP(AE137,'[9]シフト記号表（従来型・ユニット型共通）'!$C$6:$L$47,10,FALSE))</f>
        <v/>
      </c>
      <c r="AF138" s="558" t="str">
        <f>IF(AF137="","",VLOOKUP(AF137,'[9]シフト記号表（従来型・ユニット型共通）'!$C$6:$L$47,10,FALSE))</f>
        <v/>
      </c>
      <c r="AG138" s="559" t="str">
        <f>IF(AG137="","",VLOOKUP(AG137,'[9]シフト記号表（従来型・ユニット型共通）'!$C$6:$L$47,10,FALSE))</f>
        <v/>
      </c>
      <c r="AH138" s="557" t="str">
        <f>IF(AH137="","",VLOOKUP(AH137,'[9]シフト記号表（従来型・ユニット型共通）'!$C$6:$L$47,10,FALSE))</f>
        <v/>
      </c>
      <c r="AI138" s="558" t="str">
        <f>IF(AI137="","",VLOOKUP(AI137,'[9]シフト記号表（従来型・ユニット型共通）'!$C$6:$L$47,10,FALSE))</f>
        <v/>
      </c>
      <c r="AJ138" s="558" t="str">
        <f>IF(AJ137="","",VLOOKUP(AJ137,'[9]シフト記号表（従来型・ユニット型共通）'!$C$6:$L$47,10,FALSE))</f>
        <v/>
      </c>
      <c r="AK138" s="558" t="str">
        <f>IF(AK137="","",VLOOKUP(AK137,'[9]シフト記号表（従来型・ユニット型共通）'!$C$6:$L$47,10,FALSE))</f>
        <v/>
      </c>
      <c r="AL138" s="558" t="str">
        <f>IF(AL137="","",VLOOKUP(AL137,'[9]シフト記号表（従来型・ユニット型共通）'!$C$6:$L$47,10,FALSE))</f>
        <v/>
      </c>
      <c r="AM138" s="558" t="str">
        <f>IF(AM137="","",VLOOKUP(AM137,'[9]シフト記号表（従来型・ユニット型共通）'!$C$6:$L$47,10,FALSE))</f>
        <v/>
      </c>
      <c r="AN138" s="559" t="str">
        <f>IF(AN137="","",VLOOKUP(AN137,'[9]シフト記号表（従来型・ユニット型共通）'!$C$6:$L$47,10,FALSE))</f>
        <v/>
      </c>
      <c r="AO138" s="557" t="str">
        <f>IF(AO137="","",VLOOKUP(AO137,'[9]シフト記号表（従来型・ユニット型共通）'!$C$6:$L$47,10,FALSE))</f>
        <v/>
      </c>
      <c r="AP138" s="558" t="str">
        <f>IF(AP137="","",VLOOKUP(AP137,'[9]シフト記号表（従来型・ユニット型共通）'!$C$6:$L$47,10,FALSE))</f>
        <v/>
      </c>
      <c r="AQ138" s="558" t="str">
        <f>IF(AQ137="","",VLOOKUP(AQ137,'[9]シフト記号表（従来型・ユニット型共通）'!$C$6:$L$47,10,FALSE))</f>
        <v/>
      </c>
      <c r="AR138" s="558" t="str">
        <f>IF(AR137="","",VLOOKUP(AR137,'[9]シフト記号表（従来型・ユニット型共通）'!$C$6:$L$47,10,FALSE))</f>
        <v/>
      </c>
      <c r="AS138" s="558" t="str">
        <f>IF(AS137="","",VLOOKUP(AS137,'[9]シフト記号表（従来型・ユニット型共通）'!$C$6:$L$47,10,FALSE))</f>
        <v/>
      </c>
      <c r="AT138" s="558" t="str">
        <f>IF(AT137="","",VLOOKUP(AT137,'[9]シフト記号表（従来型・ユニット型共通）'!$C$6:$L$47,10,FALSE))</f>
        <v/>
      </c>
      <c r="AU138" s="559" t="str">
        <f>IF(AU137="","",VLOOKUP(AU137,'[9]シフト記号表（従来型・ユニット型共通）'!$C$6:$L$47,10,FALSE))</f>
        <v/>
      </c>
      <c r="AV138" s="557" t="str">
        <f>IF(AV137="","",VLOOKUP(AV137,'[9]シフト記号表（従来型・ユニット型共通）'!$C$6:$L$47,10,FALSE))</f>
        <v/>
      </c>
      <c r="AW138" s="558" t="str">
        <f>IF(AW137="","",VLOOKUP(AW137,'[9]シフト記号表（従来型・ユニット型共通）'!$C$6:$L$47,10,FALSE))</f>
        <v/>
      </c>
      <c r="AX138" s="558" t="str">
        <f>IF(AX137="","",VLOOKUP(AX137,'[9]シフト記号表（従来型・ユニット型共通）'!$C$6:$L$47,10,FALSE))</f>
        <v/>
      </c>
      <c r="AY138" s="558" t="str">
        <f>IF(AY137="","",VLOOKUP(AY137,'[9]シフト記号表（従来型・ユニット型共通）'!$C$6:$L$47,10,FALSE))</f>
        <v/>
      </c>
      <c r="AZ138" s="558" t="str">
        <f>IF(AZ137="","",VLOOKUP(AZ137,'[9]シフト記号表（従来型・ユニット型共通）'!$C$6:$L$47,10,FALSE))</f>
        <v/>
      </c>
      <c r="BA138" s="558" t="str">
        <f>IF(BA137="","",VLOOKUP(BA137,'[9]シフト記号表（従来型・ユニット型共通）'!$C$6:$L$47,10,FALSE))</f>
        <v/>
      </c>
      <c r="BB138" s="559" t="str">
        <f>IF(BB137="","",VLOOKUP(BB137,'[9]シフト記号表（従来型・ユニット型共通）'!$C$6:$L$47,10,FALSE))</f>
        <v/>
      </c>
      <c r="BC138" s="557" t="str">
        <f>IF(BC137="","",VLOOKUP(BC137,'[9]シフト記号表（従来型・ユニット型共通）'!$C$6:$L$47,10,FALSE))</f>
        <v/>
      </c>
      <c r="BD138" s="558" t="str">
        <f>IF(BD137="","",VLOOKUP(BD137,'[9]シフト記号表（従来型・ユニット型共通）'!$C$6:$L$47,10,FALSE))</f>
        <v/>
      </c>
      <c r="BE138" s="558" t="str">
        <f>IF(BE137="","",VLOOKUP(BE137,'[9]シフト記号表（従来型・ユニット型共通）'!$C$6:$L$47,10,FALSE))</f>
        <v/>
      </c>
      <c r="BF138" s="2132">
        <f>IF($BI$3="４週",SUM(AA138:BB138),IF($BI$3="暦月",SUM(AA138:BE138),""))</f>
        <v>0</v>
      </c>
      <c r="BG138" s="2133"/>
      <c r="BH138" s="2134">
        <f>IF($BI$3="４週",BF138/4,IF($BI$3="暦月",(BF138/($BI$8/7)),""))</f>
        <v>0</v>
      </c>
      <c r="BI138" s="2133"/>
      <c r="BJ138" s="2129"/>
      <c r="BK138" s="2130"/>
      <c r="BL138" s="2130"/>
      <c r="BM138" s="2130"/>
      <c r="BN138" s="2131"/>
    </row>
    <row r="139" spans="2:66" ht="20.25" customHeight="1" x14ac:dyDescent="0.15">
      <c r="B139" s="2049">
        <f>B137+1</f>
        <v>62</v>
      </c>
      <c r="C139" s="2420"/>
      <c r="D139" s="2422"/>
      <c r="E139" s="2036"/>
      <c r="F139" s="2423"/>
      <c r="G139" s="2121"/>
      <c r="H139" s="2122"/>
      <c r="I139" s="761"/>
      <c r="J139" s="762"/>
      <c r="K139" s="761"/>
      <c r="L139" s="762"/>
      <c r="M139" s="2123"/>
      <c r="N139" s="2124"/>
      <c r="O139" s="2125"/>
      <c r="P139" s="2126"/>
      <c r="Q139" s="2126"/>
      <c r="R139" s="2122"/>
      <c r="S139" s="2066"/>
      <c r="T139" s="2067"/>
      <c r="U139" s="2067"/>
      <c r="V139" s="2067"/>
      <c r="W139" s="2068"/>
      <c r="X139" s="776" t="s">
        <v>887</v>
      </c>
      <c r="Y139" s="777"/>
      <c r="Z139" s="778"/>
      <c r="AA139" s="549"/>
      <c r="AB139" s="550"/>
      <c r="AC139" s="550"/>
      <c r="AD139" s="550"/>
      <c r="AE139" s="550"/>
      <c r="AF139" s="550"/>
      <c r="AG139" s="551"/>
      <c r="AH139" s="549"/>
      <c r="AI139" s="550"/>
      <c r="AJ139" s="550"/>
      <c r="AK139" s="550"/>
      <c r="AL139" s="550"/>
      <c r="AM139" s="550"/>
      <c r="AN139" s="551"/>
      <c r="AO139" s="549"/>
      <c r="AP139" s="550"/>
      <c r="AQ139" s="550"/>
      <c r="AR139" s="550"/>
      <c r="AS139" s="550"/>
      <c r="AT139" s="550"/>
      <c r="AU139" s="551"/>
      <c r="AV139" s="549"/>
      <c r="AW139" s="550"/>
      <c r="AX139" s="550"/>
      <c r="AY139" s="550"/>
      <c r="AZ139" s="550"/>
      <c r="BA139" s="550"/>
      <c r="BB139" s="551"/>
      <c r="BC139" s="549"/>
      <c r="BD139" s="550"/>
      <c r="BE139" s="772"/>
      <c r="BF139" s="2127"/>
      <c r="BG139" s="2128"/>
      <c r="BH139" s="2116"/>
      <c r="BI139" s="2117"/>
      <c r="BJ139" s="2118"/>
      <c r="BK139" s="2119"/>
      <c r="BL139" s="2119"/>
      <c r="BM139" s="2119"/>
      <c r="BN139" s="2120"/>
    </row>
    <row r="140" spans="2:66" ht="20.25" customHeight="1" x14ac:dyDescent="0.15">
      <c r="B140" s="2050"/>
      <c r="C140" s="2421"/>
      <c r="D140" s="2424"/>
      <c r="E140" s="2036"/>
      <c r="F140" s="2423"/>
      <c r="G140" s="2135"/>
      <c r="H140" s="2136"/>
      <c r="I140" s="779"/>
      <c r="J140" s="780">
        <f>G139</f>
        <v>0</v>
      </c>
      <c r="K140" s="779"/>
      <c r="L140" s="780">
        <f>M139</f>
        <v>0</v>
      </c>
      <c r="M140" s="2137"/>
      <c r="N140" s="2138"/>
      <c r="O140" s="2139"/>
      <c r="P140" s="2140"/>
      <c r="Q140" s="2140"/>
      <c r="R140" s="2136"/>
      <c r="S140" s="2066"/>
      <c r="T140" s="2067"/>
      <c r="U140" s="2067"/>
      <c r="V140" s="2067"/>
      <c r="W140" s="2068"/>
      <c r="X140" s="773" t="s">
        <v>888</v>
      </c>
      <c r="Y140" s="774"/>
      <c r="Z140" s="775"/>
      <c r="AA140" s="557" t="str">
        <f>IF(AA139="","",VLOOKUP(AA139,'[9]シフト記号表（従来型・ユニット型共通）'!$C$6:$L$47,10,FALSE))</f>
        <v/>
      </c>
      <c r="AB140" s="558" t="str">
        <f>IF(AB139="","",VLOOKUP(AB139,'[9]シフト記号表（従来型・ユニット型共通）'!$C$6:$L$47,10,FALSE))</f>
        <v/>
      </c>
      <c r="AC140" s="558" t="str">
        <f>IF(AC139="","",VLOOKUP(AC139,'[9]シフト記号表（従来型・ユニット型共通）'!$C$6:$L$47,10,FALSE))</f>
        <v/>
      </c>
      <c r="AD140" s="558" t="str">
        <f>IF(AD139="","",VLOOKUP(AD139,'[9]シフト記号表（従来型・ユニット型共通）'!$C$6:$L$47,10,FALSE))</f>
        <v/>
      </c>
      <c r="AE140" s="558" t="str">
        <f>IF(AE139="","",VLOOKUP(AE139,'[9]シフト記号表（従来型・ユニット型共通）'!$C$6:$L$47,10,FALSE))</f>
        <v/>
      </c>
      <c r="AF140" s="558" t="str">
        <f>IF(AF139="","",VLOOKUP(AF139,'[9]シフト記号表（従来型・ユニット型共通）'!$C$6:$L$47,10,FALSE))</f>
        <v/>
      </c>
      <c r="AG140" s="559" t="str">
        <f>IF(AG139="","",VLOOKUP(AG139,'[9]シフト記号表（従来型・ユニット型共通）'!$C$6:$L$47,10,FALSE))</f>
        <v/>
      </c>
      <c r="AH140" s="557" t="str">
        <f>IF(AH139="","",VLOOKUP(AH139,'[9]シフト記号表（従来型・ユニット型共通）'!$C$6:$L$47,10,FALSE))</f>
        <v/>
      </c>
      <c r="AI140" s="558" t="str">
        <f>IF(AI139="","",VLOOKUP(AI139,'[9]シフト記号表（従来型・ユニット型共通）'!$C$6:$L$47,10,FALSE))</f>
        <v/>
      </c>
      <c r="AJ140" s="558" t="str">
        <f>IF(AJ139="","",VLOOKUP(AJ139,'[9]シフト記号表（従来型・ユニット型共通）'!$C$6:$L$47,10,FALSE))</f>
        <v/>
      </c>
      <c r="AK140" s="558" t="str">
        <f>IF(AK139="","",VLOOKUP(AK139,'[9]シフト記号表（従来型・ユニット型共通）'!$C$6:$L$47,10,FALSE))</f>
        <v/>
      </c>
      <c r="AL140" s="558" t="str">
        <f>IF(AL139="","",VLOOKUP(AL139,'[9]シフト記号表（従来型・ユニット型共通）'!$C$6:$L$47,10,FALSE))</f>
        <v/>
      </c>
      <c r="AM140" s="558" t="str">
        <f>IF(AM139="","",VLOOKUP(AM139,'[9]シフト記号表（従来型・ユニット型共通）'!$C$6:$L$47,10,FALSE))</f>
        <v/>
      </c>
      <c r="AN140" s="559" t="str">
        <f>IF(AN139="","",VLOOKUP(AN139,'[9]シフト記号表（従来型・ユニット型共通）'!$C$6:$L$47,10,FALSE))</f>
        <v/>
      </c>
      <c r="AO140" s="557" t="str">
        <f>IF(AO139="","",VLOOKUP(AO139,'[9]シフト記号表（従来型・ユニット型共通）'!$C$6:$L$47,10,FALSE))</f>
        <v/>
      </c>
      <c r="AP140" s="558" t="str">
        <f>IF(AP139="","",VLOOKUP(AP139,'[9]シフト記号表（従来型・ユニット型共通）'!$C$6:$L$47,10,FALSE))</f>
        <v/>
      </c>
      <c r="AQ140" s="558" t="str">
        <f>IF(AQ139="","",VLOOKUP(AQ139,'[9]シフト記号表（従来型・ユニット型共通）'!$C$6:$L$47,10,FALSE))</f>
        <v/>
      </c>
      <c r="AR140" s="558" t="str">
        <f>IF(AR139="","",VLOOKUP(AR139,'[9]シフト記号表（従来型・ユニット型共通）'!$C$6:$L$47,10,FALSE))</f>
        <v/>
      </c>
      <c r="AS140" s="558" t="str">
        <f>IF(AS139="","",VLOOKUP(AS139,'[9]シフト記号表（従来型・ユニット型共通）'!$C$6:$L$47,10,FALSE))</f>
        <v/>
      </c>
      <c r="AT140" s="558" t="str">
        <f>IF(AT139="","",VLOOKUP(AT139,'[9]シフト記号表（従来型・ユニット型共通）'!$C$6:$L$47,10,FALSE))</f>
        <v/>
      </c>
      <c r="AU140" s="559" t="str">
        <f>IF(AU139="","",VLOOKUP(AU139,'[9]シフト記号表（従来型・ユニット型共通）'!$C$6:$L$47,10,FALSE))</f>
        <v/>
      </c>
      <c r="AV140" s="557" t="str">
        <f>IF(AV139="","",VLOOKUP(AV139,'[9]シフト記号表（従来型・ユニット型共通）'!$C$6:$L$47,10,FALSE))</f>
        <v/>
      </c>
      <c r="AW140" s="558" t="str">
        <f>IF(AW139="","",VLOOKUP(AW139,'[9]シフト記号表（従来型・ユニット型共通）'!$C$6:$L$47,10,FALSE))</f>
        <v/>
      </c>
      <c r="AX140" s="558" t="str">
        <f>IF(AX139="","",VLOOKUP(AX139,'[9]シフト記号表（従来型・ユニット型共通）'!$C$6:$L$47,10,FALSE))</f>
        <v/>
      </c>
      <c r="AY140" s="558" t="str">
        <f>IF(AY139="","",VLOOKUP(AY139,'[9]シフト記号表（従来型・ユニット型共通）'!$C$6:$L$47,10,FALSE))</f>
        <v/>
      </c>
      <c r="AZ140" s="558" t="str">
        <f>IF(AZ139="","",VLOOKUP(AZ139,'[9]シフト記号表（従来型・ユニット型共通）'!$C$6:$L$47,10,FALSE))</f>
        <v/>
      </c>
      <c r="BA140" s="558" t="str">
        <f>IF(BA139="","",VLOOKUP(BA139,'[9]シフト記号表（従来型・ユニット型共通）'!$C$6:$L$47,10,FALSE))</f>
        <v/>
      </c>
      <c r="BB140" s="559" t="str">
        <f>IF(BB139="","",VLOOKUP(BB139,'[9]シフト記号表（従来型・ユニット型共通）'!$C$6:$L$47,10,FALSE))</f>
        <v/>
      </c>
      <c r="BC140" s="557" t="str">
        <f>IF(BC139="","",VLOOKUP(BC139,'[9]シフト記号表（従来型・ユニット型共通）'!$C$6:$L$47,10,FALSE))</f>
        <v/>
      </c>
      <c r="BD140" s="558" t="str">
        <f>IF(BD139="","",VLOOKUP(BD139,'[9]シフト記号表（従来型・ユニット型共通）'!$C$6:$L$47,10,FALSE))</f>
        <v/>
      </c>
      <c r="BE140" s="558" t="str">
        <f>IF(BE139="","",VLOOKUP(BE139,'[9]シフト記号表（従来型・ユニット型共通）'!$C$6:$L$47,10,FALSE))</f>
        <v/>
      </c>
      <c r="BF140" s="2132">
        <f>IF($BI$3="４週",SUM(AA140:BB140),IF($BI$3="暦月",SUM(AA140:BE140),""))</f>
        <v>0</v>
      </c>
      <c r="BG140" s="2133"/>
      <c r="BH140" s="2134">
        <f>IF($BI$3="４週",BF140/4,IF($BI$3="暦月",(BF140/($BI$8/7)),""))</f>
        <v>0</v>
      </c>
      <c r="BI140" s="2133"/>
      <c r="BJ140" s="2129"/>
      <c r="BK140" s="2130"/>
      <c r="BL140" s="2130"/>
      <c r="BM140" s="2130"/>
      <c r="BN140" s="2131"/>
    </row>
    <row r="141" spans="2:66" ht="20.25" customHeight="1" x14ac:dyDescent="0.15">
      <c r="B141" s="2049">
        <f>B139+1</f>
        <v>63</v>
      </c>
      <c r="C141" s="2420"/>
      <c r="D141" s="2422"/>
      <c r="E141" s="2036"/>
      <c r="F141" s="2423"/>
      <c r="G141" s="2121"/>
      <c r="H141" s="2122"/>
      <c r="I141" s="761"/>
      <c r="J141" s="762"/>
      <c r="K141" s="761"/>
      <c r="L141" s="762"/>
      <c r="M141" s="2123"/>
      <c r="N141" s="2124"/>
      <c r="O141" s="2125"/>
      <c r="P141" s="2126"/>
      <c r="Q141" s="2126"/>
      <c r="R141" s="2122"/>
      <c r="S141" s="2066"/>
      <c r="T141" s="2067"/>
      <c r="U141" s="2067"/>
      <c r="V141" s="2067"/>
      <c r="W141" s="2068"/>
      <c r="X141" s="776" t="s">
        <v>887</v>
      </c>
      <c r="Y141" s="777"/>
      <c r="Z141" s="778"/>
      <c r="AA141" s="549"/>
      <c r="AB141" s="550"/>
      <c r="AC141" s="550"/>
      <c r="AD141" s="550"/>
      <c r="AE141" s="550"/>
      <c r="AF141" s="550"/>
      <c r="AG141" s="551"/>
      <c r="AH141" s="549"/>
      <c r="AI141" s="550"/>
      <c r="AJ141" s="550"/>
      <c r="AK141" s="550"/>
      <c r="AL141" s="550"/>
      <c r="AM141" s="550"/>
      <c r="AN141" s="551"/>
      <c r="AO141" s="549"/>
      <c r="AP141" s="550"/>
      <c r="AQ141" s="550"/>
      <c r="AR141" s="550"/>
      <c r="AS141" s="550"/>
      <c r="AT141" s="550"/>
      <c r="AU141" s="551"/>
      <c r="AV141" s="549"/>
      <c r="AW141" s="550"/>
      <c r="AX141" s="550"/>
      <c r="AY141" s="550"/>
      <c r="AZ141" s="550"/>
      <c r="BA141" s="550"/>
      <c r="BB141" s="551"/>
      <c r="BC141" s="549"/>
      <c r="BD141" s="550"/>
      <c r="BE141" s="772"/>
      <c r="BF141" s="2127"/>
      <c r="BG141" s="2128"/>
      <c r="BH141" s="2116"/>
      <c r="BI141" s="2117"/>
      <c r="BJ141" s="2118"/>
      <c r="BK141" s="2119"/>
      <c r="BL141" s="2119"/>
      <c r="BM141" s="2119"/>
      <c r="BN141" s="2120"/>
    </row>
    <row r="142" spans="2:66" ht="20.25" customHeight="1" x14ac:dyDescent="0.15">
      <c r="B142" s="2050"/>
      <c r="C142" s="2421"/>
      <c r="D142" s="2424"/>
      <c r="E142" s="2036"/>
      <c r="F142" s="2423"/>
      <c r="G142" s="2135"/>
      <c r="H142" s="2136"/>
      <c r="I142" s="779"/>
      <c r="J142" s="780">
        <f>G141</f>
        <v>0</v>
      </c>
      <c r="K142" s="779"/>
      <c r="L142" s="780">
        <f>M141</f>
        <v>0</v>
      </c>
      <c r="M142" s="2137"/>
      <c r="N142" s="2138"/>
      <c r="O142" s="2139"/>
      <c r="P142" s="2140"/>
      <c r="Q142" s="2140"/>
      <c r="R142" s="2136"/>
      <c r="S142" s="2066"/>
      <c r="T142" s="2067"/>
      <c r="U142" s="2067"/>
      <c r="V142" s="2067"/>
      <c r="W142" s="2068"/>
      <c r="X142" s="773" t="s">
        <v>888</v>
      </c>
      <c r="Y142" s="774"/>
      <c r="Z142" s="775"/>
      <c r="AA142" s="557" t="str">
        <f>IF(AA141="","",VLOOKUP(AA141,'[9]シフト記号表（従来型・ユニット型共通）'!$C$6:$L$47,10,FALSE))</f>
        <v/>
      </c>
      <c r="AB142" s="558" t="str">
        <f>IF(AB141="","",VLOOKUP(AB141,'[9]シフト記号表（従来型・ユニット型共通）'!$C$6:$L$47,10,FALSE))</f>
        <v/>
      </c>
      <c r="AC142" s="558" t="str">
        <f>IF(AC141="","",VLOOKUP(AC141,'[9]シフト記号表（従来型・ユニット型共通）'!$C$6:$L$47,10,FALSE))</f>
        <v/>
      </c>
      <c r="AD142" s="558" t="str">
        <f>IF(AD141="","",VLOOKUP(AD141,'[9]シフト記号表（従来型・ユニット型共通）'!$C$6:$L$47,10,FALSE))</f>
        <v/>
      </c>
      <c r="AE142" s="558" t="str">
        <f>IF(AE141="","",VLOOKUP(AE141,'[9]シフト記号表（従来型・ユニット型共通）'!$C$6:$L$47,10,FALSE))</f>
        <v/>
      </c>
      <c r="AF142" s="558" t="str">
        <f>IF(AF141="","",VLOOKUP(AF141,'[9]シフト記号表（従来型・ユニット型共通）'!$C$6:$L$47,10,FALSE))</f>
        <v/>
      </c>
      <c r="AG142" s="559" t="str">
        <f>IF(AG141="","",VLOOKUP(AG141,'[9]シフト記号表（従来型・ユニット型共通）'!$C$6:$L$47,10,FALSE))</f>
        <v/>
      </c>
      <c r="AH142" s="557" t="str">
        <f>IF(AH141="","",VLOOKUP(AH141,'[9]シフト記号表（従来型・ユニット型共通）'!$C$6:$L$47,10,FALSE))</f>
        <v/>
      </c>
      <c r="AI142" s="558" t="str">
        <f>IF(AI141="","",VLOOKUP(AI141,'[9]シフト記号表（従来型・ユニット型共通）'!$C$6:$L$47,10,FALSE))</f>
        <v/>
      </c>
      <c r="AJ142" s="558" t="str">
        <f>IF(AJ141="","",VLOOKUP(AJ141,'[9]シフト記号表（従来型・ユニット型共通）'!$C$6:$L$47,10,FALSE))</f>
        <v/>
      </c>
      <c r="AK142" s="558" t="str">
        <f>IF(AK141="","",VLOOKUP(AK141,'[9]シフト記号表（従来型・ユニット型共通）'!$C$6:$L$47,10,FALSE))</f>
        <v/>
      </c>
      <c r="AL142" s="558" t="str">
        <f>IF(AL141="","",VLOOKUP(AL141,'[9]シフト記号表（従来型・ユニット型共通）'!$C$6:$L$47,10,FALSE))</f>
        <v/>
      </c>
      <c r="AM142" s="558" t="str">
        <f>IF(AM141="","",VLOOKUP(AM141,'[9]シフト記号表（従来型・ユニット型共通）'!$C$6:$L$47,10,FALSE))</f>
        <v/>
      </c>
      <c r="AN142" s="559" t="str">
        <f>IF(AN141="","",VLOOKUP(AN141,'[9]シフト記号表（従来型・ユニット型共通）'!$C$6:$L$47,10,FALSE))</f>
        <v/>
      </c>
      <c r="AO142" s="557" t="str">
        <f>IF(AO141="","",VLOOKUP(AO141,'[9]シフト記号表（従来型・ユニット型共通）'!$C$6:$L$47,10,FALSE))</f>
        <v/>
      </c>
      <c r="AP142" s="558" t="str">
        <f>IF(AP141="","",VLOOKUP(AP141,'[9]シフト記号表（従来型・ユニット型共通）'!$C$6:$L$47,10,FALSE))</f>
        <v/>
      </c>
      <c r="AQ142" s="558" t="str">
        <f>IF(AQ141="","",VLOOKUP(AQ141,'[9]シフト記号表（従来型・ユニット型共通）'!$C$6:$L$47,10,FALSE))</f>
        <v/>
      </c>
      <c r="AR142" s="558" t="str">
        <f>IF(AR141="","",VLOOKUP(AR141,'[9]シフト記号表（従来型・ユニット型共通）'!$C$6:$L$47,10,FALSE))</f>
        <v/>
      </c>
      <c r="AS142" s="558" t="str">
        <f>IF(AS141="","",VLOOKUP(AS141,'[9]シフト記号表（従来型・ユニット型共通）'!$C$6:$L$47,10,FALSE))</f>
        <v/>
      </c>
      <c r="AT142" s="558" t="str">
        <f>IF(AT141="","",VLOOKUP(AT141,'[9]シフト記号表（従来型・ユニット型共通）'!$C$6:$L$47,10,FALSE))</f>
        <v/>
      </c>
      <c r="AU142" s="559" t="str">
        <f>IF(AU141="","",VLOOKUP(AU141,'[9]シフト記号表（従来型・ユニット型共通）'!$C$6:$L$47,10,FALSE))</f>
        <v/>
      </c>
      <c r="AV142" s="557" t="str">
        <f>IF(AV141="","",VLOOKUP(AV141,'[9]シフト記号表（従来型・ユニット型共通）'!$C$6:$L$47,10,FALSE))</f>
        <v/>
      </c>
      <c r="AW142" s="558" t="str">
        <f>IF(AW141="","",VLOOKUP(AW141,'[9]シフト記号表（従来型・ユニット型共通）'!$C$6:$L$47,10,FALSE))</f>
        <v/>
      </c>
      <c r="AX142" s="558" t="str">
        <f>IF(AX141="","",VLOOKUP(AX141,'[9]シフト記号表（従来型・ユニット型共通）'!$C$6:$L$47,10,FALSE))</f>
        <v/>
      </c>
      <c r="AY142" s="558" t="str">
        <f>IF(AY141="","",VLOOKUP(AY141,'[9]シフト記号表（従来型・ユニット型共通）'!$C$6:$L$47,10,FALSE))</f>
        <v/>
      </c>
      <c r="AZ142" s="558" t="str">
        <f>IF(AZ141="","",VLOOKUP(AZ141,'[9]シフト記号表（従来型・ユニット型共通）'!$C$6:$L$47,10,FALSE))</f>
        <v/>
      </c>
      <c r="BA142" s="558" t="str">
        <f>IF(BA141="","",VLOOKUP(BA141,'[9]シフト記号表（従来型・ユニット型共通）'!$C$6:$L$47,10,FALSE))</f>
        <v/>
      </c>
      <c r="BB142" s="559" t="str">
        <f>IF(BB141="","",VLOOKUP(BB141,'[9]シフト記号表（従来型・ユニット型共通）'!$C$6:$L$47,10,FALSE))</f>
        <v/>
      </c>
      <c r="BC142" s="557" t="str">
        <f>IF(BC141="","",VLOOKUP(BC141,'[9]シフト記号表（従来型・ユニット型共通）'!$C$6:$L$47,10,FALSE))</f>
        <v/>
      </c>
      <c r="BD142" s="558" t="str">
        <f>IF(BD141="","",VLOOKUP(BD141,'[9]シフト記号表（従来型・ユニット型共通）'!$C$6:$L$47,10,FALSE))</f>
        <v/>
      </c>
      <c r="BE142" s="558" t="str">
        <f>IF(BE141="","",VLOOKUP(BE141,'[9]シフト記号表（従来型・ユニット型共通）'!$C$6:$L$47,10,FALSE))</f>
        <v/>
      </c>
      <c r="BF142" s="2132">
        <f>IF($BI$3="４週",SUM(AA142:BB142),IF($BI$3="暦月",SUM(AA142:BE142),""))</f>
        <v>0</v>
      </c>
      <c r="BG142" s="2133"/>
      <c r="BH142" s="2134">
        <f>IF($BI$3="４週",BF142/4,IF($BI$3="暦月",(BF142/($BI$8/7)),""))</f>
        <v>0</v>
      </c>
      <c r="BI142" s="2133"/>
      <c r="BJ142" s="2129"/>
      <c r="BK142" s="2130"/>
      <c r="BL142" s="2130"/>
      <c r="BM142" s="2130"/>
      <c r="BN142" s="2131"/>
    </row>
    <row r="143" spans="2:66" ht="20.25" customHeight="1" x14ac:dyDescent="0.15">
      <c r="B143" s="2049">
        <f>B141+1</f>
        <v>64</v>
      </c>
      <c r="C143" s="2420"/>
      <c r="D143" s="2422"/>
      <c r="E143" s="2036"/>
      <c r="F143" s="2423"/>
      <c r="G143" s="2121"/>
      <c r="H143" s="2122"/>
      <c r="I143" s="761"/>
      <c r="J143" s="762"/>
      <c r="K143" s="761"/>
      <c r="L143" s="762"/>
      <c r="M143" s="2123"/>
      <c r="N143" s="2124"/>
      <c r="O143" s="2125"/>
      <c r="P143" s="2126"/>
      <c r="Q143" s="2126"/>
      <c r="R143" s="2122"/>
      <c r="S143" s="2066"/>
      <c r="T143" s="2067"/>
      <c r="U143" s="2067"/>
      <c r="V143" s="2067"/>
      <c r="W143" s="2068"/>
      <c r="X143" s="776" t="s">
        <v>887</v>
      </c>
      <c r="Y143" s="777"/>
      <c r="Z143" s="778"/>
      <c r="AA143" s="549"/>
      <c r="AB143" s="550"/>
      <c r="AC143" s="550"/>
      <c r="AD143" s="550"/>
      <c r="AE143" s="550"/>
      <c r="AF143" s="550"/>
      <c r="AG143" s="551"/>
      <c r="AH143" s="549"/>
      <c r="AI143" s="550"/>
      <c r="AJ143" s="550"/>
      <c r="AK143" s="550"/>
      <c r="AL143" s="550"/>
      <c r="AM143" s="550"/>
      <c r="AN143" s="551"/>
      <c r="AO143" s="549"/>
      <c r="AP143" s="550"/>
      <c r="AQ143" s="550"/>
      <c r="AR143" s="550"/>
      <c r="AS143" s="550"/>
      <c r="AT143" s="550"/>
      <c r="AU143" s="551"/>
      <c r="AV143" s="549"/>
      <c r="AW143" s="550"/>
      <c r="AX143" s="550"/>
      <c r="AY143" s="550"/>
      <c r="AZ143" s="550"/>
      <c r="BA143" s="550"/>
      <c r="BB143" s="551"/>
      <c r="BC143" s="549"/>
      <c r="BD143" s="550"/>
      <c r="BE143" s="772"/>
      <c r="BF143" s="2127"/>
      <c r="BG143" s="2128"/>
      <c r="BH143" s="2116"/>
      <c r="BI143" s="2117"/>
      <c r="BJ143" s="2118"/>
      <c r="BK143" s="2119"/>
      <c r="BL143" s="2119"/>
      <c r="BM143" s="2119"/>
      <c r="BN143" s="2120"/>
    </row>
    <row r="144" spans="2:66" ht="20.25" customHeight="1" x14ac:dyDescent="0.15">
      <c r="B144" s="2050"/>
      <c r="C144" s="2421"/>
      <c r="D144" s="2424"/>
      <c r="E144" s="2036"/>
      <c r="F144" s="2423"/>
      <c r="G144" s="2135"/>
      <c r="H144" s="2136"/>
      <c r="I144" s="779"/>
      <c r="J144" s="780">
        <f>G143</f>
        <v>0</v>
      </c>
      <c r="K144" s="779"/>
      <c r="L144" s="780">
        <f>M143</f>
        <v>0</v>
      </c>
      <c r="M144" s="2137"/>
      <c r="N144" s="2138"/>
      <c r="O144" s="2139"/>
      <c r="P144" s="2140"/>
      <c r="Q144" s="2140"/>
      <c r="R144" s="2136"/>
      <c r="S144" s="2066"/>
      <c r="T144" s="2067"/>
      <c r="U144" s="2067"/>
      <c r="V144" s="2067"/>
      <c r="W144" s="2068"/>
      <c r="X144" s="773" t="s">
        <v>888</v>
      </c>
      <c r="Y144" s="774"/>
      <c r="Z144" s="775"/>
      <c r="AA144" s="557" t="str">
        <f>IF(AA143="","",VLOOKUP(AA143,'[9]シフト記号表（従来型・ユニット型共通）'!$C$6:$L$47,10,FALSE))</f>
        <v/>
      </c>
      <c r="AB144" s="558" t="str">
        <f>IF(AB143="","",VLOOKUP(AB143,'[9]シフト記号表（従来型・ユニット型共通）'!$C$6:$L$47,10,FALSE))</f>
        <v/>
      </c>
      <c r="AC144" s="558" t="str">
        <f>IF(AC143="","",VLOOKUP(AC143,'[9]シフト記号表（従来型・ユニット型共通）'!$C$6:$L$47,10,FALSE))</f>
        <v/>
      </c>
      <c r="AD144" s="558" t="str">
        <f>IF(AD143="","",VLOOKUP(AD143,'[9]シフト記号表（従来型・ユニット型共通）'!$C$6:$L$47,10,FALSE))</f>
        <v/>
      </c>
      <c r="AE144" s="558" t="str">
        <f>IF(AE143="","",VLOOKUP(AE143,'[9]シフト記号表（従来型・ユニット型共通）'!$C$6:$L$47,10,FALSE))</f>
        <v/>
      </c>
      <c r="AF144" s="558" t="str">
        <f>IF(AF143="","",VLOOKUP(AF143,'[9]シフト記号表（従来型・ユニット型共通）'!$C$6:$L$47,10,FALSE))</f>
        <v/>
      </c>
      <c r="AG144" s="559" t="str">
        <f>IF(AG143="","",VLOOKUP(AG143,'[9]シフト記号表（従来型・ユニット型共通）'!$C$6:$L$47,10,FALSE))</f>
        <v/>
      </c>
      <c r="AH144" s="557" t="str">
        <f>IF(AH143="","",VLOOKUP(AH143,'[9]シフト記号表（従来型・ユニット型共通）'!$C$6:$L$47,10,FALSE))</f>
        <v/>
      </c>
      <c r="AI144" s="558" t="str">
        <f>IF(AI143="","",VLOOKUP(AI143,'[9]シフト記号表（従来型・ユニット型共通）'!$C$6:$L$47,10,FALSE))</f>
        <v/>
      </c>
      <c r="AJ144" s="558" t="str">
        <f>IF(AJ143="","",VLOOKUP(AJ143,'[9]シフト記号表（従来型・ユニット型共通）'!$C$6:$L$47,10,FALSE))</f>
        <v/>
      </c>
      <c r="AK144" s="558" t="str">
        <f>IF(AK143="","",VLOOKUP(AK143,'[9]シフト記号表（従来型・ユニット型共通）'!$C$6:$L$47,10,FALSE))</f>
        <v/>
      </c>
      <c r="AL144" s="558" t="str">
        <f>IF(AL143="","",VLOOKUP(AL143,'[9]シフト記号表（従来型・ユニット型共通）'!$C$6:$L$47,10,FALSE))</f>
        <v/>
      </c>
      <c r="AM144" s="558" t="str">
        <f>IF(AM143="","",VLOOKUP(AM143,'[9]シフト記号表（従来型・ユニット型共通）'!$C$6:$L$47,10,FALSE))</f>
        <v/>
      </c>
      <c r="AN144" s="559" t="str">
        <f>IF(AN143="","",VLOOKUP(AN143,'[9]シフト記号表（従来型・ユニット型共通）'!$C$6:$L$47,10,FALSE))</f>
        <v/>
      </c>
      <c r="AO144" s="557" t="str">
        <f>IF(AO143="","",VLOOKUP(AO143,'[9]シフト記号表（従来型・ユニット型共通）'!$C$6:$L$47,10,FALSE))</f>
        <v/>
      </c>
      <c r="AP144" s="558" t="str">
        <f>IF(AP143="","",VLOOKUP(AP143,'[9]シフト記号表（従来型・ユニット型共通）'!$C$6:$L$47,10,FALSE))</f>
        <v/>
      </c>
      <c r="AQ144" s="558" t="str">
        <f>IF(AQ143="","",VLOOKUP(AQ143,'[9]シフト記号表（従来型・ユニット型共通）'!$C$6:$L$47,10,FALSE))</f>
        <v/>
      </c>
      <c r="AR144" s="558" t="str">
        <f>IF(AR143="","",VLOOKUP(AR143,'[9]シフト記号表（従来型・ユニット型共通）'!$C$6:$L$47,10,FALSE))</f>
        <v/>
      </c>
      <c r="AS144" s="558" t="str">
        <f>IF(AS143="","",VLOOKUP(AS143,'[9]シフト記号表（従来型・ユニット型共通）'!$C$6:$L$47,10,FALSE))</f>
        <v/>
      </c>
      <c r="AT144" s="558" t="str">
        <f>IF(AT143="","",VLOOKUP(AT143,'[9]シフト記号表（従来型・ユニット型共通）'!$C$6:$L$47,10,FALSE))</f>
        <v/>
      </c>
      <c r="AU144" s="559" t="str">
        <f>IF(AU143="","",VLOOKUP(AU143,'[9]シフト記号表（従来型・ユニット型共通）'!$C$6:$L$47,10,FALSE))</f>
        <v/>
      </c>
      <c r="AV144" s="557" t="str">
        <f>IF(AV143="","",VLOOKUP(AV143,'[9]シフト記号表（従来型・ユニット型共通）'!$C$6:$L$47,10,FALSE))</f>
        <v/>
      </c>
      <c r="AW144" s="558" t="str">
        <f>IF(AW143="","",VLOOKUP(AW143,'[9]シフト記号表（従来型・ユニット型共通）'!$C$6:$L$47,10,FALSE))</f>
        <v/>
      </c>
      <c r="AX144" s="558" t="str">
        <f>IF(AX143="","",VLOOKUP(AX143,'[9]シフト記号表（従来型・ユニット型共通）'!$C$6:$L$47,10,FALSE))</f>
        <v/>
      </c>
      <c r="AY144" s="558" t="str">
        <f>IF(AY143="","",VLOOKUP(AY143,'[9]シフト記号表（従来型・ユニット型共通）'!$C$6:$L$47,10,FALSE))</f>
        <v/>
      </c>
      <c r="AZ144" s="558" t="str">
        <f>IF(AZ143="","",VLOOKUP(AZ143,'[9]シフト記号表（従来型・ユニット型共通）'!$C$6:$L$47,10,FALSE))</f>
        <v/>
      </c>
      <c r="BA144" s="558" t="str">
        <f>IF(BA143="","",VLOOKUP(BA143,'[9]シフト記号表（従来型・ユニット型共通）'!$C$6:$L$47,10,FALSE))</f>
        <v/>
      </c>
      <c r="BB144" s="559" t="str">
        <f>IF(BB143="","",VLOOKUP(BB143,'[9]シフト記号表（従来型・ユニット型共通）'!$C$6:$L$47,10,FALSE))</f>
        <v/>
      </c>
      <c r="BC144" s="557" t="str">
        <f>IF(BC143="","",VLOOKUP(BC143,'[9]シフト記号表（従来型・ユニット型共通）'!$C$6:$L$47,10,FALSE))</f>
        <v/>
      </c>
      <c r="BD144" s="558" t="str">
        <f>IF(BD143="","",VLOOKUP(BD143,'[9]シフト記号表（従来型・ユニット型共通）'!$C$6:$L$47,10,FALSE))</f>
        <v/>
      </c>
      <c r="BE144" s="558" t="str">
        <f>IF(BE143="","",VLOOKUP(BE143,'[9]シフト記号表（従来型・ユニット型共通）'!$C$6:$L$47,10,FALSE))</f>
        <v/>
      </c>
      <c r="BF144" s="2132">
        <f>IF($BI$3="４週",SUM(AA144:BB144),IF($BI$3="暦月",SUM(AA144:BE144),""))</f>
        <v>0</v>
      </c>
      <c r="BG144" s="2133"/>
      <c r="BH144" s="2134">
        <f>IF($BI$3="４週",BF144/4,IF($BI$3="暦月",(BF144/($BI$8/7)),""))</f>
        <v>0</v>
      </c>
      <c r="BI144" s="2133"/>
      <c r="BJ144" s="2129"/>
      <c r="BK144" s="2130"/>
      <c r="BL144" s="2130"/>
      <c r="BM144" s="2130"/>
      <c r="BN144" s="2131"/>
    </row>
    <row r="145" spans="2:66" ht="20.25" customHeight="1" x14ac:dyDescent="0.15">
      <c r="B145" s="2049">
        <f>B143+1</f>
        <v>65</v>
      </c>
      <c r="C145" s="2420"/>
      <c r="D145" s="2422"/>
      <c r="E145" s="2036"/>
      <c r="F145" s="2423"/>
      <c r="G145" s="2121"/>
      <c r="H145" s="2122"/>
      <c r="I145" s="761"/>
      <c r="J145" s="762"/>
      <c r="K145" s="761"/>
      <c r="L145" s="762"/>
      <c r="M145" s="2123"/>
      <c r="N145" s="2124"/>
      <c r="O145" s="2125"/>
      <c r="P145" s="2126"/>
      <c r="Q145" s="2126"/>
      <c r="R145" s="2122"/>
      <c r="S145" s="2066"/>
      <c r="T145" s="2067"/>
      <c r="U145" s="2067"/>
      <c r="V145" s="2067"/>
      <c r="W145" s="2068"/>
      <c r="X145" s="776" t="s">
        <v>887</v>
      </c>
      <c r="Y145" s="777"/>
      <c r="Z145" s="778"/>
      <c r="AA145" s="549"/>
      <c r="AB145" s="550"/>
      <c r="AC145" s="550"/>
      <c r="AD145" s="550"/>
      <c r="AE145" s="550"/>
      <c r="AF145" s="550"/>
      <c r="AG145" s="551"/>
      <c r="AH145" s="549"/>
      <c r="AI145" s="550"/>
      <c r="AJ145" s="550"/>
      <c r="AK145" s="550"/>
      <c r="AL145" s="550"/>
      <c r="AM145" s="550"/>
      <c r="AN145" s="551"/>
      <c r="AO145" s="549"/>
      <c r="AP145" s="550"/>
      <c r="AQ145" s="550"/>
      <c r="AR145" s="550"/>
      <c r="AS145" s="550"/>
      <c r="AT145" s="550"/>
      <c r="AU145" s="551"/>
      <c r="AV145" s="549"/>
      <c r="AW145" s="550"/>
      <c r="AX145" s="550"/>
      <c r="AY145" s="550"/>
      <c r="AZ145" s="550"/>
      <c r="BA145" s="550"/>
      <c r="BB145" s="551"/>
      <c r="BC145" s="549"/>
      <c r="BD145" s="550"/>
      <c r="BE145" s="772"/>
      <c r="BF145" s="2127"/>
      <c r="BG145" s="2128"/>
      <c r="BH145" s="2116"/>
      <c r="BI145" s="2117"/>
      <c r="BJ145" s="2118"/>
      <c r="BK145" s="2119"/>
      <c r="BL145" s="2119"/>
      <c r="BM145" s="2119"/>
      <c r="BN145" s="2120"/>
    </row>
    <row r="146" spans="2:66" ht="20.25" customHeight="1" x14ac:dyDescent="0.15">
      <c r="B146" s="2050"/>
      <c r="C146" s="2421"/>
      <c r="D146" s="2424"/>
      <c r="E146" s="2036"/>
      <c r="F146" s="2423"/>
      <c r="G146" s="2135"/>
      <c r="H146" s="2136"/>
      <c r="I146" s="779"/>
      <c r="J146" s="780">
        <f>G145</f>
        <v>0</v>
      </c>
      <c r="K146" s="779"/>
      <c r="L146" s="780">
        <f>M145</f>
        <v>0</v>
      </c>
      <c r="M146" s="2137"/>
      <c r="N146" s="2138"/>
      <c r="O146" s="2139"/>
      <c r="P146" s="2140"/>
      <c r="Q146" s="2140"/>
      <c r="R146" s="2136"/>
      <c r="S146" s="2066"/>
      <c r="T146" s="2067"/>
      <c r="U146" s="2067"/>
      <c r="V146" s="2067"/>
      <c r="W146" s="2068"/>
      <c r="X146" s="773" t="s">
        <v>888</v>
      </c>
      <c r="Y146" s="774"/>
      <c r="Z146" s="775"/>
      <c r="AA146" s="557" t="str">
        <f>IF(AA145="","",VLOOKUP(AA145,'[9]シフト記号表（従来型・ユニット型共通）'!$C$6:$L$47,10,FALSE))</f>
        <v/>
      </c>
      <c r="AB146" s="558" t="str">
        <f>IF(AB145="","",VLOOKUP(AB145,'[9]シフト記号表（従来型・ユニット型共通）'!$C$6:$L$47,10,FALSE))</f>
        <v/>
      </c>
      <c r="AC146" s="558" t="str">
        <f>IF(AC145="","",VLOOKUP(AC145,'[9]シフト記号表（従来型・ユニット型共通）'!$C$6:$L$47,10,FALSE))</f>
        <v/>
      </c>
      <c r="AD146" s="558" t="str">
        <f>IF(AD145="","",VLOOKUP(AD145,'[9]シフト記号表（従来型・ユニット型共通）'!$C$6:$L$47,10,FALSE))</f>
        <v/>
      </c>
      <c r="AE146" s="558" t="str">
        <f>IF(AE145="","",VLOOKUP(AE145,'[9]シフト記号表（従来型・ユニット型共通）'!$C$6:$L$47,10,FALSE))</f>
        <v/>
      </c>
      <c r="AF146" s="558" t="str">
        <f>IF(AF145="","",VLOOKUP(AF145,'[9]シフト記号表（従来型・ユニット型共通）'!$C$6:$L$47,10,FALSE))</f>
        <v/>
      </c>
      <c r="AG146" s="559" t="str">
        <f>IF(AG145="","",VLOOKUP(AG145,'[9]シフト記号表（従来型・ユニット型共通）'!$C$6:$L$47,10,FALSE))</f>
        <v/>
      </c>
      <c r="AH146" s="557" t="str">
        <f>IF(AH145="","",VLOOKUP(AH145,'[9]シフト記号表（従来型・ユニット型共通）'!$C$6:$L$47,10,FALSE))</f>
        <v/>
      </c>
      <c r="AI146" s="558" t="str">
        <f>IF(AI145="","",VLOOKUP(AI145,'[9]シフト記号表（従来型・ユニット型共通）'!$C$6:$L$47,10,FALSE))</f>
        <v/>
      </c>
      <c r="AJ146" s="558" t="str">
        <f>IF(AJ145="","",VLOOKUP(AJ145,'[9]シフト記号表（従来型・ユニット型共通）'!$C$6:$L$47,10,FALSE))</f>
        <v/>
      </c>
      <c r="AK146" s="558" t="str">
        <f>IF(AK145="","",VLOOKUP(AK145,'[9]シフト記号表（従来型・ユニット型共通）'!$C$6:$L$47,10,FALSE))</f>
        <v/>
      </c>
      <c r="AL146" s="558" t="str">
        <f>IF(AL145="","",VLOOKUP(AL145,'[9]シフト記号表（従来型・ユニット型共通）'!$C$6:$L$47,10,FALSE))</f>
        <v/>
      </c>
      <c r="AM146" s="558" t="str">
        <f>IF(AM145="","",VLOOKUP(AM145,'[9]シフト記号表（従来型・ユニット型共通）'!$C$6:$L$47,10,FALSE))</f>
        <v/>
      </c>
      <c r="AN146" s="559" t="str">
        <f>IF(AN145="","",VLOOKUP(AN145,'[9]シフト記号表（従来型・ユニット型共通）'!$C$6:$L$47,10,FALSE))</f>
        <v/>
      </c>
      <c r="AO146" s="557" t="str">
        <f>IF(AO145="","",VLOOKUP(AO145,'[9]シフト記号表（従来型・ユニット型共通）'!$C$6:$L$47,10,FALSE))</f>
        <v/>
      </c>
      <c r="AP146" s="558" t="str">
        <f>IF(AP145="","",VLOOKUP(AP145,'[9]シフト記号表（従来型・ユニット型共通）'!$C$6:$L$47,10,FALSE))</f>
        <v/>
      </c>
      <c r="AQ146" s="558" t="str">
        <f>IF(AQ145="","",VLOOKUP(AQ145,'[9]シフト記号表（従来型・ユニット型共通）'!$C$6:$L$47,10,FALSE))</f>
        <v/>
      </c>
      <c r="AR146" s="558" t="str">
        <f>IF(AR145="","",VLOOKUP(AR145,'[9]シフト記号表（従来型・ユニット型共通）'!$C$6:$L$47,10,FALSE))</f>
        <v/>
      </c>
      <c r="AS146" s="558" t="str">
        <f>IF(AS145="","",VLOOKUP(AS145,'[9]シフト記号表（従来型・ユニット型共通）'!$C$6:$L$47,10,FALSE))</f>
        <v/>
      </c>
      <c r="AT146" s="558" t="str">
        <f>IF(AT145="","",VLOOKUP(AT145,'[9]シフト記号表（従来型・ユニット型共通）'!$C$6:$L$47,10,FALSE))</f>
        <v/>
      </c>
      <c r="AU146" s="559" t="str">
        <f>IF(AU145="","",VLOOKUP(AU145,'[9]シフト記号表（従来型・ユニット型共通）'!$C$6:$L$47,10,FALSE))</f>
        <v/>
      </c>
      <c r="AV146" s="557" t="str">
        <f>IF(AV145="","",VLOOKUP(AV145,'[9]シフト記号表（従来型・ユニット型共通）'!$C$6:$L$47,10,FALSE))</f>
        <v/>
      </c>
      <c r="AW146" s="558" t="str">
        <f>IF(AW145="","",VLOOKUP(AW145,'[9]シフト記号表（従来型・ユニット型共通）'!$C$6:$L$47,10,FALSE))</f>
        <v/>
      </c>
      <c r="AX146" s="558" t="str">
        <f>IF(AX145="","",VLOOKUP(AX145,'[9]シフト記号表（従来型・ユニット型共通）'!$C$6:$L$47,10,FALSE))</f>
        <v/>
      </c>
      <c r="AY146" s="558" t="str">
        <f>IF(AY145="","",VLOOKUP(AY145,'[9]シフト記号表（従来型・ユニット型共通）'!$C$6:$L$47,10,FALSE))</f>
        <v/>
      </c>
      <c r="AZ146" s="558" t="str">
        <f>IF(AZ145="","",VLOOKUP(AZ145,'[9]シフト記号表（従来型・ユニット型共通）'!$C$6:$L$47,10,FALSE))</f>
        <v/>
      </c>
      <c r="BA146" s="558" t="str">
        <f>IF(BA145="","",VLOOKUP(BA145,'[9]シフト記号表（従来型・ユニット型共通）'!$C$6:$L$47,10,FALSE))</f>
        <v/>
      </c>
      <c r="BB146" s="559" t="str">
        <f>IF(BB145="","",VLOOKUP(BB145,'[9]シフト記号表（従来型・ユニット型共通）'!$C$6:$L$47,10,FALSE))</f>
        <v/>
      </c>
      <c r="BC146" s="557" t="str">
        <f>IF(BC145="","",VLOOKUP(BC145,'[9]シフト記号表（従来型・ユニット型共通）'!$C$6:$L$47,10,FALSE))</f>
        <v/>
      </c>
      <c r="BD146" s="558" t="str">
        <f>IF(BD145="","",VLOOKUP(BD145,'[9]シフト記号表（従来型・ユニット型共通）'!$C$6:$L$47,10,FALSE))</f>
        <v/>
      </c>
      <c r="BE146" s="558" t="str">
        <f>IF(BE145="","",VLOOKUP(BE145,'[9]シフト記号表（従来型・ユニット型共通）'!$C$6:$L$47,10,FALSE))</f>
        <v/>
      </c>
      <c r="BF146" s="2132">
        <f>IF($BI$3="４週",SUM(AA146:BB146),IF($BI$3="暦月",SUM(AA146:BE146),""))</f>
        <v>0</v>
      </c>
      <c r="BG146" s="2133"/>
      <c r="BH146" s="2134">
        <f>IF($BI$3="４週",BF146/4,IF($BI$3="暦月",(BF146/($BI$8/7)),""))</f>
        <v>0</v>
      </c>
      <c r="BI146" s="2133"/>
      <c r="BJ146" s="2129"/>
      <c r="BK146" s="2130"/>
      <c r="BL146" s="2130"/>
      <c r="BM146" s="2130"/>
      <c r="BN146" s="2131"/>
    </row>
    <row r="147" spans="2:66" ht="20.25" customHeight="1" x14ac:dyDescent="0.15">
      <c r="B147" s="2049">
        <f>B145+1</f>
        <v>66</v>
      </c>
      <c r="C147" s="2420"/>
      <c r="D147" s="2422"/>
      <c r="E147" s="2036"/>
      <c r="F147" s="2423"/>
      <c r="G147" s="2121"/>
      <c r="H147" s="2122"/>
      <c r="I147" s="761"/>
      <c r="J147" s="762"/>
      <c r="K147" s="761"/>
      <c r="L147" s="762"/>
      <c r="M147" s="2123"/>
      <c r="N147" s="2124"/>
      <c r="O147" s="2125"/>
      <c r="P147" s="2126"/>
      <c r="Q147" s="2126"/>
      <c r="R147" s="2122"/>
      <c r="S147" s="2066"/>
      <c r="T147" s="2067"/>
      <c r="U147" s="2067"/>
      <c r="V147" s="2067"/>
      <c r="W147" s="2068"/>
      <c r="X147" s="776" t="s">
        <v>887</v>
      </c>
      <c r="Y147" s="777"/>
      <c r="Z147" s="778"/>
      <c r="AA147" s="549"/>
      <c r="AB147" s="550"/>
      <c r="AC147" s="550"/>
      <c r="AD147" s="550"/>
      <c r="AE147" s="550"/>
      <c r="AF147" s="550"/>
      <c r="AG147" s="551"/>
      <c r="AH147" s="549"/>
      <c r="AI147" s="550"/>
      <c r="AJ147" s="550"/>
      <c r="AK147" s="550"/>
      <c r="AL147" s="550"/>
      <c r="AM147" s="550"/>
      <c r="AN147" s="551"/>
      <c r="AO147" s="549"/>
      <c r="AP147" s="550"/>
      <c r="AQ147" s="550"/>
      <c r="AR147" s="550"/>
      <c r="AS147" s="550"/>
      <c r="AT147" s="550"/>
      <c r="AU147" s="551"/>
      <c r="AV147" s="549"/>
      <c r="AW147" s="550"/>
      <c r="AX147" s="550"/>
      <c r="AY147" s="550"/>
      <c r="AZ147" s="550"/>
      <c r="BA147" s="550"/>
      <c r="BB147" s="551"/>
      <c r="BC147" s="549"/>
      <c r="BD147" s="550"/>
      <c r="BE147" s="772"/>
      <c r="BF147" s="2127"/>
      <c r="BG147" s="2128"/>
      <c r="BH147" s="2116"/>
      <c r="BI147" s="2117"/>
      <c r="BJ147" s="2118"/>
      <c r="BK147" s="2119"/>
      <c r="BL147" s="2119"/>
      <c r="BM147" s="2119"/>
      <c r="BN147" s="2120"/>
    </row>
    <row r="148" spans="2:66" ht="20.25" customHeight="1" x14ac:dyDescent="0.15">
      <c r="B148" s="2050"/>
      <c r="C148" s="2421"/>
      <c r="D148" s="2424"/>
      <c r="E148" s="2036"/>
      <c r="F148" s="2423"/>
      <c r="G148" s="2135"/>
      <c r="H148" s="2136"/>
      <c r="I148" s="779"/>
      <c r="J148" s="780">
        <f>G147</f>
        <v>0</v>
      </c>
      <c r="K148" s="779"/>
      <c r="L148" s="780">
        <f>M147</f>
        <v>0</v>
      </c>
      <c r="M148" s="2137"/>
      <c r="N148" s="2138"/>
      <c r="O148" s="2139"/>
      <c r="P148" s="2140"/>
      <c r="Q148" s="2140"/>
      <c r="R148" s="2136"/>
      <c r="S148" s="2066"/>
      <c r="T148" s="2067"/>
      <c r="U148" s="2067"/>
      <c r="V148" s="2067"/>
      <c r="W148" s="2068"/>
      <c r="X148" s="773" t="s">
        <v>888</v>
      </c>
      <c r="Y148" s="774"/>
      <c r="Z148" s="775"/>
      <c r="AA148" s="557" t="str">
        <f>IF(AA147="","",VLOOKUP(AA147,'[9]シフト記号表（従来型・ユニット型共通）'!$C$6:$L$47,10,FALSE))</f>
        <v/>
      </c>
      <c r="AB148" s="558" t="str">
        <f>IF(AB147="","",VLOOKUP(AB147,'[9]シフト記号表（従来型・ユニット型共通）'!$C$6:$L$47,10,FALSE))</f>
        <v/>
      </c>
      <c r="AC148" s="558" t="str">
        <f>IF(AC147="","",VLOOKUP(AC147,'[9]シフト記号表（従来型・ユニット型共通）'!$C$6:$L$47,10,FALSE))</f>
        <v/>
      </c>
      <c r="AD148" s="558" t="str">
        <f>IF(AD147="","",VLOOKUP(AD147,'[9]シフト記号表（従来型・ユニット型共通）'!$C$6:$L$47,10,FALSE))</f>
        <v/>
      </c>
      <c r="AE148" s="558" t="str">
        <f>IF(AE147="","",VLOOKUP(AE147,'[9]シフト記号表（従来型・ユニット型共通）'!$C$6:$L$47,10,FALSE))</f>
        <v/>
      </c>
      <c r="AF148" s="558" t="str">
        <f>IF(AF147="","",VLOOKUP(AF147,'[9]シフト記号表（従来型・ユニット型共通）'!$C$6:$L$47,10,FALSE))</f>
        <v/>
      </c>
      <c r="AG148" s="559" t="str">
        <f>IF(AG147="","",VLOOKUP(AG147,'[9]シフト記号表（従来型・ユニット型共通）'!$C$6:$L$47,10,FALSE))</f>
        <v/>
      </c>
      <c r="AH148" s="557" t="str">
        <f>IF(AH147="","",VLOOKUP(AH147,'[9]シフト記号表（従来型・ユニット型共通）'!$C$6:$L$47,10,FALSE))</f>
        <v/>
      </c>
      <c r="AI148" s="558" t="str">
        <f>IF(AI147="","",VLOOKUP(AI147,'[9]シフト記号表（従来型・ユニット型共通）'!$C$6:$L$47,10,FALSE))</f>
        <v/>
      </c>
      <c r="AJ148" s="558" t="str">
        <f>IF(AJ147="","",VLOOKUP(AJ147,'[9]シフト記号表（従来型・ユニット型共通）'!$C$6:$L$47,10,FALSE))</f>
        <v/>
      </c>
      <c r="AK148" s="558" t="str">
        <f>IF(AK147="","",VLOOKUP(AK147,'[9]シフト記号表（従来型・ユニット型共通）'!$C$6:$L$47,10,FALSE))</f>
        <v/>
      </c>
      <c r="AL148" s="558" t="str">
        <f>IF(AL147="","",VLOOKUP(AL147,'[9]シフト記号表（従来型・ユニット型共通）'!$C$6:$L$47,10,FALSE))</f>
        <v/>
      </c>
      <c r="AM148" s="558" t="str">
        <f>IF(AM147="","",VLOOKUP(AM147,'[9]シフト記号表（従来型・ユニット型共通）'!$C$6:$L$47,10,FALSE))</f>
        <v/>
      </c>
      <c r="AN148" s="559" t="str">
        <f>IF(AN147="","",VLOOKUP(AN147,'[9]シフト記号表（従来型・ユニット型共通）'!$C$6:$L$47,10,FALSE))</f>
        <v/>
      </c>
      <c r="AO148" s="557" t="str">
        <f>IF(AO147="","",VLOOKUP(AO147,'[9]シフト記号表（従来型・ユニット型共通）'!$C$6:$L$47,10,FALSE))</f>
        <v/>
      </c>
      <c r="AP148" s="558" t="str">
        <f>IF(AP147="","",VLOOKUP(AP147,'[9]シフト記号表（従来型・ユニット型共通）'!$C$6:$L$47,10,FALSE))</f>
        <v/>
      </c>
      <c r="AQ148" s="558" t="str">
        <f>IF(AQ147="","",VLOOKUP(AQ147,'[9]シフト記号表（従来型・ユニット型共通）'!$C$6:$L$47,10,FALSE))</f>
        <v/>
      </c>
      <c r="AR148" s="558" t="str">
        <f>IF(AR147="","",VLOOKUP(AR147,'[9]シフト記号表（従来型・ユニット型共通）'!$C$6:$L$47,10,FALSE))</f>
        <v/>
      </c>
      <c r="AS148" s="558" t="str">
        <f>IF(AS147="","",VLOOKUP(AS147,'[9]シフト記号表（従来型・ユニット型共通）'!$C$6:$L$47,10,FALSE))</f>
        <v/>
      </c>
      <c r="AT148" s="558" t="str">
        <f>IF(AT147="","",VLOOKUP(AT147,'[9]シフト記号表（従来型・ユニット型共通）'!$C$6:$L$47,10,FALSE))</f>
        <v/>
      </c>
      <c r="AU148" s="559" t="str">
        <f>IF(AU147="","",VLOOKUP(AU147,'[9]シフト記号表（従来型・ユニット型共通）'!$C$6:$L$47,10,FALSE))</f>
        <v/>
      </c>
      <c r="AV148" s="557" t="str">
        <f>IF(AV147="","",VLOOKUP(AV147,'[9]シフト記号表（従来型・ユニット型共通）'!$C$6:$L$47,10,FALSE))</f>
        <v/>
      </c>
      <c r="AW148" s="558" t="str">
        <f>IF(AW147="","",VLOOKUP(AW147,'[9]シフト記号表（従来型・ユニット型共通）'!$C$6:$L$47,10,FALSE))</f>
        <v/>
      </c>
      <c r="AX148" s="558" t="str">
        <f>IF(AX147="","",VLOOKUP(AX147,'[9]シフト記号表（従来型・ユニット型共通）'!$C$6:$L$47,10,FALSE))</f>
        <v/>
      </c>
      <c r="AY148" s="558" t="str">
        <f>IF(AY147="","",VLOOKUP(AY147,'[9]シフト記号表（従来型・ユニット型共通）'!$C$6:$L$47,10,FALSE))</f>
        <v/>
      </c>
      <c r="AZ148" s="558" t="str">
        <f>IF(AZ147="","",VLOOKUP(AZ147,'[9]シフト記号表（従来型・ユニット型共通）'!$C$6:$L$47,10,FALSE))</f>
        <v/>
      </c>
      <c r="BA148" s="558" t="str">
        <f>IF(BA147="","",VLOOKUP(BA147,'[9]シフト記号表（従来型・ユニット型共通）'!$C$6:$L$47,10,FALSE))</f>
        <v/>
      </c>
      <c r="BB148" s="559" t="str">
        <f>IF(BB147="","",VLOOKUP(BB147,'[9]シフト記号表（従来型・ユニット型共通）'!$C$6:$L$47,10,FALSE))</f>
        <v/>
      </c>
      <c r="BC148" s="557" t="str">
        <f>IF(BC147="","",VLOOKUP(BC147,'[9]シフト記号表（従来型・ユニット型共通）'!$C$6:$L$47,10,FALSE))</f>
        <v/>
      </c>
      <c r="BD148" s="558" t="str">
        <f>IF(BD147="","",VLOOKUP(BD147,'[9]シフト記号表（従来型・ユニット型共通）'!$C$6:$L$47,10,FALSE))</f>
        <v/>
      </c>
      <c r="BE148" s="558" t="str">
        <f>IF(BE147="","",VLOOKUP(BE147,'[9]シフト記号表（従来型・ユニット型共通）'!$C$6:$L$47,10,FALSE))</f>
        <v/>
      </c>
      <c r="BF148" s="2132">
        <f>IF($BI$3="４週",SUM(AA148:BB148),IF($BI$3="暦月",SUM(AA148:BE148),""))</f>
        <v>0</v>
      </c>
      <c r="BG148" s="2133"/>
      <c r="BH148" s="2134">
        <f>IF($BI$3="４週",BF148/4,IF($BI$3="暦月",(BF148/($BI$8/7)),""))</f>
        <v>0</v>
      </c>
      <c r="BI148" s="2133"/>
      <c r="BJ148" s="2129"/>
      <c r="BK148" s="2130"/>
      <c r="BL148" s="2130"/>
      <c r="BM148" s="2130"/>
      <c r="BN148" s="2131"/>
    </row>
    <row r="149" spans="2:66" ht="20.25" customHeight="1" x14ac:dyDescent="0.15">
      <c r="B149" s="2049">
        <f>B147+1</f>
        <v>67</v>
      </c>
      <c r="C149" s="2420"/>
      <c r="D149" s="2422"/>
      <c r="E149" s="2036"/>
      <c r="F149" s="2423"/>
      <c r="G149" s="2121"/>
      <c r="H149" s="2122"/>
      <c r="I149" s="761"/>
      <c r="J149" s="762"/>
      <c r="K149" s="761"/>
      <c r="L149" s="762"/>
      <c r="M149" s="2123"/>
      <c r="N149" s="2124"/>
      <c r="O149" s="2125"/>
      <c r="P149" s="2126"/>
      <c r="Q149" s="2126"/>
      <c r="R149" s="2122"/>
      <c r="S149" s="2066"/>
      <c r="T149" s="2067"/>
      <c r="U149" s="2067"/>
      <c r="V149" s="2067"/>
      <c r="W149" s="2068"/>
      <c r="X149" s="776" t="s">
        <v>887</v>
      </c>
      <c r="Y149" s="777"/>
      <c r="Z149" s="778"/>
      <c r="AA149" s="549"/>
      <c r="AB149" s="550"/>
      <c r="AC149" s="550"/>
      <c r="AD149" s="550"/>
      <c r="AE149" s="550"/>
      <c r="AF149" s="550"/>
      <c r="AG149" s="551"/>
      <c r="AH149" s="549"/>
      <c r="AI149" s="550"/>
      <c r="AJ149" s="550"/>
      <c r="AK149" s="550"/>
      <c r="AL149" s="550"/>
      <c r="AM149" s="550"/>
      <c r="AN149" s="551"/>
      <c r="AO149" s="549"/>
      <c r="AP149" s="550"/>
      <c r="AQ149" s="550"/>
      <c r="AR149" s="550"/>
      <c r="AS149" s="550"/>
      <c r="AT149" s="550"/>
      <c r="AU149" s="551"/>
      <c r="AV149" s="549"/>
      <c r="AW149" s="550"/>
      <c r="AX149" s="550"/>
      <c r="AY149" s="550"/>
      <c r="AZ149" s="550"/>
      <c r="BA149" s="550"/>
      <c r="BB149" s="551"/>
      <c r="BC149" s="549"/>
      <c r="BD149" s="550"/>
      <c r="BE149" s="772"/>
      <c r="BF149" s="2127"/>
      <c r="BG149" s="2128"/>
      <c r="BH149" s="2116"/>
      <c r="BI149" s="2117"/>
      <c r="BJ149" s="2118"/>
      <c r="BK149" s="2119"/>
      <c r="BL149" s="2119"/>
      <c r="BM149" s="2119"/>
      <c r="BN149" s="2120"/>
    </row>
    <row r="150" spans="2:66" ht="20.25" customHeight="1" x14ac:dyDescent="0.15">
      <c r="B150" s="2050"/>
      <c r="C150" s="2421"/>
      <c r="D150" s="2424"/>
      <c r="E150" s="2036"/>
      <c r="F150" s="2423"/>
      <c r="G150" s="2135"/>
      <c r="H150" s="2136"/>
      <c r="I150" s="779"/>
      <c r="J150" s="780">
        <f>G149</f>
        <v>0</v>
      </c>
      <c r="K150" s="779"/>
      <c r="L150" s="780">
        <f>M149</f>
        <v>0</v>
      </c>
      <c r="M150" s="2137"/>
      <c r="N150" s="2138"/>
      <c r="O150" s="2139"/>
      <c r="P150" s="2140"/>
      <c r="Q150" s="2140"/>
      <c r="R150" s="2136"/>
      <c r="S150" s="2066"/>
      <c r="T150" s="2067"/>
      <c r="U150" s="2067"/>
      <c r="V150" s="2067"/>
      <c r="W150" s="2068"/>
      <c r="X150" s="773" t="s">
        <v>888</v>
      </c>
      <c r="Y150" s="774"/>
      <c r="Z150" s="775"/>
      <c r="AA150" s="557" t="str">
        <f>IF(AA149="","",VLOOKUP(AA149,'[9]シフト記号表（従来型・ユニット型共通）'!$C$6:$L$47,10,FALSE))</f>
        <v/>
      </c>
      <c r="AB150" s="558" t="str">
        <f>IF(AB149="","",VLOOKUP(AB149,'[9]シフト記号表（従来型・ユニット型共通）'!$C$6:$L$47,10,FALSE))</f>
        <v/>
      </c>
      <c r="AC150" s="558" t="str">
        <f>IF(AC149="","",VLOOKUP(AC149,'[9]シフト記号表（従来型・ユニット型共通）'!$C$6:$L$47,10,FALSE))</f>
        <v/>
      </c>
      <c r="AD150" s="558" t="str">
        <f>IF(AD149="","",VLOOKUP(AD149,'[9]シフト記号表（従来型・ユニット型共通）'!$C$6:$L$47,10,FALSE))</f>
        <v/>
      </c>
      <c r="AE150" s="558" t="str">
        <f>IF(AE149="","",VLOOKUP(AE149,'[9]シフト記号表（従来型・ユニット型共通）'!$C$6:$L$47,10,FALSE))</f>
        <v/>
      </c>
      <c r="AF150" s="558" t="str">
        <f>IF(AF149="","",VLOOKUP(AF149,'[9]シフト記号表（従来型・ユニット型共通）'!$C$6:$L$47,10,FALSE))</f>
        <v/>
      </c>
      <c r="AG150" s="559" t="str">
        <f>IF(AG149="","",VLOOKUP(AG149,'[9]シフト記号表（従来型・ユニット型共通）'!$C$6:$L$47,10,FALSE))</f>
        <v/>
      </c>
      <c r="AH150" s="557" t="str">
        <f>IF(AH149="","",VLOOKUP(AH149,'[9]シフト記号表（従来型・ユニット型共通）'!$C$6:$L$47,10,FALSE))</f>
        <v/>
      </c>
      <c r="AI150" s="558" t="str">
        <f>IF(AI149="","",VLOOKUP(AI149,'[9]シフト記号表（従来型・ユニット型共通）'!$C$6:$L$47,10,FALSE))</f>
        <v/>
      </c>
      <c r="AJ150" s="558" t="str">
        <f>IF(AJ149="","",VLOOKUP(AJ149,'[9]シフト記号表（従来型・ユニット型共通）'!$C$6:$L$47,10,FALSE))</f>
        <v/>
      </c>
      <c r="AK150" s="558" t="str">
        <f>IF(AK149="","",VLOOKUP(AK149,'[9]シフト記号表（従来型・ユニット型共通）'!$C$6:$L$47,10,FALSE))</f>
        <v/>
      </c>
      <c r="AL150" s="558" t="str">
        <f>IF(AL149="","",VLOOKUP(AL149,'[9]シフト記号表（従来型・ユニット型共通）'!$C$6:$L$47,10,FALSE))</f>
        <v/>
      </c>
      <c r="AM150" s="558" t="str">
        <f>IF(AM149="","",VLOOKUP(AM149,'[9]シフト記号表（従来型・ユニット型共通）'!$C$6:$L$47,10,FALSE))</f>
        <v/>
      </c>
      <c r="AN150" s="559" t="str">
        <f>IF(AN149="","",VLOOKUP(AN149,'[9]シフト記号表（従来型・ユニット型共通）'!$C$6:$L$47,10,FALSE))</f>
        <v/>
      </c>
      <c r="AO150" s="557" t="str">
        <f>IF(AO149="","",VLOOKUP(AO149,'[9]シフト記号表（従来型・ユニット型共通）'!$C$6:$L$47,10,FALSE))</f>
        <v/>
      </c>
      <c r="AP150" s="558" t="str">
        <f>IF(AP149="","",VLOOKUP(AP149,'[9]シフト記号表（従来型・ユニット型共通）'!$C$6:$L$47,10,FALSE))</f>
        <v/>
      </c>
      <c r="AQ150" s="558" t="str">
        <f>IF(AQ149="","",VLOOKUP(AQ149,'[9]シフト記号表（従来型・ユニット型共通）'!$C$6:$L$47,10,FALSE))</f>
        <v/>
      </c>
      <c r="AR150" s="558" t="str">
        <f>IF(AR149="","",VLOOKUP(AR149,'[9]シフト記号表（従来型・ユニット型共通）'!$C$6:$L$47,10,FALSE))</f>
        <v/>
      </c>
      <c r="AS150" s="558" t="str">
        <f>IF(AS149="","",VLOOKUP(AS149,'[9]シフト記号表（従来型・ユニット型共通）'!$C$6:$L$47,10,FALSE))</f>
        <v/>
      </c>
      <c r="AT150" s="558" t="str">
        <f>IF(AT149="","",VLOOKUP(AT149,'[9]シフト記号表（従来型・ユニット型共通）'!$C$6:$L$47,10,FALSE))</f>
        <v/>
      </c>
      <c r="AU150" s="559" t="str">
        <f>IF(AU149="","",VLOOKUP(AU149,'[9]シフト記号表（従来型・ユニット型共通）'!$C$6:$L$47,10,FALSE))</f>
        <v/>
      </c>
      <c r="AV150" s="557" t="str">
        <f>IF(AV149="","",VLOOKUP(AV149,'[9]シフト記号表（従来型・ユニット型共通）'!$C$6:$L$47,10,FALSE))</f>
        <v/>
      </c>
      <c r="AW150" s="558" t="str">
        <f>IF(AW149="","",VLOOKUP(AW149,'[9]シフト記号表（従来型・ユニット型共通）'!$C$6:$L$47,10,FALSE))</f>
        <v/>
      </c>
      <c r="AX150" s="558" t="str">
        <f>IF(AX149="","",VLOOKUP(AX149,'[9]シフト記号表（従来型・ユニット型共通）'!$C$6:$L$47,10,FALSE))</f>
        <v/>
      </c>
      <c r="AY150" s="558" t="str">
        <f>IF(AY149="","",VLOOKUP(AY149,'[9]シフト記号表（従来型・ユニット型共通）'!$C$6:$L$47,10,FALSE))</f>
        <v/>
      </c>
      <c r="AZ150" s="558" t="str">
        <f>IF(AZ149="","",VLOOKUP(AZ149,'[9]シフト記号表（従来型・ユニット型共通）'!$C$6:$L$47,10,FALSE))</f>
        <v/>
      </c>
      <c r="BA150" s="558" t="str">
        <f>IF(BA149="","",VLOOKUP(BA149,'[9]シフト記号表（従来型・ユニット型共通）'!$C$6:$L$47,10,FALSE))</f>
        <v/>
      </c>
      <c r="BB150" s="559" t="str">
        <f>IF(BB149="","",VLOOKUP(BB149,'[9]シフト記号表（従来型・ユニット型共通）'!$C$6:$L$47,10,FALSE))</f>
        <v/>
      </c>
      <c r="BC150" s="557" t="str">
        <f>IF(BC149="","",VLOOKUP(BC149,'[9]シフト記号表（従来型・ユニット型共通）'!$C$6:$L$47,10,FALSE))</f>
        <v/>
      </c>
      <c r="BD150" s="558" t="str">
        <f>IF(BD149="","",VLOOKUP(BD149,'[9]シフト記号表（従来型・ユニット型共通）'!$C$6:$L$47,10,FALSE))</f>
        <v/>
      </c>
      <c r="BE150" s="558" t="str">
        <f>IF(BE149="","",VLOOKUP(BE149,'[9]シフト記号表（従来型・ユニット型共通）'!$C$6:$L$47,10,FALSE))</f>
        <v/>
      </c>
      <c r="BF150" s="2132">
        <f>IF($BI$3="４週",SUM(AA150:BB150),IF($BI$3="暦月",SUM(AA150:BE150),""))</f>
        <v>0</v>
      </c>
      <c r="BG150" s="2133"/>
      <c r="BH150" s="2134">
        <f>IF($BI$3="４週",BF150/4,IF($BI$3="暦月",(BF150/($BI$8/7)),""))</f>
        <v>0</v>
      </c>
      <c r="BI150" s="2133"/>
      <c r="BJ150" s="2129"/>
      <c r="BK150" s="2130"/>
      <c r="BL150" s="2130"/>
      <c r="BM150" s="2130"/>
      <c r="BN150" s="2131"/>
    </row>
    <row r="151" spans="2:66" ht="20.25" customHeight="1" x14ac:dyDescent="0.15">
      <c r="B151" s="2049">
        <f>B149+1</f>
        <v>68</v>
      </c>
      <c r="C151" s="2420"/>
      <c r="D151" s="2422"/>
      <c r="E151" s="2036"/>
      <c r="F151" s="2423"/>
      <c r="G151" s="2121"/>
      <c r="H151" s="2122"/>
      <c r="I151" s="761"/>
      <c r="J151" s="762"/>
      <c r="K151" s="761"/>
      <c r="L151" s="762"/>
      <c r="M151" s="2123"/>
      <c r="N151" s="2124"/>
      <c r="O151" s="2125"/>
      <c r="P151" s="2126"/>
      <c r="Q151" s="2126"/>
      <c r="R151" s="2122"/>
      <c r="S151" s="2066"/>
      <c r="T151" s="2067"/>
      <c r="U151" s="2067"/>
      <c r="V151" s="2067"/>
      <c r="W151" s="2068"/>
      <c r="X151" s="776" t="s">
        <v>887</v>
      </c>
      <c r="Y151" s="777"/>
      <c r="Z151" s="778"/>
      <c r="AA151" s="549"/>
      <c r="AB151" s="550"/>
      <c r="AC151" s="550"/>
      <c r="AD151" s="550"/>
      <c r="AE151" s="550"/>
      <c r="AF151" s="550"/>
      <c r="AG151" s="551"/>
      <c r="AH151" s="549"/>
      <c r="AI151" s="550"/>
      <c r="AJ151" s="550"/>
      <c r="AK151" s="550"/>
      <c r="AL151" s="550"/>
      <c r="AM151" s="550"/>
      <c r="AN151" s="551"/>
      <c r="AO151" s="549"/>
      <c r="AP151" s="550"/>
      <c r="AQ151" s="550"/>
      <c r="AR151" s="550"/>
      <c r="AS151" s="550"/>
      <c r="AT151" s="550"/>
      <c r="AU151" s="551"/>
      <c r="AV151" s="549"/>
      <c r="AW151" s="550"/>
      <c r="AX151" s="550"/>
      <c r="AY151" s="550"/>
      <c r="AZ151" s="550"/>
      <c r="BA151" s="550"/>
      <c r="BB151" s="551"/>
      <c r="BC151" s="549"/>
      <c r="BD151" s="550"/>
      <c r="BE151" s="772"/>
      <c r="BF151" s="2127"/>
      <c r="BG151" s="2128"/>
      <c r="BH151" s="2116"/>
      <c r="BI151" s="2117"/>
      <c r="BJ151" s="2118"/>
      <c r="BK151" s="2119"/>
      <c r="BL151" s="2119"/>
      <c r="BM151" s="2119"/>
      <c r="BN151" s="2120"/>
    </row>
    <row r="152" spans="2:66" ht="20.25" customHeight="1" x14ac:dyDescent="0.15">
      <c r="B152" s="2050"/>
      <c r="C152" s="2421"/>
      <c r="D152" s="2424"/>
      <c r="E152" s="2036"/>
      <c r="F152" s="2423"/>
      <c r="G152" s="2135"/>
      <c r="H152" s="2136"/>
      <c r="I152" s="779"/>
      <c r="J152" s="780">
        <f>G151</f>
        <v>0</v>
      </c>
      <c r="K152" s="779"/>
      <c r="L152" s="780">
        <f>M151</f>
        <v>0</v>
      </c>
      <c r="M152" s="2137"/>
      <c r="N152" s="2138"/>
      <c r="O152" s="2139"/>
      <c r="P152" s="2140"/>
      <c r="Q152" s="2140"/>
      <c r="R152" s="2136"/>
      <c r="S152" s="2066"/>
      <c r="T152" s="2067"/>
      <c r="U152" s="2067"/>
      <c r="V152" s="2067"/>
      <c r="W152" s="2068"/>
      <c r="X152" s="773" t="s">
        <v>888</v>
      </c>
      <c r="Y152" s="774"/>
      <c r="Z152" s="775"/>
      <c r="AA152" s="557" t="str">
        <f>IF(AA151="","",VLOOKUP(AA151,'[9]シフト記号表（従来型・ユニット型共通）'!$C$6:$L$47,10,FALSE))</f>
        <v/>
      </c>
      <c r="AB152" s="558" t="str">
        <f>IF(AB151="","",VLOOKUP(AB151,'[9]シフト記号表（従来型・ユニット型共通）'!$C$6:$L$47,10,FALSE))</f>
        <v/>
      </c>
      <c r="AC152" s="558" t="str">
        <f>IF(AC151="","",VLOOKUP(AC151,'[9]シフト記号表（従来型・ユニット型共通）'!$C$6:$L$47,10,FALSE))</f>
        <v/>
      </c>
      <c r="AD152" s="558" t="str">
        <f>IF(AD151="","",VLOOKUP(AD151,'[9]シフト記号表（従来型・ユニット型共通）'!$C$6:$L$47,10,FALSE))</f>
        <v/>
      </c>
      <c r="AE152" s="558" t="str">
        <f>IF(AE151="","",VLOOKUP(AE151,'[9]シフト記号表（従来型・ユニット型共通）'!$C$6:$L$47,10,FALSE))</f>
        <v/>
      </c>
      <c r="AF152" s="558" t="str">
        <f>IF(AF151="","",VLOOKUP(AF151,'[9]シフト記号表（従来型・ユニット型共通）'!$C$6:$L$47,10,FALSE))</f>
        <v/>
      </c>
      <c r="AG152" s="559" t="str">
        <f>IF(AG151="","",VLOOKUP(AG151,'[9]シフト記号表（従来型・ユニット型共通）'!$C$6:$L$47,10,FALSE))</f>
        <v/>
      </c>
      <c r="AH152" s="557" t="str">
        <f>IF(AH151="","",VLOOKUP(AH151,'[9]シフト記号表（従来型・ユニット型共通）'!$C$6:$L$47,10,FALSE))</f>
        <v/>
      </c>
      <c r="AI152" s="558" t="str">
        <f>IF(AI151="","",VLOOKUP(AI151,'[9]シフト記号表（従来型・ユニット型共通）'!$C$6:$L$47,10,FALSE))</f>
        <v/>
      </c>
      <c r="AJ152" s="558" t="str">
        <f>IF(AJ151="","",VLOOKUP(AJ151,'[9]シフト記号表（従来型・ユニット型共通）'!$C$6:$L$47,10,FALSE))</f>
        <v/>
      </c>
      <c r="AK152" s="558" t="str">
        <f>IF(AK151="","",VLOOKUP(AK151,'[9]シフト記号表（従来型・ユニット型共通）'!$C$6:$L$47,10,FALSE))</f>
        <v/>
      </c>
      <c r="AL152" s="558" t="str">
        <f>IF(AL151="","",VLOOKUP(AL151,'[9]シフト記号表（従来型・ユニット型共通）'!$C$6:$L$47,10,FALSE))</f>
        <v/>
      </c>
      <c r="AM152" s="558" t="str">
        <f>IF(AM151="","",VLOOKUP(AM151,'[9]シフト記号表（従来型・ユニット型共通）'!$C$6:$L$47,10,FALSE))</f>
        <v/>
      </c>
      <c r="AN152" s="559" t="str">
        <f>IF(AN151="","",VLOOKUP(AN151,'[9]シフト記号表（従来型・ユニット型共通）'!$C$6:$L$47,10,FALSE))</f>
        <v/>
      </c>
      <c r="AO152" s="557" t="str">
        <f>IF(AO151="","",VLOOKUP(AO151,'[9]シフト記号表（従来型・ユニット型共通）'!$C$6:$L$47,10,FALSE))</f>
        <v/>
      </c>
      <c r="AP152" s="558" t="str">
        <f>IF(AP151="","",VLOOKUP(AP151,'[9]シフト記号表（従来型・ユニット型共通）'!$C$6:$L$47,10,FALSE))</f>
        <v/>
      </c>
      <c r="AQ152" s="558" t="str">
        <f>IF(AQ151="","",VLOOKUP(AQ151,'[9]シフト記号表（従来型・ユニット型共通）'!$C$6:$L$47,10,FALSE))</f>
        <v/>
      </c>
      <c r="AR152" s="558" t="str">
        <f>IF(AR151="","",VLOOKUP(AR151,'[9]シフト記号表（従来型・ユニット型共通）'!$C$6:$L$47,10,FALSE))</f>
        <v/>
      </c>
      <c r="AS152" s="558" t="str">
        <f>IF(AS151="","",VLOOKUP(AS151,'[9]シフト記号表（従来型・ユニット型共通）'!$C$6:$L$47,10,FALSE))</f>
        <v/>
      </c>
      <c r="AT152" s="558" t="str">
        <f>IF(AT151="","",VLOOKUP(AT151,'[9]シフト記号表（従来型・ユニット型共通）'!$C$6:$L$47,10,FALSE))</f>
        <v/>
      </c>
      <c r="AU152" s="559" t="str">
        <f>IF(AU151="","",VLOOKUP(AU151,'[9]シフト記号表（従来型・ユニット型共通）'!$C$6:$L$47,10,FALSE))</f>
        <v/>
      </c>
      <c r="AV152" s="557" t="str">
        <f>IF(AV151="","",VLOOKUP(AV151,'[9]シフト記号表（従来型・ユニット型共通）'!$C$6:$L$47,10,FALSE))</f>
        <v/>
      </c>
      <c r="AW152" s="558" t="str">
        <f>IF(AW151="","",VLOOKUP(AW151,'[9]シフト記号表（従来型・ユニット型共通）'!$C$6:$L$47,10,FALSE))</f>
        <v/>
      </c>
      <c r="AX152" s="558" t="str">
        <f>IF(AX151="","",VLOOKUP(AX151,'[9]シフト記号表（従来型・ユニット型共通）'!$C$6:$L$47,10,FALSE))</f>
        <v/>
      </c>
      <c r="AY152" s="558" t="str">
        <f>IF(AY151="","",VLOOKUP(AY151,'[9]シフト記号表（従来型・ユニット型共通）'!$C$6:$L$47,10,FALSE))</f>
        <v/>
      </c>
      <c r="AZ152" s="558" t="str">
        <f>IF(AZ151="","",VLOOKUP(AZ151,'[9]シフト記号表（従来型・ユニット型共通）'!$C$6:$L$47,10,FALSE))</f>
        <v/>
      </c>
      <c r="BA152" s="558" t="str">
        <f>IF(BA151="","",VLOOKUP(BA151,'[9]シフト記号表（従来型・ユニット型共通）'!$C$6:$L$47,10,FALSE))</f>
        <v/>
      </c>
      <c r="BB152" s="559" t="str">
        <f>IF(BB151="","",VLOOKUP(BB151,'[9]シフト記号表（従来型・ユニット型共通）'!$C$6:$L$47,10,FALSE))</f>
        <v/>
      </c>
      <c r="BC152" s="557" t="str">
        <f>IF(BC151="","",VLOOKUP(BC151,'[9]シフト記号表（従来型・ユニット型共通）'!$C$6:$L$47,10,FALSE))</f>
        <v/>
      </c>
      <c r="BD152" s="558" t="str">
        <f>IF(BD151="","",VLOOKUP(BD151,'[9]シフト記号表（従来型・ユニット型共通）'!$C$6:$L$47,10,FALSE))</f>
        <v/>
      </c>
      <c r="BE152" s="558" t="str">
        <f>IF(BE151="","",VLOOKUP(BE151,'[9]シフト記号表（従来型・ユニット型共通）'!$C$6:$L$47,10,FALSE))</f>
        <v/>
      </c>
      <c r="BF152" s="2132">
        <f>IF($BI$3="４週",SUM(AA152:BB152),IF($BI$3="暦月",SUM(AA152:BE152),""))</f>
        <v>0</v>
      </c>
      <c r="BG152" s="2133"/>
      <c r="BH152" s="2134">
        <f>IF($BI$3="４週",BF152/4,IF($BI$3="暦月",(BF152/($BI$8/7)),""))</f>
        <v>0</v>
      </c>
      <c r="BI152" s="2133"/>
      <c r="BJ152" s="2129"/>
      <c r="BK152" s="2130"/>
      <c r="BL152" s="2130"/>
      <c r="BM152" s="2130"/>
      <c r="BN152" s="2131"/>
    </row>
    <row r="153" spans="2:66" ht="20.25" customHeight="1" x14ac:dyDescent="0.15">
      <c r="B153" s="2049">
        <f>B151+1</f>
        <v>69</v>
      </c>
      <c r="C153" s="2420"/>
      <c r="D153" s="2422"/>
      <c r="E153" s="2036"/>
      <c r="F153" s="2423"/>
      <c r="G153" s="2121"/>
      <c r="H153" s="2122"/>
      <c r="I153" s="761"/>
      <c r="J153" s="762"/>
      <c r="K153" s="761"/>
      <c r="L153" s="762"/>
      <c r="M153" s="2123"/>
      <c r="N153" s="2124"/>
      <c r="O153" s="2125"/>
      <c r="P153" s="2126"/>
      <c r="Q153" s="2126"/>
      <c r="R153" s="2122"/>
      <c r="S153" s="2066"/>
      <c r="T153" s="2067"/>
      <c r="U153" s="2067"/>
      <c r="V153" s="2067"/>
      <c r="W153" s="2068"/>
      <c r="X153" s="776" t="s">
        <v>887</v>
      </c>
      <c r="Y153" s="777"/>
      <c r="Z153" s="778"/>
      <c r="AA153" s="549"/>
      <c r="AB153" s="550"/>
      <c r="AC153" s="550"/>
      <c r="AD153" s="550"/>
      <c r="AE153" s="550"/>
      <c r="AF153" s="550"/>
      <c r="AG153" s="551"/>
      <c r="AH153" s="549"/>
      <c r="AI153" s="550"/>
      <c r="AJ153" s="550"/>
      <c r="AK153" s="550"/>
      <c r="AL153" s="550"/>
      <c r="AM153" s="550"/>
      <c r="AN153" s="551"/>
      <c r="AO153" s="549"/>
      <c r="AP153" s="550"/>
      <c r="AQ153" s="550"/>
      <c r="AR153" s="550"/>
      <c r="AS153" s="550"/>
      <c r="AT153" s="550"/>
      <c r="AU153" s="551"/>
      <c r="AV153" s="549"/>
      <c r="AW153" s="550"/>
      <c r="AX153" s="550"/>
      <c r="AY153" s="550"/>
      <c r="AZ153" s="550"/>
      <c r="BA153" s="550"/>
      <c r="BB153" s="551"/>
      <c r="BC153" s="549"/>
      <c r="BD153" s="550"/>
      <c r="BE153" s="772"/>
      <c r="BF153" s="2127"/>
      <c r="BG153" s="2128"/>
      <c r="BH153" s="2116"/>
      <c r="BI153" s="2117"/>
      <c r="BJ153" s="2118"/>
      <c r="BK153" s="2119"/>
      <c r="BL153" s="2119"/>
      <c r="BM153" s="2119"/>
      <c r="BN153" s="2120"/>
    </row>
    <row r="154" spans="2:66" ht="20.25" customHeight="1" x14ac:dyDescent="0.15">
      <c r="B154" s="2050"/>
      <c r="C154" s="2421"/>
      <c r="D154" s="2424"/>
      <c r="E154" s="2036"/>
      <c r="F154" s="2423"/>
      <c r="G154" s="2135"/>
      <c r="H154" s="2136"/>
      <c r="I154" s="779"/>
      <c r="J154" s="780">
        <f>G153</f>
        <v>0</v>
      </c>
      <c r="K154" s="779"/>
      <c r="L154" s="780">
        <f>M153</f>
        <v>0</v>
      </c>
      <c r="M154" s="2137"/>
      <c r="N154" s="2138"/>
      <c r="O154" s="2139"/>
      <c r="P154" s="2140"/>
      <c r="Q154" s="2140"/>
      <c r="R154" s="2136"/>
      <c r="S154" s="2066"/>
      <c r="T154" s="2067"/>
      <c r="U154" s="2067"/>
      <c r="V154" s="2067"/>
      <c r="W154" s="2068"/>
      <c r="X154" s="773" t="s">
        <v>888</v>
      </c>
      <c r="Y154" s="774"/>
      <c r="Z154" s="775"/>
      <c r="AA154" s="557" t="str">
        <f>IF(AA153="","",VLOOKUP(AA153,'[9]シフト記号表（従来型・ユニット型共通）'!$C$6:$L$47,10,FALSE))</f>
        <v/>
      </c>
      <c r="AB154" s="558" t="str">
        <f>IF(AB153="","",VLOOKUP(AB153,'[9]シフト記号表（従来型・ユニット型共通）'!$C$6:$L$47,10,FALSE))</f>
        <v/>
      </c>
      <c r="AC154" s="558" t="str">
        <f>IF(AC153="","",VLOOKUP(AC153,'[9]シフト記号表（従来型・ユニット型共通）'!$C$6:$L$47,10,FALSE))</f>
        <v/>
      </c>
      <c r="AD154" s="558" t="str">
        <f>IF(AD153="","",VLOOKUP(AD153,'[9]シフト記号表（従来型・ユニット型共通）'!$C$6:$L$47,10,FALSE))</f>
        <v/>
      </c>
      <c r="AE154" s="558" t="str">
        <f>IF(AE153="","",VLOOKUP(AE153,'[9]シフト記号表（従来型・ユニット型共通）'!$C$6:$L$47,10,FALSE))</f>
        <v/>
      </c>
      <c r="AF154" s="558" t="str">
        <f>IF(AF153="","",VLOOKUP(AF153,'[9]シフト記号表（従来型・ユニット型共通）'!$C$6:$L$47,10,FALSE))</f>
        <v/>
      </c>
      <c r="AG154" s="559" t="str">
        <f>IF(AG153="","",VLOOKUP(AG153,'[9]シフト記号表（従来型・ユニット型共通）'!$C$6:$L$47,10,FALSE))</f>
        <v/>
      </c>
      <c r="AH154" s="557" t="str">
        <f>IF(AH153="","",VLOOKUP(AH153,'[9]シフト記号表（従来型・ユニット型共通）'!$C$6:$L$47,10,FALSE))</f>
        <v/>
      </c>
      <c r="AI154" s="558" t="str">
        <f>IF(AI153="","",VLOOKUP(AI153,'[9]シフト記号表（従来型・ユニット型共通）'!$C$6:$L$47,10,FALSE))</f>
        <v/>
      </c>
      <c r="AJ154" s="558" t="str">
        <f>IF(AJ153="","",VLOOKUP(AJ153,'[9]シフト記号表（従来型・ユニット型共通）'!$C$6:$L$47,10,FALSE))</f>
        <v/>
      </c>
      <c r="AK154" s="558" t="str">
        <f>IF(AK153="","",VLOOKUP(AK153,'[9]シフト記号表（従来型・ユニット型共通）'!$C$6:$L$47,10,FALSE))</f>
        <v/>
      </c>
      <c r="AL154" s="558" t="str">
        <f>IF(AL153="","",VLOOKUP(AL153,'[9]シフト記号表（従来型・ユニット型共通）'!$C$6:$L$47,10,FALSE))</f>
        <v/>
      </c>
      <c r="AM154" s="558" t="str">
        <f>IF(AM153="","",VLOOKUP(AM153,'[9]シフト記号表（従来型・ユニット型共通）'!$C$6:$L$47,10,FALSE))</f>
        <v/>
      </c>
      <c r="AN154" s="559" t="str">
        <f>IF(AN153="","",VLOOKUP(AN153,'[9]シフト記号表（従来型・ユニット型共通）'!$C$6:$L$47,10,FALSE))</f>
        <v/>
      </c>
      <c r="AO154" s="557" t="str">
        <f>IF(AO153="","",VLOOKUP(AO153,'[9]シフト記号表（従来型・ユニット型共通）'!$C$6:$L$47,10,FALSE))</f>
        <v/>
      </c>
      <c r="AP154" s="558" t="str">
        <f>IF(AP153="","",VLOOKUP(AP153,'[9]シフト記号表（従来型・ユニット型共通）'!$C$6:$L$47,10,FALSE))</f>
        <v/>
      </c>
      <c r="AQ154" s="558" t="str">
        <f>IF(AQ153="","",VLOOKUP(AQ153,'[9]シフト記号表（従来型・ユニット型共通）'!$C$6:$L$47,10,FALSE))</f>
        <v/>
      </c>
      <c r="AR154" s="558" t="str">
        <f>IF(AR153="","",VLOOKUP(AR153,'[9]シフト記号表（従来型・ユニット型共通）'!$C$6:$L$47,10,FALSE))</f>
        <v/>
      </c>
      <c r="AS154" s="558" t="str">
        <f>IF(AS153="","",VLOOKUP(AS153,'[9]シフト記号表（従来型・ユニット型共通）'!$C$6:$L$47,10,FALSE))</f>
        <v/>
      </c>
      <c r="AT154" s="558" t="str">
        <f>IF(AT153="","",VLOOKUP(AT153,'[9]シフト記号表（従来型・ユニット型共通）'!$C$6:$L$47,10,FALSE))</f>
        <v/>
      </c>
      <c r="AU154" s="559" t="str">
        <f>IF(AU153="","",VLOOKUP(AU153,'[9]シフト記号表（従来型・ユニット型共通）'!$C$6:$L$47,10,FALSE))</f>
        <v/>
      </c>
      <c r="AV154" s="557" t="str">
        <f>IF(AV153="","",VLOOKUP(AV153,'[9]シフト記号表（従来型・ユニット型共通）'!$C$6:$L$47,10,FALSE))</f>
        <v/>
      </c>
      <c r="AW154" s="558" t="str">
        <f>IF(AW153="","",VLOOKUP(AW153,'[9]シフト記号表（従来型・ユニット型共通）'!$C$6:$L$47,10,FALSE))</f>
        <v/>
      </c>
      <c r="AX154" s="558" t="str">
        <f>IF(AX153="","",VLOOKUP(AX153,'[9]シフト記号表（従来型・ユニット型共通）'!$C$6:$L$47,10,FALSE))</f>
        <v/>
      </c>
      <c r="AY154" s="558" t="str">
        <f>IF(AY153="","",VLOOKUP(AY153,'[9]シフト記号表（従来型・ユニット型共通）'!$C$6:$L$47,10,FALSE))</f>
        <v/>
      </c>
      <c r="AZ154" s="558" t="str">
        <f>IF(AZ153="","",VLOOKUP(AZ153,'[9]シフト記号表（従来型・ユニット型共通）'!$C$6:$L$47,10,FALSE))</f>
        <v/>
      </c>
      <c r="BA154" s="558" t="str">
        <f>IF(BA153="","",VLOOKUP(BA153,'[9]シフト記号表（従来型・ユニット型共通）'!$C$6:$L$47,10,FALSE))</f>
        <v/>
      </c>
      <c r="BB154" s="559" t="str">
        <f>IF(BB153="","",VLOOKUP(BB153,'[9]シフト記号表（従来型・ユニット型共通）'!$C$6:$L$47,10,FALSE))</f>
        <v/>
      </c>
      <c r="BC154" s="557" t="str">
        <f>IF(BC153="","",VLOOKUP(BC153,'[9]シフト記号表（従来型・ユニット型共通）'!$C$6:$L$47,10,FALSE))</f>
        <v/>
      </c>
      <c r="BD154" s="558" t="str">
        <f>IF(BD153="","",VLOOKUP(BD153,'[9]シフト記号表（従来型・ユニット型共通）'!$C$6:$L$47,10,FALSE))</f>
        <v/>
      </c>
      <c r="BE154" s="558" t="str">
        <f>IF(BE153="","",VLOOKUP(BE153,'[9]シフト記号表（従来型・ユニット型共通）'!$C$6:$L$47,10,FALSE))</f>
        <v/>
      </c>
      <c r="BF154" s="2132">
        <f>IF($BI$3="４週",SUM(AA154:BB154),IF($BI$3="暦月",SUM(AA154:BE154),""))</f>
        <v>0</v>
      </c>
      <c r="BG154" s="2133"/>
      <c r="BH154" s="2134">
        <f>IF($BI$3="４週",BF154/4,IF($BI$3="暦月",(BF154/($BI$8/7)),""))</f>
        <v>0</v>
      </c>
      <c r="BI154" s="2133"/>
      <c r="BJ154" s="2129"/>
      <c r="BK154" s="2130"/>
      <c r="BL154" s="2130"/>
      <c r="BM154" s="2130"/>
      <c r="BN154" s="2131"/>
    </row>
    <row r="155" spans="2:66" ht="20.25" customHeight="1" x14ac:dyDescent="0.15">
      <c r="B155" s="2049">
        <f>B153+1</f>
        <v>70</v>
      </c>
      <c r="C155" s="2420"/>
      <c r="D155" s="2422"/>
      <c r="E155" s="2036"/>
      <c r="F155" s="2423"/>
      <c r="G155" s="2121"/>
      <c r="H155" s="2122"/>
      <c r="I155" s="761"/>
      <c r="J155" s="762"/>
      <c r="K155" s="761"/>
      <c r="L155" s="762"/>
      <c r="M155" s="2123"/>
      <c r="N155" s="2124"/>
      <c r="O155" s="2125"/>
      <c r="P155" s="2126"/>
      <c r="Q155" s="2126"/>
      <c r="R155" s="2122"/>
      <c r="S155" s="2066"/>
      <c r="T155" s="2067"/>
      <c r="U155" s="2067"/>
      <c r="V155" s="2067"/>
      <c r="W155" s="2068"/>
      <c r="X155" s="776" t="s">
        <v>887</v>
      </c>
      <c r="Y155" s="777"/>
      <c r="Z155" s="778"/>
      <c r="AA155" s="549"/>
      <c r="AB155" s="550"/>
      <c r="AC155" s="550"/>
      <c r="AD155" s="550"/>
      <c r="AE155" s="550"/>
      <c r="AF155" s="550"/>
      <c r="AG155" s="551"/>
      <c r="AH155" s="549"/>
      <c r="AI155" s="550"/>
      <c r="AJ155" s="550"/>
      <c r="AK155" s="550"/>
      <c r="AL155" s="550"/>
      <c r="AM155" s="550"/>
      <c r="AN155" s="551"/>
      <c r="AO155" s="549"/>
      <c r="AP155" s="550"/>
      <c r="AQ155" s="550"/>
      <c r="AR155" s="550"/>
      <c r="AS155" s="550"/>
      <c r="AT155" s="550"/>
      <c r="AU155" s="551"/>
      <c r="AV155" s="549"/>
      <c r="AW155" s="550"/>
      <c r="AX155" s="550"/>
      <c r="AY155" s="550"/>
      <c r="AZ155" s="550"/>
      <c r="BA155" s="550"/>
      <c r="BB155" s="551"/>
      <c r="BC155" s="549"/>
      <c r="BD155" s="550"/>
      <c r="BE155" s="772"/>
      <c r="BF155" s="2127"/>
      <c r="BG155" s="2128"/>
      <c r="BH155" s="2116"/>
      <c r="BI155" s="2117"/>
      <c r="BJ155" s="2118"/>
      <c r="BK155" s="2119"/>
      <c r="BL155" s="2119"/>
      <c r="BM155" s="2119"/>
      <c r="BN155" s="2120"/>
    </row>
    <row r="156" spans="2:66" ht="20.25" customHeight="1" x14ac:dyDescent="0.15">
      <c r="B156" s="2050"/>
      <c r="C156" s="2421"/>
      <c r="D156" s="2424"/>
      <c r="E156" s="2036"/>
      <c r="F156" s="2423"/>
      <c r="G156" s="2135"/>
      <c r="H156" s="2136"/>
      <c r="I156" s="779"/>
      <c r="J156" s="780">
        <f>G155</f>
        <v>0</v>
      </c>
      <c r="K156" s="779"/>
      <c r="L156" s="780">
        <f>M155</f>
        <v>0</v>
      </c>
      <c r="M156" s="2137"/>
      <c r="N156" s="2138"/>
      <c r="O156" s="2139"/>
      <c r="P156" s="2140"/>
      <c r="Q156" s="2140"/>
      <c r="R156" s="2136"/>
      <c r="S156" s="2066"/>
      <c r="T156" s="2067"/>
      <c r="U156" s="2067"/>
      <c r="V156" s="2067"/>
      <c r="W156" s="2068"/>
      <c r="X156" s="773" t="s">
        <v>888</v>
      </c>
      <c r="Y156" s="774"/>
      <c r="Z156" s="775"/>
      <c r="AA156" s="557" t="str">
        <f>IF(AA155="","",VLOOKUP(AA155,'[9]シフト記号表（従来型・ユニット型共通）'!$C$6:$L$47,10,FALSE))</f>
        <v/>
      </c>
      <c r="AB156" s="558" t="str">
        <f>IF(AB155="","",VLOOKUP(AB155,'[9]シフト記号表（従来型・ユニット型共通）'!$C$6:$L$47,10,FALSE))</f>
        <v/>
      </c>
      <c r="AC156" s="558" t="str">
        <f>IF(AC155="","",VLOOKUP(AC155,'[9]シフト記号表（従来型・ユニット型共通）'!$C$6:$L$47,10,FALSE))</f>
        <v/>
      </c>
      <c r="AD156" s="558" t="str">
        <f>IF(AD155="","",VLOOKUP(AD155,'[9]シフト記号表（従来型・ユニット型共通）'!$C$6:$L$47,10,FALSE))</f>
        <v/>
      </c>
      <c r="AE156" s="558" t="str">
        <f>IF(AE155="","",VLOOKUP(AE155,'[9]シフト記号表（従来型・ユニット型共通）'!$C$6:$L$47,10,FALSE))</f>
        <v/>
      </c>
      <c r="AF156" s="558" t="str">
        <f>IF(AF155="","",VLOOKUP(AF155,'[9]シフト記号表（従来型・ユニット型共通）'!$C$6:$L$47,10,FALSE))</f>
        <v/>
      </c>
      <c r="AG156" s="559" t="str">
        <f>IF(AG155="","",VLOOKUP(AG155,'[9]シフト記号表（従来型・ユニット型共通）'!$C$6:$L$47,10,FALSE))</f>
        <v/>
      </c>
      <c r="AH156" s="557" t="str">
        <f>IF(AH155="","",VLOOKUP(AH155,'[9]シフト記号表（従来型・ユニット型共通）'!$C$6:$L$47,10,FALSE))</f>
        <v/>
      </c>
      <c r="AI156" s="558" t="str">
        <f>IF(AI155="","",VLOOKUP(AI155,'[9]シフト記号表（従来型・ユニット型共通）'!$C$6:$L$47,10,FALSE))</f>
        <v/>
      </c>
      <c r="AJ156" s="558" t="str">
        <f>IF(AJ155="","",VLOOKUP(AJ155,'[9]シフト記号表（従来型・ユニット型共通）'!$C$6:$L$47,10,FALSE))</f>
        <v/>
      </c>
      <c r="AK156" s="558" t="str">
        <f>IF(AK155="","",VLOOKUP(AK155,'[9]シフト記号表（従来型・ユニット型共通）'!$C$6:$L$47,10,FALSE))</f>
        <v/>
      </c>
      <c r="AL156" s="558" t="str">
        <f>IF(AL155="","",VLOOKUP(AL155,'[9]シフト記号表（従来型・ユニット型共通）'!$C$6:$L$47,10,FALSE))</f>
        <v/>
      </c>
      <c r="AM156" s="558" t="str">
        <f>IF(AM155="","",VLOOKUP(AM155,'[9]シフト記号表（従来型・ユニット型共通）'!$C$6:$L$47,10,FALSE))</f>
        <v/>
      </c>
      <c r="AN156" s="559" t="str">
        <f>IF(AN155="","",VLOOKUP(AN155,'[9]シフト記号表（従来型・ユニット型共通）'!$C$6:$L$47,10,FALSE))</f>
        <v/>
      </c>
      <c r="AO156" s="557" t="str">
        <f>IF(AO155="","",VLOOKUP(AO155,'[9]シフト記号表（従来型・ユニット型共通）'!$C$6:$L$47,10,FALSE))</f>
        <v/>
      </c>
      <c r="AP156" s="558" t="str">
        <f>IF(AP155="","",VLOOKUP(AP155,'[9]シフト記号表（従来型・ユニット型共通）'!$C$6:$L$47,10,FALSE))</f>
        <v/>
      </c>
      <c r="AQ156" s="558" t="str">
        <f>IF(AQ155="","",VLOOKUP(AQ155,'[9]シフト記号表（従来型・ユニット型共通）'!$C$6:$L$47,10,FALSE))</f>
        <v/>
      </c>
      <c r="AR156" s="558" t="str">
        <f>IF(AR155="","",VLOOKUP(AR155,'[9]シフト記号表（従来型・ユニット型共通）'!$C$6:$L$47,10,FALSE))</f>
        <v/>
      </c>
      <c r="AS156" s="558" t="str">
        <f>IF(AS155="","",VLOOKUP(AS155,'[9]シフト記号表（従来型・ユニット型共通）'!$C$6:$L$47,10,FALSE))</f>
        <v/>
      </c>
      <c r="AT156" s="558" t="str">
        <f>IF(AT155="","",VLOOKUP(AT155,'[9]シフト記号表（従来型・ユニット型共通）'!$C$6:$L$47,10,FALSE))</f>
        <v/>
      </c>
      <c r="AU156" s="559" t="str">
        <f>IF(AU155="","",VLOOKUP(AU155,'[9]シフト記号表（従来型・ユニット型共通）'!$C$6:$L$47,10,FALSE))</f>
        <v/>
      </c>
      <c r="AV156" s="557" t="str">
        <f>IF(AV155="","",VLOOKUP(AV155,'[9]シフト記号表（従来型・ユニット型共通）'!$C$6:$L$47,10,FALSE))</f>
        <v/>
      </c>
      <c r="AW156" s="558" t="str">
        <f>IF(AW155="","",VLOOKUP(AW155,'[9]シフト記号表（従来型・ユニット型共通）'!$C$6:$L$47,10,FALSE))</f>
        <v/>
      </c>
      <c r="AX156" s="558" t="str">
        <f>IF(AX155="","",VLOOKUP(AX155,'[9]シフト記号表（従来型・ユニット型共通）'!$C$6:$L$47,10,FALSE))</f>
        <v/>
      </c>
      <c r="AY156" s="558" t="str">
        <f>IF(AY155="","",VLOOKUP(AY155,'[9]シフト記号表（従来型・ユニット型共通）'!$C$6:$L$47,10,FALSE))</f>
        <v/>
      </c>
      <c r="AZ156" s="558" t="str">
        <f>IF(AZ155="","",VLOOKUP(AZ155,'[9]シフト記号表（従来型・ユニット型共通）'!$C$6:$L$47,10,FALSE))</f>
        <v/>
      </c>
      <c r="BA156" s="558" t="str">
        <f>IF(BA155="","",VLOOKUP(BA155,'[9]シフト記号表（従来型・ユニット型共通）'!$C$6:$L$47,10,FALSE))</f>
        <v/>
      </c>
      <c r="BB156" s="559" t="str">
        <f>IF(BB155="","",VLOOKUP(BB155,'[9]シフト記号表（従来型・ユニット型共通）'!$C$6:$L$47,10,FALSE))</f>
        <v/>
      </c>
      <c r="BC156" s="557" t="str">
        <f>IF(BC155="","",VLOOKUP(BC155,'[9]シフト記号表（従来型・ユニット型共通）'!$C$6:$L$47,10,FALSE))</f>
        <v/>
      </c>
      <c r="BD156" s="558" t="str">
        <f>IF(BD155="","",VLOOKUP(BD155,'[9]シフト記号表（従来型・ユニット型共通）'!$C$6:$L$47,10,FALSE))</f>
        <v/>
      </c>
      <c r="BE156" s="558" t="str">
        <f>IF(BE155="","",VLOOKUP(BE155,'[9]シフト記号表（従来型・ユニット型共通）'!$C$6:$L$47,10,FALSE))</f>
        <v/>
      </c>
      <c r="BF156" s="2132">
        <f>IF($BI$3="４週",SUM(AA156:BB156),IF($BI$3="暦月",SUM(AA156:BE156),""))</f>
        <v>0</v>
      </c>
      <c r="BG156" s="2133"/>
      <c r="BH156" s="2134">
        <f>IF($BI$3="４週",BF156/4,IF($BI$3="暦月",(BF156/($BI$8/7)),""))</f>
        <v>0</v>
      </c>
      <c r="BI156" s="2133"/>
      <c r="BJ156" s="2129"/>
      <c r="BK156" s="2130"/>
      <c r="BL156" s="2130"/>
      <c r="BM156" s="2130"/>
      <c r="BN156" s="2131"/>
    </row>
    <row r="157" spans="2:66" ht="20.25" customHeight="1" x14ac:dyDescent="0.15">
      <c r="B157" s="2049">
        <f>B155+1</f>
        <v>71</v>
      </c>
      <c r="C157" s="2420"/>
      <c r="D157" s="2422"/>
      <c r="E157" s="2036"/>
      <c r="F157" s="2423"/>
      <c r="G157" s="2121"/>
      <c r="H157" s="2122"/>
      <c r="I157" s="761"/>
      <c r="J157" s="762"/>
      <c r="K157" s="761"/>
      <c r="L157" s="762"/>
      <c r="M157" s="2123"/>
      <c r="N157" s="2124"/>
      <c r="O157" s="2125"/>
      <c r="P157" s="2126"/>
      <c r="Q157" s="2126"/>
      <c r="R157" s="2122"/>
      <c r="S157" s="2066"/>
      <c r="T157" s="2067"/>
      <c r="U157" s="2067"/>
      <c r="V157" s="2067"/>
      <c r="W157" s="2068"/>
      <c r="X157" s="776" t="s">
        <v>887</v>
      </c>
      <c r="Y157" s="777"/>
      <c r="Z157" s="778"/>
      <c r="AA157" s="549"/>
      <c r="AB157" s="550"/>
      <c r="AC157" s="550"/>
      <c r="AD157" s="550"/>
      <c r="AE157" s="550"/>
      <c r="AF157" s="550"/>
      <c r="AG157" s="551"/>
      <c r="AH157" s="549"/>
      <c r="AI157" s="550"/>
      <c r="AJ157" s="550"/>
      <c r="AK157" s="550"/>
      <c r="AL157" s="550"/>
      <c r="AM157" s="550"/>
      <c r="AN157" s="551"/>
      <c r="AO157" s="549"/>
      <c r="AP157" s="550"/>
      <c r="AQ157" s="550"/>
      <c r="AR157" s="550"/>
      <c r="AS157" s="550"/>
      <c r="AT157" s="550"/>
      <c r="AU157" s="551"/>
      <c r="AV157" s="549"/>
      <c r="AW157" s="550"/>
      <c r="AX157" s="550"/>
      <c r="AY157" s="550"/>
      <c r="AZ157" s="550"/>
      <c r="BA157" s="550"/>
      <c r="BB157" s="551"/>
      <c r="BC157" s="549"/>
      <c r="BD157" s="550"/>
      <c r="BE157" s="772"/>
      <c r="BF157" s="2127"/>
      <c r="BG157" s="2128"/>
      <c r="BH157" s="2116"/>
      <c r="BI157" s="2117"/>
      <c r="BJ157" s="2118"/>
      <c r="BK157" s="2119"/>
      <c r="BL157" s="2119"/>
      <c r="BM157" s="2119"/>
      <c r="BN157" s="2120"/>
    </row>
    <row r="158" spans="2:66" ht="20.25" customHeight="1" x14ac:dyDescent="0.15">
      <c r="B158" s="2050"/>
      <c r="C158" s="2421"/>
      <c r="D158" s="2424"/>
      <c r="E158" s="2036"/>
      <c r="F158" s="2423"/>
      <c r="G158" s="2135"/>
      <c r="H158" s="2136"/>
      <c r="I158" s="779"/>
      <c r="J158" s="780">
        <f>G157</f>
        <v>0</v>
      </c>
      <c r="K158" s="779"/>
      <c r="L158" s="780">
        <f>M157</f>
        <v>0</v>
      </c>
      <c r="M158" s="2137"/>
      <c r="N158" s="2138"/>
      <c r="O158" s="2139"/>
      <c r="P158" s="2140"/>
      <c r="Q158" s="2140"/>
      <c r="R158" s="2136"/>
      <c r="S158" s="2066"/>
      <c r="T158" s="2067"/>
      <c r="U158" s="2067"/>
      <c r="V158" s="2067"/>
      <c r="W158" s="2068"/>
      <c r="X158" s="773" t="s">
        <v>888</v>
      </c>
      <c r="Y158" s="774"/>
      <c r="Z158" s="775"/>
      <c r="AA158" s="557" t="str">
        <f>IF(AA157="","",VLOOKUP(AA157,'[9]シフト記号表（従来型・ユニット型共通）'!$C$6:$L$47,10,FALSE))</f>
        <v/>
      </c>
      <c r="AB158" s="558" t="str">
        <f>IF(AB157="","",VLOOKUP(AB157,'[9]シフト記号表（従来型・ユニット型共通）'!$C$6:$L$47,10,FALSE))</f>
        <v/>
      </c>
      <c r="AC158" s="558" t="str">
        <f>IF(AC157="","",VLOOKUP(AC157,'[9]シフト記号表（従来型・ユニット型共通）'!$C$6:$L$47,10,FALSE))</f>
        <v/>
      </c>
      <c r="AD158" s="558" t="str">
        <f>IF(AD157="","",VLOOKUP(AD157,'[9]シフト記号表（従来型・ユニット型共通）'!$C$6:$L$47,10,FALSE))</f>
        <v/>
      </c>
      <c r="AE158" s="558" t="str">
        <f>IF(AE157="","",VLOOKUP(AE157,'[9]シフト記号表（従来型・ユニット型共通）'!$C$6:$L$47,10,FALSE))</f>
        <v/>
      </c>
      <c r="AF158" s="558" t="str">
        <f>IF(AF157="","",VLOOKUP(AF157,'[9]シフト記号表（従来型・ユニット型共通）'!$C$6:$L$47,10,FALSE))</f>
        <v/>
      </c>
      <c r="AG158" s="559" t="str">
        <f>IF(AG157="","",VLOOKUP(AG157,'[9]シフト記号表（従来型・ユニット型共通）'!$C$6:$L$47,10,FALSE))</f>
        <v/>
      </c>
      <c r="AH158" s="557" t="str">
        <f>IF(AH157="","",VLOOKUP(AH157,'[9]シフト記号表（従来型・ユニット型共通）'!$C$6:$L$47,10,FALSE))</f>
        <v/>
      </c>
      <c r="AI158" s="558" t="str">
        <f>IF(AI157="","",VLOOKUP(AI157,'[9]シフト記号表（従来型・ユニット型共通）'!$C$6:$L$47,10,FALSE))</f>
        <v/>
      </c>
      <c r="AJ158" s="558" t="str">
        <f>IF(AJ157="","",VLOOKUP(AJ157,'[9]シフト記号表（従来型・ユニット型共通）'!$C$6:$L$47,10,FALSE))</f>
        <v/>
      </c>
      <c r="AK158" s="558" t="str">
        <f>IF(AK157="","",VLOOKUP(AK157,'[9]シフト記号表（従来型・ユニット型共通）'!$C$6:$L$47,10,FALSE))</f>
        <v/>
      </c>
      <c r="AL158" s="558" t="str">
        <f>IF(AL157="","",VLOOKUP(AL157,'[9]シフト記号表（従来型・ユニット型共通）'!$C$6:$L$47,10,FALSE))</f>
        <v/>
      </c>
      <c r="AM158" s="558" t="str">
        <f>IF(AM157="","",VLOOKUP(AM157,'[9]シフト記号表（従来型・ユニット型共通）'!$C$6:$L$47,10,FALSE))</f>
        <v/>
      </c>
      <c r="AN158" s="559" t="str">
        <f>IF(AN157="","",VLOOKUP(AN157,'[9]シフト記号表（従来型・ユニット型共通）'!$C$6:$L$47,10,FALSE))</f>
        <v/>
      </c>
      <c r="AO158" s="557" t="str">
        <f>IF(AO157="","",VLOOKUP(AO157,'[9]シフト記号表（従来型・ユニット型共通）'!$C$6:$L$47,10,FALSE))</f>
        <v/>
      </c>
      <c r="AP158" s="558" t="str">
        <f>IF(AP157="","",VLOOKUP(AP157,'[9]シフト記号表（従来型・ユニット型共通）'!$C$6:$L$47,10,FALSE))</f>
        <v/>
      </c>
      <c r="AQ158" s="558" t="str">
        <f>IF(AQ157="","",VLOOKUP(AQ157,'[9]シフト記号表（従来型・ユニット型共通）'!$C$6:$L$47,10,FALSE))</f>
        <v/>
      </c>
      <c r="AR158" s="558" t="str">
        <f>IF(AR157="","",VLOOKUP(AR157,'[9]シフト記号表（従来型・ユニット型共通）'!$C$6:$L$47,10,FALSE))</f>
        <v/>
      </c>
      <c r="AS158" s="558" t="str">
        <f>IF(AS157="","",VLOOKUP(AS157,'[9]シフト記号表（従来型・ユニット型共通）'!$C$6:$L$47,10,FALSE))</f>
        <v/>
      </c>
      <c r="AT158" s="558" t="str">
        <f>IF(AT157="","",VLOOKUP(AT157,'[9]シフト記号表（従来型・ユニット型共通）'!$C$6:$L$47,10,FALSE))</f>
        <v/>
      </c>
      <c r="AU158" s="559" t="str">
        <f>IF(AU157="","",VLOOKUP(AU157,'[9]シフト記号表（従来型・ユニット型共通）'!$C$6:$L$47,10,FALSE))</f>
        <v/>
      </c>
      <c r="AV158" s="557" t="str">
        <f>IF(AV157="","",VLOOKUP(AV157,'[9]シフト記号表（従来型・ユニット型共通）'!$C$6:$L$47,10,FALSE))</f>
        <v/>
      </c>
      <c r="AW158" s="558" t="str">
        <f>IF(AW157="","",VLOOKUP(AW157,'[9]シフト記号表（従来型・ユニット型共通）'!$C$6:$L$47,10,FALSE))</f>
        <v/>
      </c>
      <c r="AX158" s="558" t="str">
        <f>IF(AX157="","",VLOOKUP(AX157,'[9]シフト記号表（従来型・ユニット型共通）'!$C$6:$L$47,10,FALSE))</f>
        <v/>
      </c>
      <c r="AY158" s="558" t="str">
        <f>IF(AY157="","",VLOOKUP(AY157,'[9]シフト記号表（従来型・ユニット型共通）'!$C$6:$L$47,10,FALSE))</f>
        <v/>
      </c>
      <c r="AZ158" s="558" t="str">
        <f>IF(AZ157="","",VLOOKUP(AZ157,'[9]シフト記号表（従来型・ユニット型共通）'!$C$6:$L$47,10,FALSE))</f>
        <v/>
      </c>
      <c r="BA158" s="558" t="str">
        <f>IF(BA157="","",VLOOKUP(BA157,'[9]シフト記号表（従来型・ユニット型共通）'!$C$6:$L$47,10,FALSE))</f>
        <v/>
      </c>
      <c r="BB158" s="559" t="str">
        <f>IF(BB157="","",VLOOKUP(BB157,'[9]シフト記号表（従来型・ユニット型共通）'!$C$6:$L$47,10,FALSE))</f>
        <v/>
      </c>
      <c r="BC158" s="557" t="str">
        <f>IF(BC157="","",VLOOKUP(BC157,'[9]シフト記号表（従来型・ユニット型共通）'!$C$6:$L$47,10,FALSE))</f>
        <v/>
      </c>
      <c r="BD158" s="558" t="str">
        <f>IF(BD157="","",VLOOKUP(BD157,'[9]シフト記号表（従来型・ユニット型共通）'!$C$6:$L$47,10,FALSE))</f>
        <v/>
      </c>
      <c r="BE158" s="558" t="str">
        <f>IF(BE157="","",VLOOKUP(BE157,'[9]シフト記号表（従来型・ユニット型共通）'!$C$6:$L$47,10,FALSE))</f>
        <v/>
      </c>
      <c r="BF158" s="2132">
        <f>IF($BI$3="４週",SUM(AA158:BB158),IF($BI$3="暦月",SUM(AA158:BE158),""))</f>
        <v>0</v>
      </c>
      <c r="BG158" s="2133"/>
      <c r="BH158" s="2134">
        <f>IF($BI$3="４週",BF158/4,IF($BI$3="暦月",(BF158/($BI$8/7)),""))</f>
        <v>0</v>
      </c>
      <c r="BI158" s="2133"/>
      <c r="BJ158" s="2129"/>
      <c r="BK158" s="2130"/>
      <c r="BL158" s="2130"/>
      <c r="BM158" s="2130"/>
      <c r="BN158" s="2131"/>
    </row>
    <row r="159" spans="2:66" ht="20.25" customHeight="1" x14ac:dyDescent="0.15">
      <c r="B159" s="2049">
        <f>B157+1</f>
        <v>72</v>
      </c>
      <c r="C159" s="2420"/>
      <c r="D159" s="2422"/>
      <c r="E159" s="2036"/>
      <c r="F159" s="2423"/>
      <c r="G159" s="2121"/>
      <c r="H159" s="2122"/>
      <c r="I159" s="761"/>
      <c r="J159" s="762"/>
      <c r="K159" s="761"/>
      <c r="L159" s="762"/>
      <c r="M159" s="2123"/>
      <c r="N159" s="2124"/>
      <c r="O159" s="2125"/>
      <c r="P159" s="2126"/>
      <c r="Q159" s="2126"/>
      <c r="R159" s="2122"/>
      <c r="S159" s="2066"/>
      <c r="T159" s="2067"/>
      <c r="U159" s="2067"/>
      <c r="V159" s="2067"/>
      <c r="W159" s="2068"/>
      <c r="X159" s="776" t="s">
        <v>887</v>
      </c>
      <c r="Y159" s="777"/>
      <c r="Z159" s="778"/>
      <c r="AA159" s="549"/>
      <c r="AB159" s="550"/>
      <c r="AC159" s="550"/>
      <c r="AD159" s="550"/>
      <c r="AE159" s="550"/>
      <c r="AF159" s="550"/>
      <c r="AG159" s="551"/>
      <c r="AH159" s="549"/>
      <c r="AI159" s="550"/>
      <c r="AJ159" s="550"/>
      <c r="AK159" s="550"/>
      <c r="AL159" s="550"/>
      <c r="AM159" s="550"/>
      <c r="AN159" s="551"/>
      <c r="AO159" s="549"/>
      <c r="AP159" s="550"/>
      <c r="AQ159" s="550"/>
      <c r="AR159" s="550"/>
      <c r="AS159" s="550"/>
      <c r="AT159" s="550"/>
      <c r="AU159" s="551"/>
      <c r="AV159" s="549"/>
      <c r="AW159" s="550"/>
      <c r="AX159" s="550"/>
      <c r="AY159" s="550"/>
      <c r="AZ159" s="550"/>
      <c r="BA159" s="550"/>
      <c r="BB159" s="551"/>
      <c r="BC159" s="549"/>
      <c r="BD159" s="550"/>
      <c r="BE159" s="772"/>
      <c r="BF159" s="2127"/>
      <c r="BG159" s="2128"/>
      <c r="BH159" s="2116"/>
      <c r="BI159" s="2117"/>
      <c r="BJ159" s="2118"/>
      <c r="BK159" s="2119"/>
      <c r="BL159" s="2119"/>
      <c r="BM159" s="2119"/>
      <c r="BN159" s="2120"/>
    </row>
    <row r="160" spans="2:66" ht="20.25" customHeight="1" x14ac:dyDescent="0.15">
      <c r="B160" s="2050"/>
      <c r="C160" s="2421"/>
      <c r="D160" s="2424"/>
      <c r="E160" s="2036"/>
      <c r="F160" s="2423"/>
      <c r="G160" s="2135"/>
      <c r="H160" s="2136"/>
      <c r="I160" s="779"/>
      <c r="J160" s="780">
        <f>G159</f>
        <v>0</v>
      </c>
      <c r="K160" s="779"/>
      <c r="L160" s="780">
        <f>M159</f>
        <v>0</v>
      </c>
      <c r="M160" s="2137"/>
      <c r="N160" s="2138"/>
      <c r="O160" s="2139"/>
      <c r="P160" s="2140"/>
      <c r="Q160" s="2140"/>
      <c r="R160" s="2136"/>
      <c r="S160" s="2066"/>
      <c r="T160" s="2067"/>
      <c r="U160" s="2067"/>
      <c r="V160" s="2067"/>
      <c r="W160" s="2068"/>
      <c r="X160" s="773" t="s">
        <v>888</v>
      </c>
      <c r="Y160" s="774"/>
      <c r="Z160" s="775"/>
      <c r="AA160" s="557" t="str">
        <f>IF(AA159="","",VLOOKUP(AA159,'[9]シフト記号表（従来型・ユニット型共通）'!$C$6:$L$47,10,FALSE))</f>
        <v/>
      </c>
      <c r="AB160" s="558" t="str">
        <f>IF(AB159="","",VLOOKUP(AB159,'[9]シフト記号表（従来型・ユニット型共通）'!$C$6:$L$47,10,FALSE))</f>
        <v/>
      </c>
      <c r="AC160" s="558" t="str">
        <f>IF(AC159="","",VLOOKUP(AC159,'[9]シフト記号表（従来型・ユニット型共通）'!$C$6:$L$47,10,FALSE))</f>
        <v/>
      </c>
      <c r="AD160" s="558" t="str">
        <f>IF(AD159="","",VLOOKUP(AD159,'[9]シフト記号表（従来型・ユニット型共通）'!$C$6:$L$47,10,FALSE))</f>
        <v/>
      </c>
      <c r="AE160" s="558" t="str">
        <f>IF(AE159="","",VLOOKUP(AE159,'[9]シフト記号表（従来型・ユニット型共通）'!$C$6:$L$47,10,FALSE))</f>
        <v/>
      </c>
      <c r="AF160" s="558" t="str">
        <f>IF(AF159="","",VLOOKUP(AF159,'[9]シフト記号表（従来型・ユニット型共通）'!$C$6:$L$47,10,FALSE))</f>
        <v/>
      </c>
      <c r="AG160" s="559" t="str">
        <f>IF(AG159="","",VLOOKUP(AG159,'[9]シフト記号表（従来型・ユニット型共通）'!$C$6:$L$47,10,FALSE))</f>
        <v/>
      </c>
      <c r="AH160" s="557" t="str">
        <f>IF(AH159="","",VLOOKUP(AH159,'[9]シフト記号表（従来型・ユニット型共通）'!$C$6:$L$47,10,FALSE))</f>
        <v/>
      </c>
      <c r="AI160" s="558" t="str">
        <f>IF(AI159="","",VLOOKUP(AI159,'[9]シフト記号表（従来型・ユニット型共通）'!$C$6:$L$47,10,FALSE))</f>
        <v/>
      </c>
      <c r="AJ160" s="558" t="str">
        <f>IF(AJ159="","",VLOOKUP(AJ159,'[9]シフト記号表（従来型・ユニット型共通）'!$C$6:$L$47,10,FALSE))</f>
        <v/>
      </c>
      <c r="AK160" s="558" t="str">
        <f>IF(AK159="","",VLOOKUP(AK159,'[9]シフト記号表（従来型・ユニット型共通）'!$C$6:$L$47,10,FALSE))</f>
        <v/>
      </c>
      <c r="AL160" s="558" t="str">
        <f>IF(AL159="","",VLOOKUP(AL159,'[9]シフト記号表（従来型・ユニット型共通）'!$C$6:$L$47,10,FALSE))</f>
        <v/>
      </c>
      <c r="AM160" s="558" t="str">
        <f>IF(AM159="","",VLOOKUP(AM159,'[9]シフト記号表（従来型・ユニット型共通）'!$C$6:$L$47,10,FALSE))</f>
        <v/>
      </c>
      <c r="AN160" s="559" t="str">
        <f>IF(AN159="","",VLOOKUP(AN159,'[9]シフト記号表（従来型・ユニット型共通）'!$C$6:$L$47,10,FALSE))</f>
        <v/>
      </c>
      <c r="AO160" s="557" t="str">
        <f>IF(AO159="","",VLOOKUP(AO159,'[9]シフト記号表（従来型・ユニット型共通）'!$C$6:$L$47,10,FALSE))</f>
        <v/>
      </c>
      <c r="AP160" s="558" t="str">
        <f>IF(AP159="","",VLOOKUP(AP159,'[9]シフト記号表（従来型・ユニット型共通）'!$C$6:$L$47,10,FALSE))</f>
        <v/>
      </c>
      <c r="AQ160" s="558" t="str">
        <f>IF(AQ159="","",VLOOKUP(AQ159,'[9]シフト記号表（従来型・ユニット型共通）'!$C$6:$L$47,10,FALSE))</f>
        <v/>
      </c>
      <c r="AR160" s="558" t="str">
        <f>IF(AR159="","",VLOOKUP(AR159,'[9]シフト記号表（従来型・ユニット型共通）'!$C$6:$L$47,10,FALSE))</f>
        <v/>
      </c>
      <c r="AS160" s="558" t="str">
        <f>IF(AS159="","",VLOOKUP(AS159,'[9]シフト記号表（従来型・ユニット型共通）'!$C$6:$L$47,10,FALSE))</f>
        <v/>
      </c>
      <c r="AT160" s="558" t="str">
        <f>IF(AT159="","",VLOOKUP(AT159,'[9]シフト記号表（従来型・ユニット型共通）'!$C$6:$L$47,10,FALSE))</f>
        <v/>
      </c>
      <c r="AU160" s="559" t="str">
        <f>IF(AU159="","",VLOOKUP(AU159,'[9]シフト記号表（従来型・ユニット型共通）'!$C$6:$L$47,10,FALSE))</f>
        <v/>
      </c>
      <c r="AV160" s="557" t="str">
        <f>IF(AV159="","",VLOOKUP(AV159,'[9]シフト記号表（従来型・ユニット型共通）'!$C$6:$L$47,10,FALSE))</f>
        <v/>
      </c>
      <c r="AW160" s="558" t="str">
        <f>IF(AW159="","",VLOOKUP(AW159,'[9]シフト記号表（従来型・ユニット型共通）'!$C$6:$L$47,10,FALSE))</f>
        <v/>
      </c>
      <c r="AX160" s="558" t="str">
        <f>IF(AX159="","",VLOOKUP(AX159,'[9]シフト記号表（従来型・ユニット型共通）'!$C$6:$L$47,10,FALSE))</f>
        <v/>
      </c>
      <c r="AY160" s="558" t="str">
        <f>IF(AY159="","",VLOOKUP(AY159,'[9]シフト記号表（従来型・ユニット型共通）'!$C$6:$L$47,10,FALSE))</f>
        <v/>
      </c>
      <c r="AZ160" s="558" t="str">
        <f>IF(AZ159="","",VLOOKUP(AZ159,'[9]シフト記号表（従来型・ユニット型共通）'!$C$6:$L$47,10,FALSE))</f>
        <v/>
      </c>
      <c r="BA160" s="558" t="str">
        <f>IF(BA159="","",VLOOKUP(BA159,'[9]シフト記号表（従来型・ユニット型共通）'!$C$6:$L$47,10,FALSE))</f>
        <v/>
      </c>
      <c r="BB160" s="559" t="str">
        <f>IF(BB159="","",VLOOKUP(BB159,'[9]シフト記号表（従来型・ユニット型共通）'!$C$6:$L$47,10,FALSE))</f>
        <v/>
      </c>
      <c r="BC160" s="557" t="str">
        <f>IF(BC159="","",VLOOKUP(BC159,'[9]シフト記号表（従来型・ユニット型共通）'!$C$6:$L$47,10,FALSE))</f>
        <v/>
      </c>
      <c r="BD160" s="558" t="str">
        <f>IF(BD159="","",VLOOKUP(BD159,'[9]シフト記号表（従来型・ユニット型共通）'!$C$6:$L$47,10,FALSE))</f>
        <v/>
      </c>
      <c r="BE160" s="558" t="str">
        <f>IF(BE159="","",VLOOKUP(BE159,'[9]シフト記号表（従来型・ユニット型共通）'!$C$6:$L$47,10,FALSE))</f>
        <v/>
      </c>
      <c r="BF160" s="2132">
        <f>IF($BI$3="４週",SUM(AA160:BB160),IF($BI$3="暦月",SUM(AA160:BE160),""))</f>
        <v>0</v>
      </c>
      <c r="BG160" s="2133"/>
      <c r="BH160" s="2134">
        <f>IF($BI$3="４週",BF160/4,IF($BI$3="暦月",(BF160/($BI$8/7)),""))</f>
        <v>0</v>
      </c>
      <c r="BI160" s="2133"/>
      <c r="BJ160" s="2129"/>
      <c r="BK160" s="2130"/>
      <c r="BL160" s="2130"/>
      <c r="BM160" s="2130"/>
      <c r="BN160" s="2131"/>
    </row>
    <row r="161" spans="2:66" ht="20.25" customHeight="1" x14ac:dyDescent="0.15">
      <c r="B161" s="2049">
        <f>B159+1</f>
        <v>73</v>
      </c>
      <c r="C161" s="2420"/>
      <c r="D161" s="2422"/>
      <c r="E161" s="2036"/>
      <c r="F161" s="2423"/>
      <c r="G161" s="2121"/>
      <c r="H161" s="2122"/>
      <c r="I161" s="761"/>
      <c r="J161" s="762"/>
      <c r="K161" s="761"/>
      <c r="L161" s="762"/>
      <c r="M161" s="2123"/>
      <c r="N161" s="2124"/>
      <c r="O161" s="2125"/>
      <c r="P161" s="2126"/>
      <c r="Q161" s="2126"/>
      <c r="R161" s="2122"/>
      <c r="S161" s="2066"/>
      <c r="T161" s="2067"/>
      <c r="U161" s="2067"/>
      <c r="V161" s="2067"/>
      <c r="W161" s="2068"/>
      <c r="X161" s="776" t="s">
        <v>887</v>
      </c>
      <c r="Y161" s="777"/>
      <c r="Z161" s="778"/>
      <c r="AA161" s="549"/>
      <c r="AB161" s="550"/>
      <c r="AC161" s="550"/>
      <c r="AD161" s="550"/>
      <c r="AE161" s="550"/>
      <c r="AF161" s="550"/>
      <c r="AG161" s="551"/>
      <c r="AH161" s="549"/>
      <c r="AI161" s="550"/>
      <c r="AJ161" s="550"/>
      <c r="AK161" s="550"/>
      <c r="AL161" s="550"/>
      <c r="AM161" s="550"/>
      <c r="AN161" s="551"/>
      <c r="AO161" s="549"/>
      <c r="AP161" s="550"/>
      <c r="AQ161" s="550"/>
      <c r="AR161" s="550"/>
      <c r="AS161" s="550"/>
      <c r="AT161" s="550"/>
      <c r="AU161" s="551"/>
      <c r="AV161" s="549"/>
      <c r="AW161" s="550"/>
      <c r="AX161" s="550"/>
      <c r="AY161" s="550"/>
      <c r="AZ161" s="550"/>
      <c r="BA161" s="550"/>
      <c r="BB161" s="551"/>
      <c r="BC161" s="549"/>
      <c r="BD161" s="550"/>
      <c r="BE161" s="772"/>
      <c r="BF161" s="2127"/>
      <c r="BG161" s="2128"/>
      <c r="BH161" s="2116"/>
      <c r="BI161" s="2117"/>
      <c r="BJ161" s="2118"/>
      <c r="BK161" s="2119"/>
      <c r="BL161" s="2119"/>
      <c r="BM161" s="2119"/>
      <c r="BN161" s="2120"/>
    </row>
    <row r="162" spans="2:66" ht="20.25" customHeight="1" x14ac:dyDescent="0.15">
      <c r="B162" s="2050"/>
      <c r="C162" s="2421"/>
      <c r="D162" s="2424"/>
      <c r="E162" s="2036"/>
      <c r="F162" s="2423"/>
      <c r="G162" s="2135"/>
      <c r="H162" s="2136"/>
      <c r="I162" s="779"/>
      <c r="J162" s="780">
        <f>G161</f>
        <v>0</v>
      </c>
      <c r="K162" s="779"/>
      <c r="L162" s="780">
        <f>M161</f>
        <v>0</v>
      </c>
      <c r="M162" s="2137"/>
      <c r="N162" s="2138"/>
      <c r="O162" s="2139"/>
      <c r="P162" s="2140"/>
      <c r="Q162" s="2140"/>
      <c r="R162" s="2136"/>
      <c r="S162" s="2066"/>
      <c r="T162" s="2067"/>
      <c r="U162" s="2067"/>
      <c r="V162" s="2067"/>
      <c r="W162" s="2068"/>
      <c r="X162" s="773" t="s">
        <v>888</v>
      </c>
      <c r="Y162" s="774"/>
      <c r="Z162" s="775"/>
      <c r="AA162" s="557" t="str">
        <f>IF(AA161="","",VLOOKUP(AA161,'[9]シフト記号表（従来型・ユニット型共通）'!$C$6:$L$47,10,FALSE))</f>
        <v/>
      </c>
      <c r="AB162" s="558" t="str">
        <f>IF(AB161="","",VLOOKUP(AB161,'[9]シフト記号表（従来型・ユニット型共通）'!$C$6:$L$47,10,FALSE))</f>
        <v/>
      </c>
      <c r="AC162" s="558" t="str">
        <f>IF(AC161="","",VLOOKUP(AC161,'[9]シフト記号表（従来型・ユニット型共通）'!$C$6:$L$47,10,FALSE))</f>
        <v/>
      </c>
      <c r="AD162" s="558" t="str">
        <f>IF(AD161="","",VLOOKUP(AD161,'[9]シフト記号表（従来型・ユニット型共通）'!$C$6:$L$47,10,FALSE))</f>
        <v/>
      </c>
      <c r="AE162" s="558" t="str">
        <f>IF(AE161="","",VLOOKUP(AE161,'[9]シフト記号表（従来型・ユニット型共通）'!$C$6:$L$47,10,FALSE))</f>
        <v/>
      </c>
      <c r="AF162" s="558" t="str">
        <f>IF(AF161="","",VLOOKUP(AF161,'[9]シフト記号表（従来型・ユニット型共通）'!$C$6:$L$47,10,FALSE))</f>
        <v/>
      </c>
      <c r="AG162" s="559" t="str">
        <f>IF(AG161="","",VLOOKUP(AG161,'[9]シフト記号表（従来型・ユニット型共通）'!$C$6:$L$47,10,FALSE))</f>
        <v/>
      </c>
      <c r="AH162" s="557" t="str">
        <f>IF(AH161="","",VLOOKUP(AH161,'[9]シフト記号表（従来型・ユニット型共通）'!$C$6:$L$47,10,FALSE))</f>
        <v/>
      </c>
      <c r="AI162" s="558" t="str">
        <f>IF(AI161="","",VLOOKUP(AI161,'[9]シフト記号表（従来型・ユニット型共通）'!$C$6:$L$47,10,FALSE))</f>
        <v/>
      </c>
      <c r="AJ162" s="558" t="str">
        <f>IF(AJ161="","",VLOOKUP(AJ161,'[9]シフト記号表（従来型・ユニット型共通）'!$C$6:$L$47,10,FALSE))</f>
        <v/>
      </c>
      <c r="AK162" s="558" t="str">
        <f>IF(AK161="","",VLOOKUP(AK161,'[9]シフト記号表（従来型・ユニット型共通）'!$C$6:$L$47,10,FALSE))</f>
        <v/>
      </c>
      <c r="AL162" s="558" t="str">
        <f>IF(AL161="","",VLOOKUP(AL161,'[9]シフト記号表（従来型・ユニット型共通）'!$C$6:$L$47,10,FALSE))</f>
        <v/>
      </c>
      <c r="AM162" s="558" t="str">
        <f>IF(AM161="","",VLOOKUP(AM161,'[9]シフト記号表（従来型・ユニット型共通）'!$C$6:$L$47,10,FALSE))</f>
        <v/>
      </c>
      <c r="AN162" s="559" t="str">
        <f>IF(AN161="","",VLOOKUP(AN161,'[9]シフト記号表（従来型・ユニット型共通）'!$C$6:$L$47,10,FALSE))</f>
        <v/>
      </c>
      <c r="AO162" s="557" t="str">
        <f>IF(AO161="","",VLOOKUP(AO161,'[9]シフト記号表（従来型・ユニット型共通）'!$C$6:$L$47,10,FALSE))</f>
        <v/>
      </c>
      <c r="AP162" s="558" t="str">
        <f>IF(AP161="","",VLOOKUP(AP161,'[9]シフト記号表（従来型・ユニット型共通）'!$C$6:$L$47,10,FALSE))</f>
        <v/>
      </c>
      <c r="AQ162" s="558" t="str">
        <f>IF(AQ161="","",VLOOKUP(AQ161,'[9]シフト記号表（従来型・ユニット型共通）'!$C$6:$L$47,10,FALSE))</f>
        <v/>
      </c>
      <c r="AR162" s="558" t="str">
        <f>IF(AR161="","",VLOOKUP(AR161,'[9]シフト記号表（従来型・ユニット型共通）'!$C$6:$L$47,10,FALSE))</f>
        <v/>
      </c>
      <c r="AS162" s="558" t="str">
        <f>IF(AS161="","",VLOOKUP(AS161,'[9]シフト記号表（従来型・ユニット型共通）'!$C$6:$L$47,10,FALSE))</f>
        <v/>
      </c>
      <c r="AT162" s="558" t="str">
        <f>IF(AT161="","",VLOOKUP(AT161,'[9]シフト記号表（従来型・ユニット型共通）'!$C$6:$L$47,10,FALSE))</f>
        <v/>
      </c>
      <c r="AU162" s="559" t="str">
        <f>IF(AU161="","",VLOOKUP(AU161,'[9]シフト記号表（従来型・ユニット型共通）'!$C$6:$L$47,10,FALSE))</f>
        <v/>
      </c>
      <c r="AV162" s="557" t="str">
        <f>IF(AV161="","",VLOOKUP(AV161,'[9]シフト記号表（従来型・ユニット型共通）'!$C$6:$L$47,10,FALSE))</f>
        <v/>
      </c>
      <c r="AW162" s="558" t="str">
        <f>IF(AW161="","",VLOOKUP(AW161,'[9]シフト記号表（従来型・ユニット型共通）'!$C$6:$L$47,10,FALSE))</f>
        <v/>
      </c>
      <c r="AX162" s="558" t="str">
        <f>IF(AX161="","",VLOOKUP(AX161,'[9]シフト記号表（従来型・ユニット型共通）'!$C$6:$L$47,10,FALSE))</f>
        <v/>
      </c>
      <c r="AY162" s="558" t="str">
        <f>IF(AY161="","",VLOOKUP(AY161,'[9]シフト記号表（従来型・ユニット型共通）'!$C$6:$L$47,10,FALSE))</f>
        <v/>
      </c>
      <c r="AZ162" s="558" t="str">
        <f>IF(AZ161="","",VLOOKUP(AZ161,'[9]シフト記号表（従来型・ユニット型共通）'!$C$6:$L$47,10,FALSE))</f>
        <v/>
      </c>
      <c r="BA162" s="558" t="str">
        <f>IF(BA161="","",VLOOKUP(BA161,'[9]シフト記号表（従来型・ユニット型共通）'!$C$6:$L$47,10,FALSE))</f>
        <v/>
      </c>
      <c r="BB162" s="559" t="str">
        <f>IF(BB161="","",VLOOKUP(BB161,'[9]シフト記号表（従来型・ユニット型共通）'!$C$6:$L$47,10,FALSE))</f>
        <v/>
      </c>
      <c r="BC162" s="557" t="str">
        <f>IF(BC161="","",VLOOKUP(BC161,'[9]シフト記号表（従来型・ユニット型共通）'!$C$6:$L$47,10,FALSE))</f>
        <v/>
      </c>
      <c r="BD162" s="558" t="str">
        <f>IF(BD161="","",VLOOKUP(BD161,'[9]シフト記号表（従来型・ユニット型共通）'!$C$6:$L$47,10,FALSE))</f>
        <v/>
      </c>
      <c r="BE162" s="558" t="str">
        <f>IF(BE161="","",VLOOKUP(BE161,'[9]シフト記号表（従来型・ユニット型共通）'!$C$6:$L$47,10,FALSE))</f>
        <v/>
      </c>
      <c r="BF162" s="2132">
        <f>IF($BI$3="４週",SUM(AA162:BB162),IF($BI$3="暦月",SUM(AA162:BE162),""))</f>
        <v>0</v>
      </c>
      <c r="BG162" s="2133"/>
      <c r="BH162" s="2134">
        <f>IF($BI$3="４週",BF162/4,IF($BI$3="暦月",(BF162/($BI$8/7)),""))</f>
        <v>0</v>
      </c>
      <c r="BI162" s="2133"/>
      <c r="BJ162" s="2129"/>
      <c r="BK162" s="2130"/>
      <c r="BL162" s="2130"/>
      <c r="BM162" s="2130"/>
      <c r="BN162" s="2131"/>
    </row>
    <row r="163" spans="2:66" ht="20.25" customHeight="1" x14ac:dyDescent="0.15">
      <c r="B163" s="2049">
        <f>B161+1</f>
        <v>74</v>
      </c>
      <c r="C163" s="2420"/>
      <c r="D163" s="2422"/>
      <c r="E163" s="2036"/>
      <c r="F163" s="2423"/>
      <c r="G163" s="2121"/>
      <c r="H163" s="2122"/>
      <c r="I163" s="761"/>
      <c r="J163" s="762"/>
      <c r="K163" s="761"/>
      <c r="L163" s="762"/>
      <c r="M163" s="2123"/>
      <c r="N163" s="2124"/>
      <c r="O163" s="2125"/>
      <c r="P163" s="2126"/>
      <c r="Q163" s="2126"/>
      <c r="R163" s="2122"/>
      <c r="S163" s="2066"/>
      <c r="T163" s="2067"/>
      <c r="U163" s="2067"/>
      <c r="V163" s="2067"/>
      <c r="W163" s="2068"/>
      <c r="X163" s="776" t="s">
        <v>887</v>
      </c>
      <c r="Y163" s="777"/>
      <c r="Z163" s="778"/>
      <c r="AA163" s="549"/>
      <c r="AB163" s="550"/>
      <c r="AC163" s="550"/>
      <c r="AD163" s="550"/>
      <c r="AE163" s="550"/>
      <c r="AF163" s="550"/>
      <c r="AG163" s="551"/>
      <c r="AH163" s="549"/>
      <c r="AI163" s="550"/>
      <c r="AJ163" s="550"/>
      <c r="AK163" s="550"/>
      <c r="AL163" s="550"/>
      <c r="AM163" s="550"/>
      <c r="AN163" s="551"/>
      <c r="AO163" s="549"/>
      <c r="AP163" s="550"/>
      <c r="AQ163" s="550"/>
      <c r="AR163" s="550"/>
      <c r="AS163" s="550"/>
      <c r="AT163" s="550"/>
      <c r="AU163" s="551"/>
      <c r="AV163" s="549"/>
      <c r="AW163" s="550"/>
      <c r="AX163" s="550"/>
      <c r="AY163" s="550"/>
      <c r="AZ163" s="550"/>
      <c r="BA163" s="550"/>
      <c r="BB163" s="551"/>
      <c r="BC163" s="549"/>
      <c r="BD163" s="550"/>
      <c r="BE163" s="772"/>
      <c r="BF163" s="2127"/>
      <c r="BG163" s="2128"/>
      <c r="BH163" s="2116"/>
      <c r="BI163" s="2117"/>
      <c r="BJ163" s="2118"/>
      <c r="BK163" s="2119"/>
      <c r="BL163" s="2119"/>
      <c r="BM163" s="2119"/>
      <c r="BN163" s="2120"/>
    </row>
    <row r="164" spans="2:66" ht="20.25" customHeight="1" x14ac:dyDescent="0.15">
      <c r="B164" s="2050"/>
      <c r="C164" s="2421"/>
      <c r="D164" s="2424"/>
      <c r="E164" s="2036"/>
      <c r="F164" s="2423"/>
      <c r="G164" s="2135"/>
      <c r="H164" s="2136"/>
      <c r="I164" s="779"/>
      <c r="J164" s="780">
        <f>G163</f>
        <v>0</v>
      </c>
      <c r="K164" s="779"/>
      <c r="L164" s="780">
        <f>M163</f>
        <v>0</v>
      </c>
      <c r="M164" s="2137"/>
      <c r="N164" s="2138"/>
      <c r="O164" s="2139"/>
      <c r="P164" s="2140"/>
      <c r="Q164" s="2140"/>
      <c r="R164" s="2136"/>
      <c r="S164" s="2066"/>
      <c r="T164" s="2067"/>
      <c r="U164" s="2067"/>
      <c r="V164" s="2067"/>
      <c r="W164" s="2068"/>
      <c r="X164" s="773" t="s">
        <v>888</v>
      </c>
      <c r="Y164" s="774"/>
      <c r="Z164" s="775"/>
      <c r="AA164" s="557" t="str">
        <f>IF(AA163="","",VLOOKUP(AA163,'[9]シフト記号表（従来型・ユニット型共通）'!$C$6:$L$47,10,FALSE))</f>
        <v/>
      </c>
      <c r="AB164" s="558" t="str">
        <f>IF(AB163="","",VLOOKUP(AB163,'[9]シフト記号表（従来型・ユニット型共通）'!$C$6:$L$47,10,FALSE))</f>
        <v/>
      </c>
      <c r="AC164" s="558" t="str">
        <f>IF(AC163="","",VLOOKUP(AC163,'[9]シフト記号表（従来型・ユニット型共通）'!$C$6:$L$47,10,FALSE))</f>
        <v/>
      </c>
      <c r="AD164" s="558" t="str">
        <f>IF(AD163="","",VLOOKUP(AD163,'[9]シフト記号表（従来型・ユニット型共通）'!$C$6:$L$47,10,FALSE))</f>
        <v/>
      </c>
      <c r="AE164" s="558" t="str">
        <f>IF(AE163="","",VLOOKUP(AE163,'[9]シフト記号表（従来型・ユニット型共通）'!$C$6:$L$47,10,FALSE))</f>
        <v/>
      </c>
      <c r="AF164" s="558" t="str">
        <f>IF(AF163="","",VLOOKUP(AF163,'[9]シフト記号表（従来型・ユニット型共通）'!$C$6:$L$47,10,FALSE))</f>
        <v/>
      </c>
      <c r="AG164" s="559" t="str">
        <f>IF(AG163="","",VLOOKUP(AG163,'[9]シフト記号表（従来型・ユニット型共通）'!$C$6:$L$47,10,FALSE))</f>
        <v/>
      </c>
      <c r="AH164" s="557" t="str">
        <f>IF(AH163="","",VLOOKUP(AH163,'[9]シフト記号表（従来型・ユニット型共通）'!$C$6:$L$47,10,FALSE))</f>
        <v/>
      </c>
      <c r="AI164" s="558" t="str">
        <f>IF(AI163="","",VLOOKUP(AI163,'[9]シフト記号表（従来型・ユニット型共通）'!$C$6:$L$47,10,FALSE))</f>
        <v/>
      </c>
      <c r="AJ164" s="558" t="str">
        <f>IF(AJ163="","",VLOOKUP(AJ163,'[9]シフト記号表（従来型・ユニット型共通）'!$C$6:$L$47,10,FALSE))</f>
        <v/>
      </c>
      <c r="AK164" s="558" t="str">
        <f>IF(AK163="","",VLOOKUP(AK163,'[9]シフト記号表（従来型・ユニット型共通）'!$C$6:$L$47,10,FALSE))</f>
        <v/>
      </c>
      <c r="AL164" s="558" t="str">
        <f>IF(AL163="","",VLOOKUP(AL163,'[9]シフト記号表（従来型・ユニット型共通）'!$C$6:$L$47,10,FALSE))</f>
        <v/>
      </c>
      <c r="AM164" s="558" t="str">
        <f>IF(AM163="","",VLOOKUP(AM163,'[9]シフト記号表（従来型・ユニット型共通）'!$C$6:$L$47,10,FALSE))</f>
        <v/>
      </c>
      <c r="AN164" s="559" t="str">
        <f>IF(AN163="","",VLOOKUP(AN163,'[9]シフト記号表（従来型・ユニット型共通）'!$C$6:$L$47,10,FALSE))</f>
        <v/>
      </c>
      <c r="AO164" s="557" t="str">
        <f>IF(AO163="","",VLOOKUP(AO163,'[9]シフト記号表（従来型・ユニット型共通）'!$C$6:$L$47,10,FALSE))</f>
        <v/>
      </c>
      <c r="AP164" s="558" t="str">
        <f>IF(AP163="","",VLOOKUP(AP163,'[9]シフト記号表（従来型・ユニット型共通）'!$C$6:$L$47,10,FALSE))</f>
        <v/>
      </c>
      <c r="AQ164" s="558" t="str">
        <f>IF(AQ163="","",VLOOKUP(AQ163,'[9]シフト記号表（従来型・ユニット型共通）'!$C$6:$L$47,10,FALSE))</f>
        <v/>
      </c>
      <c r="AR164" s="558" t="str">
        <f>IF(AR163="","",VLOOKUP(AR163,'[9]シフト記号表（従来型・ユニット型共通）'!$C$6:$L$47,10,FALSE))</f>
        <v/>
      </c>
      <c r="AS164" s="558" t="str">
        <f>IF(AS163="","",VLOOKUP(AS163,'[9]シフト記号表（従来型・ユニット型共通）'!$C$6:$L$47,10,FALSE))</f>
        <v/>
      </c>
      <c r="AT164" s="558" t="str">
        <f>IF(AT163="","",VLOOKUP(AT163,'[9]シフト記号表（従来型・ユニット型共通）'!$C$6:$L$47,10,FALSE))</f>
        <v/>
      </c>
      <c r="AU164" s="559" t="str">
        <f>IF(AU163="","",VLOOKUP(AU163,'[9]シフト記号表（従来型・ユニット型共通）'!$C$6:$L$47,10,FALSE))</f>
        <v/>
      </c>
      <c r="AV164" s="557" t="str">
        <f>IF(AV163="","",VLOOKUP(AV163,'[9]シフト記号表（従来型・ユニット型共通）'!$C$6:$L$47,10,FALSE))</f>
        <v/>
      </c>
      <c r="AW164" s="558" t="str">
        <f>IF(AW163="","",VLOOKUP(AW163,'[9]シフト記号表（従来型・ユニット型共通）'!$C$6:$L$47,10,FALSE))</f>
        <v/>
      </c>
      <c r="AX164" s="558" t="str">
        <f>IF(AX163="","",VLOOKUP(AX163,'[9]シフト記号表（従来型・ユニット型共通）'!$C$6:$L$47,10,FALSE))</f>
        <v/>
      </c>
      <c r="AY164" s="558" t="str">
        <f>IF(AY163="","",VLOOKUP(AY163,'[9]シフト記号表（従来型・ユニット型共通）'!$C$6:$L$47,10,FALSE))</f>
        <v/>
      </c>
      <c r="AZ164" s="558" t="str">
        <f>IF(AZ163="","",VLOOKUP(AZ163,'[9]シフト記号表（従来型・ユニット型共通）'!$C$6:$L$47,10,FALSE))</f>
        <v/>
      </c>
      <c r="BA164" s="558" t="str">
        <f>IF(BA163="","",VLOOKUP(BA163,'[9]シフト記号表（従来型・ユニット型共通）'!$C$6:$L$47,10,FALSE))</f>
        <v/>
      </c>
      <c r="BB164" s="559" t="str">
        <f>IF(BB163="","",VLOOKUP(BB163,'[9]シフト記号表（従来型・ユニット型共通）'!$C$6:$L$47,10,FALSE))</f>
        <v/>
      </c>
      <c r="BC164" s="557" t="str">
        <f>IF(BC163="","",VLOOKUP(BC163,'[9]シフト記号表（従来型・ユニット型共通）'!$C$6:$L$47,10,FALSE))</f>
        <v/>
      </c>
      <c r="BD164" s="558" t="str">
        <f>IF(BD163="","",VLOOKUP(BD163,'[9]シフト記号表（従来型・ユニット型共通）'!$C$6:$L$47,10,FALSE))</f>
        <v/>
      </c>
      <c r="BE164" s="558" t="str">
        <f>IF(BE163="","",VLOOKUP(BE163,'[9]シフト記号表（従来型・ユニット型共通）'!$C$6:$L$47,10,FALSE))</f>
        <v/>
      </c>
      <c r="BF164" s="2132">
        <f>IF($BI$3="４週",SUM(AA164:BB164),IF($BI$3="暦月",SUM(AA164:BE164),""))</f>
        <v>0</v>
      </c>
      <c r="BG164" s="2133"/>
      <c r="BH164" s="2134">
        <f>IF($BI$3="４週",BF164/4,IF($BI$3="暦月",(BF164/($BI$8/7)),""))</f>
        <v>0</v>
      </c>
      <c r="BI164" s="2133"/>
      <c r="BJ164" s="2129"/>
      <c r="BK164" s="2130"/>
      <c r="BL164" s="2130"/>
      <c r="BM164" s="2130"/>
      <c r="BN164" s="2131"/>
    </row>
    <row r="165" spans="2:66" ht="20.25" customHeight="1" x14ac:dyDescent="0.15">
      <c r="B165" s="2049">
        <f>B163+1</f>
        <v>75</v>
      </c>
      <c r="C165" s="2420"/>
      <c r="D165" s="2422"/>
      <c r="E165" s="2036"/>
      <c r="F165" s="2423"/>
      <c r="G165" s="2121"/>
      <c r="H165" s="2122"/>
      <c r="I165" s="761"/>
      <c r="J165" s="762"/>
      <c r="K165" s="761"/>
      <c r="L165" s="762"/>
      <c r="M165" s="2123"/>
      <c r="N165" s="2124"/>
      <c r="O165" s="2125"/>
      <c r="P165" s="2126"/>
      <c r="Q165" s="2126"/>
      <c r="R165" s="2122"/>
      <c r="S165" s="2066"/>
      <c r="T165" s="2067"/>
      <c r="U165" s="2067"/>
      <c r="V165" s="2067"/>
      <c r="W165" s="2068"/>
      <c r="X165" s="776" t="s">
        <v>887</v>
      </c>
      <c r="Y165" s="777"/>
      <c r="Z165" s="778"/>
      <c r="AA165" s="549"/>
      <c r="AB165" s="550"/>
      <c r="AC165" s="550"/>
      <c r="AD165" s="550"/>
      <c r="AE165" s="550"/>
      <c r="AF165" s="550"/>
      <c r="AG165" s="551"/>
      <c r="AH165" s="549"/>
      <c r="AI165" s="550"/>
      <c r="AJ165" s="550"/>
      <c r="AK165" s="550"/>
      <c r="AL165" s="550"/>
      <c r="AM165" s="550"/>
      <c r="AN165" s="551"/>
      <c r="AO165" s="549"/>
      <c r="AP165" s="550"/>
      <c r="AQ165" s="550"/>
      <c r="AR165" s="550"/>
      <c r="AS165" s="550"/>
      <c r="AT165" s="550"/>
      <c r="AU165" s="551"/>
      <c r="AV165" s="549"/>
      <c r="AW165" s="550"/>
      <c r="AX165" s="550"/>
      <c r="AY165" s="550"/>
      <c r="AZ165" s="550"/>
      <c r="BA165" s="550"/>
      <c r="BB165" s="551"/>
      <c r="BC165" s="549"/>
      <c r="BD165" s="550"/>
      <c r="BE165" s="772"/>
      <c r="BF165" s="2127"/>
      <c r="BG165" s="2128"/>
      <c r="BH165" s="2116"/>
      <c r="BI165" s="2117"/>
      <c r="BJ165" s="2118"/>
      <c r="BK165" s="2119"/>
      <c r="BL165" s="2119"/>
      <c r="BM165" s="2119"/>
      <c r="BN165" s="2120"/>
    </row>
    <row r="166" spans="2:66" ht="20.25" customHeight="1" x14ac:dyDescent="0.15">
      <c r="B166" s="2050"/>
      <c r="C166" s="2421"/>
      <c r="D166" s="2424"/>
      <c r="E166" s="2036"/>
      <c r="F166" s="2423"/>
      <c r="G166" s="2135"/>
      <c r="H166" s="2136"/>
      <c r="I166" s="779"/>
      <c r="J166" s="780">
        <f>G165</f>
        <v>0</v>
      </c>
      <c r="K166" s="779"/>
      <c r="L166" s="780">
        <f>M165</f>
        <v>0</v>
      </c>
      <c r="M166" s="2137"/>
      <c r="N166" s="2138"/>
      <c r="O166" s="2139"/>
      <c r="P166" s="2140"/>
      <c r="Q166" s="2140"/>
      <c r="R166" s="2136"/>
      <c r="S166" s="2066"/>
      <c r="T166" s="2067"/>
      <c r="U166" s="2067"/>
      <c r="V166" s="2067"/>
      <c r="W166" s="2068"/>
      <c r="X166" s="773" t="s">
        <v>888</v>
      </c>
      <c r="Y166" s="774"/>
      <c r="Z166" s="775"/>
      <c r="AA166" s="557" t="str">
        <f>IF(AA165="","",VLOOKUP(AA165,'[9]シフト記号表（従来型・ユニット型共通）'!$C$6:$L$47,10,FALSE))</f>
        <v/>
      </c>
      <c r="AB166" s="558" t="str">
        <f>IF(AB165="","",VLOOKUP(AB165,'[9]シフト記号表（従来型・ユニット型共通）'!$C$6:$L$47,10,FALSE))</f>
        <v/>
      </c>
      <c r="AC166" s="558" t="str">
        <f>IF(AC165="","",VLOOKUP(AC165,'[9]シフト記号表（従来型・ユニット型共通）'!$C$6:$L$47,10,FALSE))</f>
        <v/>
      </c>
      <c r="AD166" s="558" t="str">
        <f>IF(AD165="","",VLOOKUP(AD165,'[9]シフト記号表（従来型・ユニット型共通）'!$C$6:$L$47,10,FALSE))</f>
        <v/>
      </c>
      <c r="AE166" s="558" t="str">
        <f>IF(AE165="","",VLOOKUP(AE165,'[9]シフト記号表（従来型・ユニット型共通）'!$C$6:$L$47,10,FALSE))</f>
        <v/>
      </c>
      <c r="AF166" s="558" t="str">
        <f>IF(AF165="","",VLOOKUP(AF165,'[9]シフト記号表（従来型・ユニット型共通）'!$C$6:$L$47,10,FALSE))</f>
        <v/>
      </c>
      <c r="AG166" s="559" t="str">
        <f>IF(AG165="","",VLOOKUP(AG165,'[9]シフト記号表（従来型・ユニット型共通）'!$C$6:$L$47,10,FALSE))</f>
        <v/>
      </c>
      <c r="AH166" s="557" t="str">
        <f>IF(AH165="","",VLOOKUP(AH165,'[9]シフト記号表（従来型・ユニット型共通）'!$C$6:$L$47,10,FALSE))</f>
        <v/>
      </c>
      <c r="AI166" s="558" t="str">
        <f>IF(AI165="","",VLOOKUP(AI165,'[9]シフト記号表（従来型・ユニット型共通）'!$C$6:$L$47,10,FALSE))</f>
        <v/>
      </c>
      <c r="AJ166" s="558" t="str">
        <f>IF(AJ165="","",VLOOKUP(AJ165,'[9]シフト記号表（従来型・ユニット型共通）'!$C$6:$L$47,10,FALSE))</f>
        <v/>
      </c>
      <c r="AK166" s="558" t="str">
        <f>IF(AK165="","",VLOOKUP(AK165,'[9]シフト記号表（従来型・ユニット型共通）'!$C$6:$L$47,10,FALSE))</f>
        <v/>
      </c>
      <c r="AL166" s="558" t="str">
        <f>IF(AL165="","",VLOOKUP(AL165,'[9]シフト記号表（従来型・ユニット型共通）'!$C$6:$L$47,10,FALSE))</f>
        <v/>
      </c>
      <c r="AM166" s="558" t="str">
        <f>IF(AM165="","",VLOOKUP(AM165,'[9]シフト記号表（従来型・ユニット型共通）'!$C$6:$L$47,10,FALSE))</f>
        <v/>
      </c>
      <c r="AN166" s="559" t="str">
        <f>IF(AN165="","",VLOOKUP(AN165,'[9]シフト記号表（従来型・ユニット型共通）'!$C$6:$L$47,10,FALSE))</f>
        <v/>
      </c>
      <c r="AO166" s="557" t="str">
        <f>IF(AO165="","",VLOOKUP(AO165,'[9]シフト記号表（従来型・ユニット型共通）'!$C$6:$L$47,10,FALSE))</f>
        <v/>
      </c>
      <c r="AP166" s="558" t="str">
        <f>IF(AP165="","",VLOOKUP(AP165,'[9]シフト記号表（従来型・ユニット型共通）'!$C$6:$L$47,10,FALSE))</f>
        <v/>
      </c>
      <c r="AQ166" s="558" t="str">
        <f>IF(AQ165="","",VLOOKUP(AQ165,'[9]シフト記号表（従来型・ユニット型共通）'!$C$6:$L$47,10,FALSE))</f>
        <v/>
      </c>
      <c r="AR166" s="558" t="str">
        <f>IF(AR165="","",VLOOKUP(AR165,'[9]シフト記号表（従来型・ユニット型共通）'!$C$6:$L$47,10,FALSE))</f>
        <v/>
      </c>
      <c r="AS166" s="558" t="str">
        <f>IF(AS165="","",VLOOKUP(AS165,'[9]シフト記号表（従来型・ユニット型共通）'!$C$6:$L$47,10,FALSE))</f>
        <v/>
      </c>
      <c r="AT166" s="558" t="str">
        <f>IF(AT165="","",VLOOKUP(AT165,'[9]シフト記号表（従来型・ユニット型共通）'!$C$6:$L$47,10,FALSE))</f>
        <v/>
      </c>
      <c r="AU166" s="559" t="str">
        <f>IF(AU165="","",VLOOKUP(AU165,'[9]シフト記号表（従来型・ユニット型共通）'!$C$6:$L$47,10,FALSE))</f>
        <v/>
      </c>
      <c r="AV166" s="557" t="str">
        <f>IF(AV165="","",VLOOKUP(AV165,'[9]シフト記号表（従来型・ユニット型共通）'!$C$6:$L$47,10,FALSE))</f>
        <v/>
      </c>
      <c r="AW166" s="558" t="str">
        <f>IF(AW165="","",VLOOKUP(AW165,'[9]シフト記号表（従来型・ユニット型共通）'!$C$6:$L$47,10,FALSE))</f>
        <v/>
      </c>
      <c r="AX166" s="558" t="str">
        <f>IF(AX165="","",VLOOKUP(AX165,'[9]シフト記号表（従来型・ユニット型共通）'!$C$6:$L$47,10,FALSE))</f>
        <v/>
      </c>
      <c r="AY166" s="558" t="str">
        <f>IF(AY165="","",VLOOKUP(AY165,'[9]シフト記号表（従来型・ユニット型共通）'!$C$6:$L$47,10,FALSE))</f>
        <v/>
      </c>
      <c r="AZ166" s="558" t="str">
        <f>IF(AZ165="","",VLOOKUP(AZ165,'[9]シフト記号表（従来型・ユニット型共通）'!$C$6:$L$47,10,FALSE))</f>
        <v/>
      </c>
      <c r="BA166" s="558" t="str">
        <f>IF(BA165="","",VLOOKUP(BA165,'[9]シフト記号表（従来型・ユニット型共通）'!$C$6:$L$47,10,FALSE))</f>
        <v/>
      </c>
      <c r="BB166" s="559" t="str">
        <f>IF(BB165="","",VLOOKUP(BB165,'[9]シフト記号表（従来型・ユニット型共通）'!$C$6:$L$47,10,FALSE))</f>
        <v/>
      </c>
      <c r="BC166" s="557" t="str">
        <f>IF(BC165="","",VLOOKUP(BC165,'[9]シフト記号表（従来型・ユニット型共通）'!$C$6:$L$47,10,FALSE))</f>
        <v/>
      </c>
      <c r="BD166" s="558" t="str">
        <f>IF(BD165="","",VLOOKUP(BD165,'[9]シフト記号表（従来型・ユニット型共通）'!$C$6:$L$47,10,FALSE))</f>
        <v/>
      </c>
      <c r="BE166" s="558" t="str">
        <f>IF(BE165="","",VLOOKUP(BE165,'[9]シフト記号表（従来型・ユニット型共通）'!$C$6:$L$47,10,FALSE))</f>
        <v/>
      </c>
      <c r="BF166" s="2132">
        <f>IF($BI$3="４週",SUM(AA166:BB166),IF($BI$3="暦月",SUM(AA166:BE166),""))</f>
        <v>0</v>
      </c>
      <c r="BG166" s="2133"/>
      <c r="BH166" s="2134">
        <f>IF($BI$3="４週",BF166/4,IF($BI$3="暦月",(BF166/($BI$8/7)),""))</f>
        <v>0</v>
      </c>
      <c r="BI166" s="2133"/>
      <c r="BJ166" s="2129"/>
      <c r="BK166" s="2130"/>
      <c r="BL166" s="2130"/>
      <c r="BM166" s="2130"/>
      <c r="BN166" s="2131"/>
    </row>
    <row r="167" spans="2:66" ht="20.25" customHeight="1" x14ac:dyDescent="0.15">
      <c r="B167" s="2049">
        <f>B165+1</f>
        <v>76</v>
      </c>
      <c r="C167" s="2420"/>
      <c r="D167" s="2422"/>
      <c r="E167" s="2036"/>
      <c r="F167" s="2423"/>
      <c r="G167" s="2121"/>
      <c r="H167" s="2122"/>
      <c r="I167" s="761"/>
      <c r="J167" s="762"/>
      <c r="K167" s="761"/>
      <c r="L167" s="762"/>
      <c r="M167" s="2123"/>
      <c r="N167" s="2124"/>
      <c r="O167" s="2125"/>
      <c r="P167" s="2126"/>
      <c r="Q167" s="2126"/>
      <c r="R167" s="2122"/>
      <c r="S167" s="2066"/>
      <c r="T167" s="2067"/>
      <c r="U167" s="2067"/>
      <c r="V167" s="2067"/>
      <c r="W167" s="2068"/>
      <c r="X167" s="776" t="s">
        <v>887</v>
      </c>
      <c r="Y167" s="777"/>
      <c r="Z167" s="778"/>
      <c r="AA167" s="549"/>
      <c r="AB167" s="550"/>
      <c r="AC167" s="550"/>
      <c r="AD167" s="550"/>
      <c r="AE167" s="550"/>
      <c r="AF167" s="550"/>
      <c r="AG167" s="551"/>
      <c r="AH167" s="549"/>
      <c r="AI167" s="550"/>
      <c r="AJ167" s="550"/>
      <c r="AK167" s="550"/>
      <c r="AL167" s="550"/>
      <c r="AM167" s="550"/>
      <c r="AN167" s="551"/>
      <c r="AO167" s="549"/>
      <c r="AP167" s="550"/>
      <c r="AQ167" s="550"/>
      <c r="AR167" s="550"/>
      <c r="AS167" s="550"/>
      <c r="AT167" s="550"/>
      <c r="AU167" s="551"/>
      <c r="AV167" s="549"/>
      <c r="AW167" s="550"/>
      <c r="AX167" s="550"/>
      <c r="AY167" s="550"/>
      <c r="AZ167" s="550"/>
      <c r="BA167" s="550"/>
      <c r="BB167" s="551"/>
      <c r="BC167" s="549"/>
      <c r="BD167" s="550"/>
      <c r="BE167" s="772"/>
      <c r="BF167" s="2127"/>
      <c r="BG167" s="2128"/>
      <c r="BH167" s="2116"/>
      <c r="BI167" s="2117"/>
      <c r="BJ167" s="2118"/>
      <c r="BK167" s="2119"/>
      <c r="BL167" s="2119"/>
      <c r="BM167" s="2119"/>
      <c r="BN167" s="2120"/>
    </row>
    <row r="168" spans="2:66" ht="20.25" customHeight="1" x14ac:dyDescent="0.15">
      <c r="B168" s="2050"/>
      <c r="C168" s="2421"/>
      <c r="D168" s="2424"/>
      <c r="E168" s="2036"/>
      <c r="F168" s="2423"/>
      <c r="G168" s="2135"/>
      <c r="H168" s="2136"/>
      <c r="I168" s="779"/>
      <c r="J168" s="780">
        <f>G167</f>
        <v>0</v>
      </c>
      <c r="K168" s="779"/>
      <c r="L168" s="780">
        <f>M167</f>
        <v>0</v>
      </c>
      <c r="M168" s="2137"/>
      <c r="N168" s="2138"/>
      <c r="O168" s="2139"/>
      <c r="P168" s="2140"/>
      <c r="Q168" s="2140"/>
      <c r="R168" s="2136"/>
      <c r="S168" s="2066"/>
      <c r="T168" s="2067"/>
      <c r="U168" s="2067"/>
      <c r="V168" s="2067"/>
      <c r="W168" s="2068"/>
      <c r="X168" s="773" t="s">
        <v>888</v>
      </c>
      <c r="Y168" s="774"/>
      <c r="Z168" s="775"/>
      <c r="AA168" s="557" t="str">
        <f>IF(AA167="","",VLOOKUP(AA167,'[9]シフト記号表（従来型・ユニット型共通）'!$C$6:$L$47,10,FALSE))</f>
        <v/>
      </c>
      <c r="AB168" s="558" t="str">
        <f>IF(AB167="","",VLOOKUP(AB167,'[9]シフト記号表（従来型・ユニット型共通）'!$C$6:$L$47,10,FALSE))</f>
        <v/>
      </c>
      <c r="AC168" s="558" t="str">
        <f>IF(AC167="","",VLOOKUP(AC167,'[9]シフト記号表（従来型・ユニット型共通）'!$C$6:$L$47,10,FALSE))</f>
        <v/>
      </c>
      <c r="AD168" s="558" t="str">
        <f>IF(AD167="","",VLOOKUP(AD167,'[9]シフト記号表（従来型・ユニット型共通）'!$C$6:$L$47,10,FALSE))</f>
        <v/>
      </c>
      <c r="AE168" s="558" t="str">
        <f>IF(AE167="","",VLOOKUP(AE167,'[9]シフト記号表（従来型・ユニット型共通）'!$C$6:$L$47,10,FALSE))</f>
        <v/>
      </c>
      <c r="AF168" s="558" t="str">
        <f>IF(AF167="","",VLOOKUP(AF167,'[9]シフト記号表（従来型・ユニット型共通）'!$C$6:$L$47,10,FALSE))</f>
        <v/>
      </c>
      <c r="AG168" s="559" t="str">
        <f>IF(AG167="","",VLOOKUP(AG167,'[9]シフト記号表（従来型・ユニット型共通）'!$C$6:$L$47,10,FALSE))</f>
        <v/>
      </c>
      <c r="AH168" s="557" t="str">
        <f>IF(AH167="","",VLOOKUP(AH167,'[9]シフト記号表（従来型・ユニット型共通）'!$C$6:$L$47,10,FALSE))</f>
        <v/>
      </c>
      <c r="AI168" s="558" t="str">
        <f>IF(AI167="","",VLOOKUP(AI167,'[9]シフト記号表（従来型・ユニット型共通）'!$C$6:$L$47,10,FALSE))</f>
        <v/>
      </c>
      <c r="AJ168" s="558" t="str">
        <f>IF(AJ167="","",VLOOKUP(AJ167,'[9]シフト記号表（従来型・ユニット型共通）'!$C$6:$L$47,10,FALSE))</f>
        <v/>
      </c>
      <c r="AK168" s="558" t="str">
        <f>IF(AK167="","",VLOOKUP(AK167,'[9]シフト記号表（従来型・ユニット型共通）'!$C$6:$L$47,10,FALSE))</f>
        <v/>
      </c>
      <c r="AL168" s="558" t="str">
        <f>IF(AL167="","",VLOOKUP(AL167,'[9]シフト記号表（従来型・ユニット型共通）'!$C$6:$L$47,10,FALSE))</f>
        <v/>
      </c>
      <c r="AM168" s="558" t="str">
        <f>IF(AM167="","",VLOOKUP(AM167,'[9]シフト記号表（従来型・ユニット型共通）'!$C$6:$L$47,10,FALSE))</f>
        <v/>
      </c>
      <c r="AN168" s="559" t="str">
        <f>IF(AN167="","",VLOOKUP(AN167,'[9]シフト記号表（従来型・ユニット型共通）'!$C$6:$L$47,10,FALSE))</f>
        <v/>
      </c>
      <c r="AO168" s="557" t="str">
        <f>IF(AO167="","",VLOOKUP(AO167,'[9]シフト記号表（従来型・ユニット型共通）'!$C$6:$L$47,10,FALSE))</f>
        <v/>
      </c>
      <c r="AP168" s="558" t="str">
        <f>IF(AP167="","",VLOOKUP(AP167,'[9]シフト記号表（従来型・ユニット型共通）'!$C$6:$L$47,10,FALSE))</f>
        <v/>
      </c>
      <c r="AQ168" s="558" t="str">
        <f>IF(AQ167="","",VLOOKUP(AQ167,'[9]シフト記号表（従来型・ユニット型共通）'!$C$6:$L$47,10,FALSE))</f>
        <v/>
      </c>
      <c r="AR168" s="558" t="str">
        <f>IF(AR167="","",VLOOKUP(AR167,'[9]シフト記号表（従来型・ユニット型共通）'!$C$6:$L$47,10,FALSE))</f>
        <v/>
      </c>
      <c r="AS168" s="558" t="str">
        <f>IF(AS167="","",VLOOKUP(AS167,'[9]シフト記号表（従来型・ユニット型共通）'!$C$6:$L$47,10,FALSE))</f>
        <v/>
      </c>
      <c r="AT168" s="558" t="str">
        <f>IF(AT167="","",VLOOKUP(AT167,'[9]シフト記号表（従来型・ユニット型共通）'!$C$6:$L$47,10,FALSE))</f>
        <v/>
      </c>
      <c r="AU168" s="559" t="str">
        <f>IF(AU167="","",VLOOKUP(AU167,'[9]シフト記号表（従来型・ユニット型共通）'!$C$6:$L$47,10,FALSE))</f>
        <v/>
      </c>
      <c r="AV168" s="557" t="str">
        <f>IF(AV167="","",VLOOKUP(AV167,'[9]シフト記号表（従来型・ユニット型共通）'!$C$6:$L$47,10,FALSE))</f>
        <v/>
      </c>
      <c r="AW168" s="558" t="str">
        <f>IF(AW167="","",VLOOKUP(AW167,'[9]シフト記号表（従来型・ユニット型共通）'!$C$6:$L$47,10,FALSE))</f>
        <v/>
      </c>
      <c r="AX168" s="558" t="str">
        <f>IF(AX167="","",VLOOKUP(AX167,'[9]シフト記号表（従来型・ユニット型共通）'!$C$6:$L$47,10,FALSE))</f>
        <v/>
      </c>
      <c r="AY168" s="558" t="str">
        <f>IF(AY167="","",VLOOKUP(AY167,'[9]シフト記号表（従来型・ユニット型共通）'!$C$6:$L$47,10,FALSE))</f>
        <v/>
      </c>
      <c r="AZ168" s="558" t="str">
        <f>IF(AZ167="","",VLOOKUP(AZ167,'[9]シフト記号表（従来型・ユニット型共通）'!$C$6:$L$47,10,FALSE))</f>
        <v/>
      </c>
      <c r="BA168" s="558" t="str">
        <f>IF(BA167="","",VLOOKUP(BA167,'[9]シフト記号表（従来型・ユニット型共通）'!$C$6:$L$47,10,FALSE))</f>
        <v/>
      </c>
      <c r="BB168" s="559" t="str">
        <f>IF(BB167="","",VLOOKUP(BB167,'[9]シフト記号表（従来型・ユニット型共通）'!$C$6:$L$47,10,FALSE))</f>
        <v/>
      </c>
      <c r="BC168" s="557" t="str">
        <f>IF(BC167="","",VLOOKUP(BC167,'[9]シフト記号表（従来型・ユニット型共通）'!$C$6:$L$47,10,FALSE))</f>
        <v/>
      </c>
      <c r="BD168" s="558" t="str">
        <f>IF(BD167="","",VLOOKUP(BD167,'[9]シフト記号表（従来型・ユニット型共通）'!$C$6:$L$47,10,FALSE))</f>
        <v/>
      </c>
      <c r="BE168" s="558" t="str">
        <f>IF(BE167="","",VLOOKUP(BE167,'[9]シフト記号表（従来型・ユニット型共通）'!$C$6:$L$47,10,FALSE))</f>
        <v/>
      </c>
      <c r="BF168" s="2132">
        <f>IF($BI$3="４週",SUM(AA168:BB168),IF($BI$3="暦月",SUM(AA168:BE168),""))</f>
        <v>0</v>
      </c>
      <c r="BG168" s="2133"/>
      <c r="BH168" s="2134">
        <f>IF($BI$3="４週",BF168/4,IF($BI$3="暦月",(BF168/($BI$8/7)),""))</f>
        <v>0</v>
      </c>
      <c r="BI168" s="2133"/>
      <c r="BJ168" s="2129"/>
      <c r="BK168" s="2130"/>
      <c r="BL168" s="2130"/>
      <c r="BM168" s="2130"/>
      <c r="BN168" s="2131"/>
    </row>
    <row r="169" spans="2:66" ht="20.25" customHeight="1" x14ac:dyDescent="0.15">
      <c r="B169" s="2049">
        <f>B167+1</f>
        <v>77</v>
      </c>
      <c r="C169" s="2420"/>
      <c r="D169" s="2422"/>
      <c r="E169" s="2036"/>
      <c r="F169" s="2423"/>
      <c r="G169" s="2121"/>
      <c r="H169" s="2122"/>
      <c r="I169" s="761"/>
      <c r="J169" s="762"/>
      <c r="K169" s="761"/>
      <c r="L169" s="762"/>
      <c r="M169" s="2123"/>
      <c r="N169" s="2124"/>
      <c r="O169" s="2125"/>
      <c r="P169" s="2126"/>
      <c r="Q169" s="2126"/>
      <c r="R169" s="2122"/>
      <c r="S169" s="2066"/>
      <c r="T169" s="2067"/>
      <c r="U169" s="2067"/>
      <c r="V169" s="2067"/>
      <c r="W169" s="2068"/>
      <c r="X169" s="776" t="s">
        <v>887</v>
      </c>
      <c r="Y169" s="777"/>
      <c r="Z169" s="778"/>
      <c r="AA169" s="549"/>
      <c r="AB169" s="550"/>
      <c r="AC169" s="550"/>
      <c r="AD169" s="550"/>
      <c r="AE169" s="550"/>
      <c r="AF169" s="550"/>
      <c r="AG169" s="551"/>
      <c r="AH169" s="549"/>
      <c r="AI169" s="550"/>
      <c r="AJ169" s="550"/>
      <c r="AK169" s="550"/>
      <c r="AL169" s="550"/>
      <c r="AM169" s="550"/>
      <c r="AN169" s="551"/>
      <c r="AO169" s="549"/>
      <c r="AP169" s="550"/>
      <c r="AQ169" s="550"/>
      <c r="AR169" s="550"/>
      <c r="AS169" s="550"/>
      <c r="AT169" s="550"/>
      <c r="AU169" s="551"/>
      <c r="AV169" s="549"/>
      <c r="AW169" s="550"/>
      <c r="AX169" s="550"/>
      <c r="AY169" s="550"/>
      <c r="AZ169" s="550"/>
      <c r="BA169" s="550"/>
      <c r="BB169" s="551"/>
      <c r="BC169" s="549"/>
      <c r="BD169" s="550"/>
      <c r="BE169" s="772"/>
      <c r="BF169" s="2127"/>
      <c r="BG169" s="2128"/>
      <c r="BH169" s="2116"/>
      <c r="BI169" s="2117"/>
      <c r="BJ169" s="2118"/>
      <c r="BK169" s="2119"/>
      <c r="BL169" s="2119"/>
      <c r="BM169" s="2119"/>
      <c r="BN169" s="2120"/>
    </row>
    <row r="170" spans="2:66" ht="20.25" customHeight="1" x14ac:dyDescent="0.15">
      <c r="B170" s="2050"/>
      <c r="C170" s="2421"/>
      <c r="D170" s="2424"/>
      <c r="E170" s="2036"/>
      <c r="F170" s="2423"/>
      <c r="G170" s="2135"/>
      <c r="H170" s="2136"/>
      <c r="I170" s="779"/>
      <c r="J170" s="780">
        <f>G169</f>
        <v>0</v>
      </c>
      <c r="K170" s="779"/>
      <c r="L170" s="780">
        <f>M169</f>
        <v>0</v>
      </c>
      <c r="M170" s="2137"/>
      <c r="N170" s="2138"/>
      <c r="O170" s="2139"/>
      <c r="P170" s="2140"/>
      <c r="Q170" s="2140"/>
      <c r="R170" s="2136"/>
      <c r="S170" s="2066"/>
      <c r="T170" s="2067"/>
      <c r="U170" s="2067"/>
      <c r="V170" s="2067"/>
      <c r="W170" s="2068"/>
      <c r="X170" s="773" t="s">
        <v>888</v>
      </c>
      <c r="Y170" s="774"/>
      <c r="Z170" s="775"/>
      <c r="AA170" s="557" t="str">
        <f>IF(AA169="","",VLOOKUP(AA169,'[9]シフト記号表（従来型・ユニット型共通）'!$C$6:$L$47,10,FALSE))</f>
        <v/>
      </c>
      <c r="AB170" s="558" t="str">
        <f>IF(AB169="","",VLOOKUP(AB169,'[9]シフト記号表（従来型・ユニット型共通）'!$C$6:$L$47,10,FALSE))</f>
        <v/>
      </c>
      <c r="AC170" s="558" t="str">
        <f>IF(AC169="","",VLOOKUP(AC169,'[9]シフト記号表（従来型・ユニット型共通）'!$C$6:$L$47,10,FALSE))</f>
        <v/>
      </c>
      <c r="AD170" s="558" t="str">
        <f>IF(AD169="","",VLOOKUP(AD169,'[9]シフト記号表（従来型・ユニット型共通）'!$C$6:$L$47,10,FALSE))</f>
        <v/>
      </c>
      <c r="AE170" s="558" t="str">
        <f>IF(AE169="","",VLOOKUP(AE169,'[9]シフト記号表（従来型・ユニット型共通）'!$C$6:$L$47,10,FALSE))</f>
        <v/>
      </c>
      <c r="AF170" s="558" t="str">
        <f>IF(AF169="","",VLOOKUP(AF169,'[9]シフト記号表（従来型・ユニット型共通）'!$C$6:$L$47,10,FALSE))</f>
        <v/>
      </c>
      <c r="AG170" s="559" t="str">
        <f>IF(AG169="","",VLOOKUP(AG169,'[9]シフト記号表（従来型・ユニット型共通）'!$C$6:$L$47,10,FALSE))</f>
        <v/>
      </c>
      <c r="AH170" s="557" t="str">
        <f>IF(AH169="","",VLOOKUP(AH169,'[9]シフト記号表（従来型・ユニット型共通）'!$C$6:$L$47,10,FALSE))</f>
        <v/>
      </c>
      <c r="AI170" s="558" t="str">
        <f>IF(AI169="","",VLOOKUP(AI169,'[9]シフト記号表（従来型・ユニット型共通）'!$C$6:$L$47,10,FALSE))</f>
        <v/>
      </c>
      <c r="AJ170" s="558" t="str">
        <f>IF(AJ169="","",VLOOKUP(AJ169,'[9]シフト記号表（従来型・ユニット型共通）'!$C$6:$L$47,10,FALSE))</f>
        <v/>
      </c>
      <c r="AK170" s="558" t="str">
        <f>IF(AK169="","",VLOOKUP(AK169,'[9]シフト記号表（従来型・ユニット型共通）'!$C$6:$L$47,10,FALSE))</f>
        <v/>
      </c>
      <c r="AL170" s="558" t="str">
        <f>IF(AL169="","",VLOOKUP(AL169,'[9]シフト記号表（従来型・ユニット型共通）'!$C$6:$L$47,10,FALSE))</f>
        <v/>
      </c>
      <c r="AM170" s="558" t="str">
        <f>IF(AM169="","",VLOOKUP(AM169,'[9]シフト記号表（従来型・ユニット型共通）'!$C$6:$L$47,10,FALSE))</f>
        <v/>
      </c>
      <c r="AN170" s="559" t="str">
        <f>IF(AN169="","",VLOOKUP(AN169,'[9]シフト記号表（従来型・ユニット型共通）'!$C$6:$L$47,10,FALSE))</f>
        <v/>
      </c>
      <c r="AO170" s="557" t="str">
        <f>IF(AO169="","",VLOOKUP(AO169,'[9]シフト記号表（従来型・ユニット型共通）'!$C$6:$L$47,10,FALSE))</f>
        <v/>
      </c>
      <c r="AP170" s="558" t="str">
        <f>IF(AP169="","",VLOOKUP(AP169,'[9]シフト記号表（従来型・ユニット型共通）'!$C$6:$L$47,10,FALSE))</f>
        <v/>
      </c>
      <c r="AQ170" s="558" t="str">
        <f>IF(AQ169="","",VLOOKUP(AQ169,'[9]シフト記号表（従来型・ユニット型共通）'!$C$6:$L$47,10,FALSE))</f>
        <v/>
      </c>
      <c r="AR170" s="558" t="str">
        <f>IF(AR169="","",VLOOKUP(AR169,'[9]シフト記号表（従来型・ユニット型共通）'!$C$6:$L$47,10,FALSE))</f>
        <v/>
      </c>
      <c r="AS170" s="558" t="str">
        <f>IF(AS169="","",VLOOKUP(AS169,'[9]シフト記号表（従来型・ユニット型共通）'!$C$6:$L$47,10,FALSE))</f>
        <v/>
      </c>
      <c r="AT170" s="558" t="str">
        <f>IF(AT169="","",VLOOKUP(AT169,'[9]シフト記号表（従来型・ユニット型共通）'!$C$6:$L$47,10,FALSE))</f>
        <v/>
      </c>
      <c r="AU170" s="559" t="str">
        <f>IF(AU169="","",VLOOKUP(AU169,'[9]シフト記号表（従来型・ユニット型共通）'!$C$6:$L$47,10,FALSE))</f>
        <v/>
      </c>
      <c r="AV170" s="557" t="str">
        <f>IF(AV169="","",VLOOKUP(AV169,'[9]シフト記号表（従来型・ユニット型共通）'!$C$6:$L$47,10,FALSE))</f>
        <v/>
      </c>
      <c r="AW170" s="558" t="str">
        <f>IF(AW169="","",VLOOKUP(AW169,'[9]シフト記号表（従来型・ユニット型共通）'!$C$6:$L$47,10,FALSE))</f>
        <v/>
      </c>
      <c r="AX170" s="558" t="str">
        <f>IF(AX169="","",VLOOKUP(AX169,'[9]シフト記号表（従来型・ユニット型共通）'!$C$6:$L$47,10,FALSE))</f>
        <v/>
      </c>
      <c r="AY170" s="558" t="str">
        <f>IF(AY169="","",VLOOKUP(AY169,'[9]シフト記号表（従来型・ユニット型共通）'!$C$6:$L$47,10,FALSE))</f>
        <v/>
      </c>
      <c r="AZ170" s="558" t="str">
        <f>IF(AZ169="","",VLOOKUP(AZ169,'[9]シフト記号表（従来型・ユニット型共通）'!$C$6:$L$47,10,FALSE))</f>
        <v/>
      </c>
      <c r="BA170" s="558" t="str">
        <f>IF(BA169="","",VLOOKUP(BA169,'[9]シフト記号表（従来型・ユニット型共通）'!$C$6:$L$47,10,FALSE))</f>
        <v/>
      </c>
      <c r="BB170" s="559" t="str">
        <f>IF(BB169="","",VLOOKUP(BB169,'[9]シフト記号表（従来型・ユニット型共通）'!$C$6:$L$47,10,FALSE))</f>
        <v/>
      </c>
      <c r="BC170" s="557" t="str">
        <f>IF(BC169="","",VLOOKUP(BC169,'[9]シフト記号表（従来型・ユニット型共通）'!$C$6:$L$47,10,FALSE))</f>
        <v/>
      </c>
      <c r="BD170" s="558" t="str">
        <f>IF(BD169="","",VLOOKUP(BD169,'[9]シフト記号表（従来型・ユニット型共通）'!$C$6:$L$47,10,FALSE))</f>
        <v/>
      </c>
      <c r="BE170" s="558" t="str">
        <f>IF(BE169="","",VLOOKUP(BE169,'[9]シフト記号表（従来型・ユニット型共通）'!$C$6:$L$47,10,FALSE))</f>
        <v/>
      </c>
      <c r="BF170" s="2132">
        <f>IF($BI$3="４週",SUM(AA170:BB170),IF($BI$3="暦月",SUM(AA170:BE170),""))</f>
        <v>0</v>
      </c>
      <c r="BG170" s="2133"/>
      <c r="BH170" s="2134">
        <f>IF($BI$3="４週",BF170/4,IF($BI$3="暦月",(BF170/($BI$8/7)),""))</f>
        <v>0</v>
      </c>
      <c r="BI170" s="2133"/>
      <c r="BJ170" s="2129"/>
      <c r="BK170" s="2130"/>
      <c r="BL170" s="2130"/>
      <c r="BM170" s="2130"/>
      <c r="BN170" s="2131"/>
    </row>
    <row r="171" spans="2:66" ht="20.25" customHeight="1" x14ac:dyDescent="0.15">
      <c r="B171" s="2049">
        <f>B169+1</f>
        <v>78</v>
      </c>
      <c r="C171" s="2420"/>
      <c r="D171" s="2422"/>
      <c r="E171" s="2036"/>
      <c r="F171" s="2423"/>
      <c r="G171" s="2121"/>
      <c r="H171" s="2122"/>
      <c r="I171" s="761"/>
      <c r="J171" s="762"/>
      <c r="K171" s="761"/>
      <c r="L171" s="762"/>
      <c r="M171" s="2123"/>
      <c r="N171" s="2124"/>
      <c r="O171" s="2125"/>
      <c r="P171" s="2126"/>
      <c r="Q171" s="2126"/>
      <c r="R171" s="2122"/>
      <c r="S171" s="2066"/>
      <c r="T171" s="2067"/>
      <c r="U171" s="2067"/>
      <c r="V171" s="2067"/>
      <c r="W171" s="2068"/>
      <c r="X171" s="776" t="s">
        <v>887</v>
      </c>
      <c r="Y171" s="777"/>
      <c r="Z171" s="778"/>
      <c r="AA171" s="549"/>
      <c r="AB171" s="550"/>
      <c r="AC171" s="550"/>
      <c r="AD171" s="550"/>
      <c r="AE171" s="550"/>
      <c r="AF171" s="550"/>
      <c r="AG171" s="551"/>
      <c r="AH171" s="549"/>
      <c r="AI171" s="550"/>
      <c r="AJ171" s="550"/>
      <c r="AK171" s="550"/>
      <c r="AL171" s="550"/>
      <c r="AM171" s="550"/>
      <c r="AN171" s="551"/>
      <c r="AO171" s="549"/>
      <c r="AP171" s="550"/>
      <c r="AQ171" s="550"/>
      <c r="AR171" s="550"/>
      <c r="AS171" s="550"/>
      <c r="AT171" s="550"/>
      <c r="AU171" s="551"/>
      <c r="AV171" s="549"/>
      <c r="AW171" s="550"/>
      <c r="AX171" s="550"/>
      <c r="AY171" s="550"/>
      <c r="AZ171" s="550"/>
      <c r="BA171" s="550"/>
      <c r="BB171" s="551"/>
      <c r="BC171" s="549"/>
      <c r="BD171" s="550"/>
      <c r="BE171" s="772"/>
      <c r="BF171" s="2127"/>
      <c r="BG171" s="2128"/>
      <c r="BH171" s="2116"/>
      <c r="BI171" s="2117"/>
      <c r="BJ171" s="2118"/>
      <c r="BK171" s="2119"/>
      <c r="BL171" s="2119"/>
      <c r="BM171" s="2119"/>
      <c r="BN171" s="2120"/>
    </row>
    <row r="172" spans="2:66" ht="20.25" customHeight="1" x14ac:dyDescent="0.15">
      <c r="B172" s="2050"/>
      <c r="C172" s="2421"/>
      <c r="D172" s="2424"/>
      <c r="E172" s="2036"/>
      <c r="F172" s="2423"/>
      <c r="G172" s="2135"/>
      <c r="H172" s="2136"/>
      <c r="I172" s="779"/>
      <c r="J172" s="780">
        <f>G171</f>
        <v>0</v>
      </c>
      <c r="K172" s="779"/>
      <c r="L172" s="780">
        <f>M171</f>
        <v>0</v>
      </c>
      <c r="M172" s="2137"/>
      <c r="N172" s="2138"/>
      <c r="O172" s="2139"/>
      <c r="P172" s="2140"/>
      <c r="Q172" s="2140"/>
      <c r="R172" s="2136"/>
      <c r="S172" s="2066"/>
      <c r="T172" s="2067"/>
      <c r="U172" s="2067"/>
      <c r="V172" s="2067"/>
      <c r="W172" s="2068"/>
      <c r="X172" s="773" t="s">
        <v>888</v>
      </c>
      <c r="Y172" s="774"/>
      <c r="Z172" s="775"/>
      <c r="AA172" s="557" t="str">
        <f>IF(AA171="","",VLOOKUP(AA171,'[9]シフト記号表（従来型・ユニット型共通）'!$C$6:$L$47,10,FALSE))</f>
        <v/>
      </c>
      <c r="AB172" s="558" t="str">
        <f>IF(AB171="","",VLOOKUP(AB171,'[9]シフト記号表（従来型・ユニット型共通）'!$C$6:$L$47,10,FALSE))</f>
        <v/>
      </c>
      <c r="AC172" s="558" t="str">
        <f>IF(AC171="","",VLOOKUP(AC171,'[9]シフト記号表（従来型・ユニット型共通）'!$C$6:$L$47,10,FALSE))</f>
        <v/>
      </c>
      <c r="AD172" s="558" t="str">
        <f>IF(AD171="","",VLOOKUP(AD171,'[9]シフト記号表（従来型・ユニット型共通）'!$C$6:$L$47,10,FALSE))</f>
        <v/>
      </c>
      <c r="AE172" s="558" t="str">
        <f>IF(AE171="","",VLOOKUP(AE171,'[9]シフト記号表（従来型・ユニット型共通）'!$C$6:$L$47,10,FALSE))</f>
        <v/>
      </c>
      <c r="AF172" s="558" t="str">
        <f>IF(AF171="","",VLOOKUP(AF171,'[9]シフト記号表（従来型・ユニット型共通）'!$C$6:$L$47,10,FALSE))</f>
        <v/>
      </c>
      <c r="AG172" s="559" t="str">
        <f>IF(AG171="","",VLOOKUP(AG171,'[9]シフト記号表（従来型・ユニット型共通）'!$C$6:$L$47,10,FALSE))</f>
        <v/>
      </c>
      <c r="AH172" s="557" t="str">
        <f>IF(AH171="","",VLOOKUP(AH171,'[9]シフト記号表（従来型・ユニット型共通）'!$C$6:$L$47,10,FALSE))</f>
        <v/>
      </c>
      <c r="AI172" s="558" t="str">
        <f>IF(AI171="","",VLOOKUP(AI171,'[9]シフト記号表（従来型・ユニット型共通）'!$C$6:$L$47,10,FALSE))</f>
        <v/>
      </c>
      <c r="AJ172" s="558" t="str">
        <f>IF(AJ171="","",VLOOKUP(AJ171,'[9]シフト記号表（従来型・ユニット型共通）'!$C$6:$L$47,10,FALSE))</f>
        <v/>
      </c>
      <c r="AK172" s="558" t="str">
        <f>IF(AK171="","",VLOOKUP(AK171,'[9]シフト記号表（従来型・ユニット型共通）'!$C$6:$L$47,10,FALSE))</f>
        <v/>
      </c>
      <c r="AL172" s="558" t="str">
        <f>IF(AL171="","",VLOOKUP(AL171,'[9]シフト記号表（従来型・ユニット型共通）'!$C$6:$L$47,10,FALSE))</f>
        <v/>
      </c>
      <c r="AM172" s="558" t="str">
        <f>IF(AM171="","",VLOOKUP(AM171,'[9]シフト記号表（従来型・ユニット型共通）'!$C$6:$L$47,10,FALSE))</f>
        <v/>
      </c>
      <c r="AN172" s="559" t="str">
        <f>IF(AN171="","",VLOOKUP(AN171,'[9]シフト記号表（従来型・ユニット型共通）'!$C$6:$L$47,10,FALSE))</f>
        <v/>
      </c>
      <c r="AO172" s="557" t="str">
        <f>IF(AO171="","",VLOOKUP(AO171,'[9]シフト記号表（従来型・ユニット型共通）'!$C$6:$L$47,10,FALSE))</f>
        <v/>
      </c>
      <c r="AP172" s="558" t="str">
        <f>IF(AP171="","",VLOOKUP(AP171,'[9]シフト記号表（従来型・ユニット型共通）'!$C$6:$L$47,10,FALSE))</f>
        <v/>
      </c>
      <c r="AQ172" s="558" t="str">
        <f>IF(AQ171="","",VLOOKUP(AQ171,'[9]シフト記号表（従来型・ユニット型共通）'!$C$6:$L$47,10,FALSE))</f>
        <v/>
      </c>
      <c r="AR172" s="558" t="str">
        <f>IF(AR171="","",VLOOKUP(AR171,'[9]シフト記号表（従来型・ユニット型共通）'!$C$6:$L$47,10,FALSE))</f>
        <v/>
      </c>
      <c r="AS172" s="558" t="str">
        <f>IF(AS171="","",VLOOKUP(AS171,'[9]シフト記号表（従来型・ユニット型共通）'!$C$6:$L$47,10,FALSE))</f>
        <v/>
      </c>
      <c r="AT172" s="558" t="str">
        <f>IF(AT171="","",VLOOKUP(AT171,'[9]シフト記号表（従来型・ユニット型共通）'!$C$6:$L$47,10,FALSE))</f>
        <v/>
      </c>
      <c r="AU172" s="559" t="str">
        <f>IF(AU171="","",VLOOKUP(AU171,'[9]シフト記号表（従来型・ユニット型共通）'!$C$6:$L$47,10,FALSE))</f>
        <v/>
      </c>
      <c r="AV172" s="557" t="str">
        <f>IF(AV171="","",VLOOKUP(AV171,'[9]シフト記号表（従来型・ユニット型共通）'!$C$6:$L$47,10,FALSE))</f>
        <v/>
      </c>
      <c r="AW172" s="558" t="str">
        <f>IF(AW171="","",VLOOKUP(AW171,'[9]シフト記号表（従来型・ユニット型共通）'!$C$6:$L$47,10,FALSE))</f>
        <v/>
      </c>
      <c r="AX172" s="558" t="str">
        <f>IF(AX171="","",VLOOKUP(AX171,'[9]シフト記号表（従来型・ユニット型共通）'!$C$6:$L$47,10,FALSE))</f>
        <v/>
      </c>
      <c r="AY172" s="558" t="str">
        <f>IF(AY171="","",VLOOKUP(AY171,'[9]シフト記号表（従来型・ユニット型共通）'!$C$6:$L$47,10,FALSE))</f>
        <v/>
      </c>
      <c r="AZ172" s="558" t="str">
        <f>IF(AZ171="","",VLOOKUP(AZ171,'[9]シフト記号表（従来型・ユニット型共通）'!$C$6:$L$47,10,FALSE))</f>
        <v/>
      </c>
      <c r="BA172" s="558" t="str">
        <f>IF(BA171="","",VLOOKUP(BA171,'[9]シフト記号表（従来型・ユニット型共通）'!$C$6:$L$47,10,FALSE))</f>
        <v/>
      </c>
      <c r="BB172" s="559" t="str">
        <f>IF(BB171="","",VLOOKUP(BB171,'[9]シフト記号表（従来型・ユニット型共通）'!$C$6:$L$47,10,FALSE))</f>
        <v/>
      </c>
      <c r="BC172" s="557" t="str">
        <f>IF(BC171="","",VLOOKUP(BC171,'[9]シフト記号表（従来型・ユニット型共通）'!$C$6:$L$47,10,FALSE))</f>
        <v/>
      </c>
      <c r="BD172" s="558" t="str">
        <f>IF(BD171="","",VLOOKUP(BD171,'[9]シフト記号表（従来型・ユニット型共通）'!$C$6:$L$47,10,FALSE))</f>
        <v/>
      </c>
      <c r="BE172" s="558" t="str">
        <f>IF(BE171="","",VLOOKUP(BE171,'[9]シフト記号表（従来型・ユニット型共通）'!$C$6:$L$47,10,FALSE))</f>
        <v/>
      </c>
      <c r="BF172" s="2132">
        <f>IF($BI$3="４週",SUM(AA172:BB172),IF($BI$3="暦月",SUM(AA172:BE172),""))</f>
        <v>0</v>
      </c>
      <c r="BG172" s="2133"/>
      <c r="BH172" s="2134">
        <f>IF($BI$3="４週",BF172/4,IF($BI$3="暦月",(BF172/($BI$8/7)),""))</f>
        <v>0</v>
      </c>
      <c r="BI172" s="2133"/>
      <c r="BJ172" s="2129"/>
      <c r="BK172" s="2130"/>
      <c r="BL172" s="2130"/>
      <c r="BM172" s="2130"/>
      <c r="BN172" s="2131"/>
    </row>
    <row r="173" spans="2:66" ht="20.25" customHeight="1" x14ac:dyDescent="0.15">
      <c r="B173" s="2049">
        <f>B171+1</f>
        <v>79</v>
      </c>
      <c r="C173" s="2420"/>
      <c r="D173" s="2422"/>
      <c r="E173" s="2036"/>
      <c r="F173" s="2423"/>
      <c r="G173" s="2121"/>
      <c r="H173" s="2122"/>
      <c r="I173" s="761"/>
      <c r="J173" s="762"/>
      <c r="K173" s="761"/>
      <c r="L173" s="762"/>
      <c r="M173" s="2123"/>
      <c r="N173" s="2124"/>
      <c r="O173" s="2125"/>
      <c r="P173" s="2126"/>
      <c r="Q173" s="2126"/>
      <c r="R173" s="2122"/>
      <c r="S173" s="2066"/>
      <c r="T173" s="2067"/>
      <c r="U173" s="2067"/>
      <c r="V173" s="2067"/>
      <c r="W173" s="2068"/>
      <c r="X173" s="776" t="s">
        <v>887</v>
      </c>
      <c r="Y173" s="777"/>
      <c r="Z173" s="778"/>
      <c r="AA173" s="549"/>
      <c r="AB173" s="550"/>
      <c r="AC173" s="550"/>
      <c r="AD173" s="550"/>
      <c r="AE173" s="550"/>
      <c r="AF173" s="550"/>
      <c r="AG173" s="551"/>
      <c r="AH173" s="549"/>
      <c r="AI173" s="550"/>
      <c r="AJ173" s="550"/>
      <c r="AK173" s="550"/>
      <c r="AL173" s="550"/>
      <c r="AM173" s="550"/>
      <c r="AN173" s="551"/>
      <c r="AO173" s="549"/>
      <c r="AP173" s="550"/>
      <c r="AQ173" s="550"/>
      <c r="AR173" s="550"/>
      <c r="AS173" s="550"/>
      <c r="AT173" s="550"/>
      <c r="AU173" s="551"/>
      <c r="AV173" s="549"/>
      <c r="AW173" s="550"/>
      <c r="AX173" s="550"/>
      <c r="AY173" s="550"/>
      <c r="AZ173" s="550"/>
      <c r="BA173" s="550"/>
      <c r="BB173" s="551"/>
      <c r="BC173" s="549"/>
      <c r="BD173" s="550"/>
      <c r="BE173" s="772"/>
      <c r="BF173" s="2127"/>
      <c r="BG173" s="2128"/>
      <c r="BH173" s="2116"/>
      <c r="BI173" s="2117"/>
      <c r="BJ173" s="2118"/>
      <c r="BK173" s="2119"/>
      <c r="BL173" s="2119"/>
      <c r="BM173" s="2119"/>
      <c r="BN173" s="2120"/>
    </row>
    <row r="174" spans="2:66" ht="20.25" customHeight="1" x14ac:dyDescent="0.15">
      <c r="B174" s="2050"/>
      <c r="C174" s="2421"/>
      <c r="D174" s="2424"/>
      <c r="E174" s="2036"/>
      <c r="F174" s="2423"/>
      <c r="G174" s="2135"/>
      <c r="H174" s="2136"/>
      <c r="I174" s="779"/>
      <c r="J174" s="780">
        <f>G173</f>
        <v>0</v>
      </c>
      <c r="K174" s="779"/>
      <c r="L174" s="780">
        <f>M173</f>
        <v>0</v>
      </c>
      <c r="M174" s="2137"/>
      <c r="N174" s="2138"/>
      <c r="O174" s="2139"/>
      <c r="P174" s="2140"/>
      <c r="Q174" s="2140"/>
      <c r="R174" s="2136"/>
      <c r="S174" s="2066"/>
      <c r="T174" s="2067"/>
      <c r="U174" s="2067"/>
      <c r="V174" s="2067"/>
      <c r="W174" s="2068"/>
      <c r="X174" s="773" t="s">
        <v>888</v>
      </c>
      <c r="Y174" s="774"/>
      <c r="Z174" s="775"/>
      <c r="AA174" s="557" t="str">
        <f>IF(AA173="","",VLOOKUP(AA173,'[9]シフト記号表（従来型・ユニット型共通）'!$C$6:$L$47,10,FALSE))</f>
        <v/>
      </c>
      <c r="AB174" s="558" t="str">
        <f>IF(AB173="","",VLOOKUP(AB173,'[9]シフト記号表（従来型・ユニット型共通）'!$C$6:$L$47,10,FALSE))</f>
        <v/>
      </c>
      <c r="AC174" s="558" t="str">
        <f>IF(AC173="","",VLOOKUP(AC173,'[9]シフト記号表（従来型・ユニット型共通）'!$C$6:$L$47,10,FALSE))</f>
        <v/>
      </c>
      <c r="AD174" s="558" t="str">
        <f>IF(AD173="","",VLOOKUP(AD173,'[9]シフト記号表（従来型・ユニット型共通）'!$C$6:$L$47,10,FALSE))</f>
        <v/>
      </c>
      <c r="AE174" s="558" t="str">
        <f>IF(AE173="","",VLOOKUP(AE173,'[9]シフト記号表（従来型・ユニット型共通）'!$C$6:$L$47,10,FALSE))</f>
        <v/>
      </c>
      <c r="AF174" s="558" t="str">
        <f>IF(AF173="","",VLOOKUP(AF173,'[9]シフト記号表（従来型・ユニット型共通）'!$C$6:$L$47,10,FALSE))</f>
        <v/>
      </c>
      <c r="AG174" s="559" t="str">
        <f>IF(AG173="","",VLOOKUP(AG173,'[9]シフト記号表（従来型・ユニット型共通）'!$C$6:$L$47,10,FALSE))</f>
        <v/>
      </c>
      <c r="AH174" s="557" t="str">
        <f>IF(AH173="","",VLOOKUP(AH173,'[9]シフト記号表（従来型・ユニット型共通）'!$C$6:$L$47,10,FALSE))</f>
        <v/>
      </c>
      <c r="AI174" s="558" t="str">
        <f>IF(AI173="","",VLOOKUP(AI173,'[9]シフト記号表（従来型・ユニット型共通）'!$C$6:$L$47,10,FALSE))</f>
        <v/>
      </c>
      <c r="AJ174" s="558" t="str">
        <f>IF(AJ173="","",VLOOKUP(AJ173,'[9]シフト記号表（従来型・ユニット型共通）'!$C$6:$L$47,10,FALSE))</f>
        <v/>
      </c>
      <c r="AK174" s="558" t="str">
        <f>IF(AK173="","",VLOOKUP(AK173,'[9]シフト記号表（従来型・ユニット型共通）'!$C$6:$L$47,10,FALSE))</f>
        <v/>
      </c>
      <c r="AL174" s="558" t="str">
        <f>IF(AL173="","",VLOOKUP(AL173,'[9]シフト記号表（従来型・ユニット型共通）'!$C$6:$L$47,10,FALSE))</f>
        <v/>
      </c>
      <c r="AM174" s="558" t="str">
        <f>IF(AM173="","",VLOOKUP(AM173,'[9]シフト記号表（従来型・ユニット型共通）'!$C$6:$L$47,10,FALSE))</f>
        <v/>
      </c>
      <c r="AN174" s="559" t="str">
        <f>IF(AN173="","",VLOOKUP(AN173,'[9]シフト記号表（従来型・ユニット型共通）'!$C$6:$L$47,10,FALSE))</f>
        <v/>
      </c>
      <c r="AO174" s="557" t="str">
        <f>IF(AO173="","",VLOOKUP(AO173,'[9]シフト記号表（従来型・ユニット型共通）'!$C$6:$L$47,10,FALSE))</f>
        <v/>
      </c>
      <c r="AP174" s="558" t="str">
        <f>IF(AP173="","",VLOOKUP(AP173,'[9]シフト記号表（従来型・ユニット型共通）'!$C$6:$L$47,10,FALSE))</f>
        <v/>
      </c>
      <c r="AQ174" s="558" t="str">
        <f>IF(AQ173="","",VLOOKUP(AQ173,'[9]シフト記号表（従来型・ユニット型共通）'!$C$6:$L$47,10,FALSE))</f>
        <v/>
      </c>
      <c r="AR174" s="558" t="str">
        <f>IF(AR173="","",VLOOKUP(AR173,'[9]シフト記号表（従来型・ユニット型共通）'!$C$6:$L$47,10,FALSE))</f>
        <v/>
      </c>
      <c r="AS174" s="558" t="str">
        <f>IF(AS173="","",VLOOKUP(AS173,'[9]シフト記号表（従来型・ユニット型共通）'!$C$6:$L$47,10,FALSE))</f>
        <v/>
      </c>
      <c r="AT174" s="558" t="str">
        <f>IF(AT173="","",VLOOKUP(AT173,'[9]シフト記号表（従来型・ユニット型共通）'!$C$6:$L$47,10,FALSE))</f>
        <v/>
      </c>
      <c r="AU174" s="559" t="str">
        <f>IF(AU173="","",VLOOKUP(AU173,'[9]シフト記号表（従来型・ユニット型共通）'!$C$6:$L$47,10,FALSE))</f>
        <v/>
      </c>
      <c r="AV174" s="557" t="str">
        <f>IF(AV173="","",VLOOKUP(AV173,'[9]シフト記号表（従来型・ユニット型共通）'!$C$6:$L$47,10,FALSE))</f>
        <v/>
      </c>
      <c r="AW174" s="558" t="str">
        <f>IF(AW173="","",VLOOKUP(AW173,'[9]シフト記号表（従来型・ユニット型共通）'!$C$6:$L$47,10,FALSE))</f>
        <v/>
      </c>
      <c r="AX174" s="558" t="str">
        <f>IF(AX173="","",VLOOKUP(AX173,'[9]シフト記号表（従来型・ユニット型共通）'!$C$6:$L$47,10,FALSE))</f>
        <v/>
      </c>
      <c r="AY174" s="558" t="str">
        <f>IF(AY173="","",VLOOKUP(AY173,'[9]シフト記号表（従来型・ユニット型共通）'!$C$6:$L$47,10,FALSE))</f>
        <v/>
      </c>
      <c r="AZ174" s="558" t="str">
        <f>IF(AZ173="","",VLOOKUP(AZ173,'[9]シフト記号表（従来型・ユニット型共通）'!$C$6:$L$47,10,FALSE))</f>
        <v/>
      </c>
      <c r="BA174" s="558" t="str">
        <f>IF(BA173="","",VLOOKUP(BA173,'[9]シフト記号表（従来型・ユニット型共通）'!$C$6:$L$47,10,FALSE))</f>
        <v/>
      </c>
      <c r="BB174" s="559" t="str">
        <f>IF(BB173="","",VLOOKUP(BB173,'[9]シフト記号表（従来型・ユニット型共通）'!$C$6:$L$47,10,FALSE))</f>
        <v/>
      </c>
      <c r="BC174" s="557" t="str">
        <f>IF(BC173="","",VLOOKUP(BC173,'[9]シフト記号表（従来型・ユニット型共通）'!$C$6:$L$47,10,FALSE))</f>
        <v/>
      </c>
      <c r="BD174" s="558" t="str">
        <f>IF(BD173="","",VLOOKUP(BD173,'[9]シフト記号表（従来型・ユニット型共通）'!$C$6:$L$47,10,FALSE))</f>
        <v/>
      </c>
      <c r="BE174" s="558" t="str">
        <f>IF(BE173="","",VLOOKUP(BE173,'[9]シフト記号表（従来型・ユニット型共通）'!$C$6:$L$47,10,FALSE))</f>
        <v/>
      </c>
      <c r="BF174" s="2132">
        <f>IF($BI$3="４週",SUM(AA174:BB174),IF($BI$3="暦月",SUM(AA174:BE174),""))</f>
        <v>0</v>
      </c>
      <c r="BG174" s="2133"/>
      <c r="BH174" s="2134">
        <f>IF($BI$3="４週",BF174/4,IF($BI$3="暦月",(BF174/($BI$8/7)),""))</f>
        <v>0</v>
      </c>
      <c r="BI174" s="2133"/>
      <c r="BJ174" s="2129"/>
      <c r="BK174" s="2130"/>
      <c r="BL174" s="2130"/>
      <c r="BM174" s="2130"/>
      <c r="BN174" s="2131"/>
    </row>
    <row r="175" spans="2:66" ht="20.25" customHeight="1" x14ac:dyDescent="0.15">
      <c r="B175" s="2049">
        <f>B173+1</f>
        <v>80</v>
      </c>
      <c r="C175" s="2420"/>
      <c r="D175" s="2422"/>
      <c r="E175" s="2036"/>
      <c r="F175" s="2423"/>
      <c r="G175" s="2121"/>
      <c r="H175" s="2122"/>
      <c r="I175" s="761"/>
      <c r="J175" s="762"/>
      <c r="K175" s="761"/>
      <c r="L175" s="762"/>
      <c r="M175" s="2123"/>
      <c r="N175" s="2124"/>
      <c r="O175" s="2125"/>
      <c r="P175" s="2126"/>
      <c r="Q175" s="2126"/>
      <c r="R175" s="2122"/>
      <c r="S175" s="2066"/>
      <c r="T175" s="2067"/>
      <c r="U175" s="2067"/>
      <c r="V175" s="2067"/>
      <c r="W175" s="2068"/>
      <c r="X175" s="776" t="s">
        <v>887</v>
      </c>
      <c r="Y175" s="777"/>
      <c r="Z175" s="778"/>
      <c r="AA175" s="549"/>
      <c r="AB175" s="550"/>
      <c r="AC175" s="550"/>
      <c r="AD175" s="550"/>
      <c r="AE175" s="550"/>
      <c r="AF175" s="550"/>
      <c r="AG175" s="551"/>
      <c r="AH175" s="549"/>
      <c r="AI175" s="550"/>
      <c r="AJ175" s="550"/>
      <c r="AK175" s="550"/>
      <c r="AL175" s="550"/>
      <c r="AM175" s="550"/>
      <c r="AN175" s="551"/>
      <c r="AO175" s="549"/>
      <c r="AP175" s="550"/>
      <c r="AQ175" s="550"/>
      <c r="AR175" s="550"/>
      <c r="AS175" s="550"/>
      <c r="AT175" s="550"/>
      <c r="AU175" s="551"/>
      <c r="AV175" s="549"/>
      <c r="AW175" s="550"/>
      <c r="AX175" s="550"/>
      <c r="AY175" s="550"/>
      <c r="AZ175" s="550"/>
      <c r="BA175" s="550"/>
      <c r="BB175" s="551"/>
      <c r="BC175" s="549"/>
      <c r="BD175" s="550"/>
      <c r="BE175" s="772"/>
      <c r="BF175" s="2127"/>
      <c r="BG175" s="2128"/>
      <c r="BH175" s="2116"/>
      <c r="BI175" s="2117"/>
      <c r="BJ175" s="2118"/>
      <c r="BK175" s="2119"/>
      <c r="BL175" s="2119"/>
      <c r="BM175" s="2119"/>
      <c r="BN175" s="2120"/>
    </row>
    <row r="176" spans="2:66" ht="20.25" customHeight="1" x14ac:dyDescent="0.15">
      <c r="B176" s="2050"/>
      <c r="C176" s="2421"/>
      <c r="D176" s="2424"/>
      <c r="E176" s="2036"/>
      <c r="F176" s="2423"/>
      <c r="G176" s="2135"/>
      <c r="H176" s="2136"/>
      <c r="I176" s="779"/>
      <c r="J176" s="780">
        <f>G175</f>
        <v>0</v>
      </c>
      <c r="K176" s="779"/>
      <c r="L176" s="780">
        <f>M175</f>
        <v>0</v>
      </c>
      <c r="M176" s="2137"/>
      <c r="N176" s="2138"/>
      <c r="O176" s="2139"/>
      <c r="P176" s="2140"/>
      <c r="Q176" s="2140"/>
      <c r="R176" s="2136"/>
      <c r="S176" s="2066"/>
      <c r="T176" s="2067"/>
      <c r="U176" s="2067"/>
      <c r="V176" s="2067"/>
      <c r="W176" s="2068"/>
      <c r="X176" s="773" t="s">
        <v>888</v>
      </c>
      <c r="Y176" s="774"/>
      <c r="Z176" s="775"/>
      <c r="AA176" s="557" t="str">
        <f>IF(AA175="","",VLOOKUP(AA175,'[9]シフト記号表（従来型・ユニット型共通）'!$C$6:$L$47,10,FALSE))</f>
        <v/>
      </c>
      <c r="AB176" s="558" t="str">
        <f>IF(AB175="","",VLOOKUP(AB175,'[9]シフト記号表（従来型・ユニット型共通）'!$C$6:$L$47,10,FALSE))</f>
        <v/>
      </c>
      <c r="AC176" s="558" t="str">
        <f>IF(AC175="","",VLOOKUP(AC175,'[9]シフト記号表（従来型・ユニット型共通）'!$C$6:$L$47,10,FALSE))</f>
        <v/>
      </c>
      <c r="AD176" s="558" t="str">
        <f>IF(AD175="","",VLOOKUP(AD175,'[9]シフト記号表（従来型・ユニット型共通）'!$C$6:$L$47,10,FALSE))</f>
        <v/>
      </c>
      <c r="AE176" s="558" t="str">
        <f>IF(AE175="","",VLOOKUP(AE175,'[9]シフト記号表（従来型・ユニット型共通）'!$C$6:$L$47,10,FALSE))</f>
        <v/>
      </c>
      <c r="AF176" s="558" t="str">
        <f>IF(AF175="","",VLOOKUP(AF175,'[9]シフト記号表（従来型・ユニット型共通）'!$C$6:$L$47,10,FALSE))</f>
        <v/>
      </c>
      <c r="AG176" s="559" t="str">
        <f>IF(AG175="","",VLOOKUP(AG175,'[9]シフト記号表（従来型・ユニット型共通）'!$C$6:$L$47,10,FALSE))</f>
        <v/>
      </c>
      <c r="AH176" s="557" t="str">
        <f>IF(AH175="","",VLOOKUP(AH175,'[9]シフト記号表（従来型・ユニット型共通）'!$C$6:$L$47,10,FALSE))</f>
        <v/>
      </c>
      <c r="AI176" s="558" t="str">
        <f>IF(AI175="","",VLOOKUP(AI175,'[9]シフト記号表（従来型・ユニット型共通）'!$C$6:$L$47,10,FALSE))</f>
        <v/>
      </c>
      <c r="AJ176" s="558" t="str">
        <f>IF(AJ175="","",VLOOKUP(AJ175,'[9]シフト記号表（従来型・ユニット型共通）'!$C$6:$L$47,10,FALSE))</f>
        <v/>
      </c>
      <c r="AK176" s="558" t="str">
        <f>IF(AK175="","",VLOOKUP(AK175,'[9]シフト記号表（従来型・ユニット型共通）'!$C$6:$L$47,10,FALSE))</f>
        <v/>
      </c>
      <c r="AL176" s="558" t="str">
        <f>IF(AL175="","",VLOOKUP(AL175,'[9]シフト記号表（従来型・ユニット型共通）'!$C$6:$L$47,10,FALSE))</f>
        <v/>
      </c>
      <c r="AM176" s="558" t="str">
        <f>IF(AM175="","",VLOOKUP(AM175,'[9]シフト記号表（従来型・ユニット型共通）'!$C$6:$L$47,10,FALSE))</f>
        <v/>
      </c>
      <c r="AN176" s="559" t="str">
        <f>IF(AN175="","",VLOOKUP(AN175,'[9]シフト記号表（従来型・ユニット型共通）'!$C$6:$L$47,10,FALSE))</f>
        <v/>
      </c>
      <c r="AO176" s="557" t="str">
        <f>IF(AO175="","",VLOOKUP(AO175,'[9]シフト記号表（従来型・ユニット型共通）'!$C$6:$L$47,10,FALSE))</f>
        <v/>
      </c>
      <c r="AP176" s="558" t="str">
        <f>IF(AP175="","",VLOOKUP(AP175,'[9]シフト記号表（従来型・ユニット型共通）'!$C$6:$L$47,10,FALSE))</f>
        <v/>
      </c>
      <c r="AQ176" s="558" t="str">
        <f>IF(AQ175="","",VLOOKUP(AQ175,'[9]シフト記号表（従来型・ユニット型共通）'!$C$6:$L$47,10,FALSE))</f>
        <v/>
      </c>
      <c r="AR176" s="558" t="str">
        <f>IF(AR175="","",VLOOKUP(AR175,'[9]シフト記号表（従来型・ユニット型共通）'!$C$6:$L$47,10,FALSE))</f>
        <v/>
      </c>
      <c r="AS176" s="558" t="str">
        <f>IF(AS175="","",VLOOKUP(AS175,'[9]シフト記号表（従来型・ユニット型共通）'!$C$6:$L$47,10,FALSE))</f>
        <v/>
      </c>
      <c r="AT176" s="558" t="str">
        <f>IF(AT175="","",VLOOKUP(AT175,'[9]シフト記号表（従来型・ユニット型共通）'!$C$6:$L$47,10,FALSE))</f>
        <v/>
      </c>
      <c r="AU176" s="559" t="str">
        <f>IF(AU175="","",VLOOKUP(AU175,'[9]シフト記号表（従来型・ユニット型共通）'!$C$6:$L$47,10,FALSE))</f>
        <v/>
      </c>
      <c r="AV176" s="557" t="str">
        <f>IF(AV175="","",VLOOKUP(AV175,'[9]シフト記号表（従来型・ユニット型共通）'!$C$6:$L$47,10,FALSE))</f>
        <v/>
      </c>
      <c r="AW176" s="558" t="str">
        <f>IF(AW175="","",VLOOKUP(AW175,'[9]シフト記号表（従来型・ユニット型共通）'!$C$6:$L$47,10,FALSE))</f>
        <v/>
      </c>
      <c r="AX176" s="558" t="str">
        <f>IF(AX175="","",VLOOKUP(AX175,'[9]シフト記号表（従来型・ユニット型共通）'!$C$6:$L$47,10,FALSE))</f>
        <v/>
      </c>
      <c r="AY176" s="558" t="str">
        <f>IF(AY175="","",VLOOKUP(AY175,'[9]シフト記号表（従来型・ユニット型共通）'!$C$6:$L$47,10,FALSE))</f>
        <v/>
      </c>
      <c r="AZ176" s="558" t="str">
        <f>IF(AZ175="","",VLOOKUP(AZ175,'[9]シフト記号表（従来型・ユニット型共通）'!$C$6:$L$47,10,FALSE))</f>
        <v/>
      </c>
      <c r="BA176" s="558" t="str">
        <f>IF(BA175="","",VLOOKUP(BA175,'[9]シフト記号表（従来型・ユニット型共通）'!$C$6:$L$47,10,FALSE))</f>
        <v/>
      </c>
      <c r="BB176" s="559" t="str">
        <f>IF(BB175="","",VLOOKUP(BB175,'[9]シフト記号表（従来型・ユニット型共通）'!$C$6:$L$47,10,FALSE))</f>
        <v/>
      </c>
      <c r="BC176" s="557" t="str">
        <f>IF(BC175="","",VLOOKUP(BC175,'[9]シフト記号表（従来型・ユニット型共通）'!$C$6:$L$47,10,FALSE))</f>
        <v/>
      </c>
      <c r="BD176" s="558" t="str">
        <f>IF(BD175="","",VLOOKUP(BD175,'[9]シフト記号表（従来型・ユニット型共通）'!$C$6:$L$47,10,FALSE))</f>
        <v/>
      </c>
      <c r="BE176" s="558" t="str">
        <f>IF(BE175="","",VLOOKUP(BE175,'[9]シフト記号表（従来型・ユニット型共通）'!$C$6:$L$47,10,FALSE))</f>
        <v/>
      </c>
      <c r="BF176" s="2132">
        <f>IF($BI$3="４週",SUM(AA176:BB176),IF($BI$3="暦月",SUM(AA176:BE176),""))</f>
        <v>0</v>
      </c>
      <c r="BG176" s="2133"/>
      <c r="BH176" s="2134">
        <f>IF($BI$3="４週",BF176/4,IF($BI$3="暦月",(BF176/($BI$8/7)),""))</f>
        <v>0</v>
      </c>
      <c r="BI176" s="2133"/>
      <c r="BJ176" s="2129"/>
      <c r="BK176" s="2130"/>
      <c r="BL176" s="2130"/>
      <c r="BM176" s="2130"/>
      <c r="BN176" s="2131"/>
    </row>
    <row r="177" spans="2:66" ht="20.25" customHeight="1" x14ac:dyDescent="0.15">
      <c r="B177" s="2049">
        <f>B175+1</f>
        <v>81</v>
      </c>
      <c r="C177" s="2420"/>
      <c r="D177" s="2422"/>
      <c r="E177" s="2036"/>
      <c r="F177" s="2423"/>
      <c r="G177" s="2121"/>
      <c r="H177" s="2122"/>
      <c r="I177" s="761"/>
      <c r="J177" s="762"/>
      <c r="K177" s="761"/>
      <c r="L177" s="762"/>
      <c r="M177" s="2123"/>
      <c r="N177" s="2124"/>
      <c r="O177" s="2125"/>
      <c r="P177" s="2126"/>
      <c r="Q177" s="2126"/>
      <c r="R177" s="2122"/>
      <c r="S177" s="2066"/>
      <c r="T177" s="2067"/>
      <c r="U177" s="2067"/>
      <c r="V177" s="2067"/>
      <c r="W177" s="2068"/>
      <c r="X177" s="776" t="s">
        <v>887</v>
      </c>
      <c r="Y177" s="777"/>
      <c r="Z177" s="778"/>
      <c r="AA177" s="549"/>
      <c r="AB177" s="550"/>
      <c r="AC177" s="550"/>
      <c r="AD177" s="550"/>
      <c r="AE177" s="550"/>
      <c r="AF177" s="550"/>
      <c r="AG177" s="551"/>
      <c r="AH177" s="549"/>
      <c r="AI177" s="550"/>
      <c r="AJ177" s="550"/>
      <c r="AK177" s="550"/>
      <c r="AL177" s="550"/>
      <c r="AM177" s="550"/>
      <c r="AN177" s="551"/>
      <c r="AO177" s="549"/>
      <c r="AP177" s="550"/>
      <c r="AQ177" s="550"/>
      <c r="AR177" s="550"/>
      <c r="AS177" s="550"/>
      <c r="AT177" s="550"/>
      <c r="AU177" s="551"/>
      <c r="AV177" s="549"/>
      <c r="AW177" s="550"/>
      <c r="AX177" s="550"/>
      <c r="AY177" s="550"/>
      <c r="AZ177" s="550"/>
      <c r="BA177" s="550"/>
      <c r="BB177" s="551"/>
      <c r="BC177" s="549"/>
      <c r="BD177" s="550"/>
      <c r="BE177" s="772"/>
      <c r="BF177" s="2127"/>
      <c r="BG177" s="2128"/>
      <c r="BH177" s="2116"/>
      <c r="BI177" s="2117"/>
      <c r="BJ177" s="2118"/>
      <c r="BK177" s="2119"/>
      <c r="BL177" s="2119"/>
      <c r="BM177" s="2119"/>
      <c r="BN177" s="2120"/>
    </row>
    <row r="178" spans="2:66" ht="20.25" customHeight="1" x14ac:dyDescent="0.15">
      <c r="B178" s="2050"/>
      <c r="C178" s="2421"/>
      <c r="D178" s="2424"/>
      <c r="E178" s="2036"/>
      <c r="F178" s="2423"/>
      <c r="G178" s="2135"/>
      <c r="H178" s="2136"/>
      <c r="I178" s="779"/>
      <c r="J178" s="780">
        <f>G177</f>
        <v>0</v>
      </c>
      <c r="K178" s="779"/>
      <c r="L178" s="780">
        <f>M177</f>
        <v>0</v>
      </c>
      <c r="M178" s="2137"/>
      <c r="N178" s="2138"/>
      <c r="O178" s="2139"/>
      <c r="P178" s="2140"/>
      <c r="Q178" s="2140"/>
      <c r="R178" s="2136"/>
      <c r="S178" s="2066"/>
      <c r="T178" s="2067"/>
      <c r="U178" s="2067"/>
      <c r="V178" s="2067"/>
      <c r="W178" s="2068"/>
      <c r="X178" s="773" t="s">
        <v>888</v>
      </c>
      <c r="Y178" s="774"/>
      <c r="Z178" s="775"/>
      <c r="AA178" s="557" t="str">
        <f>IF(AA177="","",VLOOKUP(AA177,'[9]シフト記号表（従来型・ユニット型共通）'!$C$6:$L$47,10,FALSE))</f>
        <v/>
      </c>
      <c r="AB178" s="558" t="str">
        <f>IF(AB177="","",VLOOKUP(AB177,'[9]シフト記号表（従来型・ユニット型共通）'!$C$6:$L$47,10,FALSE))</f>
        <v/>
      </c>
      <c r="AC178" s="558" t="str">
        <f>IF(AC177="","",VLOOKUP(AC177,'[9]シフト記号表（従来型・ユニット型共通）'!$C$6:$L$47,10,FALSE))</f>
        <v/>
      </c>
      <c r="AD178" s="558" t="str">
        <f>IF(AD177="","",VLOOKUP(AD177,'[9]シフト記号表（従来型・ユニット型共通）'!$C$6:$L$47,10,FALSE))</f>
        <v/>
      </c>
      <c r="AE178" s="558" t="str">
        <f>IF(AE177="","",VLOOKUP(AE177,'[9]シフト記号表（従来型・ユニット型共通）'!$C$6:$L$47,10,FALSE))</f>
        <v/>
      </c>
      <c r="AF178" s="558" t="str">
        <f>IF(AF177="","",VLOOKUP(AF177,'[9]シフト記号表（従来型・ユニット型共通）'!$C$6:$L$47,10,FALSE))</f>
        <v/>
      </c>
      <c r="AG178" s="559" t="str">
        <f>IF(AG177="","",VLOOKUP(AG177,'[9]シフト記号表（従来型・ユニット型共通）'!$C$6:$L$47,10,FALSE))</f>
        <v/>
      </c>
      <c r="AH178" s="557" t="str">
        <f>IF(AH177="","",VLOOKUP(AH177,'[9]シフト記号表（従来型・ユニット型共通）'!$C$6:$L$47,10,FALSE))</f>
        <v/>
      </c>
      <c r="AI178" s="558" t="str">
        <f>IF(AI177="","",VLOOKUP(AI177,'[9]シフト記号表（従来型・ユニット型共通）'!$C$6:$L$47,10,FALSE))</f>
        <v/>
      </c>
      <c r="AJ178" s="558" t="str">
        <f>IF(AJ177="","",VLOOKUP(AJ177,'[9]シフト記号表（従来型・ユニット型共通）'!$C$6:$L$47,10,FALSE))</f>
        <v/>
      </c>
      <c r="AK178" s="558" t="str">
        <f>IF(AK177="","",VLOOKUP(AK177,'[9]シフト記号表（従来型・ユニット型共通）'!$C$6:$L$47,10,FALSE))</f>
        <v/>
      </c>
      <c r="AL178" s="558" t="str">
        <f>IF(AL177="","",VLOOKUP(AL177,'[9]シフト記号表（従来型・ユニット型共通）'!$C$6:$L$47,10,FALSE))</f>
        <v/>
      </c>
      <c r="AM178" s="558" t="str">
        <f>IF(AM177="","",VLOOKUP(AM177,'[9]シフト記号表（従来型・ユニット型共通）'!$C$6:$L$47,10,FALSE))</f>
        <v/>
      </c>
      <c r="AN178" s="559" t="str">
        <f>IF(AN177="","",VLOOKUP(AN177,'[9]シフト記号表（従来型・ユニット型共通）'!$C$6:$L$47,10,FALSE))</f>
        <v/>
      </c>
      <c r="AO178" s="557" t="str">
        <f>IF(AO177="","",VLOOKUP(AO177,'[9]シフト記号表（従来型・ユニット型共通）'!$C$6:$L$47,10,FALSE))</f>
        <v/>
      </c>
      <c r="AP178" s="558" t="str">
        <f>IF(AP177="","",VLOOKUP(AP177,'[9]シフト記号表（従来型・ユニット型共通）'!$C$6:$L$47,10,FALSE))</f>
        <v/>
      </c>
      <c r="AQ178" s="558" t="str">
        <f>IF(AQ177="","",VLOOKUP(AQ177,'[9]シフト記号表（従来型・ユニット型共通）'!$C$6:$L$47,10,FALSE))</f>
        <v/>
      </c>
      <c r="AR178" s="558" t="str">
        <f>IF(AR177="","",VLOOKUP(AR177,'[9]シフト記号表（従来型・ユニット型共通）'!$C$6:$L$47,10,FALSE))</f>
        <v/>
      </c>
      <c r="AS178" s="558" t="str">
        <f>IF(AS177="","",VLOOKUP(AS177,'[9]シフト記号表（従来型・ユニット型共通）'!$C$6:$L$47,10,FALSE))</f>
        <v/>
      </c>
      <c r="AT178" s="558" t="str">
        <f>IF(AT177="","",VLOOKUP(AT177,'[9]シフト記号表（従来型・ユニット型共通）'!$C$6:$L$47,10,FALSE))</f>
        <v/>
      </c>
      <c r="AU178" s="559" t="str">
        <f>IF(AU177="","",VLOOKUP(AU177,'[9]シフト記号表（従来型・ユニット型共通）'!$C$6:$L$47,10,FALSE))</f>
        <v/>
      </c>
      <c r="AV178" s="557" t="str">
        <f>IF(AV177="","",VLOOKUP(AV177,'[9]シフト記号表（従来型・ユニット型共通）'!$C$6:$L$47,10,FALSE))</f>
        <v/>
      </c>
      <c r="AW178" s="558" t="str">
        <f>IF(AW177="","",VLOOKUP(AW177,'[9]シフト記号表（従来型・ユニット型共通）'!$C$6:$L$47,10,FALSE))</f>
        <v/>
      </c>
      <c r="AX178" s="558" t="str">
        <f>IF(AX177="","",VLOOKUP(AX177,'[9]シフト記号表（従来型・ユニット型共通）'!$C$6:$L$47,10,FALSE))</f>
        <v/>
      </c>
      <c r="AY178" s="558" t="str">
        <f>IF(AY177="","",VLOOKUP(AY177,'[9]シフト記号表（従来型・ユニット型共通）'!$C$6:$L$47,10,FALSE))</f>
        <v/>
      </c>
      <c r="AZ178" s="558" t="str">
        <f>IF(AZ177="","",VLOOKUP(AZ177,'[9]シフト記号表（従来型・ユニット型共通）'!$C$6:$L$47,10,FALSE))</f>
        <v/>
      </c>
      <c r="BA178" s="558" t="str">
        <f>IF(BA177="","",VLOOKUP(BA177,'[9]シフト記号表（従来型・ユニット型共通）'!$C$6:$L$47,10,FALSE))</f>
        <v/>
      </c>
      <c r="BB178" s="559" t="str">
        <f>IF(BB177="","",VLOOKUP(BB177,'[9]シフト記号表（従来型・ユニット型共通）'!$C$6:$L$47,10,FALSE))</f>
        <v/>
      </c>
      <c r="BC178" s="557" t="str">
        <f>IF(BC177="","",VLOOKUP(BC177,'[9]シフト記号表（従来型・ユニット型共通）'!$C$6:$L$47,10,FALSE))</f>
        <v/>
      </c>
      <c r="BD178" s="558" t="str">
        <f>IF(BD177="","",VLOOKUP(BD177,'[9]シフト記号表（従来型・ユニット型共通）'!$C$6:$L$47,10,FALSE))</f>
        <v/>
      </c>
      <c r="BE178" s="558" t="str">
        <f>IF(BE177="","",VLOOKUP(BE177,'[9]シフト記号表（従来型・ユニット型共通）'!$C$6:$L$47,10,FALSE))</f>
        <v/>
      </c>
      <c r="BF178" s="2132">
        <f>IF($BI$3="４週",SUM(AA178:BB178),IF($BI$3="暦月",SUM(AA178:BE178),""))</f>
        <v>0</v>
      </c>
      <c r="BG178" s="2133"/>
      <c r="BH178" s="2134">
        <f>IF($BI$3="４週",BF178/4,IF($BI$3="暦月",(BF178/($BI$8/7)),""))</f>
        <v>0</v>
      </c>
      <c r="BI178" s="2133"/>
      <c r="BJ178" s="2129"/>
      <c r="BK178" s="2130"/>
      <c r="BL178" s="2130"/>
      <c r="BM178" s="2130"/>
      <c r="BN178" s="2131"/>
    </row>
    <row r="179" spans="2:66" ht="20.25" customHeight="1" x14ac:dyDescent="0.15">
      <c r="B179" s="2049">
        <f>B177+1</f>
        <v>82</v>
      </c>
      <c r="C179" s="2420"/>
      <c r="D179" s="2422"/>
      <c r="E179" s="2036"/>
      <c r="F179" s="2423"/>
      <c r="G179" s="2121"/>
      <c r="H179" s="2122"/>
      <c r="I179" s="761"/>
      <c r="J179" s="762"/>
      <c r="K179" s="761"/>
      <c r="L179" s="762"/>
      <c r="M179" s="2123"/>
      <c r="N179" s="2124"/>
      <c r="O179" s="2125"/>
      <c r="P179" s="2126"/>
      <c r="Q179" s="2126"/>
      <c r="R179" s="2122"/>
      <c r="S179" s="2066"/>
      <c r="T179" s="2067"/>
      <c r="U179" s="2067"/>
      <c r="V179" s="2067"/>
      <c r="W179" s="2068"/>
      <c r="X179" s="776" t="s">
        <v>887</v>
      </c>
      <c r="Y179" s="777"/>
      <c r="Z179" s="778"/>
      <c r="AA179" s="549"/>
      <c r="AB179" s="550"/>
      <c r="AC179" s="550"/>
      <c r="AD179" s="550"/>
      <c r="AE179" s="550"/>
      <c r="AF179" s="550"/>
      <c r="AG179" s="551"/>
      <c r="AH179" s="549"/>
      <c r="AI179" s="550"/>
      <c r="AJ179" s="550"/>
      <c r="AK179" s="550"/>
      <c r="AL179" s="550"/>
      <c r="AM179" s="550"/>
      <c r="AN179" s="551"/>
      <c r="AO179" s="549"/>
      <c r="AP179" s="550"/>
      <c r="AQ179" s="550"/>
      <c r="AR179" s="550"/>
      <c r="AS179" s="550"/>
      <c r="AT179" s="550"/>
      <c r="AU179" s="551"/>
      <c r="AV179" s="549"/>
      <c r="AW179" s="550"/>
      <c r="AX179" s="550"/>
      <c r="AY179" s="550"/>
      <c r="AZ179" s="550"/>
      <c r="BA179" s="550"/>
      <c r="BB179" s="551"/>
      <c r="BC179" s="549"/>
      <c r="BD179" s="550"/>
      <c r="BE179" s="772"/>
      <c r="BF179" s="2127"/>
      <c r="BG179" s="2128"/>
      <c r="BH179" s="2116"/>
      <c r="BI179" s="2117"/>
      <c r="BJ179" s="2118"/>
      <c r="BK179" s="2119"/>
      <c r="BL179" s="2119"/>
      <c r="BM179" s="2119"/>
      <c r="BN179" s="2120"/>
    </row>
    <row r="180" spans="2:66" ht="20.25" customHeight="1" x14ac:dyDescent="0.15">
      <c r="B180" s="2050"/>
      <c r="C180" s="2421"/>
      <c r="D180" s="2424"/>
      <c r="E180" s="2036"/>
      <c r="F180" s="2423"/>
      <c r="G180" s="2135"/>
      <c r="H180" s="2136"/>
      <c r="I180" s="779"/>
      <c r="J180" s="780">
        <f>G179</f>
        <v>0</v>
      </c>
      <c r="K180" s="779"/>
      <c r="L180" s="780">
        <f>M179</f>
        <v>0</v>
      </c>
      <c r="M180" s="2137"/>
      <c r="N180" s="2138"/>
      <c r="O180" s="2139"/>
      <c r="P180" s="2140"/>
      <c r="Q180" s="2140"/>
      <c r="R180" s="2136"/>
      <c r="S180" s="2066"/>
      <c r="T180" s="2067"/>
      <c r="U180" s="2067"/>
      <c r="V180" s="2067"/>
      <c r="W180" s="2068"/>
      <c r="X180" s="773" t="s">
        <v>888</v>
      </c>
      <c r="Y180" s="774"/>
      <c r="Z180" s="775"/>
      <c r="AA180" s="557" t="str">
        <f>IF(AA179="","",VLOOKUP(AA179,'[9]シフト記号表（従来型・ユニット型共通）'!$C$6:$L$47,10,FALSE))</f>
        <v/>
      </c>
      <c r="AB180" s="558" t="str">
        <f>IF(AB179="","",VLOOKUP(AB179,'[9]シフト記号表（従来型・ユニット型共通）'!$C$6:$L$47,10,FALSE))</f>
        <v/>
      </c>
      <c r="AC180" s="558" t="str">
        <f>IF(AC179="","",VLOOKUP(AC179,'[9]シフト記号表（従来型・ユニット型共通）'!$C$6:$L$47,10,FALSE))</f>
        <v/>
      </c>
      <c r="AD180" s="558" t="str">
        <f>IF(AD179="","",VLOOKUP(AD179,'[9]シフト記号表（従来型・ユニット型共通）'!$C$6:$L$47,10,FALSE))</f>
        <v/>
      </c>
      <c r="AE180" s="558" t="str">
        <f>IF(AE179="","",VLOOKUP(AE179,'[9]シフト記号表（従来型・ユニット型共通）'!$C$6:$L$47,10,FALSE))</f>
        <v/>
      </c>
      <c r="AF180" s="558" t="str">
        <f>IF(AF179="","",VLOOKUP(AF179,'[9]シフト記号表（従来型・ユニット型共通）'!$C$6:$L$47,10,FALSE))</f>
        <v/>
      </c>
      <c r="AG180" s="559" t="str">
        <f>IF(AG179="","",VLOOKUP(AG179,'[9]シフト記号表（従来型・ユニット型共通）'!$C$6:$L$47,10,FALSE))</f>
        <v/>
      </c>
      <c r="AH180" s="557" t="str">
        <f>IF(AH179="","",VLOOKUP(AH179,'[9]シフト記号表（従来型・ユニット型共通）'!$C$6:$L$47,10,FALSE))</f>
        <v/>
      </c>
      <c r="AI180" s="558" t="str">
        <f>IF(AI179="","",VLOOKUP(AI179,'[9]シフト記号表（従来型・ユニット型共通）'!$C$6:$L$47,10,FALSE))</f>
        <v/>
      </c>
      <c r="AJ180" s="558" t="str">
        <f>IF(AJ179="","",VLOOKUP(AJ179,'[9]シフト記号表（従来型・ユニット型共通）'!$C$6:$L$47,10,FALSE))</f>
        <v/>
      </c>
      <c r="AK180" s="558" t="str">
        <f>IF(AK179="","",VLOOKUP(AK179,'[9]シフト記号表（従来型・ユニット型共通）'!$C$6:$L$47,10,FALSE))</f>
        <v/>
      </c>
      <c r="AL180" s="558" t="str">
        <f>IF(AL179="","",VLOOKUP(AL179,'[9]シフト記号表（従来型・ユニット型共通）'!$C$6:$L$47,10,FALSE))</f>
        <v/>
      </c>
      <c r="AM180" s="558" t="str">
        <f>IF(AM179="","",VLOOKUP(AM179,'[9]シフト記号表（従来型・ユニット型共通）'!$C$6:$L$47,10,FALSE))</f>
        <v/>
      </c>
      <c r="AN180" s="559" t="str">
        <f>IF(AN179="","",VLOOKUP(AN179,'[9]シフト記号表（従来型・ユニット型共通）'!$C$6:$L$47,10,FALSE))</f>
        <v/>
      </c>
      <c r="AO180" s="557" t="str">
        <f>IF(AO179="","",VLOOKUP(AO179,'[9]シフト記号表（従来型・ユニット型共通）'!$C$6:$L$47,10,FALSE))</f>
        <v/>
      </c>
      <c r="AP180" s="558" t="str">
        <f>IF(AP179="","",VLOOKUP(AP179,'[9]シフト記号表（従来型・ユニット型共通）'!$C$6:$L$47,10,FALSE))</f>
        <v/>
      </c>
      <c r="AQ180" s="558" t="str">
        <f>IF(AQ179="","",VLOOKUP(AQ179,'[9]シフト記号表（従来型・ユニット型共通）'!$C$6:$L$47,10,FALSE))</f>
        <v/>
      </c>
      <c r="AR180" s="558" t="str">
        <f>IF(AR179="","",VLOOKUP(AR179,'[9]シフト記号表（従来型・ユニット型共通）'!$C$6:$L$47,10,FALSE))</f>
        <v/>
      </c>
      <c r="AS180" s="558" t="str">
        <f>IF(AS179="","",VLOOKUP(AS179,'[9]シフト記号表（従来型・ユニット型共通）'!$C$6:$L$47,10,FALSE))</f>
        <v/>
      </c>
      <c r="AT180" s="558" t="str">
        <f>IF(AT179="","",VLOOKUP(AT179,'[9]シフト記号表（従来型・ユニット型共通）'!$C$6:$L$47,10,FALSE))</f>
        <v/>
      </c>
      <c r="AU180" s="559" t="str">
        <f>IF(AU179="","",VLOOKUP(AU179,'[9]シフト記号表（従来型・ユニット型共通）'!$C$6:$L$47,10,FALSE))</f>
        <v/>
      </c>
      <c r="AV180" s="557" t="str">
        <f>IF(AV179="","",VLOOKUP(AV179,'[9]シフト記号表（従来型・ユニット型共通）'!$C$6:$L$47,10,FALSE))</f>
        <v/>
      </c>
      <c r="AW180" s="558" t="str">
        <f>IF(AW179="","",VLOOKUP(AW179,'[9]シフト記号表（従来型・ユニット型共通）'!$C$6:$L$47,10,FALSE))</f>
        <v/>
      </c>
      <c r="AX180" s="558" t="str">
        <f>IF(AX179="","",VLOOKUP(AX179,'[9]シフト記号表（従来型・ユニット型共通）'!$C$6:$L$47,10,FALSE))</f>
        <v/>
      </c>
      <c r="AY180" s="558" t="str">
        <f>IF(AY179="","",VLOOKUP(AY179,'[9]シフト記号表（従来型・ユニット型共通）'!$C$6:$L$47,10,FALSE))</f>
        <v/>
      </c>
      <c r="AZ180" s="558" t="str">
        <f>IF(AZ179="","",VLOOKUP(AZ179,'[9]シフト記号表（従来型・ユニット型共通）'!$C$6:$L$47,10,FALSE))</f>
        <v/>
      </c>
      <c r="BA180" s="558" t="str">
        <f>IF(BA179="","",VLOOKUP(BA179,'[9]シフト記号表（従来型・ユニット型共通）'!$C$6:$L$47,10,FALSE))</f>
        <v/>
      </c>
      <c r="BB180" s="559" t="str">
        <f>IF(BB179="","",VLOOKUP(BB179,'[9]シフト記号表（従来型・ユニット型共通）'!$C$6:$L$47,10,FALSE))</f>
        <v/>
      </c>
      <c r="BC180" s="557" t="str">
        <f>IF(BC179="","",VLOOKUP(BC179,'[9]シフト記号表（従来型・ユニット型共通）'!$C$6:$L$47,10,FALSE))</f>
        <v/>
      </c>
      <c r="BD180" s="558" t="str">
        <f>IF(BD179="","",VLOOKUP(BD179,'[9]シフト記号表（従来型・ユニット型共通）'!$C$6:$L$47,10,FALSE))</f>
        <v/>
      </c>
      <c r="BE180" s="558" t="str">
        <f>IF(BE179="","",VLOOKUP(BE179,'[9]シフト記号表（従来型・ユニット型共通）'!$C$6:$L$47,10,FALSE))</f>
        <v/>
      </c>
      <c r="BF180" s="2132">
        <f>IF($BI$3="４週",SUM(AA180:BB180),IF($BI$3="暦月",SUM(AA180:BE180),""))</f>
        <v>0</v>
      </c>
      <c r="BG180" s="2133"/>
      <c r="BH180" s="2134">
        <f>IF($BI$3="４週",BF180/4,IF($BI$3="暦月",(BF180/($BI$8/7)),""))</f>
        <v>0</v>
      </c>
      <c r="BI180" s="2133"/>
      <c r="BJ180" s="2129"/>
      <c r="BK180" s="2130"/>
      <c r="BL180" s="2130"/>
      <c r="BM180" s="2130"/>
      <c r="BN180" s="2131"/>
    </row>
    <row r="181" spans="2:66" ht="20.25" customHeight="1" x14ac:dyDescent="0.15">
      <c r="B181" s="2049">
        <f>B179+1</f>
        <v>83</v>
      </c>
      <c r="C181" s="2420"/>
      <c r="D181" s="2422"/>
      <c r="E181" s="2036"/>
      <c r="F181" s="2423"/>
      <c r="G181" s="2121"/>
      <c r="H181" s="2122"/>
      <c r="I181" s="761"/>
      <c r="J181" s="762"/>
      <c r="K181" s="761"/>
      <c r="L181" s="762"/>
      <c r="M181" s="2123"/>
      <c r="N181" s="2124"/>
      <c r="O181" s="2125"/>
      <c r="P181" s="2126"/>
      <c r="Q181" s="2126"/>
      <c r="R181" s="2122"/>
      <c r="S181" s="2066"/>
      <c r="T181" s="2067"/>
      <c r="U181" s="2067"/>
      <c r="V181" s="2067"/>
      <c r="W181" s="2068"/>
      <c r="X181" s="776" t="s">
        <v>887</v>
      </c>
      <c r="Y181" s="777"/>
      <c r="Z181" s="778"/>
      <c r="AA181" s="549"/>
      <c r="AB181" s="550"/>
      <c r="AC181" s="550"/>
      <c r="AD181" s="550"/>
      <c r="AE181" s="550"/>
      <c r="AF181" s="550"/>
      <c r="AG181" s="551"/>
      <c r="AH181" s="549"/>
      <c r="AI181" s="550"/>
      <c r="AJ181" s="550"/>
      <c r="AK181" s="550"/>
      <c r="AL181" s="550"/>
      <c r="AM181" s="550"/>
      <c r="AN181" s="551"/>
      <c r="AO181" s="549"/>
      <c r="AP181" s="550"/>
      <c r="AQ181" s="550"/>
      <c r="AR181" s="550"/>
      <c r="AS181" s="550"/>
      <c r="AT181" s="550"/>
      <c r="AU181" s="551"/>
      <c r="AV181" s="549"/>
      <c r="AW181" s="550"/>
      <c r="AX181" s="550"/>
      <c r="AY181" s="550"/>
      <c r="AZ181" s="550"/>
      <c r="BA181" s="550"/>
      <c r="BB181" s="551"/>
      <c r="BC181" s="549"/>
      <c r="BD181" s="550"/>
      <c r="BE181" s="772"/>
      <c r="BF181" s="2127"/>
      <c r="BG181" s="2128"/>
      <c r="BH181" s="2116"/>
      <c r="BI181" s="2117"/>
      <c r="BJ181" s="2118"/>
      <c r="BK181" s="2119"/>
      <c r="BL181" s="2119"/>
      <c r="BM181" s="2119"/>
      <c r="BN181" s="2120"/>
    </row>
    <row r="182" spans="2:66" ht="20.25" customHeight="1" x14ac:dyDescent="0.15">
      <c r="B182" s="2050"/>
      <c r="C182" s="2421"/>
      <c r="D182" s="2424"/>
      <c r="E182" s="2036"/>
      <c r="F182" s="2423"/>
      <c r="G182" s="2135"/>
      <c r="H182" s="2136"/>
      <c r="I182" s="779"/>
      <c r="J182" s="780">
        <f>G181</f>
        <v>0</v>
      </c>
      <c r="K182" s="779"/>
      <c r="L182" s="780">
        <f>M181</f>
        <v>0</v>
      </c>
      <c r="M182" s="2137"/>
      <c r="N182" s="2138"/>
      <c r="O182" s="2139"/>
      <c r="P182" s="2140"/>
      <c r="Q182" s="2140"/>
      <c r="R182" s="2136"/>
      <c r="S182" s="2066"/>
      <c r="T182" s="2067"/>
      <c r="U182" s="2067"/>
      <c r="V182" s="2067"/>
      <c r="W182" s="2068"/>
      <c r="X182" s="773" t="s">
        <v>888</v>
      </c>
      <c r="Y182" s="774"/>
      <c r="Z182" s="775"/>
      <c r="AA182" s="557" t="str">
        <f>IF(AA181="","",VLOOKUP(AA181,'[9]シフト記号表（従来型・ユニット型共通）'!$C$6:$L$47,10,FALSE))</f>
        <v/>
      </c>
      <c r="AB182" s="558" t="str">
        <f>IF(AB181="","",VLOOKUP(AB181,'[9]シフト記号表（従来型・ユニット型共通）'!$C$6:$L$47,10,FALSE))</f>
        <v/>
      </c>
      <c r="AC182" s="558" t="str">
        <f>IF(AC181="","",VLOOKUP(AC181,'[9]シフト記号表（従来型・ユニット型共通）'!$C$6:$L$47,10,FALSE))</f>
        <v/>
      </c>
      <c r="AD182" s="558" t="str">
        <f>IF(AD181="","",VLOOKUP(AD181,'[9]シフト記号表（従来型・ユニット型共通）'!$C$6:$L$47,10,FALSE))</f>
        <v/>
      </c>
      <c r="AE182" s="558" t="str">
        <f>IF(AE181="","",VLOOKUP(AE181,'[9]シフト記号表（従来型・ユニット型共通）'!$C$6:$L$47,10,FALSE))</f>
        <v/>
      </c>
      <c r="AF182" s="558" t="str">
        <f>IF(AF181="","",VLOOKUP(AF181,'[9]シフト記号表（従来型・ユニット型共通）'!$C$6:$L$47,10,FALSE))</f>
        <v/>
      </c>
      <c r="AG182" s="559" t="str">
        <f>IF(AG181="","",VLOOKUP(AG181,'[9]シフト記号表（従来型・ユニット型共通）'!$C$6:$L$47,10,FALSE))</f>
        <v/>
      </c>
      <c r="AH182" s="557" t="str">
        <f>IF(AH181="","",VLOOKUP(AH181,'[9]シフト記号表（従来型・ユニット型共通）'!$C$6:$L$47,10,FALSE))</f>
        <v/>
      </c>
      <c r="AI182" s="558" t="str">
        <f>IF(AI181="","",VLOOKUP(AI181,'[9]シフト記号表（従来型・ユニット型共通）'!$C$6:$L$47,10,FALSE))</f>
        <v/>
      </c>
      <c r="AJ182" s="558" t="str">
        <f>IF(AJ181="","",VLOOKUP(AJ181,'[9]シフト記号表（従来型・ユニット型共通）'!$C$6:$L$47,10,FALSE))</f>
        <v/>
      </c>
      <c r="AK182" s="558" t="str">
        <f>IF(AK181="","",VLOOKUP(AK181,'[9]シフト記号表（従来型・ユニット型共通）'!$C$6:$L$47,10,FALSE))</f>
        <v/>
      </c>
      <c r="AL182" s="558" t="str">
        <f>IF(AL181="","",VLOOKUP(AL181,'[9]シフト記号表（従来型・ユニット型共通）'!$C$6:$L$47,10,FALSE))</f>
        <v/>
      </c>
      <c r="AM182" s="558" t="str">
        <f>IF(AM181="","",VLOOKUP(AM181,'[9]シフト記号表（従来型・ユニット型共通）'!$C$6:$L$47,10,FALSE))</f>
        <v/>
      </c>
      <c r="AN182" s="559" t="str">
        <f>IF(AN181="","",VLOOKUP(AN181,'[9]シフト記号表（従来型・ユニット型共通）'!$C$6:$L$47,10,FALSE))</f>
        <v/>
      </c>
      <c r="AO182" s="557" t="str">
        <f>IF(AO181="","",VLOOKUP(AO181,'[9]シフト記号表（従来型・ユニット型共通）'!$C$6:$L$47,10,FALSE))</f>
        <v/>
      </c>
      <c r="AP182" s="558" t="str">
        <f>IF(AP181="","",VLOOKUP(AP181,'[9]シフト記号表（従来型・ユニット型共通）'!$C$6:$L$47,10,FALSE))</f>
        <v/>
      </c>
      <c r="AQ182" s="558" t="str">
        <f>IF(AQ181="","",VLOOKUP(AQ181,'[9]シフト記号表（従来型・ユニット型共通）'!$C$6:$L$47,10,FALSE))</f>
        <v/>
      </c>
      <c r="AR182" s="558" t="str">
        <f>IF(AR181="","",VLOOKUP(AR181,'[9]シフト記号表（従来型・ユニット型共通）'!$C$6:$L$47,10,FALSE))</f>
        <v/>
      </c>
      <c r="AS182" s="558" t="str">
        <f>IF(AS181="","",VLOOKUP(AS181,'[9]シフト記号表（従来型・ユニット型共通）'!$C$6:$L$47,10,FALSE))</f>
        <v/>
      </c>
      <c r="AT182" s="558" t="str">
        <f>IF(AT181="","",VLOOKUP(AT181,'[9]シフト記号表（従来型・ユニット型共通）'!$C$6:$L$47,10,FALSE))</f>
        <v/>
      </c>
      <c r="AU182" s="559" t="str">
        <f>IF(AU181="","",VLOOKUP(AU181,'[9]シフト記号表（従来型・ユニット型共通）'!$C$6:$L$47,10,FALSE))</f>
        <v/>
      </c>
      <c r="AV182" s="557" t="str">
        <f>IF(AV181="","",VLOOKUP(AV181,'[9]シフト記号表（従来型・ユニット型共通）'!$C$6:$L$47,10,FALSE))</f>
        <v/>
      </c>
      <c r="AW182" s="558" t="str">
        <f>IF(AW181="","",VLOOKUP(AW181,'[9]シフト記号表（従来型・ユニット型共通）'!$C$6:$L$47,10,FALSE))</f>
        <v/>
      </c>
      <c r="AX182" s="558" t="str">
        <f>IF(AX181="","",VLOOKUP(AX181,'[9]シフト記号表（従来型・ユニット型共通）'!$C$6:$L$47,10,FALSE))</f>
        <v/>
      </c>
      <c r="AY182" s="558" t="str">
        <f>IF(AY181="","",VLOOKUP(AY181,'[9]シフト記号表（従来型・ユニット型共通）'!$C$6:$L$47,10,FALSE))</f>
        <v/>
      </c>
      <c r="AZ182" s="558" t="str">
        <f>IF(AZ181="","",VLOOKUP(AZ181,'[9]シフト記号表（従来型・ユニット型共通）'!$C$6:$L$47,10,FALSE))</f>
        <v/>
      </c>
      <c r="BA182" s="558" t="str">
        <f>IF(BA181="","",VLOOKUP(BA181,'[9]シフト記号表（従来型・ユニット型共通）'!$C$6:$L$47,10,FALSE))</f>
        <v/>
      </c>
      <c r="BB182" s="559" t="str">
        <f>IF(BB181="","",VLOOKUP(BB181,'[9]シフト記号表（従来型・ユニット型共通）'!$C$6:$L$47,10,FALSE))</f>
        <v/>
      </c>
      <c r="BC182" s="557" t="str">
        <f>IF(BC181="","",VLOOKUP(BC181,'[9]シフト記号表（従来型・ユニット型共通）'!$C$6:$L$47,10,FALSE))</f>
        <v/>
      </c>
      <c r="BD182" s="558" t="str">
        <f>IF(BD181="","",VLOOKUP(BD181,'[9]シフト記号表（従来型・ユニット型共通）'!$C$6:$L$47,10,FALSE))</f>
        <v/>
      </c>
      <c r="BE182" s="558" t="str">
        <f>IF(BE181="","",VLOOKUP(BE181,'[9]シフト記号表（従来型・ユニット型共通）'!$C$6:$L$47,10,FALSE))</f>
        <v/>
      </c>
      <c r="BF182" s="2132">
        <f>IF($BI$3="４週",SUM(AA182:BB182),IF($BI$3="暦月",SUM(AA182:BE182),""))</f>
        <v>0</v>
      </c>
      <c r="BG182" s="2133"/>
      <c r="BH182" s="2134">
        <f>IF($BI$3="４週",BF182/4,IF($BI$3="暦月",(BF182/($BI$8/7)),""))</f>
        <v>0</v>
      </c>
      <c r="BI182" s="2133"/>
      <c r="BJ182" s="2129"/>
      <c r="BK182" s="2130"/>
      <c r="BL182" s="2130"/>
      <c r="BM182" s="2130"/>
      <c r="BN182" s="2131"/>
    </row>
    <row r="183" spans="2:66" ht="20.25" customHeight="1" x14ac:dyDescent="0.15">
      <c r="B183" s="2049">
        <f>B181+1</f>
        <v>84</v>
      </c>
      <c r="C183" s="2420"/>
      <c r="D183" s="2422"/>
      <c r="E183" s="2036"/>
      <c r="F183" s="2423"/>
      <c r="G183" s="2121"/>
      <c r="H183" s="2122"/>
      <c r="I183" s="761"/>
      <c r="J183" s="762"/>
      <c r="K183" s="761"/>
      <c r="L183" s="762"/>
      <c r="M183" s="2123"/>
      <c r="N183" s="2124"/>
      <c r="O183" s="2125"/>
      <c r="P183" s="2126"/>
      <c r="Q183" s="2126"/>
      <c r="R183" s="2122"/>
      <c r="S183" s="2066"/>
      <c r="T183" s="2067"/>
      <c r="U183" s="2067"/>
      <c r="V183" s="2067"/>
      <c r="W183" s="2068"/>
      <c r="X183" s="776" t="s">
        <v>887</v>
      </c>
      <c r="Y183" s="777"/>
      <c r="Z183" s="778"/>
      <c r="AA183" s="549"/>
      <c r="AB183" s="550"/>
      <c r="AC183" s="550"/>
      <c r="AD183" s="550"/>
      <c r="AE183" s="550"/>
      <c r="AF183" s="550"/>
      <c r="AG183" s="551"/>
      <c r="AH183" s="549"/>
      <c r="AI183" s="550"/>
      <c r="AJ183" s="550"/>
      <c r="AK183" s="550"/>
      <c r="AL183" s="550"/>
      <c r="AM183" s="550"/>
      <c r="AN183" s="551"/>
      <c r="AO183" s="549"/>
      <c r="AP183" s="550"/>
      <c r="AQ183" s="550"/>
      <c r="AR183" s="550"/>
      <c r="AS183" s="550"/>
      <c r="AT183" s="550"/>
      <c r="AU183" s="551"/>
      <c r="AV183" s="549"/>
      <c r="AW183" s="550"/>
      <c r="AX183" s="550"/>
      <c r="AY183" s="550"/>
      <c r="AZ183" s="550"/>
      <c r="BA183" s="550"/>
      <c r="BB183" s="551"/>
      <c r="BC183" s="549"/>
      <c r="BD183" s="550"/>
      <c r="BE183" s="772"/>
      <c r="BF183" s="2127"/>
      <c r="BG183" s="2128"/>
      <c r="BH183" s="2116"/>
      <c r="BI183" s="2117"/>
      <c r="BJ183" s="2118"/>
      <c r="BK183" s="2119"/>
      <c r="BL183" s="2119"/>
      <c r="BM183" s="2119"/>
      <c r="BN183" s="2120"/>
    </row>
    <row r="184" spans="2:66" ht="20.25" customHeight="1" x14ac:dyDescent="0.15">
      <c r="B184" s="2050"/>
      <c r="C184" s="2421"/>
      <c r="D184" s="2424"/>
      <c r="E184" s="2036"/>
      <c r="F184" s="2423"/>
      <c r="G184" s="2135"/>
      <c r="H184" s="2136"/>
      <c r="I184" s="779"/>
      <c r="J184" s="780">
        <f>G183</f>
        <v>0</v>
      </c>
      <c r="K184" s="779"/>
      <c r="L184" s="780">
        <f>M183</f>
        <v>0</v>
      </c>
      <c r="M184" s="2137"/>
      <c r="N184" s="2138"/>
      <c r="O184" s="2139"/>
      <c r="P184" s="2140"/>
      <c r="Q184" s="2140"/>
      <c r="R184" s="2136"/>
      <c r="S184" s="2066"/>
      <c r="T184" s="2067"/>
      <c r="U184" s="2067"/>
      <c r="V184" s="2067"/>
      <c r="W184" s="2068"/>
      <c r="X184" s="773" t="s">
        <v>888</v>
      </c>
      <c r="Y184" s="774"/>
      <c r="Z184" s="775"/>
      <c r="AA184" s="557" t="str">
        <f>IF(AA183="","",VLOOKUP(AA183,'[9]シフト記号表（従来型・ユニット型共通）'!$C$6:$L$47,10,FALSE))</f>
        <v/>
      </c>
      <c r="AB184" s="558" t="str">
        <f>IF(AB183="","",VLOOKUP(AB183,'[9]シフト記号表（従来型・ユニット型共通）'!$C$6:$L$47,10,FALSE))</f>
        <v/>
      </c>
      <c r="AC184" s="558" t="str">
        <f>IF(AC183="","",VLOOKUP(AC183,'[9]シフト記号表（従来型・ユニット型共通）'!$C$6:$L$47,10,FALSE))</f>
        <v/>
      </c>
      <c r="AD184" s="558" t="str">
        <f>IF(AD183="","",VLOOKUP(AD183,'[9]シフト記号表（従来型・ユニット型共通）'!$C$6:$L$47,10,FALSE))</f>
        <v/>
      </c>
      <c r="AE184" s="558" t="str">
        <f>IF(AE183="","",VLOOKUP(AE183,'[9]シフト記号表（従来型・ユニット型共通）'!$C$6:$L$47,10,FALSE))</f>
        <v/>
      </c>
      <c r="AF184" s="558" t="str">
        <f>IF(AF183="","",VLOOKUP(AF183,'[9]シフト記号表（従来型・ユニット型共通）'!$C$6:$L$47,10,FALSE))</f>
        <v/>
      </c>
      <c r="AG184" s="559" t="str">
        <f>IF(AG183="","",VLOOKUP(AG183,'[9]シフト記号表（従来型・ユニット型共通）'!$C$6:$L$47,10,FALSE))</f>
        <v/>
      </c>
      <c r="AH184" s="557" t="str">
        <f>IF(AH183="","",VLOOKUP(AH183,'[9]シフト記号表（従来型・ユニット型共通）'!$C$6:$L$47,10,FALSE))</f>
        <v/>
      </c>
      <c r="AI184" s="558" t="str">
        <f>IF(AI183="","",VLOOKUP(AI183,'[9]シフト記号表（従来型・ユニット型共通）'!$C$6:$L$47,10,FALSE))</f>
        <v/>
      </c>
      <c r="AJ184" s="558" t="str">
        <f>IF(AJ183="","",VLOOKUP(AJ183,'[9]シフト記号表（従来型・ユニット型共通）'!$C$6:$L$47,10,FALSE))</f>
        <v/>
      </c>
      <c r="AK184" s="558" t="str">
        <f>IF(AK183="","",VLOOKUP(AK183,'[9]シフト記号表（従来型・ユニット型共通）'!$C$6:$L$47,10,FALSE))</f>
        <v/>
      </c>
      <c r="AL184" s="558" t="str">
        <f>IF(AL183="","",VLOOKUP(AL183,'[9]シフト記号表（従来型・ユニット型共通）'!$C$6:$L$47,10,FALSE))</f>
        <v/>
      </c>
      <c r="AM184" s="558" t="str">
        <f>IF(AM183="","",VLOOKUP(AM183,'[9]シフト記号表（従来型・ユニット型共通）'!$C$6:$L$47,10,FALSE))</f>
        <v/>
      </c>
      <c r="AN184" s="559" t="str">
        <f>IF(AN183="","",VLOOKUP(AN183,'[9]シフト記号表（従来型・ユニット型共通）'!$C$6:$L$47,10,FALSE))</f>
        <v/>
      </c>
      <c r="AO184" s="557" t="str">
        <f>IF(AO183="","",VLOOKUP(AO183,'[9]シフト記号表（従来型・ユニット型共通）'!$C$6:$L$47,10,FALSE))</f>
        <v/>
      </c>
      <c r="AP184" s="558" t="str">
        <f>IF(AP183="","",VLOOKUP(AP183,'[9]シフト記号表（従来型・ユニット型共通）'!$C$6:$L$47,10,FALSE))</f>
        <v/>
      </c>
      <c r="AQ184" s="558" t="str">
        <f>IF(AQ183="","",VLOOKUP(AQ183,'[9]シフト記号表（従来型・ユニット型共通）'!$C$6:$L$47,10,FALSE))</f>
        <v/>
      </c>
      <c r="AR184" s="558" t="str">
        <f>IF(AR183="","",VLOOKUP(AR183,'[9]シフト記号表（従来型・ユニット型共通）'!$C$6:$L$47,10,FALSE))</f>
        <v/>
      </c>
      <c r="AS184" s="558" t="str">
        <f>IF(AS183="","",VLOOKUP(AS183,'[9]シフト記号表（従来型・ユニット型共通）'!$C$6:$L$47,10,FALSE))</f>
        <v/>
      </c>
      <c r="AT184" s="558" t="str">
        <f>IF(AT183="","",VLOOKUP(AT183,'[9]シフト記号表（従来型・ユニット型共通）'!$C$6:$L$47,10,FALSE))</f>
        <v/>
      </c>
      <c r="AU184" s="559" t="str">
        <f>IF(AU183="","",VLOOKUP(AU183,'[9]シフト記号表（従来型・ユニット型共通）'!$C$6:$L$47,10,FALSE))</f>
        <v/>
      </c>
      <c r="AV184" s="557" t="str">
        <f>IF(AV183="","",VLOOKUP(AV183,'[9]シフト記号表（従来型・ユニット型共通）'!$C$6:$L$47,10,FALSE))</f>
        <v/>
      </c>
      <c r="AW184" s="558" t="str">
        <f>IF(AW183="","",VLOOKUP(AW183,'[9]シフト記号表（従来型・ユニット型共通）'!$C$6:$L$47,10,FALSE))</f>
        <v/>
      </c>
      <c r="AX184" s="558" t="str">
        <f>IF(AX183="","",VLOOKUP(AX183,'[9]シフト記号表（従来型・ユニット型共通）'!$C$6:$L$47,10,FALSE))</f>
        <v/>
      </c>
      <c r="AY184" s="558" t="str">
        <f>IF(AY183="","",VLOOKUP(AY183,'[9]シフト記号表（従来型・ユニット型共通）'!$C$6:$L$47,10,FALSE))</f>
        <v/>
      </c>
      <c r="AZ184" s="558" t="str">
        <f>IF(AZ183="","",VLOOKUP(AZ183,'[9]シフト記号表（従来型・ユニット型共通）'!$C$6:$L$47,10,FALSE))</f>
        <v/>
      </c>
      <c r="BA184" s="558" t="str">
        <f>IF(BA183="","",VLOOKUP(BA183,'[9]シフト記号表（従来型・ユニット型共通）'!$C$6:$L$47,10,FALSE))</f>
        <v/>
      </c>
      <c r="BB184" s="559" t="str">
        <f>IF(BB183="","",VLOOKUP(BB183,'[9]シフト記号表（従来型・ユニット型共通）'!$C$6:$L$47,10,FALSE))</f>
        <v/>
      </c>
      <c r="BC184" s="557" t="str">
        <f>IF(BC183="","",VLOOKUP(BC183,'[9]シフト記号表（従来型・ユニット型共通）'!$C$6:$L$47,10,FALSE))</f>
        <v/>
      </c>
      <c r="BD184" s="558" t="str">
        <f>IF(BD183="","",VLOOKUP(BD183,'[9]シフト記号表（従来型・ユニット型共通）'!$C$6:$L$47,10,FALSE))</f>
        <v/>
      </c>
      <c r="BE184" s="558" t="str">
        <f>IF(BE183="","",VLOOKUP(BE183,'[9]シフト記号表（従来型・ユニット型共通）'!$C$6:$L$47,10,FALSE))</f>
        <v/>
      </c>
      <c r="BF184" s="2132">
        <f>IF($BI$3="４週",SUM(AA184:BB184),IF($BI$3="暦月",SUM(AA184:BE184),""))</f>
        <v>0</v>
      </c>
      <c r="BG184" s="2133"/>
      <c r="BH184" s="2134">
        <f>IF($BI$3="４週",BF184/4,IF($BI$3="暦月",(BF184/($BI$8/7)),""))</f>
        <v>0</v>
      </c>
      <c r="BI184" s="2133"/>
      <c r="BJ184" s="2129"/>
      <c r="BK184" s="2130"/>
      <c r="BL184" s="2130"/>
      <c r="BM184" s="2130"/>
      <c r="BN184" s="2131"/>
    </row>
    <row r="185" spans="2:66" ht="20.25" customHeight="1" x14ac:dyDescent="0.15">
      <c r="B185" s="2049">
        <f>B183+1</f>
        <v>85</v>
      </c>
      <c r="C185" s="2420"/>
      <c r="D185" s="2422"/>
      <c r="E185" s="2036"/>
      <c r="F185" s="2423"/>
      <c r="G185" s="2121"/>
      <c r="H185" s="2122"/>
      <c r="I185" s="761"/>
      <c r="J185" s="762"/>
      <c r="K185" s="761"/>
      <c r="L185" s="762"/>
      <c r="M185" s="2123"/>
      <c r="N185" s="2124"/>
      <c r="O185" s="2125"/>
      <c r="P185" s="2126"/>
      <c r="Q185" s="2126"/>
      <c r="R185" s="2122"/>
      <c r="S185" s="2066"/>
      <c r="T185" s="2067"/>
      <c r="U185" s="2067"/>
      <c r="V185" s="2067"/>
      <c r="W185" s="2068"/>
      <c r="X185" s="776" t="s">
        <v>887</v>
      </c>
      <c r="Y185" s="777"/>
      <c r="Z185" s="778"/>
      <c r="AA185" s="549"/>
      <c r="AB185" s="550"/>
      <c r="AC185" s="550"/>
      <c r="AD185" s="550"/>
      <c r="AE185" s="550"/>
      <c r="AF185" s="550"/>
      <c r="AG185" s="551"/>
      <c r="AH185" s="549"/>
      <c r="AI185" s="550"/>
      <c r="AJ185" s="550"/>
      <c r="AK185" s="550"/>
      <c r="AL185" s="550"/>
      <c r="AM185" s="550"/>
      <c r="AN185" s="551"/>
      <c r="AO185" s="549"/>
      <c r="AP185" s="550"/>
      <c r="AQ185" s="550"/>
      <c r="AR185" s="550"/>
      <c r="AS185" s="550"/>
      <c r="AT185" s="550"/>
      <c r="AU185" s="551"/>
      <c r="AV185" s="549"/>
      <c r="AW185" s="550"/>
      <c r="AX185" s="550"/>
      <c r="AY185" s="550"/>
      <c r="AZ185" s="550"/>
      <c r="BA185" s="550"/>
      <c r="BB185" s="551"/>
      <c r="BC185" s="549"/>
      <c r="BD185" s="550"/>
      <c r="BE185" s="772"/>
      <c r="BF185" s="2127"/>
      <c r="BG185" s="2128"/>
      <c r="BH185" s="2116"/>
      <c r="BI185" s="2117"/>
      <c r="BJ185" s="2118"/>
      <c r="BK185" s="2119"/>
      <c r="BL185" s="2119"/>
      <c r="BM185" s="2119"/>
      <c r="BN185" s="2120"/>
    </row>
    <row r="186" spans="2:66" ht="20.25" customHeight="1" x14ac:dyDescent="0.15">
      <c r="B186" s="2050"/>
      <c r="C186" s="2421"/>
      <c r="D186" s="2424"/>
      <c r="E186" s="2036"/>
      <c r="F186" s="2423"/>
      <c r="G186" s="2135"/>
      <c r="H186" s="2136"/>
      <c r="I186" s="779"/>
      <c r="J186" s="780">
        <f>G185</f>
        <v>0</v>
      </c>
      <c r="K186" s="779"/>
      <c r="L186" s="780">
        <f>M185</f>
        <v>0</v>
      </c>
      <c r="M186" s="2137"/>
      <c r="N186" s="2138"/>
      <c r="O186" s="2139"/>
      <c r="P186" s="2140"/>
      <c r="Q186" s="2140"/>
      <c r="R186" s="2136"/>
      <c r="S186" s="2066"/>
      <c r="T186" s="2067"/>
      <c r="U186" s="2067"/>
      <c r="V186" s="2067"/>
      <c r="W186" s="2068"/>
      <c r="X186" s="773" t="s">
        <v>888</v>
      </c>
      <c r="Y186" s="774"/>
      <c r="Z186" s="775"/>
      <c r="AA186" s="557" t="str">
        <f>IF(AA185="","",VLOOKUP(AA185,'[9]シフト記号表（従来型・ユニット型共通）'!$C$6:$L$47,10,FALSE))</f>
        <v/>
      </c>
      <c r="AB186" s="558" t="str">
        <f>IF(AB185="","",VLOOKUP(AB185,'[9]シフト記号表（従来型・ユニット型共通）'!$C$6:$L$47,10,FALSE))</f>
        <v/>
      </c>
      <c r="AC186" s="558" t="str">
        <f>IF(AC185="","",VLOOKUP(AC185,'[9]シフト記号表（従来型・ユニット型共通）'!$C$6:$L$47,10,FALSE))</f>
        <v/>
      </c>
      <c r="AD186" s="558" t="str">
        <f>IF(AD185="","",VLOOKUP(AD185,'[9]シフト記号表（従来型・ユニット型共通）'!$C$6:$L$47,10,FALSE))</f>
        <v/>
      </c>
      <c r="AE186" s="558" t="str">
        <f>IF(AE185="","",VLOOKUP(AE185,'[9]シフト記号表（従来型・ユニット型共通）'!$C$6:$L$47,10,FALSE))</f>
        <v/>
      </c>
      <c r="AF186" s="558" t="str">
        <f>IF(AF185="","",VLOOKUP(AF185,'[9]シフト記号表（従来型・ユニット型共通）'!$C$6:$L$47,10,FALSE))</f>
        <v/>
      </c>
      <c r="AG186" s="559" t="str">
        <f>IF(AG185="","",VLOOKUP(AG185,'[9]シフト記号表（従来型・ユニット型共通）'!$C$6:$L$47,10,FALSE))</f>
        <v/>
      </c>
      <c r="AH186" s="557" t="str">
        <f>IF(AH185="","",VLOOKUP(AH185,'[9]シフト記号表（従来型・ユニット型共通）'!$C$6:$L$47,10,FALSE))</f>
        <v/>
      </c>
      <c r="AI186" s="558" t="str">
        <f>IF(AI185="","",VLOOKUP(AI185,'[9]シフト記号表（従来型・ユニット型共通）'!$C$6:$L$47,10,FALSE))</f>
        <v/>
      </c>
      <c r="AJ186" s="558" t="str">
        <f>IF(AJ185="","",VLOOKUP(AJ185,'[9]シフト記号表（従来型・ユニット型共通）'!$C$6:$L$47,10,FALSE))</f>
        <v/>
      </c>
      <c r="AK186" s="558" t="str">
        <f>IF(AK185="","",VLOOKUP(AK185,'[9]シフト記号表（従来型・ユニット型共通）'!$C$6:$L$47,10,FALSE))</f>
        <v/>
      </c>
      <c r="AL186" s="558" t="str">
        <f>IF(AL185="","",VLOOKUP(AL185,'[9]シフト記号表（従来型・ユニット型共通）'!$C$6:$L$47,10,FALSE))</f>
        <v/>
      </c>
      <c r="AM186" s="558" t="str">
        <f>IF(AM185="","",VLOOKUP(AM185,'[9]シフト記号表（従来型・ユニット型共通）'!$C$6:$L$47,10,FALSE))</f>
        <v/>
      </c>
      <c r="AN186" s="559" t="str">
        <f>IF(AN185="","",VLOOKUP(AN185,'[9]シフト記号表（従来型・ユニット型共通）'!$C$6:$L$47,10,FALSE))</f>
        <v/>
      </c>
      <c r="AO186" s="557" t="str">
        <f>IF(AO185="","",VLOOKUP(AO185,'[9]シフト記号表（従来型・ユニット型共通）'!$C$6:$L$47,10,FALSE))</f>
        <v/>
      </c>
      <c r="AP186" s="558" t="str">
        <f>IF(AP185="","",VLOOKUP(AP185,'[9]シフト記号表（従来型・ユニット型共通）'!$C$6:$L$47,10,FALSE))</f>
        <v/>
      </c>
      <c r="AQ186" s="558" t="str">
        <f>IF(AQ185="","",VLOOKUP(AQ185,'[9]シフト記号表（従来型・ユニット型共通）'!$C$6:$L$47,10,FALSE))</f>
        <v/>
      </c>
      <c r="AR186" s="558" t="str">
        <f>IF(AR185="","",VLOOKUP(AR185,'[9]シフト記号表（従来型・ユニット型共通）'!$C$6:$L$47,10,FALSE))</f>
        <v/>
      </c>
      <c r="AS186" s="558" t="str">
        <f>IF(AS185="","",VLOOKUP(AS185,'[9]シフト記号表（従来型・ユニット型共通）'!$C$6:$L$47,10,FALSE))</f>
        <v/>
      </c>
      <c r="AT186" s="558" t="str">
        <f>IF(AT185="","",VLOOKUP(AT185,'[9]シフト記号表（従来型・ユニット型共通）'!$C$6:$L$47,10,FALSE))</f>
        <v/>
      </c>
      <c r="AU186" s="559" t="str">
        <f>IF(AU185="","",VLOOKUP(AU185,'[9]シフト記号表（従来型・ユニット型共通）'!$C$6:$L$47,10,FALSE))</f>
        <v/>
      </c>
      <c r="AV186" s="557" t="str">
        <f>IF(AV185="","",VLOOKUP(AV185,'[9]シフト記号表（従来型・ユニット型共通）'!$C$6:$L$47,10,FALSE))</f>
        <v/>
      </c>
      <c r="AW186" s="558" t="str">
        <f>IF(AW185="","",VLOOKUP(AW185,'[9]シフト記号表（従来型・ユニット型共通）'!$C$6:$L$47,10,FALSE))</f>
        <v/>
      </c>
      <c r="AX186" s="558" t="str">
        <f>IF(AX185="","",VLOOKUP(AX185,'[9]シフト記号表（従来型・ユニット型共通）'!$C$6:$L$47,10,FALSE))</f>
        <v/>
      </c>
      <c r="AY186" s="558" t="str">
        <f>IF(AY185="","",VLOOKUP(AY185,'[9]シフト記号表（従来型・ユニット型共通）'!$C$6:$L$47,10,FALSE))</f>
        <v/>
      </c>
      <c r="AZ186" s="558" t="str">
        <f>IF(AZ185="","",VLOOKUP(AZ185,'[9]シフト記号表（従来型・ユニット型共通）'!$C$6:$L$47,10,FALSE))</f>
        <v/>
      </c>
      <c r="BA186" s="558" t="str">
        <f>IF(BA185="","",VLOOKUP(BA185,'[9]シフト記号表（従来型・ユニット型共通）'!$C$6:$L$47,10,FALSE))</f>
        <v/>
      </c>
      <c r="BB186" s="559" t="str">
        <f>IF(BB185="","",VLOOKUP(BB185,'[9]シフト記号表（従来型・ユニット型共通）'!$C$6:$L$47,10,FALSE))</f>
        <v/>
      </c>
      <c r="BC186" s="557" t="str">
        <f>IF(BC185="","",VLOOKUP(BC185,'[9]シフト記号表（従来型・ユニット型共通）'!$C$6:$L$47,10,FALSE))</f>
        <v/>
      </c>
      <c r="BD186" s="558" t="str">
        <f>IF(BD185="","",VLOOKUP(BD185,'[9]シフト記号表（従来型・ユニット型共通）'!$C$6:$L$47,10,FALSE))</f>
        <v/>
      </c>
      <c r="BE186" s="558" t="str">
        <f>IF(BE185="","",VLOOKUP(BE185,'[9]シフト記号表（従来型・ユニット型共通）'!$C$6:$L$47,10,FALSE))</f>
        <v/>
      </c>
      <c r="BF186" s="2132">
        <f>IF($BI$3="４週",SUM(AA186:BB186),IF($BI$3="暦月",SUM(AA186:BE186),""))</f>
        <v>0</v>
      </c>
      <c r="BG186" s="2133"/>
      <c r="BH186" s="2134">
        <f>IF($BI$3="４週",BF186/4,IF($BI$3="暦月",(BF186/($BI$8/7)),""))</f>
        <v>0</v>
      </c>
      <c r="BI186" s="2133"/>
      <c r="BJ186" s="2129"/>
      <c r="BK186" s="2130"/>
      <c r="BL186" s="2130"/>
      <c r="BM186" s="2130"/>
      <c r="BN186" s="2131"/>
    </row>
    <row r="187" spans="2:66" ht="20.25" customHeight="1" x14ac:dyDescent="0.15">
      <c r="B187" s="2049">
        <f>B185+1</f>
        <v>86</v>
      </c>
      <c r="C187" s="2420"/>
      <c r="D187" s="2422"/>
      <c r="E187" s="2036"/>
      <c r="F187" s="2423"/>
      <c r="G187" s="2121"/>
      <c r="H187" s="2122"/>
      <c r="I187" s="761"/>
      <c r="J187" s="762"/>
      <c r="K187" s="761"/>
      <c r="L187" s="762"/>
      <c r="M187" s="2123"/>
      <c r="N187" s="2124"/>
      <c r="O187" s="2125"/>
      <c r="P187" s="2126"/>
      <c r="Q187" s="2126"/>
      <c r="R187" s="2122"/>
      <c r="S187" s="2066"/>
      <c r="T187" s="2067"/>
      <c r="U187" s="2067"/>
      <c r="V187" s="2067"/>
      <c r="W187" s="2068"/>
      <c r="X187" s="776" t="s">
        <v>887</v>
      </c>
      <c r="Y187" s="777"/>
      <c r="Z187" s="778"/>
      <c r="AA187" s="549"/>
      <c r="AB187" s="550"/>
      <c r="AC187" s="550"/>
      <c r="AD187" s="550"/>
      <c r="AE187" s="550"/>
      <c r="AF187" s="550"/>
      <c r="AG187" s="551"/>
      <c r="AH187" s="549"/>
      <c r="AI187" s="550"/>
      <c r="AJ187" s="550"/>
      <c r="AK187" s="550"/>
      <c r="AL187" s="550"/>
      <c r="AM187" s="550"/>
      <c r="AN187" s="551"/>
      <c r="AO187" s="549"/>
      <c r="AP187" s="550"/>
      <c r="AQ187" s="550"/>
      <c r="AR187" s="550"/>
      <c r="AS187" s="550"/>
      <c r="AT187" s="550"/>
      <c r="AU187" s="551"/>
      <c r="AV187" s="549"/>
      <c r="AW187" s="550"/>
      <c r="AX187" s="550"/>
      <c r="AY187" s="550"/>
      <c r="AZ187" s="550"/>
      <c r="BA187" s="550"/>
      <c r="BB187" s="551"/>
      <c r="BC187" s="549"/>
      <c r="BD187" s="550"/>
      <c r="BE187" s="772"/>
      <c r="BF187" s="2127"/>
      <c r="BG187" s="2128"/>
      <c r="BH187" s="2116"/>
      <c r="BI187" s="2117"/>
      <c r="BJ187" s="2118"/>
      <c r="BK187" s="2119"/>
      <c r="BL187" s="2119"/>
      <c r="BM187" s="2119"/>
      <c r="BN187" s="2120"/>
    </row>
    <row r="188" spans="2:66" ht="20.25" customHeight="1" x14ac:dyDescent="0.15">
      <c r="B188" s="2050"/>
      <c r="C188" s="2421"/>
      <c r="D188" s="2424"/>
      <c r="E188" s="2036"/>
      <c r="F188" s="2423"/>
      <c r="G188" s="2135"/>
      <c r="H188" s="2136"/>
      <c r="I188" s="779"/>
      <c r="J188" s="780">
        <f>G187</f>
        <v>0</v>
      </c>
      <c r="K188" s="779"/>
      <c r="L188" s="780">
        <f>M187</f>
        <v>0</v>
      </c>
      <c r="M188" s="2137"/>
      <c r="N188" s="2138"/>
      <c r="O188" s="2139"/>
      <c r="P188" s="2140"/>
      <c r="Q188" s="2140"/>
      <c r="R188" s="2136"/>
      <c r="S188" s="2066"/>
      <c r="T188" s="2067"/>
      <c r="U188" s="2067"/>
      <c r="V188" s="2067"/>
      <c r="W188" s="2068"/>
      <c r="X188" s="773" t="s">
        <v>888</v>
      </c>
      <c r="Y188" s="774"/>
      <c r="Z188" s="775"/>
      <c r="AA188" s="557" t="str">
        <f>IF(AA187="","",VLOOKUP(AA187,'[9]シフト記号表（従来型・ユニット型共通）'!$C$6:$L$47,10,FALSE))</f>
        <v/>
      </c>
      <c r="AB188" s="558" t="str">
        <f>IF(AB187="","",VLOOKUP(AB187,'[9]シフト記号表（従来型・ユニット型共通）'!$C$6:$L$47,10,FALSE))</f>
        <v/>
      </c>
      <c r="AC188" s="558" t="str">
        <f>IF(AC187="","",VLOOKUP(AC187,'[9]シフト記号表（従来型・ユニット型共通）'!$C$6:$L$47,10,FALSE))</f>
        <v/>
      </c>
      <c r="AD188" s="558" t="str">
        <f>IF(AD187="","",VLOOKUP(AD187,'[9]シフト記号表（従来型・ユニット型共通）'!$C$6:$L$47,10,FALSE))</f>
        <v/>
      </c>
      <c r="AE188" s="558" t="str">
        <f>IF(AE187="","",VLOOKUP(AE187,'[9]シフト記号表（従来型・ユニット型共通）'!$C$6:$L$47,10,FALSE))</f>
        <v/>
      </c>
      <c r="AF188" s="558" t="str">
        <f>IF(AF187="","",VLOOKUP(AF187,'[9]シフト記号表（従来型・ユニット型共通）'!$C$6:$L$47,10,FALSE))</f>
        <v/>
      </c>
      <c r="AG188" s="559" t="str">
        <f>IF(AG187="","",VLOOKUP(AG187,'[9]シフト記号表（従来型・ユニット型共通）'!$C$6:$L$47,10,FALSE))</f>
        <v/>
      </c>
      <c r="AH188" s="557" t="str">
        <f>IF(AH187="","",VLOOKUP(AH187,'[9]シフト記号表（従来型・ユニット型共通）'!$C$6:$L$47,10,FALSE))</f>
        <v/>
      </c>
      <c r="AI188" s="558" t="str">
        <f>IF(AI187="","",VLOOKUP(AI187,'[9]シフト記号表（従来型・ユニット型共通）'!$C$6:$L$47,10,FALSE))</f>
        <v/>
      </c>
      <c r="AJ188" s="558" t="str">
        <f>IF(AJ187="","",VLOOKUP(AJ187,'[9]シフト記号表（従来型・ユニット型共通）'!$C$6:$L$47,10,FALSE))</f>
        <v/>
      </c>
      <c r="AK188" s="558" t="str">
        <f>IF(AK187="","",VLOOKUP(AK187,'[9]シフト記号表（従来型・ユニット型共通）'!$C$6:$L$47,10,FALSE))</f>
        <v/>
      </c>
      <c r="AL188" s="558" t="str">
        <f>IF(AL187="","",VLOOKUP(AL187,'[9]シフト記号表（従来型・ユニット型共通）'!$C$6:$L$47,10,FALSE))</f>
        <v/>
      </c>
      <c r="AM188" s="558" t="str">
        <f>IF(AM187="","",VLOOKUP(AM187,'[9]シフト記号表（従来型・ユニット型共通）'!$C$6:$L$47,10,FALSE))</f>
        <v/>
      </c>
      <c r="AN188" s="559" t="str">
        <f>IF(AN187="","",VLOOKUP(AN187,'[9]シフト記号表（従来型・ユニット型共通）'!$C$6:$L$47,10,FALSE))</f>
        <v/>
      </c>
      <c r="AO188" s="557" t="str">
        <f>IF(AO187="","",VLOOKUP(AO187,'[9]シフト記号表（従来型・ユニット型共通）'!$C$6:$L$47,10,FALSE))</f>
        <v/>
      </c>
      <c r="AP188" s="558" t="str">
        <f>IF(AP187="","",VLOOKUP(AP187,'[9]シフト記号表（従来型・ユニット型共通）'!$C$6:$L$47,10,FALSE))</f>
        <v/>
      </c>
      <c r="AQ188" s="558" t="str">
        <f>IF(AQ187="","",VLOOKUP(AQ187,'[9]シフト記号表（従来型・ユニット型共通）'!$C$6:$L$47,10,FALSE))</f>
        <v/>
      </c>
      <c r="AR188" s="558" t="str">
        <f>IF(AR187="","",VLOOKUP(AR187,'[9]シフト記号表（従来型・ユニット型共通）'!$C$6:$L$47,10,FALSE))</f>
        <v/>
      </c>
      <c r="AS188" s="558" t="str">
        <f>IF(AS187="","",VLOOKUP(AS187,'[9]シフト記号表（従来型・ユニット型共通）'!$C$6:$L$47,10,FALSE))</f>
        <v/>
      </c>
      <c r="AT188" s="558" t="str">
        <f>IF(AT187="","",VLOOKUP(AT187,'[9]シフト記号表（従来型・ユニット型共通）'!$C$6:$L$47,10,FALSE))</f>
        <v/>
      </c>
      <c r="AU188" s="559" t="str">
        <f>IF(AU187="","",VLOOKUP(AU187,'[9]シフト記号表（従来型・ユニット型共通）'!$C$6:$L$47,10,FALSE))</f>
        <v/>
      </c>
      <c r="AV188" s="557" t="str">
        <f>IF(AV187="","",VLOOKUP(AV187,'[9]シフト記号表（従来型・ユニット型共通）'!$C$6:$L$47,10,FALSE))</f>
        <v/>
      </c>
      <c r="AW188" s="558" t="str">
        <f>IF(AW187="","",VLOOKUP(AW187,'[9]シフト記号表（従来型・ユニット型共通）'!$C$6:$L$47,10,FALSE))</f>
        <v/>
      </c>
      <c r="AX188" s="558" t="str">
        <f>IF(AX187="","",VLOOKUP(AX187,'[9]シフト記号表（従来型・ユニット型共通）'!$C$6:$L$47,10,FALSE))</f>
        <v/>
      </c>
      <c r="AY188" s="558" t="str">
        <f>IF(AY187="","",VLOOKUP(AY187,'[9]シフト記号表（従来型・ユニット型共通）'!$C$6:$L$47,10,FALSE))</f>
        <v/>
      </c>
      <c r="AZ188" s="558" t="str">
        <f>IF(AZ187="","",VLOOKUP(AZ187,'[9]シフト記号表（従来型・ユニット型共通）'!$C$6:$L$47,10,FALSE))</f>
        <v/>
      </c>
      <c r="BA188" s="558" t="str">
        <f>IF(BA187="","",VLOOKUP(BA187,'[9]シフト記号表（従来型・ユニット型共通）'!$C$6:$L$47,10,FALSE))</f>
        <v/>
      </c>
      <c r="BB188" s="559" t="str">
        <f>IF(BB187="","",VLOOKUP(BB187,'[9]シフト記号表（従来型・ユニット型共通）'!$C$6:$L$47,10,FALSE))</f>
        <v/>
      </c>
      <c r="BC188" s="557" t="str">
        <f>IF(BC187="","",VLOOKUP(BC187,'[9]シフト記号表（従来型・ユニット型共通）'!$C$6:$L$47,10,FALSE))</f>
        <v/>
      </c>
      <c r="BD188" s="558" t="str">
        <f>IF(BD187="","",VLOOKUP(BD187,'[9]シフト記号表（従来型・ユニット型共通）'!$C$6:$L$47,10,FALSE))</f>
        <v/>
      </c>
      <c r="BE188" s="558" t="str">
        <f>IF(BE187="","",VLOOKUP(BE187,'[9]シフト記号表（従来型・ユニット型共通）'!$C$6:$L$47,10,FALSE))</f>
        <v/>
      </c>
      <c r="BF188" s="2132">
        <f>IF($BI$3="４週",SUM(AA188:BB188),IF($BI$3="暦月",SUM(AA188:BE188),""))</f>
        <v>0</v>
      </c>
      <c r="BG188" s="2133"/>
      <c r="BH188" s="2134">
        <f>IF($BI$3="４週",BF188/4,IF($BI$3="暦月",(BF188/($BI$8/7)),""))</f>
        <v>0</v>
      </c>
      <c r="BI188" s="2133"/>
      <c r="BJ188" s="2129"/>
      <c r="BK188" s="2130"/>
      <c r="BL188" s="2130"/>
      <c r="BM188" s="2130"/>
      <c r="BN188" s="2131"/>
    </row>
    <row r="189" spans="2:66" ht="20.25" customHeight="1" x14ac:dyDescent="0.15">
      <c r="B189" s="2049">
        <f>B187+1</f>
        <v>87</v>
      </c>
      <c r="C189" s="2420"/>
      <c r="D189" s="2422"/>
      <c r="E189" s="2036"/>
      <c r="F189" s="2423"/>
      <c r="G189" s="2121"/>
      <c r="H189" s="2122"/>
      <c r="I189" s="761"/>
      <c r="J189" s="762"/>
      <c r="K189" s="761"/>
      <c r="L189" s="762"/>
      <c r="M189" s="2123"/>
      <c r="N189" s="2124"/>
      <c r="O189" s="2125"/>
      <c r="P189" s="2126"/>
      <c r="Q189" s="2126"/>
      <c r="R189" s="2122"/>
      <c r="S189" s="2066"/>
      <c r="T189" s="2067"/>
      <c r="U189" s="2067"/>
      <c r="V189" s="2067"/>
      <c r="W189" s="2068"/>
      <c r="X189" s="776" t="s">
        <v>887</v>
      </c>
      <c r="Y189" s="777"/>
      <c r="Z189" s="778"/>
      <c r="AA189" s="549"/>
      <c r="AB189" s="550"/>
      <c r="AC189" s="550"/>
      <c r="AD189" s="550"/>
      <c r="AE189" s="550"/>
      <c r="AF189" s="550"/>
      <c r="AG189" s="551"/>
      <c r="AH189" s="549"/>
      <c r="AI189" s="550"/>
      <c r="AJ189" s="550"/>
      <c r="AK189" s="550"/>
      <c r="AL189" s="550"/>
      <c r="AM189" s="550"/>
      <c r="AN189" s="551"/>
      <c r="AO189" s="549"/>
      <c r="AP189" s="550"/>
      <c r="AQ189" s="550"/>
      <c r="AR189" s="550"/>
      <c r="AS189" s="550"/>
      <c r="AT189" s="550"/>
      <c r="AU189" s="551"/>
      <c r="AV189" s="549"/>
      <c r="AW189" s="550"/>
      <c r="AX189" s="550"/>
      <c r="AY189" s="550"/>
      <c r="AZ189" s="550"/>
      <c r="BA189" s="550"/>
      <c r="BB189" s="551"/>
      <c r="BC189" s="549"/>
      <c r="BD189" s="550"/>
      <c r="BE189" s="772"/>
      <c r="BF189" s="2127"/>
      <c r="BG189" s="2128"/>
      <c r="BH189" s="2116"/>
      <c r="BI189" s="2117"/>
      <c r="BJ189" s="2118"/>
      <c r="BK189" s="2119"/>
      <c r="BL189" s="2119"/>
      <c r="BM189" s="2119"/>
      <c r="BN189" s="2120"/>
    </row>
    <row r="190" spans="2:66" ht="20.25" customHeight="1" x14ac:dyDescent="0.15">
      <c r="B190" s="2050"/>
      <c r="C190" s="2421"/>
      <c r="D190" s="2424"/>
      <c r="E190" s="2036"/>
      <c r="F190" s="2423"/>
      <c r="G190" s="2135"/>
      <c r="H190" s="2136"/>
      <c r="I190" s="779"/>
      <c r="J190" s="780">
        <f>G189</f>
        <v>0</v>
      </c>
      <c r="K190" s="779"/>
      <c r="L190" s="780">
        <f>M189</f>
        <v>0</v>
      </c>
      <c r="M190" s="2137"/>
      <c r="N190" s="2138"/>
      <c r="O190" s="2139"/>
      <c r="P190" s="2140"/>
      <c r="Q190" s="2140"/>
      <c r="R190" s="2136"/>
      <c r="S190" s="2066"/>
      <c r="T190" s="2067"/>
      <c r="U190" s="2067"/>
      <c r="V190" s="2067"/>
      <c r="W190" s="2068"/>
      <c r="X190" s="773" t="s">
        <v>888</v>
      </c>
      <c r="Y190" s="774"/>
      <c r="Z190" s="775"/>
      <c r="AA190" s="557" t="str">
        <f>IF(AA189="","",VLOOKUP(AA189,'[9]シフト記号表（従来型・ユニット型共通）'!$C$6:$L$47,10,FALSE))</f>
        <v/>
      </c>
      <c r="AB190" s="558" t="str">
        <f>IF(AB189="","",VLOOKUP(AB189,'[9]シフト記号表（従来型・ユニット型共通）'!$C$6:$L$47,10,FALSE))</f>
        <v/>
      </c>
      <c r="AC190" s="558" t="str">
        <f>IF(AC189="","",VLOOKUP(AC189,'[9]シフト記号表（従来型・ユニット型共通）'!$C$6:$L$47,10,FALSE))</f>
        <v/>
      </c>
      <c r="AD190" s="558" t="str">
        <f>IF(AD189="","",VLOOKUP(AD189,'[9]シフト記号表（従来型・ユニット型共通）'!$C$6:$L$47,10,FALSE))</f>
        <v/>
      </c>
      <c r="AE190" s="558" t="str">
        <f>IF(AE189="","",VLOOKUP(AE189,'[9]シフト記号表（従来型・ユニット型共通）'!$C$6:$L$47,10,FALSE))</f>
        <v/>
      </c>
      <c r="AF190" s="558" t="str">
        <f>IF(AF189="","",VLOOKUP(AF189,'[9]シフト記号表（従来型・ユニット型共通）'!$C$6:$L$47,10,FALSE))</f>
        <v/>
      </c>
      <c r="AG190" s="559" t="str">
        <f>IF(AG189="","",VLOOKUP(AG189,'[9]シフト記号表（従来型・ユニット型共通）'!$C$6:$L$47,10,FALSE))</f>
        <v/>
      </c>
      <c r="AH190" s="557" t="str">
        <f>IF(AH189="","",VLOOKUP(AH189,'[9]シフト記号表（従来型・ユニット型共通）'!$C$6:$L$47,10,FALSE))</f>
        <v/>
      </c>
      <c r="AI190" s="558" t="str">
        <f>IF(AI189="","",VLOOKUP(AI189,'[9]シフト記号表（従来型・ユニット型共通）'!$C$6:$L$47,10,FALSE))</f>
        <v/>
      </c>
      <c r="AJ190" s="558" t="str">
        <f>IF(AJ189="","",VLOOKUP(AJ189,'[9]シフト記号表（従来型・ユニット型共通）'!$C$6:$L$47,10,FALSE))</f>
        <v/>
      </c>
      <c r="AK190" s="558" t="str">
        <f>IF(AK189="","",VLOOKUP(AK189,'[9]シフト記号表（従来型・ユニット型共通）'!$C$6:$L$47,10,FALSE))</f>
        <v/>
      </c>
      <c r="AL190" s="558" t="str">
        <f>IF(AL189="","",VLOOKUP(AL189,'[9]シフト記号表（従来型・ユニット型共通）'!$C$6:$L$47,10,FALSE))</f>
        <v/>
      </c>
      <c r="AM190" s="558" t="str">
        <f>IF(AM189="","",VLOOKUP(AM189,'[9]シフト記号表（従来型・ユニット型共通）'!$C$6:$L$47,10,FALSE))</f>
        <v/>
      </c>
      <c r="AN190" s="559" t="str">
        <f>IF(AN189="","",VLOOKUP(AN189,'[9]シフト記号表（従来型・ユニット型共通）'!$C$6:$L$47,10,FALSE))</f>
        <v/>
      </c>
      <c r="AO190" s="557" t="str">
        <f>IF(AO189="","",VLOOKUP(AO189,'[9]シフト記号表（従来型・ユニット型共通）'!$C$6:$L$47,10,FALSE))</f>
        <v/>
      </c>
      <c r="AP190" s="558" t="str">
        <f>IF(AP189="","",VLOOKUP(AP189,'[9]シフト記号表（従来型・ユニット型共通）'!$C$6:$L$47,10,FALSE))</f>
        <v/>
      </c>
      <c r="AQ190" s="558" t="str">
        <f>IF(AQ189="","",VLOOKUP(AQ189,'[9]シフト記号表（従来型・ユニット型共通）'!$C$6:$L$47,10,FALSE))</f>
        <v/>
      </c>
      <c r="AR190" s="558" t="str">
        <f>IF(AR189="","",VLOOKUP(AR189,'[9]シフト記号表（従来型・ユニット型共通）'!$C$6:$L$47,10,FALSE))</f>
        <v/>
      </c>
      <c r="AS190" s="558" t="str">
        <f>IF(AS189="","",VLOOKUP(AS189,'[9]シフト記号表（従来型・ユニット型共通）'!$C$6:$L$47,10,FALSE))</f>
        <v/>
      </c>
      <c r="AT190" s="558" t="str">
        <f>IF(AT189="","",VLOOKUP(AT189,'[9]シフト記号表（従来型・ユニット型共通）'!$C$6:$L$47,10,FALSE))</f>
        <v/>
      </c>
      <c r="AU190" s="559" t="str">
        <f>IF(AU189="","",VLOOKUP(AU189,'[9]シフト記号表（従来型・ユニット型共通）'!$C$6:$L$47,10,FALSE))</f>
        <v/>
      </c>
      <c r="AV190" s="557" t="str">
        <f>IF(AV189="","",VLOOKUP(AV189,'[9]シフト記号表（従来型・ユニット型共通）'!$C$6:$L$47,10,FALSE))</f>
        <v/>
      </c>
      <c r="AW190" s="558" t="str">
        <f>IF(AW189="","",VLOOKUP(AW189,'[9]シフト記号表（従来型・ユニット型共通）'!$C$6:$L$47,10,FALSE))</f>
        <v/>
      </c>
      <c r="AX190" s="558" t="str">
        <f>IF(AX189="","",VLOOKUP(AX189,'[9]シフト記号表（従来型・ユニット型共通）'!$C$6:$L$47,10,FALSE))</f>
        <v/>
      </c>
      <c r="AY190" s="558" t="str">
        <f>IF(AY189="","",VLOOKUP(AY189,'[9]シフト記号表（従来型・ユニット型共通）'!$C$6:$L$47,10,FALSE))</f>
        <v/>
      </c>
      <c r="AZ190" s="558" t="str">
        <f>IF(AZ189="","",VLOOKUP(AZ189,'[9]シフト記号表（従来型・ユニット型共通）'!$C$6:$L$47,10,FALSE))</f>
        <v/>
      </c>
      <c r="BA190" s="558" t="str">
        <f>IF(BA189="","",VLOOKUP(BA189,'[9]シフト記号表（従来型・ユニット型共通）'!$C$6:$L$47,10,FALSE))</f>
        <v/>
      </c>
      <c r="BB190" s="559" t="str">
        <f>IF(BB189="","",VLOOKUP(BB189,'[9]シフト記号表（従来型・ユニット型共通）'!$C$6:$L$47,10,FALSE))</f>
        <v/>
      </c>
      <c r="BC190" s="557" t="str">
        <f>IF(BC189="","",VLOOKUP(BC189,'[9]シフト記号表（従来型・ユニット型共通）'!$C$6:$L$47,10,FALSE))</f>
        <v/>
      </c>
      <c r="BD190" s="558" t="str">
        <f>IF(BD189="","",VLOOKUP(BD189,'[9]シフト記号表（従来型・ユニット型共通）'!$C$6:$L$47,10,FALSE))</f>
        <v/>
      </c>
      <c r="BE190" s="558" t="str">
        <f>IF(BE189="","",VLOOKUP(BE189,'[9]シフト記号表（従来型・ユニット型共通）'!$C$6:$L$47,10,FALSE))</f>
        <v/>
      </c>
      <c r="BF190" s="2132">
        <f>IF($BI$3="４週",SUM(AA190:BB190),IF($BI$3="暦月",SUM(AA190:BE190),""))</f>
        <v>0</v>
      </c>
      <c r="BG190" s="2133"/>
      <c r="BH190" s="2134">
        <f>IF($BI$3="４週",BF190/4,IF($BI$3="暦月",(BF190/($BI$8/7)),""))</f>
        <v>0</v>
      </c>
      <c r="BI190" s="2133"/>
      <c r="BJ190" s="2129"/>
      <c r="BK190" s="2130"/>
      <c r="BL190" s="2130"/>
      <c r="BM190" s="2130"/>
      <c r="BN190" s="2131"/>
    </row>
    <row r="191" spans="2:66" ht="20.25" customHeight="1" x14ac:dyDescent="0.15">
      <c r="B191" s="2049">
        <f>B189+1</f>
        <v>88</v>
      </c>
      <c r="C191" s="2420"/>
      <c r="D191" s="2422"/>
      <c r="E191" s="2036"/>
      <c r="F191" s="2423"/>
      <c r="G191" s="2121"/>
      <c r="H191" s="2122"/>
      <c r="I191" s="761"/>
      <c r="J191" s="762"/>
      <c r="K191" s="761"/>
      <c r="L191" s="762"/>
      <c r="M191" s="2123"/>
      <c r="N191" s="2124"/>
      <c r="O191" s="2125"/>
      <c r="P191" s="2126"/>
      <c r="Q191" s="2126"/>
      <c r="R191" s="2122"/>
      <c r="S191" s="2066"/>
      <c r="T191" s="2067"/>
      <c r="U191" s="2067"/>
      <c r="V191" s="2067"/>
      <c r="W191" s="2068"/>
      <c r="X191" s="776" t="s">
        <v>887</v>
      </c>
      <c r="Y191" s="777"/>
      <c r="Z191" s="778"/>
      <c r="AA191" s="549"/>
      <c r="AB191" s="550"/>
      <c r="AC191" s="550"/>
      <c r="AD191" s="550"/>
      <c r="AE191" s="550"/>
      <c r="AF191" s="550"/>
      <c r="AG191" s="551"/>
      <c r="AH191" s="549"/>
      <c r="AI191" s="550"/>
      <c r="AJ191" s="550"/>
      <c r="AK191" s="550"/>
      <c r="AL191" s="550"/>
      <c r="AM191" s="550"/>
      <c r="AN191" s="551"/>
      <c r="AO191" s="549"/>
      <c r="AP191" s="550"/>
      <c r="AQ191" s="550"/>
      <c r="AR191" s="550"/>
      <c r="AS191" s="550"/>
      <c r="AT191" s="550"/>
      <c r="AU191" s="551"/>
      <c r="AV191" s="549"/>
      <c r="AW191" s="550"/>
      <c r="AX191" s="550"/>
      <c r="AY191" s="550"/>
      <c r="AZ191" s="550"/>
      <c r="BA191" s="550"/>
      <c r="BB191" s="551"/>
      <c r="BC191" s="549"/>
      <c r="BD191" s="550"/>
      <c r="BE191" s="772"/>
      <c r="BF191" s="2127"/>
      <c r="BG191" s="2128"/>
      <c r="BH191" s="2116"/>
      <c r="BI191" s="2117"/>
      <c r="BJ191" s="2118"/>
      <c r="BK191" s="2119"/>
      <c r="BL191" s="2119"/>
      <c r="BM191" s="2119"/>
      <c r="BN191" s="2120"/>
    </row>
    <row r="192" spans="2:66" ht="20.25" customHeight="1" x14ac:dyDescent="0.15">
      <c r="B192" s="2050"/>
      <c r="C192" s="2421"/>
      <c r="D192" s="2424"/>
      <c r="E192" s="2036"/>
      <c r="F192" s="2423"/>
      <c r="G192" s="2135"/>
      <c r="H192" s="2136"/>
      <c r="I192" s="779"/>
      <c r="J192" s="780">
        <f>G191</f>
        <v>0</v>
      </c>
      <c r="K192" s="779"/>
      <c r="L192" s="780">
        <f>M191</f>
        <v>0</v>
      </c>
      <c r="M192" s="2137"/>
      <c r="N192" s="2138"/>
      <c r="O192" s="2139"/>
      <c r="P192" s="2140"/>
      <c r="Q192" s="2140"/>
      <c r="R192" s="2136"/>
      <c r="S192" s="2066"/>
      <c r="T192" s="2067"/>
      <c r="U192" s="2067"/>
      <c r="V192" s="2067"/>
      <c r="W192" s="2068"/>
      <c r="X192" s="773" t="s">
        <v>888</v>
      </c>
      <c r="Y192" s="774"/>
      <c r="Z192" s="775"/>
      <c r="AA192" s="557" t="str">
        <f>IF(AA191="","",VLOOKUP(AA191,'[9]シフト記号表（従来型・ユニット型共通）'!$C$6:$L$47,10,FALSE))</f>
        <v/>
      </c>
      <c r="AB192" s="558" t="str">
        <f>IF(AB191="","",VLOOKUP(AB191,'[9]シフト記号表（従来型・ユニット型共通）'!$C$6:$L$47,10,FALSE))</f>
        <v/>
      </c>
      <c r="AC192" s="558" t="str">
        <f>IF(AC191="","",VLOOKUP(AC191,'[9]シフト記号表（従来型・ユニット型共通）'!$C$6:$L$47,10,FALSE))</f>
        <v/>
      </c>
      <c r="AD192" s="558" t="str">
        <f>IF(AD191="","",VLOOKUP(AD191,'[9]シフト記号表（従来型・ユニット型共通）'!$C$6:$L$47,10,FALSE))</f>
        <v/>
      </c>
      <c r="AE192" s="558" t="str">
        <f>IF(AE191="","",VLOOKUP(AE191,'[9]シフト記号表（従来型・ユニット型共通）'!$C$6:$L$47,10,FALSE))</f>
        <v/>
      </c>
      <c r="AF192" s="558" t="str">
        <f>IF(AF191="","",VLOOKUP(AF191,'[9]シフト記号表（従来型・ユニット型共通）'!$C$6:$L$47,10,FALSE))</f>
        <v/>
      </c>
      <c r="AG192" s="559" t="str">
        <f>IF(AG191="","",VLOOKUP(AG191,'[9]シフト記号表（従来型・ユニット型共通）'!$C$6:$L$47,10,FALSE))</f>
        <v/>
      </c>
      <c r="AH192" s="557" t="str">
        <f>IF(AH191="","",VLOOKUP(AH191,'[9]シフト記号表（従来型・ユニット型共通）'!$C$6:$L$47,10,FALSE))</f>
        <v/>
      </c>
      <c r="AI192" s="558" t="str">
        <f>IF(AI191="","",VLOOKUP(AI191,'[9]シフト記号表（従来型・ユニット型共通）'!$C$6:$L$47,10,FALSE))</f>
        <v/>
      </c>
      <c r="AJ192" s="558" t="str">
        <f>IF(AJ191="","",VLOOKUP(AJ191,'[9]シフト記号表（従来型・ユニット型共通）'!$C$6:$L$47,10,FALSE))</f>
        <v/>
      </c>
      <c r="AK192" s="558" t="str">
        <f>IF(AK191="","",VLOOKUP(AK191,'[9]シフト記号表（従来型・ユニット型共通）'!$C$6:$L$47,10,FALSE))</f>
        <v/>
      </c>
      <c r="AL192" s="558" t="str">
        <f>IF(AL191="","",VLOOKUP(AL191,'[9]シフト記号表（従来型・ユニット型共通）'!$C$6:$L$47,10,FALSE))</f>
        <v/>
      </c>
      <c r="AM192" s="558" t="str">
        <f>IF(AM191="","",VLOOKUP(AM191,'[9]シフト記号表（従来型・ユニット型共通）'!$C$6:$L$47,10,FALSE))</f>
        <v/>
      </c>
      <c r="AN192" s="559" t="str">
        <f>IF(AN191="","",VLOOKUP(AN191,'[9]シフト記号表（従来型・ユニット型共通）'!$C$6:$L$47,10,FALSE))</f>
        <v/>
      </c>
      <c r="AO192" s="557" t="str">
        <f>IF(AO191="","",VLOOKUP(AO191,'[9]シフト記号表（従来型・ユニット型共通）'!$C$6:$L$47,10,FALSE))</f>
        <v/>
      </c>
      <c r="AP192" s="558" t="str">
        <f>IF(AP191="","",VLOOKUP(AP191,'[9]シフト記号表（従来型・ユニット型共通）'!$C$6:$L$47,10,FALSE))</f>
        <v/>
      </c>
      <c r="AQ192" s="558" t="str">
        <f>IF(AQ191="","",VLOOKUP(AQ191,'[9]シフト記号表（従来型・ユニット型共通）'!$C$6:$L$47,10,FALSE))</f>
        <v/>
      </c>
      <c r="AR192" s="558" t="str">
        <f>IF(AR191="","",VLOOKUP(AR191,'[9]シフト記号表（従来型・ユニット型共通）'!$C$6:$L$47,10,FALSE))</f>
        <v/>
      </c>
      <c r="AS192" s="558" t="str">
        <f>IF(AS191="","",VLOOKUP(AS191,'[9]シフト記号表（従来型・ユニット型共通）'!$C$6:$L$47,10,FALSE))</f>
        <v/>
      </c>
      <c r="AT192" s="558" t="str">
        <f>IF(AT191="","",VLOOKUP(AT191,'[9]シフト記号表（従来型・ユニット型共通）'!$C$6:$L$47,10,FALSE))</f>
        <v/>
      </c>
      <c r="AU192" s="559" t="str">
        <f>IF(AU191="","",VLOOKUP(AU191,'[9]シフト記号表（従来型・ユニット型共通）'!$C$6:$L$47,10,FALSE))</f>
        <v/>
      </c>
      <c r="AV192" s="557" t="str">
        <f>IF(AV191="","",VLOOKUP(AV191,'[9]シフト記号表（従来型・ユニット型共通）'!$C$6:$L$47,10,FALSE))</f>
        <v/>
      </c>
      <c r="AW192" s="558" t="str">
        <f>IF(AW191="","",VLOOKUP(AW191,'[9]シフト記号表（従来型・ユニット型共通）'!$C$6:$L$47,10,FALSE))</f>
        <v/>
      </c>
      <c r="AX192" s="558" t="str">
        <f>IF(AX191="","",VLOOKUP(AX191,'[9]シフト記号表（従来型・ユニット型共通）'!$C$6:$L$47,10,FALSE))</f>
        <v/>
      </c>
      <c r="AY192" s="558" t="str">
        <f>IF(AY191="","",VLOOKUP(AY191,'[9]シフト記号表（従来型・ユニット型共通）'!$C$6:$L$47,10,FALSE))</f>
        <v/>
      </c>
      <c r="AZ192" s="558" t="str">
        <f>IF(AZ191="","",VLOOKUP(AZ191,'[9]シフト記号表（従来型・ユニット型共通）'!$C$6:$L$47,10,FALSE))</f>
        <v/>
      </c>
      <c r="BA192" s="558" t="str">
        <f>IF(BA191="","",VLOOKUP(BA191,'[9]シフト記号表（従来型・ユニット型共通）'!$C$6:$L$47,10,FALSE))</f>
        <v/>
      </c>
      <c r="BB192" s="559" t="str">
        <f>IF(BB191="","",VLOOKUP(BB191,'[9]シフト記号表（従来型・ユニット型共通）'!$C$6:$L$47,10,FALSE))</f>
        <v/>
      </c>
      <c r="BC192" s="557" t="str">
        <f>IF(BC191="","",VLOOKUP(BC191,'[9]シフト記号表（従来型・ユニット型共通）'!$C$6:$L$47,10,FALSE))</f>
        <v/>
      </c>
      <c r="BD192" s="558" t="str">
        <f>IF(BD191="","",VLOOKUP(BD191,'[9]シフト記号表（従来型・ユニット型共通）'!$C$6:$L$47,10,FALSE))</f>
        <v/>
      </c>
      <c r="BE192" s="558" t="str">
        <f>IF(BE191="","",VLOOKUP(BE191,'[9]シフト記号表（従来型・ユニット型共通）'!$C$6:$L$47,10,FALSE))</f>
        <v/>
      </c>
      <c r="BF192" s="2132">
        <f>IF($BI$3="４週",SUM(AA192:BB192),IF($BI$3="暦月",SUM(AA192:BE192),""))</f>
        <v>0</v>
      </c>
      <c r="BG192" s="2133"/>
      <c r="BH192" s="2134">
        <f>IF($BI$3="４週",BF192/4,IF($BI$3="暦月",(BF192/($BI$8/7)),""))</f>
        <v>0</v>
      </c>
      <c r="BI192" s="2133"/>
      <c r="BJ192" s="2129"/>
      <c r="BK192" s="2130"/>
      <c r="BL192" s="2130"/>
      <c r="BM192" s="2130"/>
      <c r="BN192" s="2131"/>
    </row>
    <row r="193" spans="2:66" ht="20.25" customHeight="1" x14ac:dyDescent="0.15">
      <c r="B193" s="2049">
        <f>B191+1</f>
        <v>89</v>
      </c>
      <c r="C193" s="2420"/>
      <c r="D193" s="2422"/>
      <c r="E193" s="2036"/>
      <c r="F193" s="2423"/>
      <c r="G193" s="2121"/>
      <c r="H193" s="2122"/>
      <c r="I193" s="761"/>
      <c r="J193" s="762"/>
      <c r="K193" s="761"/>
      <c r="L193" s="762"/>
      <c r="M193" s="2123"/>
      <c r="N193" s="2124"/>
      <c r="O193" s="2125"/>
      <c r="P193" s="2126"/>
      <c r="Q193" s="2126"/>
      <c r="R193" s="2122"/>
      <c r="S193" s="2066"/>
      <c r="T193" s="2067"/>
      <c r="U193" s="2067"/>
      <c r="V193" s="2067"/>
      <c r="W193" s="2068"/>
      <c r="X193" s="776" t="s">
        <v>887</v>
      </c>
      <c r="Y193" s="777"/>
      <c r="Z193" s="778"/>
      <c r="AA193" s="549"/>
      <c r="AB193" s="550"/>
      <c r="AC193" s="550"/>
      <c r="AD193" s="550"/>
      <c r="AE193" s="550"/>
      <c r="AF193" s="550"/>
      <c r="AG193" s="551"/>
      <c r="AH193" s="549"/>
      <c r="AI193" s="550"/>
      <c r="AJ193" s="550"/>
      <c r="AK193" s="550"/>
      <c r="AL193" s="550"/>
      <c r="AM193" s="550"/>
      <c r="AN193" s="551"/>
      <c r="AO193" s="549"/>
      <c r="AP193" s="550"/>
      <c r="AQ193" s="550"/>
      <c r="AR193" s="550"/>
      <c r="AS193" s="550"/>
      <c r="AT193" s="550"/>
      <c r="AU193" s="551"/>
      <c r="AV193" s="549"/>
      <c r="AW193" s="550"/>
      <c r="AX193" s="550"/>
      <c r="AY193" s="550"/>
      <c r="AZ193" s="550"/>
      <c r="BA193" s="550"/>
      <c r="BB193" s="551"/>
      <c r="BC193" s="549"/>
      <c r="BD193" s="550"/>
      <c r="BE193" s="772"/>
      <c r="BF193" s="2127"/>
      <c r="BG193" s="2128"/>
      <c r="BH193" s="2116"/>
      <c r="BI193" s="2117"/>
      <c r="BJ193" s="2118"/>
      <c r="BK193" s="2119"/>
      <c r="BL193" s="2119"/>
      <c r="BM193" s="2119"/>
      <c r="BN193" s="2120"/>
    </row>
    <row r="194" spans="2:66" ht="20.25" customHeight="1" x14ac:dyDescent="0.15">
      <c r="B194" s="2050"/>
      <c r="C194" s="2421"/>
      <c r="D194" s="2424"/>
      <c r="E194" s="2036"/>
      <c r="F194" s="2423"/>
      <c r="G194" s="2135"/>
      <c r="H194" s="2136"/>
      <c r="I194" s="779"/>
      <c r="J194" s="780">
        <f>G193</f>
        <v>0</v>
      </c>
      <c r="K194" s="779"/>
      <c r="L194" s="780">
        <f>M193</f>
        <v>0</v>
      </c>
      <c r="M194" s="2137"/>
      <c r="N194" s="2138"/>
      <c r="O194" s="2139"/>
      <c r="P194" s="2140"/>
      <c r="Q194" s="2140"/>
      <c r="R194" s="2136"/>
      <c r="S194" s="2066"/>
      <c r="T194" s="2067"/>
      <c r="U194" s="2067"/>
      <c r="V194" s="2067"/>
      <c r="W194" s="2068"/>
      <c r="X194" s="773" t="s">
        <v>888</v>
      </c>
      <c r="Y194" s="774"/>
      <c r="Z194" s="775"/>
      <c r="AA194" s="557" t="str">
        <f>IF(AA193="","",VLOOKUP(AA193,'[9]シフト記号表（従来型・ユニット型共通）'!$C$6:$L$47,10,FALSE))</f>
        <v/>
      </c>
      <c r="AB194" s="558" t="str">
        <f>IF(AB193="","",VLOOKUP(AB193,'[9]シフト記号表（従来型・ユニット型共通）'!$C$6:$L$47,10,FALSE))</f>
        <v/>
      </c>
      <c r="AC194" s="558" t="str">
        <f>IF(AC193="","",VLOOKUP(AC193,'[9]シフト記号表（従来型・ユニット型共通）'!$C$6:$L$47,10,FALSE))</f>
        <v/>
      </c>
      <c r="AD194" s="558" t="str">
        <f>IF(AD193="","",VLOOKUP(AD193,'[9]シフト記号表（従来型・ユニット型共通）'!$C$6:$L$47,10,FALSE))</f>
        <v/>
      </c>
      <c r="AE194" s="558" t="str">
        <f>IF(AE193="","",VLOOKUP(AE193,'[9]シフト記号表（従来型・ユニット型共通）'!$C$6:$L$47,10,FALSE))</f>
        <v/>
      </c>
      <c r="AF194" s="558" t="str">
        <f>IF(AF193="","",VLOOKUP(AF193,'[9]シフト記号表（従来型・ユニット型共通）'!$C$6:$L$47,10,FALSE))</f>
        <v/>
      </c>
      <c r="AG194" s="559" t="str">
        <f>IF(AG193="","",VLOOKUP(AG193,'[9]シフト記号表（従来型・ユニット型共通）'!$C$6:$L$47,10,FALSE))</f>
        <v/>
      </c>
      <c r="AH194" s="557" t="str">
        <f>IF(AH193="","",VLOOKUP(AH193,'[9]シフト記号表（従来型・ユニット型共通）'!$C$6:$L$47,10,FALSE))</f>
        <v/>
      </c>
      <c r="AI194" s="558" t="str">
        <f>IF(AI193="","",VLOOKUP(AI193,'[9]シフト記号表（従来型・ユニット型共通）'!$C$6:$L$47,10,FALSE))</f>
        <v/>
      </c>
      <c r="AJ194" s="558" t="str">
        <f>IF(AJ193="","",VLOOKUP(AJ193,'[9]シフト記号表（従来型・ユニット型共通）'!$C$6:$L$47,10,FALSE))</f>
        <v/>
      </c>
      <c r="AK194" s="558" t="str">
        <f>IF(AK193="","",VLOOKUP(AK193,'[9]シフト記号表（従来型・ユニット型共通）'!$C$6:$L$47,10,FALSE))</f>
        <v/>
      </c>
      <c r="AL194" s="558" t="str">
        <f>IF(AL193="","",VLOOKUP(AL193,'[9]シフト記号表（従来型・ユニット型共通）'!$C$6:$L$47,10,FALSE))</f>
        <v/>
      </c>
      <c r="AM194" s="558" t="str">
        <f>IF(AM193="","",VLOOKUP(AM193,'[9]シフト記号表（従来型・ユニット型共通）'!$C$6:$L$47,10,FALSE))</f>
        <v/>
      </c>
      <c r="AN194" s="559" t="str">
        <f>IF(AN193="","",VLOOKUP(AN193,'[9]シフト記号表（従来型・ユニット型共通）'!$C$6:$L$47,10,FALSE))</f>
        <v/>
      </c>
      <c r="AO194" s="557" t="str">
        <f>IF(AO193="","",VLOOKUP(AO193,'[9]シフト記号表（従来型・ユニット型共通）'!$C$6:$L$47,10,FALSE))</f>
        <v/>
      </c>
      <c r="AP194" s="558" t="str">
        <f>IF(AP193="","",VLOOKUP(AP193,'[9]シフト記号表（従来型・ユニット型共通）'!$C$6:$L$47,10,FALSE))</f>
        <v/>
      </c>
      <c r="AQ194" s="558" t="str">
        <f>IF(AQ193="","",VLOOKUP(AQ193,'[9]シフト記号表（従来型・ユニット型共通）'!$C$6:$L$47,10,FALSE))</f>
        <v/>
      </c>
      <c r="AR194" s="558" t="str">
        <f>IF(AR193="","",VLOOKUP(AR193,'[9]シフト記号表（従来型・ユニット型共通）'!$C$6:$L$47,10,FALSE))</f>
        <v/>
      </c>
      <c r="AS194" s="558" t="str">
        <f>IF(AS193="","",VLOOKUP(AS193,'[9]シフト記号表（従来型・ユニット型共通）'!$C$6:$L$47,10,FALSE))</f>
        <v/>
      </c>
      <c r="AT194" s="558" t="str">
        <f>IF(AT193="","",VLOOKUP(AT193,'[9]シフト記号表（従来型・ユニット型共通）'!$C$6:$L$47,10,FALSE))</f>
        <v/>
      </c>
      <c r="AU194" s="559" t="str">
        <f>IF(AU193="","",VLOOKUP(AU193,'[9]シフト記号表（従来型・ユニット型共通）'!$C$6:$L$47,10,FALSE))</f>
        <v/>
      </c>
      <c r="AV194" s="557" t="str">
        <f>IF(AV193="","",VLOOKUP(AV193,'[9]シフト記号表（従来型・ユニット型共通）'!$C$6:$L$47,10,FALSE))</f>
        <v/>
      </c>
      <c r="AW194" s="558" t="str">
        <f>IF(AW193="","",VLOOKUP(AW193,'[9]シフト記号表（従来型・ユニット型共通）'!$C$6:$L$47,10,FALSE))</f>
        <v/>
      </c>
      <c r="AX194" s="558" t="str">
        <f>IF(AX193="","",VLOOKUP(AX193,'[9]シフト記号表（従来型・ユニット型共通）'!$C$6:$L$47,10,FALSE))</f>
        <v/>
      </c>
      <c r="AY194" s="558" t="str">
        <f>IF(AY193="","",VLOOKUP(AY193,'[9]シフト記号表（従来型・ユニット型共通）'!$C$6:$L$47,10,FALSE))</f>
        <v/>
      </c>
      <c r="AZ194" s="558" t="str">
        <f>IF(AZ193="","",VLOOKUP(AZ193,'[9]シフト記号表（従来型・ユニット型共通）'!$C$6:$L$47,10,FALSE))</f>
        <v/>
      </c>
      <c r="BA194" s="558" t="str">
        <f>IF(BA193="","",VLOOKUP(BA193,'[9]シフト記号表（従来型・ユニット型共通）'!$C$6:$L$47,10,FALSE))</f>
        <v/>
      </c>
      <c r="BB194" s="559" t="str">
        <f>IF(BB193="","",VLOOKUP(BB193,'[9]シフト記号表（従来型・ユニット型共通）'!$C$6:$L$47,10,FALSE))</f>
        <v/>
      </c>
      <c r="BC194" s="557" t="str">
        <f>IF(BC193="","",VLOOKUP(BC193,'[9]シフト記号表（従来型・ユニット型共通）'!$C$6:$L$47,10,FALSE))</f>
        <v/>
      </c>
      <c r="BD194" s="558" t="str">
        <f>IF(BD193="","",VLOOKUP(BD193,'[9]シフト記号表（従来型・ユニット型共通）'!$C$6:$L$47,10,FALSE))</f>
        <v/>
      </c>
      <c r="BE194" s="558" t="str">
        <f>IF(BE193="","",VLOOKUP(BE193,'[9]シフト記号表（従来型・ユニット型共通）'!$C$6:$L$47,10,FALSE))</f>
        <v/>
      </c>
      <c r="BF194" s="2132">
        <f>IF($BI$3="４週",SUM(AA194:BB194),IF($BI$3="暦月",SUM(AA194:BE194),""))</f>
        <v>0</v>
      </c>
      <c r="BG194" s="2133"/>
      <c r="BH194" s="2134">
        <f>IF($BI$3="４週",BF194/4,IF($BI$3="暦月",(BF194/($BI$8/7)),""))</f>
        <v>0</v>
      </c>
      <c r="BI194" s="2133"/>
      <c r="BJ194" s="2129"/>
      <c r="BK194" s="2130"/>
      <c r="BL194" s="2130"/>
      <c r="BM194" s="2130"/>
      <c r="BN194" s="2131"/>
    </row>
    <row r="195" spans="2:66" ht="20.25" customHeight="1" x14ac:dyDescent="0.15">
      <c r="B195" s="2049">
        <f>B193+1</f>
        <v>90</v>
      </c>
      <c r="C195" s="2420"/>
      <c r="D195" s="2422"/>
      <c r="E195" s="2036"/>
      <c r="F195" s="2423"/>
      <c r="G195" s="2121"/>
      <c r="H195" s="2122"/>
      <c r="I195" s="761"/>
      <c r="J195" s="762"/>
      <c r="K195" s="761"/>
      <c r="L195" s="762"/>
      <c r="M195" s="2123"/>
      <c r="N195" s="2124"/>
      <c r="O195" s="2125"/>
      <c r="P195" s="2126"/>
      <c r="Q195" s="2126"/>
      <c r="R195" s="2122"/>
      <c r="S195" s="2066"/>
      <c r="T195" s="2067"/>
      <c r="U195" s="2067"/>
      <c r="V195" s="2067"/>
      <c r="W195" s="2068"/>
      <c r="X195" s="776" t="s">
        <v>887</v>
      </c>
      <c r="Y195" s="777"/>
      <c r="Z195" s="778"/>
      <c r="AA195" s="549"/>
      <c r="AB195" s="550"/>
      <c r="AC195" s="550"/>
      <c r="AD195" s="550"/>
      <c r="AE195" s="550"/>
      <c r="AF195" s="550"/>
      <c r="AG195" s="551"/>
      <c r="AH195" s="549"/>
      <c r="AI195" s="550"/>
      <c r="AJ195" s="550"/>
      <c r="AK195" s="550"/>
      <c r="AL195" s="550"/>
      <c r="AM195" s="550"/>
      <c r="AN195" s="551"/>
      <c r="AO195" s="549"/>
      <c r="AP195" s="550"/>
      <c r="AQ195" s="550"/>
      <c r="AR195" s="550"/>
      <c r="AS195" s="550"/>
      <c r="AT195" s="550"/>
      <c r="AU195" s="551"/>
      <c r="AV195" s="549"/>
      <c r="AW195" s="550"/>
      <c r="AX195" s="550"/>
      <c r="AY195" s="550"/>
      <c r="AZ195" s="550"/>
      <c r="BA195" s="550"/>
      <c r="BB195" s="551"/>
      <c r="BC195" s="549"/>
      <c r="BD195" s="550"/>
      <c r="BE195" s="772"/>
      <c r="BF195" s="2127"/>
      <c r="BG195" s="2128"/>
      <c r="BH195" s="2116"/>
      <c r="BI195" s="2117"/>
      <c r="BJ195" s="2118"/>
      <c r="BK195" s="2119"/>
      <c r="BL195" s="2119"/>
      <c r="BM195" s="2119"/>
      <c r="BN195" s="2120"/>
    </row>
    <row r="196" spans="2:66" ht="20.25" customHeight="1" x14ac:dyDescent="0.15">
      <c r="B196" s="2050"/>
      <c r="C196" s="2421"/>
      <c r="D196" s="2424"/>
      <c r="E196" s="2036"/>
      <c r="F196" s="2423"/>
      <c r="G196" s="2135"/>
      <c r="H196" s="2136"/>
      <c r="I196" s="779"/>
      <c r="J196" s="780">
        <f>G195</f>
        <v>0</v>
      </c>
      <c r="K196" s="779"/>
      <c r="L196" s="780">
        <f>M195</f>
        <v>0</v>
      </c>
      <c r="M196" s="2137"/>
      <c r="N196" s="2138"/>
      <c r="O196" s="2139"/>
      <c r="P196" s="2140"/>
      <c r="Q196" s="2140"/>
      <c r="R196" s="2136"/>
      <c r="S196" s="2066"/>
      <c r="T196" s="2067"/>
      <c r="U196" s="2067"/>
      <c r="V196" s="2067"/>
      <c r="W196" s="2068"/>
      <c r="X196" s="773" t="s">
        <v>888</v>
      </c>
      <c r="Y196" s="774"/>
      <c r="Z196" s="775"/>
      <c r="AA196" s="557" t="str">
        <f>IF(AA195="","",VLOOKUP(AA195,'[9]シフト記号表（従来型・ユニット型共通）'!$C$6:$L$47,10,FALSE))</f>
        <v/>
      </c>
      <c r="AB196" s="558" t="str">
        <f>IF(AB195="","",VLOOKUP(AB195,'[9]シフト記号表（従来型・ユニット型共通）'!$C$6:$L$47,10,FALSE))</f>
        <v/>
      </c>
      <c r="AC196" s="558" t="str">
        <f>IF(AC195="","",VLOOKUP(AC195,'[9]シフト記号表（従来型・ユニット型共通）'!$C$6:$L$47,10,FALSE))</f>
        <v/>
      </c>
      <c r="AD196" s="558" t="str">
        <f>IF(AD195="","",VLOOKUP(AD195,'[9]シフト記号表（従来型・ユニット型共通）'!$C$6:$L$47,10,FALSE))</f>
        <v/>
      </c>
      <c r="AE196" s="558" t="str">
        <f>IF(AE195="","",VLOOKUP(AE195,'[9]シフト記号表（従来型・ユニット型共通）'!$C$6:$L$47,10,FALSE))</f>
        <v/>
      </c>
      <c r="AF196" s="558" t="str">
        <f>IF(AF195="","",VLOOKUP(AF195,'[9]シフト記号表（従来型・ユニット型共通）'!$C$6:$L$47,10,FALSE))</f>
        <v/>
      </c>
      <c r="AG196" s="559" t="str">
        <f>IF(AG195="","",VLOOKUP(AG195,'[9]シフト記号表（従来型・ユニット型共通）'!$C$6:$L$47,10,FALSE))</f>
        <v/>
      </c>
      <c r="AH196" s="557" t="str">
        <f>IF(AH195="","",VLOOKUP(AH195,'[9]シフト記号表（従来型・ユニット型共通）'!$C$6:$L$47,10,FALSE))</f>
        <v/>
      </c>
      <c r="AI196" s="558" t="str">
        <f>IF(AI195="","",VLOOKUP(AI195,'[9]シフト記号表（従来型・ユニット型共通）'!$C$6:$L$47,10,FALSE))</f>
        <v/>
      </c>
      <c r="AJ196" s="558" t="str">
        <f>IF(AJ195="","",VLOOKUP(AJ195,'[9]シフト記号表（従来型・ユニット型共通）'!$C$6:$L$47,10,FALSE))</f>
        <v/>
      </c>
      <c r="AK196" s="558" t="str">
        <f>IF(AK195="","",VLOOKUP(AK195,'[9]シフト記号表（従来型・ユニット型共通）'!$C$6:$L$47,10,FALSE))</f>
        <v/>
      </c>
      <c r="AL196" s="558" t="str">
        <f>IF(AL195="","",VLOOKUP(AL195,'[9]シフト記号表（従来型・ユニット型共通）'!$C$6:$L$47,10,FALSE))</f>
        <v/>
      </c>
      <c r="AM196" s="558" t="str">
        <f>IF(AM195="","",VLOOKUP(AM195,'[9]シフト記号表（従来型・ユニット型共通）'!$C$6:$L$47,10,FALSE))</f>
        <v/>
      </c>
      <c r="AN196" s="559" t="str">
        <f>IF(AN195="","",VLOOKUP(AN195,'[9]シフト記号表（従来型・ユニット型共通）'!$C$6:$L$47,10,FALSE))</f>
        <v/>
      </c>
      <c r="AO196" s="557" t="str">
        <f>IF(AO195="","",VLOOKUP(AO195,'[9]シフト記号表（従来型・ユニット型共通）'!$C$6:$L$47,10,FALSE))</f>
        <v/>
      </c>
      <c r="AP196" s="558" t="str">
        <f>IF(AP195="","",VLOOKUP(AP195,'[9]シフト記号表（従来型・ユニット型共通）'!$C$6:$L$47,10,FALSE))</f>
        <v/>
      </c>
      <c r="AQ196" s="558" t="str">
        <f>IF(AQ195="","",VLOOKUP(AQ195,'[9]シフト記号表（従来型・ユニット型共通）'!$C$6:$L$47,10,FALSE))</f>
        <v/>
      </c>
      <c r="AR196" s="558" t="str">
        <f>IF(AR195="","",VLOOKUP(AR195,'[9]シフト記号表（従来型・ユニット型共通）'!$C$6:$L$47,10,FALSE))</f>
        <v/>
      </c>
      <c r="AS196" s="558" t="str">
        <f>IF(AS195="","",VLOOKUP(AS195,'[9]シフト記号表（従来型・ユニット型共通）'!$C$6:$L$47,10,FALSE))</f>
        <v/>
      </c>
      <c r="AT196" s="558" t="str">
        <f>IF(AT195="","",VLOOKUP(AT195,'[9]シフト記号表（従来型・ユニット型共通）'!$C$6:$L$47,10,FALSE))</f>
        <v/>
      </c>
      <c r="AU196" s="559" t="str">
        <f>IF(AU195="","",VLOOKUP(AU195,'[9]シフト記号表（従来型・ユニット型共通）'!$C$6:$L$47,10,FALSE))</f>
        <v/>
      </c>
      <c r="AV196" s="557" t="str">
        <f>IF(AV195="","",VLOOKUP(AV195,'[9]シフト記号表（従来型・ユニット型共通）'!$C$6:$L$47,10,FALSE))</f>
        <v/>
      </c>
      <c r="AW196" s="558" t="str">
        <f>IF(AW195="","",VLOOKUP(AW195,'[9]シフト記号表（従来型・ユニット型共通）'!$C$6:$L$47,10,FALSE))</f>
        <v/>
      </c>
      <c r="AX196" s="558" t="str">
        <f>IF(AX195="","",VLOOKUP(AX195,'[9]シフト記号表（従来型・ユニット型共通）'!$C$6:$L$47,10,FALSE))</f>
        <v/>
      </c>
      <c r="AY196" s="558" t="str">
        <f>IF(AY195="","",VLOOKUP(AY195,'[9]シフト記号表（従来型・ユニット型共通）'!$C$6:$L$47,10,FALSE))</f>
        <v/>
      </c>
      <c r="AZ196" s="558" t="str">
        <f>IF(AZ195="","",VLOOKUP(AZ195,'[9]シフト記号表（従来型・ユニット型共通）'!$C$6:$L$47,10,FALSE))</f>
        <v/>
      </c>
      <c r="BA196" s="558" t="str">
        <f>IF(BA195="","",VLOOKUP(BA195,'[9]シフト記号表（従来型・ユニット型共通）'!$C$6:$L$47,10,FALSE))</f>
        <v/>
      </c>
      <c r="BB196" s="559" t="str">
        <f>IF(BB195="","",VLOOKUP(BB195,'[9]シフト記号表（従来型・ユニット型共通）'!$C$6:$L$47,10,FALSE))</f>
        <v/>
      </c>
      <c r="BC196" s="557" t="str">
        <f>IF(BC195="","",VLOOKUP(BC195,'[9]シフト記号表（従来型・ユニット型共通）'!$C$6:$L$47,10,FALSE))</f>
        <v/>
      </c>
      <c r="BD196" s="558" t="str">
        <f>IF(BD195="","",VLOOKUP(BD195,'[9]シフト記号表（従来型・ユニット型共通）'!$C$6:$L$47,10,FALSE))</f>
        <v/>
      </c>
      <c r="BE196" s="558" t="str">
        <f>IF(BE195="","",VLOOKUP(BE195,'[9]シフト記号表（従来型・ユニット型共通）'!$C$6:$L$47,10,FALSE))</f>
        <v/>
      </c>
      <c r="BF196" s="2132">
        <f>IF($BI$3="４週",SUM(AA196:BB196),IF($BI$3="暦月",SUM(AA196:BE196),""))</f>
        <v>0</v>
      </c>
      <c r="BG196" s="2133"/>
      <c r="BH196" s="2134">
        <f>IF($BI$3="４週",BF196/4,IF($BI$3="暦月",(BF196/($BI$8/7)),""))</f>
        <v>0</v>
      </c>
      <c r="BI196" s="2133"/>
      <c r="BJ196" s="2129"/>
      <c r="BK196" s="2130"/>
      <c r="BL196" s="2130"/>
      <c r="BM196" s="2130"/>
      <c r="BN196" s="2131"/>
    </row>
    <row r="197" spans="2:66" ht="20.25" customHeight="1" x14ac:dyDescent="0.15">
      <c r="B197" s="2049">
        <f>B195+1</f>
        <v>91</v>
      </c>
      <c r="C197" s="2420"/>
      <c r="D197" s="2422"/>
      <c r="E197" s="2036"/>
      <c r="F197" s="2423"/>
      <c r="G197" s="2121"/>
      <c r="H197" s="2122"/>
      <c r="I197" s="761"/>
      <c r="J197" s="762"/>
      <c r="K197" s="761"/>
      <c r="L197" s="762"/>
      <c r="M197" s="2123"/>
      <c r="N197" s="2124"/>
      <c r="O197" s="2125"/>
      <c r="P197" s="2126"/>
      <c r="Q197" s="2126"/>
      <c r="R197" s="2122"/>
      <c r="S197" s="2066"/>
      <c r="T197" s="2067"/>
      <c r="U197" s="2067"/>
      <c r="V197" s="2067"/>
      <c r="W197" s="2068"/>
      <c r="X197" s="776" t="s">
        <v>887</v>
      </c>
      <c r="Y197" s="777"/>
      <c r="Z197" s="778"/>
      <c r="AA197" s="549"/>
      <c r="AB197" s="550"/>
      <c r="AC197" s="550"/>
      <c r="AD197" s="550"/>
      <c r="AE197" s="550"/>
      <c r="AF197" s="550"/>
      <c r="AG197" s="551"/>
      <c r="AH197" s="549"/>
      <c r="AI197" s="550"/>
      <c r="AJ197" s="550"/>
      <c r="AK197" s="550"/>
      <c r="AL197" s="550"/>
      <c r="AM197" s="550"/>
      <c r="AN197" s="551"/>
      <c r="AO197" s="549"/>
      <c r="AP197" s="550"/>
      <c r="AQ197" s="550"/>
      <c r="AR197" s="550"/>
      <c r="AS197" s="550"/>
      <c r="AT197" s="550"/>
      <c r="AU197" s="551"/>
      <c r="AV197" s="549"/>
      <c r="AW197" s="550"/>
      <c r="AX197" s="550"/>
      <c r="AY197" s="550"/>
      <c r="AZ197" s="550"/>
      <c r="BA197" s="550"/>
      <c r="BB197" s="551"/>
      <c r="BC197" s="549"/>
      <c r="BD197" s="550"/>
      <c r="BE197" s="772"/>
      <c r="BF197" s="2127"/>
      <c r="BG197" s="2128"/>
      <c r="BH197" s="2116"/>
      <c r="BI197" s="2117"/>
      <c r="BJ197" s="2118"/>
      <c r="BK197" s="2119"/>
      <c r="BL197" s="2119"/>
      <c r="BM197" s="2119"/>
      <c r="BN197" s="2120"/>
    </row>
    <row r="198" spans="2:66" ht="20.25" customHeight="1" x14ac:dyDescent="0.15">
      <c r="B198" s="2050"/>
      <c r="C198" s="2421"/>
      <c r="D198" s="2424"/>
      <c r="E198" s="2036"/>
      <c r="F198" s="2423"/>
      <c r="G198" s="2135"/>
      <c r="H198" s="2136"/>
      <c r="I198" s="779"/>
      <c r="J198" s="780">
        <f>G197</f>
        <v>0</v>
      </c>
      <c r="K198" s="779"/>
      <c r="L198" s="780">
        <f>M197</f>
        <v>0</v>
      </c>
      <c r="M198" s="2137"/>
      <c r="N198" s="2138"/>
      <c r="O198" s="2139"/>
      <c r="P198" s="2140"/>
      <c r="Q198" s="2140"/>
      <c r="R198" s="2136"/>
      <c r="S198" s="2066"/>
      <c r="T198" s="2067"/>
      <c r="U198" s="2067"/>
      <c r="V198" s="2067"/>
      <c r="W198" s="2068"/>
      <c r="X198" s="773" t="s">
        <v>888</v>
      </c>
      <c r="Y198" s="774"/>
      <c r="Z198" s="775"/>
      <c r="AA198" s="557" t="str">
        <f>IF(AA197="","",VLOOKUP(AA197,'[9]シフト記号表（従来型・ユニット型共通）'!$C$6:$L$47,10,FALSE))</f>
        <v/>
      </c>
      <c r="AB198" s="558" t="str">
        <f>IF(AB197="","",VLOOKUP(AB197,'[9]シフト記号表（従来型・ユニット型共通）'!$C$6:$L$47,10,FALSE))</f>
        <v/>
      </c>
      <c r="AC198" s="558" t="str">
        <f>IF(AC197="","",VLOOKUP(AC197,'[9]シフト記号表（従来型・ユニット型共通）'!$C$6:$L$47,10,FALSE))</f>
        <v/>
      </c>
      <c r="AD198" s="558" t="str">
        <f>IF(AD197="","",VLOOKUP(AD197,'[9]シフト記号表（従来型・ユニット型共通）'!$C$6:$L$47,10,FALSE))</f>
        <v/>
      </c>
      <c r="AE198" s="558" t="str">
        <f>IF(AE197="","",VLOOKUP(AE197,'[9]シフト記号表（従来型・ユニット型共通）'!$C$6:$L$47,10,FALSE))</f>
        <v/>
      </c>
      <c r="AF198" s="558" t="str">
        <f>IF(AF197="","",VLOOKUP(AF197,'[9]シフト記号表（従来型・ユニット型共通）'!$C$6:$L$47,10,FALSE))</f>
        <v/>
      </c>
      <c r="AG198" s="559" t="str">
        <f>IF(AG197="","",VLOOKUP(AG197,'[9]シフト記号表（従来型・ユニット型共通）'!$C$6:$L$47,10,FALSE))</f>
        <v/>
      </c>
      <c r="AH198" s="557" t="str">
        <f>IF(AH197="","",VLOOKUP(AH197,'[9]シフト記号表（従来型・ユニット型共通）'!$C$6:$L$47,10,FALSE))</f>
        <v/>
      </c>
      <c r="AI198" s="558" t="str">
        <f>IF(AI197="","",VLOOKUP(AI197,'[9]シフト記号表（従来型・ユニット型共通）'!$C$6:$L$47,10,FALSE))</f>
        <v/>
      </c>
      <c r="AJ198" s="558" t="str">
        <f>IF(AJ197="","",VLOOKUP(AJ197,'[9]シフト記号表（従来型・ユニット型共通）'!$C$6:$L$47,10,FALSE))</f>
        <v/>
      </c>
      <c r="AK198" s="558" t="str">
        <f>IF(AK197="","",VLOOKUP(AK197,'[9]シフト記号表（従来型・ユニット型共通）'!$C$6:$L$47,10,FALSE))</f>
        <v/>
      </c>
      <c r="AL198" s="558" t="str">
        <f>IF(AL197="","",VLOOKUP(AL197,'[9]シフト記号表（従来型・ユニット型共通）'!$C$6:$L$47,10,FALSE))</f>
        <v/>
      </c>
      <c r="AM198" s="558" t="str">
        <f>IF(AM197="","",VLOOKUP(AM197,'[9]シフト記号表（従来型・ユニット型共通）'!$C$6:$L$47,10,FALSE))</f>
        <v/>
      </c>
      <c r="AN198" s="559" t="str">
        <f>IF(AN197="","",VLOOKUP(AN197,'[9]シフト記号表（従来型・ユニット型共通）'!$C$6:$L$47,10,FALSE))</f>
        <v/>
      </c>
      <c r="AO198" s="557" t="str">
        <f>IF(AO197="","",VLOOKUP(AO197,'[9]シフト記号表（従来型・ユニット型共通）'!$C$6:$L$47,10,FALSE))</f>
        <v/>
      </c>
      <c r="AP198" s="558" t="str">
        <f>IF(AP197="","",VLOOKUP(AP197,'[9]シフト記号表（従来型・ユニット型共通）'!$C$6:$L$47,10,FALSE))</f>
        <v/>
      </c>
      <c r="AQ198" s="558" t="str">
        <f>IF(AQ197="","",VLOOKUP(AQ197,'[9]シフト記号表（従来型・ユニット型共通）'!$C$6:$L$47,10,FALSE))</f>
        <v/>
      </c>
      <c r="AR198" s="558" t="str">
        <f>IF(AR197="","",VLOOKUP(AR197,'[9]シフト記号表（従来型・ユニット型共通）'!$C$6:$L$47,10,FALSE))</f>
        <v/>
      </c>
      <c r="AS198" s="558" t="str">
        <f>IF(AS197="","",VLOOKUP(AS197,'[9]シフト記号表（従来型・ユニット型共通）'!$C$6:$L$47,10,FALSE))</f>
        <v/>
      </c>
      <c r="AT198" s="558" t="str">
        <f>IF(AT197="","",VLOOKUP(AT197,'[9]シフト記号表（従来型・ユニット型共通）'!$C$6:$L$47,10,FALSE))</f>
        <v/>
      </c>
      <c r="AU198" s="559" t="str">
        <f>IF(AU197="","",VLOOKUP(AU197,'[9]シフト記号表（従来型・ユニット型共通）'!$C$6:$L$47,10,FALSE))</f>
        <v/>
      </c>
      <c r="AV198" s="557" t="str">
        <f>IF(AV197="","",VLOOKUP(AV197,'[9]シフト記号表（従来型・ユニット型共通）'!$C$6:$L$47,10,FALSE))</f>
        <v/>
      </c>
      <c r="AW198" s="558" t="str">
        <f>IF(AW197="","",VLOOKUP(AW197,'[9]シフト記号表（従来型・ユニット型共通）'!$C$6:$L$47,10,FALSE))</f>
        <v/>
      </c>
      <c r="AX198" s="558" t="str">
        <f>IF(AX197="","",VLOOKUP(AX197,'[9]シフト記号表（従来型・ユニット型共通）'!$C$6:$L$47,10,FALSE))</f>
        <v/>
      </c>
      <c r="AY198" s="558" t="str">
        <f>IF(AY197="","",VLOOKUP(AY197,'[9]シフト記号表（従来型・ユニット型共通）'!$C$6:$L$47,10,FALSE))</f>
        <v/>
      </c>
      <c r="AZ198" s="558" t="str">
        <f>IF(AZ197="","",VLOOKUP(AZ197,'[9]シフト記号表（従来型・ユニット型共通）'!$C$6:$L$47,10,FALSE))</f>
        <v/>
      </c>
      <c r="BA198" s="558" t="str">
        <f>IF(BA197="","",VLOOKUP(BA197,'[9]シフト記号表（従来型・ユニット型共通）'!$C$6:$L$47,10,FALSE))</f>
        <v/>
      </c>
      <c r="BB198" s="559" t="str">
        <f>IF(BB197="","",VLOOKUP(BB197,'[9]シフト記号表（従来型・ユニット型共通）'!$C$6:$L$47,10,FALSE))</f>
        <v/>
      </c>
      <c r="BC198" s="557" t="str">
        <f>IF(BC197="","",VLOOKUP(BC197,'[9]シフト記号表（従来型・ユニット型共通）'!$C$6:$L$47,10,FALSE))</f>
        <v/>
      </c>
      <c r="BD198" s="558" t="str">
        <f>IF(BD197="","",VLOOKUP(BD197,'[9]シフト記号表（従来型・ユニット型共通）'!$C$6:$L$47,10,FALSE))</f>
        <v/>
      </c>
      <c r="BE198" s="558" t="str">
        <f>IF(BE197="","",VLOOKUP(BE197,'[9]シフト記号表（従来型・ユニット型共通）'!$C$6:$L$47,10,FALSE))</f>
        <v/>
      </c>
      <c r="BF198" s="2132">
        <f>IF($BI$3="４週",SUM(AA198:BB198),IF($BI$3="暦月",SUM(AA198:BE198),""))</f>
        <v>0</v>
      </c>
      <c r="BG198" s="2133"/>
      <c r="BH198" s="2134">
        <f>IF($BI$3="４週",BF198/4,IF($BI$3="暦月",(BF198/($BI$8/7)),""))</f>
        <v>0</v>
      </c>
      <c r="BI198" s="2133"/>
      <c r="BJ198" s="2129"/>
      <c r="BK198" s="2130"/>
      <c r="BL198" s="2130"/>
      <c r="BM198" s="2130"/>
      <c r="BN198" s="2131"/>
    </row>
    <row r="199" spans="2:66" ht="20.25" customHeight="1" x14ac:dyDescent="0.15">
      <c r="B199" s="2049">
        <f>B197+1</f>
        <v>92</v>
      </c>
      <c r="C199" s="2420"/>
      <c r="D199" s="2422"/>
      <c r="E199" s="2036"/>
      <c r="F199" s="2423"/>
      <c r="G199" s="2121"/>
      <c r="H199" s="2122"/>
      <c r="I199" s="761"/>
      <c r="J199" s="762"/>
      <c r="K199" s="761"/>
      <c r="L199" s="762"/>
      <c r="M199" s="2123"/>
      <c r="N199" s="2124"/>
      <c r="O199" s="2125"/>
      <c r="P199" s="2126"/>
      <c r="Q199" s="2126"/>
      <c r="R199" s="2122"/>
      <c r="S199" s="2066"/>
      <c r="T199" s="2067"/>
      <c r="U199" s="2067"/>
      <c r="V199" s="2067"/>
      <c r="W199" s="2068"/>
      <c r="X199" s="776" t="s">
        <v>887</v>
      </c>
      <c r="Y199" s="777"/>
      <c r="Z199" s="778"/>
      <c r="AA199" s="549"/>
      <c r="AB199" s="550"/>
      <c r="AC199" s="550"/>
      <c r="AD199" s="550"/>
      <c r="AE199" s="550"/>
      <c r="AF199" s="550"/>
      <c r="AG199" s="551"/>
      <c r="AH199" s="549"/>
      <c r="AI199" s="550"/>
      <c r="AJ199" s="550"/>
      <c r="AK199" s="550"/>
      <c r="AL199" s="550"/>
      <c r="AM199" s="550"/>
      <c r="AN199" s="551"/>
      <c r="AO199" s="549"/>
      <c r="AP199" s="550"/>
      <c r="AQ199" s="550"/>
      <c r="AR199" s="550"/>
      <c r="AS199" s="550"/>
      <c r="AT199" s="550"/>
      <c r="AU199" s="551"/>
      <c r="AV199" s="549"/>
      <c r="AW199" s="550"/>
      <c r="AX199" s="550"/>
      <c r="AY199" s="550"/>
      <c r="AZ199" s="550"/>
      <c r="BA199" s="550"/>
      <c r="BB199" s="551"/>
      <c r="BC199" s="549"/>
      <c r="BD199" s="550"/>
      <c r="BE199" s="772"/>
      <c r="BF199" s="2127"/>
      <c r="BG199" s="2128"/>
      <c r="BH199" s="2116"/>
      <c r="BI199" s="2117"/>
      <c r="BJ199" s="2118"/>
      <c r="BK199" s="2119"/>
      <c r="BL199" s="2119"/>
      <c r="BM199" s="2119"/>
      <c r="BN199" s="2120"/>
    </row>
    <row r="200" spans="2:66" ht="20.25" customHeight="1" x14ac:dyDescent="0.15">
      <c r="B200" s="2050"/>
      <c r="C200" s="2421"/>
      <c r="D200" s="2424"/>
      <c r="E200" s="2036"/>
      <c r="F200" s="2423"/>
      <c r="G200" s="2135"/>
      <c r="H200" s="2136"/>
      <c r="I200" s="779"/>
      <c r="J200" s="780">
        <f>G199</f>
        <v>0</v>
      </c>
      <c r="K200" s="779"/>
      <c r="L200" s="780">
        <f>M199</f>
        <v>0</v>
      </c>
      <c r="M200" s="2137"/>
      <c r="N200" s="2138"/>
      <c r="O200" s="2139"/>
      <c r="P200" s="2140"/>
      <c r="Q200" s="2140"/>
      <c r="R200" s="2136"/>
      <c r="S200" s="2066"/>
      <c r="T200" s="2067"/>
      <c r="U200" s="2067"/>
      <c r="V200" s="2067"/>
      <c r="W200" s="2068"/>
      <c r="X200" s="773" t="s">
        <v>888</v>
      </c>
      <c r="Y200" s="774"/>
      <c r="Z200" s="775"/>
      <c r="AA200" s="557" t="str">
        <f>IF(AA199="","",VLOOKUP(AA199,'[9]シフト記号表（従来型・ユニット型共通）'!$C$6:$L$47,10,FALSE))</f>
        <v/>
      </c>
      <c r="AB200" s="558" t="str">
        <f>IF(AB199="","",VLOOKUP(AB199,'[9]シフト記号表（従来型・ユニット型共通）'!$C$6:$L$47,10,FALSE))</f>
        <v/>
      </c>
      <c r="AC200" s="558" t="str">
        <f>IF(AC199="","",VLOOKUP(AC199,'[9]シフト記号表（従来型・ユニット型共通）'!$C$6:$L$47,10,FALSE))</f>
        <v/>
      </c>
      <c r="AD200" s="558" t="str">
        <f>IF(AD199="","",VLOOKUP(AD199,'[9]シフト記号表（従来型・ユニット型共通）'!$C$6:$L$47,10,FALSE))</f>
        <v/>
      </c>
      <c r="AE200" s="558" t="str">
        <f>IF(AE199="","",VLOOKUP(AE199,'[9]シフト記号表（従来型・ユニット型共通）'!$C$6:$L$47,10,FALSE))</f>
        <v/>
      </c>
      <c r="AF200" s="558" t="str">
        <f>IF(AF199="","",VLOOKUP(AF199,'[9]シフト記号表（従来型・ユニット型共通）'!$C$6:$L$47,10,FALSE))</f>
        <v/>
      </c>
      <c r="AG200" s="559" t="str">
        <f>IF(AG199="","",VLOOKUP(AG199,'[9]シフト記号表（従来型・ユニット型共通）'!$C$6:$L$47,10,FALSE))</f>
        <v/>
      </c>
      <c r="AH200" s="557" t="str">
        <f>IF(AH199="","",VLOOKUP(AH199,'[9]シフト記号表（従来型・ユニット型共通）'!$C$6:$L$47,10,FALSE))</f>
        <v/>
      </c>
      <c r="AI200" s="558" t="str">
        <f>IF(AI199="","",VLOOKUP(AI199,'[9]シフト記号表（従来型・ユニット型共通）'!$C$6:$L$47,10,FALSE))</f>
        <v/>
      </c>
      <c r="AJ200" s="558" t="str">
        <f>IF(AJ199="","",VLOOKUP(AJ199,'[9]シフト記号表（従来型・ユニット型共通）'!$C$6:$L$47,10,FALSE))</f>
        <v/>
      </c>
      <c r="AK200" s="558" t="str">
        <f>IF(AK199="","",VLOOKUP(AK199,'[9]シフト記号表（従来型・ユニット型共通）'!$C$6:$L$47,10,FALSE))</f>
        <v/>
      </c>
      <c r="AL200" s="558" t="str">
        <f>IF(AL199="","",VLOOKUP(AL199,'[9]シフト記号表（従来型・ユニット型共通）'!$C$6:$L$47,10,FALSE))</f>
        <v/>
      </c>
      <c r="AM200" s="558" t="str">
        <f>IF(AM199="","",VLOOKUP(AM199,'[9]シフト記号表（従来型・ユニット型共通）'!$C$6:$L$47,10,FALSE))</f>
        <v/>
      </c>
      <c r="AN200" s="559" t="str">
        <f>IF(AN199="","",VLOOKUP(AN199,'[9]シフト記号表（従来型・ユニット型共通）'!$C$6:$L$47,10,FALSE))</f>
        <v/>
      </c>
      <c r="AO200" s="557" t="str">
        <f>IF(AO199="","",VLOOKUP(AO199,'[9]シフト記号表（従来型・ユニット型共通）'!$C$6:$L$47,10,FALSE))</f>
        <v/>
      </c>
      <c r="AP200" s="558" t="str">
        <f>IF(AP199="","",VLOOKUP(AP199,'[9]シフト記号表（従来型・ユニット型共通）'!$C$6:$L$47,10,FALSE))</f>
        <v/>
      </c>
      <c r="AQ200" s="558" t="str">
        <f>IF(AQ199="","",VLOOKUP(AQ199,'[9]シフト記号表（従来型・ユニット型共通）'!$C$6:$L$47,10,FALSE))</f>
        <v/>
      </c>
      <c r="AR200" s="558" t="str">
        <f>IF(AR199="","",VLOOKUP(AR199,'[9]シフト記号表（従来型・ユニット型共通）'!$C$6:$L$47,10,FALSE))</f>
        <v/>
      </c>
      <c r="AS200" s="558" t="str">
        <f>IF(AS199="","",VLOOKUP(AS199,'[9]シフト記号表（従来型・ユニット型共通）'!$C$6:$L$47,10,FALSE))</f>
        <v/>
      </c>
      <c r="AT200" s="558" t="str">
        <f>IF(AT199="","",VLOOKUP(AT199,'[9]シフト記号表（従来型・ユニット型共通）'!$C$6:$L$47,10,FALSE))</f>
        <v/>
      </c>
      <c r="AU200" s="559" t="str">
        <f>IF(AU199="","",VLOOKUP(AU199,'[9]シフト記号表（従来型・ユニット型共通）'!$C$6:$L$47,10,FALSE))</f>
        <v/>
      </c>
      <c r="AV200" s="557" t="str">
        <f>IF(AV199="","",VLOOKUP(AV199,'[9]シフト記号表（従来型・ユニット型共通）'!$C$6:$L$47,10,FALSE))</f>
        <v/>
      </c>
      <c r="AW200" s="558" t="str">
        <f>IF(AW199="","",VLOOKUP(AW199,'[9]シフト記号表（従来型・ユニット型共通）'!$C$6:$L$47,10,FALSE))</f>
        <v/>
      </c>
      <c r="AX200" s="558" t="str">
        <f>IF(AX199="","",VLOOKUP(AX199,'[9]シフト記号表（従来型・ユニット型共通）'!$C$6:$L$47,10,FALSE))</f>
        <v/>
      </c>
      <c r="AY200" s="558" t="str">
        <f>IF(AY199="","",VLOOKUP(AY199,'[9]シフト記号表（従来型・ユニット型共通）'!$C$6:$L$47,10,FALSE))</f>
        <v/>
      </c>
      <c r="AZ200" s="558" t="str">
        <f>IF(AZ199="","",VLOOKUP(AZ199,'[9]シフト記号表（従来型・ユニット型共通）'!$C$6:$L$47,10,FALSE))</f>
        <v/>
      </c>
      <c r="BA200" s="558" t="str">
        <f>IF(BA199="","",VLOOKUP(BA199,'[9]シフト記号表（従来型・ユニット型共通）'!$C$6:$L$47,10,FALSE))</f>
        <v/>
      </c>
      <c r="BB200" s="559" t="str">
        <f>IF(BB199="","",VLOOKUP(BB199,'[9]シフト記号表（従来型・ユニット型共通）'!$C$6:$L$47,10,FALSE))</f>
        <v/>
      </c>
      <c r="BC200" s="557" t="str">
        <f>IF(BC199="","",VLOOKUP(BC199,'[9]シフト記号表（従来型・ユニット型共通）'!$C$6:$L$47,10,FALSE))</f>
        <v/>
      </c>
      <c r="BD200" s="558" t="str">
        <f>IF(BD199="","",VLOOKUP(BD199,'[9]シフト記号表（従来型・ユニット型共通）'!$C$6:$L$47,10,FALSE))</f>
        <v/>
      </c>
      <c r="BE200" s="558" t="str">
        <f>IF(BE199="","",VLOOKUP(BE199,'[9]シフト記号表（従来型・ユニット型共通）'!$C$6:$L$47,10,FALSE))</f>
        <v/>
      </c>
      <c r="BF200" s="2132">
        <f>IF($BI$3="４週",SUM(AA200:BB200),IF($BI$3="暦月",SUM(AA200:BE200),""))</f>
        <v>0</v>
      </c>
      <c r="BG200" s="2133"/>
      <c r="BH200" s="2134">
        <f>IF($BI$3="４週",BF200/4,IF($BI$3="暦月",(BF200/($BI$8/7)),""))</f>
        <v>0</v>
      </c>
      <c r="BI200" s="2133"/>
      <c r="BJ200" s="2129"/>
      <c r="BK200" s="2130"/>
      <c r="BL200" s="2130"/>
      <c r="BM200" s="2130"/>
      <c r="BN200" s="2131"/>
    </row>
    <row r="201" spans="2:66" ht="20.25" customHeight="1" x14ac:dyDescent="0.15">
      <c r="B201" s="2049">
        <f>B199+1</f>
        <v>93</v>
      </c>
      <c r="C201" s="2420"/>
      <c r="D201" s="2422"/>
      <c r="E201" s="2036"/>
      <c r="F201" s="2423"/>
      <c r="G201" s="2121"/>
      <c r="H201" s="2122"/>
      <c r="I201" s="761"/>
      <c r="J201" s="762"/>
      <c r="K201" s="761"/>
      <c r="L201" s="762"/>
      <c r="M201" s="2123"/>
      <c r="N201" s="2124"/>
      <c r="O201" s="2125"/>
      <c r="P201" s="2126"/>
      <c r="Q201" s="2126"/>
      <c r="R201" s="2122"/>
      <c r="S201" s="2066"/>
      <c r="T201" s="2067"/>
      <c r="U201" s="2067"/>
      <c r="V201" s="2067"/>
      <c r="W201" s="2068"/>
      <c r="X201" s="776" t="s">
        <v>887</v>
      </c>
      <c r="Y201" s="777"/>
      <c r="Z201" s="778"/>
      <c r="AA201" s="549"/>
      <c r="AB201" s="550"/>
      <c r="AC201" s="550"/>
      <c r="AD201" s="550"/>
      <c r="AE201" s="550"/>
      <c r="AF201" s="550"/>
      <c r="AG201" s="551"/>
      <c r="AH201" s="549"/>
      <c r="AI201" s="550"/>
      <c r="AJ201" s="550"/>
      <c r="AK201" s="550"/>
      <c r="AL201" s="550"/>
      <c r="AM201" s="550"/>
      <c r="AN201" s="551"/>
      <c r="AO201" s="549"/>
      <c r="AP201" s="550"/>
      <c r="AQ201" s="550"/>
      <c r="AR201" s="550"/>
      <c r="AS201" s="550"/>
      <c r="AT201" s="550"/>
      <c r="AU201" s="551"/>
      <c r="AV201" s="549"/>
      <c r="AW201" s="550"/>
      <c r="AX201" s="550"/>
      <c r="AY201" s="550"/>
      <c r="AZ201" s="550"/>
      <c r="BA201" s="550"/>
      <c r="BB201" s="551"/>
      <c r="BC201" s="549"/>
      <c r="BD201" s="550"/>
      <c r="BE201" s="772"/>
      <c r="BF201" s="2127"/>
      <c r="BG201" s="2128"/>
      <c r="BH201" s="2116"/>
      <c r="BI201" s="2117"/>
      <c r="BJ201" s="2118"/>
      <c r="BK201" s="2119"/>
      <c r="BL201" s="2119"/>
      <c r="BM201" s="2119"/>
      <c r="BN201" s="2120"/>
    </row>
    <row r="202" spans="2:66" ht="20.25" customHeight="1" x14ac:dyDescent="0.15">
      <c r="B202" s="2050"/>
      <c r="C202" s="2421"/>
      <c r="D202" s="2424"/>
      <c r="E202" s="2036"/>
      <c r="F202" s="2423"/>
      <c r="G202" s="2135"/>
      <c r="H202" s="2136"/>
      <c r="I202" s="779"/>
      <c r="J202" s="780">
        <f>G201</f>
        <v>0</v>
      </c>
      <c r="K202" s="779"/>
      <c r="L202" s="780">
        <f>M201</f>
        <v>0</v>
      </c>
      <c r="M202" s="2137"/>
      <c r="N202" s="2138"/>
      <c r="O202" s="2139"/>
      <c r="P202" s="2140"/>
      <c r="Q202" s="2140"/>
      <c r="R202" s="2136"/>
      <c r="S202" s="2066"/>
      <c r="T202" s="2067"/>
      <c r="U202" s="2067"/>
      <c r="V202" s="2067"/>
      <c r="W202" s="2068"/>
      <c r="X202" s="773" t="s">
        <v>888</v>
      </c>
      <c r="Y202" s="774"/>
      <c r="Z202" s="775"/>
      <c r="AA202" s="557" t="str">
        <f>IF(AA201="","",VLOOKUP(AA201,'[9]シフト記号表（従来型・ユニット型共通）'!$C$6:$L$47,10,FALSE))</f>
        <v/>
      </c>
      <c r="AB202" s="558" t="str">
        <f>IF(AB201="","",VLOOKUP(AB201,'[9]シフト記号表（従来型・ユニット型共通）'!$C$6:$L$47,10,FALSE))</f>
        <v/>
      </c>
      <c r="AC202" s="558" t="str">
        <f>IF(AC201="","",VLOOKUP(AC201,'[9]シフト記号表（従来型・ユニット型共通）'!$C$6:$L$47,10,FALSE))</f>
        <v/>
      </c>
      <c r="AD202" s="558" t="str">
        <f>IF(AD201="","",VLOOKUP(AD201,'[9]シフト記号表（従来型・ユニット型共通）'!$C$6:$L$47,10,FALSE))</f>
        <v/>
      </c>
      <c r="AE202" s="558" t="str">
        <f>IF(AE201="","",VLOOKUP(AE201,'[9]シフト記号表（従来型・ユニット型共通）'!$C$6:$L$47,10,FALSE))</f>
        <v/>
      </c>
      <c r="AF202" s="558" t="str">
        <f>IF(AF201="","",VLOOKUP(AF201,'[9]シフト記号表（従来型・ユニット型共通）'!$C$6:$L$47,10,FALSE))</f>
        <v/>
      </c>
      <c r="AG202" s="559" t="str">
        <f>IF(AG201="","",VLOOKUP(AG201,'[9]シフト記号表（従来型・ユニット型共通）'!$C$6:$L$47,10,FALSE))</f>
        <v/>
      </c>
      <c r="AH202" s="557" t="str">
        <f>IF(AH201="","",VLOOKUP(AH201,'[9]シフト記号表（従来型・ユニット型共通）'!$C$6:$L$47,10,FALSE))</f>
        <v/>
      </c>
      <c r="AI202" s="558" t="str">
        <f>IF(AI201="","",VLOOKUP(AI201,'[9]シフト記号表（従来型・ユニット型共通）'!$C$6:$L$47,10,FALSE))</f>
        <v/>
      </c>
      <c r="AJ202" s="558" t="str">
        <f>IF(AJ201="","",VLOOKUP(AJ201,'[9]シフト記号表（従来型・ユニット型共通）'!$C$6:$L$47,10,FALSE))</f>
        <v/>
      </c>
      <c r="AK202" s="558" t="str">
        <f>IF(AK201="","",VLOOKUP(AK201,'[9]シフト記号表（従来型・ユニット型共通）'!$C$6:$L$47,10,FALSE))</f>
        <v/>
      </c>
      <c r="AL202" s="558" t="str">
        <f>IF(AL201="","",VLOOKUP(AL201,'[9]シフト記号表（従来型・ユニット型共通）'!$C$6:$L$47,10,FALSE))</f>
        <v/>
      </c>
      <c r="AM202" s="558" t="str">
        <f>IF(AM201="","",VLOOKUP(AM201,'[9]シフト記号表（従来型・ユニット型共通）'!$C$6:$L$47,10,FALSE))</f>
        <v/>
      </c>
      <c r="AN202" s="559" t="str">
        <f>IF(AN201="","",VLOOKUP(AN201,'[9]シフト記号表（従来型・ユニット型共通）'!$C$6:$L$47,10,FALSE))</f>
        <v/>
      </c>
      <c r="AO202" s="557" t="str">
        <f>IF(AO201="","",VLOOKUP(AO201,'[9]シフト記号表（従来型・ユニット型共通）'!$C$6:$L$47,10,FALSE))</f>
        <v/>
      </c>
      <c r="AP202" s="558" t="str">
        <f>IF(AP201="","",VLOOKUP(AP201,'[9]シフト記号表（従来型・ユニット型共通）'!$C$6:$L$47,10,FALSE))</f>
        <v/>
      </c>
      <c r="AQ202" s="558" t="str">
        <f>IF(AQ201="","",VLOOKUP(AQ201,'[9]シフト記号表（従来型・ユニット型共通）'!$C$6:$L$47,10,FALSE))</f>
        <v/>
      </c>
      <c r="AR202" s="558" t="str">
        <f>IF(AR201="","",VLOOKUP(AR201,'[9]シフト記号表（従来型・ユニット型共通）'!$C$6:$L$47,10,FALSE))</f>
        <v/>
      </c>
      <c r="AS202" s="558" t="str">
        <f>IF(AS201="","",VLOOKUP(AS201,'[9]シフト記号表（従来型・ユニット型共通）'!$C$6:$L$47,10,FALSE))</f>
        <v/>
      </c>
      <c r="AT202" s="558" t="str">
        <f>IF(AT201="","",VLOOKUP(AT201,'[9]シフト記号表（従来型・ユニット型共通）'!$C$6:$L$47,10,FALSE))</f>
        <v/>
      </c>
      <c r="AU202" s="559" t="str">
        <f>IF(AU201="","",VLOOKUP(AU201,'[9]シフト記号表（従来型・ユニット型共通）'!$C$6:$L$47,10,FALSE))</f>
        <v/>
      </c>
      <c r="AV202" s="557" t="str">
        <f>IF(AV201="","",VLOOKUP(AV201,'[9]シフト記号表（従来型・ユニット型共通）'!$C$6:$L$47,10,FALSE))</f>
        <v/>
      </c>
      <c r="AW202" s="558" t="str">
        <f>IF(AW201="","",VLOOKUP(AW201,'[9]シフト記号表（従来型・ユニット型共通）'!$C$6:$L$47,10,FALSE))</f>
        <v/>
      </c>
      <c r="AX202" s="558" t="str">
        <f>IF(AX201="","",VLOOKUP(AX201,'[9]シフト記号表（従来型・ユニット型共通）'!$C$6:$L$47,10,FALSE))</f>
        <v/>
      </c>
      <c r="AY202" s="558" t="str">
        <f>IF(AY201="","",VLOOKUP(AY201,'[9]シフト記号表（従来型・ユニット型共通）'!$C$6:$L$47,10,FALSE))</f>
        <v/>
      </c>
      <c r="AZ202" s="558" t="str">
        <f>IF(AZ201="","",VLOOKUP(AZ201,'[9]シフト記号表（従来型・ユニット型共通）'!$C$6:$L$47,10,FALSE))</f>
        <v/>
      </c>
      <c r="BA202" s="558" t="str">
        <f>IF(BA201="","",VLOOKUP(BA201,'[9]シフト記号表（従来型・ユニット型共通）'!$C$6:$L$47,10,FALSE))</f>
        <v/>
      </c>
      <c r="BB202" s="559" t="str">
        <f>IF(BB201="","",VLOOKUP(BB201,'[9]シフト記号表（従来型・ユニット型共通）'!$C$6:$L$47,10,FALSE))</f>
        <v/>
      </c>
      <c r="BC202" s="557" t="str">
        <f>IF(BC201="","",VLOOKUP(BC201,'[9]シフト記号表（従来型・ユニット型共通）'!$C$6:$L$47,10,FALSE))</f>
        <v/>
      </c>
      <c r="BD202" s="558" t="str">
        <f>IF(BD201="","",VLOOKUP(BD201,'[9]シフト記号表（従来型・ユニット型共通）'!$C$6:$L$47,10,FALSE))</f>
        <v/>
      </c>
      <c r="BE202" s="558" t="str">
        <f>IF(BE201="","",VLOOKUP(BE201,'[9]シフト記号表（従来型・ユニット型共通）'!$C$6:$L$47,10,FALSE))</f>
        <v/>
      </c>
      <c r="BF202" s="2132">
        <f>IF($BI$3="４週",SUM(AA202:BB202),IF($BI$3="暦月",SUM(AA202:BE202),""))</f>
        <v>0</v>
      </c>
      <c r="BG202" s="2133"/>
      <c r="BH202" s="2134">
        <f>IF($BI$3="４週",BF202/4,IF($BI$3="暦月",(BF202/($BI$8/7)),""))</f>
        <v>0</v>
      </c>
      <c r="BI202" s="2133"/>
      <c r="BJ202" s="2129"/>
      <c r="BK202" s="2130"/>
      <c r="BL202" s="2130"/>
      <c r="BM202" s="2130"/>
      <c r="BN202" s="2131"/>
    </row>
    <row r="203" spans="2:66" ht="20.25" customHeight="1" x14ac:dyDescent="0.15">
      <c r="B203" s="2049">
        <f>B201+1</f>
        <v>94</v>
      </c>
      <c r="C203" s="2420"/>
      <c r="D203" s="2422"/>
      <c r="E203" s="2036"/>
      <c r="F203" s="2423"/>
      <c r="G203" s="2121"/>
      <c r="H203" s="2122"/>
      <c r="I203" s="761"/>
      <c r="J203" s="762"/>
      <c r="K203" s="761"/>
      <c r="L203" s="762"/>
      <c r="M203" s="2123"/>
      <c r="N203" s="2124"/>
      <c r="O203" s="2125"/>
      <c r="P203" s="2126"/>
      <c r="Q203" s="2126"/>
      <c r="R203" s="2122"/>
      <c r="S203" s="2066"/>
      <c r="T203" s="2067"/>
      <c r="U203" s="2067"/>
      <c r="V203" s="2067"/>
      <c r="W203" s="2068"/>
      <c r="X203" s="776" t="s">
        <v>887</v>
      </c>
      <c r="Y203" s="777"/>
      <c r="Z203" s="778"/>
      <c r="AA203" s="549"/>
      <c r="AB203" s="550"/>
      <c r="AC203" s="550"/>
      <c r="AD203" s="550"/>
      <c r="AE203" s="550"/>
      <c r="AF203" s="550"/>
      <c r="AG203" s="551"/>
      <c r="AH203" s="549"/>
      <c r="AI203" s="550"/>
      <c r="AJ203" s="550"/>
      <c r="AK203" s="550"/>
      <c r="AL203" s="550"/>
      <c r="AM203" s="550"/>
      <c r="AN203" s="551"/>
      <c r="AO203" s="549"/>
      <c r="AP203" s="550"/>
      <c r="AQ203" s="550"/>
      <c r="AR203" s="550"/>
      <c r="AS203" s="550"/>
      <c r="AT203" s="550"/>
      <c r="AU203" s="551"/>
      <c r="AV203" s="549"/>
      <c r="AW203" s="550"/>
      <c r="AX203" s="550"/>
      <c r="AY203" s="550"/>
      <c r="AZ203" s="550"/>
      <c r="BA203" s="550"/>
      <c r="BB203" s="551"/>
      <c r="BC203" s="549"/>
      <c r="BD203" s="550"/>
      <c r="BE203" s="772"/>
      <c r="BF203" s="2127"/>
      <c r="BG203" s="2128"/>
      <c r="BH203" s="2116"/>
      <c r="BI203" s="2117"/>
      <c r="BJ203" s="2118"/>
      <c r="BK203" s="2119"/>
      <c r="BL203" s="2119"/>
      <c r="BM203" s="2119"/>
      <c r="BN203" s="2120"/>
    </row>
    <row r="204" spans="2:66" ht="20.25" customHeight="1" x14ac:dyDescent="0.15">
      <c r="B204" s="2050"/>
      <c r="C204" s="2421"/>
      <c r="D204" s="2424"/>
      <c r="E204" s="2036"/>
      <c r="F204" s="2423"/>
      <c r="G204" s="2135"/>
      <c r="H204" s="2136"/>
      <c r="I204" s="779"/>
      <c r="J204" s="780">
        <f>G203</f>
        <v>0</v>
      </c>
      <c r="K204" s="779"/>
      <c r="L204" s="780">
        <f>M203</f>
        <v>0</v>
      </c>
      <c r="M204" s="2137"/>
      <c r="N204" s="2138"/>
      <c r="O204" s="2139"/>
      <c r="P204" s="2140"/>
      <c r="Q204" s="2140"/>
      <c r="R204" s="2136"/>
      <c r="S204" s="2066"/>
      <c r="T204" s="2067"/>
      <c r="U204" s="2067"/>
      <c r="V204" s="2067"/>
      <c r="W204" s="2068"/>
      <c r="X204" s="773" t="s">
        <v>888</v>
      </c>
      <c r="Y204" s="774"/>
      <c r="Z204" s="775"/>
      <c r="AA204" s="557" t="str">
        <f>IF(AA203="","",VLOOKUP(AA203,'[9]シフト記号表（従来型・ユニット型共通）'!$C$6:$L$47,10,FALSE))</f>
        <v/>
      </c>
      <c r="AB204" s="558" t="str">
        <f>IF(AB203="","",VLOOKUP(AB203,'[9]シフト記号表（従来型・ユニット型共通）'!$C$6:$L$47,10,FALSE))</f>
        <v/>
      </c>
      <c r="AC204" s="558" t="str">
        <f>IF(AC203="","",VLOOKUP(AC203,'[9]シフト記号表（従来型・ユニット型共通）'!$C$6:$L$47,10,FALSE))</f>
        <v/>
      </c>
      <c r="AD204" s="558" t="str">
        <f>IF(AD203="","",VLOOKUP(AD203,'[9]シフト記号表（従来型・ユニット型共通）'!$C$6:$L$47,10,FALSE))</f>
        <v/>
      </c>
      <c r="AE204" s="558" t="str">
        <f>IF(AE203="","",VLOOKUP(AE203,'[9]シフト記号表（従来型・ユニット型共通）'!$C$6:$L$47,10,FALSE))</f>
        <v/>
      </c>
      <c r="AF204" s="558" t="str">
        <f>IF(AF203="","",VLOOKUP(AF203,'[9]シフト記号表（従来型・ユニット型共通）'!$C$6:$L$47,10,FALSE))</f>
        <v/>
      </c>
      <c r="AG204" s="559" t="str">
        <f>IF(AG203="","",VLOOKUP(AG203,'[9]シフト記号表（従来型・ユニット型共通）'!$C$6:$L$47,10,FALSE))</f>
        <v/>
      </c>
      <c r="AH204" s="557" t="str">
        <f>IF(AH203="","",VLOOKUP(AH203,'[9]シフト記号表（従来型・ユニット型共通）'!$C$6:$L$47,10,FALSE))</f>
        <v/>
      </c>
      <c r="AI204" s="558" t="str">
        <f>IF(AI203="","",VLOOKUP(AI203,'[9]シフト記号表（従来型・ユニット型共通）'!$C$6:$L$47,10,FALSE))</f>
        <v/>
      </c>
      <c r="AJ204" s="558" t="str">
        <f>IF(AJ203="","",VLOOKUP(AJ203,'[9]シフト記号表（従来型・ユニット型共通）'!$C$6:$L$47,10,FALSE))</f>
        <v/>
      </c>
      <c r="AK204" s="558" t="str">
        <f>IF(AK203="","",VLOOKUP(AK203,'[9]シフト記号表（従来型・ユニット型共通）'!$C$6:$L$47,10,FALSE))</f>
        <v/>
      </c>
      <c r="AL204" s="558" t="str">
        <f>IF(AL203="","",VLOOKUP(AL203,'[9]シフト記号表（従来型・ユニット型共通）'!$C$6:$L$47,10,FALSE))</f>
        <v/>
      </c>
      <c r="AM204" s="558" t="str">
        <f>IF(AM203="","",VLOOKUP(AM203,'[9]シフト記号表（従来型・ユニット型共通）'!$C$6:$L$47,10,FALSE))</f>
        <v/>
      </c>
      <c r="AN204" s="559" t="str">
        <f>IF(AN203="","",VLOOKUP(AN203,'[9]シフト記号表（従来型・ユニット型共通）'!$C$6:$L$47,10,FALSE))</f>
        <v/>
      </c>
      <c r="AO204" s="557" t="str">
        <f>IF(AO203="","",VLOOKUP(AO203,'[9]シフト記号表（従来型・ユニット型共通）'!$C$6:$L$47,10,FALSE))</f>
        <v/>
      </c>
      <c r="AP204" s="558" t="str">
        <f>IF(AP203="","",VLOOKUP(AP203,'[9]シフト記号表（従来型・ユニット型共通）'!$C$6:$L$47,10,FALSE))</f>
        <v/>
      </c>
      <c r="AQ204" s="558" t="str">
        <f>IF(AQ203="","",VLOOKUP(AQ203,'[9]シフト記号表（従来型・ユニット型共通）'!$C$6:$L$47,10,FALSE))</f>
        <v/>
      </c>
      <c r="AR204" s="558" t="str">
        <f>IF(AR203="","",VLOOKUP(AR203,'[9]シフト記号表（従来型・ユニット型共通）'!$C$6:$L$47,10,FALSE))</f>
        <v/>
      </c>
      <c r="AS204" s="558" t="str">
        <f>IF(AS203="","",VLOOKUP(AS203,'[9]シフト記号表（従来型・ユニット型共通）'!$C$6:$L$47,10,FALSE))</f>
        <v/>
      </c>
      <c r="AT204" s="558" t="str">
        <f>IF(AT203="","",VLOOKUP(AT203,'[9]シフト記号表（従来型・ユニット型共通）'!$C$6:$L$47,10,FALSE))</f>
        <v/>
      </c>
      <c r="AU204" s="559" t="str">
        <f>IF(AU203="","",VLOOKUP(AU203,'[9]シフト記号表（従来型・ユニット型共通）'!$C$6:$L$47,10,FALSE))</f>
        <v/>
      </c>
      <c r="AV204" s="557" t="str">
        <f>IF(AV203="","",VLOOKUP(AV203,'[9]シフト記号表（従来型・ユニット型共通）'!$C$6:$L$47,10,FALSE))</f>
        <v/>
      </c>
      <c r="AW204" s="558" t="str">
        <f>IF(AW203="","",VLOOKUP(AW203,'[9]シフト記号表（従来型・ユニット型共通）'!$C$6:$L$47,10,FALSE))</f>
        <v/>
      </c>
      <c r="AX204" s="558" t="str">
        <f>IF(AX203="","",VLOOKUP(AX203,'[9]シフト記号表（従来型・ユニット型共通）'!$C$6:$L$47,10,FALSE))</f>
        <v/>
      </c>
      <c r="AY204" s="558" t="str">
        <f>IF(AY203="","",VLOOKUP(AY203,'[9]シフト記号表（従来型・ユニット型共通）'!$C$6:$L$47,10,FALSE))</f>
        <v/>
      </c>
      <c r="AZ204" s="558" t="str">
        <f>IF(AZ203="","",VLOOKUP(AZ203,'[9]シフト記号表（従来型・ユニット型共通）'!$C$6:$L$47,10,FALSE))</f>
        <v/>
      </c>
      <c r="BA204" s="558" t="str">
        <f>IF(BA203="","",VLOOKUP(BA203,'[9]シフト記号表（従来型・ユニット型共通）'!$C$6:$L$47,10,FALSE))</f>
        <v/>
      </c>
      <c r="BB204" s="559" t="str">
        <f>IF(BB203="","",VLOOKUP(BB203,'[9]シフト記号表（従来型・ユニット型共通）'!$C$6:$L$47,10,FALSE))</f>
        <v/>
      </c>
      <c r="BC204" s="557" t="str">
        <f>IF(BC203="","",VLOOKUP(BC203,'[9]シフト記号表（従来型・ユニット型共通）'!$C$6:$L$47,10,FALSE))</f>
        <v/>
      </c>
      <c r="BD204" s="558" t="str">
        <f>IF(BD203="","",VLOOKUP(BD203,'[9]シフト記号表（従来型・ユニット型共通）'!$C$6:$L$47,10,FALSE))</f>
        <v/>
      </c>
      <c r="BE204" s="558" t="str">
        <f>IF(BE203="","",VLOOKUP(BE203,'[9]シフト記号表（従来型・ユニット型共通）'!$C$6:$L$47,10,FALSE))</f>
        <v/>
      </c>
      <c r="BF204" s="2132">
        <f>IF($BI$3="４週",SUM(AA204:BB204),IF($BI$3="暦月",SUM(AA204:BE204),""))</f>
        <v>0</v>
      </c>
      <c r="BG204" s="2133"/>
      <c r="BH204" s="2134">
        <f>IF($BI$3="４週",BF204/4,IF($BI$3="暦月",(BF204/($BI$8/7)),""))</f>
        <v>0</v>
      </c>
      <c r="BI204" s="2133"/>
      <c r="BJ204" s="2129"/>
      <c r="BK204" s="2130"/>
      <c r="BL204" s="2130"/>
      <c r="BM204" s="2130"/>
      <c r="BN204" s="2131"/>
    </row>
    <row r="205" spans="2:66" ht="20.25" customHeight="1" x14ac:dyDescent="0.15">
      <c r="B205" s="2049">
        <f>B203+1</f>
        <v>95</v>
      </c>
      <c r="C205" s="2420"/>
      <c r="D205" s="2422"/>
      <c r="E205" s="2036"/>
      <c r="F205" s="2423"/>
      <c r="G205" s="2121"/>
      <c r="H205" s="2122"/>
      <c r="I205" s="761"/>
      <c r="J205" s="762"/>
      <c r="K205" s="761"/>
      <c r="L205" s="762"/>
      <c r="M205" s="2123"/>
      <c r="N205" s="2124"/>
      <c r="O205" s="2125"/>
      <c r="P205" s="2126"/>
      <c r="Q205" s="2126"/>
      <c r="R205" s="2122"/>
      <c r="S205" s="2066"/>
      <c r="T205" s="2067"/>
      <c r="U205" s="2067"/>
      <c r="V205" s="2067"/>
      <c r="W205" s="2068"/>
      <c r="X205" s="776" t="s">
        <v>887</v>
      </c>
      <c r="Y205" s="777"/>
      <c r="Z205" s="778"/>
      <c r="AA205" s="549"/>
      <c r="AB205" s="550"/>
      <c r="AC205" s="550"/>
      <c r="AD205" s="550"/>
      <c r="AE205" s="550"/>
      <c r="AF205" s="550"/>
      <c r="AG205" s="551"/>
      <c r="AH205" s="549"/>
      <c r="AI205" s="550"/>
      <c r="AJ205" s="550"/>
      <c r="AK205" s="550"/>
      <c r="AL205" s="550"/>
      <c r="AM205" s="550"/>
      <c r="AN205" s="551"/>
      <c r="AO205" s="549"/>
      <c r="AP205" s="550"/>
      <c r="AQ205" s="550"/>
      <c r="AR205" s="550"/>
      <c r="AS205" s="550"/>
      <c r="AT205" s="550"/>
      <c r="AU205" s="551"/>
      <c r="AV205" s="549"/>
      <c r="AW205" s="550"/>
      <c r="AX205" s="550"/>
      <c r="AY205" s="550"/>
      <c r="AZ205" s="550"/>
      <c r="BA205" s="550"/>
      <c r="BB205" s="551"/>
      <c r="BC205" s="549"/>
      <c r="BD205" s="550"/>
      <c r="BE205" s="772"/>
      <c r="BF205" s="2127"/>
      <c r="BG205" s="2128"/>
      <c r="BH205" s="2116"/>
      <c r="BI205" s="2117"/>
      <c r="BJ205" s="2118"/>
      <c r="BK205" s="2119"/>
      <c r="BL205" s="2119"/>
      <c r="BM205" s="2119"/>
      <c r="BN205" s="2120"/>
    </row>
    <row r="206" spans="2:66" ht="20.25" customHeight="1" x14ac:dyDescent="0.15">
      <c r="B206" s="2050"/>
      <c r="C206" s="2421"/>
      <c r="D206" s="2424"/>
      <c r="E206" s="2036"/>
      <c r="F206" s="2423"/>
      <c r="G206" s="2135"/>
      <c r="H206" s="2136"/>
      <c r="I206" s="779"/>
      <c r="J206" s="780">
        <f>G205</f>
        <v>0</v>
      </c>
      <c r="K206" s="779"/>
      <c r="L206" s="780">
        <f>M205</f>
        <v>0</v>
      </c>
      <c r="M206" s="2137"/>
      <c r="N206" s="2138"/>
      <c r="O206" s="2139"/>
      <c r="P206" s="2140"/>
      <c r="Q206" s="2140"/>
      <c r="R206" s="2136"/>
      <c r="S206" s="2066"/>
      <c r="T206" s="2067"/>
      <c r="U206" s="2067"/>
      <c r="V206" s="2067"/>
      <c r="W206" s="2068"/>
      <c r="X206" s="773" t="s">
        <v>888</v>
      </c>
      <c r="Y206" s="774"/>
      <c r="Z206" s="775"/>
      <c r="AA206" s="557" t="str">
        <f>IF(AA205="","",VLOOKUP(AA205,'[9]シフト記号表（従来型・ユニット型共通）'!$C$6:$L$47,10,FALSE))</f>
        <v/>
      </c>
      <c r="AB206" s="558" t="str">
        <f>IF(AB205="","",VLOOKUP(AB205,'[9]シフト記号表（従来型・ユニット型共通）'!$C$6:$L$47,10,FALSE))</f>
        <v/>
      </c>
      <c r="AC206" s="558" t="str">
        <f>IF(AC205="","",VLOOKUP(AC205,'[9]シフト記号表（従来型・ユニット型共通）'!$C$6:$L$47,10,FALSE))</f>
        <v/>
      </c>
      <c r="AD206" s="558" t="str">
        <f>IF(AD205="","",VLOOKUP(AD205,'[9]シフト記号表（従来型・ユニット型共通）'!$C$6:$L$47,10,FALSE))</f>
        <v/>
      </c>
      <c r="AE206" s="558" t="str">
        <f>IF(AE205="","",VLOOKUP(AE205,'[9]シフト記号表（従来型・ユニット型共通）'!$C$6:$L$47,10,FALSE))</f>
        <v/>
      </c>
      <c r="AF206" s="558" t="str">
        <f>IF(AF205="","",VLOOKUP(AF205,'[9]シフト記号表（従来型・ユニット型共通）'!$C$6:$L$47,10,FALSE))</f>
        <v/>
      </c>
      <c r="AG206" s="559" t="str">
        <f>IF(AG205="","",VLOOKUP(AG205,'[9]シフト記号表（従来型・ユニット型共通）'!$C$6:$L$47,10,FALSE))</f>
        <v/>
      </c>
      <c r="AH206" s="557" t="str">
        <f>IF(AH205="","",VLOOKUP(AH205,'[9]シフト記号表（従来型・ユニット型共通）'!$C$6:$L$47,10,FALSE))</f>
        <v/>
      </c>
      <c r="AI206" s="558" t="str">
        <f>IF(AI205="","",VLOOKUP(AI205,'[9]シフト記号表（従来型・ユニット型共通）'!$C$6:$L$47,10,FALSE))</f>
        <v/>
      </c>
      <c r="AJ206" s="558" t="str">
        <f>IF(AJ205="","",VLOOKUP(AJ205,'[9]シフト記号表（従来型・ユニット型共通）'!$C$6:$L$47,10,FALSE))</f>
        <v/>
      </c>
      <c r="AK206" s="558" t="str">
        <f>IF(AK205="","",VLOOKUP(AK205,'[9]シフト記号表（従来型・ユニット型共通）'!$C$6:$L$47,10,FALSE))</f>
        <v/>
      </c>
      <c r="AL206" s="558" t="str">
        <f>IF(AL205="","",VLOOKUP(AL205,'[9]シフト記号表（従来型・ユニット型共通）'!$C$6:$L$47,10,FALSE))</f>
        <v/>
      </c>
      <c r="AM206" s="558" t="str">
        <f>IF(AM205="","",VLOOKUP(AM205,'[9]シフト記号表（従来型・ユニット型共通）'!$C$6:$L$47,10,FALSE))</f>
        <v/>
      </c>
      <c r="AN206" s="559" t="str">
        <f>IF(AN205="","",VLOOKUP(AN205,'[9]シフト記号表（従来型・ユニット型共通）'!$C$6:$L$47,10,FALSE))</f>
        <v/>
      </c>
      <c r="AO206" s="557" t="str">
        <f>IF(AO205="","",VLOOKUP(AO205,'[9]シフト記号表（従来型・ユニット型共通）'!$C$6:$L$47,10,FALSE))</f>
        <v/>
      </c>
      <c r="AP206" s="558" t="str">
        <f>IF(AP205="","",VLOOKUP(AP205,'[9]シフト記号表（従来型・ユニット型共通）'!$C$6:$L$47,10,FALSE))</f>
        <v/>
      </c>
      <c r="AQ206" s="558" t="str">
        <f>IF(AQ205="","",VLOOKUP(AQ205,'[9]シフト記号表（従来型・ユニット型共通）'!$C$6:$L$47,10,FALSE))</f>
        <v/>
      </c>
      <c r="AR206" s="558" t="str">
        <f>IF(AR205="","",VLOOKUP(AR205,'[9]シフト記号表（従来型・ユニット型共通）'!$C$6:$L$47,10,FALSE))</f>
        <v/>
      </c>
      <c r="AS206" s="558" t="str">
        <f>IF(AS205="","",VLOOKUP(AS205,'[9]シフト記号表（従来型・ユニット型共通）'!$C$6:$L$47,10,FALSE))</f>
        <v/>
      </c>
      <c r="AT206" s="558" t="str">
        <f>IF(AT205="","",VLOOKUP(AT205,'[9]シフト記号表（従来型・ユニット型共通）'!$C$6:$L$47,10,FALSE))</f>
        <v/>
      </c>
      <c r="AU206" s="559" t="str">
        <f>IF(AU205="","",VLOOKUP(AU205,'[9]シフト記号表（従来型・ユニット型共通）'!$C$6:$L$47,10,FALSE))</f>
        <v/>
      </c>
      <c r="AV206" s="557" t="str">
        <f>IF(AV205="","",VLOOKUP(AV205,'[9]シフト記号表（従来型・ユニット型共通）'!$C$6:$L$47,10,FALSE))</f>
        <v/>
      </c>
      <c r="AW206" s="558" t="str">
        <f>IF(AW205="","",VLOOKUP(AW205,'[9]シフト記号表（従来型・ユニット型共通）'!$C$6:$L$47,10,FALSE))</f>
        <v/>
      </c>
      <c r="AX206" s="558" t="str">
        <f>IF(AX205="","",VLOOKUP(AX205,'[9]シフト記号表（従来型・ユニット型共通）'!$C$6:$L$47,10,FALSE))</f>
        <v/>
      </c>
      <c r="AY206" s="558" t="str">
        <f>IF(AY205="","",VLOOKUP(AY205,'[9]シフト記号表（従来型・ユニット型共通）'!$C$6:$L$47,10,FALSE))</f>
        <v/>
      </c>
      <c r="AZ206" s="558" t="str">
        <f>IF(AZ205="","",VLOOKUP(AZ205,'[9]シフト記号表（従来型・ユニット型共通）'!$C$6:$L$47,10,FALSE))</f>
        <v/>
      </c>
      <c r="BA206" s="558" t="str">
        <f>IF(BA205="","",VLOOKUP(BA205,'[9]シフト記号表（従来型・ユニット型共通）'!$C$6:$L$47,10,FALSE))</f>
        <v/>
      </c>
      <c r="BB206" s="559" t="str">
        <f>IF(BB205="","",VLOOKUP(BB205,'[9]シフト記号表（従来型・ユニット型共通）'!$C$6:$L$47,10,FALSE))</f>
        <v/>
      </c>
      <c r="BC206" s="557" t="str">
        <f>IF(BC205="","",VLOOKUP(BC205,'[9]シフト記号表（従来型・ユニット型共通）'!$C$6:$L$47,10,FALSE))</f>
        <v/>
      </c>
      <c r="BD206" s="558" t="str">
        <f>IF(BD205="","",VLOOKUP(BD205,'[9]シフト記号表（従来型・ユニット型共通）'!$C$6:$L$47,10,FALSE))</f>
        <v/>
      </c>
      <c r="BE206" s="558" t="str">
        <f>IF(BE205="","",VLOOKUP(BE205,'[9]シフト記号表（従来型・ユニット型共通）'!$C$6:$L$47,10,FALSE))</f>
        <v/>
      </c>
      <c r="BF206" s="2132">
        <f>IF($BI$3="４週",SUM(AA206:BB206),IF($BI$3="暦月",SUM(AA206:BE206),""))</f>
        <v>0</v>
      </c>
      <c r="BG206" s="2133"/>
      <c r="BH206" s="2134">
        <f>IF($BI$3="４週",BF206/4,IF($BI$3="暦月",(BF206/($BI$8/7)),""))</f>
        <v>0</v>
      </c>
      <c r="BI206" s="2133"/>
      <c r="BJ206" s="2129"/>
      <c r="BK206" s="2130"/>
      <c r="BL206" s="2130"/>
      <c r="BM206" s="2130"/>
      <c r="BN206" s="2131"/>
    </row>
    <row r="207" spans="2:66" ht="20.25" customHeight="1" x14ac:dyDescent="0.15">
      <c r="B207" s="2049">
        <f>B205+1</f>
        <v>96</v>
      </c>
      <c r="C207" s="2420"/>
      <c r="D207" s="2422"/>
      <c r="E207" s="2036"/>
      <c r="F207" s="2423"/>
      <c r="G207" s="2121"/>
      <c r="H207" s="2122"/>
      <c r="I207" s="761"/>
      <c r="J207" s="762"/>
      <c r="K207" s="761"/>
      <c r="L207" s="762"/>
      <c r="M207" s="2123"/>
      <c r="N207" s="2124"/>
      <c r="O207" s="2125"/>
      <c r="P207" s="2126"/>
      <c r="Q207" s="2126"/>
      <c r="R207" s="2122"/>
      <c r="S207" s="2066"/>
      <c r="T207" s="2067"/>
      <c r="U207" s="2067"/>
      <c r="V207" s="2067"/>
      <c r="W207" s="2068"/>
      <c r="X207" s="776" t="s">
        <v>887</v>
      </c>
      <c r="Y207" s="777"/>
      <c r="Z207" s="778"/>
      <c r="AA207" s="549"/>
      <c r="AB207" s="550"/>
      <c r="AC207" s="550"/>
      <c r="AD207" s="550"/>
      <c r="AE207" s="550"/>
      <c r="AF207" s="550"/>
      <c r="AG207" s="551"/>
      <c r="AH207" s="549"/>
      <c r="AI207" s="550"/>
      <c r="AJ207" s="550"/>
      <c r="AK207" s="550"/>
      <c r="AL207" s="550"/>
      <c r="AM207" s="550"/>
      <c r="AN207" s="551"/>
      <c r="AO207" s="549"/>
      <c r="AP207" s="550"/>
      <c r="AQ207" s="550"/>
      <c r="AR207" s="550"/>
      <c r="AS207" s="550"/>
      <c r="AT207" s="550"/>
      <c r="AU207" s="551"/>
      <c r="AV207" s="549"/>
      <c r="AW207" s="550"/>
      <c r="AX207" s="550"/>
      <c r="AY207" s="550"/>
      <c r="AZ207" s="550"/>
      <c r="BA207" s="550"/>
      <c r="BB207" s="551"/>
      <c r="BC207" s="549"/>
      <c r="BD207" s="550"/>
      <c r="BE207" s="772"/>
      <c r="BF207" s="2127"/>
      <c r="BG207" s="2128"/>
      <c r="BH207" s="2116"/>
      <c r="BI207" s="2117"/>
      <c r="BJ207" s="2118"/>
      <c r="BK207" s="2119"/>
      <c r="BL207" s="2119"/>
      <c r="BM207" s="2119"/>
      <c r="BN207" s="2120"/>
    </row>
    <row r="208" spans="2:66" ht="20.25" customHeight="1" x14ac:dyDescent="0.15">
      <c r="B208" s="2050"/>
      <c r="C208" s="2421"/>
      <c r="D208" s="2424"/>
      <c r="E208" s="2036"/>
      <c r="F208" s="2423"/>
      <c r="G208" s="2135"/>
      <c r="H208" s="2136"/>
      <c r="I208" s="779"/>
      <c r="J208" s="780">
        <f>G207</f>
        <v>0</v>
      </c>
      <c r="K208" s="779"/>
      <c r="L208" s="780">
        <f>M207</f>
        <v>0</v>
      </c>
      <c r="M208" s="2137"/>
      <c r="N208" s="2138"/>
      <c r="O208" s="2139"/>
      <c r="P208" s="2140"/>
      <c r="Q208" s="2140"/>
      <c r="R208" s="2136"/>
      <c r="S208" s="2066"/>
      <c r="T208" s="2067"/>
      <c r="U208" s="2067"/>
      <c r="V208" s="2067"/>
      <c r="W208" s="2068"/>
      <c r="X208" s="773" t="s">
        <v>888</v>
      </c>
      <c r="Y208" s="774"/>
      <c r="Z208" s="775"/>
      <c r="AA208" s="557" t="str">
        <f>IF(AA207="","",VLOOKUP(AA207,'[9]シフト記号表（従来型・ユニット型共通）'!$C$6:$L$47,10,FALSE))</f>
        <v/>
      </c>
      <c r="AB208" s="558" t="str">
        <f>IF(AB207="","",VLOOKUP(AB207,'[9]シフト記号表（従来型・ユニット型共通）'!$C$6:$L$47,10,FALSE))</f>
        <v/>
      </c>
      <c r="AC208" s="558" t="str">
        <f>IF(AC207="","",VLOOKUP(AC207,'[9]シフト記号表（従来型・ユニット型共通）'!$C$6:$L$47,10,FALSE))</f>
        <v/>
      </c>
      <c r="AD208" s="558" t="str">
        <f>IF(AD207="","",VLOOKUP(AD207,'[9]シフト記号表（従来型・ユニット型共通）'!$C$6:$L$47,10,FALSE))</f>
        <v/>
      </c>
      <c r="AE208" s="558" t="str">
        <f>IF(AE207="","",VLOOKUP(AE207,'[9]シフト記号表（従来型・ユニット型共通）'!$C$6:$L$47,10,FALSE))</f>
        <v/>
      </c>
      <c r="AF208" s="558" t="str">
        <f>IF(AF207="","",VLOOKUP(AF207,'[9]シフト記号表（従来型・ユニット型共通）'!$C$6:$L$47,10,FALSE))</f>
        <v/>
      </c>
      <c r="AG208" s="559" t="str">
        <f>IF(AG207="","",VLOOKUP(AG207,'[9]シフト記号表（従来型・ユニット型共通）'!$C$6:$L$47,10,FALSE))</f>
        <v/>
      </c>
      <c r="AH208" s="557" t="str">
        <f>IF(AH207="","",VLOOKUP(AH207,'[9]シフト記号表（従来型・ユニット型共通）'!$C$6:$L$47,10,FALSE))</f>
        <v/>
      </c>
      <c r="AI208" s="558" t="str">
        <f>IF(AI207="","",VLOOKUP(AI207,'[9]シフト記号表（従来型・ユニット型共通）'!$C$6:$L$47,10,FALSE))</f>
        <v/>
      </c>
      <c r="AJ208" s="558" t="str">
        <f>IF(AJ207="","",VLOOKUP(AJ207,'[9]シフト記号表（従来型・ユニット型共通）'!$C$6:$L$47,10,FALSE))</f>
        <v/>
      </c>
      <c r="AK208" s="558" t="str">
        <f>IF(AK207="","",VLOOKUP(AK207,'[9]シフト記号表（従来型・ユニット型共通）'!$C$6:$L$47,10,FALSE))</f>
        <v/>
      </c>
      <c r="AL208" s="558" t="str">
        <f>IF(AL207="","",VLOOKUP(AL207,'[9]シフト記号表（従来型・ユニット型共通）'!$C$6:$L$47,10,FALSE))</f>
        <v/>
      </c>
      <c r="AM208" s="558" t="str">
        <f>IF(AM207="","",VLOOKUP(AM207,'[9]シフト記号表（従来型・ユニット型共通）'!$C$6:$L$47,10,FALSE))</f>
        <v/>
      </c>
      <c r="AN208" s="559" t="str">
        <f>IF(AN207="","",VLOOKUP(AN207,'[9]シフト記号表（従来型・ユニット型共通）'!$C$6:$L$47,10,FALSE))</f>
        <v/>
      </c>
      <c r="AO208" s="557" t="str">
        <f>IF(AO207="","",VLOOKUP(AO207,'[9]シフト記号表（従来型・ユニット型共通）'!$C$6:$L$47,10,FALSE))</f>
        <v/>
      </c>
      <c r="AP208" s="558" t="str">
        <f>IF(AP207="","",VLOOKUP(AP207,'[9]シフト記号表（従来型・ユニット型共通）'!$C$6:$L$47,10,FALSE))</f>
        <v/>
      </c>
      <c r="AQ208" s="558" t="str">
        <f>IF(AQ207="","",VLOOKUP(AQ207,'[9]シフト記号表（従来型・ユニット型共通）'!$C$6:$L$47,10,FALSE))</f>
        <v/>
      </c>
      <c r="AR208" s="558" t="str">
        <f>IF(AR207="","",VLOOKUP(AR207,'[9]シフト記号表（従来型・ユニット型共通）'!$C$6:$L$47,10,FALSE))</f>
        <v/>
      </c>
      <c r="AS208" s="558" t="str">
        <f>IF(AS207="","",VLOOKUP(AS207,'[9]シフト記号表（従来型・ユニット型共通）'!$C$6:$L$47,10,FALSE))</f>
        <v/>
      </c>
      <c r="AT208" s="558" t="str">
        <f>IF(AT207="","",VLOOKUP(AT207,'[9]シフト記号表（従来型・ユニット型共通）'!$C$6:$L$47,10,FALSE))</f>
        <v/>
      </c>
      <c r="AU208" s="559" t="str">
        <f>IF(AU207="","",VLOOKUP(AU207,'[9]シフト記号表（従来型・ユニット型共通）'!$C$6:$L$47,10,FALSE))</f>
        <v/>
      </c>
      <c r="AV208" s="557" t="str">
        <f>IF(AV207="","",VLOOKUP(AV207,'[9]シフト記号表（従来型・ユニット型共通）'!$C$6:$L$47,10,FALSE))</f>
        <v/>
      </c>
      <c r="AW208" s="558" t="str">
        <f>IF(AW207="","",VLOOKUP(AW207,'[9]シフト記号表（従来型・ユニット型共通）'!$C$6:$L$47,10,FALSE))</f>
        <v/>
      </c>
      <c r="AX208" s="558" t="str">
        <f>IF(AX207="","",VLOOKUP(AX207,'[9]シフト記号表（従来型・ユニット型共通）'!$C$6:$L$47,10,FALSE))</f>
        <v/>
      </c>
      <c r="AY208" s="558" t="str">
        <f>IF(AY207="","",VLOOKUP(AY207,'[9]シフト記号表（従来型・ユニット型共通）'!$C$6:$L$47,10,FALSE))</f>
        <v/>
      </c>
      <c r="AZ208" s="558" t="str">
        <f>IF(AZ207="","",VLOOKUP(AZ207,'[9]シフト記号表（従来型・ユニット型共通）'!$C$6:$L$47,10,FALSE))</f>
        <v/>
      </c>
      <c r="BA208" s="558" t="str">
        <f>IF(BA207="","",VLOOKUP(BA207,'[9]シフト記号表（従来型・ユニット型共通）'!$C$6:$L$47,10,FALSE))</f>
        <v/>
      </c>
      <c r="BB208" s="559" t="str">
        <f>IF(BB207="","",VLOOKUP(BB207,'[9]シフト記号表（従来型・ユニット型共通）'!$C$6:$L$47,10,FALSE))</f>
        <v/>
      </c>
      <c r="BC208" s="557" t="str">
        <f>IF(BC207="","",VLOOKUP(BC207,'[9]シフト記号表（従来型・ユニット型共通）'!$C$6:$L$47,10,FALSE))</f>
        <v/>
      </c>
      <c r="BD208" s="558" t="str">
        <f>IF(BD207="","",VLOOKUP(BD207,'[9]シフト記号表（従来型・ユニット型共通）'!$C$6:$L$47,10,FALSE))</f>
        <v/>
      </c>
      <c r="BE208" s="558" t="str">
        <f>IF(BE207="","",VLOOKUP(BE207,'[9]シフト記号表（従来型・ユニット型共通）'!$C$6:$L$47,10,FALSE))</f>
        <v/>
      </c>
      <c r="BF208" s="2132">
        <f>IF($BI$3="４週",SUM(AA208:BB208),IF($BI$3="暦月",SUM(AA208:BE208),""))</f>
        <v>0</v>
      </c>
      <c r="BG208" s="2133"/>
      <c r="BH208" s="2134">
        <f>IF($BI$3="４週",BF208/4,IF($BI$3="暦月",(BF208/($BI$8/7)),""))</f>
        <v>0</v>
      </c>
      <c r="BI208" s="2133"/>
      <c r="BJ208" s="2129"/>
      <c r="BK208" s="2130"/>
      <c r="BL208" s="2130"/>
      <c r="BM208" s="2130"/>
      <c r="BN208" s="2131"/>
    </row>
    <row r="209" spans="2:66" ht="20.25" customHeight="1" x14ac:dyDescent="0.15">
      <c r="B209" s="2049">
        <f>B207+1</f>
        <v>97</v>
      </c>
      <c r="C209" s="2420"/>
      <c r="D209" s="2422"/>
      <c r="E209" s="2036"/>
      <c r="F209" s="2423"/>
      <c r="G209" s="2121"/>
      <c r="H209" s="2122"/>
      <c r="I209" s="761"/>
      <c r="J209" s="762"/>
      <c r="K209" s="761"/>
      <c r="L209" s="762"/>
      <c r="M209" s="2123"/>
      <c r="N209" s="2124"/>
      <c r="O209" s="2125"/>
      <c r="P209" s="2126"/>
      <c r="Q209" s="2126"/>
      <c r="R209" s="2122"/>
      <c r="S209" s="2066"/>
      <c r="T209" s="2067"/>
      <c r="U209" s="2067"/>
      <c r="V209" s="2067"/>
      <c r="W209" s="2068"/>
      <c r="X209" s="776" t="s">
        <v>887</v>
      </c>
      <c r="Y209" s="777"/>
      <c r="Z209" s="778"/>
      <c r="AA209" s="549"/>
      <c r="AB209" s="550"/>
      <c r="AC209" s="550"/>
      <c r="AD209" s="550"/>
      <c r="AE209" s="550"/>
      <c r="AF209" s="550"/>
      <c r="AG209" s="551"/>
      <c r="AH209" s="549"/>
      <c r="AI209" s="550"/>
      <c r="AJ209" s="550"/>
      <c r="AK209" s="550"/>
      <c r="AL209" s="550"/>
      <c r="AM209" s="550"/>
      <c r="AN209" s="551"/>
      <c r="AO209" s="549"/>
      <c r="AP209" s="550"/>
      <c r="AQ209" s="550"/>
      <c r="AR209" s="550"/>
      <c r="AS209" s="550"/>
      <c r="AT209" s="550"/>
      <c r="AU209" s="551"/>
      <c r="AV209" s="549"/>
      <c r="AW209" s="550"/>
      <c r="AX209" s="550"/>
      <c r="AY209" s="550"/>
      <c r="AZ209" s="550"/>
      <c r="BA209" s="550"/>
      <c r="BB209" s="551"/>
      <c r="BC209" s="549"/>
      <c r="BD209" s="550"/>
      <c r="BE209" s="772"/>
      <c r="BF209" s="2127"/>
      <c r="BG209" s="2128"/>
      <c r="BH209" s="2116"/>
      <c r="BI209" s="2117"/>
      <c r="BJ209" s="2118"/>
      <c r="BK209" s="2119"/>
      <c r="BL209" s="2119"/>
      <c r="BM209" s="2119"/>
      <c r="BN209" s="2120"/>
    </row>
    <row r="210" spans="2:66" ht="20.25" customHeight="1" x14ac:dyDescent="0.15">
      <c r="B210" s="2050"/>
      <c r="C210" s="2421"/>
      <c r="D210" s="2424"/>
      <c r="E210" s="2036"/>
      <c r="F210" s="2423"/>
      <c r="G210" s="2135"/>
      <c r="H210" s="2136"/>
      <c r="I210" s="779"/>
      <c r="J210" s="780">
        <f>G209</f>
        <v>0</v>
      </c>
      <c r="K210" s="779"/>
      <c r="L210" s="780">
        <f>M209</f>
        <v>0</v>
      </c>
      <c r="M210" s="2137"/>
      <c r="N210" s="2138"/>
      <c r="O210" s="2139"/>
      <c r="P210" s="2140"/>
      <c r="Q210" s="2140"/>
      <c r="R210" s="2136"/>
      <c r="S210" s="2066"/>
      <c r="T210" s="2067"/>
      <c r="U210" s="2067"/>
      <c r="V210" s="2067"/>
      <c r="W210" s="2068"/>
      <c r="X210" s="773" t="s">
        <v>888</v>
      </c>
      <c r="Y210" s="774"/>
      <c r="Z210" s="775"/>
      <c r="AA210" s="557" t="str">
        <f>IF(AA209="","",VLOOKUP(AA209,'[9]シフト記号表（従来型・ユニット型共通）'!$C$6:$L$47,10,FALSE))</f>
        <v/>
      </c>
      <c r="AB210" s="558" t="str">
        <f>IF(AB209="","",VLOOKUP(AB209,'[9]シフト記号表（従来型・ユニット型共通）'!$C$6:$L$47,10,FALSE))</f>
        <v/>
      </c>
      <c r="AC210" s="558" t="str">
        <f>IF(AC209="","",VLOOKUP(AC209,'[9]シフト記号表（従来型・ユニット型共通）'!$C$6:$L$47,10,FALSE))</f>
        <v/>
      </c>
      <c r="AD210" s="558" t="str">
        <f>IF(AD209="","",VLOOKUP(AD209,'[9]シフト記号表（従来型・ユニット型共通）'!$C$6:$L$47,10,FALSE))</f>
        <v/>
      </c>
      <c r="AE210" s="558" t="str">
        <f>IF(AE209="","",VLOOKUP(AE209,'[9]シフト記号表（従来型・ユニット型共通）'!$C$6:$L$47,10,FALSE))</f>
        <v/>
      </c>
      <c r="AF210" s="558" t="str">
        <f>IF(AF209="","",VLOOKUP(AF209,'[9]シフト記号表（従来型・ユニット型共通）'!$C$6:$L$47,10,FALSE))</f>
        <v/>
      </c>
      <c r="AG210" s="559" t="str">
        <f>IF(AG209="","",VLOOKUP(AG209,'[9]シフト記号表（従来型・ユニット型共通）'!$C$6:$L$47,10,FALSE))</f>
        <v/>
      </c>
      <c r="AH210" s="557" t="str">
        <f>IF(AH209="","",VLOOKUP(AH209,'[9]シフト記号表（従来型・ユニット型共通）'!$C$6:$L$47,10,FALSE))</f>
        <v/>
      </c>
      <c r="AI210" s="558" t="str">
        <f>IF(AI209="","",VLOOKUP(AI209,'[9]シフト記号表（従来型・ユニット型共通）'!$C$6:$L$47,10,FALSE))</f>
        <v/>
      </c>
      <c r="AJ210" s="558" t="str">
        <f>IF(AJ209="","",VLOOKUP(AJ209,'[9]シフト記号表（従来型・ユニット型共通）'!$C$6:$L$47,10,FALSE))</f>
        <v/>
      </c>
      <c r="AK210" s="558" t="str">
        <f>IF(AK209="","",VLOOKUP(AK209,'[9]シフト記号表（従来型・ユニット型共通）'!$C$6:$L$47,10,FALSE))</f>
        <v/>
      </c>
      <c r="AL210" s="558" t="str">
        <f>IF(AL209="","",VLOOKUP(AL209,'[9]シフト記号表（従来型・ユニット型共通）'!$C$6:$L$47,10,FALSE))</f>
        <v/>
      </c>
      <c r="AM210" s="558" t="str">
        <f>IF(AM209="","",VLOOKUP(AM209,'[9]シフト記号表（従来型・ユニット型共通）'!$C$6:$L$47,10,FALSE))</f>
        <v/>
      </c>
      <c r="AN210" s="559" t="str">
        <f>IF(AN209="","",VLOOKUP(AN209,'[9]シフト記号表（従来型・ユニット型共通）'!$C$6:$L$47,10,FALSE))</f>
        <v/>
      </c>
      <c r="AO210" s="557" t="str">
        <f>IF(AO209="","",VLOOKUP(AO209,'[9]シフト記号表（従来型・ユニット型共通）'!$C$6:$L$47,10,FALSE))</f>
        <v/>
      </c>
      <c r="AP210" s="558" t="str">
        <f>IF(AP209="","",VLOOKUP(AP209,'[9]シフト記号表（従来型・ユニット型共通）'!$C$6:$L$47,10,FALSE))</f>
        <v/>
      </c>
      <c r="AQ210" s="558" t="str">
        <f>IF(AQ209="","",VLOOKUP(AQ209,'[9]シフト記号表（従来型・ユニット型共通）'!$C$6:$L$47,10,FALSE))</f>
        <v/>
      </c>
      <c r="AR210" s="558" t="str">
        <f>IF(AR209="","",VLOOKUP(AR209,'[9]シフト記号表（従来型・ユニット型共通）'!$C$6:$L$47,10,FALSE))</f>
        <v/>
      </c>
      <c r="AS210" s="558" t="str">
        <f>IF(AS209="","",VLOOKUP(AS209,'[9]シフト記号表（従来型・ユニット型共通）'!$C$6:$L$47,10,FALSE))</f>
        <v/>
      </c>
      <c r="AT210" s="558" t="str">
        <f>IF(AT209="","",VLOOKUP(AT209,'[9]シフト記号表（従来型・ユニット型共通）'!$C$6:$L$47,10,FALSE))</f>
        <v/>
      </c>
      <c r="AU210" s="559" t="str">
        <f>IF(AU209="","",VLOOKUP(AU209,'[9]シフト記号表（従来型・ユニット型共通）'!$C$6:$L$47,10,FALSE))</f>
        <v/>
      </c>
      <c r="AV210" s="557" t="str">
        <f>IF(AV209="","",VLOOKUP(AV209,'[9]シフト記号表（従来型・ユニット型共通）'!$C$6:$L$47,10,FALSE))</f>
        <v/>
      </c>
      <c r="AW210" s="558" t="str">
        <f>IF(AW209="","",VLOOKUP(AW209,'[9]シフト記号表（従来型・ユニット型共通）'!$C$6:$L$47,10,FALSE))</f>
        <v/>
      </c>
      <c r="AX210" s="558" t="str">
        <f>IF(AX209="","",VLOOKUP(AX209,'[9]シフト記号表（従来型・ユニット型共通）'!$C$6:$L$47,10,FALSE))</f>
        <v/>
      </c>
      <c r="AY210" s="558" t="str">
        <f>IF(AY209="","",VLOOKUP(AY209,'[9]シフト記号表（従来型・ユニット型共通）'!$C$6:$L$47,10,FALSE))</f>
        <v/>
      </c>
      <c r="AZ210" s="558" t="str">
        <f>IF(AZ209="","",VLOOKUP(AZ209,'[9]シフト記号表（従来型・ユニット型共通）'!$C$6:$L$47,10,FALSE))</f>
        <v/>
      </c>
      <c r="BA210" s="558" t="str">
        <f>IF(BA209="","",VLOOKUP(BA209,'[9]シフト記号表（従来型・ユニット型共通）'!$C$6:$L$47,10,FALSE))</f>
        <v/>
      </c>
      <c r="BB210" s="559" t="str">
        <f>IF(BB209="","",VLOOKUP(BB209,'[9]シフト記号表（従来型・ユニット型共通）'!$C$6:$L$47,10,FALSE))</f>
        <v/>
      </c>
      <c r="BC210" s="557" t="str">
        <f>IF(BC209="","",VLOOKUP(BC209,'[9]シフト記号表（従来型・ユニット型共通）'!$C$6:$L$47,10,FALSE))</f>
        <v/>
      </c>
      <c r="BD210" s="558" t="str">
        <f>IF(BD209="","",VLOOKUP(BD209,'[9]シフト記号表（従来型・ユニット型共通）'!$C$6:$L$47,10,FALSE))</f>
        <v/>
      </c>
      <c r="BE210" s="558" t="str">
        <f>IF(BE209="","",VLOOKUP(BE209,'[9]シフト記号表（従来型・ユニット型共通）'!$C$6:$L$47,10,FALSE))</f>
        <v/>
      </c>
      <c r="BF210" s="2132">
        <f>IF($BI$3="４週",SUM(AA210:BB210),IF($BI$3="暦月",SUM(AA210:BE210),""))</f>
        <v>0</v>
      </c>
      <c r="BG210" s="2133"/>
      <c r="BH210" s="2134">
        <f>IF($BI$3="４週",BF210/4,IF($BI$3="暦月",(BF210/($BI$8/7)),""))</f>
        <v>0</v>
      </c>
      <c r="BI210" s="2133"/>
      <c r="BJ210" s="2129"/>
      <c r="BK210" s="2130"/>
      <c r="BL210" s="2130"/>
      <c r="BM210" s="2130"/>
      <c r="BN210" s="2131"/>
    </row>
    <row r="211" spans="2:66" ht="20.25" customHeight="1" x14ac:dyDescent="0.15">
      <c r="B211" s="2049">
        <f>B209+1</f>
        <v>98</v>
      </c>
      <c r="C211" s="2420"/>
      <c r="D211" s="2422"/>
      <c r="E211" s="2036"/>
      <c r="F211" s="2423"/>
      <c r="G211" s="2121"/>
      <c r="H211" s="2122"/>
      <c r="I211" s="761"/>
      <c r="J211" s="762"/>
      <c r="K211" s="761"/>
      <c r="L211" s="762"/>
      <c r="M211" s="2123"/>
      <c r="N211" s="2124"/>
      <c r="O211" s="2125"/>
      <c r="P211" s="2126"/>
      <c r="Q211" s="2126"/>
      <c r="R211" s="2122"/>
      <c r="S211" s="2066"/>
      <c r="T211" s="2067"/>
      <c r="U211" s="2067"/>
      <c r="V211" s="2067"/>
      <c r="W211" s="2068"/>
      <c r="X211" s="776" t="s">
        <v>887</v>
      </c>
      <c r="Y211" s="777"/>
      <c r="Z211" s="778"/>
      <c r="AA211" s="549"/>
      <c r="AB211" s="550"/>
      <c r="AC211" s="550"/>
      <c r="AD211" s="550"/>
      <c r="AE211" s="550"/>
      <c r="AF211" s="550"/>
      <c r="AG211" s="551"/>
      <c r="AH211" s="549"/>
      <c r="AI211" s="550"/>
      <c r="AJ211" s="550"/>
      <c r="AK211" s="550"/>
      <c r="AL211" s="550"/>
      <c r="AM211" s="550"/>
      <c r="AN211" s="551"/>
      <c r="AO211" s="549"/>
      <c r="AP211" s="550"/>
      <c r="AQ211" s="550"/>
      <c r="AR211" s="550"/>
      <c r="AS211" s="550"/>
      <c r="AT211" s="550"/>
      <c r="AU211" s="551"/>
      <c r="AV211" s="549"/>
      <c r="AW211" s="550"/>
      <c r="AX211" s="550"/>
      <c r="AY211" s="550"/>
      <c r="AZ211" s="550"/>
      <c r="BA211" s="550"/>
      <c r="BB211" s="551"/>
      <c r="BC211" s="549"/>
      <c r="BD211" s="550"/>
      <c r="BE211" s="772"/>
      <c r="BF211" s="2127"/>
      <c r="BG211" s="2128"/>
      <c r="BH211" s="2116"/>
      <c r="BI211" s="2117"/>
      <c r="BJ211" s="2118"/>
      <c r="BK211" s="2119"/>
      <c r="BL211" s="2119"/>
      <c r="BM211" s="2119"/>
      <c r="BN211" s="2120"/>
    </row>
    <row r="212" spans="2:66" ht="20.25" customHeight="1" x14ac:dyDescent="0.15">
      <c r="B212" s="2050"/>
      <c r="C212" s="2421"/>
      <c r="D212" s="2424"/>
      <c r="E212" s="2036"/>
      <c r="F212" s="2423"/>
      <c r="G212" s="2135"/>
      <c r="H212" s="2136"/>
      <c r="I212" s="779"/>
      <c r="J212" s="780">
        <f>G211</f>
        <v>0</v>
      </c>
      <c r="K212" s="779"/>
      <c r="L212" s="780">
        <f>M211</f>
        <v>0</v>
      </c>
      <c r="M212" s="2137"/>
      <c r="N212" s="2138"/>
      <c r="O212" s="2139"/>
      <c r="P212" s="2140"/>
      <c r="Q212" s="2140"/>
      <c r="R212" s="2136"/>
      <c r="S212" s="2066"/>
      <c r="T212" s="2067"/>
      <c r="U212" s="2067"/>
      <c r="V212" s="2067"/>
      <c r="W212" s="2068"/>
      <c r="X212" s="773" t="s">
        <v>888</v>
      </c>
      <c r="Y212" s="774"/>
      <c r="Z212" s="775"/>
      <c r="AA212" s="557" t="str">
        <f>IF(AA211="","",VLOOKUP(AA211,'[9]シフト記号表（従来型・ユニット型共通）'!$C$6:$L$47,10,FALSE))</f>
        <v/>
      </c>
      <c r="AB212" s="558" t="str">
        <f>IF(AB211="","",VLOOKUP(AB211,'[9]シフト記号表（従来型・ユニット型共通）'!$C$6:$L$47,10,FALSE))</f>
        <v/>
      </c>
      <c r="AC212" s="558" t="str">
        <f>IF(AC211="","",VLOOKUP(AC211,'[9]シフト記号表（従来型・ユニット型共通）'!$C$6:$L$47,10,FALSE))</f>
        <v/>
      </c>
      <c r="AD212" s="558" t="str">
        <f>IF(AD211="","",VLOOKUP(AD211,'[9]シフト記号表（従来型・ユニット型共通）'!$C$6:$L$47,10,FALSE))</f>
        <v/>
      </c>
      <c r="AE212" s="558" t="str">
        <f>IF(AE211="","",VLOOKUP(AE211,'[9]シフト記号表（従来型・ユニット型共通）'!$C$6:$L$47,10,FALSE))</f>
        <v/>
      </c>
      <c r="AF212" s="558" t="str">
        <f>IF(AF211="","",VLOOKUP(AF211,'[9]シフト記号表（従来型・ユニット型共通）'!$C$6:$L$47,10,FALSE))</f>
        <v/>
      </c>
      <c r="AG212" s="559" t="str">
        <f>IF(AG211="","",VLOOKUP(AG211,'[9]シフト記号表（従来型・ユニット型共通）'!$C$6:$L$47,10,FALSE))</f>
        <v/>
      </c>
      <c r="AH212" s="557" t="str">
        <f>IF(AH211="","",VLOOKUP(AH211,'[9]シフト記号表（従来型・ユニット型共通）'!$C$6:$L$47,10,FALSE))</f>
        <v/>
      </c>
      <c r="AI212" s="558" t="str">
        <f>IF(AI211="","",VLOOKUP(AI211,'[9]シフト記号表（従来型・ユニット型共通）'!$C$6:$L$47,10,FALSE))</f>
        <v/>
      </c>
      <c r="AJ212" s="558" t="str">
        <f>IF(AJ211="","",VLOOKUP(AJ211,'[9]シフト記号表（従来型・ユニット型共通）'!$C$6:$L$47,10,FALSE))</f>
        <v/>
      </c>
      <c r="AK212" s="558" t="str">
        <f>IF(AK211="","",VLOOKUP(AK211,'[9]シフト記号表（従来型・ユニット型共通）'!$C$6:$L$47,10,FALSE))</f>
        <v/>
      </c>
      <c r="AL212" s="558" t="str">
        <f>IF(AL211="","",VLOOKUP(AL211,'[9]シフト記号表（従来型・ユニット型共通）'!$C$6:$L$47,10,FALSE))</f>
        <v/>
      </c>
      <c r="AM212" s="558" t="str">
        <f>IF(AM211="","",VLOOKUP(AM211,'[9]シフト記号表（従来型・ユニット型共通）'!$C$6:$L$47,10,FALSE))</f>
        <v/>
      </c>
      <c r="AN212" s="559" t="str">
        <f>IF(AN211="","",VLOOKUP(AN211,'[9]シフト記号表（従来型・ユニット型共通）'!$C$6:$L$47,10,FALSE))</f>
        <v/>
      </c>
      <c r="AO212" s="557" t="str">
        <f>IF(AO211="","",VLOOKUP(AO211,'[9]シフト記号表（従来型・ユニット型共通）'!$C$6:$L$47,10,FALSE))</f>
        <v/>
      </c>
      <c r="AP212" s="558" t="str">
        <f>IF(AP211="","",VLOOKUP(AP211,'[9]シフト記号表（従来型・ユニット型共通）'!$C$6:$L$47,10,FALSE))</f>
        <v/>
      </c>
      <c r="AQ212" s="558" t="str">
        <f>IF(AQ211="","",VLOOKUP(AQ211,'[9]シフト記号表（従来型・ユニット型共通）'!$C$6:$L$47,10,FALSE))</f>
        <v/>
      </c>
      <c r="AR212" s="558" t="str">
        <f>IF(AR211="","",VLOOKUP(AR211,'[9]シフト記号表（従来型・ユニット型共通）'!$C$6:$L$47,10,FALSE))</f>
        <v/>
      </c>
      <c r="AS212" s="558" t="str">
        <f>IF(AS211="","",VLOOKUP(AS211,'[9]シフト記号表（従来型・ユニット型共通）'!$C$6:$L$47,10,FALSE))</f>
        <v/>
      </c>
      <c r="AT212" s="558" t="str">
        <f>IF(AT211="","",VLOOKUP(AT211,'[9]シフト記号表（従来型・ユニット型共通）'!$C$6:$L$47,10,FALSE))</f>
        <v/>
      </c>
      <c r="AU212" s="559" t="str">
        <f>IF(AU211="","",VLOOKUP(AU211,'[9]シフト記号表（従来型・ユニット型共通）'!$C$6:$L$47,10,FALSE))</f>
        <v/>
      </c>
      <c r="AV212" s="557" t="str">
        <f>IF(AV211="","",VLOOKUP(AV211,'[9]シフト記号表（従来型・ユニット型共通）'!$C$6:$L$47,10,FALSE))</f>
        <v/>
      </c>
      <c r="AW212" s="558" t="str">
        <f>IF(AW211="","",VLOOKUP(AW211,'[9]シフト記号表（従来型・ユニット型共通）'!$C$6:$L$47,10,FALSE))</f>
        <v/>
      </c>
      <c r="AX212" s="558" t="str">
        <f>IF(AX211="","",VLOOKUP(AX211,'[9]シフト記号表（従来型・ユニット型共通）'!$C$6:$L$47,10,FALSE))</f>
        <v/>
      </c>
      <c r="AY212" s="558" t="str">
        <f>IF(AY211="","",VLOOKUP(AY211,'[9]シフト記号表（従来型・ユニット型共通）'!$C$6:$L$47,10,FALSE))</f>
        <v/>
      </c>
      <c r="AZ212" s="558" t="str">
        <f>IF(AZ211="","",VLOOKUP(AZ211,'[9]シフト記号表（従来型・ユニット型共通）'!$C$6:$L$47,10,FALSE))</f>
        <v/>
      </c>
      <c r="BA212" s="558" t="str">
        <f>IF(BA211="","",VLOOKUP(BA211,'[9]シフト記号表（従来型・ユニット型共通）'!$C$6:$L$47,10,FALSE))</f>
        <v/>
      </c>
      <c r="BB212" s="559" t="str">
        <f>IF(BB211="","",VLOOKUP(BB211,'[9]シフト記号表（従来型・ユニット型共通）'!$C$6:$L$47,10,FALSE))</f>
        <v/>
      </c>
      <c r="BC212" s="557" t="str">
        <f>IF(BC211="","",VLOOKUP(BC211,'[9]シフト記号表（従来型・ユニット型共通）'!$C$6:$L$47,10,FALSE))</f>
        <v/>
      </c>
      <c r="BD212" s="558" t="str">
        <f>IF(BD211="","",VLOOKUP(BD211,'[9]シフト記号表（従来型・ユニット型共通）'!$C$6:$L$47,10,FALSE))</f>
        <v/>
      </c>
      <c r="BE212" s="558" t="str">
        <f>IF(BE211="","",VLOOKUP(BE211,'[9]シフト記号表（従来型・ユニット型共通）'!$C$6:$L$47,10,FALSE))</f>
        <v/>
      </c>
      <c r="BF212" s="2132">
        <f>IF($BI$3="４週",SUM(AA212:BB212),IF($BI$3="暦月",SUM(AA212:BE212),""))</f>
        <v>0</v>
      </c>
      <c r="BG212" s="2133"/>
      <c r="BH212" s="2134">
        <f>IF($BI$3="４週",BF212/4,IF($BI$3="暦月",(BF212/($BI$8/7)),""))</f>
        <v>0</v>
      </c>
      <c r="BI212" s="2133"/>
      <c r="BJ212" s="2129"/>
      <c r="BK212" s="2130"/>
      <c r="BL212" s="2130"/>
      <c r="BM212" s="2130"/>
      <c r="BN212" s="2131"/>
    </row>
    <row r="213" spans="2:66" ht="20.25" customHeight="1" x14ac:dyDescent="0.15">
      <c r="B213" s="2049">
        <f>B211+1</f>
        <v>99</v>
      </c>
      <c r="C213" s="2420"/>
      <c r="D213" s="2422"/>
      <c r="E213" s="2036"/>
      <c r="F213" s="2423"/>
      <c r="G213" s="2121"/>
      <c r="H213" s="2122"/>
      <c r="I213" s="761"/>
      <c r="J213" s="762"/>
      <c r="K213" s="761"/>
      <c r="L213" s="762"/>
      <c r="M213" s="2123"/>
      <c r="N213" s="2124"/>
      <c r="O213" s="2125"/>
      <c r="P213" s="2126"/>
      <c r="Q213" s="2126"/>
      <c r="R213" s="2122"/>
      <c r="S213" s="2066"/>
      <c r="T213" s="2067"/>
      <c r="U213" s="2067"/>
      <c r="V213" s="2067"/>
      <c r="W213" s="2068"/>
      <c r="X213" s="776" t="s">
        <v>887</v>
      </c>
      <c r="Y213" s="777"/>
      <c r="Z213" s="778"/>
      <c r="AA213" s="549"/>
      <c r="AB213" s="550"/>
      <c r="AC213" s="550"/>
      <c r="AD213" s="550"/>
      <c r="AE213" s="550"/>
      <c r="AF213" s="550"/>
      <c r="AG213" s="551"/>
      <c r="AH213" s="549"/>
      <c r="AI213" s="550"/>
      <c r="AJ213" s="550"/>
      <c r="AK213" s="550"/>
      <c r="AL213" s="550"/>
      <c r="AM213" s="550"/>
      <c r="AN213" s="551"/>
      <c r="AO213" s="549"/>
      <c r="AP213" s="550"/>
      <c r="AQ213" s="550"/>
      <c r="AR213" s="550"/>
      <c r="AS213" s="550"/>
      <c r="AT213" s="550"/>
      <c r="AU213" s="551"/>
      <c r="AV213" s="549"/>
      <c r="AW213" s="550"/>
      <c r="AX213" s="550"/>
      <c r="AY213" s="550"/>
      <c r="AZ213" s="550"/>
      <c r="BA213" s="550"/>
      <c r="BB213" s="551"/>
      <c r="BC213" s="549"/>
      <c r="BD213" s="550"/>
      <c r="BE213" s="772"/>
      <c r="BF213" s="2127"/>
      <c r="BG213" s="2128"/>
      <c r="BH213" s="2116"/>
      <c r="BI213" s="2117"/>
      <c r="BJ213" s="2118"/>
      <c r="BK213" s="2119"/>
      <c r="BL213" s="2119"/>
      <c r="BM213" s="2119"/>
      <c r="BN213" s="2120"/>
    </row>
    <row r="214" spans="2:66" ht="20.25" customHeight="1" x14ac:dyDescent="0.15">
      <c r="B214" s="2050"/>
      <c r="C214" s="2421"/>
      <c r="D214" s="2424"/>
      <c r="E214" s="2036"/>
      <c r="F214" s="2423"/>
      <c r="G214" s="2135"/>
      <c r="H214" s="2136"/>
      <c r="I214" s="779"/>
      <c r="J214" s="780">
        <f>G213</f>
        <v>0</v>
      </c>
      <c r="K214" s="779"/>
      <c r="L214" s="780">
        <f>M213</f>
        <v>0</v>
      </c>
      <c r="M214" s="2137"/>
      <c r="N214" s="2138"/>
      <c r="O214" s="2139"/>
      <c r="P214" s="2140"/>
      <c r="Q214" s="2140"/>
      <c r="R214" s="2136"/>
      <c r="S214" s="2066"/>
      <c r="T214" s="2067"/>
      <c r="U214" s="2067"/>
      <c r="V214" s="2067"/>
      <c r="W214" s="2068"/>
      <c r="X214" s="773" t="s">
        <v>888</v>
      </c>
      <c r="Y214" s="774"/>
      <c r="Z214" s="775"/>
      <c r="AA214" s="557" t="str">
        <f>IF(AA213="","",VLOOKUP(AA213,'[9]シフト記号表（従来型・ユニット型共通）'!$C$6:$L$47,10,FALSE))</f>
        <v/>
      </c>
      <c r="AB214" s="558" t="str">
        <f>IF(AB213="","",VLOOKUP(AB213,'[9]シフト記号表（従来型・ユニット型共通）'!$C$6:$L$47,10,FALSE))</f>
        <v/>
      </c>
      <c r="AC214" s="558" t="str">
        <f>IF(AC213="","",VLOOKUP(AC213,'[9]シフト記号表（従来型・ユニット型共通）'!$C$6:$L$47,10,FALSE))</f>
        <v/>
      </c>
      <c r="AD214" s="558" t="str">
        <f>IF(AD213="","",VLOOKUP(AD213,'[9]シフト記号表（従来型・ユニット型共通）'!$C$6:$L$47,10,FALSE))</f>
        <v/>
      </c>
      <c r="AE214" s="558" t="str">
        <f>IF(AE213="","",VLOOKUP(AE213,'[9]シフト記号表（従来型・ユニット型共通）'!$C$6:$L$47,10,FALSE))</f>
        <v/>
      </c>
      <c r="AF214" s="558" t="str">
        <f>IF(AF213="","",VLOOKUP(AF213,'[9]シフト記号表（従来型・ユニット型共通）'!$C$6:$L$47,10,FALSE))</f>
        <v/>
      </c>
      <c r="AG214" s="559" t="str">
        <f>IF(AG213="","",VLOOKUP(AG213,'[9]シフト記号表（従来型・ユニット型共通）'!$C$6:$L$47,10,FALSE))</f>
        <v/>
      </c>
      <c r="AH214" s="557" t="str">
        <f>IF(AH213="","",VLOOKUP(AH213,'[9]シフト記号表（従来型・ユニット型共通）'!$C$6:$L$47,10,FALSE))</f>
        <v/>
      </c>
      <c r="AI214" s="558" t="str">
        <f>IF(AI213="","",VLOOKUP(AI213,'[9]シフト記号表（従来型・ユニット型共通）'!$C$6:$L$47,10,FALSE))</f>
        <v/>
      </c>
      <c r="AJ214" s="558" t="str">
        <f>IF(AJ213="","",VLOOKUP(AJ213,'[9]シフト記号表（従来型・ユニット型共通）'!$C$6:$L$47,10,FALSE))</f>
        <v/>
      </c>
      <c r="AK214" s="558" t="str">
        <f>IF(AK213="","",VLOOKUP(AK213,'[9]シフト記号表（従来型・ユニット型共通）'!$C$6:$L$47,10,FALSE))</f>
        <v/>
      </c>
      <c r="AL214" s="558" t="str">
        <f>IF(AL213="","",VLOOKUP(AL213,'[9]シフト記号表（従来型・ユニット型共通）'!$C$6:$L$47,10,FALSE))</f>
        <v/>
      </c>
      <c r="AM214" s="558" t="str">
        <f>IF(AM213="","",VLOOKUP(AM213,'[9]シフト記号表（従来型・ユニット型共通）'!$C$6:$L$47,10,FALSE))</f>
        <v/>
      </c>
      <c r="AN214" s="559" t="str">
        <f>IF(AN213="","",VLOOKUP(AN213,'[9]シフト記号表（従来型・ユニット型共通）'!$C$6:$L$47,10,FALSE))</f>
        <v/>
      </c>
      <c r="AO214" s="557" t="str">
        <f>IF(AO213="","",VLOOKUP(AO213,'[9]シフト記号表（従来型・ユニット型共通）'!$C$6:$L$47,10,FALSE))</f>
        <v/>
      </c>
      <c r="AP214" s="558" t="str">
        <f>IF(AP213="","",VLOOKUP(AP213,'[9]シフト記号表（従来型・ユニット型共通）'!$C$6:$L$47,10,FALSE))</f>
        <v/>
      </c>
      <c r="AQ214" s="558" t="str">
        <f>IF(AQ213="","",VLOOKUP(AQ213,'[9]シフト記号表（従来型・ユニット型共通）'!$C$6:$L$47,10,FALSE))</f>
        <v/>
      </c>
      <c r="AR214" s="558" t="str">
        <f>IF(AR213="","",VLOOKUP(AR213,'[9]シフト記号表（従来型・ユニット型共通）'!$C$6:$L$47,10,FALSE))</f>
        <v/>
      </c>
      <c r="AS214" s="558" t="str">
        <f>IF(AS213="","",VLOOKUP(AS213,'[9]シフト記号表（従来型・ユニット型共通）'!$C$6:$L$47,10,FALSE))</f>
        <v/>
      </c>
      <c r="AT214" s="558" t="str">
        <f>IF(AT213="","",VLOOKUP(AT213,'[9]シフト記号表（従来型・ユニット型共通）'!$C$6:$L$47,10,FALSE))</f>
        <v/>
      </c>
      <c r="AU214" s="559" t="str">
        <f>IF(AU213="","",VLOOKUP(AU213,'[9]シフト記号表（従来型・ユニット型共通）'!$C$6:$L$47,10,FALSE))</f>
        <v/>
      </c>
      <c r="AV214" s="557" t="str">
        <f>IF(AV213="","",VLOOKUP(AV213,'[9]シフト記号表（従来型・ユニット型共通）'!$C$6:$L$47,10,FALSE))</f>
        <v/>
      </c>
      <c r="AW214" s="558" t="str">
        <f>IF(AW213="","",VLOOKUP(AW213,'[9]シフト記号表（従来型・ユニット型共通）'!$C$6:$L$47,10,FALSE))</f>
        <v/>
      </c>
      <c r="AX214" s="558" t="str">
        <f>IF(AX213="","",VLOOKUP(AX213,'[9]シフト記号表（従来型・ユニット型共通）'!$C$6:$L$47,10,FALSE))</f>
        <v/>
      </c>
      <c r="AY214" s="558" t="str">
        <f>IF(AY213="","",VLOOKUP(AY213,'[9]シフト記号表（従来型・ユニット型共通）'!$C$6:$L$47,10,FALSE))</f>
        <v/>
      </c>
      <c r="AZ214" s="558" t="str">
        <f>IF(AZ213="","",VLOOKUP(AZ213,'[9]シフト記号表（従来型・ユニット型共通）'!$C$6:$L$47,10,FALSE))</f>
        <v/>
      </c>
      <c r="BA214" s="558" t="str">
        <f>IF(BA213="","",VLOOKUP(BA213,'[9]シフト記号表（従来型・ユニット型共通）'!$C$6:$L$47,10,FALSE))</f>
        <v/>
      </c>
      <c r="BB214" s="559" t="str">
        <f>IF(BB213="","",VLOOKUP(BB213,'[9]シフト記号表（従来型・ユニット型共通）'!$C$6:$L$47,10,FALSE))</f>
        <v/>
      </c>
      <c r="BC214" s="557" t="str">
        <f>IF(BC213="","",VLOOKUP(BC213,'[9]シフト記号表（従来型・ユニット型共通）'!$C$6:$L$47,10,FALSE))</f>
        <v/>
      </c>
      <c r="BD214" s="558" t="str">
        <f>IF(BD213="","",VLOOKUP(BD213,'[9]シフト記号表（従来型・ユニット型共通）'!$C$6:$L$47,10,FALSE))</f>
        <v/>
      </c>
      <c r="BE214" s="558" t="str">
        <f>IF(BE213="","",VLOOKUP(BE213,'[9]シフト記号表（従来型・ユニット型共通）'!$C$6:$L$47,10,FALSE))</f>
        <v/>
      </c>
      <c r="BF214" s="2132">
        <f>IF($BI$3="４週",SUM(AA214:BB214),IF($BI$3="暦月",SUM(AA214:BE214),""))</f>
        <v>0</v>
      </c>
      <c r="BG214" s="2133"/>
      <c r="BH214" s="2134">
        <f>IF($BI$3="４週",BF214/4,IF($BI$3="暦月",(BF214/($BI$8/7)),""))</f>
        <v>0</v>
      </c>
      <c r="BI214" s="2133"/>
      <c r="BJ214" s="2129"/>
      <c r="BK214" s="2130"/>
      <c r="BL214" s="2130"/>
      <c r="BM214" s="2130"/>
      <c r="BN214" s="2131"/>
    </row>
    <row r="215" spans="2:66" ht="20.25" customHeight="1" x14ac:dyDescent="0.15">
      <c r="B215" s="2049">
        <f>B213+1</f>
        <v>100</v>
      </c>
      <c r="C215" s="2420"/>
      <c r="D215" s="2422"/>
      <c r="E215" s="2036"/>
      <c r="F215" s="2423"/>
      <c r="G215" s="2121"/>
      <c r="H215" s="2122"/>
      <c r="I215" s="767"/>
      <c r="J215" s="768"/>
      <c r="K215" s="767"/>
      <c r="L215" s="768"/>
      <c r="M215" s="2123"/>
      <c r="N215" s="2124"/>
      <c r="O215" s="2125"/>
      <c r="P215" s="2126"/>
      <c r="Q215" s="2126"/>
      <c r="R215" s="2122"/>
      <c r="S215" s="2066"/>
      <c r="T215" s="2067"/>
      <c r="U215" s="2067"/>
      <c r="V215" s="2067"/>
      <c r="W215" s="2068"/>
      <c r="X215" s="769" t="s">
        <v>887</v>
      </c>
      <c r="Y215" s="770"/>
      <c r="Z215" s="771"/>
      <c r="AA215" s="549"/>
      <c r="AB215" s="550"/>
      <c r="AC215" s="550"/>
      <c r="AD215" s="550"/>
      <c r="AE215" s="550"/>
      <c r="AF215" s="550"/>
      <c r="AG215" s="551"/>
      <c r="AH215" s="549"/>
      <c r="AI215" s="550"/>
      <c r="AJ215" s="550"/>
      <c r="AK215" s="550"/>
      <c r="AL215" s="550"/>
      <c r="AM215" s="550"/>
      <c r="AN215" s="551"/>
      <c r="AO215" s="549"/>
      <c r="AP215" s="550"/>
      <c r="AQ215" s="550"/>
      <c r="AR215" s="550"/>
      <c r="AS215" s="550"/>
      <c r="AT215" s="550"/>
      <c r="AU215" s="551"/>
      <c r="AV215" s="549"/>
      <c r="AW215" s="550"/>
      <c r="AX215" s="550"/>
      <c r="AY215" s="550"/>
      <c r="AZ215" s="550"/>
      <c r="BA215" s="550"/>
      <c r="BB215" s="551"/>
      <c r="BC215" s="549"/>
      <c r="BD215" s="550"/>
      <c r="BE215" s="772"/>
      <c r="BF215" s="2127"/>
      <c r="BG215" s="2128"/>
      <c r="BH215" s="2116"/>
      <c r="BI215" s="2117"/>
      <c r="BJ215" s="2118"/>
      <c r="BK215" s="2119"/>
      <c r="BL215" s="2119"/>
      <c r="BM215" s="2119"/>
      <c r="BN215" s="2120"/>
    </row>
    <row r="216" spans="2:66" ht="20.25" customHeight="1" thickBot="1" x14ac:dyDescent="0.2">
      <c r="B216" s="2147"/>
      <c r="C216" s="2429"/>
      <c r="D216" s="2430"/>
      <c r="E216" s="2431"/>
      <c r="F216" s="2432"/>
      <c r="G216" s="2148"/>
      <c r="H216" s="2149"/>
      <c r="I216" s="781"/>
      <c r="J216" s="782">
        <f>G215</f>
        <v>0</v>
      </c>
      <c r="K216" s="781"/>
      <c r="L216" s="782">
        <f>M215</f>
        <v>0</v>
      </c>
      <c r="M216" s="2150"/>
      <c r="N216" s="2151"/>
      <c r="O216" s="2152"/>
      <c r="P216" s="2153"/>
      <c r="Q216" s="2153"/>
      <c r="R216" s="2149"/>
      <c r="S216" s="2154"/>
      <c r="T216" s="2155"/>
      <c r="U216" s="2155"/>
      <c r="V216" s="2155"/>
      <c r="W216" s="2156"/>
      <c r="X216" s="784" t="s">
        <v>888</v>
      </c>
      <c r="Y216" s="785"/>
      <c r="Z216" s="786"/>
      <c r="AA216" s="787" t="str">
        <f>IF(AA215="","",VLOOKUP(AA215,'[9]シフト記号表（従来型・ユニット型共通）'!$C$6:$L$47,10,FALSE))</f>
        <v/>
      </c>
      <c r="AB216" s="788" t="str">
        <f>IF(AB215="","",VLOOKUP(AB215,'[9]シフト記号表（従来型・ユニット型共通）'!$C$6:$L$47,10,FALSE))</f>
        <v/>
      </c>
      <c r="AC216" s="788" t="str">
        <f>IF(AC215="","",VLOOKUP(AC215,'[9]シフト記号表（従来型・ユニット型共通）'!$C$6:$L$47,10,FALSE))</f>
        <v/>
      </c>
      <c r="AD216" s="788" t="str">
        <f>IF(AD215="","",VLOOKUP(AD215,'[9]シフト記号表（従来型・ユニット型共通）'!$C$6:$L$47,10,FALSE))</f>
        <v/>
      </c>
      <c r="AE216" s="788" t="str">
        <f>IF(AE215="","",VLOOKUP(AE215,'[9]シフト記号表（従来型・ユニット型共通）'!$C$6:$L$47,10,FALSE))</f>
        <v/>
      </c>
      <c r="AF216" s="788" t="str">
        <f>IF(AF215="","",VLOOKUP(AF215,'[9]シフト記号表（従来型・ユニット型共通）'!$C$6:$L$47,10,FALSE))</f>
        <v/>
      </c>
      <c r="AG216" s="789" t="str">
        <f>IF(AG215="","",VLOOKUP(AG215,'[9]シフト記号表（従来型・ユニット型共通）'!$C$6:$L$47,10,FALSE))</f>
        <v/>
      </c>
      <c r="AH216" s="787" t="str">
        <f>IF(AH215="","",VLOOKUP(AH215,'[9]シフト記号表（従来型・ユニット型共通）'!$C$6:$L$47,10,FALSE))</f>
        <v/>
      </c>
      <c r="AI216" s="788" t="str">
        <f>IF(AI215="","",VLOOKUP(AI215,'[9]シフト記号表（従来型・ユニット型共通）'!$C$6:$L$47,10,FALSE))</f>
        <v/>
      </c>
      <c r="AJ216" s="788" t="str">
        <f>IF(AJ215="","",VLOOKUP(AJ215,'[9]シフト記号表（従来型・ユニット型共通）'!$C$6:$L$47,10,FALSE))</f>
        <v/>
      </c>
      <c r="AK216" s="788" t="str">
        <f>IF(AK215="","",VLOOKUP(AK215,'[9]シフト記号表（従来型・ユニット型共通）'!$C$6:$L$47,10,FALSE))</f>
        <v/>
      </c>
      <c r="AL216" s="788" t="str">
        <f>IF(AL215="","",VLOOKUP(AL215,'[9]シフト記号表（従来型・ユニット型共通）'!$C$6:$L$47,10,FALSE))</f>
        <v/>
      </c>
      <c r="AM216" s="788" t="str">
        <f>IF(AM215="","",VLOOKUP(AM215,'[9]シフト記号表（従来型・ユニット型共通）'!$C$6:$L$47,10,FALSE))</f>
        <v/>
      </c>
      <c r="AN216" s="789" t="str">
        <f>IF(AN215="","",VLOOKUP(AN215,'[9]シフト記号表（従来型・ユニット型共通）'!$C$6:$L$47,10,FALSE))</f>
        <v/>
      </c>
      <c r="AO216" s="787" t="str">
        <f>IF(AO215="","",VLOOKUP(AO215,'[9]シフト記号表（従来型・ユニット型共通）'!$C$6:$L$47,10,FALSE))</f>
        <v/>
      </c>
      <c r="AP216" s="788" t="str">
        <f>IF(AP215="","",VLOOKUP(AP215,'[9]シフト記号表（従来型・ユニット型共通）'!$C$6:$L$47,10,FALSE))</f>
        <v/>
      </c>
      <c r="AQ216" s="788" t="str">
        <f>IF(AQ215="","",VLOOKUP(AQ215,'[9]シフト記号表（従来型・ユニット型共通）'!$C$6:$L$47,10,FALSE))</f>
        <v/>
      </c>
      <c r="AR216" s="788" t="str">
        <f>IF(AR215="","",VLOOKUP(AR215,'[9]シフト記号表（従来型・ユニット型共通）'!$C$6:$L$47,10,FALSE))</f>
        <v/>
      </c>
      <c r="AS216" s="788" t="str">
        <f>IF(AS215="","",VLOOKUP(AS215,'[9]シフト記号表（従来型・ユニット型共通）'!$C$6:$L$47,10,FALSE))</f>
        <v/>
      </c>
      <c r="AT216" s="788" t="str">
        <f>IF(AT215="","",VLOOKUP(AT215,'[9]シフト記号表（従来型・ユニット型共通）'!$C$6:$L$47,10,FALSE))</f>
        <v/>
      </c>
      <c r="AU216" s="789" t="str">
        <f>IF(AU215="","",VLOOKUP(AU215,'[9]シフト記号表（従来型・ユニット型共通）'!$C$6:$L$47,10,FALSE))</f>
        <v/>
      </c>
      <c r="AV216" s="787" t="str">
        <f>IF(AV215="","",VLOOKUP(AV215,'[9]シフト記号表（従来型・ユニット型共通）'!$C$6:$L$47,10,FALSE))</f>
        <v/>
      </c>
      <c r="AW216" s="788" t="str">
        <f>IF(AW215="","",VLOOKUP(AW215,'[9]シフト記号表（従来型・ユニット型共通）'!$C$6:$L$47,10,FALSE))</f>
        <v/>
      </c>
      <c r="AX216" s="788" t="str">
        <f>IF(AX215="","",VLOOKUP(AX215,'[9]シフト記号表（従来型・ユニット型共通）'!$C$6:$L$47,10,FALSE))</f>
        <v/>
      </c>
      <c r="AY216" s="788" t="str">
        <f>IF(AY215="","",VLOOKUP(AY215,'[9]シフト記号表（従来型・ユニット型共通）'!$C$6:$L$47,10,FALSE))</f>
        <v/>
      </c>
      <c r="AZ216" s="788" t="str">
        <f>IF(AZ215="","",VLOOKUP(AZ215,'[9]シフト記号表（従来型・ユニット型共通）'!$C$6:$L$47,10,FALSE))</f>
        <v/>
      </c>
      <c r="BA216" s="788" t="str">
        <f>IF(BA215="","",VLOOKUP(BA215,'[9]シフト記号表（従来型・ユニット型共通）'!$C$6:$L$47,10,FALSE))</f>
        <v/>
      </c>
      <c r="BB216" s="789" t="str">
        <f>IF(BB215="","",VLOOKUP(BB215,'[9]シフト記号表（従来型・ユニット型共通）'!$C$6:$L$47,10,FALSE))</f>
        <v/>
      </c>
      <c r="BC216" s="787" t="str">
        <f>IF(BC215="","",VLOOKUP(BC215,'[9]シフト記号表（従来型・ユニット型共通）'!$C$6:$L$47,10,FALSE))</f>
        <v/>
      </c>
      <c r="BD216" s="788" t="str">
        <f>IF(BD215="","",VLOOKUP(BD215,'[9]シフト記号表（従来型・ユニット型共通）'!$C$6:$L$47,10,FALSE))</f>
        <v/>
      </c>
      <c r="BE216" s="788" t="str">
        <f>IF(BE215="","",VLOOKUP(BE215,'[9]シフト記号表（従来型・ユニット型共通）'!$C$6:$L$47,10,FALSE))</f>
        <v/>
      </c>
      <c r="BF216" s="2144">
        <f>IF($BI$3="４週",SUM(AA216:BB216),IF($BI$3="暦月",SUM(AA216:BE216),""))</f>
        <v>0</v>
      </c>
      <c r="BG216" s="2145"/>
      <c r="BH216" s="2146">
        <f>IF($BI$3="４週",BF216/4,IF($BI$3="暦月",(BF216/($BI$8/7)),""))</f>
        <v>0</v>
      </c>
      <c r="BI216" s="2145"/>
      <c r="BJ216" s="2141"/>
      <c r="BK216" s="2142"/>
      <c r="BL216" s="2142"/>
      <c r="BM216" s="2142"/>
      <c r="BN216" s="2143"/>
    </row>
    <row r="217" spans="2:66" ht="20.25" customHeight="1" x14ac:dyDescent="0.15">
      <c r="B217" s="790"/>
      <c r="C217" s="790"/>
      <c r="D217" s="790"/>
      <c r="E217" s="790"/>
      <c r="F217" s="790"/>
      <c r="G217" s="791"/>
      <c r="H217" s="791"/>
      <c r="I217" s="791"/>
      <c r="J217" s="791"/>
      <c r="K217" s="791"/>
      <c r="L217" s="791"/>
      <c r="M217" s="792"/>
      <c r="N217" s="792"/>
      <c r="O217" s="791"/>
      <c r="P217" s="791"/>
      <c r="Q217" s="791"/>
      <c r="R217" s="791"/>
      <c r="S217" s="793"/>
      <c r="T217" s="793"/>
      <c r="U217" s="793"/>
      <c r="V217" s="794"/>
      <c r="W217" s="794"/>
      <c r="X217" s="794"/>
      <c r="Y217" s="795"/>
      <c r="Z217" s="796"/>
      <c r="AA217" s="797"/>
      <c r="AB217" s="797"/>
      <c r="AC217" s="797"/>
      <c r="AD217" s="797"/>
      <c r="AE217" s="797"/>
      <c r="AF217" s="797"/>
      <c r="AG217" s="797"/>
      <c r="AH217" s="797"/>
      <c r="AI217" s="797"/>
      <c r="AJ217" s="797"/>
      <c r="AK217" s="797"/>
      <c r="AL217" s="797"/>
      <c r="AM217" s="797"/>
      <c r="AN217" s="797"/>
      <c r="AO217" s="797"/>
      <c r="AP217" s="797"/>
      <c r="AQ217" s="797"/>
      <c r="AR217" s="797"/>
      <c r="AS217" s="797"/>
      <c r="AT217" s="797"/>
      <c r="AU217" s="797"/>
      <c r="AV217" s="797"/>
      <c r="AW217" s="797"/>
      <c r="AX217" s="797"/>
      <c r="AY217" s="797"/>
      <c r="AZ217" s="797"/>
      <c r="BA217" s="797"/>
      <c r="BB217" s="797"/>
      <c r="BC217" s="797"/>
      <c r="BD217" s="797"/>
      <c r="BE217" s="797"/>
      <c r="BF217" s="797"/>
      <c r="BG217" s="797"/>
      <c r="BH217" s="798"/>
      <c r="BI217" s="798"/>
      <c r="BJ217" s="793"/>
      <c r="BK217" s="793"/>
      <c r="BL217" s="793"/>
      <c r="BM217" s="793"/>
      <c r="BN217" s="793"/>
    </row>
    <row r="218" spans="2:66" ht="20.25" customHeight="1" x14ac:dyDescent="0.15">
      <c r="B218" s="790"/>
      <c r="C218" s="790"/>
      <c r="D218" s="790"/>
      <c r="E218" s="790"/>
      <c r="F218" s="790"/>
      <c r="G218" s="791"/>
      <c r="H218" s="791"/>
      <c r="I218" s="791"/>
      <c r="J218" s="791"/>
      <c r="K218" s="791"/>
      <c r="L218" s="791"/>
      <c r="M218" s="895"/>
      <c r="N218" s="896" t="s">
        <v>943</v>
      </c>
      <c r="O218" s="896"/>
      <c r="P218" s="896"/>
      <c r="Q218" s="896"/>
      <c r="R218" s="896"/>
      <c r="S218" s="896"/>
      <c r="T218" s="896"/>
      <c r="U218" s="896"/>
      <c r="V218" s="896"/>
      <c r="W218" s="896"/>
      <c r="X218" s="897"/>
      <c r="Y218" s="896"/>
      <c r="Z218" s="896"/>
      <c r="AA218" s="896"/>
      <c r="AB218" s="896"/>
      <c r="AC218" s="896"/>
      <c r="AD218" s="898"/>
      <c r="AE218" s="898"/>
      <c r="AF218" s="898"/>
      <c r="AG218" s="898"/>
      <c r="AH218" s="898"/>
      <c r="AI218" s="898"/>
      <c r="AJ218" s="898"/>
      <c r="AK218" s="898"/>
      <c r="AL218" s="898"/>
      <c r="AM218" s="898"/>
      <c r="AN218" s="898"/>
      <c r="AO218" s="898"/>
      <c r="AP218" s="898"/>
      <c r="AQ218" s="898"/>
      <c r="AR218" s="898"/>
      <c r="AS218" s="898"/>
      <c r="AT218" s="898"/>
      <c r="AU218" s="898"/>
      <c r="AV218" s="898"/>
      <c r="AW218" s="898"/>
      <c r="AX218" s="898"/>
      <c r="AY218" s="898"/>
      <c r="AZ218" s="898"/>
      <c r="BA218" s="898"/>
      <c r="BB218" s="898"/>
      <c r="BC218" s="898"/>
      <c r="BD218" s="898"/>
      <c r="BE218" s="898"/>
      <c r="BF218" s="898"/>
      <c r="BG218" s="898"/>
      <c r="BH218" s="899"/>
      <c r="BI218" s="798"/>
      <c r="BJ218" s="793"/>
      <c r="BK218" s="793"/>
      <c r="BL218" s="793"/>
      <c r="BM218" s="793"/>
      <c r="BN218" s="793"/>
    </row>
    <row r="219" spans="2:66" ht="20.25" customHeight="1" x14ac:dyDescent="0.15">
      <c r="B219" s="790"/>
      <c r="C219" s="790"/>
      <c r="D219" s="790"/>
      <c r="E219" s="790"/>
      <c r="F219" s="790"/>
      <c r="G219" s="791"/>
      <c r="H219" s="791"/>
      <c r="I219" s="791"/>
      <c r="J219" s="791"/>
      <c r="K219" s="791"/>
      <c r="L219" s="791"/>
      <c r="M219" s="895"/>
      <c r="N219" s="896"/>
      <c r="O219" s="896" t="s">
        <v>933</v>
      </c>
      <c r="P219" s="896"/>
      <c r="Q219" s="896"/>
      <c r="R219" s="896"/>
      <c r="S219" s="896"/>
      <c r="T219" s="896"/>
      <c r="U219" s="896"/>
      <c r="V219" s="896"/>
      <c r="W219" s="896"/>
      <c r="X219" s="897"/>
      <c r="Y219" s="896"/>
      <c r="Z219" s="896"/>
      <c r="AA219" s="896"/>
      <c r="AB219" s="896"/>
      <c r="AC219" s="896"/>
      <c r="AD219" s="898"/>
      <c r="AE219" s="896" t="s">
        <v>934</v>
      </c>
      <c r="AF219" s="896"/>
      <c r="AG219" s="896"/>
      <c r="AH219" s="896"/>
      <c r="AI219" s="896"/>
      <c r="AJ219" s="896"/>
      <c r="AK219" s="896"/>
      <c r="AL219" s="896"/>
      <c r="AM219" s="896"/>
      <c r="AN219" s="897"/>
      <c r="AO219" s="896"/>
      <c r="AP219" s="896"/>
      <c r="AQ219" s="896"/>
      <c r="AR219" s="896"/>
      <c r="AS219" s="898"/>
      <c r="AT219" s="898"/>
      <c r="AU219" s="896" t="s">
        <v>935</v>
      </c>
      <c r="AV219" s="898"/>
      <c r="AW219" s="898"/>
      <c r="AX219" s="898"/>
      <c r="AY219" s="898"/>
      <c r="AZ219" s="898"/>
      <c r="BA219" s="898"/>
      <c r="BB219" s="898"/>
      <c r="BC219" s="898"/>
      <c r="BD219" s="898"/>
      <c r="BE219" s="898"/>
      <c r="BF219" s="898"/>
      <c r="BG219" s="898"/>
      <c r="BH219" s="899"/>
      <c r="BI219" s="798"/>
      <c r="BJ219" s="2387"/>
      <c r="BK219" s="2387"/>
      <c r="BL219" s="2387"/>
      <c r="BM219" s="2387"/>
      <c r="BN219" s="793"/>
    </row>
    <row r="220" spans="2:66" ht="20.25" customHeight="1" x14ac:dyDescent="0.15">
      <c r="B220" s="790"/>
      <c r="C220" s="790"/>
      <c r="D220" s="790"/>
      <c r="E220" s="790"/>
      <c r="F220" s="790"/>
      <c r="G220" s="791"/>
      <c r="H220" s="791"/>
      <c r="I220" s="791"/>
      <c r="J220" s="791"/>
      <c r="K220" s="791"/>
      <c r="L220" s="791"/>
      <c r="M220" s="895"/>
      <c r="N220" s="896"/>
      <c r="O220" s="2388" t="s">
        <v>692</v>
      </c>
      <c r="P220" s="2388"/>
      <c r="Q220" s="2388" t="s">
        <v>693</v>
      </c>
      <c r="R220" s="2388"/>
      <c r="S220" s="2388"/>
      <c r="T220" s="2388"/>
      <c r="U220" s="896"/>
      <c r="V220" s="2383" t="s">
        <v>694</v>
      </c>
      <c r="W220" s="2383"/>
      <c r="X220" s="2383"/>
      <c r="Y220" s="2383"/>
      <c r="Z220" s="605"/>
      <c r="AA220" s="900" t="s">
        <v>695</v>
      </c>
      <c r="AB220" s="900"/>
      <c r="AC220" s="725"/>
      <c r="AD220" s="898"/>
      <c r="AE220" s="2388" t="s">
        <v>692</v>
      </c>
      <c r="AF220" s="2388"/>
      <c r="AG220" s="2388" t="s">
        <v>693</v>
      </c>
      <c r="AH220" s="2388"/>
      <c r="AI220" s="2388"/>
      <c r="AJ220" s="2388"/>
      <c r="AK220" s="896"/>
      <c r="AL220" s="2383" t="s">
        <v>694</v>
      </c>
      <c r="AM220" s="2383"/>
      <c r="AN220" s="2383"/>
      <c r="AO220" s="2383"/>
      <c r="AP220" s="605"/>
      <c r="AQ220" s="900" t="s">
        <v>695</v>
      </c>
      <c r="AR220" s="900"/>
      <c r="AS220" s="898"/>
      <c r="AT220" s="898"/>
      <c r="AU220" s="898"/>
      <c r="AV220" s="898"/>
      <c r="AW220" s="898"/>
      <c r="AX220" s="898"/>
      <c r="AY220" s="898"/>
      <c r="AZ220" s="898"/>
      <c r="BA220" s="898"/>
      <c r="BB220" s="898"/>
      <c r="BC220" s="898"/>
      <c r="BD220" s="898"/>
      <c r="BE220" s="898"/>
      <c r="BF220" s="898"/>
      <c r="BG220" s="898"/>
      <c r="BH220" s="899"/>
      <c r="BI220" s="798"/>
      <c r="BJ220" s="2384"/>
      <c r="BK220" s="2384"/>
      <c r="BL220" s="2384"/>
      <c r="BM220" s="2384"/>
      <c r="BN220" s="793"/>
    </row>
    <row r="221" spans="2:66" ht="20.25" customHeight="1" x14ac:dyDescent="0.15">
      <c r="B221" s="790"/>
      <c r="C221" s="790"/>
      <c r="D221" s="790"/>
      <c r="E221" s="790"/>
      <c r="F221" s="790"/>
      <c r="G221" s="791"/>
      <c r="H221" s="791"/>
      <c r="I221" s="791"/>
      <c r="J221" s="791"/>
      <c r="K221" s="791"/>
      <c r="L221" s="791"/>
      <c r="M221" s="895"/>
      <c r="N221" s="896"/>
      <c r="O221" s="2385"/>
      <c r="P221" s="2385"/>
      <c r="Q221" s="2385" t="s">
        <v>699</v>
      </c>
      <c r="R221" s="2385"/>
      <c r="S221" s="2385" t="s">
        <v>700</v>
      </c>
      <c r="T221" s="2385"/>
      <c r="U221" s="896"/>
      <c r="V221" s="2385" t="s">
        <v>699</v>
      </c>
      <c r="W221" s="2385"/>
      <c r="X221" s="2385" t="s">
        <v>700</v>
      </c>
      <c r="Y221" s="2385"/>
      <c r="Z221" s="605"/>
      <c r="AA221" s="900" t="s">
        <v>701</v>
      </c>
      <c r="AB221" s="900"/>
      <c r="AC221" s="725"/>
      <c r="AD221" s="898"/>
      <c r="AE221" s="2385"/>
      <c r="AF221" s="2385"/>
      <c r="AG221" s="2385" t="s">
        <v>699</v>
      </c>
      <c r="AH221" s="2385"/>
      <c r="AI221" s="2385" t="s">
        <v>700</v>
      </c>
      <c r="AJ221" s="2385"/>
      <c r="AK221" s="896"/>
      <c r="AL221" s="2385" t="s">
        <v>699</v>
      </c>
      <c r="AM221" s="2385"/>
      <c r="AN221" s="2385" t="s">
        <v>700</v>
      </c>
      <c r="AO221" s="2385"/>
      <c r="AP221" s="605"/>
      <c r="AQ221" s="900" t="s">
        <v>701</v>
      </c>
      <c r="AR221" s="900"/>
      <c r="AS221" s="898"/>
      <c r="AT221" s="898"/>
      <c r="AU221" s="901" t="s">
        <v>743</v>
      </c>
      <c r="AV221" s="901"/>
      <c r="AW221" s="901"/>
      <c r="AX221" s="901"/>
      <c r="AY221" s="605"/>
      <c r="AZ221" s="900" t="s">
        <v>744</v>
      </c>
      <c r="BA221" s="901"/>
      <c r="BB221" s="901"/>
      <c r="BC221" s="901"/>
      <c r="BD221" s="605"/>
      <c r="BE221" s="2385" t="s">
        <v>698</v>
      </c>
      <c r="BF221" s="2385"/>
      <c r="BG221" s="2385"/>
      <c r="BH221" s="2385"/>
      <c r="BI221" s="798"/>
      <c r="BJ221" s="2382"/>
      <c r="BK221" s="2382"/>
      <c r="BL221" s="2382"/>
      <c r="BM221" s="2382"/>
      <c r="BN221" s="793"/>
    </row>
    <row r="222" spans="2:66" ht="20.25" customHeight="1" x14ac:dyDescent="0.15">
      <c r="B222" s="790"/>
      <c r="C222" s="790"/>
      <c r="D222" s="790"/>
      <c r="E222" s="790"/>
      <c r="F222" s="790"/>
      <c r="G222" s="791"/>
      <c r="H222" s="791"/>
      <c r="I222" s="791"/>
      <c r="J222" s="791"/>
      <c r="K222" s="791"/>
      <c r="L222" s="791"/>
      <c r="M222" s="895"/>
      <c r="N222" s="896"/>
      <c r="O222" s="2394" t="s">
        <v>702</v>
      </c>
      <c r="P222" s="2394"/>
      <c r="Q222" s="2396">
        <f>SUMIFS($BF$17:$BF$216,$J$17:$J$216,"看護職員",$L$17:$L$216,"A")</f>
        <v>0</v>
      </c>
      <c r="R222" s="2396"/>
      <c r="S222" s="2389">
        <f>SUMIFS($BH$17:$BH$216,$J$17:$J$216,"看護職員",$L$17:$L$216,"A")</f>
        <v>0</v>
      </c>
      <c r="T222" s="2389"/>
      <c r="U222" s="903"/>
      <c r="V222" s="2390">
        <v>0</v>
      </c>
      <c r="W222" s="2390"/>
      <c r="X222" s="2390">
        <v>0</v>
      </c>
      <c r="Y222" s="2390"/>
      <c r="Z222" s="904"/>
      <c r="AA222" s="2391">
        <v>0</v>
      </c>
      <c r="AB222" s="2392"/>
      <c r="AC222" s="725"/>
      <c r="AD222" s="898"/>
      <c r="AE222" s="2394" t="s">
        <v>702</v>
      </c>
      <c r="AF222" s="2394"/>
      <c r="AG222" s="2396">
        <f>SUMIFS($BF$17:$BF$216,$J$17:$J$216,"介護職員",$L$17:$L$216,"A")</f>
        <v>0</v>
      </c>
      <c r="AH222" s="2396"/>
      <c r="AI222" s="2389">
        <f>SUMIFS($BH$17:$BH$216,$J$17:$J$216,"介護職員",$L$17:$L$216,"A")</f>
        <v>0</v>
      </c>
      <c r="AJ222" s="2389"/>
      <c r="AK222" s="903"/>
      <c r="AL222" s="2390">
        <v>0</v>
      </c>
      <c r="AM222" s="2390"/>
      <c r="AN222" s="2390">
        <v>0</v>
      </c>
      <c r="AO222" s="2390"/>
      <c r="AP222" s="904"/>
      <c r="AQ222" s="2391">
        <v>0</v>
      </c>
      <c r="AR222" s="2392"/>
      <c r="AS222" s="898"/>
      <c r="AT222" s="898"/>
      <c r="AU222" s="2393">
        <f>Y236</f>
        <v>0</v>
      </c>
      <c r="AV222" s="2394"/>
      <c r="AW222" s="2394"/>
      <c r="AX222" s="2394"/>
      <c r="AY222" s="905" t="s">
        <v>722</v>
      </c>
      <c r="AZ222" s="2393">
        <f>AO236</f>
        <v>0</v>
      </c>
      <c r="BA222" s="2395"/>
      <c r="BB222" s="2395"/>
      <c r="BC222" s="2395"/>
      <c r="BD222" s="905" t="s">
        <v>718</v>
      </c>
      <c r="BE222" s="2386">
        <f>ROUNDDOWN(AU222+AZ222,1)</f>
        <v>0</v>
      </c>
      <c r="BF222" s="2386"/>
      <c r="BG222" s="2386"/>
      <c r="BH222" s="2386"/>
      <c r="BI222" s="798"/>
      <c r="BJ222" s="906"/>
      <c r="BK222" s="906"/>
      <c r="BL222" s="906"/>
      <c r="BM222" s="906"/>
      <c r="BN222" s="793"/>
    </row>
    <row r="223" spans="2:66" ht="20.25" customHeight="1" x14ac:dyDescent="0.15">
      <c r="B223" s="790"/>
      <c r="C223" s="790"/>
      <c r="D223" s="790"/>
      <c r="E223" s="790"/>
      <c r="F223" s="790"/>
      <c r="G223" s="791"/>
      <c r="H223" s="791"/>
      <c r="I223" s="791"/>
      <c r="J223" s="791"/>
      <c r="K223" s="791"/>
      <c r="L223" s="791"/>
      <c r="M223" s="895"/>
      <c r="N223" s="896"/>
      <c r="O223" s="2394" t="s">
        <v>704</v>
      </c>
      <c r="P223" s="2394"/>
      <c r="Q223" s="2396">
        <f>SUMIFS($BF$17:$BF$216,$J$17:$J$216,"看護職員",$L$17:$L$216,"B")</f>
        <v>0</v>
      </c>
      <c r="R223" s="2396"/>
      <c r="S223" s="2389">
        <f>SUMIFS($BH$17:$BH$216,$J$17:$J$216,"看護職員",$L$17:$L$216,"B")</f>
        <v>0</v>
      </c>
      <c r="T223" s="2389"/>
      <c r="U223" s="903"/>
      <c r="V223" s="2390">
        <v>0</v>
      </c>
      <c r="W223" s="2390"/>
      <c r="X223" s="2390">
        <v>0</v>
      </c>
      <c r="Y223" s="2390"/>
      <c r="Z223" s="904"/>
      <c r="AA223" s="2391">
        <v>0</v>
      </c>
      <c r="AB223" s="2392"/>
      <c r="AC223" s="725"/>
      <c r="AD223" s="898"/>
      <c r="AE223" s="2394" t="s">
        <v>704</v>
      </c>
      <c r="AF223" s="2394"/>
      <c r="AG223" s="2396">
        <f>SUMIFS($BF$17:$BF$216,$J$17:$J$216,"介護職員",$L$17:$L$216,"B")</f>
        <v>0</v>
      </c>
      <c r="AH223" s="2396"/>
      <c r="AI223" s="2389">
        <f>SUMIFS($BH$17:$BH$216,$J$17:$J$216,"介護職員",$L$17:$L$216,"B")</f>
        <v>0</v>
      </c>
      <c r="AJ223" s="2389"/>
      <c r="AK223" s="903"/>
      <c r="AL223" s="2390">
        <v>0</v>
      </c>
      <c r="AM223" s="2390"/>
      <c r="AN223" s="2390">
        <v>0</v>
      </c>
      <c r="AO223" s="2390"/>
      <c r="AP223" s="904"/>
      <c r="AQ223" s="2391">
        <v>0</v>
      </c>
      <c r="AR223" s="2392"/>
      <c r="AS223" s="898"/>
      <c r="AT223" s="898"/>
      <c r="AU223" s="898"/>
      <c r="AV223" s="898"/>
      <c r="AW223" s="898"/>
      <c r="AX223" s="898"/>
      <c r="AY223" s="898"/>
      <c r="AZ223" s="898"/>
      <c r="BA223" s="898"/>
      <c r="BB223" s="898"/>
      <c r="BC223" s="898"/>
      <c r="BD223" s="898"/>
      <c r="BE223" s="898"/>
      <c r="BF223" s="898"/>
      <c r="BG223" s="898"/>
      <c r="BH223" s="899"/>
      <c r="BI223" s="798"/>
      <c r="BJ223" s="793"/>
      <c r="BK223" s="793"/>
      <c r="BL223" s="793"/>
      <c r="BM223" s="793"/>
      <c r="BN223" s="793"/>
    </row>
    <row r="224" spans="2:66" ht="20.25" customHeight="1" x14ac:dyDescent="0.15">
      <c r="B224" s="790"/>
      <c r="C224" s="790"/>
      <c r="D224" s="790"/>
      <c r="E224" s="790"/>
      <c r="F224" s="790"/>
      <c r="G224" s="791"/>
      <c r="H224" s="791"/>
      <c r="I224" s="791"/>
      <c r="J224" s="791"/>
      <c r="K224" s="791"/>
      <c r="L224" s="791"/>
      <c r="M224" s="895"/>
      <c r="N224" s="896"/>
      <c r="O224" s="2394" t="s">
        <v>706</v>
      </c>
      <c r="P224" s="2394"/>
      <c r="Q224" s="2396">
        <f>SUMIFS($BF$17:$BF$216,$J$17:$J$216,"看護職員",$L$17:$L$216,"C")</f>
        <v>0</v>
      </c>
      <c r="R224" s="2396"/>
      <c r="S224" s="2389">
        <f>SUMIFS($BH$17:$BH$216,$J$17:$J$216,"看護職員",$L$17:$L$216,"C")</f>
        <v>0</v>
      </c>
      <c r="T224" s="2389"/>
      <c r="U224" s="903"/>
      <c r="V224" s="2390">
        <v>0</v>
      </c>
      <c r="W224" s="2390"/>
      <c r="X224" s="2397">
        <v>0</v>
      </c>
      <c r="Y224" s="2397"/>
      <c r="Z224" s="904"/>
      <c r="AA224" s="2398" t="s">
        <v>708</v>
      </c>
      <c r="AB224" s="2399"/>
      <c r="AC224" s="725"/>
      <c r="AD224" s="898"/>
      <c r="AE224" s="2394" t="s">
        <v>706</v>
      </c>
      <c r="AF224" s="2394"/>
      <c r="AG224" s="2396">
        <f>SUMIFS($BF$17:$BF$216,$J$17:$J$216,"介護職員",$L$17:$L$216,"C")</f>
        <v>0</v>
      </c>
      <c r="AH224" s="2396"/>
      <c r="AI224" s="2389">
        <f>SUMIFS($BH$17:$BH$216,$J$17:$J$216,"介護職員",$L$17:$L$216,"C")</f>
        <v>0</v>
      </c>
      <c r="AJ224" s="2389"/>
      <c r="AK224" s="903"/>
      <c r="AL224" s="2390">
        <v>0</v>
      </c>
      <c r="AM224" s="2390"/>
      <c r="AN224" s="2397">
        <v>0</v>
      </c>
      <c r="AO224" s="2397"/>
      <c r="AP224" s="904"/>
      <c r="AQ224" s="2398" t="s">
        <v>708</v>
      </c>
      <c r="AR224" s="2399"/>
      <c r="AS224" s="898"/>
      <c r="AT224" s="898"/>
      <c r="AU224" s="898"/>
      <c r="AV224" s="898"/>
      <c r="AW224" s="898"/>
      <c r="AX224" s="898"/>
      <c r="AY224" s="898"/>
      <c r="AZ224" s="898"/>
      <c r="BA224" s="898"/>
      <c r="BB224" s="898"/>
      <c r="BC224" s="898"/>
      <c r="BD224" s="898"/>
      <c r="BE224" s="898"/>
      <c r="BF224" s="898"/>
      <c r="BG224" s="898"/>
      <c r="BH224" s="899"/>
      <c r="BI224" s="798"/>
      <c r="BJ224" s="793"/>
      <c r="BK224" s="793"/>
      <c r="BL224" s="793"/>
      <c r="BM224" s="793"/>
      <c r="BN224" s="793"/>
    </row>
    <row r="225" spans="2:66" ht="20.25" customHeight="1" x14ac:dyDescent="0.15">
      <c r="B225" s="790"/>
      <c r="C225" s="790"/>
      <c r="D225" s="790"/>
      <c r="E225" s="790"/>
      <c r="F225" s="790"/>
      <c r="G225" s="791"/>
      <c r="H225" s="791"/>
      <c r="I225" s="791"/>
      <c r="J225" s="791"/>
      <c r="K225" s="791"/>
      <c r="L225" s="791"/>
      <c r="M225" s="895"/>
      <c r="N225" s="896"/>
      <c r="O225" s="2394" t="s">
        <v>709</v>
      </c>
      <c r="P225" s="2394"/>
      <c r="Q225" s="2396">
        <f>SUMIFS($BF$17:$BF$216,$J$17:$J$216,"看護職員",$L$17:$L$216,"D")</f>
        <v>0</v>
      </c>
      <c r="R225" s="2396"/>
      <c r="S225" s="2389">
        <f>SUMIFS($BH$17:$BH$216,$J$17:$J$216,"看護職員",$L$17:$L$216,"D")</f>
        <v>0</v>
      </c>
      <c r="T225" s="2389"/>
      <c r="U225" s="903"/>
      <c r="V225" s="2390">
        <v>0</v>
      </c>
      <c r="W225" s="2390"/>
      <c r="X225" s="2397">
        <v>0</v>
      </c>
      <c r="Y225" s="2397"/>
      <c r="Z225" s="904"/>
      <c r="AA225" s="2398" t="s">
        <v>708</v>
      </c>
      <c r="AB225" s="2399"/>
      <c r="AC225" s="725"/>
      <c r="AD225" s="898"/>
      <c r="AE225" s="2394" t="s">
        <v>709</v>
      </c>
      <c r="AF225" s="2394"/>
      <c r="AG225" s="2396">
        <f>SUMIFS($BF$17:$BF$216,$J$17:$J$216,"介護職員",$L$17:$L$216,"D")</f>
        <v>0</v>
      </c>
      <c r="AH225" s="2396"/>
      <c r="AI225" s="2389">
        <f>SUMIFS($BH$17:$BH$216,$J$17:$J$216,"介護職員",$L$17:$L$216,"D")</f>
        <v>0</v>
      </c>
      <c r="AJ225" s="2389"/>
      <c r="AK225" s="903"/>
      <c r="AL225" s="2390">
        <v>0</v>
      </c>
      <c r="AM225" s="2390"/>
      <c r="AN225" s="2397">
        <v>0</v>
      </c>
      <c r="AO225" s="2397"/>
      <c r="AP225" s="904"/>
      <c r="AQ225" s="2398" t="s">
        <v>708</v>
      </c>
      <c r="AR225" s="2399"/>
      <c r="AS225" s="898"/>
      <c r="AT225" s="898"/>
      <c r="AU225" s="896" t="s">
        <v>691</v>
      </c>
      <c r="AV225" s="896"/>
      <c r="AW225" s="896"/>
      <c r="AX225" s="896"/>
      <c r="AY225" s="896"/>
      <c r="AZ225" s="896"/>
      <c r="BA225" s="898"/>
      <c r="BB225" s="898"/>
      <c r="BC225" s="898"/>
      <c r="BD225" s="898"/>
      <c r="BE225" s="898"/>
      <c r="BF225" s="898"/>
      <c r="BG225" s="898"/>
      <c r="BH225" s="899"/>
      <c r="BI225" s="798"/>
      <c r="BJ225" s="793"/>
      <c r="BK225" s="793"/>
      <c r="BL225" s="793"/>
      <c r="BM225" s="793"/>
      <c r="BN225" s="793"/>
    </row>
    <row r="226" spans="2:66" ht="20.25" customHeight="1" x14ac:dyDescent="0.15">
      <c r="B226" s="790"/>
      <c r="C226" s="790"/>
      <c r="D226" s="790"/>
      <c r="E226" s="790"/>
      <c r="F226" s="790"/>
      <c r="G226" s="791"/>
      <c r="H226" s="791"/>
      <c r="I226" s="791"/>
      <c r="J226" s="791"/>
      <c r="K226" s="791"/>
      <c r="L226" s="791"/>
      <c r="M226" s="895"/>
      <c r="N226" s="896"/>
      <c r="O226" s="2394" t="s">
        <v>698</v>
      </c>
      <c r="P226" s="2394"/>
      <c r="Q226" s="2396">
        <f>SUM(Q222:R225)</f>
        <v>0</v>
      </c>
      <c r="R226" s="2396"/>
      <c r="S226" s="2389">
        <f>SUM(S222:T225)</f>
        <v>0</v>
      </c>
      <c r="T226" s="2389"/>
      <c r="U226" s="903"/>
      <c r="V226" s="2396">
        <f>SUM(V222:W225)</f>
        <v>0</v>
      </c>
      <c r="W226" s="2396"/>
      <c r="X226" s="2389">
        <f>SUM(X222:Y225)</f>
        <v>0</v>
      </c>
      <c r="Y226" s="2389"/>
      <c r="Z226" s="904"/>
      <c r="AA226" s="2407">
        <f>SUM(AA222:AB223)</f>
        <v>0</v>
      </c>
      <c r="AB226" s="2408"/>
      <c r="AC226" s="725"/>
      <c r="AD226" s="898"/>
      <c r="AE226" s="2394" t="s">
        <v>698</v>
      </c>
      <c r="AF226" s="2394"/>
      <c r="AG226" s="2396">
        <f>SUM(AG222:AH225)</f>
        <v>0</v>
      </c>
      <c r="AH226" s="2396"/>
      <c r="AI226" s="2389">
        <f>SUM(AI222:AJ225)</f>
        <v>0</v>
      </c>
      <c r="AJ226" s="2389"/>
      <c r="AK226" s="903"/>
      <c r="AL226" s="2396">
        <f>SUM(AL222:AM225)</f>
        <v>0</v>
      </c>
      <c r="AM226" s="2396"/>
      <c r="AN226" s="2389">
        <f>SUM(AN222:AO225)</f>
        <v>0</v>
      </c>
      <c r="AO226" s="2389"/>
      <c r="AP226" s="904"/>
      <c r="AQ226" s="2407">
        <f>SUM(AQ222:AR223)</f>
        <v>0</v>
      </c>
      <c r="AR226" s="2408"/>
      <c r="AS226" s="898"/>
      <c r="AT226" s="898"/>
      <c r="AU226" s="2394" t="s">
        <v>696</v>
      </c>
      <c r="AV226" s="2394"/>
      <c r="AW226" s="2394" t="s">
        <v>697</v>
      </c>
      <c r="AX226" s="2394"/>
      <c r="AY226" s="2394"/>
      <c r="AZ226" s="2394"/>
      <c r="BA226" s="898"/>
      <c r="BB226" s="898"/>
      <c r="BC226" s="898"/>
      <c r="BD226" s="898"/>
      <c r="BE226" s="898"/>
      <c r="BF226" s="898"/>
      <c r="BG226" s="898"/>
      <c r="BH226" s="899"/>
      <c r="BI226" s="798"/>
      <c r="BJ226" s="793"/>
      <c r="BK226" s="793"/>
      <c r="BL226" s="793"/>
      <c r="BM226" s="793"/>
      <c r="BN226" s="793"/>
    </row>
    <row r="227" spans="2:66" ht="20.25" customHeight="1" x14ac:dyDescent="0.15">
      <c r="B227" s="790"/>
      <c r="C227" s="790"/>
      <c r="D227" s="790"/>
      <c r="E227" s="790"/>
      <c r="F227" s="790"/>
      <c r="G227" s="791"/>
      <c r="H227" s="791"/>
      <c r="I227" s="791"/>
      <c r="J227" s="791"/>
      <c r="K227" s="791"/>
      <c r="L227" s="791"/>
      <c r="M227" s="895"/>
      <c r="N227" s="895"/>
      <c r="O227" s="907"/>
      <c r="P227" s="907"/>
      <c r="Q227" s="907"/>
      <c r="R227" s="907"/>
      <c r="S227" s="908"/>
      <c r="T227" s="908"/>
      <c r="U227" s="908"/>
      <c r="V227" s="909"/>
      <c r="W227" s="909"/>
      <c r="X227" s="909"/>
      <c r="Y227" s="909"/>
      <c r="Z227" s="910"/>
      <c r="AA227" s="898"/>
      <c r="AB227" s="898"/>
      <c r="AC227" s="898"/>
      <c r="AD227" s="898"/>
      <c r="AE227" s="907"/>
      <c r="AF227" s="907"/>
      <c r="AG227" s="907"/>
      <c r="AH227" s="907"/>
      <c r="AI227" s="908"/>
      <c r="AJ227" s="908"/>
      <c r="AK227" s="908"/>
      <c r="AL227" s="909"/>
      <c r="AM227" s="909"/>
      <c r="AN227" s="909"/>
      <c r="AO227" s="909"/>
      <c r="AP227" s="910"/>
      <c r="AQ227" s="898"/>
      <c r="AR227" s="898"/>
      <c r="AS227" s="898"/>
      <c r="AT227" s="898"/>
      <c r="AU227" s="2394" t="s">
        <v>702</v>
      </c>
      <c r="AV227" s="2394"/>
      <c r="AW227" s="2394" t="s">
        <v>703</v>
      </c>
      <c r="AX227" s="2394"/>
      <c r="AY227" s="2394"/>
      <c r="AZ227" s="2394"/>
      <c r="BA227" s="898"/>
      <c r="BB227" s="898"/>
      <c r="BC227" s="898"/>
      <c r="BD227" s="898"/>
      <c r="BE227" s="898"/>
      <c r="BF227" s="898"/>
      <c r="BG227" s="898"/>
      <c r="BH227" s="899"/>
      <c r="BI227" s="798"/>
      <c r="BJ227" s="793"/>
      <c r="BK227" s="793"/>
      <c r="BL227" s="793"/>
      <c r="BM227" s="793"/>
      <c r="BN227" s="793"/>
    </row>
    <row r="228" spans="2:66" ht="20.25" customHeight="1" x14ac:dyDescent="0.15">
      <c r="B228" s="790"/>
      <c r="C228" s="790"/>
      <c r="D228" s="790"/>
      <c r="E228" s="790"/>
      <c r="F228" s="790"/>
      <c r="G228" s="791"/>
      <c r="H228" s="791"/>
      <c r="I228" s="791"/>
      <c r="J228" s="791"/>
      <c r="K228" s="791"/>
      <c r="L228" s="791"/>
      <c r="M228" s="895"/>
      <c r="N228" s="895"/>
      <c r="O228" s="897" t="s">
        <v>711</v>
      </c>
      <c r="P228" s="896"/>
      <c r="Q228" s="896"/>
      <c r="R228" s="896"/>
      <c r="S228" s="896"/>
      <c r="T228" s="896"/>
      <c r="U228" s="478" t="s">
        <v>712</v>
      </c>
      <c r="V228" s="2403" t="s">
        <v>713</v>
      </c>
      <c r="W228" s="2404"/>
      <c r="X228" s="911"/>
      <c r="Y228" s="911"/>
      <c r="Z228" s="896"/>
      <c r="AA228" s="896"/>
      <c r="AB228" s="896"/>
      <c r="AC228" s="898"/>
      <c r="AD228" s="898"/>
      <c r="AE228" s="897" t="s">
        <v>711</v>
      </c>
      <c r="AF228" s="896"/>
      <c r="AG228" s="896"/>
      <c r="AH228" s="896"/>
      <c r="AI228" s="896"/>
      <c r="AJ228" s="896"/>
      <c r="AK228" s="478" t="s">
        <v>712</v>
      </c>
      <c r="AL228" s="2405" t="str">
        <f>V228</f>
        <v>週</v>
      </c>
      <c r="AM228" s="2406"/>
      <c r="AN228" s="911"/>
      <c r="AO228" s="911"/>
      <c r="AP228" s="896"/>
      <c r="AQ228" s="896"/>
      <c r="AR228" s="896"/>
      <c r="AS228" s="898"/>
      <c r="AT228" s="898"/>
      <c r="AU228" s="2394" t="s">
        <v>704</v>
      </c>
      <c r="AV228" s="2394"/>
      <c r="AW228" s="2394" t="s">
        <v>705</v>
      </c>
      <c r="AX228" s="2394"/>
      <c r="AY228" s="2394"/>
      <c r="AZ228" s="2394"/>
      <c r="BA228" s="898"/>
      <c r="BB228" s="898"/>
      <c r="BC228" s="898"/>
      <c r="BD228" s="898"/>
      <c r="BE228" s="898"/>
      <c r="BF228" s="898"/>
      <c r="BG228" s="898"/>
      <c r="BH228" s="899"/>
      <c r="BI228" s="798"/>
      <c r="BJ228" s="793"/>
      <c r="BK228" s="793"/>
      <c r="BL228" s="793"/>
      <c r="BM228" s="793"/>
      <c r="BN228" s="793"/>
    </row>
    <row r="229" spans="2:66" ht="20.25" customHeight="1" x14ac:dyDescent="0.15">
      <c r="B229" s="790"/>
      <c r="C229" s="790"/>
      <c r="D229" s="790"/>
      <c r="E229" s="790"/>
      <c r="F229" s="790"/>
      <c r="G229" s="791"/>
      <c r="H229" s="791"/>
      <c r="I229" s="791"/>
      <c r="J229" s="791"/>
      <c r="K229" s="791"/>
      <c r="L229" s="791"/>
      <c r="M229" s="895"/>
      <c r="N229" s="895"/>
      <c r="O229" s="896" t="s">
        <v>714</v>
      </c>
      <c r="P229" s="896"/>
      <c r="Q229" s="896"/>
      <c r="R229" s="896"/>
      <c r="S229" s="896"/>
      <c r="T229" s="896" t="s">
        <v>715</v>
      </c>
      <c r="U229" s="896"/>
      <c r="V229" s="896"/>
      <c r="W229" s="896"/>
      <c r="X229" s="897"/>
      <c r="Y229" s="896"/>
      <c r="Z229" s="896"/>
      <c r="AA229" s="896"/>
      <c r="AB229" s="896"/>
      <c r="AC229" s="898"/>
      <c r="AD229" s="898"/>
      <c r="AE229" s="896" t="s">
        <v>714</v>
      </c>
      <c r="AF229" s="896"/>
      <c r="AG229" s="896"/>
      <c r="AH229" s="896"/>
      <c r="AI229" s="896"/>
      <c r="AJ229" s="896" t="s">
        <v>715</v>
      </c>
      <c r="AK229" s="896"/>
      <c r="AL229" s="896"/>
      <c r="AM229" s="896"/>
      <c r="AN229" s="897"/>
      <c r="AO229" s="896"/>
      <c r="AP229" s="896"/>
      <c r="AQ229" s="896"/>
      <c r="AR229" s="896"/>
      <c r="AS229" s="898"/>
      <c r="AT229" s="898"/>
      <c r="AU229" s="2394" t="s">
        <v>706</v>
      </c>
      <c r="AV229" s="2394"/>
      <c r="AW229" s="2394" t="s">
        <v>707</v>
      </c>
      <c r="AX229" s="2394"/>
      <c r="AY229" s="2394"/>
      <c r="AZ229" s="2394"/>
      <c r="BA229" s="898"/>
      <c r="BB229" s="898"/>
      <c r="BC229" s="898"/>
      <c r="BD229" s="898"/>
      <c r="BE229" s="898"/>
      <c r="BF229" s="898"/>
      <c r="BG229" s="898"/>
      <c r="BH229" s="899"/>
      <c r="BI229" s="798"/>
      <c r="BJ229" s="793"/>
      <c r="BK229" s="793"/>
      <c r="BL229" s="793"/>
      <c r="BM229" s="793"/>
      <c r="BN229" s="793"/>
    </row>
    <row r="230" spans="2:66" ht="20.25" customHeight="1" x14ac:dyDescent="0.15">
      <c r="B230" s="790"/>
      <c r="C230" s="790"/>
      <c r="D230" s="790"/>
      <c r="E230" s="790"/>
      <c r="F230" s="790"/>
      <c r="G230" s="791"/>
      <c r="H230" s="791"/>
      <c r="I230" s="791"/>
      <c r="J230" s="791"/>
      <c r="K230" s="791"/>
      <c r="L230" s="791"/>
      <c r="M230" s="895"/>
      <c r="N230" s="895"/>
      <c r="O230" s="896" t="str">
        <f>IF($V$228="週","対象時間数（週平均）","対象時間数（当月合計）")</f>
        <v>対象時間数（週平均）</v>
      </c>
      <c r="P230" s="896"/>
      <c r="Q230" s="896"/>
      <c r="R230" s="896"/>
      <c r="S230" s="896"/>
      <c r="T230" s="896" t="str">
        <f>IF($V$228="週","週に勤務すべき時間数","当月に勤務すべき時間数")</f>
        <v>週に勤務すべき時間数</v>
      </c>
      <c r="U230" s="896"/>
      <c r="V230" s="896"/>
      <c r="W230" s="896"/>
      <c r="X230" s="897"/>
      <c r="Y230" s="896" t="s">
        <v>716</v>
      </c>
      <c r="Z230" s="896"/>
      <c r="AA230" s="896"/>
      <c r="AB230" s="896"/>
      <c r="AC230" s="898"/>
      <c r="AD230" s="898"/>
      <c r="AE230" s="896" t="str">
        <f>IF(AL228="週","対象時間数（週平均）","対象時間数（当月合計）")</f>
        <v>対象時間数（週平均）</v>
      </c>
      <c r="AF230" s="896"/>
      <c r="AG230" s="896"/>
      <c r="AH230" s="896"/>
      <c r="AI230" s="896"/>
      <c r="AJ230" s="896" t="str">
        <f>IF($AL$228="週","週に勤務すべき時間数","当月に勤務すべき時間数")</f>
        <v>週に勤務すべき時間数</v>
      </c>
      <c r="AK230" s="896"/>
      <c r="AL230" s="896"/>
      <c r="AM230" s="896"/>
      <c r="AN230" s="897"/>
      <c r="AO230" s="896" t="s">
        <v>716</v>
      </c>
      <c r="AP230" s="896"/>
      <c r="AQ230" s="896"/>
      <c r="AR230" s="896"/>
      <c r="AS230" s="898"/>
      <c r="AT230" s="898"/>
      <c r="AU230" s="2394" t="s">
        <v>709</v>
      </c>
      <c r="AV230" s="2394"/>
      <c r="AW230" s="2394" t="s">
        <v>710</v>
      </c>
      <c r="AX230" s="2394"/>
      <c r="AY230" s="2394"/>
      <c r="AZ230" s="2394"/>
      <c r="BA230" s="898"/>
      <c r="BB230" s="898"/>
      <c r="BC230" s="898"/>
      <c r="BD230" s="898"/>
      <c r="BE230" s="898"/>
      <c r="BF230" s="898"/>
      <c r="BG230" s="898"/>
      <c r="BH230" s="899"/>
      <c r="BI230" s="798"/>
      <c r="BJ230" s="793"/>
      <c r="BK230" s="793"/>
      <c r="BL230" s="793"/>
      <c r="BM230" s="793"/>
      <c r="BN230" s="793"/>
    </row>
    <row r="231" spans="2:66" ht="20.25" customHeight="1" x14ac:dyDescent="0.15">
      <c r="M231" s="725"/>
      <c r="N231" s="725"/>
      <c r="O231" s="2409">
        <f>IF($V$228="週",X226,V226)</f>
        <v>0</v>
      </c>
      <c r="P231" s="2409"/>
      <c r="Q231" s="2409"/>
      <c r="R231" s="2409"/>
      <c r="S231" s="905" t="s">
        <v>717</v>
      </c>
      <c r="T231" s="2394">
        <f>IF($V$228="週",$BE$6,$BI$6)</f>
        <v>40</v>
      </c>
      <c r="U231" s="2394"/>
      <c r="V231" s="2394"/>
      <c r="W231" s="2394"/>
      <c r="X231" s="905" t="s">
        <v>718</v>
      </c>
      <c r="Y231" s="2400">
        <f>ROUNDDOWN(O231/T231,1)</f>
        <v>0</v>
      </c>
      <c r="Z231" s="2400"/>
      <c r="AA231" s="2400"/>
      <c r="AB231" s="2400"/>
      <c r="AC231" s="725"/>
      <c r="AD231" s="725"/>
      <c r="AE231" s="2409">
        <f>IF($AL$228="週",AN226,AL226)</f>
        <v>0</v>
      </c>
      <c r="AF231" s="2409"/>
      <c r="AG231" s="2409"/>
      <c r="AH231" s="2409"/>
      <c r="AI231" s="905" t="s">
        <v>717</v>
      </c>
      <c r="AJ231" s="2394">
        <f>IF($AL$228="週",$BE$6,$BI$6)</f>
        <v>40</v>
      </c>
      <c r="AK231" s="2394"/>
      <c r="AL231" s="2394"/>
      <c r="AM231" s="2394"/>
      <c r="AN231" s="905" t="s">
        <v>718</v>
      </c>
      <c r="AO231" s="2400">
        <f>ROUNDDOWN(AE231/AJ231,1)</f>
        <v>0</v>
      </c>
      <c r="AP231" s="2400"/>
      <c r="AQ231" s="2400"/>
      <c r="AR231" s="2400"/>
      <c r="AS231" s="725"/>
      <c r="AT231" s="725"/>
      <c r="AU231" s="725"/>
      <c r="AV231" s="725"/>
      <c r="AW231" s="725"/>
      <c r="AX231" s="725"/>
      <c r="AY231" s="725"/>
      <c r="AZ231" s="725"/>
      <c r="BA231" s="725"/>
      <c r="BB231" s="725"/>
      <c r="BC231" s="725"/>
      <c r="BD231" s="725"/>
      <c r="BE231" s="725"/>
      <c r="BF231" s="725"/>
      <c r="BG231" s="725"/>
      <c r="BH231" s="725"/>
    </row>
    <row r="232" spans="2:66" ht="20.25" customHeight="1" x14ac:dyDescent="0.15">
      <c r="M232" s="725"/>
      <c r="N232" s="725"/>
      <c r="O232" s="896"/>
      <c r="P232" s="896"/>
      <c r="Q232" s="896"/>
      <c r="R232" s="896"/>
      <c r="S232" s="896"/>
      <c r="T232" s="896"/>
      <c r="U232" s="896"/>
      <c r="V232" s="896"/>
      <c r="W232" s="896"/>
      <c r="X232" s="897"/>
      <c r="Y232" s="896" t="s">
        <v>719</v>
      </c>
      <c r="Z232" s="896"/>
      <c r="AA232" s="896"/>
      <c r="AB232" s="896"/>
      <c r="AC232" s="725"/>
      <c r="AD232" s="725"/>
      <c r="AE232" s="896"/>
      <c r="AF232" s="896"/>
      <c r="AG232" s="896"/>
      <c r="AH232" s="896"/>
      <c r="AI232" s="896"/>
      <c r="AJ232" s="896"/>
      <c r="AK232" s="896"/>
      <c r="AL232" s="896"/>
      <c r="AM232" s="896"/>
      <c r="AN232" s="897"/>
      <c r="AO232" s="896" t="s">
        <v>719</v>
      </c>
      <c r="AP232" s="896"/>
      <c r="AQ232" s="896"/>
      <c r="AR232" s="896"/>
      <c r="AS232" s="725"/>
      <c r="AT232" s="725"/>
      <c r="AU232" s="725"/>
      <c r="AV232" s="725"/>
      <c r="AW232" s="725"/>
      <c r="AX232" s="725"/>
      <c r="AY232" s="725"/>
      <c r="AZ232" s="725"/>
      <c r="BA232" s="725"/>
      <c r="BB232" s="725"/>
      <c r="BC232" s="725"/>
      <c r="BD232" s="725"/>
      <c r="BE232" s="725"/>
      <c r="BF232" s="725"/>
      <c r="BG232" s="725"/>
      <c r="BH232" s="725"/>
    </row>
    <row r="233" spans="2:66" ht="20.25" customHeight="1" x14ac:dyDescent="0.15">
      <c r="M233" s="725"/>
      <c r="N233" s="725"/>
      <c r="O233" s="896" t="s">
        <v>936</v>
      </c>
      <c r="P233" s="896"/>
      <c r="Q233" s="896"/>
      <c r="R233" s="896"/>
      <c r="S233" s="896"/>
      <c r="T233" s="896"/>
      <c r="U233" s="896"/>
      <c r="V233" s="896"/>
      <c r="W233" s="896"/>
      <c r="X233" s="897"/>
      <c r="Y233" s="896"/>
      <c r="Z233" s="896"/>
      <c r="AA233" s="896"/>
      <c r="AB233" s="896"/>
      <c r="AC233" s="725"/>
      <c r="AD233" s="725"/>
      <c r="AE233" s="896" t="s">
        <v>937</v>
      </c>
      <c r="AF233" s="896"/>
      <c r="AG233" s="896"/>
      <c r="AH233" s="896"/>
      <c r="AI233" s="896"/>
      <c r="AJ233" s="896"/>
      <c r="AK233" s="896"/>
      <c r="AL233" s="896"/>
      <c r="AM233" s="896"/>
      <c r="AN233" s="897"/>
      <c r="AO233" s="896"/>
      <c r="AP233" s="896"/>
      <c r="AQ233" s="896"/>
      <c r="AR233" s="896"/>
      <c r="AS233" s="725"/>
      <c r="AT233" s="725"/>
      <c r="AU233" s="725"/>
      <c r="AV233" s="725"/>
      <c r="AW233" s="725"/>
      <c r="AX233" s="725"/>
      <c r="AY233" s="725"/>
      <c r="AZ233" s="725"/>
      <c r="BA233" s="725"/>
      <c r="BB233" s="725"/>
      <c r="BC233" s="725"/>
      <c r="BD233" s="725"/>
      <c r="BE233" s="725"/>
      <c r="BF233" s="725"/>
      <c r="BG233" s="725"/>
      <c r="BH233" s="725"/>
    </row>
    <row r="234" spans="2:66" ht="20.25" customHeight="1" x14ac:dyDescent="0.15">
      <c r="M234" s="725"/>
      <c r="N234" s="725"/>
      <c r="O234" s="896" t="s">
        <v>695</v>
      </c>
      <c r="P234" s="896"/>
      <c r="Q234" s="896"/>
      <c r="R234" s="896"/>
      <c r="S234" s="896"/>
      <c r="T234" s="896"/>
      <c r="U234" s="896"/>
      <c r="V234" s="896"/>
      <c r="W234" s="896"/>
      <c r="X234" s="897"/>
      <c r="Y234" s="2388"/>
      <c r="Z234" s="2388"/>
      <c r="AA234" s="2388"/>
      <c r="AB234" s="2388"/>
      <c r="AC234" s="725"/>
      <c r="AD234" s="725"/>
      <c r="AE234" s="896" t="s">
        <v>695</v>
      </c>
      <c r="AF234" s="896"/>
      <c r="AG234" s="896"/>
      <c r="AH234" s="896"/>
      <c r="AI234" s="896"/>
      <c r="AJ234" s="896"/>
      <c r="AK234" s="896"/>
      <c r="AL234" s="896"/>
      <c r="AM234" s="896"/>
      <c r="AN234" s="897"/>
      <c r="AO234" s="2388"/>
      <c r="AP234" s="2388"/>
      <c r="AQ234" s="2388"/>
      <c r="AR234" s="2388"/>
      <c r="AS234" s="725"/>
      <c r="AT234" s="725"/>
      <c r="AU234" s="725"/>
      <c r="AV234" s="725"/>
      <c r="AW234" s="725"/>
      <c r="AX234" s="725"/>
      <c r="AY234" s="725"/>
      <c r="AZ234" s="725"/>
      <c r="BA234" s="725"/>
      <c r="BB234" s="725"/>
      <c r="BC234" s="725"/>
      <c r="BD234" s="725"/>
      <c r="BE234" s="725"/>
      <c r="BF234" s="725"/>
      <c r="BG234" s="725"/>
      <c r="BH234" s="725"/>
    </row>
    <row r="235" spans="2:66" ht="20.25" customHeight="1" x14ac:dyDescent="0.15">
      <c r="M235" s="725"/>
      <c r="N235" s="725"/>
      <c r="O235" s="605" t="s">
        <v>720</v>
      </c>
      <c r="P235" s="605"/>
      <c r="Q235" s="605"/>
      <c r="R235" s="605"/>
      <c r="S235" s="605"/>
      <c r="T235" s="896" t="s">
        <v>721</v>
      </c>
      <c r="U235" s="605"/>
      <c r="V235" s="605"/>
      <c r="W235" s="605"/>
      <c r="X235" s="605"/>
      <c r="Y235" s="2385" t="s">
        <v>698</v>
      </c>
      <c r="Z235" s="2385"/>
      <c r="AA235" s="2385"/>
      <c r="AB235" s="2385"/>
      <c r="AC235" s="725"/>
      <c r="AD235" s="725"/>
      <c r="AE235" s="605" t="s">
        <v>720</v>
      </c>
      <c r="AF235" s="605"/>
      <c r="AG235" s="605"/>
      <c r="AH235" s="605"/>
      <c r="AI235" s="605"/>
      <c r="AJ235" s="896" t="s">
        <v>721</v>
      </c>
      <c r="AK235" s="605"/>
      <c r="AL235" s="605"/>
      <c r="AM235" s="605"/>
      <c r="AN235" s="605"/>
      <c r="AO235" s="2385" t="s">
        <v>698</v>
      </c>
      <c r="AP235" s="2385"/>
      <c r="AQ235" s="2385"/>
      <c r="AR235" s="2385"/>
      <c r="AS235" s="725"/>
      <c r="AT235" s="725"/>
      <c r="AU235" s="725"/>
      <c r="AV235" s="725"/>
      <c r="AW235" s="725"/>
      <c r="AX235" s="725"/>
      <c r="AY235" s="725"/>
      <c r="AZ235" s="725"/>
      <c r="BA235" s="725"/>
      <c r="BB235" s="725"/>
      <c r="BC235" s="725"/>
      <c r="BD235" s="725"/>
      <c r="BE235" s="725"/>
      <c r="BF235" s="725"/>
      <c r="BG235" s="725"/>
      <c r="BH235" s="725"/>
    </row>
    <row r="236" spans="2:66" ht="20.25" customHeight="1" x14ac:dyDescent="0.15">
      <c r="M236" s="725"/>
      <c r="N236" s="725"/>
      <c r="O236" s="2394">
        <f>AA226</f>
        <v>0</v>
      </c>
      <c r="P236" s="2394"/>
      <c r="Q236" s="2394"/>
      <c r="R236" s="2394"/>
      <c r="S236" s="905" t="s">
        <v>722</v>
      </c>
      <c r="T236" s="2400">
        <f>Y231</f>
        <v>0</v>
      </c>
      <c r="U236" s="2400"/>
      <c r="V236" s="2400"/>
      <c r="W236" s="2400"/>
      <c r="X236" s="905" t="s">
        <v>718</v>
      </c>
      <c r="Y236" s="2386">
        <f>ROUNDDOWN(O236+T236,1)</f>
        <v>0</v>
      </c>
      <c r="Z236" s="2386"/>
      <c r="AA236" s="2386"/>
      <c r="AB236" s="2386"/>
      <c r="AC236" s="912"/>
      <c r="AD236" s="912"/>
      <c r="AE236" s="2401">
        <f>AQ226</f>
        <v>0</v>
      </c>
      <c r="AF236" s="2401"/>
      <c r="AG236" s="2401"/>
      <c r="AH236" s="2401"/>
      <c r="AI236" s="910" t="s">
        <v>722</v>
      </c>
      <c r="AJ236" s="2402">
        <f>AO231</f>
        <v>0</v>
      </c>
      <c r="AK236" s="2402"/>
      <c r="AL236" s="2402"/>
      <c r="AM236" s="2402"/>
      <c r="AN236" s="910" t="s">
        <v>718</v>
      </c>
      <c r="AO236" s="2386">
        <f>ROUNDDOWN(AE236+AJ236,1)</f>
        <v>0</v>
      </c>
      <c r="AP236" s="2386"/>
      <c r="AQ236" s="2386"/>
      <c r="AR236" s="2386"/>
      <c r="AS236" s="725"/>
      <c r="AT236" s="725"/>
      <c r="AU236" s="725"/>
      <c r="AV236" s="725"/>
      <c r="AW236" s="725"/>
      <c r="AX236" s="725"/>
      <c r="AY236" s="725"/>
      <c r="AZ236" s="725"/>
      <c r="BA236" s="725"/>
      <c r="BB236" s="725"/>
      <c r="BC236" s="725"/>
      <c r="BD236" s="725"/>
      <c r="BE236" s="725"/>
      <c r="BF236" s="725"/>
      <c r="BG236" s="725"/>
      <c r="BH236" s="725"/>
    </row>
    <row r="237" spans="2:66" ht="20.25" customHeight="1" x14ac:dyDescent="0.15"/>
    <row r="238" spans="2:66" ht="20.25" customHeight="1" x14ac:dyDescent="0.15"/>
    <row r="239" spans="2:66" ht="20.25" customHeight="1" x14ac:dyDescent="0.15"/>
    <row r="240" spans="2:66"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55" ht="20.25" customHeight="1" x14ac:dyDescent="0.15"/>
    <row r="256" ht="20.25" customHeight="1" x14ac:dyDescent="0.15"/>
    <row r="283" spans="1:63" x14ac:dyDescent="0.15">
      <c r="A283" s="599"/>
      <c r="B283" s="599"/>
      <c r="C283" s="599"/>
      <c r="D283" s="599"/>
      <c r="E283" s="599"/>
      <c r="F283" s="599"/>
      <c r="G283" s="609"/>
      <c r="H283" s="609"/>
      <c r="I283" s="609"/>
      <c r="J283" s="609"/>
      <c r="K283" s="609"/>
      <c r="L283" s="609"/>
      <c r="M283" s="609"/>
      <c r="N283" s="609"/>
      <c r="O283" s="799"/>
      <c r="P283" s="799"/>
      <c r="Q283" s="799"/>
      <c r="R283" s="799"/>
      <c r="S283" s="799"/>
      <c r="T283" s="799"/>
      <c r="U283" s="799"/>
      <c r="V283" s="799"/>
      <c r="W283" s="799"/>
      <c r="X283" s="799"/>
      <c r="Y283" s="799"/>
      <c r="Z283" s="799"/>
      <c r="AA283" s="799"/>
      <c r="AB283" s="799"/>
      <c r="AC283" s="799"/>
      <c r="AD283" s="799"/>
      <c r="AE283" s="799"/>
      <c r="AF283" s="799"/>
      <c r="AG283" s="799"/>
      <c r="AH283" s="799"/>
      <c r="AI283" s="799"/>
      <c r="AJ283" s="799"/>
      <c r="AK283" s="799"/>
      <c r="AL283" s="799"/>
      <c r="AM283" s="799"/>
      <c r="AN283" s="799"/>
      <c r="AO283" s="799"/>
      <c r="AP283" s="799"/>
      <c r="AQ283" s="799"/>
      <c r="AR283" s="799"/>
      <c r="AS283" s="799"/>
      <c r="AT283" s="799"/>
      <c r="AU283" s="799"/>
      <c r="AV283" s="799"/>
      <c r="AW283" s="799"/>
      <c r="AX283" s="799"/>
      <c r="AY283" s="799"/>
      <c r="AZ283" s="799"/>
      <c r="BA283" s="799"/>
      <c r="BB283" s="799"/>
      <c r="BC283" s="799"/>
      <c r="BD283" s="800"/>
      <c r="BE283" s="800"/>
      <c r="BF283" s="800"/>
      <c r="BG283" s="800"/>
      <c r="BH283" s="800"/>
      <c r="BI283" s="800"/>
      <c r="BJ283" s="800"/>
      <c r="BK283" s="800"/>
    </row>
    <row r="284" spans="1:63" x14ac:dyDescent="0.15">
      <c r="A284" s="599"/>
      <c r="B284" s="599"/>
      <c r="C284" s="599"/>
      <c r="D284" s="599"/>
      <c r="E284" s="599"/>
      <c r="F284" s="599"/>
      <c r="G284" s="609"/>
      <c r="H284" s="609"/>
      <c r="I284" s="609"/>
      <c r="J284" s="609"/>
      <c r="K284" s="609"/>
      <c r="L284" s="609"/>
      <c r="M284" s="609"/>
      <c r="N284" s="609"/>
      <c r="O284" s="799"/>
      <c r="P284" s="799"/>
      <c r="Q284" s="799"/>
      <c r="R284" s="799"/>
      <c r="S284" s="799"/>
      <c r="T284" s="799"/>
      <c r="U284" s="799"/>
      <c r="V284" s="799"/>
      <c r="W284" s="799"/>
      <c r="X284" s="799"/>
      <c r="Y284" s="799"/>
      <c r="Z284" s="799"/>
      <c r="AA284" s="799"/>
      <c r="AB284" s="799"/>
      <c r="AC284" s="799"/>
      <c r="AD284" s="799"/>
      <c r="AE284" s="799"/>
      <c r="AF284" s="799"/>
      <c r="AG284" s="799"/>
      <c r="AH284" s="799"/>
      <c r="AI284" s="799"/>
      <c r="AJ284" s="799"/>
      <c r="AK284" s="799"/>
      <c r="AL284" s="799"/>
      <c r="AM284" s="799"/>
      <c r="AN284" s="799"/>
      <c r="AO284" s="799"/>
      <c r="AP284" s="799"/>
      <c r="AQ284" s="799"/>
      <c r="AR284" s="799"/>
      <c r="AS284" s="799"/>
      <c r="AT284" s="799"/>
      <c r="AU284" s="799"/>
      <c r="AV284" s="799"/>
      <c r="AW284" s="799"/>
      <c r="AX284" s="799"/>
      <c r="AY284" s="799"/>
      <c r="AZ284" s="799"/>
      <c r="BA284" s="799"/>
      <c r="BB284" s="799"/>
      <c r="BC284" s="799"/>
      <c r="BD284" s="800"/>
      <c r="BE284" s="800"/>
      <c r="BF284" s="800"/>
      <c r="BG284" s="800"/>
      <c r="BH284" s="800"/>
      <c r="BI284" s="800"/>
      <c r="BJ284" s="800"/>
      <c r="BK284" s="800"/>
    </row>
    <row r="285" spans="1:63" x14ac:dyDescent="0.15">
      <c r="A285" s="599"/>
      <c r="B285" s="599"/>
      <c r="C285" s="599"/>
      <c r="D285" s="599"/>
      <c r="E285" s="599"/>
      <c r="F285" s="599"/>
      <c r="G285" s="608"/>
      <c r="H285" s="608"/>
      <c r="I285" s="608"/>
      <c r="J285" s="608"/>
      <c r="K285" s="608"/>
      <c r="L285" s="608"/>
      <c r="M285" s="608"/>
      <c r="N285" s="608"/>
      <c r="O285" s="609"/>
      <c r="P285" s="609"/>
      <c r="Q285" s="599"/>
      <c r="R285" s="599"/>
      <c r="S285" s="599"/>
      <c r="T285" s="599"/>
      <c r="U285" s="599"/>
      <c r="V285" s="599"/>
    </row>
    <row r="286" spans="1:63" x14ac:dyDescent="0.15">
      <c r="A286" s="599"/>
      <c r="B286" s="599"/>
      <c r="C286" s="599"/>
      <c r="D286" s="599"/>
      <c r="E286" s="599"/>
      <c r="F286" s="599"/>
      <c r="G286" s="608"/>
      <c r="H286" s="608"/>
      <c r="I286" s="608"/>
      <c r="J286" s="608"/>
      <c r="K286" s="608"/>
      <c r="L286" s="608"/>
      <c r="M286" s="608"/>
      <c r="N286" s="608"/>
      <c r="O286" s="609"/>
      <c r="P286" s="609"/>
      <c r="Q286" s="599"/>
      <c r="R286" s="599"/>
      <c r="S286" s="599"/>
      <c r="T286" s="599"/>
      <c r="U286" s="599"/>
      <c r="V286" s="599"/>
    </row>
    <row r="287" spans="1:63" x14ac:dyDescent="0.15">
      <c r="G287" s="598"/>
      <c r="H287" s="598"/>
      <c r="I287" s="598"/>
      <c r="J287" s="598"/>
      <c r="K287" s="598"/>
      <c r="L287" s="598"/>
      <c r="M287" s="598"/>
      <c r="N287" s="598"/>
    </row>
    <row r="288" spans="1:63" x14ac:dyDescent="0.15">
      <c r="G288" s="598"/>
      <c r="H288" s="598"/>
      <c r="I288" s="598"/>
      <c r="J288" s="598"/>
      <c r="K288" s="598"/>
      <c r="L288" s="598"/>
      <c r="M288" s="598"/>
      <c r="N288" s="598"/>
    </row>
    <row r="289" spans="7:14" x14ac:dyDescent="0.15">
      <c r="G289" s="598"/>
      <c r="H289" s="598"/>
      <c r="I289" s="598"/>
      <c r="J289" s="598"/>
      <c r="K289" s="598"/>
      <c r="L289" s="598"/>
      <c r="M289" s="598"/>
      <c r="N289" s="598"/>
    </row>
    <row r="290" spans="7:14" x14ac:dyDescent="0.15">
      <c r="G290" s="598"/>
      <c r="H290" s="598"/>
      <c r="I290" s="598"/>
      <c r="J290" s="598"/>
      <c r="K290" s="598"/>
      <c r="L290" s="598"/>
      <c r="M290" s="598"/>
      <c r="N290" s="598"/>
    </row>
  </sheetData>
  <sheetProtection insertRows="0" deleteRows="0"/>
  <mergeCells count="1336">
    <mergeCell ref="AU230:AV230"/>
    <mergeCell ref="AW230:AZ230"/>
    <mergeCell ref="O231:R231"/>
    <mergeCell ref="T231:W231"/>
    <mergeCell ref="Y231:AB231"/>
    <mergeCell ref="AE231:AH231"/>
    <mergeCell ref="AJ231:AM231"/>
    <mergeCell ref="AO231:AR231"/>
    <mergeCell ref="AA225:AB225"/>
    <mergeCell ref="AE225:AF225"/>
    <mergeCell ref="AG225:AH225"/>
    <mergeCell ref="AI225:AJ225"/>
    <mergeCell ref="AL225:AM225"/>
    <mergeCell ref="AN225:AO225"/>
    <mergeCell ref="O225:P225"/>
    <mergeCell ref="Q225:R225"/>
    <mergeCell ref="S225:T225"/>
    <mergeCell ref="V225:W225"/>
    <mergeCell ref="X225:Y225"/>
    <mergeCell ref="AU228:AV228"/>
    <mergeCell ref="AW228:AZ228"/>
    <mergeCell ref="AU229:AV229"/>
    <mergeCell ref="AW229:AZ229"/>
    <mergeCell ref="AU226:AV226"/>
    <mergeCell ref="AW226:AZ226"/>
    <mergeCell ref="AU227:AV227"/>
    <mergeCell ref="AW227:AZ227"/>
    <mergeCell ref="AG226:AH226"/>
    <mergeCell ref="AI226:AJ226"/>
    <mergeCell ref="Y234:AB234"/>
    <mergeCell ref="AO234:AR234"/>
    <mergeCell ref="Y235:AB235"/>
    <mergeCell ref="AO235:AR235"/>
    <mergeCell ref="O236:R236"/>
    <mergeCell ref="T236:W236"/>
    <mergeCell ref="Y236:AB236"/>
    <mergeCell ref="AE236:AH236"/>
    <mergeCell ref="AJ236:AM236"/>
    <mergeCell ref="AO236:AR236"/>
    <mergeCell ref="V228:W228"/>
    <mergeCell ref="AL228:AM228"/>
    <mergeCell ref="O223:P223"/>
    <mergeCell ref="Q223:R223"/>
    <mergeCell ref="S223:T223"/>
    <mergeCell ref="V223:W223"/>
    <mergeCell ref="X223:Y223"/>
    <mergeCell ref="AA223:AB223"/>
    <mergeCell ref="AE223:AF223"/>
    <mergeCell ref="AG223:AH223"/>
    <mergeCell ref="AI223:AJ223"/>
    <mergeCell ref="AL226:AM226"/>
    <mergeCell ref="AN226:AO226"/>
    <mergeCell ref="AQ226:AR226"/>
    <mergeCell ref="AQ225:AR225"/>
    <mergeCell ref="O226:P226"/>
    <mergeCell ref="Q226:R226"/>
    <mergeCell ref="S226:T226"/>
    <mergeCell ref="V226:W226"/>
    <mergeCell ref="X226:Y226"/>
    <mergeCell ref="AA226:AB226"/>
    <mergeCell ref="AE226:AF226"/>
    <mergeCell ref="AG224:AH224"/>
    <mergeCell ref="AI224:AJ224"/>
    <mergeCell ref="AL224:AM224"/>
    <mergeCell ref="AN224:AO224"/>
    <mergeCell ref="AQ224:AR224"/>
    <mergeCell ref="BJ221:BM221"/>
    <mergeCell ref="O222:P222"/>
    <mergeCell ref="Q222:R222"/>
    <mergeCell ref="S222:T222"/>
    <mergeCell ref="V222:W222"/>
    <mergeCell ref="X222:Y222"/>
    <mergeCell ref="AA222:AB222"/>
    <mergeCell ref="AE222:AF222"/>
    <mergeCell ref="AG222:AH222"/>
    <mergeCell ref="V221:W221"/>
    <mergeCell ref="X221:Y221"/>
    <mergeCell ref="AG221:AH221"/>
    <mergeCell ref="AI221:AJ221"/>
    <mergeCell ref="AL221:AM221"/>
    <mergeCell ref="AN221:AO221"/>
    <mergeCell ref="AL223:AM223"/>
    <mergeCell ref="AN223:AO223"/>
    <mergeCell ref="AQ223:AR223"/>
    <mergeCell ref="O224:P224"/>
    <mergeCell ref="Q224:R224"/>
    <mergeCell ref="S224:T224"/>
    <mergeCell ref="V224:W224"/>
    <mergeCell ref="X224:Y224"/>
    <mergeCell ref="AA224:AB224"/>
    <mergeCell ref="AE224:AF224"/>
    <mergeCell ref="BJ219:BM219"/>
    <mergeCell ref="O220:P221"/>
    <mergeCell ref="Q220:T220"/>
    <mergeCell ref="V220:Y220"/>
    <mergeCell ref="AE220:AF221"/>
    <mergeCell ref="AG220:AJ220"/>
    <mergeCell ref="AL220:AO220"/>
    <mergeCell ref="BJ220:BM220"/>
    <mergeCell ref="Q221:R221"/>
    <mergeCell ref="S221:T221"/>
    <mergeCell ref="BE222:BH222"/>
    <mergeCell ref="S215:W216"/>
    <mergeCell ref="BF215:BG215"/>
    <mergeCell ref="BH215:BI215"/>
    <mergeCell ref="BJ215:BN216"/>
    <mergeCell ref="BF216:BG216"/>
    <mergeCell ref="BH216:BI216"/>
    <mergeCell ref="AI222:AJ222"/>
    <mergeCell ref="AL222:AM222"/>
    <mergeCell ref="AN222:AO222"/>
    <mergeCell ref="AQ222:AR222"/>
    <mergeCell ref="AU222:AX222"/>
    <mergeCell ref="AZ222:BC222"/>
    <mergeCell ref="BE221:BH221"/>
    <mergeCell ref="B215:B216"/>
    <mergeCell ref="C215:C216"/>
    <mergeCell ref="D215:F216"/>
    <mergeCell ref="G215:H216"/>
    <mergeCell ref="M215:N216"/>
    <mergeCell ref="O215:R216"/>
    <mergeCell ref="S213:W214"/>
    <mergeCell ref="BF213:BG213"/>
    <mergeCell ref="BH213:BI213"/>
    <mergeCell ref="BJ213:BN214"/>
    <mergeCell ref="BF214:BG214"/>
    <mergeCell ref="BH214:BI214"/>
    <mergeCell ref="B213:B214"/>
    <mergeCell ref="C213:C214"/>
    <mergeCell ref="D213:F214"/>
    <mergeCell ref="G213:H214"/>
    <mergeCell ref="M213:N214"/>
    <mergeCell ref="O213:R214"/>
    <mergeCell ref="S211:W212"/>
    <mergeCell ref="BF211:BG211"/>
    <mergeCell ref="BH211:BI211"/>
    <mergeCell ref="BJ211:BN212"/>
    <mergeCell ref="BF212:BG212"/>
    <mergeCell ref="BH212:BI212"/>
    <mergeCell ref="B211:B212"/>
    <mergeCell ref="C211:C212"/>
    <mergeCell ref="D211:F212"/>
    <mergeCell ref="G211:H212"/>
    <mergeCell ref="M211:N212"/>
    <mergeCell ref="O211:R212"/>
    <mergeCell ref="S209:W210"/>
    <mergeCell ref="BF209:BG209"/>
    <mergeCell ref="BH209:BI209"/>
    <mergeCell ref="BJ209:BN210"/>
    <mergeCell ref="BF210:BG210"/>
    <mergeCell ref="BH210:BI210"/>
    <mergeCell ref="B209:B210"/>
    <mergeCell ref="C209:C210"/>
    <mergeCell ref="D209:F210"/>
    <mergeCell ref="G209:H210"/>
    <mergeCell ref="M209:N210"/>
    <mergeCell ref="O209:R210"/>
    <mergeCell ref="S207:W208"/>
    <mergeCell ref="BF207:BG207"/>
    <mergeCell ref="BH207:BI207"/>
    <mergeCell ref="BJ207:BN208"/>
    <mergeCell ref="BF208:BG208"/>
    <mergeCell ref="BH208:BI208"/>
    <mergeCell ref="B207:B208"/>
    <mergeCell ref="C207:C208"/>
    <mergeCell ref="D207:F208"/>
    <mergeCell ref="G207:H208"/>
    <mergeCell ref="M207:N208"/>
    <mergeCell ref="O207:R208"/>
    <mergeCell ref="S205:W206"/>
    <mergeCell ref="BF205:BG205"/>
    <mergeCell ref="BH205:BI205"/>
    <mergeCell ref="BJ205:BN206"/>
    <mergeCell ref="BF206:BG206"/>
    <mergeCell ref="BH206:BI206"/>
    <mergeCell ref="B205:B206"/>
    <mergeCell ref="C205:C206"/>
    <mergeCell ref="D205:F206"/>
    <mergeCell ref="G205:H206"/>
    <mergeCell ref="M205:N206"/>
    <mergeCell ref="O205:R206"/>
    <mergeCell ref="S203:W204"/>
    <mergeCell ref="BF203:BG203"/>
    <mergeCell ref="BH203:BI203"/>
    <mergeCell ref="BJ203:BN204"/>
    <mergeCell ref="BF204:BG204"/>
    <mergeCell ref="BH204:BI204"/>
    <mergeCell ref="B203:B204"/>
    <mergeCell ref="C203:C204"/>
    <mergeCell ref="D203:F204"/>
    <mergeCell ref="G203:H204"/>
    <mergeCell ref="M203:N204"/>
    <mergeCell ref="O203:R204"/>
    <mergeCell ref="S201:W202"/>
    <mergeCell ref="BF201:BG201"/>
    <mergeCell ref="BH201:BI201"/>
    <mergeCell ref="BJ201:BN202"/>
    <mergeCell ref="BF202:BG202"/>
    <mergeCell ref="BH202:BI202"/>
    <mergeCell ref="B201:B202"/>
    <mergeCell ref="C201:C202"/>
    <mergeCell ref="D201:F202"/>
    <mergeCell ref="G201:H202"/>
    <mergeCell ref="M201:N202"/>
    <mergeCell ref="O201:R202"/>
    <mergeCell ref="S199:W200"/>
    <mergeCell ref="BF199:BG199"/>
    <mergeCell ref="BH199:BI199"/>
    <mergeCell ref="BJ199:BN200"/>
    <mergeCell ref="BF200:BG200"/>
    <mergeCell ref="BH200:BI200"/>
    <mergeCell ref="B199:B200"/>
    <mergeCell ref="C199:C200"/>
    <mergeCell ref="D199:F200"/>
    <mergeCell ref="G199:H200"/>
    <mergeCell ref="M199:N200"/>
    <mergeCell ref="O199:R200"/>
    <mergeCell ref="S197:W198"/>
    <mergeCell ref="BF197:BG197"/>
    <mergeCell ref="BH197:BI197"/>
    <mergeCell ref="BJ197:BN198"/>
    <mergeCell ref="BF198:BG198"/>
    <mergeCell ref="BH198:BI198"/>
    <mergeCell ref="B197:B198"/>
    <mergeCell ref="C197:C198"/>
    <mergeCell ref="D197:F198"/>
    <mergeCell ref="G197:H198"/>
    <mergeCell ref="M197:N198"/>
    <mergeCell ref="O197:R198"/>
    <mergeCell ref="S195:W196"/>
    <mergeCell ref="BF195:BG195"/>
    <mergeCell ref="BH195:BI195"/>
    <mergeCell ref="BJ195:BN196"/>
    <mergeCell ref="BF196:BG196"/>
    <mergeCell ref="BH196:BI196"/>
    <mergeCell ref="B195:B196"/>
    <mergeCell ref="C195:C196"/>
    <mergeCell ref="D195:F196"/>
    <mergeCell ref="G195:H196"/>
    <mergeCell ref="M195:N196"/>
    <mergeCell ref="O195:R196"/>
    <mergeCell ref="S193:W194"/>
    <mergeCell ref="BF193:BG193"/>
    <mergeCell ref="BH193:BI193"/>
    <mergeCell ref="BJ193:BN194"/>
    <mergeCell ref="BF194:BG194"/>
    <mergeCell ref="BH194:BI194"/>
    <mergeCell ref="B193:B194"/>
    <mergeCell ref="C193:C194"/>
    <mergeCell ref="D193:F194"/>
    <mergeCell ref="G193:H194"/>
    <mergeCell ref="M193:N194"/>
    <mergeCell ref="O193:R194"/>
    <mergeCell ref="S191:W192"/>
    <mergeCell ref="BF191:BG191"/>
    <mergeCell ref="BH191:BI191"/>
    <mergeCell ref="BJ191:BN192"/>
    <mergeCell ref="BF192:BG192"/>
    <mergeCell ref="BH192:BI192"/>
    <mergeCell ref="B191:B192"/>
    <mergeCell ref="C191:C192"/>
    <mergeCell ref="D191:F192"/>
    <mergeCell ref="G191:H192"/>
    <mergeCell ref="M191:N192"/>
    <mergeCell ref="O191:R192"/>
    <mergeCell ref="S189:W190"/>
    <mergeCell ref="BF189:BG189"/>
    <mergeCell ref="BH189:BI189"/>
    <mergeCell ref="BJ189:BN190"/>
    <mergeCell ref="BF190:BG190"/>
    <mergeCell ref="BH190:BI190"/>
    <mergeCell ref="B189:B190"/>
    <mergeCell ref="C189:C190"/>
    <mergeCell ref="D189:F190"/>
    <mergeCell ref="G189:H190"/>
    <mergeCell ref="M189:N190"/>
    <mergeCell ref="O189:R190"/>
    <mergeCell ref="S187:W188"/>
    <mergeCell ref="BF187:BG187"/>
    <mergeCell ref="BH187:BI187"/>
    <mergeCell ref="BJ187:BN188"/>
    <mergeCell ref="BF188:BG188"/>
    <mergeCell ref="BH188:BI188"/>
    <mergeCell ref="B187:B188"/>
    <mergeCell ref="C187:C188"/>
    <mergeCell ref="D187:F188"/>
    <mergeCell ref="G187:H188"/>
    <mergeCell ref="M187:N188"/>
    <mergeCell ref="O187:R188"/>
    <mergeCell ref="S185:W186"/>
    <mergeCell ref="BF185:BG185"/>
    <mergeCell ref="BH185:BI185"/>
    <mergeCell ref="BJ185:BN186"/>
    <mergeCell ref="BF186:BG186"/>
    <mergeCell ref="BH186:BI186"/>
    <mergeCell ref="B185:B186"/>
    <mergeCell ref="C185:C186"/>
    <mergeCell ref="D185:F186"/>
    <mergeCell ref="G185:H186"/>
    <mergeCell ref="M185:N186"/>
    <mergeCell ref="O185:R186"/>
    <mergeCell ref="S183:W184"/>
    <mergeCell ref="BF183:BG183"/>
    <mergeCell ref="BH183:BI183"/>
    <mergeCell ref="BJ183:BN184"/>
    <mergeCell ref="BF184:BG184"/>
    <mergeCell ref="BH184:BI184"/>
    <mergeCell ref="B183:B184"/>
    <mergeCell ref="C183:C184"/>
    <mergeCell ref="D183:F184"/>
    <mergeCell ref="G183:H184"/>
    <mergeCell ref="M183:N184"/>
    <mergeCell ref="O183:R184"/>
    <mergeCell ref="S181:W182"/>
    <mergeCell ref="BF181:BG181"/>
    <mergeCell ref="BH181:BI181"/>
    <mergeCell ref="BJ181:BN182"/>
    <mergeCell ref="BF182:BG182"/>
    <mergeCell ref="BH182:BI182"/>
    <mergeCell ref="B181:B182"/>
    <mergeCell ref="C181:C182"/>
    <mergeCell ref="D181:F182"/>
    <mergeCell ref="G181:H182"/>
    <mergeCell ref="M181:N182"/>
    <mergeCell ref="O181:R182"/>
    <mergeCell ref="S179:W180"/>
    <mergeCell ref="BF179:BG179"/>
    <mergeCell ref="BH179:BI179"/>
    <mergeCell ref="BJ179:BN180"/>
    <mergeCell ref="BF180:BG180"/>
    <mergeCell ref="BH180:BI180"/>
    <mergeCell ref="B179:B180"/>
    <mergeCell ref="C179:C180"/>
    <mergeCell ref="D179:F180"/>
    <mergeCell ref="G179:H180"/>
    <mergeCell ref="M179:N180"/>
    <mergeCell ref="O179:R180"/>
    <mergeCell ref="S177:W178"/>
    <mergeCell ref="BF177:BG177"/>
    <mergeCell ref="BH177:BI177"/>
    <mergeCell ref="BJ177:BN178"/>
    <mergeCell ref="BF178:BG178"/>
    <mergeCell ref="BH178:BI178"/>
    <mergeCell ref="B177:B178"/>
    <mergeCell ref="C177:C178"/>
    <mergeCell ref="D177:F178"/>
    <mergeCell ref="G177:H178"/>
    <mergeCell ref="M177:N178"/>
    <mergeCell ref="O177:R178"/>
    <mergeCell ref="S175:W176"/>
    <mergeCell ref="BF175:BG175"/>
    <mergeCell ref="BH175:BI175"/>
    <mergeCell ref="BJ175:BN176"/>
    <mergeCell ref="BF176:BG176"/>
    <mergeCell ref="BH176:BI176"/>
    <mergeCell ref="B175:B176"/>
    <mergeCell ref="C175:C176"/>
    <mergeCell ref="D175:F176"/>
    <mergeCell ref="G175:H176"/>
    <mergeCell ref="M175:N176"/>
    <mergeCell ref="O175:R176"/>
    <mergeCell ref="S173:W174"/>
    <mergeCell ref="BF173:BG173"/>
    <mergeCell ref="BH173:BI173"/>
    <mergeCell ref="BJ173:BN174"/>
    <mergeCell ref="BF174:BG174"/>
    <mergeCell ref="BH174:BI174"/>
    <mergeCell ref="B173:B174"/>
    <mergeCell ref="C173:C174"/>
    <mergeCell ref="D173:F174"/>
    <mergeCell ref="G173:H174"/>
    <mergeCell ref="M173:N174"/>
    <mergeCell ref="O173:R174"/>
    <mergeCell ref="S171:W172"/>
    <mergeCell ref="BF171:BG171"/>
    <mergeCell ref="BH171:BI171"/>
    <mergeCell ref="BJ171:BN172"/>
    <mergeCell ref="BF172:BG172"/>
    <mergeCell ref="BH172:BI172"/>
    <mergeCell ref="B171:B172"/>
    <mergeCell ref="C171:C172"/>
    <mergeCell ref="D171:F172"/>
    <mergeCell ref="G171:H172"/>
    <mergeCell ref="M171:N172"/>
    <mergeCell ref="O171:R172"/>
    <mergeCell ref="S169:W170"/>
    <mergeCell ref="BF169:BG169"/>
    <mergeCell ref="BH169:BI169"/>
    <mergeCell ref="BJ169:BN170"/>
    <mergeCell ref="BF170:BG170"/>
    <mergeCell ref="BH170:BI170"/>
    <mergeCell ref="B169:B170"/>
    <mergeCell ref="C169:C170"/>
    <mergeCell ref="D169:F170"/>
    <mergeCell ref="G169:H170"/>
    <mergeCell ref="M169:N170"/>
    <mergeCell ref="O169:R170"/>
    <mergeCell ref="S167:W168"/>
    <mergeCell ref="BF167:BG167"/>
    <mergeCell ref="BH167:BI167"/>
    <mergeCell ref="BJ167:BN168"/>
    <mergeCell ref="BF168:BG168"/>
    <mergeCell ref="BH168:BI168"/>
    <mergeCell ref="B167:B168"/>
    <mergeCell ref="C167:C168"/>
    <mergeCell ref="D167:F168"/>
    <mergeCell ref="G167:H168"/>
    <mergeCell ref="M167:N168"/>
    <mergeCell ref="O167:R168"/>
    <mergeCell ref="S165:W166"/>
    <mergeCell ref="BF165:BG165"/>
    <mergeCell ref="BH165:BI165"/>
    <mergeCell ref="BJ165:BN166"/>
    <mergeCell ref="BF166:BG166"/>
    <mergeCell ref="BH166:BI166"/>
    <mergeCell ref="B165:B166"/>
    <mergeCell ref="C165:C166"/>
    <mergeCell ref="D165:F166"/>
    <mergeCell ref="G165:H166"/>
    <mergeCell ref="M165:N166"/>
    <mergeCell ref="O165:R166"/>
    <mergeCell ref="S163:W164"/>
    <mergeCell ref="BF163:BG163"/>
    <mergeCell ref="BH163:BI163"/>
    <mergeCell ref="BJ163:BN164"/>
    <mergeCell ref="BF164:BG164"/>
    <mergeCell ref="BH164:BI164"/>
    <mergeCell ref="B163:B164"/>
    <mergeCell ref="C163:C164"/>
    <mergeCell ref="D163:F164"/>
    <mergeCell ref="G163:H164"/>
    <mergeCell ref="M163:N164"/>
    <mergeCell ref="O163:R164"/>
    <mergeCell ref="S161:W162"/>
    <mergeCell ref="BF161:BG161"/>
    <mergeCell ref="BH161:BI161"/>
    <mergeCell ref="BJ161:BN162"/>
    <mergeCell ref="BF162:BG162"/>
    <mergeCell ref="BH162:BI162"/>
    <mergeCell ref="B161:B162"/>
    <mergeCell ref="C161:C162"/>
    <mergeCell ref="D161:F162"/>
    <mergeCell ref="G161:H162"/>
    <mergeCell ref="M161:N162"/>
    <mergeCell ref="O161:R162"/>
    <mergeCell ref="S159:W160"/>
    <mergeCell ref="BF159:BG159"/>
    <mergeCell ref="BH159:BI159"/>
    <mergeCell ref="BJ159:BN160"/>
    <mergeCell ref="BF160:BG160"/>
    <mergeCell ref="BH160:BI160"/>
    <mergeCell ref="B159:B160"/>
    <mergeCell ref="C159:C160"/>
    <mergeCell ref="D159:F160"/>
    <mergeCell ref="G159:H160"/>
    <mergeCell ref="M159:N160"/>
    <mergeCell ref="O159:R160"/>
    <mergeCell ref="S157:W158"/>
    <mergeCell ref="BF157:BG157"/>
    <mergeCell ref="BH157:BI157"/>
    <mergeCell ref="BJ157:BN158"/>
    <mergeCell ref="BF158:BG158"/>
    <mergeCell ref="BH158:BI158"/>
    <mergeCell ref="B157:B158"/>
    <mergeCell ref="C157:C158"/>
    <mergeCell ref="D157:F158"/>
    <mergeCell ref="G157:H158"/>
    <mergeCell ref="M157:N158"/>
    <mergeCell ref="O157:R158"/>
    <mergeCell ref="S155:W156"/>
    <mergeCell ref="BF155:BG155"/>
    <mergeCell ref="BH155:BI155"/>
    <mergeCell ref="BJ155:BN156"/>
    <mergeCell ref="BF156:BG156"/>
    <mergeCell ref="BH156:BI156"/>
    <mergeCell ref="B155:B156"/>
    <mergeCell ref="C155:C156"/>
    <mergeCell ref="D155:F156"/>
    <mergeCell ref="G155:H156"/>
    <mergeCell ref="M155:N156"/>
    <mergeCell ref="O155:R156"/>
    <mergeCell ref="S153:W154"/>
    <mergeCell ref="BF153:BG153"/>
    <mergeCell ref="BH153:BI153"/>
    <mergeCell ref="BJ153:BN154"/>
    <mergeCell ref="BF154:BG154"/>
    <mergeCell ref="BH154:BI154"/>
    <mergeCell ref="B153:B154"/>
    <mergeCell ref="C153:C154"/>
    <mergeCell ref="D153:F154"/>
    <mergeCell ref="G153:H154"/>
    <mergeCell ref="M153:N154"/>
    <mergeCell ref="O153:R154"/>
    <mergeCell ref="S151:W152"/>
    <mergeCell ref="BF151:BG151"/>
    <mergeCell ref="BH151:BI151"/>
    <mergeCell ref="BJ151:BN152"/>
    <mergeCell ref="BF152:BG152"/>
    <mergeCell ref="BH152:BI152"/>
    <mergeCell ref="B151:B152"/>
    <mergeCell ref="C151:C152"/>
    <mergeCell ref="D151:F152"/>
    <mergeCell ref="G151:H152"/>
    <mergeCell ref="M151:N152"/>
    <mergeCell ref="O151:R152"/>
    <mergeCell ref="S149:W150"/>
    <mergeCell ref="BF149:BG149"/>
    <mergeCell ref="BH149:BI149"/>
    <mergeCell ref="BJ149:BN150"/>
    <mergeCell ref="BF150:BG150"/>
    <mergeCell ref="BH150:BI150"/>
    <mergeCell ref="B149:B150"/>
    <mergeCell ref="C149:C150"/>
    <mergeCell ref="D149:F150"/>
    <mergeCell ref="G149:H150"/>
    <mergeCell ref="M149:N150"/>
    <mergeCell ref="O149:R150"/>
    <mergeCell ref="S147:W148"/>
    <mergeCell ref="BF147:BG147"/>
    <mergeCell ref="BH147:BI147"/>
    <mergeCell ref="BJ147:BN148"/>
    <mergeCell ref="BF148:BG148"/>
    <mergeCell ref="BH148:BI148"/>
    <mergeCell ref="B147:B148"/>
    <mergeCell ref="C147:C148"/>
    <mergeCell ref="D147:F148"/>
    <mergeCell ref="G147:H148"/>
    <mergeCell ref="M147:N148"/>
    <mergeCell ref="O147:R148"/>
    <mergeCell ref="S145:W146"/>
    <mergeCell ref="BF145:BG145"/>
    <mergeCell ref="BH145:BI145"/>
    <mergeCell ref="BJ145:BN146"/>
    <mergeCell ref="BF146:BG146"/>
    <mergeCell ref="BH146:BI146"/>
    <mergeCell ref="B145:B146"/>
    <mergeCell ref="C145:C146"/>
    <mergeCell ref="D145:F146"/>
    <mergeCell ref="G145:H146"/>
    <mergeCell ref="M145:N146"/>
    <mergeCell ref="O145:R146"/>
    <mergeCell ref="S143:W144"/>
    <mergeCell ref="BF143:BG143"/>
    <mergeCell ref="BH143:BI143"/>
    <mergeCell ref="BJ143:BN144"/>
    <mergeCell ref="BF144:BG144"/>
    <mergeCell ref="BH144:BI144"/>
    <mergeCell ref="B143:B144"/>
    <mergeCell ref="C143:C144"/>
    <mergeCell ref="D143:F144"/>
    <mergeCell ref="G143:H144"/>
    <mergeCell ref="M143:N144"/>
    <mergeCell ref="O143:R144"/>
    <mergeCell ref="S141:W142"/>
    <mergeCell ref="BF141:BG141"/>
    <mergeCell ref="BH141:BI141"/>
    <mergeCell ref="BJ141:BN142"/>
    <mergeCell ref="BF142:BG142"/>
    <mergeCell ref="BH142:BI142"/>
    <mergeCell ref="B141:B142"/>
    <mergeCell ref="C141:C142"/>
    <mergeCell ref="D141:F142"/>
    <mergeCell ref="G141:H142"/>
    <mergeCell ref="M141:N142"/>
    <mergeCell ref="O141:R142"/>
    <mergeCell ref="S139:W140"/>
    <mergeCell ref="BF139:BG139"/>
    <mergeCell ref="BH139:BI139"/>
    <mergeCell ref="BJ139:BN140"/>
    <mergeCell ref="BF140:BG140"/>
    <mergeCell ref="BH140:BI140"/>
    <mergeCell ref="B139:B140"/>
    <mergeCell ref="C139:C140"/>
    <mergeCell ref="D139:F140"/>
    <mergeCell ref="G139:H140"/>
    <mergeCell ref="M139:N140"/>
    <mergeCell ref="O139:R140"/>
    <mergeCell ref="S137:W138"/>
    <mergeCell ref="BF137:BG137"/>
    <mergeCell ref="BH137:BI137"/>
    <mergeCell ref="BJ137:BN138"/>
    <mergeCell ref="BF138:BG138"/>
    <mergeCell ref="BH138:BI138"/>
    <mergeCell ref="B137:B138"/>
    <mergeCell ref="C137:C138"/>
    <mergeCell ref="D137:F138"/>
    <mergeCell ref="G137:H138"/>
    <mergeCell ref="M137:N138"/>
    <mergeCell ref="O137:R138"/>
    <mergeCell ref="S135:W136"/>
    <mergeCell ref="BF135:BG135"/>
    <mergeCell ref="BH135:BI135"/>
    <mergeCell ref="BJ135:BN136"/>
    <mergeCell ref="BF136:BG136"/>
    <mergeCell ref="BH136:BI136"/>
    <mergeCell ref="B135:B136"/>
    <mergeCell ref="C135:C136"/>
    <mergeCell ref="D135:F136"/>
    <mergeCell ref="G135:H136"/>
    <mergeCell ref="M135:N136"/>
    <mergeCell ref="O135:R136"/>
    <mergeCell ref="S133:W134"/>
    <mergeCell ref="BF133:BG133"/>
    <mergeCell ref="BH133:BI133"/>
    <mergeCell ref="BJ133:BN134"/>
    <mergeCell ref="BF134:BG134"/>
    <mergeCell ref="BH134:BI134"/>
    <mergeCell ref="B133:B134"/>
    <mergeCell ref="C133:C134"/>
    <mergeCell ref="D133:F134"/>
    <mergeCell ref="G133:H134"/>
    <mergeCell ref="M133:N134"/>
    <mergeCell ref="O133:R134"/>
    <mergeCell ref="S131:W132"/>
    <mergeCell ref="BF131:BG131"/>
    <mergeCell ref="BH131:BI131"/>
    <mergeCell ref="BJ131:BN132"/>
    <mergeCell ref="BF132:BG132"/>
    <mergeCell ref="BH132:BI132"/>
    <mergeCell ref="B131:B132"/>
    <mergeCell ref="C131:C132"/>
    <mergeCell ref="D131:F132"/>
    <mergeCell ref="G131:H132"/>
    <mergeCell ref="M131:N132"/>
    <mergeCell ref="O131:R132"/>
    <mergeCell ref="S129:W130"/>
    <mergeCell ref="BF129:BG129"/>
    <mergeCell ref="BH129:BI129"/>
    <mergeCell ref="BJ129:BN130"/>
    <mergeCell ref="BF130:BG130"/>
    <mergeCell ref="BH130:BI130"/>
    <mergeCell ref="B129:B130"/>
    <mergeCell ref="C129:C130"/>
    <mergeCell ref="D129:F130"/>
    <mergeCell ref="G129:H130"/>
    <mergeCell ref="M129:N130"/>
    <mergeCell ref="O129:R130"/>
    <mergeCell ref="S127:W128"/>
    <mergeCell ref="BF127:BG127"/>
    <mergeCell ref="BH127:BI127"/>
    <mergeCell ref="BJ127:BN128"/>
    <mergeCell ref="BF128:BG128"/>
    <mergeCell ref="BH128:BI128"/>
    <mergeCell ref="B127:B128"/>
    <mergeCell ref="C127:C128"/>
    <mergeCell ref="D127:F128"/>
    <mergeCell ref="G127:H128"/>
    <mergeCell ref="M127:N128"/>
    <mergeCell ref="O127:R128"/>
    <mergeCell ref="S125:W126"/>
    <mergeCell ref="BF125:BG125"/>
    <mergeCell ref="BH125:BI125"/>
    <mergeCell ref="BJ125:BN126"/>
    <mergeCell ref="BF126:BG126"/>
    <mergeCell ref="BH126:BI126"/>
    <mergeCell ref="B125:B126"/>
    <mergeCell ref="C125:C126"/>
    <mergeCell ref="D125:F126"/>
    <mergeCell ref="G125:H126"/>
    <mergeCell ref="M125:N126"/>
    <mergeCell ref="O125:R126"/>
    <mergeCell ref="S123:W124"/>
    <mergeCell ref="BF123:BG123"/>
    <mergeCell ref="BH123:BI123"/>
    <mergeCell ref="BJ123:BN124"/>
    <mergeCell ref="BF124:BG124"/>
    <mergeCell ref="BH124:BI124"/>
    <mergeCell ref="B123:B124"/>
    <mergeCell ref="C123:C124"/>
    <mergeCell ref="D123:F124"/>
    <mergeCell ref="G123:H124"/>
    <mergeCell ref="M123:N124"/>
    <mergeCell ref="O123:R124"/>
    <mergeCell ref="S121:W122"/>
    <mergeCell ref="BF121:BG121"/>
    <mergeCell ref="BH121:BI121"/>
    <mergeCell ref="BJ121:BN122"/>
    <mergeCell ref="BF122:BG122"/>
    <mergeCell ref="BH122:BI122"/>
    <mergeCell ref="B121:B122"/>
    <mergeCell ref="C121:C122"/>
    <mergeCell ref="D121:F122"/>
    <mergeCell ref="G121:H122"/>
    <mergeCell ref="M121:N122"/>
    <mergeCell ref="O121:R122"/>
    <mergeCell ref="S119:W120"/>
    <mergeCell ref="BF119:BG119"/>
    <mergeCell ref="BH119:BI119"/>
    <mergeCell ref="BJ119:BN120"/>
    <mergeCell ref="BF120:BG120"/>
    <mergeCell ref="BH120:BI120"/>
    <mergeCell ref="B119:B120"/>
    <mergeCell ref="C119:C120"/>
    <mergeCell ref="D119:F120"/>
    <mergeCell ref="G119:H120"/>
    <mergeCell ref="M119:N120"/>
    <mergeCell ref="O119:R120"/>
    <mergeCell ref="S117:W118"/>
    <mergeCell ref="BF117:BG117"/>
    <mergeCell ref="BH117:BI117"/>
    <mergeCell ref="BJ117:BN118"/>
    <mergeCell ref="BF118:BG118"/>
    <mergeCell ref="BH118:BI118"/>
    <mergeCell ref="B117:B118"/>
    <mergeCell ref="C117:C118"/>
    <mergeCell ref="D117:F118"/>
    <mergeCell ref="G117:H118"/>
    <mergeCell ref="M117:N118"/>
    <mergeCell ref="O117:R118"/>
    <mergeCell ref="S115:W116"/>
    <mergeCell ref="BF115:BG115"/>
    <mergeCell ref="BH115:BI115"/>
    <mergeCell ref="BJ115:BN116"/>
    <mergeCell ref="BF116:BG116"/>
    <mergeCell ref="BH116:BI116"/>
    <mergeCell ref="B115:B116"/>
    <mergeCell ref="C115:C116"/>
    <mergeCell ref="D115:F116"/>
    <mergeCell ref="G115:H116"/>
    <mergeCell ref="M115:N116"/>
    <mergeCell ref="O115:R116"/>
    <mergeCell ref="S113:W114"/>
    <mergeCell ref="BF113:BG113"/>
    <mergeCell ref="BH113:BI113"/>
    <mergeCell ref="BJ113:BN114"/>
    <mergeCell ref="BF114:BG114"/>
    <mergeCell ref="BH114:BI114"/>
    <mergeCell ref="B113:B114"/>
    <mergeCell ref="C113:C114"/>
    <mergeCell ref="D113:F114"/>
    <mergeCell ref="G113:H114"/>
    <mergeCell ref="M113:N114"/>
    <mergeCell ref="O113:R114"/>
    <mergeCell ref="S111:W112"/>
    <mergeCell ref="BF111:BG111"/>
    <mergeCell ref="BH111:BI111"/>
    <mergeCell ref="BJ111:BN112"/>
    <mergeCell ref="BF112:BG112"/>
    <mergeCell ref="BH112:BI112"/>
    <mergeCell ref="B111:B112"/>
    <mergeCell ref="C111:C112"/>
    <mergeCell ref="D111:F112"/>
    <mergeCell ref="G111:H112"/>
    <mergeCell ref="M111:N112"/>
    <mergeCell ref="O111:R112"/>
    <mergeCell ref="S109:W110"/>
    <mergeCell ref="BF109:BG109"/>
    <mergeCell ref="BH109:BI109"/>
    <mergeCell ref="BJ109:BN110"/>
    <mergeCell ref="BF110:BG110"/>
    <mergeCell ref="BH110:BI110"/>
    <mergeCell ref="B109:B110"/>
    <mergeCell ref="C109:C110"/>
    <mergeCell ref="D109:F110"/>
    <mergeCell ref="G109:H110"/>
    <mergeCell ref="M109:N110"/>
    <mergeCell ref="O109:R110"/>
    <mergeCell ref="S107:W108"/>
    <mergeCell ref="BF107:BG107"/>
    <mergeCell ref="BH107:BI107"/>
    <mergeCell ref="BJ107:BN108"/>
    <mergeCell ref="BF108:BG108"/>
    <mergeCell ref="BH108:BI108"/>
    <mergeCell ref="B107:B108"/>
    <mergeCell ref="C107:C108"/>
    <mergeCell ref="D107:F108"/>
    <mergeCell ref="G107:H108"/>
    <mergeCell ref="M107:N108"/>
    <mergeCell ref="O107:R108"/>
    <mergeCell ref="S105:W106"/>
    <mergeCell ref="BF105:BG105"/>
    <mergeCell ref="BH105:BI105"/>
    <mergeCell ref="BJ105:BN106"/>
    <mergeCell ref="BF106:BG106"/>
    <mergeCell ref="BH106:BI106"/>
    <mergeCell ref="B105:B106"/>
    <mergeCell ref="C105:C106"/>
    <mergeCell ref="D105:F106"/>
    <mergeCell ref="G105:H106"/>
    <mergeCell ref="M105:N106"/>
    <mergeCell ref="O105:R106"/>
    <mergeCell ref="S103:W104"/>
    <mergeCell ref="BF103:BG103"/>
    <mergeCell ref="BH103:BI103"/>
    <mergeCell ref="BJ103:BN104"/>
    <mergeCell ref="BF104:BG104"/>
    <mergeCell ref="BH104:BI104"/>
    <mergeCell ref="B103:B104"/>
    <mergeCell ref="C103:C104"/>
    <mergeCell ref="D103:F104"/>
    <mergeCell ref="G103:H104"/>
    <mergeCell ref="M103:N104"/>
    <mergeCell ref="O103:R104"/>
    <mergeCell ref="S101:W102"/>
    <mergeCell ref="BF101:BG101"/>
    <mergeCell ref="BH101:BI101"/>
    <mergeCell ref="BJ101:BN102"/>
    <mergeCell ref="BF102:BG102"/>
    <mergeCell ref="BH102:BI102"/>
    <mergeCell ref="B101:B102"/>
    <mergeCell ref="C101:C102"/>
    <mergeCell ref="D101:F102"/>
    <mergeCell ref="G101:H102"/>
    <mergeCell ref="M101:N102"/>
    <mergeCell ref="O101:R102"/>
    <mergeCell ref="S99:W100"/>
    <mergeCell ref="BF99:BG99"/>
    <mergeCell ref="BH99:BI99"/>
    <mergeCell ref="BJ99:BN100"/>
    <mergeCell ref="BF100:BG100"/>
    <mergeCell ref="BH100:BI100"/>
    <mergeCell ref="B99:B100"/>
    <mergeCell ref="C99:C100"/>
    <mergeCell ref="D99:F100"/>
    <mergeCell ref="G99:H100"/>
    <mergeCell ref="M99:N100"/>
    <mergeCell ref="O99:R100"/>
    <mergeCell ref="S97:W98"/>
    <mergeCell ref="BF97:BG97"/>
    <mergeCell ref="BH97:BI97"/>
    <mergeCell ref="BJ97:BN98"/>
    <mergeCell ref="BF98:BG98"/>
    <mergeCell ref="BH98:BI98"/>
    <mergeCell ref="B97:B98"/>
    <mergeCell ref="C97:C98"/>
    <mergeCell ref="D97:F98"/>
    <mergeCell ref="G97:H98"/>
    <mergeCell ref="M97:N98"/>
    <mergeCell ref="O97:R98"/>
    <mergeCell ref="S95:W96"/>
    <mergeCell ref="BF95:BG95"/>
    <mergeCell ref="BH95:BI95"/>
    <mergeCell ref="BJ95:BN96"/>
    <mergeCell ref="BF96:BG96"/>
    <mergeCell ref="BH96:BI96"/>
    <mergeCell ref="B95:B96"/>
    <mergeCell ref="C95:C96"/>
    <mergeCell ref="D95:F96"/>
    <mergeCell ref="G95:H96"/>
    <mergeCell ref="M95:N96"/>
    <mergeCell ref="O95:R96"/>
    <mergeCell ref="S93:W94"/>
    <mergeCell ref="BF93:BG93"/>
    <mergeCell ref="BH93:BI93"/>
    <mergeCell ref="BJ93:BN94"/>
    <mergeCell ref="BF94:BG94"/>
    <mergeCell ref="BH94:BI94"/>
    <mergeCell ref="B93:B94"/>
    <mergeCell ref="C93:C94"/>
    <mergeCell ref="D93:F94"/>
    <mergeCell ref="G93:H94"/>
    <mergeCell ref="M93:N94"/>
    <mergeCell ref="O93:R94"/>
    <mergeCell ref="S91:W92"/>
    <mergeCell ref="BF91:BG91"/>
    <mergeCell ref="BH91:BI91"/>
    <mergeCell ref="BJ91:BN92"/>
    <mergeCell ref="BF92:BG92"/>
    <mergeCell ref="BH92:BI92"/>
    <mergeCell ref="B91:B92"/>
    <mergeCell ref="C91:C92"/>
    <mergeCell ref="D91:F92"/>
    <mergeCell ref="G91:H92"/>
    <mergeCell ref="M91:N92"/>
    <mergeCell ref="O91:R92"/>
    <mergeCell ref="S89:W90"/>
    <mergeCell ref="BF89:BG89"/>
    <mergeCell ref="BH89:BI89"/>
    <mergeCell ref="BJ89:BN90"/>
    <mergeCell ref="BF90:BG90"/>
    <mergeCell ref="BH90:BI90"/>
    <mergeCell ref="B89:B90"/>
    <mergeCell ref="C89:C90"/>
    <mergeCell ref="D89:F90"/>
    <mergeCell ref="G89:H90"/>
    <mergeCell ref="M89:N90"/>
    <mergeCell ref="O89:R90"/>
    <mergeCell ref="S87:W88"/>
    <mergeCell ref="BF87:BG87"/>
    <mergeCell ref="BH87:BI87"/>
    <mergeCell ref="BJ87:BN88"/>
    <mergeCell ref="BF88:BG88"/>
    <mergeCell ref="BH88:BI88"/>
    <mergeCell ref="B87:B88"/>
    <mergeCell ref="C87:C88"/>
    <mergeCell ref="D87:F88"/>
    <mergeCell ref="G87:H88"/>
    <mergeCell ref="M87:N88"/>
    <mergeCell ref="O87:R88"/>
    <mergeCell ref="S85:W86"/>
    <mergeCell ref="BF85:BG85"/>
    <mergeCell ref="BH85:BI85"/>
    <mergeCell ref="BJ85:BN86"/>
    <mergeCell ref="BF86:BG86"/>
    <mergeCell ref="BH86:BI86"/>
    <mergeCell ref="B85:B86"/>
    <mergeCell ref="C85:C86"/>
    <mergeCell ref="D85:F86"/>
    <mergeCell ref="G85:H86"/>
    <mergeCell ref="M85:N86"/>
    <mergeCell ref="O85:R86"/>
    <mergeCell ref="S83:W84"/>
    <mergeCell ref="BF83:BG83"/>
    <mergeCell ref="BH83:BI83"/>
    <mergeCell ref="BJ83:BN84"/>
    <mergeCell ref="BF84:BG84"/>
    <mergeCell ref="BH84:BI84"/>
    <mergeCell ref="B83:B84"/>
    <mergeCell ref="C83:C84"/>
    <mergeCell ref="D83:F84"/>
    <mergeCell ref="G83:H84"/>
    <mergeCell ref="M83:N84"/>
    <mergeCell ref="O83:R84"/>
    <mergeCell ref="S81:W82"/>
    <mergeCell ref="BF81:BG81"/>
    <mergeCell ref="BH81:BI81"/>
    <mergeCell ref="BJ81:BN82"/>
    <mergeCell ref="BF82:BG82"/>
    <mergeCell ref="BH82:BI82"/>
    <mergeCell ref="B81:B82"/>
    <mergeCell ref="C81:C82"/>
    <mergeCell ref="D81:F82"/>
    <mergeCell ref="G81:H82"/>
    <mergeCell ref="M81:N82"/>
    <mergeCell ref="O81:R82"/>
    <mergeCell ref="S79:W80"/>
    <mergeCell ref="BF79:BG79"/>
    <mergeCell ref="BH79:BI79"/>
    <mergeCell ref="BJ79:BN80"/>
    <mergeCell ref="BF80:BG80"/>
    <mergeCell ref="BH80:BI80"/>
    <mergeCell ref="B79:B80"/>
    <mergeCell ref="C79:C80"/>
    <mergeCell ref="D79:F80"/>
    <mergeCell ref="G79:H80"/>
    <mergeCell ref="M79:N80"/>
    <mergeCell ref="O79:R80"/>
    <mergeCell ref="S77:W78"/>
    <mergeCell ref="BF77:BG77"/>
    <mergeCell ref="BH77:BI77"/>
    <mergeCell ref="BJ77:BN78"/>
    <mergeCell ref="BF78:BG78"/>
    <mergeCell ref="BH78:BI78"/>
    <mergeCell ref="B77:B78"/>
    <mergeCell ref="C77:C78"/>
    <mergeCell ref="D77:F78"/>
    <mergeCell ref="G77:H78"/>
    <mergeCell ref="M77:N78"/>
    <mergeCell ref="O77:R78"/>
    <mergeCell ref="S75:W76"/>
    <mergeCell ref="BF75:BG75"/>
    <mergeCell ref="BH75:BI75"/>
    <mergeCell ref="BJ75:BN76"/>
    <mergeCell ref="BF76:BG76"/>
    <mergeCell ref="BH76:BI76"/>
    <mergeCell ref="B75:B76"/>
    <mergeCell ref="C75:C76"/>
    <mergeCell ref="D75:F76"/>
    <mergeCell ref="G75:H76"/>
    <mergeCell ref="M75:N76"/>
    <mergeCell ref="O75:R76"/>
    <mergeCell ref="S73:W74"/>
    <mergeCell ref="BF73:BG73"/>
    <mergeCell ref="BH73:BI73"/>
    <mergeCell ref="BJ73:BN74"/>
    <mergeCell ref="BF74:BG74"/>
    <mergeCell ref="BH74:BI74"/>
    <mergeCell ref="B73:B74"/>
    <mergeCell ref="C73:C74"/>
    <mergeCell ref="D73:F74"/>
    <mergeCell ref="G73:H74"/>
    <mergeCell ref="M73:N74"/>
    <mergeCell ref="O73:R74"/>
    <mergeCell ref="S71:W72"/>
    <mergeCell ref="BF71:BG71"/>
    <mergeCell ref="BH71:BI71"/>
    <mergeCell ref="BJ71:BN72"/>
    <mergeCell ref="BF72:BG72"/>
    <mergeCell ref="BH72:BI72"/>
    <mergeCell ref="B71:B72"/>
    <mergeCell ref="C71:C72"/>
    <mergeCell ref="D71:F72"/>
    <mergeCell ref="G71:H72"/>
    <mergeCell ref="M71:N72"/>
    <mergeCell ref="O71:R72"/>
    <mergeCell ref="S69:W70"/>
    <mergeCell ref="BF69:BG69"/>
    <mergeCell ref="BH69:BI69"/>
    <mergeCell ref="BJ69:BN70"/>
    <mergeCell ref="BF70:BG70"/>
    <mergeCell ref="BH70:BI70"/>
    <mergeCell ref="B69:B70"/>
    <mergeCell ref="C69:C70"/>
    <mergeCell ref="D69:F70"/>
    <mergeCell ref="G69:H70"/>
    <mergeCell ref="M69:N70"/>
    <mergeCell ref="O69:R70"/>
    <mergeCell ref="S67:W68"/>
    <mergeCell ref="BF67:BG67"/>
    <mergeCell ref="BH67:BI67"/>
    <mergeCell ref="BJ67:BN68"/>
    <mergeCell ref="BF68:BG68"/>
    <mergeCell ref="BH68:BI68"/>
    <mergeCell ref="B67:B68"/>
    <mergeCell ref="C67:C68"/>
    <mergeCell ref="D67:F68"/>
    <mergeCell ref="G67:H68"/>
    <mergeCell ref="M67:N68"/>
    <mergeCell ref="O67:R68"/>
    <mergeCell ref="S65:W66"/>
    <mergeCell ref="BF65:BG65"/>
    <mergeCell ref="BH65:BI65"/>
    <mergeCell ref="BJ65:BN66"/>
    <mergeCell ref="BF66:BG66"/>
    <mergeCell ref="BH66:BI66"/>
    <mergeCell ref="B65:B66"/>
    <mergeCell ref="C65:C66"/>
    <mergeCell ref="D65:F66"/>
    <mergeCell ref="G65:H66"/>
    <mergeCell ref="M65:N66"/>
    <mergeCell ref="O65:R66"/>
    <mergeCell ref="S63:W64"/>
    <mergeCell ref="BF63:BG63"/>
    <mergeCell ref="BH63:BI63"/>
    <mergeCell ref="BJ63:BN64"/>
    <mergeCell ref="BF64:BG64"/>
    <mergeCell ref="BH64:BI64"/>
    <mergeCell ref="B63:B64"/>
    <mergeCell ref="C63:C64"/>
    <mergeCell ref="D63:F64"/>
    <mergeCell ref="G63:H64"/>
    <mergeCell ref="M63:N64"/>
    <mergeCell ref="O63:R64"/>
    <mergeCell ref="S61:W62"/>
    <mergeCell ref="BF61:BG61"/>
    <mergeCell ref="BH61:BI61"/>
    <mergeCell ref="BJ61:BN62"/>
    <mergeCell ref="BF62:BG62"/>
    <mergeCell ref="BH62:BI62"/>
    <mergeCell ref="B61:B62"/>
    <mergeCell ref="C61:C62"/>
    <mergeCell ref="D61:F62"/>
    <mergeCell ref="G61:H62"/>
    <mergeCell ref="M61:N62"/>
    <mergeCell ref="O61:R62"/>
    <mergeCell ref="S59:W60"/>
    <mergeCell ref="BF59:BG59"/>
    <mergeCell ref="BH59:BI59"/>
    <mergeCell ref="BJ59:BN60"/>
    <mergeCell ref="BF60:BG60"/>
    <mergeCell ref="BH60:BI60"/>
    <mergeCell ref="B59:B60"/>
    <mergeCell ref="C59:C60"/>
    <mergeCell ref="D59:F60"/>
    <mergeCell ref="G59:H60"/>
    <mergeCell ref="M59:N60"/>
    <mergeCell ref="O59:R60"/>
    <mergeCell ref="S57:W58"/>
    <mergeCell ref="BF57:BG57"/>
    <mergeCell ref="BH57:BI57"/>
    <mergeCell ref="BJ57:BN58"/>
    <mergeCell ref="BF58:BG58"/>
    <mergeCell ref="BH58:BI58"/>
    <mergeCell ref="B57:B58"/>
    <mergeCell ref="C57:C58"/>
    <mergeCell ref="D57:F58"/>
    <mergeCell ref="G57:H58"/>
    <mergeCell ref="M57:N58"/>
    <mergeCell ref="O57:R58"/>
    <mergeCell ref="S55:W56"/>
    <mergeCell ref="BF55:BG55"/>
    <mergeCell ref="BH55:BI55"/>
    <mergeCell ref="BJ55:BN56"/>
    <mergeCell ref="BF56:BG56"/>
    <mergeCell ref="BH56:BI56"/>
    <mergeCell ref="B55:B56"/>
    <mergeCell ref="C55:C56"/>
    <mergeCell ref="D55:F56"/>
    <mergeCell ref="G55:H56"/>
    <mergeCell ref="M55:N56"/>
    <mergeCell ref="O55:R56"/>
    <mergeCell ref="S53:W54"/>
    <mergeCell ref="BF53:BG53"/>
    <mergeCell ref="BH53:BI53"/>
    <mergeCell ref="BJ53:BN54"/>
    <mergeCell ref="BF54:BG54"/>
    <mergeCell ref="BH54:BI54"/>
    <mergeCell ref="B53:B54"/>
    <mergeCell ref="C53:C54"/>
    <mergeCell ref="D53:F54"/>
    <mergeCell ref="G53:H54"/>
    <mergeCell ref="M53:N54"/>
    <mergeCell ref="O53:R54"/>
    <mergeCell ref="S51:W52"/>
    <mergeCell ref="BF51:BG51"/>
    <mergeCell ref="BH51:BI51"/>
    <mergeCell ref="BJ51:BN52"/>
    <mergeCell ref="BF52:BG52"/>
    <mergeCell ref="BH52:BI52"/>
    <mergeCell ref="B51:B52"/>
    <mergeCell ref="C51:C52"/>
    <mergeCell ref="D51:F52"/>
    <mergeCell ref="G51:H52"/>
    <mergeCell ref="M51:N52"/>
    <mergeCell ref="O51:R52"/>
    <mergeCell ref="S49:W50"/>
    <mergeCell ref="BF49:BG49"/>
    <mergeCell ref="BH49:BI49"/>
    <mergeCell ref="BJ49:BN50"/>
    <mergeCell ref="BF50:BG50"/>
    <mergeCell ref="BH50:BI50"/>
    <mergeCell ref="B49:B50"/>
    <mergeCell ref="C49:C50"/>
    <mergeCell ref="D49:F50"/>
    <mergeCell ref="G49:H50"/>
    <mergeCell ref="M49:N50"/>
    <mergeCell ref="O49:R50"/>
    <mergeCell ref="S47:W48"/>
    <mergeCell ref="BF47:BG47"/>
    <mergeCell ref="BH47:BI47"/>
    <mergeCell ref="BJ47:BN48"/>
    <mergeCell ref="BF48:BG48"/>
    <mergeCell ref="BH48:BI48"/>
    <mergeCell ref="B47:B48"/>
    <mergeCell ref="C47:C48"/>
    <mergeCell ref="D47:F48"/>
    <mergeCell ref="G47:H48"/>
    <mergeCell ref="M47:N48"/>
    <mergeCell ref="O47:R48"/>
    <mergeCell ref="S45:W46"/>
    <mergeCell ref="BF45:BG45"/>
    <mergeCell ref="BH45:BI45"/>
    <mergeCell ref="BJ45:BN46"/>
    <mergeCell ref="BF46:BG46"/>
    <mergeCell ref="BH46:BI46"/>
    <mergeCell ref="B45:B46"/>
    <mergeCell ref="C45:C46"/>
    <mergeCell ref="D45:F46"/>
    <mergeCell ref="G45:H46"/>
    <mergeCell ref="M45:N46"/>
    <mergeCell ref="O45:R46"/>
    <mergeCell ref="S43:W44"/>
    <mergeCell ref="BF43:BG43"/>
    <mergeCell ref="BH43:BI43"/>
    <mergeCell ref="BJ43:BN44"/>
    <mergeCell ref="BF44:BG44"/>
    <mergeCell ref="BH44:BI44"/>
    <mergeCell ref="B43:B44"/>
    <mergeCell ref="C43:C44"/>
    <mergeCell ref="D43:F44"/>
    <mergeCell ref="G43:H44"/>
    <mergeCell ref="M43:N44"/>
    <mergeCell ref="O43:R44"/>
    <mergeCell ref="S41:W42"/>
    <mergeCell ref="BF41:BG41"/>
    <mergeCell ref="BH41:BI41"/>
    <mergeCell ref="BJ41:BN42"/>
    <mergeCell ref="BF42:BG42"/>
    <mergeCell ref="BH42:BI42"/>
    <mergeCell ref="B41:B42"/>
    <mergeCell ref="C41:C42"/>
    <mergeCell ref="D41:F42"/>
    <mergeCell ref="G41:H42"/>
    <mergeCell ref="M41:N42"/>
    <mergeCell ref="O41:R42"/>
    <mergeCell ref="S39:W40"/>
    <mergeCell ref="BF39:BG39"/>
    <mergeCell ref="BH39:BI39"/>
    <mergeCell ref="BJ39:BN40"/>
    <mergeCell ref="BF40:BG40"/>
    <mergeCell ref="BH40:BI40"/>
    <mergeCell ref="B39:B40"/>
    <mergeCell ref="C39:C40"/>
    <mergeCell ref="D39:F40"/>
    <mergeCell ref="G39:H40"/>
    <mergeCell ref="M39:N40"/>
    <mergeCell ref="O39:R40"/>
    <mergeCell ref="S37:W38"/>
    <mergeCell ref="BF37:BG37"/>
    <mergeCell ref="BH37:BI37"/>
    <mergeCell ref="BJ37:BN38"/>
    <mergeCell ref="BF38:BG38"/>
    <mergeCell ref="BH38:BI38"/>
    <mergeCell ref="B37:B38"/>
    <mergeCell ref="C37:C38"/>
    <mergeCell ref="D37:F38"/>
    <mergeCell ref="G37:H38"/>
    <mergeCell ref="M37:N38"/>
    <mergeCell ref="O37:R38"/>
    <mergeCell ref="S35:W36"/>
    <mergeCell ref="BF35:BG35"/>
    <mergeCell ref="BH35:BI35"/>
    <mergeCell ref="BJ35:BN36"/>
    <mergeCell ref="BF36:BG36"/>
    <mergeCell ref="BH36:BI36"/>
    <mergeCell ref="B35:B36"/>
    <mergeCell ref="C35:C36"/>
    <mergeCell ref="D35:F36"/>
    <mergeCell ref="G35:H36"/>
    <mergeCell ref="M35:N36"/>
    <mergeCell ref="O35:R36"/>
    <mergeCell ref="S33:W34"/>
    <mergeCell ref="BF33:BG33"/>
    <mergeCell ref="BH33:BI33"/>
    <mergeCell ref="BJ33:BN34"/>
    <mergeCell ref="BF34:BG34"/>
    <mergeCell ref="BH34:BI34"/>
    <mergeCell ref="B33:B34"/>
    <mergeCell ref="C33:C34"/>
    <mergeCell ref="D33:F34"/>
    <mergeCell ref="G33:H34"/>
    <mergeCell ref="M33:N34"/>
    <mergeCell ref="O33:R34"/>
    <mergeCell ref="S31:W32"/>
    <mergeCell ref="BF31:BG31"/>
    <mergeCell ref="BH31:BI31"/>
    <mergeCell ref="BJ31:BN32"/>
    <mergeCell ref="BF32:BG32"/>
    <mergeCell ref="BH32:BI32"/>
    <mergeCell ref="B31:B32"/>
    <mergeCell ref="C31:C32"/>
    <mergeCell ref="D31:F32"/>
    <mergeCell ref="G31:H32"/>
    <mergeCell ref="M31:N32"/>
    <mergeCell ref="O31:R32"/>
    <mergeCell ref="S29:W30"/>
    <mergeCell ref="BF29:BG29"/>
    <mergeCell ref="BH29:BI29"/>
    <mergeCell ref="BJ29:BN30"/>
    <mergeCell ref="BF30:BG30"/>
    <mergeCell ref="BH30:BI30"/>
    <mergeCell ref="B29:B30"/>
    <mergeCell ref="C29:C30"/>
    <mergeCell ref="D29:F30"/>
    <mergeCell ref="G29:H30"/>
    <mergeCell ref="M29:N30"/>
    <mergeCell ref="O29:R30"/>
    <mergeCell ref="S27:W28"/>
    <mergeCell ref="BF27:BG27"/>
    <mergeCell ref="BH27:BI27"/>
    <mergeCell ref="BJ27:BN28"/>
    <mergeCell ref="BF28:BG28"/>
    <mergeCell ref="BH28:BI28"/>
    <mergeCell ref="B27:B28"/>
    <mergeCell ref="C27:C28"/>
    <mergeCell ref="D27:F28"/>
    <mergeCell ref="G27:H28"/>
    <mergeCell ref="M27:N28"/>
    <mergeCell ref="O27:R28"/>
    <mergeCell ref="S25:W26"/>
    <mergeCell ref="BF25:BG25"/>
    <mergeCell ref="BH25:BI25"/>
    <mergeCell ref="BJ25:BN26"/>
    <mergeCell ref="BF26:BG26"/>
    <mergeCell ref="BH26:BI26"/>
    <mergeCell ref="B25:B26"/>
    <mergeCell ref="C25:C26"/>
    <mergeCell ref="D25:F26"/>
    <mergeCell ref="G25:H26"/>
    <mergeCell ref="M25:N26"/>
    <mergeCell ref="O25:R26"/>
    <mergeCell ref="S23:W24"/>
    <mergeCell ref="BF23:BG23"/>
    <mergeCell ref="BH23:BI23"/>
    <mergeCell ref="BJ23:BN24"/>
    <mergeCell ref="BF24:BG24"/>
    <mergeCell ref="BH24:BI24"/>
    <mergeCell ref="B23:B24"/>
    <mergeCell ref="C23:C24"/>
    <mergeCell ref="D23:F24"/>
    <mergeCell ref="G23:H24"/>
    <mergeCell ref="M23:N24"/>
    <mergeCell ref="O23:R24"/>
    <mergeCell ref="S21:W22"/>
    <mergeCell ref="BF21:BG21"/>
    <mergeCell ref="BH21:BI21"/>
    <mergeCell ref="BJ21:BN22"/>
    <mergeCell ref="BF22:BG22"/>
    <mergeCell ref="BH22:BI22"/>
    <mergeCell ref="B21:B22"/>
    <mergeCell ref="C21:C22"/>
    <mergeCell ref="D21:F22"/>
    <mergeCell ref="G21:H22"/>
    <mergeCell ref="M21:N22"/>
    <mergeCell ref="O21:R22"/>
    <mergeCell ref="B12:B16"/>
    <mergeCell ref="C12:C16"/>
    <mergeCell ref="D12:F16"/>
    <mergeCell ref="G12:H16"/>
    <mergeCell ref="M12:N16"/>
    <mergeCell ref="O19:R20"/>
    <mergeCell ref="S19:W20"/>
    <mergeCell ref="BF19:BG19"/>
    <mergeCell ref="BH19:BI19"/>
    <mergeCell ref="BJ19:BN20"/>
    <mergeCell ref="BF20:BG20"/>
    <mergeCell ref="BH20:BI20"/>
    <mergeCell ref="BF17:BG17"/>
    <mergeCell ref="BH17:BI17"/>
    <mergeCell ref="BJ17:BN18"/>
    <mergeCell ref="BF18:BG18"/>
    <mergeCell ref="BH18:BI18"/>
    <mergeCell ref="B19:B20"/>
    <mergeCell ref="C19:C20"/>
    <mergeCell ref="D19:F20"/>
    <mergeCell ref="G19:H20"/>
    <mergeCell ref="M19:N20"/>
    <mergeCell ref="B17:B18"/>
    <mergeCell ref="C17:C18"/>
    <mergeCell ref="D17:F18"/>
    <mergeCell ref="G17:H18"/>
    <mergeCell ref="M17:N18"/>
    <mergeCell ref="O17:R18"/>
    <mergeCell ref="S17:W18"/>
    <mergeCell ref="AX1:BM1"/>
    <mergeCell ref="AG2:AH2"/>
    <mergeCell ref="AJ2:AK2"/>
    <mergeCell ref="AN2:AO2"/>
    <mergeCell ref="AX2:BM2"/>
    <mergeCell ref="BI3:BL3"/>
    <mergeCell ref="BC13:BE13"/>
    <mergeCell ref="O12:R16"/>
    <mergeCell ref="S12:W16"/>
    <mergeCell ref="AA12:BE12"/>
    <mergeCell ref="BF12:BG16"/>
    <mergeCell ref="BH12:BI16"/>
    <mergeCell ref="BJ12:BN16"/>
    <mergeCell ref="AA13:AG13"/>
    <mergeCell ref="AH13:AN13"/>
    <mergeCell ref="AO13:AU13"/>
    <mergeCell ref="AV13:BB13"/>
    <mergeCell ref="BI4:BL4"/>
    <mergeCell ref="BE6:BF6"/>
    <mergeCell ref="BI6:BJ6"/>
    <mergeCell ref="BI8:BJ8"/>
    <mergeCell ref="BI10:BJ10"/>
  </mergeCells>
  <phoneticPr fontId="1"/>
  <conditionalFormatting sqref="AA230:AD230 AS230:BE230">
    <cfRule type="expression" dxfId="1430" priority="208">
      <formula>OR(#REF!=$B217,#REF!=$B217)</formula>
    </cfRule>
  </conditionalFormatting>
  <conditionalFormatting sqref="AD220 AA220:AB220 AA229:AD229 AS229:BE229 AS220:BE220">
    <cfRule type="expression" dxfId="1429" priority="209">
      <formula>OR(#REF!=$B218,#REF!=$B218)</formula>
    </cfRule>
  </conditionalFormatting>
  <conditionalFormatting sqref="AQ230:AR230">
    <cfRule type="expression" dxfId="1428" priority="206">
      <formula>OR(#REF!=$B217,#REF!=$B217)</formula>
    </cfRule>
  </conditionalFormatting>
  <conditionalFormatting sqref="AQ220:AR220 AQ229:AR229">
    <cfRule type="expression" dxfId="1427" priority="207">
      <formula>OR(#REF!=$B218,#REF!=$B218)</formula>
    </cfRule>
  </conditionalFormatting>
  <conditionalFormatting sqref="BF18:BI18">
    <cfRule type="expression" dxfId="1426" priority="205">
      <formula>INDIRECT(ADDRESS(ROW(),COLUMN()))=TRUNC(INDIRECT(ADDRESS(ROW(),COLUMN())))</formula>
    </cfRule>
  </conditionalFormatting>
  <conditionalFormatting sqref="BF20:BI20">
    <cfRule type="expression" dxfId="1425" priority="204">
      <formula>INDIRECT(ADDRESS(ROW(),COLUMN()))=TRUNC(INDIRECT(ADDRESS(ROW(),COLUMN())))</formula>
    </cfRule>
  </conditionalFormatting>
  <conditionalFormatting sqref="BF22:BI22">
    <cfRule type="expression" dxfId="1424" priority="203">
      <formula>INDIRECT(ADDRESS(ROW(),COLUMN()))=TRUNC(INDIRECT(ADDRESS(ROW(),COLUMN())))</formula>
    </cfRule>
  </conditionalFormatting>
  <conditionalFormatting sqref="BF24:BI24">
    <cfRule type="expression" dxfId="1423" priority="202">
      <formula>INDIRECT(ADDRESS(ROW(),COLUMN()))=TRUNC(INDIRECT(ADDRESS(ROW(),COLUMN())))</formula>
    </cfRule>
  </conditionalFormatting>
  <conditionalFormatting sqref="BF26:BI26">
    <cfRule type="expression" dxfId="1422" priority="201">
      <formula>INDIRECT(ADDRESS(ROW(),COLUMN()))=TRUNC(INDIRECT(ADDRESS(ROW(),COLUMN())))</formula>
    </cfRule>
  </conditionalFormatting>
  <conditionalFormatting sqref="BF28:BI28">
    <cfRule type="expression" dxfId="1421" priority="200">
      <formula>INDIRECT(ADDRESS(ROW(),COLUMN()))=TRUNC(INDIRECT(ADDRESS(ROW(),COLUMN())))</formula>
    </cfRule>
  </conditionalFormatting>
  <conditionalFormatting sqref="BF30:BI30">
    <cfRule type="expression" dxfId="1420" priority="199">
      <formula>INDIRECT(ADDRESS(ROW(),COLUMN()))=TRUNC(INDIRECT(ADDRESS(ROW(),COLUMN())))</formula>
    </cfRule>
  </conditionalFormatting>
  <conditionalFormatting sqref="BF32:BI32">
    <cfRule type="expression" dxfId="1419" priority="198">
      <formula>INDIRECT(ADDRESS(ROW(),COLUMN()))=TRUNC(INDIRECT(ADDRESS(ROW(),COLUMN())))</formula>
    </cfRule>
  </conditionalFormatting>
  <conditionalFormatting sqref="BF34:BI34">
    <cfRule type="expression" dxfId="1418" priority="197">
      <formula>INDIRECT(ADDRESS(ROW(),COLUMN()))=TRUNC(INDIRECT(ADDRESS(ROW(),COLUMN())))</formula>
    </cfRule>
  </conditionalFormatting>
  <conditionalFormatting sqref="BF36:BI36">
    <cfRule type="expression" dxfId="1417" priority="196">
      <formula>INDIRECT(ADDRESS(ROW(),COLUMN()))=TRUNC(INDIRECT(ADDRESS(ROW(),COLUMN())))</formula>
    </cfRule>
  </conditionalFormatting>
  <conditionalFormatting sqref="BF38:BI38">
    <cfRule type="expression" dxfId="1416" priority="195">
      <formula>INDIRECT(ADDRESS(ROW(),COLUMN()))=TRUNC(INDIRECT(ADDRESS(ROW(),COLUMN())))</formula>
    </cfRule>
  </conditionalFormatting>
  <conditionalFormatting sqref="BF40:BI40">
    <cfRule type="expression" dxfId="1415" priority="194">
      <formula>INDIRECT(ADDRESS(ROW(),COLUMN()))=TRUNC(INDIRECT(ADDRESS(ROW(),COLUMN())))</formula>
    </cfRule>
  </conditionalFormatting>
  <conditionalFormatting sqref="BF42:BI42">
    <cfRule type="expression" dxfId="1414" priority="193">
      <formula>INDIRECT(ADDRESS(ROW(),COLUMN()))=TRUNC(INDIRECT(ADDRESS(ROW(),COLUMN())))</formula>
    </cfRule>
  </conditionalFormatting>
  <conditionalFormatting sqref="BF44:BI44">
    <cfRule type="expression" dxfId="1413" priority="192">
      <formula>INDIRECT(ADDRESS(ROW(),COLUMN()))=TRUNC(INDIRECT(ADDRESS(ROW(),COLUMN())))</formula>
    </cfRule>
  </conditionalFormatting>
  <conditionalFormatting sqref="BF46:BI46">
    <cfRule type="expression" dxfId="1412" priority="191">
      <formula>INDIRECT(ADDRESS(ROW(),COLUMN()))=TRUNC(INDIRECT(ADDRESS(ROW(),COLUMN())))</formula>
    </cfRule>
  </conditionalFormatting>
  <conditionalFormatting sqref="BF48:BI48">
    <cfRule type="expression" dxfId="1411" priority="190">
      <formula>INDIRECT(ADDRESS(ROW(),COLUMN()))=TRUNC(INDIRECT(ADDRESS(ROW(),COLUMN())))</formula>
    </cfRule>
  </conditionalFormatting>
  <conditionalFormatting sqref="BF50:BI50">
    <cfRule type="expression" dxfId="1410" priority="189">
      <formula>INDIRECT(ADDRESS(ROW(),COLUMN()))=TRUNC(INDIRECT(ADDRESS(ROW(),COLUMN())))</formula>
    </cfRule>
  </conditionalFormatting>
  <conditionalFormatting sqref="BF52:BI52">
    <cfRule type="expression" dxfId="1409" priority="188">
      <formula>INDIRECT(ADDRESS(ROW(),COLUMN()))=TRUNC(INDIRECT(ADDRESS(ROW(),COLUMN())))</formula>
    </cfRule>
  </conditionalFormatting>
  <conditionalFormatting sqref="BF54:BI54">
    <cfRule type="expression" dxfId="1408" priority="187">
      <formula>INDIRECT(ADDRESS(ROW(),COLUMN()))=TRUNC(INDIRECT(ADDRESS(ROW(),COLUMN())))</formula>
    </cfRule>
  </conditionalFormatting>
  <conditionalFormatting sqref="BF56:BI56">
    <cfRule type="expression" dxfId="1407" priority="186">
      <formula>INDIRECT(ADDRESS(ROW(),COLUMN()))=TRUNC(INDIRECT(ADDRESS(ROW(),COLUMN())))</formula>
    </cfRule>
  </conditionalFormatting>
  <conditionalFormatting sqref="BF58:BI58">
    <cfRule type="expression" dxfId="1406" priority="185">
      <formula>INDIRECT(ADDRESS(ROW(),COLUMN()))=TRUNC(INDIRECT(ADDRESS(ROW(),COLUMN())))</formula>
    </cfRule>
  </conditionalFormatting>
  <conditionalFormatting sqref="BF60:BI60">
    <cfRule type="expression" dxfId="1405" priority="184">
      <formula>INDIRECT(ADDRESS(ROW(),COLUMN()))=TRUNC(INDIRECT(ADDRESS(ROW(),COLUMN())))</formula>
    </cfRule>
  </conditionalFormatting>
  <conditionalFormatting sqref="BF62:BI62">
    <cfRule type="expression" dxfId="1404" priority="183">
      <formula>INDIRECT(ADDRESS(ROW(),COLUMN()))=TRUNC(INDIRECT(ADDRESS(ROW(),COLUMN())))</formula>
    </cfRule>
  </conditionalFormatting>
  <conditionalFormatting sqref="BF64:BI64">
    <cfRule type="expression" dxfId="1403" priority="182">
      <formula>INDIRECT(ADDRESS(ROW(),COLUMN()))=TRUNC(INDIRECT(ADDRESS(ROW(),COLUMN())))</formula>
    </cfRule>
  </conditionalFormatting>
  <conditionalFormatting sqref="BF66:BI66">
    <cfRule type="expression" dxfId="1402" priority="181">
      <formula>INDIRECT(ADDRESS(ROW(),COLUMN()))=TRUNC(INDIRECT(ADDRESS(ROW(),COLUMN())))</formula>
    </cfRule>
  </conditionalFormatting>
  <conditionalFormatting sqref="BF68:BI68">
    <cfRule type="expression" dxfId="1401" priority="180">
      <formula>INDIRECT(ADDRESS(ROW(),COLUMN()))=TRUNC(INDIRECT(ADDRESS(ROW(),COLUMN())))</formula>
    </cfRule>
  </conditionalFormatting>
  <conditionalFormatting sqref="BF70:BI70">
    <cfRule type="expression" dxfId="1400" priority="179">
      <formula>INDIRECT(ADDRESS(ROW(),COLUMN()))=TRUNC(INDIRECT(ADDRESS(ROW(),COLUMN())))</formula>
    </cfRule>
  </conditionalFormatting>
  <conditionalFormatting sqref="BF72:BI72">
    <cfRule type="expression" dxfId="1399" priority="178">
      <formula>INDIRECT(ADDRESS(ROW(),COLUMN()))=TRUNC(INDIRECT(ADDRESS(ROW(),COLUMN())))</formula>
    </cfRule>
  </conditionalFormatting>
  <conditionalFormatting sqref="BF74:BI74">
    <cfRule type="expression" dxfId="1398" priority="177">
      <formula>INDIRECT(ADDRESS(ROW(),COLUMN()))=TRUNC(INDIRECT(ADDRESS(ROW(),COLUMN())))</formula>
    </cfRule>
  </conditionalFormatting>
  <conditionalFormatting sqref="AG226:AR226 AK222:AR225">
    <cfRule type="expression" dxfId="1397" priority="175">
      <formula>INDIRECT(ADDRESS(ROW(),COLUMN()))=TRUNC(INDIRECT(ADDRESS(ROW(),COLUMN())))</formula>
    </cfRule>
  </conditionalFormatting>
  <conditionalFormatting sqref="Q222:AB226">
    <cfRule type="expression" dxfId="1396" priority="176">
      <formula>INDIRECT(ADDRESS(ROW(),COLUMN()))=TRUNC(INDIRECT(ADDRESS(ROW(),COLUMN())))</formula>
    </cfRule>
  </conditionalFormatting>
  <conditionalFormatting sqref="O231:R231">
    <cfRule type="expression" dxfId="1395" priority="174">
      <formula>INDIRECT(ADDRESS(ROW(),COLUMN()))=TRUNC(INDIRECT(ADDRESS(ROW(),COLUMN())))</formula>
    </cfRule>
  </conditionalFormatting>
  <conditionalFormatting sqref="AE231:AH231">
    <cfRule type="expression" dxfId="1394" priority="173">
      <formula>INDIRECT(ADDRESS(ROW(),COLUMN()))=TRUNC(INDIRECT(ADDRESS(ROW(),COLUMN())))</formula>
    </cfRule>
  </conditionalFormatting>
  <conditionalFormatting sqref="AG222:AJ225">
    <cfRule type="expression" dxfId="1393" priority="172">
      <formula>INDIRECT(ADDRESS(ROW(),COLUMN()))=TRUNC(INDIRECT(ADDRESS(ROW(),COLUMN())))</formula>
    </cfRule>
  </conditionalFormatting>
  <conditionalFormatting sqref="AA18:BE18">
    <cfRule type="expression" dxfId="1392" priority="170">
      <formula>INDIRECT(ADDRESS(ROW(),COLUMN()))=TRUNC(INDIRECT(ADDRESS(ROW(),COLUMN())))</formula>
    </cfRule>
  </conditionalFormatting>
  <conditionalFormatting sqref="AA20:BE20">
    <cfRule type="expression" dxfId="1391" priority="171">
      <formula>INDIRECT(ADDRESS(ROW(),COLUMN()))=TRUNC(INDIRECT(ADDRESS(ROW(),COLUMN())))</formula>
    </cfRule>
  </conditionalFormatting>
  <conditionalFormatting sqref="AA188:BE188">
    <cfRule type="expression" dxfId="1390" priority="29">
      <formula>INDIRECT(ADDRESS(ROW(),COLUMN()))=TRUNC(INDIRECT(ADDRESS(ROW(),COLUMN())))</formula>
    </cfRule>
  </conditionalFormatting>
  <conditionalFormatting sqref="AA22:BE22">
    <cfRule type="expression" dxfId="1389" priority="169">
      <formula>INDIRECT(ADDRESS(ROW(),COLUMN()))=TRUNC(INDIRECT(ADDRESS(ROW(),COLUMN())))</formula>
    </cfRule>
  </conditionalFormatting>
  <conditionalFormatting sqref="AA24:BE24">
    <cfRule type="expression" dxfId="1388" priority="168">
      <formula>INDIRECT(ADDRESS(ROW(),COLUMN()))=TRUNC(INDIRECT(ADDRESS(ROW(),COLUMN())))</formula>
    </cfRule>
  </conditionalFormatting>
  <conditionalFormatting sqref="AA26:BE26">
    <cfRule type="expression" dxfId="1387" priority="167">
      <formula>INDIRECT(ADDRESS(ROW(),COLUMN()))=TRUNC(INDIRECT(ADDRESS(ROW(),COLUMN())))</formula>
    </cfRule>
  </conditionalFormatting>
  <conditionalFormatting sqref="AA28:BE28">
    <cfRule type="expression" dxfId="1386" priority="166">
      <formula>INDIRECT(ADDRESS(ROW(),COLUMN()))=TRUNC(INDIRECT(ADDRESS(ROW(),COLUMN())))</formula>
    </cfRule>
  </conditionalFormatting>
  <conditionalFormatting sqref="AA30:BE30">
    <cfRule type="expression" dxfId="1385" priority="165">
      <formula>INDIRECT(ADDRESS(ROW(),COLUMN()))=TRUNC(INDIRECT(ADDRESS(ROW(),COLUMN())))</formula>
    </cfRule>
  </conditionalFormatting>
  <conditionalFormatting sqref="AA32:BE32">
    <cfRule type="expression" dxfId="1384" priority="164">
      <formula>INDIRECT(ADDRESS(ROW(),COLUMN()))=TRUNC(INDIRECT(ADDRESS(ROW(),COLUMN())))</formula>
    </cfRule>
  </conditionalFormatting>
  <conditionalFormatting sqref="AA34:BE34">
    <cfRule type="expression" dxfId="1383" priority="163">
      <formula>INDIRECT(ADDRESS(ROW(),COLUMN()))=TRUNC(INDIRECT(ADDRESS(ROW(),COLUMN())))</formula>
    </cfRule>
  </conditionalFormatting>
  <conditionalFormatting sqref="AA36:BE36">
    <cfRule type="expression" dxfId="1382" priority="162">
      <formula>INDIRECT(ADDRESS(ROW(),COLUMN()))=TRUNC(INDIRECT(ADDRESS(ROW(),COLUMN())))</formula>
    </cfRule>
  </conditionalFormatting>
  <conditionalFormatting sqref="AA38:BE38">
    <cfRule type="expression" dxfId="1381" priority="161">
      <formula>INDIRECT(ADDRESS(ROW(),COLUMN()))=TRUNC(INDIRECT(ADDRESS(ROW(),COLUMN())))</formula>
    </cfRule>
  </conditionalFormatting>
  <conditionalFormatting sqref="AA40:BE40">
    <cfRule type="expression" dxfId="1380" priority="160">
      <formula>INDIRECT(ADDRESS(ROW(),COLUMN()))=TRUNC(INDIRECT(ADDRESS(ROW(),COLUMN())))</formula>
    </cfRule>
  </conditionalFormatting>
  <conditionalFormatting sqref="AA42:BE42">
    <cfRule type="expression" dxfId="1379" priority="159">
      <formula>INDIRECT(ADDRESS(ROW(),COLUMN()))=TRUNC(INDIRECT(ADDRESS(ROW(),COLUMN())))</formula>
    </cfRule>
  </conditionalFormatting>
  <conditionalFormatting sqref="AA44:BE44">
    <cfRule type="expression" dxfId="1378" priority="158">
      <formula>INDIRECT(ADDRESS(ROW(),COLUMN()))=TRUNC(INDIRECT(ADDRESS(ROW(),COLUMN())))</formula>
    </cfRule>
  </conditionalFormatting>
  <conditionalFormatting sqref="AA46:BE46">
    <cfRule type="expression" dxfId="1377" priority="157">
      <formula>INDIRECT(ADDRESS(ROW(),COLUMN()))=TRUNC(INDIRECT(ADDRESS(ROW(),COLUMN())))</formula>
    </cfRule>
  </conditionalFormatting>
  <conditionalFormatting sqref="AA48:BE48">
    <cfRule type="expression" dxfId="1376" priority="156">
      <formula>INDIRECT(ADDRESS(ROW(),COLUMN()))=TRUNC(INDIRECT(ADDRESS(ROW(),COLUMN())))</formula>
    </cfRule>
  </conditionalFormatting>
  <conditionalFormatting sqref="AA50:BE50">
    <cfRule type="expression" dxfId="1375" priority="155">
      <formula>INDIRECT(ADDRESS(ROW(),COLUMN()))=TRUNC(INDIRECT(ADDRESS(ROW(),COLUMN())))</formula>
    </cfRule>
  </conditionalFormatting>
  <conditionalFormatting sqref="AA52:BE52">
    <cfRule type="expression" dxfId="1374" priority="154">
      <formula>INDIRECT(ADDRESS(ROW(),COLUMN()))=TRUNC(INDIRECT(ADDRESS(ROW(),COLUMN())))</formula>
    </cfRule>
  </conditionalFormatting>
  <conditionalFormatting sqref="AA54:BE54">
    <cfRule type="expression" dxfId="1373" priority="153">
      <formula>INDIRECT(ADDRESS(ROW(),COLUMN()))=TRUNC(INDIRECT(ADDRESS(ROW(),COLUMN())))</formula>
    </cfRule>
  </conditionalFormatting>
  <conditionalFormatting sqref="AA56:BE56">
    <cfRule type="expression" dxfId="1372" priority="152">
      <formula>INDIRECT(ADDRESS(ROW(),COLUMN()))=TRUNC(INDIRECT(ADDRESS(ROW(),COLUMN())))</formula>
    </cfRule>
  </conditionalFormatting>
  <conditionalFormatting sqref="AA58:BE58">
    <cfRule type="expression" dxfId="1371" priority="151">
      <formula>INDIRECT(ADDRESS(ROW(),COLUMN()))=TRUNC(INDIRECT(ADDRESS(ROW(),COLUMN())))</formula>
    </cfRule>
  </conditionalFormatting>
  <conditionalFormatting sqref="AA60:BE60">
    <cfRule type="expression" dxfId="1370" priority="150">
      <formula>INDIRECT(ADDRESS(ROW(),COLUMN()))=TRUNC(INDIRECT(ADDRESS(ROW(),COLUMN())))</formula>
    </cfRule>
  </conditionalFormatting>
  <conditionalFormatting sqref="AA62:BE62">
    <cfRule type="expression" dxfId="1369" priority="149">
      <formula>INDIRECT(ADDRESS(ROW(),COLUMN()))=TRUNC(INDIRECT(ADDRESS(ROW(),COLUMN())))</formula>
    </cfRule>
  </conditionalFormatting>
  <conditionalFormatting sqref="AA64:BE64">
    <cfRule type="expression" dxfId="1368" priority="148">
      <formula>INDIRECT(ADDRESS(ROW(),COLUMN()))=TRUNC(INDIRECT(ADDRESS(ROW(),COLUMN())))</formula>
    </cfRule>
  </conditionalFormatting>
  <conditionalFormatting sqref="AA66:BE66">
    <cfRule type="expression" dxfId="1367" priority="147">
      <formula>INDIRECT(ADDRESS(ROW(),COLUMN()))=TRUNC(INDIRECT(ADDRESS(ROW(),COLUMN())))</formula>
    </cfRule>
  </conditionalFormatting>
  <conditionalFormatting sqref="AA68:BE68">
    <cfRule type="expression" dxfId="1366" priority="146">
      <formula>INDIRECT(ADDRESS(ROW(),COLUMN()))=TRUNC(INDIRECT(ADDRESS(ROW(),COLUMN())))</formula>
    </cfRule>
  </conditionalFormatting>
  <conditionalFormatting sqref="AA70:BE70">
    <cfRule type="expression" dxfId="1365" priority="145">
      <formula>INDIRECT(ADDRESS(ROW(),COLUMN()))=TRUNC(INDIRECT(ADDRESS(ROW(),COLUMN())))</formula>
    </cfRule>
  </conditionalFormatting>
  <conditionalFormatting sqref="AA72:BE72">
    <cfRule type="expression" dxfId="1364" priority="144">
      <formula>INDIRECT(ADDRESS(ROW(),COLUMN()))=TRUNC(INDIRECT(ADDRESS(ROW(),COLUMN())))</formula>
    </cfRule>
  </conditionalFormatting>
  <conditionalFormatting sqref="AA74:BE74">
    <cfRule type="expression" dxfId="1363" priority="143">
      <formula>INDIRECT(ADDRESS(ROW(),COLUMN()))=TRUNC(INDIRECT(ADDRESS(ROW(),COLUMN())))</formula>
    </cfRule>
  </conditionalFormatting>
  <conditionalFormatting sqref="AA76:BE76">
    <cfRule type="expression" dxfId="1362" priority="141">
      <formula>INDIRECT(ADDRESS(ROW(),COLUMN()))=TRUNC(INDIRECT(ADDRESS(ROW(),COLUMN())))</formula>
    </cfRule>
  </conditionalFormatting>
  <conditionalFormatting sqref="BF76:BI76">
    <cfRule type="expression" dxfId="1361" priority="142">
      <formula>INDIRECT(ADDRESS(ROW(),COLUMN()))=TRUNC(INDIRECT(ADDRESS(ROW(),COLUMN())))</formula>
    </cfRule>
  </conditionalFormatting>
  <conditionalFormatting sqref="BF78:BI78">
    <cfRule type="expression" dxfId="1360" priority="140">
      <formula>INDIRECT(ADDRESS(ROW(),COLUMN()))=TRUNC(INDIRECT(ADDRESS(ROW(),COLUMN())))</formula>
    </cfRule>
  </conditionalFormatting>
  <conditionalFormatting sqref="AA78:BE78">
    <cfRule type="expression" dxfId="1359" priority="139">
      <formula>INDIRECT(ADDRESS(ROW(),COLUMN()))=TRUNC(INDIRECT(ADDRESS(ROW(),COLUMN())))</formula>
    </cfRule>
  </conditionalFormatting>
  <conditionalFormatting sqref="BF80:BI80">
    <cfRule type="expression" dxfId="1358" priority="138">
      <formula>INDIRECT(ADDRESS(ROW(),COLUMN()))=TRUNC(INDIRECT(ADDRESS(ROW(),COLUMN())))</formula>
    </cfRule>
  </conditionalFormatting>
  <conditionalFormatting sqref="AA80:BE80">
    <cfRule type="expression" dxfId="1357" priority="137">
      <formula>INDIRECT(ADDRESS(ROW(),COLUMN()))=TRUNC(INDIRECT(ADDRESS(ROW(),COLUMN())))</formula>
    </cfRule>
  </conditionalFormatting>
  <conditionalFormatting sqref="BF82:BI82">
    <cfRule type="expression" dxfId="1356" priority="136">
      <formula>INDIRECT(ADDRESS(ROW(),COLUMN()))=TRUNC(INDIRECT(ADDRESS(ROW(),COLUMN())))</formula>
    </cfRule>
  </conditionalFormatting>
  <conditionalFormatting sqref="AA82:BE82">
    <cfRule type="expression" dxfId="1355" priority="135">
      <formula>INDIRECT(ADDRESS(ROW(),COLUMN()))=TRUNC(INDIRECT(ADDRESS(ROW(),COLUMN())))</formula>
    </cfRule>
  </conditionalFormatting>
  <conditionalFormatting sqref="BF84:BI84">
    <cfRule type="expression" dxfId="1354" priority="134">
      <formula>INDIRECT(ADDRESS(ROW(),COLUMN()))=TRUNC(INDIRECT(ADDRESS(ROW(),COLUMN())))</formula>
    </cfRule>
  </conditionalFormatting>
  <conditionalFormatting sqref="AA84:BE84">
    <cfRule type="expression" dxfId="1353" priority="133">
      <formula>INDIRECT(ADDRESS(ROW(),COLUMN()))=TRUNC(INDIRECT(ADDRESS(ROW(),COLUMN())))</formula>
    </cfRule>
  </conditionalFormatting>
  <conditionalFormatting sqref="BF86:BI86">
    <cfRule type="expression" dxfId="1352" priority="132">
      <formula>INDIRECT(ADDRESS(ROW(),COLUMN()))=TRUNC(INDIRECT(ADDRESS(ROW(),COLUMN())))</formula>
    </cfRule>
  </conditionalFormatting>
  <conditionalFormatting sqref="AA86:BE86">
    <cfRule type="expression" dxfId="1351" priority="131">
      <formula>INDIRECT(ADDRESS(ROW(),COLUMN()))=TRUNC(INDIRECT(ADDRESS(ROW(),COLUMN())))</formula>
    </cfRule>
  </conditionalFormatting>
  <conditionalFormatting sqref="BF88:BI88">
    <cfRule type="expression" dxfId="1350" priority="130">
      <formula>INDIRECT(ADDRESS(ROW(),COLUMN()))=TRUNC(INDIRECT(ADDRESS(ROW(),COLUMN())))</formula>
    </cfRule>
  </conditionalFormatting>
  <conditionalFormatting sqref="AA88:BE88">
    <cfRule type="expression" dxfId="1349" priority="129">
      <formula>INDIRECT(ADDRESS(ROW(),COLUMN()))=TRUNC(INDIRECT(ADDRESS(ROW(),COLUMN())))</formula>
    </cfRule>
  </conditionalFormatting>
  <conditionalFormatting sqref="BF90:BI90">
    <cfRule type="expression" dxfId="1348" priority="128">
      <formula>INDIRECT(ADDRESS(ROW(),COLUMN()))=TRUNC(INDIRECT(ADDRESS(ROW(),COLUMN())))</formula>
    </cfRule>
  </conditionalFormatting>
  <conditionalFormatting sqref="AA90:BE90">
    <cfRule type="expression" dxfId="1347" priority="127">
      <formula>INDIRECT(ADDRESS(ROW(),COLUMN()))=TRUNC(INDIRECT(ADDRESS(ROW(),COLUMN())))</formula>
    </cfRule>
  </conditionalFormatting>
  <conditionalFormatting sqref="BF92:BI92">
    <cfRule type="expression" dxfId="1346" priority="126">
      <formula>INDIRECT(ADDRESS(ROW(),COLUMN()))=TRUNC(INDIRECT(ADDRESS(ROW(),COLUMN())))</formula>
    </cfRule>
  </conditionalFormatting>
  <conditionalFormatting sqref="AA92:BE92">
    <cfRule type="expression" dxfId="1345" priority="125">
      <formula>INDIRECT(ADDRESS(ROW(),COLUMN()))=TRUNC(INDIRECT(ADDRESS(ROW(),COLUMN())))</formula>
    </cfRule>
  </conditionalFormatting>
  <conditionalFormatting sqref="BF94:BI94">
    <cfRule type="expression" dxfId="1344" priority="124">
      <formula>INDIRECT(ADDRESS(ROW(),COLUMN()))=TRUNC(INDIRECT(ADDRESS(ROW(),COLUMN())))</formula>
    </cfRule>
  </conditionalFormatting>
  <conditionalFormatting sqref="AA94:BE94">
    <cfRule type="expression" dxfId="1343" priority="123">
      <formula>INDIRECT(ADDRESS(ROW(),COLUMN()))=TRUNC(INDIRECT(ADDRESS(ROW(),COLUMN())))</formula>
    </cfRule>
  </conditionalFormatting>
  <conditionalFormatting sqref="BF96:BI96">
    <cfRule type="expression" dxfId="1342" priority="122">
      <formula>INDIRECT(ADDRESS(ROW(),COLUMN()))=TRUNC(INDIRECT(ADDRESS(ROW(),COLUMN())))</formula>
    </cfRule>
  </conditionalFormatting>
  <conditionalFormatting sqref="AA96:BE96">
    <cfRule type="expression" dxfId="1341" priority="121">
      <formula>INDIRECT(ADDRESS(ROW(),COLUMN()))=TRUNC(INDIRECT(ADDRESS(ROW(),COLUMN())))</formula>
    </cfRule>
  </conditionalFormatting>
  <conditionalFormatting sqref="BF98:BI98">
    <cfRule type="expression" dxfId="1340" priority="120">
      <formula>INDIRECT(ADDRESS(ROW(),COLUMN()))=TRUNC(INDIRECT(ADDRESS(ROW(),COLUMN())))</formula>
    </cfRule>
  </conditionalFormatting>
  <conditionalFormatting sqref="AA98:BE98">
    <cfRule type="expression" dxfId="1339" priority="119">
      <formula>INDIRECT(ADDRESS(ROW(),COLUMN()))=TRUNC(INDIRECT(ADDRESS(ROW(),COLUMN())))</formula>
    </cfRule>
  </conditionalFormatting>
  <conditionalFormatting sqref="BF100:BI100">
    <cfRule type="expression" dxfId="1338" priority="118">
      <formula>INDIRECT(ADDRESS(ROW(),COLUMN()))=TRUNC(INDIRECT(ADDRESS(ROW(),COLUMN())))</formula>
    </cfRule>
  </conditionalFormatting>
  <conditionalFormatting sqref="AA100:BE100">
    <cfRule type="expression" dxfId="1337" priority="117">
      <formula>INDIRECT(ADDRESS(ROW(),COLUMN()))=TRUNC(INDIRECT(ADDRESS(ROW(),COLUMN())))</formula>
    </cfRule>
  </conditionalFormatting>
  <conditionalFormatting sqref="BF102:BI102">
    <cfRule type="expression" dxfId="1336" priority="116">
      <formula>INDIRECT(ADDRESS(ROW(),COLUMN()))=TRUNC(INDIRECT(ADDRESS(ROW(),COLUMN())))</formula>
    </cfRule>
  </conditionalFormatting>
  <conditionalFormatting sqref="AA102:BE102">
    <cfRule type="expression" dxfId="1335" priority="115">
      <formula>INDIRECT(ADDRESS(ROW(),COLUMN()))=TRUNC(INDIRECT(ADDRESS(ROW(),COLUMN())))</formula>
    </cfRule>
  </conditionalFormatting>
  <conditionalFormatting sqref="BF104:BI104">
    <cfRule type="expression" dxfId="1334" priority="114">
      <formula>INDIRECT(ADDRESS(ROW(),COLUMN()))=TRUNC(INDIRECT(ADDRESS(ROW(),COLUMN())))</formula>
    </cfRule>
  </conditionalFormatting>
  <conditionalFormatting sqref="AA104:BE104">
    <cfRule type="expression" dxfId="1333" priority="113">
      <formula>INDIRECT(ADDRESS(ROW(),COLUMN()))=TRUNC(INDIRECT(ADDRESS(ROW(),COLUMN())))</formula>
    </cfRule>
  </conditionalFormatting>
  <conditionalFormatting sqref="BF106:BI106">
    <cfRule type="expression" dxfId="1332" priority="112">
      <formula>INDIRECT(ADDRESS(ROW(),COLUMN()))=TRUNC(INDIRECT(ADDRESS(ROW(),COLUMN())))</formula>
    </cfRule>
  </conditionalFormatting>
  <conditionalFormatting sqref="AA106:BE106">
    <cfRule type="expression" dxfId="1331" priority="111">
      <formula>INDIRECT(ADDRESS(ROW(),COLUMN()))=TRUNC(INDIRECT(ADDRESS(ROW(),COLUMN())))</formula>
    </cfRule>
  </conditionalFormatting>
  <conditionalFormatting sqref="BF108:BI108">
    <cfRule type="expression" dxfId="1330" priority="110">
      <formula>INDIRECT(ADDRESS(ROW(),COLUMN()))=TRUNC(INDIRECT(ADDRESS(ROW(),COLUMN())))</formula>
    </cfRule>
  </conditionalFormatting>
  <conditionalFormatting sqref="AA108:BE108">
    <cfRule type="expression" dxfId="1329" priority="109">
      <formula>INDIRECT(ADDRESS(ROW(),COLUMN()))=TRUNC(INDIRECT(ADDRESS(ROW(),COLUMN())))</formula>
    </cfRule>
  </conditionalFormatting>
  <conditionalFormatting sqref="BF110:BI110">
    <cfRule type="expression" dxfId="1328" priority="108">
      <formula>INDIRECT(ADDRESS(ROW(),COLUMN()))=TRUNC(INDIRECT(ADDRESS(ROW(),COLUMN())))</formula>
    </cfRule>
  </conditionalFormatting>
  <conditionalFormatting sqref="AA110:BE110">
    <cfRule type="expression" dxfId="1327" priority="107">
      <formula>INDIRECT(ADDRESS(ROW(),COLUMN()))=TRUNC(INDIRECT(ADDRESS(ROW(),COLUMN())))</formula>
    </cfRule>
  </conditionalFormatting>
  <conditionalFormatting sqref="BF112:BI112">
    <cfRule type="expression" dxfId="1326" priority="106">
      <formula>INDIRECT(ADDRESS(ROW(),COLUMN()))=TRUNC(INDIRECT(ADDRESS(ROW(),COLUMN())))</formula>
    </cfRule>
  </conditionalFormatting>
  <conditionalFormatting sqref="AA112:BE112">
    <cfRule type="expression" dxfId="1325" priority="105">
      <formula>INDIRECT(ADDRESS(ROW(),COLUMN()))=TRUNC(INDIRECT(ADDRESS(ROW(),COLUMN())))</formula>
    </cfRule>
  </conditionalFormatting>
  <conditionalFormatting sqref="BF114:BI114">
    <cfRule type="expression" dxfId="1324" priority="104">
      <formula>INDIRECT(ADDRESS(ROW(),COLUMN()))=TRUNC(INDIRECT(ADDRESS(ROW(),COLUMN())))</formula>
    </cfRule>
  </conditionalFormatting>
  <conditionalFormatting sqref="AA114:BE114">
    <cfRule type="expression" dxfId="1323" priority="103">
      <formula>INDIRECT(ADDRESS(ROW(),COLUMN()))=TRUNC(INDIRECT(ADDRESS(ROW(),COLUMN())))</formula>
    </cfRule>
  </conditionalFormatting>
  <conditionalFormatting sqref="BF116:BI116">
    <cfRule type="expression" dxfId="1322" priority="102">
      <formula>INDIRECT(ADDRESS(ROW(),COLUMN()))=TRUNC(INDIRECT(ADDRESS(ROW(),COLUMN())))</formula>
    </cfRule>
  </conditionalFormatting>
  <conditionalFormatting sqref="AA116:BE116">
    <cfRule type="expression" dxfId="1321" priority="101">
      <formula>INDIRECT(ADDRESS(ROW(),COLUMN()))=TRUNC(INDIRECT(ADDRESS(ROW(),COLUMN())))</formula>
    </cfRule>
  </conditionalFormatting>
  <conditionalFormatting sqref="BF118:BI118">
    <cfRule type="expression" dxfId="1320" priority="100">
      <formula>INDIRECT(ADDRESS(ROW(),COLUMN()))=TRUNC(INDIRECT(ADDRESS(ROW(),COLUMN())))</formula>
    </cfRule>
  </conditionalFormatting>
  <conditionalFormatting sqref="AA118:BE118">
    <cfRule type="expression" dxfId="1319" priority="99">
      <formula>INDIRECT(ADDRESS(ROW(),COLUMN()))=TRUNC(INDIRECT(ADDRESS(ROW(),COLUMN())))</formula>
    </cfRule>
  </conditionalFormatting>
  <conditionalFormatting sqref="BF120:BI120">
    <cfRule type="expression" dxfId="1318" priority="98">
      <formula>INDIRECT(ADDRESS(ROW(),COLUMN()))=TRUNC(INDIRECT(ADDRESS(ROW(),COLUMN())))</formula>
    </cfRule>
  </conditionalFormatting>
  <conditionalFormatting sqref="AA120:BE120">
    <cfRule type="expression" dxfId="1317" priority="97">
      <formula>INDIRECT(ADDRESS(ROW(),COLUMN()))=TRUNC(INDIRECT(ADDRESS(ROW(),COLUMN())))</formula>
    </cfRule>
  </conditionalFormatting>
  <conditionalFormatting sqref="BF122:BI122">
    <cfRule type="expression" dxfId="1316" priority="96">
      <formula>INDIRECT(ADDRESS(ROW(),COLUMN()))=TRUNC(INDIRECT(ADDRESS(ROW(),COLUMN())))</formula>
    </cfRule>
  </conditionalFormatting>
  <conditionalFormatting sqref="AA122:BE122">
    <cfRule type="expression" dxfId="1315" priority="95">
      <formula>INDIRECT(ADDRESS(ROW(),COLUMN()))=TRUNC(INDIRECT(ADDRESS(ROW(),COLUMN())))</formula>
    </cfRule>
  </conditionalFormatting>
  <conditionalFormatting sqref="BF124:BI124">
    <cfRule type="expression" dxfId="1314" priority="94">
      <formula>INDIRECT(ADDRESS(ROW(),COLUMN()))=TRUNC(INDIRECT(ADDRESS(ROW(),COLUMN())))</formula>
    </cfRule>
  </conditionalFormatting>
  <conditionalFormatting sqref="AA124:BE124">
    <cfRule type="expression" dxfId="1313" priority="93">
      <formula>INDIRECT(ADDRESS(ROW(),COLUMN()))=TRUNC(INDIRECT(ADDRESS(ROW(),COLUMN())))</formula>
    </cfRule>
  </conditionalFormatting>
  <conditionalFormatting sqref="BF126:BI126">
    <cfRule type="expression" dxfId="1312" priority="92">
      <formula>INDIRECT(ADDRESS(ROW(),COLUMN()))=TRUNC(INDIRECT(ADDRESS(ROW(),COLUMN())))</formula>
    </cfRule>
  </conditionalFormatting>
  <conditionalFormatting sqref="AA126:BE126">
    <cfRule type="expression" dxfId="1311" priority="91">
      <formula>INDIRECT(ADDRESS(ROW(),COLUMN()))=TRUNC(INDIRECT(ADDRESS(ROW(),COLUMN())))</formula>
    </cfRule>
  </conditionalFormatting>
  <conditionalFormatting sqref="BF128:BI128">
    <cfRule type="expression" dxfId="1310" priority="90">
      <formula>INDIRECT(ADDRESS(ROW(),COLUMN()))=TRUNC(INDIRECT(ADDRESS(ROW(),COLUMN())))</formula>
    </cfRule>
  </conditionalFormatting>
  <conditionalFormatting sqref="AA128:BE128">
    <cfRule type="expression" dxfId="1309" priority="89">
      <formula>INDIRECT(ADDRESS(ROW(),COLUMN()))=TRUNC(INDIRECT(ADDRESS(ROW(),COLUMN())))</formula>
    </cfRule>
  </conditionalFormatting>
  <conditionalFormatting sqref="BF130:BI130">
    <cfRule type="expression" dxfId="1308" priority="88">
      <formula>INDIRECT(ADDRESS(ROW(),COLUMN()))=TRUNC(INDIRECT(ADDRESS(ROW(),COLUMN())))</formula>
    </cfRule>
  </conditionalFormatting>
  <conditionalFormatting sqref="AA130:BE130">
    <cfRule type="expression" dxfId="1307" priority="87">
      <formula>INDIRECT(ADDRESS(ROW(),COLUMN()))=TRUNC(INDIRECT(ADDRESS(ROW(),COLUMN())))</formula>
    </cfRule>
  </conditionalFormatting>
  <conditionalFormatting sqref="BF132:BI132">
    <cfRule type="expression" dxfId="1306" priority="86">
      <formula>INDIRECT(ADDRESS(ROW(),COLUMN()))=TRUNC(INDIRECT(ADDRESS(ROW(),COLUMN())))</formula>
    </cfRule>
  </conditionalFormatting>
  <conditionalFormatting sqref="AA132:BE132">
    <cfRule type="expression" dxfId="1305" priority="85">
      <formula>INDIRECT(ADDRESS(ROW(),COLUMN()))=TRUNC(INDIRECT(ADDRESS(ROW(),COLUMN())))</formula>
    </cfRule>
  </conditionalFormatting>
  <conditionalFormatting sqref="BF134:BI134">
    <cfRule type="expression" dxfId="1304" priority="84">
      <formula>INDIRECT(ADDRESS(ROW(),COLUMN()))=TRUNC(INDIRECT(ADDRESS(ROW(),COLUMN())))</formula>
    </cfRule>
  </conditionalFormatting>
  <conditionalFormatting sqref="AA134:BE134">
    <cfRule type="expression" dxfId="1303" priority="83">
      <formula>INDIRECT(ADDRESS(ROW(),COLUMN()))=TRUNC(INDIRECT(ADDRESS(ROW(),COLUMN())))</formula>
    </cfRule>
  </conditionalFormatting>
  <conditionalFormatting sqref="BF136:BI136">
    <cfRule type="expression" dxfId="1302" priority="82">
      <formula>INDIRECT(ADDRESS(ROW(),COLUMN()))=TRUNC(INDIRECT(ADDRESS(ROW(),COLUMN())))</formula>
    </cfRule>
  </conditionalFormatting>
  <conditionalFormatting sqref="AA136:BE136">
    <cfRule type="expression" dxfId="1301" priority="81">
      <formula>INDIRECT(ADDRESS(ROW(),COLUMN()))=TRUNC(INDIRECT(ADDRESS(ROW(),COLUMN())))</formula>
    </cfRule>
  </conditionalFormatting>
  <conditionalFormatting sqref="BF138:BI138">
    <cfRule type="expression" dxfId="1300" priority="80">
      <formula>INDIRECT(ADDRESS(ROW(),COLUMN()))=TRUNC(INDIRECT(ADDRESS(ROW(),COLUMN())))</formula>
    </cfRule>
  </conditionalFormatting>
  <conditionalFormatting sqref="AA138:BE138">
    <cfRule type="expression" dxfId="1299" priority="79">
      <formula>INDIRECT(ADDRESS(ROW(),COLUMN()))=TRUNC(INDIRECT(ADDRESS(ROW(),COLUMN())))</formula>
    </cfRule>
  </conditionalFormatting>
  <conditionalFormatting sqref="BF140:BI140">
    <cfRule type="expression" dxfId="1298" priority="78">
      <formula>INDIRECT(ADDRESS(ROW(),COLUMN()))=TRUNC(INDIRECT(ADDRESS(ROW(),COLUMN())))</formula>
    </cfRule>
  </conditionalFormatting>
  <conditionalFormatting sqref="AA140:BE140">
    <cfRule type="expression" dxfId="1297" priority="77">
      <formula>INDIRECT(ADDRESS(ROW(),COLUMN()))=TRUNC(INDIRECT(ADDRESS(ROW(),COLUMN())))</formula>
    </cfRule>
  </conditionalFormatting>
  <conditionalFormatting sqref="BF142:BI142">
    <cfRule type="expression" dxfId="1296" priority="76">
      <formula>INDIRECT(ADDRESS(ROW(),COLUMN()))=TRUNC(INDIRECT(ADDRESS(ROW(),COLUMN())))</formula>
    </cfRule>
  </conditionalFormatting>
  <conditionalFormatting sqref="AA142:BE142">
    <cfRule type="expression" dxfId="1295" priority="75">
      <formula>INDIRECT(ADDRESS(ROW(),COLUMN()))=TRUNC(INDIRECT(ADDRESS(ROW(),COLUMN())))</formula>
    </cfRule>
  </conditionalFormatting>
  <conditionalFormatting sqref="BF144:BI144">
    <cfRule type="expression" dxfId="1294" priority="74">
      <formula>INDIRECT(ADDRESS(ROW(),COLUMN()))=TRUNC(INDIRECT(ADDRESS(ROW(),COLUMN())))</formula>
    </cfRule>
  </conditionalFormatting>
  <conditionalFormatting sqref="AA144:BE144">
    <cfRule type="expression" dxfId="1293" priority="73">
      <formula>INDIRECT(ADDRESS(ROW(),COLUMN()))=TRUNC(INDIRECT(ADDRESS(ROW(),COLUMN())))</formula>
    </cfRule>
  </conditionalFormatting>
  <conditionalFormatting sqref="BF146:BI146">
    <cfRule type="expression" dxfId="1292" priority="72">
      <formula>INDIRECT(ADDRESS(ROW(),COLUMN()))=TRUNC(INDIRECT(ADDRESS(ROW(),COLUMN())))</formula>
    </cfRule>
  </conditionalFormatting>
  <conditionalFormatting sqref="AA146:BE146">
    <cfRule type="expression" dxfId="1291" priority="71">
      <formula>INDIRECT(ADDRESS(ROW(),COLUMN()))=TRUNC(INDIRECT(ADDRESS(ROW(),COLUMN())))</formula>
    </cfRule>
  </conditionalFormatting>
  <conditionalFormatting sqref="BF148:BI148">
    <cfRule type="expression" dxfId="1290" priority="70">
      <formula>INDIRECT(ADDRESS(ROW(),COLUMN()))=TRUNC(INDIRECT(ADDRESS(ROW(),COLUMN())))</formula>
    </cfRule>
  </conditionalFormatting>
  <conditionalFormatting sqref="AA148:BE148">
    <cfRule type="expression" dxfId="1289" priority="69">
      <formula>INDIRECT(ADDRESS(ROW(),COLUMN()))=TRUNC(INDIRECT(ADDRESS(ROW(),COLUMN())))</formula>
    </cfRule>
  </conditionalFormatting>
  <conditionalFormatting sqref="BF150:BI150">
    <cfRule type="expression" dxfId="1288" priority="68">
      <formula>INDIRECT(ADDRESS(ROW(),COLUMN()))=TRUNC(INDIRECT(ADDRESS(ROW(),COLUMN())))</formula>
    </cfRule>
  </conditionalFormatting>
  <conditionalFormatting sqref="AA150:BE150">
    <cfRule type="expression" dxfId="1287" priority="67">
      <formula>INDIRECT(ADDRESS(ROW(),COLUMN()))=TRUNC(INDIRECT(ADDRESS(ROW(),COLUMN())))</formula>
    </cfRule>
  </conditionalFormatting>
  <conditionalFormatting sqref="BF152:BI152">
    <cfRule type="expression" dxfId="1286" priority="66">
      <formula>INDIRECT(ADDRESS(ROW(),COLUMN()))=TRUNC(INDIRECT(ADDRESS(ROW(),COLUMN())))</formula>
    </cfRule>
  </conditionalFormatting>
  <conditionalFormatting sqref="AA152:BE152">
    <cfRule type="expression" dxfId="1285" priority="65">
      <formula>INDIRECT(ADDRESS(ROW(),COLUMN()))=TRUNC(INDIRECT(ADDRESS(ROW(),COLUMN())))</formula>
    </cfRule>
  </conditionalFormatting>
  <conditionalFormatting sqref="BF154:BI154">
    <cfRule type="expression" dxfId="1284" priority="64">
      <formula>INDIRECT(ADDRESS(ROW(),COLUMN()))=TRUNC(INDIRECT(ADDRESS(ROW(),COLUMN())))</formula>
    </cfRule>
  </conditionalFormatting>
  <conditionalFormatting sqref="AA154:BE154">
    <cfRule type="expression" dxfId="1283" priority="63">
      <formula>INDIRECT(ADDRESS(ROW(),COLUMN()))=TRUNC(INDIRECT(ADDRESS(ROW(),COLUMN())))</formula>
    </cfRule>
  </conditionalFormatting>
  <conditionalFormatting sqref="BF156:BI156">
    <cfRule type="expression" dxfId="1282" priority="62">
      <formula>INDIRECT(ADDRESS(ROW(),COLUMN()))=TRUNC(INDIRECT(ADDRESS(ROW(),COLUMN())))</formula>
    </cfRule>
  </conditionalFormatting>
  <conditionalFormatting sqref="AA156:BE156">
    <cfRule type="expression" dxfId="1281" priority="61">
      <formula>INDIRECT(ADDRESS(ROW(),COLUMN()))=TRUNC(INDIRECT(ADDRESS(ROW(),COLUMN())))</formula>
    </cfRule>
  </conditionalFormatting>
  <conditionalFormatting sqref="BF158:BI158">
    <cfRule type="expression" dxfId="1280" priority="60">
      <formula>INDIRECT(ADDRESS(ROW(),COLUMN()))=TRUNC(INDIRECT(ADDRESS(ROW(),COLUMN())))</formula>
    </cfRule>
  </conditionalFormatting>
  <conditionalFormatting sqref="AA158:BE158">
    <cfRule type="expression" dxfId="1279" priority="59">
      <formula>INDIRECT(ADDRESS(ROW(),COLUMN()))=TRUNC(INDIRECT(ADDRESS(ROW(),COLUMN())))</formula>
    </cfRule>
  </conditionalFormatting>
  <conditionalFormatting sqref="BF160:BI160">
    <cfRule type="expression" dxfId="1278" priority="58">
      <formula>INDIRECT(ADDRESS(ROW(),COLUMN()))=TRUNC(INDIRECT(ADDRESS(ROW(),COLUMN())))</formula>
    </cfRule>
  </conditionalFormatting>
  <conditionalFormatting sqref="AA160:BE160">
    <cfRule type="expression" dxfId="1277" priority="57">
      <formula>INDIRECT(ADDRESS(ROW(),COLUMN()))=TRUNC(INDIRECT(ADDRESS(ROW(),COLUMN())))</formula>
    </cfRule>
  </conditionalFormatting>
  <conditionalFormatting sqref="BF162:BI162">
    <cfRule type="expression" dxfId="1276" priority="56">
      <formula>INDIRECT(ADDRESS(ROW(),COLUMN()))=TRUNC(INDIRECT(ADDRESS(ROW(),COLUMN())))</formula>
    </cfRule>
  </conditionalFormatting>
  <conditionalFormatting sqref="AA162:BE162">
    <cfRule type="expression" dxfId="1275" priority="55">
      <formula>INDIRECT(ADDRESS(ROW(),COLUMN()))=TRUNC(INDIRECT(ADDRESS(ROW(),COLUMN())))</formula>
    </cfRule>
  </conditionalFormatting>
  <conditionalFormatting sqref="BF164:BI164">
    <cfRule type="expression" dxfId="1274" priority="54">
      <formula>INDIRECT(ADDRESS(ROW(),COLUMN()))=TRUNC(INDIRECT(ADDRESS(ROW(),COLUMN())))</formula>
    </cfRule>
  </conditionalFormatting>
  <conditionalFormatting sqref="AA164:BE164">
    <cfRule type="expression" dxfId="1273" priority="53">
      <formula>INDIRECT(ADDRESS(ROW(),COLUMN()))=TRUNC(INDIRECT(ADDRESS(ROW(),COLUMN())))</formula>
    </cfRule>
  </conditionalFormatting>
  <conditionalFormatting sqref="BF166:BI166">
    <cfRule type="expression" dxfId="1272" priority="52">
      <formula>INDIRECT(ADDRESS(ROW(),COLUMN()))=TRUNC(INDIRECT(ADDRESS(ROW(),COLUMN())))</formula>
    </cfRule>
  </conditionalFormatting>
  <conditionalFormatting sqref="AA166:BE166">
    <cfRule type="expression" dxfId="1271" priority="51">
      <formula>INDIRECT(ADDRESS(ROW(),COLUMN()))=TRUNC(INDIRECT(ADDRESS(ROW(),COLUMN())))</formula>
    </cfRule>
  </conditionalFormatting>
  <conditionalFormatting sqref="BF168:BI168">
    <cfRule type="expression" dxfId="1270" priority="50">
      <formula>INDIRECT(ADDRESS(ROW(),COLUMN()))=TRUNC(INDIRECT(ADDRESS(ROW(),COLUMN())))</formula>
    </cfRule>
  </conditionalFormatting>
  <conditionalFormatting sqref="AA168:BE168">
    <cfRule type="expression" dxfId="1269" priority="49">
      <formula>INDIRECT(ADDRESS(ROW(),COLUMN()))=TRUNC(INDIRECT(ADDRESS(ROW(),COLUMN())))</formula>
    </cfRule>
  </conditionalFormatting>
  <conditionalFormatting sqref="BF170:BI170">
    <cfRule type="expression" dxfId="1268" priority="48">
      <formula>INDIRECT(ADDRESS(ROW(),COLUMN()))=TRUNC(INDIRECT(ADDRESS(ROW(),COLUMN())))</formula>
    </cfRule>
  </conditionalFormatting>
  <conditionalFormatting sqref="AA170:BE170">
    <cfRule type="expression" dxfId="1267" priority="47">
      <formula>INDIRECT(ADDRESS(ROW(),COLUMN()))=TRUNC(INDIRECT(ADDRESS(ROW(),COLUMN())))</formula>
    </cfRule>
  </conditionalFormatting>
  <conditionalFormatting sqref="BF172:BI172">
    <cfRule type="expression" dxfId="1266" priority="46">
      <formula>INDIRECT(ADDRESS(ROW(),COLUMN()))=TRUNC(INDIRECT(ADDRESS(ROW(),COLUMN())))</formula>
    </cfRule>
  </conditionalFormatting>
  <conditionalFormatting sqref="AA172:BE172">
    <cfRule type="expression" dxfId="1265" priority="45">
      <formula>INDIRECT(ADDRESS(ROW(),COLUMN()))=TRUNC(INDIRECT(ADDRESS(ROW(),COLUMN())))</formula>
    </cfRule>
  </conditionalFormatting>
  <conditionalFormatting sqref="BF174:BI174">
    <cfRule type="expression" dxfId="1264" priority="44">
      <formula>INDIRECT(ADDRESS(ROW(),COLUMN()))=TRUNC(INDIRECT(ADDRESS(ROW(),COLUMN())))</formula>
    </cfRule>
  </conditionalFormatting>
  <conditionalFormatting sqref="AA174:BE174">
    <cfRule type="expression" dxfId="1263" priority="43">
      <formula>INDIRECT(ADDRESS(ROW(),COLUMN()))=TRUNC(INDIRECT(ADDRESS(ROW(),COLUMN())))</formula>
    </cfRule>
  </conditionalFormatting>
  <conditionalFormatting sqref="BF176:BI176">
    <cfRule type="expression" dxfId="1262" priority="42">
      <formula>INDIRECT(ADDRESS(ROW(),COLUMN()))=TRUNC(INDIRECT(ADDRESS(ROW(),COLUMN())))</formula>
    </cfRule>
  </conditionalFormatting>
  <conditionalFormatting sqref="AA176:BE176">
    <cfRule type="expression" dxfId="1261" priority="41">
      <formula>INDIRECT(ADDRESS(ROW(),COLUMN()))=TRUNC(INDIRECT(ADDRESS(ROW(),COLUMN())))</formula>
    </cfRule>
  </conditionalFormatting>
  <conditionalFormatting sqref="BF178:BI178">
    <cfRule type="expression" dxfId="1260" priority="40">
      <formula>INDIRECT(ADDRESS(ROW(),COLUMN()))=TRUNC(INDIRECT(ADDRESS(ROW(),COLUMN())))</formula>
    </cfRule>
  </conditionalFormatting>
  <conditionalFormatting sqref="AA178:BE178">
    <cfRule type="expression" dxfId="1259" priority="39">
      <formula>INDIRECT(ADDRESS(ROW(),COLUMN()))=TRUNC(INDIRECT(ADDRESS(ROW(),COLUMN())))</formula>
    </cfRule>
  </conditionalFormatting>
  <conditionalFormatting sqref="BF180:BI180">
    <cfRule type="expression" dxfId="1258" priority="38">
      <formula>INDIRECT(ADDRESS(ROW(),COLUMN()))=TRUNC(INDIRECT(ADDRESS(ROW(),COLUMN())))</formula>
    </cfRule>
  </conditionalFormatting>
  <conditionalFormatting sqref="AA180:BE180">
    <cfRule type="expression" dxfId="1257" priority="37">
      <formula>INDIRECT(ADDRESS(ROW(),COLUMN()))=TRUNC(INDIRECT(ADDRESS(ROW(),COLUMN())))</formula>
    </cfRule>
  </conditionalFormatting>
  <conditionalFormatting sqref="BF182:BI182">
    <cfRule type="expression" dxfId="1256" priority="36">
      <formula>INDIRECT(ADDRESS(ROW(),COLUMN()))=TRUNC(INDIRECT(ADDRESS(ROW(),COLUMN())))</formula>
    </cfRule>
  </conditionalFormatting>
  <conditionalFormatting sqref="AA182:BE182">
    <cfRule type="expression" dxfId="1255" priority="35">
      <formula>INDIRECT(ADDRESS(ROW(),COLUMN()))=TRUNC(INDIRECT(ADDRESS(ROW(),COLUMN())))</formula>
    </cfRule>
  </conditionalFormatting>
  <conditionalFormatting sqref="BF184:BI184">
    <cfRule type="expression" dxfId="1254" priority="34">
      <formula>INDIRECT(ADDRESS(ROW(),COLUMN()))=TRUNC(INDIRECT(ADDRESS(ROW(),COLUMN())))</formula>
    </cfRule>
  </conditionalFormatting>
  <conditionalFormatting sqref="AA184:BE184">
    <cfRule type="expression" dxfId="1253" priority="33">
      <formula>INDIRECT(ADDRESS(ROW(),COLUMN()))=TRUNC(INDIRECT(ADDRESS(ROW(),COLUMN())))</formula>
    </cfRule>
  </conditionalFormatting>
  <conditionalFormatting sqref="BF186:BI186">
    <cfRule type="expression" dxfId="1252" priority="32">
      <formula>INDIRECT(ADDRESS(ROW(),COLUMN()))=TRUNC(INDIRECT(ADDRESS(ROW(),COLUMN())))</formula>
    </cfRule>
  </conditionalFormatting>
  <conditionalFormatting sqref="AA186:BE186">
    <cfRule type="expression" dxfId="1251" priority="31">
      <formula>INDIRECT(ADDRESS(ROW(),COLUMN()))=TRUNC(INDIRECT(ADDRESS(ROW(),COLUMN())))</formula>
    </cfRule>
  </conditionalFormatting>
  <conditionalFormatting sqref="BF188:BI188">
    <cfRule type="expression" dxfId="1250" priority="30">
      <formula>INDIRECT(ADDRESS(ROW(),COLUMN()))=TRUNC(INDIRECT(ADDRESS(ROW(),COLUMN())))</formula>
    </cfRule>
  </conditionalFormatting>
  <conditionalFormatting sqref="BF190:BI190">
    <cfRule type="expression" dxfId="1249" priority="28">
      <formula>INDIRECT(ADDRESS(ROW(),COLUMN()))=TRUNC(INDIRECT(ADDRESS(ROW(),COLUMN())))</formula>
    </cfRule>
  </conditionalFormatting>
  <conditionalFormatting sqref="AA190:BE190">
    <cfRule type="expression" dxfId="1248" priority="27">
      <formula>INDIRECT(ADDRESS(ROW(),COLUMN()))=TRUNC(INDIRECT(ADDRESS(ROW(),COLUMN())))</formula>
    </cfRule>
  </conditionalFormatting>
  <conditionalFormatting sqref="BF192:BI192">
    <cfRule type="expression" dxfId="1247" priority="26">
      <formula>INDIRECT(ADDRESS(ROW(),COLUMN()))=TRUNC(INDIRECT(ADDRESS(ROW(),COLUMN())))</formula>
    </cfRule>
  </conditionalFormatting>
  <conditionalFormatting sqref="AA192:BE192">
    <cfRule type="expression" dxfId="1246" priority="25">
      <formula>INDIRECT(ADDRESS(ROW(),COLUMN()))=TRUNC(INDIRECT(ADDRESS(ROW(),COLUMN())))</formula>
    </cfRule>
  </conditionalFormatting>
  <conditionalFormatting sqref="BF194:BI194">
    <cfRule type="expression" dxfId="1245" priority="24">
      <formula>INDIRECT(ADDRESS(ROW(),COLUMN()))=TRUNC(INDIRECT(ADDRESS(ROW(),COLUMN())))</formula>
    </cfRule>
  </conditionalFormatting>
  <conditionalFormatting sqref="AA194:BE194">
    <cfRule type="expression" dxfId="1244" priority="23">
      <formula>INDIRECT(ADDRESS(ROW(),COLUMN()))=TRUNC(INDIRECT(ADDRESS(ROW(),COLUMN())))</formula>
    </cfRule>
  </conditionalFormatting>
  <conditionalFormatting sqref="BF196:BI196">
    <cfRule type="expression" dxfId="1243" priority="22">
      <formula>INDIRECT(ADDRESS(ROW(),COLUMN()))=TRUNC(INDIRECT(ADDRESS(ROW(),COLUMN())))</formula>
    </cfRule>
  </conditionalFormatting>
  <conditionalFormatting sqref="AA196:BE196">
    <cfRule type="expression" dxfId="1242" priority="21">
      <formula>INDIRECT(ADDRESS(ROW(),COLUMN()))=TRUNC(INDIRECT(ADDRESS(ROW(),COLUMN())))</formula>
    </cfRule>
  </conditionalFormatting>
  <conditionalFormatting sqref="BF198:BI198">
    <cfRule type="expression" dxfId="1241" priority="20">
      <formula>INDIRECT(ADDRESS(ROW(),COLUMN()))=TRUNC(INDIRECT(ADDRESS(ROW(),COLUMN())))</formula>
    </cfRule>
  </conditionalFormatting>
  <conditionalFormatting sqref="AA198:BE198">
    <cfRule type="expression" dxfId="1240" priority="19">
      <formula>INDIRECT(ADDRESS(ROW(),COLUMN()))=TRUNC(INDIRECT(ADDRESS(ROW(),COLUMN())))</formula>
    </cfRule>
  </conditionalFormatting>
  <conditionalFormatting sqref="BF200:BI200">
    <cfRule type="expression" dxfId="1239" priority="18">
      <formula>INDIRECT(ADDRESS(ROW(),COLUMN()))=TRUNC(INDIRECT(ADDRESS(ROW(),COLUMN())))</formula>
    </cfRule>
  </conditionalFormatting>
  <conditionalFormatting sqref="AA200:BE200">
    <cfRule type="expression" dxfId="1238" priority="17">
      <formula>INDIRECT(ADDRESS(ROW(),COLUMN()))=TRUNC(INDIRECT(ADDRESS(ROW(),COLUMN())))</formula>
    </cfRule>
  </conditionalFormatting>
  <conditionalFormatting sqref="BF202:BI202">
    <cfRule type="expression" dxfId="1237" priority="16">
      <formula>INDIRECT(ADDRESS(ROW(),COLUMN()))=TRUNC(INDIRECT(ADDRESS(ROW(),COLUMN())))</formula>
    </cfRule>
  </conditionalFormatting>
  <conditionalFormatting sqref="AA202:BE202">
    <cfRule type="expression" dxfId="1236" priority="15">
      <formula>INDIRECT(ADDRESS(ROW(),COLUMN()))=TRUNC(INDIRECT(ADDRESS(ROW(),COLUMN())))</formula>
    </cfRule>
  </conditionalFormatting>
  <conditionalFormatting sqref="BF204:BI204">
    <cfRule type="expression" dxfId="1235" priority="14">
      <formula>INDIRECT(ADDRESS(ROW(),COLUMN()))=TRUNC(INDIRECT(ADDRESS(ROW(),COLUMN())))</formula>
    </cfRule>
  </conditionalFormatting>
  <conditionalFormatting sqref="AA204:BE204">
    <cfRule type="expression" dxfId="1234" priority="13">
      <formula>INDIRECT(ADDRESS(ROW(),COLUMN()))=TRUNC(INDIRECT(ADDRESS(ROW(),COLUMN())))</formula>
    </cfRule>
  </conditionalFormatting>
  <conditionalFormatting sqref="BF206:BI206">
    <cfRule type="expression" dxfId="1233" priority="12">
      <formula>INDIRECT(ADDRESS(ROW(),COLUMN()))=TRUNC(INDIRECT(ADDRESS(ROW(),COLUMN())))</formula>
    </cfRule>
  </conditionalFormatting>
  <conditionalFormatting sqref="AA206:BE206">
    <cfRule type="expression" dxfId="1232" priority="11">
      <formula>INDIRECT(ADDRESS(ROW(),COLUMN()))=TRUNC(INDIRECT(ADDRESS(ROW(),COLUMN())))</formula>
    </cfRule>
  </conditionalFormatting>
  <conditionalFormatting sqref="BF208:BI208">
    <cfRule type="expression" dxfId="1231" priority="10">
      <formula>INDIRECT(ADDRESS(ROW(),COLUMN()))=TRUNC(INDIRECT(ADDRESS(ROW(),COLUMN())))</formula>
    </cfRule>
  </conditionalFormatting>
  <conditionalFormatting sqref="AA208:BE208">
    <cfRule type="expression" dxfId="1230" priority="9">
      <formula>INDIRECT(ADDRESS(ROW(),COLUMN()))=TRUNC(INDIRECT(ADDRESS(ROW(),COLUMN())))</formula>
    </cfRule>
  </conditionalFormatting>
  <conditionalFormatting sqref="BF210:BI210">
    <cfRule type="expression" dxfId="1229" priority="8">
      <formula>INDIRECT(ADDRESS(ROW(),COLUMN()))=TRUNC(INDIRECT(ADDRESS(ROW(),COLUMN())))</formula>
    </cfRule>
  </conditionalFormatting>
  <conditionalFormatting sqref="AA210:BE210">
    <cfRule type="expression" dxfId="1228" priority="7">
      <formula>INDIRECT(ADDRESS(ROW(),COLUMN()))=TRUNC(INDIRECT(ADDRESS(ROW(),COLUMN())))</formula>
    </cfRule>
  </conditionalFormatting>
  <conditionalFormatting sqref="BF212:BI212">
    <cfRule type="expression" dxfId="1227" priority="6">
      <formula>INDIRECT(ADDRESS(ROW(),COLUMN()))=TRUNC(INDIRECT(ADDRESS(ROW(),COLUMN())))</formula>
    </cfRule>
  </conditionalFormatting>
  <conditionalFormatting sqref="AA212:BE212">
    <cfRule type="expression" dxfId="1226" priority="5">
      <formula>INDIRECT(ADDRESS(ROW(),COLUMN()))=TRUNC(INDIRECT(ADDRESS(ROW(),COLUMN())))</formula>
    </cfRule>
  </conditionalFormatting>
  <conditionalFormatting sqref="BF214:BI214">
    <cfRule type="expression" dxfId="1225" priority="4">
      <formula>INDIRECT(ADDRESS(ROW(),COLUMN()))=TRUNC(INDIRECT(ADDRESS(ROW(),COLUMN())))</formula>
    </cfRule>
  </conditionalFormatting>
  <conditionalFormatting sqref="AA214:BE214">
    <cfRule type="expression" dxfId="1224" priority="3">
      <formula>INDIRECT(ADDRESS(ROW(),COLUMN()))=TRUNC(INDIRECT(ADDRESS(ROW(),COLUMN())))</formula>
    </cfRule>
  </conditionalFormatting>
  <conditionalFormatting sqref="BF216:BI216">
    <cfRule type="expression" dxfId="1223" priority="2">
      <formula>INDIRECT(ADDRESS(ROW(),COLUMN()))=TRUNC(INDIRECT(ADDRESS(ROW(),COLUMN())))</formula>
    </cfRule>
  </conditionalFormatting>
  <conditionalFormatting sqref="AA216:BE216">
    <cfRule type="expression" dxfId="1222" priority="1">
      <formula>INDIRECT(ADDRESS(ROW(),COLUMN()))=TRUNC(INDIRECT(ADDRESS(ROW(),COLUMN())))</formula>
    </cfRule>
  </conditionalFormatting>
  <dataValidations count="11">
    <dataValidation allowBlank="1" showInputMessage="1" showErrorMessage="1" error="入力可能範囲　32～40" sqref="BI10" xr:uid="{B9346AFA-7463-49C7-89EF-A58683AF272C}"/>
    <dataValidation type="list" allowBlank="1" showInputMessage="1" sqref="M17:N216" xr:uid="{CF64C231-5DD4-491E-8E89-364C73AE6D4F}">
      <formula1>"A, B, C, D"</formula1>
    </dataValidation>
    <dataValidation type="list" allowBlank="1" showInputMessage="1" sqref="AA17:BE17 AA19:BE19 AA21:BE21 AA23:BE23 AA25:BE25 AA27:BE27 AA29:BE29 AA31:BE31 AA33:BE33 AA35:BE35 AA37:BE37 AA39:BE39 AA41:BE41 AA43:BE43 AA45:BE45 AA47:BE47 AA49:BE49 AA51:BE51 AA53:BE53 AA55:BE55 AA57:BE57 AA59:BE59 AA61:BE61 AA63:BE63 AA65:BE65 AA67:BE67 AA69:BE69 AA71:BE71 AA73:BE73 AA75:BE75 AA77:BE77 AA79:BE79 AA81:BE81 AA83:BE83 AA85:BE85 AA87:BE87 AA89:BE89 AA91:BE91 AA93:BE93 AA95:BE95 AA97:BE97 AA99:BE99 AA101:BE101 AA103:BE103 AA105:BE105 AA107:BE107 AA109:BE109 AA111:BE111 AA113:BE113 AA115:BE115 AA117:BE117 AA119:BE119 AA121:BE121 AA123:BE123 AA125:BE125 AA127:BE127 AA129:BE129 AA131:BE131 AA133:BE133 AA135:BE135 AA137:BE137 AA139:BE139 AA141:BE141 AA143:BE143 AA145:BE145 AA147:BE147 AA149:BE149 AA151:BE151 AA153:BE153 AA155:BE155 AA157:BE157 AA159:BE159 AA161:BE161 AA163:BE163 AA165:BE165 AA167:BE167 AA169:BE169 AA171:BE171 AA173:BE173 AA175:BE175 AA177:BE177 AA179:BE179 AA181:BE181 AA183:BE183 AA185:BE185 AA187:BE187 AA189:BE189 AA191:BE191 AA193:BE193 AA195:BE195 AA197:BE197 AA199:BE199 AA201:BE201 AA203:BE203 AA205:BE205 AA207:BE207 AA209:BE209 AA211:BE211 AA213:BE213 AA215:BE215" xr:uid="{E751E9B4-B614-4BD5-9D55-6E7762DC3226}">
      <formula1>シフト記号表</formula1>
    </dataValidation>
    <dataValidation type="list" errorStyle="warning" allowBlank="1" showInputMessage="1" error="リストにない場合のみ、入力してください。" sqref="O17:R216" xr:uid="{60996241-52BF-4F3A-8019-FEAEBAC405EB}">
      <formula1>INDIRECT(G17)</formula1>
    </dataValidation>
    <dataValidation type="list" allowBlank="1" showInputMessage="1" sqref="G17:H216" xr:uid="{961C60DA-C4E2-4479-B20E-52832709F3AF}">
      <formula1>職種</formula1>
    </dataValidation>
    <dataValidation type="list" allowBlank="1" showInputMessage="1" showErrorMessage="1" sqref="BI4:BL4" xr:uid="{92DB2729-6633-4E4A-92FE-EC35A49F65CC}">
      <formula1>"予定,実績,予定・実績"</formula1>
    </dataValidation>
    <dataValidation type="decimal" allowBlank="1" showInputMessage="1" showErrorMessage="1" error="入力可能範囲　32～40" sqref="BE6:BF6" xr:uid="{F182A9E0-CDB5-4198-95FF-3E3783832392}">
      <formula1>32</formula1>
      <formula2>40</formula2>
    </dataValidation>
    <dataValidation type="list" allowBlank="1" showInputMessage="1" showErrorMessage="1" sqref="AJ3:AJ4" xr:uid="{F9BEC94E-53D8-4E60-B10F-B9D506973BA1}">
      <formula1>#REF!</formula1>
    </dataValidation>
    <dataValidation type="list" allowBlank="1" showInputMessage="1" showErrorMessage="1" sqref="BI3:BL3" xr:uid="{F3BA411E-5A4D-4A19-8679-9F109F39D7CE}">
      <formula1>"４週,暦月"</formula1>
    </dataValidation>
    <dataValidation type="list" allowBlank="1" showInputMessage="1" showErrorMessage="1" sqref="V228:W228" xr:uid="{CE5D101E-6125-4BF0-AFD1-AC61F36328C5}">
      <formula1>"週,暦月"</formula1>
    </dataValidation>
    <dataValidation type="list" allowBlank="1" showInputMessage="1" sqref="C17:C230" xr:uid="{ECF0507F-94DE-4BDA-B6DB-851F20341B89}">
      <formula1>"◎,○"</formula1>
    </dataValidation>
  </dataValidations>
  <printOptions horizontalCentered="1"/>
  <pageMargins left="0.15748031496062992" right="0.15748031496062992" top="0.59055118110236227" bottom="0.27559055118110237" header="0.15748031496062992" footer="0.15748031496062992"/>
  <pageSetup paperSize="9" scale="41"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B8DE2C5A-C506-4C89-95DE-274C116C28A9}">
          <x14:formula1>
            <xm:f>'C:\Users\nw03114.WISTARIA\Desktop\2025新規申請、廃止、休止届＆変更届\標準様式\[2-3_標準様式1_06_勤務表_地域密着型介護老人福祉施設入所者生活介護.xlsx]プルダウン・リスト（従来型・ユニット型共通）'!#REF!</xm:f>
          </x14:formula1>
          <xm:sqref>AX1:BM1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4CADB-47A8-4CA9-8FF9-3EF51AECA0EF}">
  <sheetPr>
    <pageSetUpPr fitToPage="1"/>
  </sheetPr>
  <dimension ref="A1:BO288"/>
  <sheetViews>
    <sheetView showGridLines="0" view="pageBreakPreview" zoomScale="40" zoomScaleNormal="55" zoomScaleSheetLayoutView="40" workbookViewId="0">
      <selection activeCell="AC3" sqref="AC3"/>
    </sheetView>
  </sheetViews>
  <sheetFormatPr defaultColWidth="4.5" defaultRowHeight="14.25" x14ac:dyDescent="0.15"/>
  <cols>
    <col min="1" max="1" width="0.875" style="536" customWidth="1"/>
    <col min="2" max="2" width="5.75" style="536" customWidth="1"/>
    <col min="3" max="4" width="8.125" style="536" customWidth="1"/>
    <col min="5" max="8" width="3.25" style="536" hidden="1" customWidth="1"/>
    <col min="9" max="10" width="3.25" style="536" customWidth="1"/>
    <col min="11" max="62" width="5.75" style="536" customWidth="1"/>
    <col min="63" max="63" width="1.125" style="536" customWidth="1"/>
    <col min="64" max="16384" width="4.5" style="536"/>
  </cols>
  <sheetData>
    <row r="1" spans="2:67" s="486" customFormat="1" ht="20.25" customHeight="1" x14ac:dyDescent="0.15">
      <c r="C1" s="487" t="s">
        <v>990</v>
      </c>
      <c r="D1" s="487"/>
      <c r="E1" s="487"/>
      <c r="F1" s="487"/>
      <c r="G1" s="487"/>
      <c r="H1" s="487"/>
      <c r="I1" s="487"/>
      <c r="J1" s="487"/>
      <c r="M1" s="488" t="s">
        <v>723</v>
      </c>
      <c r="P1" s="487"/>
      <c r="Q1" s="487"/>
      <c r="R1" s="487"/>
      <c r="S1" s="487"/>
      <c r="T1" s="487"/>
      <c r="U1" s="487"/>
      <c r="V1" s="487"/>
      <c r="W1" s="487"/>
      <c r="AS1" s="490" t="s">
        <v>724</v>
      </c>
      <c r="AT1" s="2031" t="s">
        <v>944</v>
      </c>
      <c r="AU1" s="2032"/>
      <c r="AV1" s="2032"/>
      <c r="AW1" s="2032"/>
      <c r="AX1" s="2032"/>
      <c r="AY1" s="2032"/>
      <c r="AZ1" s="2032"/>
      <c r="BA1" s="2032"/>
      <c r="BB1" s="2032"/>
      <c r="BC1" s="2032"/>
      <c r="BD1" s="2032"/>
      <c r="BE1" s="2032"/>
      <c r="BF1" s="2032"/>
      <c r="BG1" s="2032"/>
      <c r="BH1" s="2032"/>
      <c r="BI1" s="2032"/>
      <c r="BJ1" s="490" t="s">
        <v>665</v>
      </c>
    </row>
    <row r="2" spans="2:67" s="497" customFormat="1" ht="20.25" customHeight="1" x14ac:dyDescent="0.15">
      <c r="J2" s="488"/>
      <c r="M2" s="488"/>
      <c r="N2" s="488"/>
      <c r="P2" s="490"/>
      <c r="Q2" s="490"/>
      <c r="R2" s="490"/>
      <c r="S2" s="490"/>
      <c r="T2" s="490"/>
      <c r="U2" s="490"/>
      <c r="V2" s="490"/>
      <c r="W2" s="490"/>
      <c r="AB2" s="422" t="s">
        <v>666</v>
      </c>
      <c r="AC2" s="2033">
        <v>8</v>
      </c>
      <c r="AD2" s="2033"/>
      <c r="AE2" s="422" t="s">
        <v>664</v>
      </c>
      <c r="AF2" s="2034">
        <f>IF(AC2=0,"",YEAR(DATE(2018+AC2,1,1)))</f>
        <v>2026</v>
      </c>
      <c r="AG2" s="2034"/>
      <c r="AH2" s="423" t="s">
        <v>667</v>
      </c>
      <c r="AI2" s="423" t="s">
        <v>668</v>
      </c>
      <c r="AJ2" s="2033"/>
      <c r="AK2" s="2033"/>
      <c r="AL2" s="423" t="s">
        <v>669</v>
      </c>
      <c r="AS2" s="490" t="s">
        <v>725</v>
      </c>
      <c r="AT2" s="2033"/>
      <c r="AU2" s="2033"/>
      <c r="AV2" s="2033"/>
      <c r="AW2" s="2033"/>
      <c r="AX2" s="2033"/>
      <c r="AY2" s="2033"/>
      <c r="AZ2" s="2033"/>
      <c r="BA2" s="2033"/>
      <c r="BB2" s="2033"/>
      <c r="BC2" s="2033"/>
      <c r="BD2" s="2033"/>
      <c r="BE2" s="2033"/>
      <c r="BF2" s="2033"/>
      <c r="BG2" s="2033"/>
      <c r="BH2" s="2033"/>
      <c r="BI2" s="2033"/>
      <c r="BJ2" s="490" t="s">
        <v>665</v>
      </c>
      <c r="BK2" s="490"/>
      <c r="BL2" s="490"/>
      <c r="BM2" s="490"/>
    </row>
    <row r="3" spans="2:67" s="497" customFormat="1" ht="20.25" customHeight="1" x14ac:dyDescent="0.15">
      <c r="J3" s="488"/>
      <c r="M3" s="488"/>
      <c r="O3" s="490"/>
      <c r="P3" s="490"/>
      <c r="Q3" s="490"/>
      <c r="R3" s="490"/>
      <c r="S3" s="490"/>
      <c r="T3" s="490"/>
      <c r="U3" s="490"/>
      <c r="AC3" s="739"/>
      <c r="AD3" s="739"/>
      <c r="AE3" s="740"/>
      <c r="AF3" s="741"/>
      <c r="AG3" s="740"/>
      <c r="BD3" s="498" t="s">
        <v>671</v>
      </c>
      <c r="BE3" s="2035" t="s">
        <v>672</v>
      </c>
      <c r="BF3" s="2036"/>
      <c r="BG3" s="2036"/>
      <c r="BH3" s="2037"/>
      <c r="BI3" s="490"/>
    </row>
    <row r="4" spans="2:67" s="497" customFormat="1" ht="20.25" customHeight="1" x14ac:dyDescent="0.15">
      <c r="B4" s="491"/>
      <c r="C4" s="491"/>
      <c r="D4" s="491"/>
      <c r="E4" s="491"/>
      <c r="F4" s="491"/>
      <c r="G4" s="491"/>
      <c r="H4" s="491"/>
      <c r="I4" s="491"/>
      <c r="J4" s="492"/>
      <c r="K4" s="491"/>
      <c r="L4" s="491"/>
      <c r="M4" s="492"/>
      <c r="N4" s="491"/>
      <c r="O4" s="493"/>
      <c r="P4" s="493"/>
      <c r="Q4" s="493"/>
      <c r="R4" s="493"/>
      <c r="S4" s="493"/>
      <c r="T4" s="493"/>
      <c r="U4" s="493"/>
      <c r="V4" s="491"/>
      <c r="W4" s="491"/>
      <c r="X4" s="491"/>
      <c r="Y4" s="491"/>
      <c r="Z4" s="491"/>
      <c r="AA4" s="491"/>
      <c r="AB4" s="491"/>
      <c r="AC4" s="494"/>
      <c r="AD4" s="494"/>
      <c r="AE4" s="495"/>
      <c r="AF4" s="496"/>
      <c r="AG4" s="495"/>
      <c r="AH4" s="491"/>
      <c r="AI4" s="491"/>
      <c r="AJ4" s="491"/>
      <c r="AK4" s="491"/>
      <c r="AL4" s="491"/>
      <c r="AM4" s="491"/>
      <c r="AN4" s="491"/>
      <c r="AO4" s="491"/>
      <c r="AP4" s="491"/>
      <c r="AQ4" s="491"/>
      <c r="AR4" s="491"/>
      <c r="BD4" s="498" t="s">
        <v>673</v>
      </c>
      <c r="BE4" s="2035" t="s">
        <v>674</v>
      </c>
      <c r="BF4" s="2036"/>
      <c r="BG4" s="2036"/>
      <c r="BH4" s="2037"/>
      <c r="BI4" s="490"/>
    </row>
    <row r="5" spans="2:67" s="497" customFormat="1" ht="9" customHeight="1" x14ac:dyDescent="0.15">
      <c r="B5" s="491"/>
      <c r="C5" s="491"/>
      <c r="D5" s="491"/>
      <c r="E5" s="491"/>
      <c r="F5" s="491"/>
      <c r="G5" s="491"/>
      <c r="H5" s="491"/>
      <c r="I5" s="491"/>
      <c r="J5" s="492"/>
      <c r="K5" s="491"/>
      <c r="L5" s="491"/>
      <c r="M5" s="492"/>
      <c r="N5" s="491"/>
      <c r="O5" s="493"/>
      <c r="P5" s="493"/>
      <c r="Q5" s="493"/>
      <c r="R5" s="493"/>
      <c r="S5" s="493"/>
      <c r="T5" s="493"/>
      <c r="U5" s="493"/>
      <c r="V5" s="491"/>
      <c r="W5" s="491"/>
      <c r="X5" s="491"/>
      <c r="Y5" s="491"/>
      <c r="Z5" s="491"/>
      <c r="AA5" s="491"/>
      <c r="AB5" s="491"/>
      <c r="AC5" s="499"/>
      <c r="AD5" s="499"/>
      <c r="AE5" s="491"/>
      <c r="AF5" s="491"/>
      <c r="AG5" s="491"/>
      <c r="AH5" s="491"/>
      <c r="AI5" s="491"/>
      <c r="AJ5" s="441"/>
      <c r="AK5" s="441"/>
      <c r="AL5" s="441"/>
      <c r="AM5" s="441"/>
      <c r="AN5" s="441"/>
      <c r="AO5" s="441"/>
      <c r="AP5" s="441"/>
      <c r="AQ5" s="441"/>
      <c r="AR5" s="441"/>
      <c r="AS5" s="486"/>
      <c r="AT5" s="486"/>
      <c r="AU5" s="486"/>
      <c r="AV5" s="486"/>
      <c r="AW5" s="486"/>
      <c r="AX5" s="486"/>
      <c r="AY5" s="486"/>
      <c r="AZ5" s="486"/>
      <c r="BA5" s="486"/>
      <c r="BB5" s="486"/>
      <c r="BC5" s="486"/>
      <c r="BD5" s="486"/>
      <c r="BE5" s="486"/>
      <c r="BF5" s="486"/>
      <c r="BG5" s="486"/>
      <c r="BH5" s="500"/>
      <c r="BI5" s="500"/>
    </row>
    <row r="6" spans="2:67" s="497" customFormat="1" ht="21" customHeight="1" x14ac:dyDescent="0.15">
      <c r="B6" s="501"/>
      <c r="C6" s="507"/>
      <c r="D6" s="507"/>
      <c r="E6" s="507"/>
      <c r="F6" s="507"/>
      <c r="G6" s="507"/>
      <c r="H6" s="507"/>
      <c r="I6" s="507"/>
      <c r="J6" s="507"/>
      <c r="K6" s="443"/>
      <c r="L6" s="443"/>
      <c r="M6" s="443"/>
      <c r="N6" s="435"/>
      <c r="O6" s="443"/>
      <c r="P6" s="443"/>
      <c r="Q6" s="443"/>
      <c r="R6" s="491"/>
      <c r="S6" s="491"/>
      <c r="T6" s="491"/>
      <c r="U6" s="491"/>
      <c r="V6" s="491"/>
      <c r="W6" s="491"/>
      <c r="X6" s="491"/>
      <c r="Y6" s="491"/>
      <c r="Z6" s="491"/>
      <c r="AA6" s="491"/>
      <c r="AB6" s="491"/>
      <c r="AC6" s="491"/>
      <c r="AD6" s="491"/>
      <c r="AE6" s="491"/>
      <c r="AF6" s="491"/>
      <c r="AG6" s="491"/>
      <c r="AH6" s="491"/>
      <c r="AI6" s="491"/>
      <c r="AJ6" s="441"/>
      <c r="AK6" s="441"/>
      <c r="AL6" s="441"/>
      <c r="AM6" s="441"/>
      <c r="AN6" s="441"/>
      <c r="AO6" s="441" t="s">
        <v>884</v>
      </c>
      <c r="AP6" s="441"/>
      <c r="AQ6" s="441"/>
      <c r="AR6" s="441"/>
      <c r="AS6" s="486"/>
      <c r="AT6" s="486"/>
      <c r="AU6" s="486"/>
      <c r="AW6" s="430"/>
      <c r="AX6" s="430"/>
      <c r="AY6" s="725"/>
      <c r="AZ6" s="486"/>
      <c r="BA6" s="2095">
        <v>40</v>
      </c>
      <c r="BB6" s="2096"/>
      <c r="BC6" s="725" t="s">
        <v>676</v>
      </c>
      <c r="BD6" s="486"/>
      <c r="BE6" s="2095">
        <v>160</v>
      </c>
      <c r="BF6" s="2096"/>
      <c r="BG6" s="725" t="s">
        <v>677</v>
      </c>
      <c r="BH6" s="486"/>
      <c r="BI6" s="500"/>
    </row>
    <row r="7" spans="2:67" s="497" customFormat="1" ht="5.25" customHeight="1" x14ac:dyDescent="0.15">
      <c r="B7" s="501"/>
      <c r="C7" s="447"/>
      <c r="D7" s="447"/>
      <c r="E7" s="447"/>
      <c r="F7" s="447"/>
      <c r="G7" s="447"/>
      <c r="H7" s="447"/>
      <c r="I7" s="447"/>
      <c r="J7" s="443"/>
      <c r="K7" s="443"/>
      <c r="L7" s="443"/>
      <c r="M7" s="435"/>
      <c r="N7" s="443"/>
      <c r="O7" s="443"/>
      <c r="P7" s="443"/>
      <c r="Q7" s="443"/>
      <c r="R7" s="491"/>
      <c r="S7" s="491"/>
      <c r="T7" s="491"/>
      <c r="U7" s="491"/>
      <c r="V7" s="491"/>
      <c r="W7" s="491"/>
      <c r="X7" s="491"/>
      <c r="Y7" s="491"/>
      <c r="Z7" s="491"/>
      <c r="AA7" s="491"/>
      <c r="AB7" s="491"/>
      <c r="AC7" s="491"/>
      <c r="AD7" s="491"/>
      <c r="AE7" s="491"/>
      <c r="AF7" s="491"/>
      <c r="AG7" s="491"/>
      <c r="AH7" s="491"/>
      <c r="AI7" s="491"/>
      <c r="AJ7" s="441"/>
      <c r="AK7" s="441"/>
      <c r="AL7" s="441"/>
      <c r="AM7" s="441"/>
      <c r="AN7" s="441"/>
      <c r="AO7" s="441"/>
      <c r="AP7" s="441"/>
      <c r="AQ7" s="441"/>
      <c r="AR7" s="441"/>
      <c r="AS7" s="441"/>
      <c r="AT7" s="441"/>
      <c r="AU7" s="441"/>
      <c r="AV7" s="441"/>
      <c r="AW7" s="441"/>
      <c r="AX7" s="441"/>
      <c r="AY7" s="441"/>
      <c r="AZ7" s="441"/>
      <c r="BA7" s="441"/>
      <c r="BB7" s="441"/>
      <c r="BC7" s="441"/>
      <c r="BD7" s="441"/>
      <c r="BE7" s="441"/>
      <c r="BF7" s="441"/>
      <c r="BG7" s="441"/>
      <c r="BH7" s="524"/>
      <c r="BI7" s="524"/>
      <c r="BJ7" s="491"/>
    </row>
    <row r="8" spans="2:67" s="497" customFormat="1" ht="21" customHeight="1" x14ac:dyDescent="0.15">
      <c r="B8" s="446"/>
      <c r="C8" s="435"/>
      <c r="D8" s="435"/>
      <c r="E8" s="435"/>
      <c r="F8" s="435"/>
      <c r="G8" s="435"/>
      <c r="H8" s="435"/>
      <c r="I8" s="435"/>
      <c r="J8" s="443"/>
      <c r="K8" s="443"/>
      <c r="L8" s="443"/>
      <c r="M8" s="435"/>
      <c r="N8" s="443"/>
      <c r="O8" s="443"/>
      <c r="P8" s="443"/>
      <c r="Q8" s="443"/>
      <c r="R8" s="491"/>
      <c r="S8" s="491"/>
      <c r="T8" s="491"/>
      <c r="U8" s="491"/>
      <c r="V8" s="491"/>
      <c r="W8" s="491"/>
      <c r="X8" s="491"/>
      <c r="Y8" s="491"/>
      <c r="Z8" s="491"/>
      <c r="AA8" s="491"/>
      <c r="AB8" s="491"/>
      <c r="AC8" s="491"/>
      <c r="AD8" s="491"/>
      <c r="AE8" s="491"/>
      <c r="AF8" s="491"/>
      <c r="AG8" s="491"/>
      <c r="AH8" s="491"/>
      <c r="AI8" s="491"/>
      <c r="AJ8" s="506"/>
      <c r="AK8" s="506"/>
      <c r="AL8" s="506"/>
      <c r="AM8" s="507"/>
      <c r="AN8" s="502"/>
      <c r="AO8" s="504"/>
      <c r="AP8" s="504"/>
      <c r="AQ8" s="501"/>
      <c r="AR8" s="430"/>
      <c r="AS8" s="430"/>
      <c r="AT8" s="430"/>
      <c r="AU8" s="508"/>
      <c r="AV8" s="508"/>
      <c r="AW8" s="441"/>
      <c r="AX8" s="430"/>
      <c r="AY8" s="430"/>
      <c r="AZ8" s="435"/>
      <c r="BA8" s="441"/>
      <c r="BB8" s="441" t="s">
        <v>678</v>
      </c>
      <c r="BC8" s="441"/>
      <c r="BD8" s="441"/>
      <c r="BE8" s="2097">
        <f>DAY(EOMONTH(DATE(AF2,AJ2,1),0))</f>
        <v>31</v>
      </c>
      <c r="BF8" s="2098"/>
      <c r="BG8" s="441" t="s">
        <v>679</v>
      </c>
      <c r="BH8" s="441"/>
      <c r="BI8" s="441"/>
      <c r="BJ8" s="491"/>
      <c r="BM8" s="490"/>
      <c r="BN8" s="490"/>
      <c r="BO8" s="490"/>
    </row>
    <row r="9" spans="2:67" ht="5.25" customHeight="1" thickBot="1" x14ac:dyDescent="0.2">
      <c r="B9" s="534"/>
      <c r="C9" s="535"/>
      <c r="D9" s="535"/>
      <c r="E9" s="535"/>
      <c r="F9" s="535"/>
      <c r="G9" s="535"/>
      <c r="H9" s="535"/>
      <c r="I9" s="535"/>
      <c r="J9" s="535"/>
      <c r="K9" s="534"/>
      <c r="L9" s="534"/>
      <c r="M9" s="534"/>
      <c r="N9" s="534"/>
      <c r="O9" s="534"/>
      <c r="P9" s="534"/>
      <c r="Q9" s="534"/>
      <c r="R9" s="534"/>
      <c r="S9" s="534"/>
      <c r="T9" s="534"/>
      <c r="U9" s="534"/>
      <c r="V9" s="534"/>
      <c r="W9" s="534"/>
      <c r="X9" s="534"/>
      <c r="Y9" s="534"/>
      <c r="Z9" s="534"/>
      <c r="AA9" s="534"/>
      <c r="AB9" s="534"/>
      <c r="AC9" s="535"/>
      <c r="AD9" s="534"/>
      <c r="AE9" s="534"/>
      <c r="AF9" s="534"/>
      <c r="AG9" s="534"/>
      <c r="AH9" s="534"/>
      <c r="AI9" s="534"/>
      <c r="AJ9" s="534"/>
      <c r="AK9" s="534"/>
      <c r="AL9" s="534"/>
      <c r="AM9" s="534"/>
      <c r="AN9" s="534"/>
      <c r="AO9" s="534"/>
      <c r="AP9" s="534"/>
      <c r="AQ9" s="534"/>
      <c r="AR9" s="534"/>
      <c r="AT9" s="598"/>
      <c r="BK9" s="537"/>
      <c r="BL9" s="537"/>
      <c r="BM9" s="537"/>
    </row>
    <row r="10" spans="2:67" ht="21.6" customHeight="1" x14ac:dyDescent="0.15">
      <c r="B10" s="2099" t="s">
        <v>680</v>
      </c>
      <c r="C10" s="2083" t="s">
        <v>681</v>
      </c>
      <c r="D10" s="2102"/>
      <c r="E10" s="742"/>
      <c r="F10" s="685"/>
      <c r="G10" s="742"/>
      <c r="H10" s="685"/>
      <c r="I10" s="2105" t="s">
        <v>682</v>
      </c>
      <c r="J10" s="2106"/>
      <c r="K10" s="2111" t="s">
        <v>885</v>
      </c>
      <c r="L10" s="2084"/>
      <c r="M10" s="2084"/>
      <c r="N10" s="2102"/>
      <c r="O10" s="2111" t="s">
        <v>683</v>
      </c>
      <c r="P10" s="2084"/>
      <c r="Q10" s="2084"/>
      <c r="R10" s="2084"/>
      <c r="S10" s="2102"/>
      <c r="T10" s="743"/>
      <c r="U10" s="743"/>
      <c r="V10" s="744"/>
      <c r="W10" s="2114" t="s">
        <v>684</v>
      </c>
      <c r="X10" s="2115"/>
      <c r="Y10" s="2115"/>
      <c r="Z10" s="2115"/>
      <c r="AA10" s="2115"/>
      <c r="AB10" s="2115"/>
      <c r="AC10" s="2115"/>
      <c r="AD10" s="2115"/>
      <c r="AE10" s="2115"/>
      <c r="AF10" s="2115"/>
      <c r="AG10" s="2115"/>
      <c r="AH10" s="2115"/>
      <c r="AI10" s="2115"/>
      <c r="AJ10" s="2115"/>
      <c r="AK10" s="2115"/>
      <c r="AL10" s="2115"/>
      <c r="AM10" s="2115"/>
      <c r="AN10" s="2115"/>
      <c r="AO10" s="2115"/>
      <c r="AP10" s="2115"/>
      <c r="AQ10" s="2115"/>
      <c r="AR10" s="2115"/>
      <c r="AS10" s="2115"/>
      <c r="AT10" s="2115"/>
      <c r="AU10" s="2115"/>
      <c r="AV10" s="2115"/>
      <c r="AW10" s="2115"/>
      <c r="AX10" s="2115"/>
      <c r="AY10" s="2115"/>
      <c r="AZ10" s="2115"/>
      <c r="BA10" s="2115"/>
      <c r="BB10" s="2071" t="str">
        <f>IF(BE3="４週","(9)1～4週目の勤務時間数合計","(10)1か月の勤務時間数　合計")</f>
        <v>(9)1～4週目の勤務時間数合計</v>
      </c>
      <c r="BC10" s="2072"/>
      <c r="BD10" s="2077" t="s">
        <v>685</v>
      </c>
      <c r="BE10" s="2078"/>
      <c r="BF10" s="2083" t="s">
        <v>886</v>
      </c>
      <c r="BG10" s="2084"/>
      <c r="BH10" s="2084"/>
      <c r="BI10" s="2084"/>
      <c r="BJ10" s="2085"/>
    </row>
    <row r="11" spans="2:67" ht="20.25" customHeight="1" x14ac:dyDescent="0.15">
      <c r="B11" s="2100"/>
      <c r="C11" s="2086"/>
      <c r="D11" s="2103"/>
      <c r="E11" s="745"/>
      <c r="F11" s="686"/>
      <c r="G11" s="745"/>
      <c r="H11" s="686"/>
      <c r="I11" s="2107"/>
      <c r="J11" s="2108"/>
      <c r="K11" s="2112"/>
      <c r="L11" s="2087"/>
      <c r="M11" s="2087"/>
      <c r="N11" s="2103"/>
      <c r="O11" s="2112"/>
      <c r="P11" s="2087"/>
      <c r="Q11" s="2087"/>
      <c r="R11" s="2087"/>
      <c r="S11" s="2103"/>
      <c r="T11" s="746"/>
      <c r="U11" s="746"/>
      <c r="V11" s="747"/>
      <c r="W11" s="2092" t="s">
        <v>686</v>
      </c>
      <c r="X11" s="2092"/>
      <c r="Y11" s="2092"/>
      <c r="Z11" s="2092"/>
      <c r="AA11" s="2092"/>
      <c r="AB11" s="2092"/>
      <c r="AC11" s="2093"/>
      <c r="AD11" s="2094" t="s">
        <v>687</v>
      </c>
      <c r="AE11" s="2092"/>
      <c r="AF11" s="2092"/>
      <c r="AG11" s="2092"/>
      <c r="AH11" s="2092"/>
      <c r="AI11" s="2092"/>
      <c r="AJ11" s="2093"/>
      <c r="AK11" s="2094" t="s">
        <v>688</v>
      </c>
      <c r="AL11" s="2092"/>
      <c r="AM11" s="2092"/>
      <c r="AN11" s="2092"/>
      <c r="AO11" s="2092"/>
      <c r="AP11" s="2092"/>
      <c r="AQ11" s="2093"/>
      <c r="AR11" s="2094" t="s">
        <v>689</v>
      </c>
      <c r="AS11" s="2092"/>
      <c r="AT11" s="2092"/>
      <c r="AU11" s="2092"/>
      <c r="AV11" s="2092"/>
      <c r="AW11" s="2092"/>
      <c r="AX11" s="2093"/>
      <c r="AY11" s="2094" t="s">
        <v>690</v>
      </c>
      <c r="AZ11" s="2092"/>
      <c r="BA11" s="2092"/>
      <c r="BB11" s="2073"/>
      <c r="BC11" s="2074"/>
      <c r="BD11" s="2079"/>
      <c r="BE11" s="2080"/>
      <c r="BF11" s="2086"/>
      <c r="BG11" s="2087"/>
      <c r="BH11" s="2087"/>
      <c r="BI11" s="2087"/>
      <c r="BJ11" s="2088"/>
    </row>
    <row r="12" spans="2:67" ht="20.25" customHeight="1" x14ac:dyDescent="0.15">
      <c r="B12" s="2100"/>
      <c r="C12" s="2086"/>
      <c r="D12" s="2103"/>
      <c r="E12" s="745"/>
      <c r="F12" s="686"/>
      <c r="G12" s="745"/>
      <c r="H12" s="686"/>
      <c r="I12" s="2107"/>
      <c r="J12" s="2108"/>
      <c r="K12" s="2112"/>
      <c r="L12" s="2087"/>
      <c r="M12" s="2087"/>
      <c r="N12" s="2103"/>
      <c r="O12" s="2112"/>
      <c r="P12" s="2087"/>
      <c r="Q12" s="2087"/>
      <c r="R12" s="2087"/>
      <c r="S12" s="2103"/>
      <c r="T12" s="746"/>
      <c r="U12" s="746"/>
      <c r="V12" s="747"/>
      <c r="W12" s="541">
        <v>1</v>
      </c>
      <c r="X12" s="539">
        <v>2</v>
      </c>
      <c r="Y12" s="539">
        <v>3</v>
      </c>
      <c r="Z12" s="539">
        <v>4</v>
      </c>
      <c r="AA12" s="539">
        <v>5</v>
      </c>
      <c r="AB12" s="539">
        <v>6</v>
      </c>
      <c r="AC12" s="540">
        <v>7</v>
      </c>
      <c r="AD12" s="538">
        <v>8</v>
      </c>
      <c r="AE12" s="539">
        <v>9</v>
      </c>
      <c r="AF12" s="539">
        <v>10</v>
      </c>
      <c r="AG12" s="539">
        <v>11</v>
      </c>
      <c r="AH12" s="539">
        <v>12</v>
      </c>
      <c r="AI12" s="539">
        <v>13</v>
      </c>
      <c r="AJ12" s="540">
        <v>14</v>
      </c>
      <c r="AK12" s="541">
        <v>15</v>
      </c>
      <c r="AL12" s="539">
        <v>16</v>
      </c>
      <c r="AM12" s="539">
        <v>17</v>
      </c>
      <c r="AN12" s="539">
        <v>18</v>
      </c>
      <c r="AO12" s="539">
        <v>19</v>
      </c>
      <c r="AP12" s="539">
        <v>20</v>
      </c>
      <c r="AQ12" s="540">
        <v>21</v>
      </c>
      <c r="AR12" s="538">
        <v>22</v>
      </c>
      <c r="AS12" s="539">
        <v>23</v>
      </c>
      <c r="AT12" s="539">
        <v>24</v>
      </c>
      <c r="AU12" s="539">
        <v>25</v>
      </c>
      <c r="AV12" s="539">
        <v>26</v>
      </c>
      <c r="AW12" s="539">
        <v>27</v>
      </c>
      <c r="AX12" s="540">
        <v>28</v>
      </c>
      <c r="AY12" s="542" t="str">
        <f>IF($BE$3="実績",IF(DAY(DATE($AF$2,$AJ$2,29))=29,29,""),"")</f>
        <v/>
      </c>
      <c r="AZ12" s="543" t="str">
        <f>IF($BE$3="実績",IF(DAY(DATE($AF$2,$AJ$2,30))=30,30,""),"")</f>
        <v/>
      </c>
      <c r="BA12" s="544" t="str">
        <f>IF($BE$3="実績",IF(DAY(DATE($AF$2,$AJ$2,31))=31,31,""),"")</f>
        <v/>
      </c>
      <c r="BB12" s="2073"/>
      <c r="BC12" s="2074"/>
      <c r="BD12" s="2079"/>
      <c r="BE12" s="2080"/>
      <c r="BF12" s="2086"/>
      <c r="BG12" s="2087"/>
      <c r="BH12" s="2087"/>
      <c r="BI12" s="2087"/>
      <c r="BJ12" s="2088"/>
    </row>
    <row r="13" spans="2:67" ht="20.25" hidden="1" customHeight="1" x14ac:dyDescent="0.15">
      <c r="B13" s="2100"/>
      <c r="C13" s="2086"/>
      <c r="D13" s="2103"/>
      <c r="E13" s="745"/>
      <c r="F13" s="686"/>
      <c r="G13" s="745"/>
      <c r="H13" s="686"/>
      <c r="I13" s="2107"/>
      <c r="J13" s="2108"/>
      <c r="K13" s="2112"/>
      <c r="L13" s="2087"/>
      <c r="M13" s="2087"/>
      <c r="N13" s="2103"/>
      <c r="O13" s="2112"/>
      <c r="P13" s="2087"/>
      <c r="Q13" s="2087"/>
      <c r="R13" s="2087"/>
      <c r="S13" s="2103"/>
      <c r="T13" s="746"/>
      <c r="U13" s="746"/>
      <c r="V13" s="747"/>
      <c r="W13" s="541">
        <f>WEEKDAY(DATE($AF$2,$AJ$2,1))</f>
        <v>2</v>
      </c>
      <c r="X13" s="539">
        <f>WEEKDAY(DATE($AF$2,$AJ$2,2))</f>
        <v>3</v>
      </c>
      <c r="Y13" s="539">
        <f>WEEKDAY(DATE($AF$2,$AJ$2,3))</f>
        <v>4</v>
      </c>
      <c r="Z13" s="539">
        <f>WEEKDAY(DATE($AF$2,$AJ$2,4))</f>
        <v>5</v>
      </c>
      <c r="AA13" s="539">
        <f>WEEKDAY(DATE($AF$2,$AJ$2,5))</f>
        <v>6</v>
      </c>
      <c r="AB13" s="539">
        <f>WEEKDAY(DATE($AF$2,$AJ$2,6))</f>
        <v>7</v>
      </c>
      <c r="AC13" s="540">
        <f>WEEKDAY(DATE($AF$2,$AJ$2,7))</f>
        <v>1</v>
      </c>
      <c r="AD13" s="538">
        <f>WEEKDAY(DATE($AF$2,$AJ$2,8))</f>
        <v>2</v>
      </c>
      <c r="AE13" s="539">
        <f>WEEKDAY(DATE($AF$2,$AJ$2,9))</f>
        <v>3</v>
      </c>
      <c r="AF13" s="539">
        <f>WEEKDAY(DATE($AF$2,$AJ$2,10))</f>
        <v>4</v>
      </c>
      <c r="AG13" s="539">
        <f>WEEKDAY(DATE($AF$2,$AJ$2,11))</f>
        <v>5</v>
      </c>
      <c r="AH13" s="539">
        <f>WEEKDAY(DATE($AF$2,$AJ$2,12))</f>
        <v>6</v>
      </c>
      <c r="AI13" s="539">
        <f>WEEKDAY(DATE($AF$2,$AJ$2,13))</f>
        <v>7</v>
      </c>
      <c r="AJ13" s="540">
        <f>WEEKDAY(DATE($AF$2,$AJ$2,14))</f>
        <v>1</v>
      </c>
      <c r="AK13" s="538">
        <f>WEEKDAY(DATE($AF$2,$AJ$2,15))</f>
        <v>2</v>
      </c>
      <c r="AL13" s="539">
        <f>WEEKDAY(DATE($AF$2,$AJ$2,16))</f>
        <v>3</v>
      </c>
      <c r="AM13" s="539">
        <f>WEEKDAY(DATE($AF$2,$AJ$2,17))</f>
        <v>4</v>
      </c>
      <c r="AN13" s="539">
        <f>WEEKDAY(DATE($AF$2,$AJ$2,18))</f>
        <v>5</v>
      </c>
      <c r="AO13" s="539">
        <f>WEEKDAY(DATE($AF$2,$AJ$2,19))</f>
        <v>6</v>
      </c>
      <c r="AP13" s="539">
        <f>WEEKDAY(DATE($AF$2,$AJ$2,20))</f>
        <v>7</v>
      </c>
      <c r="AQ13" s="540">
        <f>WEEKDAY(DATE($AF$2,$AJ$2,21))</f>
        <v>1</v>
      </c>
      <c r="AR13" s="538">
        <f>WEEKDAY(DATE($AF$2,$AJ$2,22))</f>
        <v>2</v>
      </c>
      <c r="AS13" s="539">
        <f>WEEKDAY(DATE($AF$2,$AJ$2,23))</f>
        <v>3</v>
      </c>
      <c r="AT13" s="539">
        <f>WEEKDAY(DATE($AF$2,$AJ$2,24))</f>
        <v>4</v>
      </c>
      <c r="AU13" s="539">
        <f>WEEKDAY(DATE($AF$2,$AJ$2,25))</f>
        <v>5</v>
      </c>
      <c r="AV13" s="539">
        <f>WEEKDAY(DATE($AF$2,$AJ$2,26))</f>
        <v>6</v>
      </c>
      <c r="AW13" s="539">
        <f>WEEKDAY(DATE($AF$2,$AJ$2,27))</f>
        <v>7</v>
      </c>
      <c r="AX13" s="540">
        <f>WEEKDAY(DATE($AF$2,$AJ$2,28))</f>
        <v>1</v>
      </c>
      <c r="AY13" s="538">
        <f>IF(AY12=29,WEEKDAY(DATE($AF$2,$AJ$2,29)),0)</f>
        <v>0</v>
      </c>
      <c r="AZ13" s="539">
        <f>IF(AZ12=30,WEEKDAY(DATE($AF$2,$AJ$2,30)),0)</f>
        <v>0</v>
      </c>
      <c r="BA13" s="540">
        <f>IF(BA12=31,WEEKDAY(DATE($AF$2,$AJ$2,31)),0)</f>
        <v>0</v>
      </c>
      <c r="BB13" s="2073"/>
      <c r="BC13" s="2074"/>
      <c r="BD13" s="2079"/>
      <c r="BE13" s="2080"/>
      <c r="BF13" s="2086"/>
      <c r="BG13" s="2087"/>
      <c r="BH13" s="2087"/>
      <c r="BI13" s="2087"/>
      <c r="BJ13" s="2088"/>
    </row>
    <row r="14" spans="2:67" ht="20.25" customHeight="1" thickBot="1" x14ac:dyDescent="0.2">
      <c r="B14" s="2101"/>
      <c r="C14" s="2089"/>
      <c r="D14" s="2104"/>
      <c r="E14" s="748"/>
      <c r="F14" s="687"/>
      <c r="G14" s="748"/>
      <c r="H14" s="687"/>
      <c r="I14" s="2109"/>
      <c r="J14" s="2110"/>
      <c r="K14" s="2113"/>
      <c r="L14" s="2090"/>
      <c r="M14" s="2090"/>
      <c r="N14" s="2104"/>
      <c r="O14" s="2113"/>
      <c r="P14" s="2090"/>
      <c r="Q14" s="2090"/>
      <c r="R14" s="2090"/>
      <c r="S14" s="2104"/>
      <c r="T14" s="749"/>
      <c r="U14" s="749"/>
      <c r="V14" s="750"/>
      <c r="W14" s="751" t="str">
        <f>IF(W13=1,"日",IF(W13=2,"月",IF(W13=3,"火",IF(W13=4,"水",IF(W13=5,"木",IF(W13=6,"金","土"))))))</f>
        <v>月</v>
      </c>
      <c r="X14" s="546" t="str">
        <f t="shared" ref="X14:AX14" si="0">IF(X13=1,"日",IF(X13=2,"月",IF(X13=3,"火",IF(X13=4,"水",IF(X13=5,"木",IF(X13=6,"金","土"))))))</f>
        <v>火</v>
      </c>
      <c r="Y14" s="546" t="str">
        <f t="shared" si="0"/>
        <v>水</v>
      </c>
      <c r="Z14" s="546" t="str">
        <f t="shared" si="0"/>
        <v>木</v>
      </c>
      <c r="AA14" s="546" t="str">
        <f t="shared" si="0"/>
        <v>金</v>
      </c>
      <c r="AB14" s="546" t="str">
        <f t="shared" si="0"/>
        <v>土</v>
      </c>
      <c r="AC14" s="547" t="str">
        <f t="shared" si="0"/>
        <v>日</v>
      </c>
      <c r="AD14" s="545" t="str">
        <f>IF(AD13=1,"日",IF(AD13=2,"月",IF(AD13=3,"火",IF(AD13=4,"水",IF(AD13=5,"木",IF(AD13=6,"金","土"))))))</f>
        <v>月</v>
      </c>
      <c r="AE14" s="546" t="str">
        <f t="shared" si="0"/>
        <v>火</v>
      </c>
      <c r="AF14" s="546" t="str">
        <f t="shared" si="0"/>
        <v>水</v>
      </c>
      <c r="AG14" s="546" t="str">
        <f t="shared" si="0"/>
        <v>木</v>
      </c>
      <c r="AH14" s="546" t="str">
        <f t="shared" si="0"/>
        <v>金</v>
      </c>
      <c r="AI14" s="546" t="str">
        <f t="shared" si="0"/>
        <v>土</v>
      </c>
      <c r="AJ14" s="547" t="str">
        <f t="shared" si="0"/>
        <v>日</v>
      </c>
      <c r="AK14" s="545" t="str">
        <f>IF(AK13=1,"日",IF(AK13=2,"月",IF(AK13=3,"火",IF(AK13=4,"水",IF(AK13=5,"木",IF(AK13=6,"金","土"))))))</f>
        <v>月</v>
      </c>
      <c r="AL14" s="546" t="str">
        <f t="shared" si="0"/>
        <v>火</v>
      </c>
      <c r="AM14" s="546" t="str">
        <f t="shared" si="0"/>
        <v>水</v>
      </c>
      <c r="AN14" s="546" t="str">
        <f t="shared" si="0"/>
        <v>木</v>
      </c>
      <c r="AO14" s="546" t="str">
        <f t="shared" si="0"/>
        <v>金</v>
      </c>
      <c r="AP14" s="546" t="str">
        <f t="shared" si="0"/>
        <v>土</v>
      </c>
      <c r="AQ14" s="547" t="str">
        <f t="shared" si="0"/>
        <v>日</v>
      </c>
      <c r="AR14" s="545" t="str">
        <f>IF(AR13=1,"日",IF(AR13=2,"月",IF(AR13=3,"火",IF(AR13=4,"水",IF(AR13=5,"木",IF(AR13=6,"金","土"))))))</f>
        <v>月</v>
      </c>
      <c r="AS14" s="546" t="str">
        <f t="shared" si="0"/>
        <v>火</v>
      </c>
      <c r="AT14" s="546" t="str">
        <f t="shared" si="0"/>
        <v>水</v>
      </c>
      <c r="AU14" s="546" t="str">
        <f t="shared" si="0"/>
        <v>木</v>
      </c>
      <c r="AV14" s="546" t="str">
        <f t="shared" si="0"/>
        <v>金</v>
      </c>
      <c r="AW14" s="546" t="str">
        <f t="shared" si="0"/>
        <v>土</v>
      </c>
      <c r="AX14" s="547" t="str">
        <f t="shared" si="0"/>
        <v>日</v>
      </c>
      <c r="AY14" s="546" t="str">
        <f>IF(AY13=1,"日",IF(AY13=2,"月",IF(AY13=3,"火",IF(AY13=4,"水",IF(AY13=5,"木",IF(AY13=6,"金",IF(AY13=0,"","土")))))))</f>
        <v/>
      </c>
      <c r="AZ14" s="546" t="str">
        <f>IF(AZ13=1,"日",IF(AZ13=2,"月",IF(AZ13=3,"火",IF(AZ13=4,"水",IF(AZ13=5,"木",IF(AZ13=6,"金",IF(AZ13=0,"","土")))))))</f>
        <v/>
      </c>
      <c r="BA14" s="546" t="str">
        <f>IF(BA13=1,"日",IF(BA13=2,"月",IF(BA13=3,"火",IF(BA13=4,"水",IF(BA13=5,"木",IF(BA13=6,"金",IF(BA13=0,"","土")))))))</f>
        <v/>
      </c>
      <c r="BB14" s="2075"/>
      <c r="BC14" s="2076"/>
      <c r="BD14" s="2081"/>
      <c r="BE14" s="2082"/>
      <c r="BF14" s="2089"/>
      <c r="BG14" s="2090"/>
      <c r="BH14" s="2090"/>
      <c r="BI14" s="2090"/>
      <c r="BJ14" s="2091"/>
    </row>
    <row r="15" spans="2:67" ht="20.25" customHeight="1" x14ac:dyDescent="0.15">
      <c r="B15" s="2049">
        <f>B13+1</f>
        <v>1</v>
      </c>
      <c r="C15" s="2051"/>
      <c r="D15" s="2052"/>
      <c r="E15" s="752"/>
      <c r="F15" s="753"/>
      <c r="G15" s="752"/>
      <c r="H15" s="753"/>
      <c r="I15" s="2055"/>
      <c r="J15" s="2056"/>
      <c r="K15" s="2059"/>
      <c r="L15" s="2060"/>
      <c r="M15" s="2060"/>
      <c r="N15" s="2052"/>
      <c r="O15" s="2063"/>
      <c r="P15" s="2064"/>
      <c r="Q15" s="2064"/>
      <c r="R15" s="2064"/>
      <c r="S15" s="2065"/>
      <c r="T15" s="755" t="s">
        <v>887</v>
      </c>
      <c r="U15" s="756"/>
      <c r="V15" s="757"/>
      <c r="W15" s="758"/>
      <c r="X15" s="759"/>
      <c r="Y15" s="759"/>
      <c r="Z15" s="759"/>
      <c r="AA15" s="759"/>
      <c r="AB15" s="759"/>
      <c r="AC15" s="760"/>
      <c r="AD15" s="758"/>
      <c r="AE15" s="759"/>
      <c r="AF15" s="759"/>
      <c r="AG15" s="759"/>
      <c r="AH15" s="759"/>
      <c r="AI15" s="759"/>
      <c r="AJ15" s="760"/>
      <c r="AK15" s="758"/>
      <c r="AL15" s="759"/>
      <c r="AM15" s="759"/>
      <c r="AN15" s="759"/>
      <c r="AO15" s="759"/>
      <c r="AP15" s="759"/>
      <c r="AQ15" s="760"/>
      <c r="AR15" s="758"/>
      <c r="AS15" s="759"/>
      <c r="AT15" s="759"/>
      <c r="AU15" s="759"/>
      <c r="AV15" s="759"/>
      <c r="AW15" s="759"/>
      <c r="AX15" s="760"/>
      <c r="AY15" s="758"/>
      <c r="AZ15" s="759"/>
      <c r="BA15" s="759"/>
      <c r="BB15" s="2069"/>
      <c r="BC15" s="2070"/>
      <c r="BD15" s="2038"/>
      <c r="BE15" s="2039"/>
      <c r="BF15" s="2040"/>
      <c r="BG15" s="2041"/>
      <c r="BH15" s="2041"/>
      <c r="BI15" s="2041"/>
      <c r="BJ15" s="2042"/>
    </row>
    <row r="16" spans="2:67" ht="20.25" customHeight="1" x14ac:dyDescent="0.15">
      <c r="B16" s="2050"/>
      <c r="C16" s="2053"/>
      <c r="D16" s="2054"/>
      <c r="E16" s="761"/>
      <c r="F16" s="762">
        <f>C15</f>
        <v>0</v>
      </c>
      <c r="G16" s="761"/>
      <c r="H16" s="762">
        <f>I15</f>
        <v>0</v>
      </c>
      <c r="I16" s="2057"/>
      <c r="J16" s="2058"/>
      <c r="K16" s="2061"/>
      <c r="L16" s="2062"/>
      <c r="M16" s="2062"/>
      <c r="N16" s="2054"/>
      <c r="O16" s="2066"/>
      <c r="P16" s="2067"/>
      <c r="Q16" s="2067"/>
      <c r="R16" s="2067"/>
      <c r="S16" s="2068"/>
      <c r="T16" s="764" t="s">
        <v>888</v>
      </c>
      <c r="U16" s="765"/>
      <c r="V16" s="766"/>
      <c r="W16" s="557" t="str">
        <f>IF(W15="","",VLOOKUP(W15,[10]シフト記号表!$C$6:$L$47,10,FALSE))</f>
        <v/>
      </c>
      <c r="X16" s="558" t="str">
        <f>IF(X15="","",VLOOKUP(X15,[10]シフト記号表!$C$6:$L$47,10,FALSE))</f>
        <v/>
      </c>
      <c r="Y16" s="558" t="str">
        <f>IF(Y15="","",VLOOKUP(Y15,[10]シフト記号表!$C$6:$L$47,10,FALSE))</f>
        <v/>
      </c>
      <c r="Z16" s="558" t="str">
        <f>IF(Z15="","",VLOOKUP(Z15,[10]シフト記号表!$C$6:$L$47,10,FALSE))</f>
        <v/>
      </c>
      <c r="AA16" s="558" t="str">
        <f>IF(AA15="","",VLOOKUP(AA15,[10]シフト記号表!$C$6:$L$47,10,FALSE))</f>
        <v/>
      </c>
      <c r="AB16" s="558" t="str">
        <f>IF(AB15="","",VLOOKUP(AB15,[10]シフト記号表!$C$6:$L$47,10,FALSE))</f>
        <v/>
      </c>
      <c r="AC16" s="559" t="str">
        <f>IF(AC15="","",VLOOKUP(AC15,[10]シフト記号表!$C$6:$L$47,10,FALSE))</f>
        <v/>
      </c>
      <c r="AD16" s="557" t="str">
        <f>IF(AD15="","",VLOOKUP(AD15,[10]シフト記号表!$C$6:$L$47,10,FALSE))</f>
        <v/>
      </c>
      <c r="AE16" s="558" t="str">
        <f>IF(AE15="","",VLOOKUP(AE15,[10]シフト記号表!$C$6:$L$47,10,FALSE))</f>
        <v/>
      </c>
      <c r="AF16" s="558" t="str">
        <f>IF(AF15="","",VLOOKUP(AF15,[10]シフト記号表!$C$6:$L$47,10,FALSE))</f>
        <v/>
      </c>
      <c r="AG16" s="558" t="str">
        <f>IF(AG15="","",VLOOKUP(AG15,[10]シフト記号表!$C$6:$L$47,10,FALSE))</f>
        <v/>
      </c>
      <c r="AH16" s="558" t="str">
        <f>IF(AH15="","",VLOOKUP(AH15,[10]シフト記号表!$C$6:$L$47,10,FALSE))</f>
        <v/>
      </c>
      <c r="AI16" s="558" t="str">
        <f>IF(AI15="","",VLOOKUP(AI15,[10]シフト記号表!$C$6:$L$47,10,FALSE))</f>
        <v/>
      </c>
      <c r="AJ16" s="559" t="str">
        <f>IF(AJ15="","",VLOOKUP(AJ15,[10]シフト記号表!$C$6:$L$47,10,FALSE))</f>
        <v/>
      </c>
      <c r="AK16" s="557" t="str">
        <f>IF(AK15="","",VLOOKUP(AK15,[10]シフト記号表!$C$6:$L$47,10,FALSE))</f>
        <v/>
      </c>
      <c r="AL16" s="558" t="str">
        <f>IF(AL15="","",VLOOKUP(AL15,[10]シフト記号表!$C$6:$L$47,10,FALSE))</f>
        <v/>
      </c>
      <c r="AM16" s="558" t="str">
        <f>IF(AM15="","",VLOOKUP(AM15,[10]シフト記号表!$C$6:$L$47,10,FALSE))</f>
        <v/>
      </c>
      <c r="AN16" s="558" t="str">
        <f>IF(AN15="","",VLOOKUP(AN15,[10]シフト記号表!$C$6:$L$47,10,FALSE))</f>
        <v/>
      </c>
      <c r="AO16" s="558" t="str">
        <f>IF(AO15="","",VLOOKUP(AO15,[10]シフト記号表!$C$6:$L$47,10,FALSE))</f>
        <v/>
      </c>
      <c r="AP16" s="558" t="str">
        <f>IF(AP15="","",VLOOKUP(AP15,[10]シフト記号表!$C$6:$L$47,10,FALSE))</f>
        <v/>
      </c>
      <c r="AQ16" s="559" t="str">
        <f>IF(AQ15="","",VLOOKUP(AQ15,[10]シフト記号表!$C$6:$L$47,10,FALSE))</f>
        <v/>
      </c>
      <c r="AR16" s="557" t="str">
        <f>IF(AR15="","",VLOOKUP(AR15,[10]シフト記号表!$C$6:$L$47,10,FALSE))</f>
        <v/>
      </c>
      <c r="AS16" s="558" t="str">
        <f>IF(AS15="","",VLOOKUP(AS15,[10]シフト記号表!$C$6:$L$47,10,FALSE))</f>
        <v/>
      </c>
      <c r="AT16" s="558" t="str">
        <f>IF(AT15="","",VLOOKUP(AT15,[10]シフト記号表!$C$6:$L$47,10,FALSE))</f>
        <v/>
      </c>
      <c r="AU16" s="558" t="str">
        <f>IF(AU15="","",VLOOKUP(AU15,[10]シフト記号表!$C$6:$L$47,10,FALSE))</f>
        <v/>
      </c>
      <c r="AV16" s="558" t="str">
        <f>IF(AV15="","",VLOOKUP(AV15,[10]シフト記号表!$C$6:$L$47,10,FALSE))</f>
        <v/>
      </c>
      <c r="AW16" s="558" t="str">
        <f>IF(AW15="","",VLOOKUP(AW15,[10]シフト記号表!$C$6:$L$47,10,FALSE))</f>
        <v/>
      </c>
      <c r="AX16" s="559" t="str">
        <f>IF(AX15="","",VLOOKUP(AX15,[10]シフト記号表!$C$6:$L$47,10,FALSE))</f>
        <v/>
      </c>
      <c r="AY16" s="557" t="str">
        <f>IF(AY15="","",VLOOKUP(AY15,[10]シフト記号表!$C$6:$L$47,10,FALSE))</f>
        <v/>
      </c>
      <c r="AZ16" s="558" t="str">
        <f>IF(AZ15="","",VLOOKUP(AZ15,[10]シフト記号表!$C$6:$L$47,10,FALSE))</f>
        <v/>
      </c>
      <c r="BA16" s="558" t="str">
        <f>IF(BA15="","",VLOOKUP(BA15,[10]シフト記号表!$C$6:$L$47,10,FALSE))</f>
        <v/>
      </c>
      <c r="BB16" s="2046">
        <f>IF($BE$3="４週",SUM(W16:AX16),IF($BE$3="暦月",SUM(W16:BA16),""))</f>
        <v>0</v>
      </c>
      <c r="BC16" s="2047"/>
      <c r="BD16" s="2048">
        <f>IF($BE$3="４週",BB16/4,IF($BE$3="暦月",(BB16/($BE$8/7)),""))</f>
        <v>0</v>
      </c>
      <c r="BE16" s="2047"/>
      <c r="BF16" s="2043"/>
      <c r="BG16" s="2044"/>
      <c r="BH16" s="2044"/>
      <c r="BI16" s="2044"/>
      <c r="BJ16" s="2045"/>
    </row>
    <row r="17" spans="2:62" ht="20.25" customHeight="1" x14ac:dyDescent="0.15">
      <c r="B17" s="2049">
        <f>B15+1</f>
        <v>2</v>
      </c>
      <c r="C17" s="2121"/>
      <c r="D17" s="2122"/>
      <c r="E17" s="767"/>
      <c r="F17" s="768"/>
      <c r="G17" s="767"/>
      <c r="H17" s="768"/>
      <c r="I17" s="2123"/>
      <c r="J17" s="2124"/>
      <c r="K17" s="2125"/>
      <c r="L17" s="2126"/>
      <c r="M17" s="2126"/>
      <c r="N17" s="2122"/>
      <c r="O17" s="2066"/>
      <c r="P17" s="2067"/>
      <c r="Q17" s="2067"/>
      <c r="R17" s="2067"/>
      <c r="S17" s="2068"/>
      <c r="T17" s="769" t="s">
        <v>887</v>
      </c>
      <c r="U17" s="770"/>
      <c r="V17" s="771"/>
      <c r="W17" s="549"/>
      <c r="X17" s="550"/>
      <c r="Y17" s="550"/>
      <c r="Z17" s="550"/>
      <c r="AA17" s="550"/>
      <c r="AB17" s="550"/>
      <c r="AC17" s="551"/>
      <c r="AD17" s="549"/>
      <c r="AE17" s="550"/>
      <c r="AF17" s="550"/>
      <c r="AG17" s="550"/>
      <c r="AH17" s="550"/>
      <c r="AI17" s="550"/>
      <c r="AJ17" s="551"/>
      <c r="AK17" s="549"/>
      <c r="AL17" s="550"/>
      <c r="AM17" s="550"/>
      <c r="AN17" s="550"/>
      <c r="AO17" s="550"/>
      <c r="AP17" s="550"/>
      <c r="AQ17" s="551"/>
      <c r="AR17" s="549"/>
      <c r="AS17" s="550"/>
      <c r="AT17" s="550"/>
      <c r="AU17" s="550"/>
      <c r="AV17" s="550"/>
      <c r="AW17" s="550"/>
      <c r="AX17" s="551"/>
      <c r="AY17" s="549"/>
      <c r="AZ17" s="550"/>
      <c r="BA17" s="772"/>
      <c r="BB17" s="2127"/>
      <c r="BC17" s="2128"/>
      <c r="BD17" s="2116"/>
      <c r="BE17" s="2117"/>
      <c r="BF17" s="2118"/>
      <c r="BG17" s="2119"/>
      <c r="BH17" s="2119"/>
      <c r="BI17" s="2119"/>
      <c r="BJ17" s="2120"/>
    </row>
    <row r="18" spans="2:62" ht="20.25" customHeight="1" x14ac:dyDescent="0.15">
      <c r="B18" s="2050"/>
      <c r="C18" s="2053"/>
      <c r="D18" s="2054"/>
      <c r="E18" s="761"/>
      <c r="F18" s="762">
        <f>C17</f>
        <v>0</v>
      </c>
      <c r="G18" s="761"/>
      <c r="H18" s="762">
        <f>I17</f>
        <v>0</v>
      </c>
      <c r="I18" s="2057"/>
      <c r="J18" s="2058"/>
      <c r="K18" s="2061"/>
      <c r="L18" s="2062"/>
      <c r="M18" s="2062"/>
      <c r="N18" s="2054"/>
      <c r="O18" s="2066"/>
      <c r="P18" s="2067"/>
      <c r="Q18" s="2067"/>
      <c r="R18" s="2067"/>
      <c r="S18" s="2068"/>
      <c r="T18" s="764" t="s">
        <v>888</v>
      </c>
      <c r="U18" s="765"/>
      <c r="V18" s="766"/>
      <c r="W18" s="557" t="str">
        <f>IF(W17="","",VLOOKUP(W17,[10]シフト記号表!$C$6:$L$47,10,FALSE))</f>
        <v/>
      </c>
      <c r="X18" s="558" t="str">
        <f>IF(X17="","",VLOOKUP(X17,[10]シフト記号表!$C$6:$L$47,10,FALSE))</f>
        <v/>
      </c>
      <c r="Y18" s="558" t="str">
        <f>IF(Y17="","",VLOOKUP(Y17,[10]シフト記号表!$C$6:$L$47,10,FALSE))</f>
        <v/>
      </c>
      <c r="Z18" s="558" t="str">
        <f>IF(Z17="","",VLOOKUP(Z17,[10]シフト記号表!$C$6:$L$47,10,FALSE))</f>
        <v/>
      </c>
      <c r="AA18" s="558" t="str">
        <f>IF(AA17="","",VLOOKUP(AA17,[10]シフト記号表!$C$6:$L$47,10,FALSE))</f>
        <v/>
      </c>
      <c r="AB18" s="558" t="str">
        <f>IF(AB17="","",VLOOKUP(AB17,[10]シフト記号表!$C$6:$L$47,10,FALSE))</f>
        <v/>
      </c>
      <c r="AC18" s="559" t="str">
        <f>IF(AC17="","",VLOOKUP(AC17,[10]シフト記号表!$C$6:$L$47,10,FALSE))</f>
        <v/>
      </c>
      <c r="AD18" s="557" t="str">
        <f>IF(AD17="","",VLOOKUP(AD17,[10]シフト記号表!$C$6:$L$47,10,FALSE))</f>
        <v/>
      </c>
      <c r="AE18" s="558" t="str">
        <f>IF(AE17="","",VLOOKUP(AE17,[10]シフト記号表!$C$6:$L$47,10,FALSE))</f>
        <v/>
      </c>
      <c r="AF18" s="558" t="str">
        <f>IF(AF17="","",VLOOKUP(AF17,[10]シフト記号表!$C$6:$L$47,10,FALSE))</f>
        <v/>
      </c>
      <c r="AG18" s="558" t="str">
        <f>IF(AG17="","",VLOOKUP(AG17,[10]シフト記号表!$C$6:$L$47,10,FALSE))</f>
        <v/>
      </c>
      <c r="AH18" s="558" t="str">
        <f>IF(AH17="","",VLOOKUP(AH17,[10]シフト記号表!$C$6:$L$47,10,FALSE))</f>
        <v/>
      </c>
      <c r="AI18" s="558" t="str">
        <f>IF(AI17="","",VLOOKUP(AI17,[10]シフト記号表!$C$6:$L$47,10,FALSE))</f>
        <v/>
      </c>
      <c r="AJ18" s="559" t="str">
        <f>IF(AJ17="","",VLOOKUP(AJ17,[10]シフト記号表!$C$6:$L$47,10,FALSE))</f>
        <v/>
      </c>
      <c r="AK18" s="557" t="str">
        <f>IF(AK17="","",VLOOKUP(AK17,[10]シフト記号表!$C$6:$L$47,10,FALSE))</f>
        <v/>
      </c>
      <c r="AL18" s="558" t="str">
        <f>IF(AL17="","",VLOOKUP(AL17,[10]シフト記号表!$C$6:$L$47,10,FALSE))</f>
        <v/>
      </c>
      <c r="AM18" s="558" t="str">
        <f>IF(AM17="","",VLOOKUP(AM17,[10]シフト記号表!$C$6:$L$47,10,FALSE))</f>
        <v/>
      </c>
      <c r="AN18" s="558" t="str">
        <f>IF(AN17="","",VLOOKUP(AN17,[10]シフト記号表!$C$6:$L$47,10,FALSE))</f>
        <v/>
      </c>
      <c r="AO18" s="558" t="str">
        <f>IF(AO17="","",VLOOKUP(AO17,[10]シフト記号表!$C$6:$L$47,10,FALSE))</f>
        <v/>
      </c>
      <c r="AP18" s="558" t="str">
        <f>IF(AP17="","",VLOOKUP(AP17,[10]シフト記号表!$C$6:$L$47,10,FALSE))</f>
        <v/>
      </c>
      <c r="AQ18" s="559" t="str">
        <f>IF(AQ17="","",VLOOKUP(AQ17,[10]シフト記号表!$C$6:$L$47,10,FALSE))</f>
        <v/>
      </c>
      <c r="AR18" s="557" t="str">
        <f>IF(AR17="","",VLOOKUP(AR17,[10]シフト記号表!$C$6:$L$47,10,FALSE))</f>
        <v/>
      </c>
      <c r="AS18" s="558" t="str">
        <f>IF(AS17="","",VLOOKUP(AS17,[10]シフト記号表!$C$6:$L$47,10,FALSE))</f>
        <v/>
      </c>
      <c r="AT18" s="558" t="str">
        <f>IF(AT17="","",VLOOKUP(AT17,[10]シフト記号表!$C$6:$L$47,10,FALSE))</f>
        <v/>
      </c>
      <c r="AU18" s="558" t="str">
        <f>IF(AU17="","",VLOOKUP(AU17,[10]シフト記号表!$C$6:$L$47,10,FALSE))</f>
        <v/>
      </c>
      <c r="AV18" s="558" t="str">
        <f>IF(AV17="","",VLOOKUP(AV17,[10]シフト記号表!$C$6:$L$47,10,FALSE))</f>
        <v/>
      </c>
      <c r="AW18" s="558" t="str">
        <f>IF(AW17="","",VLOOKUP(AW17,[10]シフト記号表!$C$6:$L$47,10,FALSE))</f>
        <v/>
      </c>
      <c r="AX18" s="559" t="str">
        <f>IF(AX17="","",VLOOKUP(AX17,[10]シフト記号表!$C$6:$L$47,10,FALSE))</f>
        <v/>
      </c>
      <c r="AY18" s="557" t="str">
        <f>IF(AY17="","",VLOOKUP(AY17,[10]シフト記号表!$C$6:$L$47,10,FALSE))</f>
        <v/>
      </c>
      <c r="AZ18" s="558" t="str">
        <f>IF(AZ17="","",VLOOKUP(AZ17,[10]シフト記号表!$C$6:$L$47,10,FALSE))</f>
        <v/>
      </c>
      <c r="BA18" s="558" t="str">
        <f>IF(BA17="","",VLOOKUP(BA17,[10]シフト記号表!$C$6:$L$47,10,FALSE))</f>
        <v/>
      </c>
      <c r="BB18" s="2046">
        <f>IF($BE$3="４週",SUM(W18:AX18),IF($BE$3="暦月",SUM(W18:BA18),""))</f>
        <v>0</v>
      </c>
      <c r="BC18" s="2047"/>
      <c r="BD18" s="2048">
        <f>IF($BE$3="４週",BB18/4,IF($BE$3="暦月",(BB18/($BE$8/7)),""))</f>
        <v>0</v>
      </c>
      <c r="BE18" s="2047"/>
      <c r="BF18" s="2043"/>
      <c r="BG18" s="2044"/>
      <c r="BH18" s="2044"/>
      <c r="BI18" s="2044"/>
      <c r="BJ18" s="2045"/>
    </row>
    <row r="19" spans="2:62" ht="20.25" customHeight="1" x14ac:dyDescent="0.15">
      <c r="B19" s="2049">
        <f>B17+1</f>
        <v>3</v>
      </c>
      <c r="C19" s="2121"/>
      <c r="D19" s="2122"/>
      <c r="E19" s="761"/>
      <c r="F19" s="762"/>
      <c r="G19" s="761"/>
      <c r="H19" s="762"/>
      <c r="I19" s="2123"/>
      <c r="J19" s="2124"/>
      <c r="K19" s="2125"/>
      <c r="L19" s="2126"/>
      <c r="M19" s="2126"/>
      <c r="N19" s="2122"/>
      <c r="O19" s="2066"/>
      <c r="P19" s="2067"/>
      <c r="Q19" s="2067"/>
      <c r="R19" s="2067"/>
      <c r="S19" s="2068"/>
      <c r="T19" s="769" t="s">
        <v>887</v>
      </c>
      <c r="U19" s="770"/>
      <c r="V19" s="771"/>
      <c r="W19" s="549"/>
      <c r="X19" s="550"/>
      <c r="Y19" s="550"/>
      <c r="Z19" s="550"/>
      <c r="AA19" s="550"/>
      <c r="AB19" s="550"/>
      <c r="AC19" s="551"/>
      <c r="AD19" s="549"/>
      <c r="AE19" s="550"/>
      <c r="AF19" s="550"/>
      <c r="AG19" s="550"/>
      <c r="AH19" s="550"/>
      <c r="AI19" s="550"/>
      <c r="AJ19" s="551"/>
      <c r="AK19" s="549"/>
      <c r="AL19" s="550"/>
      <c r="AM19" s="550"/>
      <c r="AN19" s="550"/>
      <c r="AO19" s="550"/>
      <c r="AP19" s="550"/>
      <c r="AQ19" s="551"/>
      <c r="AR19" s="549"/>
      <c r="AS19" s="550"/>
      <c r="AT19" s="550"/>
      <c r="AU19" s="550"/>
      <c r="AV19" s="550"/>
      <c r="AW19" s="550"/>
      <c r="AX19" s="551"/>
      <c r="AY19" s="549"/>
      <c r="AZ19" s="550"/>
      <c r="BA19" s="772"/>
      <c r="BB19" s="2127"/>
      <c r="BC19" s="2128"/>
      <c r="BD19" s="2116"/>
      <c r="BE19" s="2117"/>
      <c r="BF19" s="2118"/>
      <c r="BG19" s="2119"/>
      <c r="BH19" s="2119"/>
      <c r="BI19" s="2119"/>
      <c r="BJ19" s="2120"/>
    </row>
    <row r="20" spans="2:62" ht="20.25" customHeight="1" x14ac:dyDescent="0.15">
      <c r="B20" s="2050"/>
      <c r="C20" s="2053"/>
      <c r="D20" s="2054"/>
      <c r="E20" s="761"/>
      <c r="F20" s="762">
        <f>C19</f>
        <v>0</v>
      </c>
      <c r="G20" s="761"/>
      <c r="H20" s="762">
        <f>I19</f>
        <v>0</v>
      </c>
      <c r="I20" s="2057"/>
      <c r="J20" s="2058"/>
      <c r="K20" s="2061"/>
      <c r="L20" s="2062"/>
      <c r="M20" s="2062"/>
      <c r="N20" s="2054"/>
      <c r="O20" s="2066"/>
      <c r="P20" s="2067"/>
      <c r="Q20" s="2067"/>
      <c r="R20" s="2067"/>
      <c r="S20" s="2068"/>
      <c r="T20" s="764" t="s">
        <v>888</v>
      </c>
      <c r="U20" s="765"/>
      <c r="V20" s="766"/>
      <c r="W20" s="557" t="str">
        <f>IF(W19="","",VLOOKUP(W19,[10]シフト記号表!$C$6:$L$47,10,FALSE))</f>
        <v/>
      </c>
      <c r="X20" s="558" t="str">
        <f>IF(X19="","",VLOOKUP(X19,[10]シフト記号表!$C$6:$L$47,10,FALSE))</f>
        <v/>
      </c>
      <c r="Y20" s="558" t="str">
        <f>IF(Y19="","",VLOOKUP(Y19,[10]シフト記号表!$C$6:$L$47,10,FALSE))</f>
        <v/>
      </c>
      <c r="Z20" s="558" t="str">
        <f>IF(Z19="","",VLOOKUP(Z19,[10]シフト記号表!$C$6:$L$47,10,FALSE))</f>
        <v/>
      </c>
      <c r="AA20" s="558" t="str">
        <f>IF(AA19="","",VLOOKUP(AA19,[10]シフト記号表!$C$6:$L$47,10,FALSE))</f>
        <v/>
      </c>
      <c r="AB20" s="558" t="str">
        <f>IF(AB19="","",VLOOKUP(AB19,[10]シフト記号表!$C$6:$L$47,10,FALSE))</f>
        <v/>
      </c>
      <c r="AC20" s="559" t="str">
        <f>IF(AC19="","",VLOOKUP(AC19,[10]シフト記号表!$C$6:$L$47,10,FALSE))</f>
        <v/>
      </c>
      <c r="AD20" s="557" t="str">
        <f>IF(AD19="","",VLOOKUP(AD19,[10]シフト記号表!$C$6:$L$47,10,FALSE))</f>
        <v/>
      </c>
      <c r="AE20" s="558" t="str">
        <f>IF(AE19="","",VLOOKUP(AE19,[10]シフト記号表!$C$6:$L$47,10,FALSE))</f>
        <v/>
      </c>
      <c r="AF20" s="558" t="str">
        <f>IF(AF19="","",VLOOKUP(AF19,[10]シフト記号表!$C$6:$L$47,10,FALSE))</f>
        <v/>
      </c>
      <c r="AG20" s="558" t="str">
        <f>IF(AG19="","",VLOOKUP(AG19,[10]シフト記号表!$C$6:$L$47,10,FALSE))</f>
        <v/>
      </c>
      <c r="AH20" s="558" t="str">
        <f>IF(AH19="","",VLOOKUP(AH19,[10]シフト記号表!$C$6:$L$47,10,FALSE))</f>
        <v/>
      </c>
      <c r="AI20" s="558" t="str">
        <f>IF(AI19="","",VLOOKUP(AI19,[10]シフト記号表!$C$6:$L$47,10,FALSE))</f>
        <v/>
      </c>
      <c r="AJ20" s="559" t="str">
        <f>IF(AJ19="","",VLOOKUP(AJ19,[10]シフト記号表!$C$6:$L$47,10,FALSE))</f>
        <v/>
      </c>
      <c r="AK20" s="557" t="str">
        <f>IF(AK19="","",VLOOKUP(AK19,[10]シフト記号表!$C$6:$L$47,10,FALSE))</f>
        <v/>
      </c>
      <c r="AL20" s="558" t="str">
        <f>IF(AL19="","",VLOOKUP(AL19,[10]シフト記号表!$C$6:$L$47,10,FALSE))</f>
        <v/>
      </c>
      <c r="AM20" s="558" t="str">
        <f>IF(AM19="","",VLOOKUP(AM19,[10]シフト記号表!$C$6:$L$47,10,FALSE))</f>
        <v/>
      </c>
      <c r="AN20" s="558" t="str">
        <f>IF(AN19="","",VLOOKUP(AN19,[10]シフト記号表!$C$6:$L$47,10,FALSE))</f>
        <v/>
      </c>
      <c r="AO20" s="558" t="str">
        <f>IF(AO19="","",VLOOKUP(AO19,[10]シフト記号表!$C$6:$L$47,10,FALSE))</f>
        <v/>
      </c>
      <c r="AP20" s="558" t="str">
        <f>IF(AP19="","",VLOOKUP(AP19,[10]シフト記号表!$C$6:$L$47,10,FALSE))</f>
        <v/>
      </c>
      <c r="AQ20" s="559" t="str">
        <f>IF(AQ19="","",VLOOKUP(AQ19,[10]シフト記号表!$C$6:$L$47,10,FALSE))</f>
        <v/>
      </c>
      <c r="AR20" s="557" t="str">
        <f>IF(AR19="","",VLOOKUP(AR19,[10]シフト記号表!$C$6:$L$47,10,FALSE))</f>
        <v/>
      </c>
      <c r="AS20" s="558" t="str">
        <f>IF(AS19="","",VLOOKUP(AS19,[10]シフト記号表!$C$6:$L$47,10,FALSE))</f>
        <v/>
      </c>
      <c r="AT20" s="558" t="str">
        <f>IF(AT19="","",VLOOKUP(AT19,[10]シフト記号表!$C$6:$L$47,10,FALSE))</f>
        <v/>
      </c>
      <c r="AU20" s="558" t="str">
        <f>IF(AU19="","",VLOOKUP(AU19,[10]シフト記号表!$C$6:$L$47,10,FALSE))</f>
        <v/>
      </c>
      <c r="AV20" s="558" t="str">
        <f>IF(AV19="","",VLOOKUP(AV19,[10]シフト記号表!$C$6:$L$47,10,FALSE))</f>
        <v/>
      </c>
      <c r="AW20" s="558" t="str">
        <f>IF(AW19="","",VLOOKUP(AW19,[10]シフト記号表!$C$6:$L$47,10,FALSE))</f>
        <v/>
      </c>
      <c r="AX20" s="559" t="str">
        <f>IF(AX19="","",VLOOKUP(AX19,[10]シフト記号表!$C$6:$L$47,10,FALSE))</f>
        <v/>
      </c>
      <c r="AY20" s="557" t="str">
        <f>IF(AY19="","",VLOOKUP(AY19,[10]シフト記号表!$C$6:$L$47,10,FALSE))</f>
        <v/>
      </c>
      <c r="AZ20" s="558" t="str">
        <f>IF(AZ19="","",VLOOKUP(AZ19,[10]シフト記号表!$C$6:$L$47,10,FALSE))</f>
        <v/>
      </c>
      <c r="BA20" s="558" t="str">
        <f>IF(BA19="","",VLOOKUP(BA19,[10]シフト記号表!$C$6:$L$47,10,FALSE))</f>
        <v/>
      </c>
      <c r="BB20" s="2046">
        <f>IF($BE$3="４週",SUM(W20:AX20),IF($BE$3="暦月",SUM(W20:BA20),""))</f>
        <v>0</v>
      </c>
      <c r="BC20" s="2047"/>
      <c r="BD20" s="2048">
        <f>IF($BE$3="４週",BB20/4,IF($BE$3="暦月",(BB20/($BE$8/7)),""))</f>
        <v>0</v>
      </c>
      <c r="BE20" s="2047"/>
      <c r="BF20" s="2043"/>
      <c r="BG20" s="2044"/>
      <c r="BH20" s="2044"/>
      <c r="BI20" s="2044"/>
      <c r="BJ20" s="2045"/>
    </row>
    <row r="21" spans="2:62" ht="20.25" customHeight="1" x14ac:dyDescent="0.15">
      <c r="B21" s="2049">
        <f>B19+1</f>
        <v>4</v>
      </c>
      <c r="C21" s="2121"/>
      <c r="D21" s="2122"/>
      <c r="E21" s="761"/>
      <c r="F21" s="762"/>
      <c r="G21" s="761"/>
      <c r="H21" s="762"/>
      <c r="I21" s="2123"/>
      <c r="J21" s="2124"/>
      <c r="K21" s="2125"/>
      <c r="L21" s="2126"/>
      <c r="M21" s="2126"/>
      <c r="N21" s="2122"/>
      <c r="O21" s="2066"/>
      <c r="P21" s="2067"/>
      <c r="Q21" s="2067"/>
      <c r="R21" s="2067"/>
      <c r="S21" s="2068"/>
      <c r="T21" s="769" t="s">
        <v>887</v>
      </c>
      <c r="U21" s="770"/>
      <c r="V21" s="771"/>
      <c r="W21" s="549"/>
      <c r="X21" s="550"/>
      <c r="Y21" s="550"/>
      <c r="Z21" s="550"/>
      <c r="AA21" s="550"/>
      <c r="AB21" s="550"/>
      <c r="AC21" s="551"/>
      <c r="AD21" s="549"/>
      <c r="AE21" s="550"/>
      <c r="AF21" s="550"/>
      <c r="AG21" s="550"/>
      <c r="AH21" s="550"/>
      <c r="AI21" s="550"/>
      <c r="AJ21" s="551"/>
      <c r="AK21" s="549"/>
      <c r="AL21" s="550"/>
      <c r="AM21" s="550"/>
      <c r="AN21" s="550"/>
      <c r="AO21" s="550"/>
      <c r="AP21" s="550"/>
      <c r="AQ21" s="551"/>
      <c r="AR21" s="549"/>
      <c r="AS21" s="550"/>
      <c r="AT21" s="550"/>
      <c r="AU21" s="550"/>
      <c r="AV21" s="550"/>
      <c r="AW21" s="550"/>
      <c r="AX21" s="551"/>
      <c r="AY21" s="549"/>
      <c r="AZ21" s="550"/>
      <c r="BA21" s="772"/>
      <c r="BB21" s="2127"/>
      <c r="BC21" s="2128"/>
      <c r="BD21" s="2116"/>
      <c r="BE21" s="2117"/>
      <c r="BF21" s="2118"/>
      <c r="BG21" s="2119"/>
      <c r="BH21" s="2119"/>
      <c r="BI21" s="2119"/>
      <c r="BJ21" s="2120"/>
    </row>
    <row r="22" spans="2:62" ht="20.25" customHeight="1" x14ac:dyDescent="0.15">
      <c r="B22" s="2050"/>
      <c r="C22" s="2053"/>
      <c r="D22" s="2054"/>
      <c r="E22" s="761"/>
      <c r="F22" s="762">
        <f>C21</f>
        <v>0</v>
      </c>
      <c r="G22" s="761"/>
      <c r="H22" s="762">
        <f>I21</f>
        <v>0</v>
      </c>
      <c r="I22" s="2057"/>
      <c r="J22" s="2058"/>
      <c r="K22" s="2061"/>
      <c r="L22" s="2062"/>
      <c r="M22" s="2062"/>
      <c r="N22" s="2054"/>
      <c r="O22" s="2066"/>
      <c r="P22" s="2067"/>
      <c r="Q22" s="2067"/>
      <c r="R22" s="2067"/>
      <c r="S22" s="2068"/>
      <c r="T22" s="764" t="s">
        <v>888</v>
      </c>
      <c r="U22" s="765"/>
      <c r="V22" s="766"/>
      <c r="W22" s="557" t="str">
        <f>IF(W21="","",VLOOKUP(W21,[10]シフト記号表!$C$6:$L$47,10,FALSE))</f>
        <v/>
      </c>
      <c r="X22" s="558" t="str">
        <f>IF(X21="","",VLOOKUP(X21,[10]シフト記号表!$C$6:$L$47,10,FALSE))</f>
        <v/>
      </c>
      <c r="Y22" s="558" t="str">
        <f>IF(Y21="","",VLOOKUP(Y21,[10]シフト記号表!$C$6:$L$47,10,FALSE))</f>
        <v/>
      </c>
      <c r="Z22" s="558" t="str">
        <f>IF(Z21="","",VLOOKUP(Z21,[10]シフト記号表!$C$6:$L$47,10,FALSE))</f>
        <v/>
      </c>
      <c r="AA22" s="558" t="str">
        <f>IF(AA21="","",VLOOKUP(AA21,[10]シフト記号表!$C$6:$L$47,10,FALSE))</f>
        <v/>
      </c>
      <c r="AB22" s="558" t="str">
        <f>IF(AB21="","",VLOOKUP(AB21,[10]シフト記号表!$C$6:$L$47,10,FALSE))</f>
        <v/>
      </c>
      <c r="AC22" s="559" t="str">
        <f>IF(AC21="","",VLOOKUP(AC21,[10]シフト記号表!$C$6:$L$47,10,FALSE))</f>
        <v/>
      </c>
      <c r="AD22" s="557" t="str">
        <f>IF(AD21="","",VLOOKUP(AD21,[10]シフト記号表!$C$6:$L$47,10,FALSE))</f>
        <v/>
      </c>
      <c r="AE22" s="558" t="str">
        <f>IF(AE21="","",VLOOKUP(AE21,[10]シフト記号表!$C$6:$L$47,10,FALSE))</f>
        <v/>
      </c>
      <c r="AF22" s="558" t="str">
        <f>IF(AF21="","",VLOOKUP(AF21,[10]シフト記号表!$C$6:$L$47,10,FALSE))</f>
        <v/>
      </c>
      <c r="AG22" s="558" t="str">
        <f>IF(AG21="","",VLOOKUP(AG21,[10]シフト記号表!$C$6:$L$47,10,FALSE))</f>
        <v/>
      </c>
      <c r="AH22" s="558" t="str">
        <f>IF(AH21="","",VLOOKUP(AH21,[10]シフト記号表!$C$6:$L$47,10,FALSE))</f>
        <v/>
      </c>
      <c r="AI22" s="558" t="str">
        <f>IF(AI21="","",VLOOKUP(AI21,[10]シフト記号表!$C$6:$L$47,10,FALSE))</f>
        <v/>
      </c>
      <c r="AJ22" s="559" t="str">
        <f>IF(AJ21="","",VLOOKUP(AJ21,[10]シフト記号表!$C$6:$L$47,10,FALSE))</f>
        <v/>
      </c>
      <c r="AK22" s="557" t="str">
        <f>IF(AK21="","",VLOOKUP(AK21,[10]シフト記号表!$C$6:$L$47,10,FALSE))</f>
        <v/>
      </c>
      <c r="AL22" s="558" t="str">
        <f>IF(AL21="","",VLOOKUP(AL21,[10]シフト記号表!$C$6:$L$47,10,FALSE))</f>
        <v/>
      </c>
      <c r="AM22" s="558" t="str">
        <f>IF(AM21="","",VLOOKUP(AM21,[10]シフト記号表!$C$6:$L$47,10,FALSE))</f>
        <v/>
      </c>
      <c r="AN22" s="558" t="str">
        <f>IF(AN21="","",VLOOKUP(AN21,[10]シフト記号表!$C$6:$L$47,10,FALSE))</f>
        <v/>
      </c>
      <c r="AO22" s="558" t="str">
        <f>IF(AO21="","",VLOOKUP(AO21,[10]シフト記号表!$C$6:$L$47,10,FALSE))</f>
        <v/>
      </c>
      <c r="AP22" s="558" t="str">
        <f>IF(AP21="","",VLOOKUP(AP21,[10]シフト記号表!$C$6:$L$47,10,FALSE))</f>
        <v/>
      </c>
      <c r="AQ22" s="559" t="str">
        <f>IF(AQ21="","",VLOOKUP(AQ21,[10]シフト記号表!$C$6:$L$47,10,FALSE))</f>
        <v/>
      </c>
      <c r="AR22" s="557" t="str">
        <f>IF(AR21="","",VLOOKUP(AR21,[10]シフト記号表!$C$6:$L$47,10,FALSE))</f>
        <v/>
      </c>
      <c r="AS22" s="558" t="str">
        <f>IF(AS21="","",VLOOKUP(AS21,[10]シフト記号表!$C$6:$L$47,10,FALSE))</f>
        <v/>
      </c>
      <c r="AT22" s="558" t="str">
        <f>IF(AT21="","",VLOOKUP(AT21,[10]シフト記号表!$C$6:$L$47,10,FALSE))</f>
        <v/>
      </c>
      <c r="AU22" s="558" t="str">
        <f>IF(AU21="","",VLOOKUP(AU21,[10]シフト記号表!$C$6:$L$47,10,FALSE))</f>
        <v/>
      </c>
      <c r="AV22" s="558" t="str">
        <f>IF(AV21="","",VLOOKUP(AV21,[10]シフト記号表!$C$6:$L$47,10,FALSE))</f>
        <v/>
      </c>
      <c r="AW22" s="558" t="str">
        <f>IF(AW21="","",VLOOKUP(AW21,[10]シフト記号表!$C$6:$L$47,10,FALSE))</f>
        <v/>
      </c>
      <c r="AX22" s="559" t="str">
        <f>IF(AX21="","",VLOOKUP(AX21,[10]シフト記号表!$C$6:$L$47,10,FALSE))</f>
        <v/>
      </c>
      <c r="AY22" s="557" t="str">
        <f>IF(AY21="","",VLOOKUP(AY21,[10]シフト記号表!$C$6:$L$47,10,FALSE))</f>
        <v/>
      </c>
      <c r="AZ22" s="558" t="str">
        <f>IF(AZ21="","",VLOOKUP(AZ21,[10]シフト記号表!$C$6:$L$47,10,FALSE))</f>
        <v/>
      </c>
      <c r="BA22" s="558" t="str">
        <f>IF(BA21="","",VLOOKUP(BA21,[10]シフト記号表!$C$6:$L$47,10,FALSE))</f>
        <v/>
      </c>
      <c r="BB22" s="2046">
        <f>IF($BE$3="４週",SUM(W22:AX22),IF($BE$3="暦月",SUM(W22:BA22),""))</f>
        <v>0</v>
      </c>
      <c r="BC22" s="2047"/>
      <c r="BD22" s="2048">
        <f>IF($BE$3="４週",BB22/4,IF($BE$3="暦月",(BB22/($BE$8/7)),""))</f>
        <v>0</v>
      </c>
      <c r="BE22" s="2047"/>
      <c r="BF22" s="2043"/>
      <c r="BG22" s="2044"/>
      <c r="BH22" s="2044"/>
      <c r="BI22" s="2044"/>
      <c r="BJ22" s="2045"/>
    </row>
    <row r="23" spans="2:62" ht="20.25" customHeight="1" x14ac:dyDescent="0.15">
      <c r="B23" s="2049">
        <f>B21+1</f>
        <v>5</v>
      </c>
      <c r="C23" s="2121"/>
      <c r="D23" s="2122"/>
      <c r="E23" s="761"/>
      <c r="F23" s="762"/>
      <c r="G23" s="761"/>
      <c r="H23" s="762"/>
      <c r="I23" s="2123"/>
      <c r="J23" s="2124"/>
      <c r="K23" s="2125"/>
      <c r="L23" s="2126"/>
      <c r="M23" s="2126"/>
      <c r="N23" s="2122"/>
      <c r="O23" s="2066"/>
      <c r="P23" s="2067"/>
      <c r="Q23" s="2067"/>
      <c r="R23" s="2067"/>
      <c r="S23" s="2068"/>
      <c r="T23" s="769" t="s">
        <v>887</v>
      </c>
      <c r="U23" s="770"/>
      <c r="V23" s="771"/>
      <c r="W23" s="549"/>
      <c r="X23" s="550"/>
      <c r="Y23" s="550"/>
      <c r="Z23" s="550"/>
      <c r="AA23" s="550"/>
      <c r="AB23" s="550"/>
      <c r="AC23" s="551"/>
      <c r="AD23" s="549"/>
      <c r="AE23" s="550"/>
      <c r="AF23" s="550"/>
      <c r="AG23" s="550"/>
      <c r="AH23" s="550"/>
      <c r="AI23" s="550"/>
      <c r="AJ23" s="551"/>
      <c r="AK23" s="549"/>
      <c r="AL23" s="550"/>
      <c r="AM23" s="550"/>
      <c r="AN23" s="550"/>
      <c r="AO23" s="550"/>
      <c r="AP23" s="550"/>
      <c r="AQ23" s="551"/>
      <c r="AR23" s="549"/>
      <c r="AS23" s="550"/>
      <c r="AT23" s="550"/>
      <c r="AU23" s="550"/>
      <c r="AV23" s="550"/>
      <c r="AW23" s="550"/>
      <c r="AX23" s="551"/>
      <c r="AY23" s="549"/>
      <c r="AZ23" s="550"/>
      <c r="BA23" s="772"/>
      <c r="BB23" s="2127"/>
      <c r="BC23" s="2128"/>
      <c r="BD23" s="2116"/>
      <c r="BE23" s="2117"/>
      <c r="BF23" s="2118"/>
      <c r="BG23" s="2119"/>
      <c r="BH23" s="2119"/>
      <c r="BI23" s="2119"/>
      <c r="BJ23" s="2120"/>
    </row>
    <row r="24" spans="2:62" ht="20.25" customHeight="1" x14ac:dyDescent="0.15">
      <c r="B24" s="2050"/>
      <c r="C24" s="2053"/>
      <c r="D24" s="2054"/>
      <c r="E24" s="761"/>
      <c r="F24" s="762">
        <f>C23</f>
        <v>0</v>
      </c>
      <c r="G24" s="761"/>
      <c r="H24" s="762">
        <f>I23</f>
        <v>0</v>
      </c>
      <c r="I24" s="2057"/>
      <c r="J24" s="2058"/>
      <c r="K24" s="2061"/>
      <c r="L24" s="2062"/>
      <c r="M24" s="2062"/>
      <c r="N24" s="2054"/>
      <c r="O24" s="2066"/>
      <c r="P24" s="2067"/>
      <c r="Q24" s="2067"/>
      <c r="R24" s="2067"/>
      <c r="S24" s="2068"/>
      <c r="T24" s="773" t="s">
        <v>888</v>
      </c>
      <c r="U24" s="774"/>
      <c r="V24" s="775"/>
      <c r="W24" s="557" t="str">
        <f>IF(W23="","",VLOOKUP(W23,[10]シフト記号表!$C$6:$L$47,10,FALSE))</f>
        <v/>
      </c>
      <c r="X24" s="558" t="str">
        <f>IF(X23="","",VLOOKUP(X23,[10]シフト記号表!$C$6:$L$47,10,FALSE))</f>
        <v/>
      </c>
      <c r="Y24" s="558" t="str">
        <f>IF(Y23="","",VLOOKUP(Y23,[10]シフト記号表!$C$6:$L$47,10,FALSE))</f>
        <v/>
      </c>
      <c r="Z24" s="558" t="str">
        <f>IF(Z23="","",VLOOKUP(Z23,[10]シフト記号表!$C$6:$L$47,10,FALSE))</f>
        <v/>
      </c>
      <c r="AA24" s="558" t="str">
        <f>IF(AA23="","",VLOOKUP(AA23,[10]シフト記号表!$C$6:$L$47,10,FALSE))</f>
        <v/>
      </c>
      <c r="AB24" s="558" t="str">
        <f>IF(AB23="","",VLOOKUP(AB23,[10]シフト記号表!$C$6:$L$47,10,FALSE))</f>
        <v/>
      </c>
      <c r="AC24" s="559" t="str">
        <f>IF(AC23="","",VLOOKUP(AC23,[10]シフト記号表!$C$6:$L$47,10,FALSE))</f>
        <v/>
      </c>
      <c r="AD24" s="557" t="str">
        <f>IF(AD23="","",VLOOKUP(AD23,[10]シフト記号表!$C$6:$L$47,10,FALSE))</f>
        <v/>
      </c>
      <c r="AE24" s="558" t="str">
        <f>IF(AE23="","",VLOOKUP(AE23,[10]シフト記号表!$C$6:$L$47,10,FALSE))</f>
        <v/>
      </c>
      <c r="AF24" s="558" t="str">
        <f>IF(AF23="","",VLOOKUP(AF23,[10]シフト記号表!$C$6:$L$47,10,FALSE))</f>
        <v/>
      </c>
      <c r="AG24" s="558" t="str">
        <f>IF(AG23="","",VLOOKUP(AG23,[10]シフト記号表!$C$6:$L$47,10,FALSE))</f>
        <v/>
      </c>
      <c r="AH24" s="558" t="str">
        <f>IF(AH23="","",VLOOKUP(AH23,[10]シフト記号表!$C$6:$L$47,10,FALSE))</f>
        <v/>
      </c>
      <c r="AI24" s="558" t="str">
        <f>IF(AI23="","",VLOOKUP(AI23,[10]シフト記号表!$C$6:$L$47,10,FALSE))</f>
        <v/>
      </c>
      <c r="AJ24" s="559" t="str">
        <f>IF(AJ23="","",VLOOKUP(AJ23,[10]シフト記号表!$C$6:$L$47,10,FALSE))</f>
        <v/>
      </c>
      <c r="AK24" s="557" t="str">
        <f>IF(AK23="","",VLOOKUP(AK23,[10]シフト記号表!$C$6:$L$47,10,FALSE))</f>
        <v/>
      </c>
      <c r="AL24" s="558" t="str">
        <f>IF(AL23="","",VLOOKUP(AL23,[10]シフト記号表!$C$6:$L$47,10,FALSE))</f>
        <v/>
      </c>
      <c r="AM24" s="558" t="str">
        <f>IF(AM23="","",VLOOKUP(AM23,[10]シフト記号表!$C$6:$L$47,10,FALSE))</f>
        <v/>
      </c>
      <c r="AN24" s="558" t="str">
        <f>IF(AN23="","",VLOOKUP(AN23,[10]シフト記号表!$C$6:$L$47,10,FALSE))</f>
        <v/>
      </c>
      <c r="AO24" s="558" t="str">
        <f>IF(AO23="","",VLOOKUP(AO23,[10]シフト記号表!$C$6:$L$47,10,FALSE))</f>
        <v/>
      </c>
      <c r="AP24" s="558" t="str">
        <f>IF(AP23="","",VLOOKUP(AP23,[10]シフト記号表!$C$6:$L$47,10,FALSE))</f>
        <v/>
      </c>
      <c r="AQ24" s="559" t="str">
        <f>IF(AQ23="","",VLOOKUP(AQ23,[10]シフト記号表!$C$6:$L$47,10,FALSE))</f>
        <v/>
      </c>
      <c r="AR24" s="557" t="str">
        <f>IF(AR23="","",VLOOKUP(AR23,[10]シフト記号表!$C$6:$L$47,10,FALSE))</f>
        <v/>
      </c>
      <c r="AS24" s="558" t="str">
        <f>IF(AS23="","",VLOOKUP(AS23,[10]シフト記号表!$C$6:$L$47,10,FALSE))</f>
        <v/>
      </c>
      <c r="AT24" s="558" t="str">
        <f>IF(AT23="","",VLOOKUP(AT23,[10]シフト記号表!$C$6:$L$47,10,FALSE))</f>
        <v/>
      </c>
      <c r="AU24" s="558" t="str">
        <f>IF(AU23="","",VLOOKUP(AU23,[10]シフト記号表!$C$6:$L$47,10,FALSE))</f>
        <v/>
      </c>
      <c r="AV24" s="558" t="str">
        <f>IF(AV23="","",VLOOKUP(AV23,[10]シフト記号表!$C$6:$L$47,10,FALSE))</f>
        <v/>
      </c>
      <c r="AW24" s="558" t="str">
        <f>IF(AW23="","",VLOOKUP(AW23,[10]シフト記号表!$C$6:$L$47,10,FALSE))</f>
        <v/>
      </c>
      <c r="AX24" s="559" t="str">
        <f>IF(AX23="","",VLOOKUP(AX23,[10]シフト記号表!$C$6:$L$47,10,FALSE))</f>
        <v/>
      </c>
      <c r="AY24" s="557" t="str">
        <f>IF(AY23="","",VLOOKUP(AY23,[10]シフト記号表!$C$6:$L$47,10,FALSE))</f>
        <v/>
      </c>
      <c r="AZ24" s="558" t="str">
        <f>IF(AZ23="","",VLOOKUP(AZ23,[10]シフト記号表!$C$6:$L$47,10,FALSE))</f>
        <v/>
      </c>
      <c r="BA24" s="558" t="str">
        <f>IF(BA23="","",VLOOKUP(BA23,[10]シフト記号表!$C$6:$L$47,10,FALSE))</f>
        <v/>
      </c>
      <c r="BB24" s="2046">
        <f>IF($BE$3="４週",SUM(W24:AX24),IF($BE$3="暦月",SUM(W24:BA24),""))</f>
        <v>0</v>
      </c>
      <c r="BC24" s="2047"/>
      <c r="BD24" s="2048">
        <f>IF($BE$3="４週",BB24/4,IF($BE$3="暦月",(BB24/($BE$8/7)),""))</f>
        <v>0</v>
      </c>
      <c r="BE24" s="2047"/>
      <c r="BF24" s="2043"/>
      <c r="BG24" s="2044"/>
      <c r="BH24" s="2044"/>
      <c r="BI24" s="2044"/>
      <c r="BJ24" s="2045"/>
    </row>
    <row r="25" spans="2:62" ht="20.25" customHeight="1" x14ac:dyDescent="0.15">
      <c r="B25" s="2049">
        <f>B23+1</f>
        <v>6</v>
      </c>
      <c r="C25" s="2121"/>
      <c r="D25" s="2122"/>
      <c r="E25" s="761"/>
      <c r="F25" s="762"/>
      <c r="G25" s="761"/>
      <c r="H25" s="762"/>
      <c r="I25" s="2123"/>
      <c r="J25" s="2124"/>
      <c r="K25" s="2125"/>
      <c r="L25" s="2126"/>
      <c r="M25" s="2126"/>
      <c r="N25" s="2122"/>
      <c r="O25" s="2066"/>
      <c r="P25" s="2067"/>
      <c r="Q25" s="2067"/>
      <c r="R25" s="2067"/>
      <c r="S25" s="2068"/>
      <c r="T25" s="776" t="s">
        <v>887</v>
      </c>
      <c r="U25" s="777"/>
      <c r="V25" s="778"/>
      <c r="W25" s="549"/>
      <c r="X25" s="550"/>
      <c r="Y25" s="550"/>
      <c r="Z25" s="550"/>
      <c r="AA25" s="550"/>
      <c r="AB25" s="550"/>
      <c r="AC25" s="551"/>
      <c r="AD25" s="549"/>
      <c r="AE25" s="550"/>
      <c r="AF25" s="550"/>
      <c r="AG25" s="550"/>
      <c r="AH25" s="550"/>
      <c r="AI25" s="550"/>
      <c r="AJ25" s="551"/>
      <c r="AK25" s="549"/>
      <c r="AL25" s="550"/>
      <c r="AM25" s="550"/>
      <c r="AN25" s="550"/>
      <c r="AO25" s="550"/>
      <c r="AP25" s="550"/>
      <c r="AQ25" s="551"/>
      <c r="AR25" s="549"/>
      <c r="AS25" s="550"/>
      <c r="AT25" s="550"/>
      <c r="AU25" s="550"/>
      <c r="AV25" s="550"/>
      <c r="AW25" s="550"/>
      <c r="AX25" s="551"/>
      <c r="AY25" s="549"/>
      <c r="AZ25" s="550"/>
      <c r="BA25" s="772"/>
      <c r="BB25" s="2127"/>
      <c r="BC25" s="2128"/>
      <c r="BD25" s="2116"/>
      <c r="BE25" s="2117"/>
      <c r="BF25" s="2118"/>
      <c r="BG25" s="2119"/>
      <c r="BH25" s="2119"/>
      <c r="BI25" s="2119"/>
      <c r="BJ25" s="2120"/>
    </row>
    <row r="26" spans="2:62" ht="20.25" customHeight="1" x14ac:dyDescent="0.15">
      <c r="B26" s="2050"/>
      <c r="C26" s="2053"/>
      <c r="D26" s="2054"/>
      <c r="E26" s="761"/>
      <c r="F26" s="762">
        <f>C25</f>
        <v>0</v>
      </c>
      <c r="G26" s="761"/>
      <c r="H26" s="762">
        <f>I25</f>
        <v>0</v>
      </c>
      <c r="I26" s="2057"/>
      <c r="J26" s="2058"/>
      <c r="K26" s="2061"/>
      <c r="L26" s="2062"/>
      <c r="M26" s="2062"/>
      <c r="N26" s="2054"/>
      <c r="O26" s="2066"/>
      <c r="P26" s="2067"/>
      <c r="Q26" s="2067"/>
      <c r="R26" s="2067"/>
      <c r="S26" s="2068"/>
      <c r="T26" s="764" t="s">
        <v>888</v>
      </c>
      <c r="U26" s="765"/>
      <c r="V26" s="766"/>
      <c r="W26" s="557" t="str">
        <f>IF(W25="","",VLOOKUP(W25,[10]シフト記号表!$C$6:$L$47,10,FALSE))</f>
        <v/>
      </c>
      <c r="X26" s="558" t="str">
        <f>IF(X25="","",VLOOKUP(X25,[10]シフト記号表!$C$6:$L$47,10,FALSE))</f>
        <v/>
      </c>
      <c r="Y26" s="558" t="str">
        <f>IF(Y25="","",VLOOKUP(Y25,[10]シフト記号表!$C$6:$L$47,10,FALSE))</f>
        <v/>
      </c>
      <c r="Z26" s="558" t="str">
        <f>IF(Z25="","",VLOOKUP(Z25,[10]シフト記号表!$C$6:$L$47,10,FALSE))</f>
        <v/>
      </c>
      <c r="AA26" s="558" t="str">
        <f>IF(AA25="","",VLOOKUP(AA25,[10]シフト記号表!$C$6:$L$47,10,FALSE))</f>
        <v/>
      </c>
      <c r="AB26" s="558" t="str">
        <f>IF(AB25="","",VLOOKUP(AB25,[10]シフト記号表!$C$6:$L$47,10,FALSE))</f>
        <v/>
      </c>
      <c r="AC26" s="559" t="str">
        <f>IF(AC25="","",VLOOKUP(AC25,[10]シフト記号表!$C$6:$L$47,10,FALSE))</f>
        <v/>
      </c>
      <c r="AD26" s="557" t="str">
        <f>IF(AD25="","",VLOOKUP(AD25,[10]シフト記号表!$C$6:$L$47,10,FALSE))</f>
        <v/>
      </c>
      <c r="AE26" s="558" t="str">
        <f>IF(AE25="","",VLOOKUP(AE25,[10]シフト記号表!$C$6:$L$47,10,FALSE))</f>
        <v/>
      </c>
      <c r="AF26" s="558" t="str">
        <f>IF(AF25="","",VLOOKUP(AF25,[10]シフト記号表!$C$6:$L$47,10,FALSE))</f>
        <v/>
      </c>
      <c r="AG26" s="558" t="str">
        <f>IF(AG25="","",VLOOKUP(AG25,[10]シフト記号表!$C$6:$L$47,10,FALSE))</f>
        <v/>
      </c>
      <c r="AH26" s="558" t="str">
        <f>IF(AH25="","",VLOOKUP(AH25,[10]シフト記号表!$C$6:$L$47,10,FALSE))</f>
        <v/>
      </c>
      <c r="AI26" s="558" t="str">
        <f>IF(AI25="","",VLOOKUP(AI25,[10]シフト記号表!$C$6:$L$47,10,FALSE))</f>
        <v/>
      </c>
      <c r="AJ26" s="559" t="str">
        <f>IF(AJ25="","",VLOOKUP(AJ25,[10]シフト記号表!$C$6:$L$47,10,FALSE))</f>
        <v/>
      </c>
      <c r="AK26" s="557" t="str">
        <f>IF(AK25="","",VLOOKUP(AK25,[10]シフト記号表!$C$6:$L$47,10,FALSE))</f>
        <v/>
      </c>
      <c r="AL26" s="558" t="str">
        <f>IF(AL25="","",VLOOKUP(AL25,[10]シフト記号表!$C$6:$L$47,10,FALSE))</f>
        <v/>
      </c>
      <c r="AM26" s="558" t="str">
        <f>IF(AM25="","",VLOOKUP(AM25,[10]シフト記号表!$C$6:$L$47,10,FALSE))</f>
        <v/>
      </c>
      <c r="AN26" s="558" t="str">
        <f>IF(AN25="","",VLOOKUP(AN25,[10]シフト記号表!$C$6:$L$47,10,FALSE))</f>
        <v/>
      </c>
      <c r="AO26" s="558" t="str">
        <f>IF(AO25="","",VLOOKUP(AO25,[10]シフト記号表!$C$6:$L$47,10,FALSE))</f>
        <v/>
      </c>
      <c r="AP26" s="558" t="str">
        <f>IF(AP25="","",VLOOKUP(AP25,[10]シフト記号表!$C$6:$L$47,10,FALSE))</f>
        <v/>
      </c>
      <c r="AQ26" s="559" t="str">
        <f>IF(AQ25="","",VLOOKUP(AQ25,[10]シフト記号表!$C$6:$L$47,10,FALSE))</f>
        <v/>
      </c>
      <c r="AR26" s="557" t="str">
        <f>IF(AR25="","",VLOOKUP(AR25,[10]シフト記号表!$C$6:$L$47,10,FALSE))</f>
        <v/>
      </c>
      <c r="AS26" s="558" t="str">
        <f>IF(AS25="","",VLOOKUP(AS25,[10]シフト記号表!$C$6:$L$47,10,FALSE))</f>
        <v/>
      </c>
      <c r="AT26" s="558" t="str">
        <f>IF(AT25="","",VLOOKUP(AT25,[10]シフト記号表!$C$6:$L$47,10,FALSE))</f>
        <v/>
      </c>
      <c r="AU26" s="558" t="str">
        <f>IF(AU25="","",VLOOKUP(AU25,[10]シフト記号表!$C$6:$L$47,10,FALSE))</f>
        <v/>
      </c>
      <c r="AV26" s="558" t="str">
        <f>IF(AV25="","",VLOOKUP(AV25,[10]シフト記号表!$C$6:$L$47,10,FALSE))</f>
        <v/>
      </c>
      <c r="AW26" s="558" t="str">
        <f>IF(AW25="","",VLOOKUP(AW25,[10]シフト記号表!$C$6:$L$47,10,FALSE))</f>
        <v/>
      </c>
      <c r="AX26" s="559" t="str">
        <f>IF(AX25="","",VLOOKUP(AX25,[10]シフト記号表!$C$6:$L$47,10,FALSE))</f>
        <v/>
      </c>
      <c r="AY26" s="557" t="str">
        <f>IF(AY25="","",VLOOKUP(AY25,[10]シフト記号表!$C$6:$L$47,10,FALSE))</f>
        <v/>
      </c>
      <c r="AZ26" s="558" t="str">
        <f>IF(AZ25="","",VLOOKUP(AZ25,[10]シフト記号表!$C$6:$L$47,10,FALSE))</f>
        <v/>
      </c>
      <c r="BA26" s="558" t="str">
        <f>IF(BA25="","",VLOOKUP(BA25,[10]シフト記号表!$C$6:$L$47,10,FALSE))</f>
        <v/>
      </c>
      <c r="BB26" s="2046">
        <f>IF($BE$3="４週",SUM(W26:AX26),IF($BE$3="暦月",SUM(W26:BA26),""))</f>
        <v>0</v>
      </c>
      <c r="BC26" s="2047"/>
      <c r="BD26" s="2048">
        <f>IF($BE$3="４週",BB26/4,IF($BE$3="暦月",(BB26/($BE$8/7)),""))</f>
        <v>0</v>
      </c>
      <c r="BE26" s="2047"/>
      <c r="BF26" s="2043"/>
      <c r="BG26" s="2044"/>
      <c r="BH26" s="2044"/>
      <c r="BI26" s="2044"/>
      <c r="BJ26" s="2045"/>
    </row>
    <row r="27" spans="2:62" ht="20.25" customHeight="1" x14ac:dyDescent="0.15">
      <c r="B27" s="2049">
        <f>B25+1</f>
        <v>7</v>
      </c>
      <c r="C27" s="2121"/>
      <c r="D27" s="2122"/>
      <c r="E27" s="761"/>
      <c r="F27" s="762"/>
      <c r="G27" s="761"/>
      <c r="H27" s="762"/>
      <c r="I27" s="2123"/>
      <c r="J27" s="2124"/>
      <c r="K27" s="2125"/>
      <c r="L27" s="2126"/>
      <c r="M27" s="2126"/>
      <c r="N27" s="2122"/>
      <c r="O27" s="2066"/>
      <c r="P27" s="2067"/>
      <c r="Q27" s="2067"/>
      <c r="R27" s="2067"/>
      <c r="S27" s="2068"/>
      <c r="T27" s="769" t="s">
        <v>887</v>
      </c>
      <c r="U27" s="770"/>
      <c r="V27" s="771"/>
      <c r="W27" s="549"/>
      <c r="X27" s="550"/>
      <c r="Y27" s="550"/>
      <c r="Z27" s="550"/>
      <c r="AA27" s="550"/>
      <c r="AB27" s="550"/>
      <c r="AC27" s="551"/>
      <c r="AD27" s="549"/>
      <c r="AE27" s="550"/>
      <c r="AF27" s="550"/>
      <c r="AG27" s="550"/>
      <c r="AH27" s="550"/>
      <c r="AI27" s="550"/>
      <c r="AJ27" s="551"/>
      <c r="AK27" s="549"/>
      <c r="AL27" s="550"/>
      <c r="AM27" s="550"/>
      <c r="AN27" s="550"/>
      <c r="AO27" s="550"/>
      <c r="AP27" s="550"/>
      <c r="AQ27" s="551"/>
      <c r="AR27" s="549"/>
      <c r="AS27" s="550"/>
      <c r="AT27" s="550"/>
      <c r="AU27" s="550"/>
      <c r="AV27" s="550"/>
      <c r="AW27" s="550"/>
      <c r="AX27" s="551"/>
      <c r="AY27" s="549"/>
      <c r="AZ27" s="550"/>
      <c r="BA27" s="772"/>
      <c r="BB27" s="2127"/>
      <c r="BC27" s="2128"/>
      <c r="BD27" s="2116"/>
      <c r="BE27" s="2117"/>
      <c r="BF27" s="2118"/>
      <c r="BG27" s="2119"/>
      <c r="BH27" s="2119"/>
      <c r="BI27" s="2119"/>
      <c r="BJ27" s="2120"/>
    </row>
    <row r="28" spans="2:62" ht="20.25" customHeight="1" x14ac:dyDescent="0.15">
      <c r="B28" s="2050"/>
      <c r="C28" s="2053"/>
      <c r="D28" s="2054"/>
      <c r="E28" s="761"/>
      <c r="F28" s="762">
        <f>C27</f>
        <v>0</v>
      </c>
      <c r="G28" s="761"/>
      <c r="H28" s="762">
        <f>I27</f>
        <v>0</v>
      </c>
      <c r="I28" s="2057"/>
      <c r="J28" s="2058"/>
      <c r="K28" s="2061"/>
      <c r="L28" s="2062"/>
      <c r="M28" s="2062"/>
      <c r="N28" s="2054"/>
      <c r="O28" s="2066"/>
      <c r="P28" s="2067"/>
      <c r="Q28" s="2067"/>
      <c r="R28" s="2067"/>
      <c r="S28" s="2068"/>
      <c r="T28" s="764" t="s">
        <v>888</v>
      </c>
      <c r="U28" s="765"/>
      <c r="V28" s="766"/>
      <c r="W28" s="557" t="str">
        <f>IF(W27="","",VLOOKUP(W27,[10]シフト記号表!$C$6:$L$47,10,FALSE))</f>
        <v/>
      </c>
      <c r="X28" s="558" t="str">
        <f>IF(X27="","",VLOOKUP(X27,[10]シフト記号表!$C$6:$L$47,10,FALSE))</f>
        <v/>
      </c>
      <c r="Y28" s="558" t="str">
        <f>IF(Y27="","",VLOOKUP(Y27,[10]シフト記号表!$C$6:$L$47,10,FALSE))</f>
        <v/>
      </c>
      <c r="Z28" s="558" t="str">
        <f>IF(Z27="","",VLOOKUP(Z27,[10]シフト記号表!$C$6:$L$47,10,FALSE))</f>
        <v/>
      </c>
      <c r="AA28" s="558" t="str">
        <f>IF(AA27="","",VLOOKUP(AA27,[10]シフト記号表!$C$6:$L$47,10,FALSE))</f>
        <v/>
      </c>
      <c r="AB28" s="558" t="str">
        <f>IF(AB27="","",VLOOKUP(AB27,[10]シフト記号表!$C$6:$L$47,10,FALSE))</f>
        <v/>
      </c>
      <c r="AC28" s="559" t="str">
        <f>IF(AC27="","",VLOOKUP(AC27,[10]シフト記号表!$C$6:$L$47,10,FALSE))</f>
        <v/>
      </c>
      <c r="AD28" s="557" t="str">
        <f>IF(AD27="","",VLOOKUP(AD27,[10]シフト記号表!$C$6:$L$47,10,FALSE))</f>
        <v/>
      </c>
      <c r="AE28" s="558" t="str">
        <f>IF(AE27="","",VLOOKUP(AE27,[10]シフト記号表!$C$6:$L$47,10,FALSE))</f>
        <v/>
      </c>
      <c r="AF28" s="558" t="str">
        <f>IF(AF27="","",VLOOKUP(AF27,[10]シフト記号表!$C$6:$L$47,10,FALSE))</f>
        <v/>
      </c>
      <c r="AG28" s="558" t="str">
        <f>IF(AG27="","",VLOOKUP(AG27,[10]シフト記号表!$C$6:$L$47,10,FALSE))</f>
        <v/>
      </c>
      <c r="AH28" s="558" t="str">
        <f>IF(AH27="","",VLOOKUP(AH27,[10]シフト記号表!$C$6:$L$47,10,FALSE))</f>
        <v/>
      </c>
      <c r="AI28" s="558" t="str">
        <f>IF(AI27="","",VLOOKUP(AI27,[10]シフト記号表!$C$6:$L$47,10,FALSE))</f>
        <v/>
      </c>
      <c r="AJ28" s="559" t="str">
        <f>IF(AJ27="","",VLOOKUP(AJ27,[10]シフト記号表!$C$6:$L$47,10,FALSE))</f>
        <v/>
      </c>
      <c r="AK28" s="557" t="str">
        <f>IF(AK27="","",VLOOKUP(AK27,[10]シフト記号表!$C$6:$L$47,10,FALSE))</f>
        <v/>
      </c>
      <c r="AL28" s="558" t="str">
        <f>IF(AL27="","",VLOOKUP(AL27,[10]シフト記号表!$C$6:$L$47,10,FALSE))</f>
        <v/>
      </c>
      <c r="AM28" s="558" t="str">
        <f>IF(AM27="","",VLOOKUP(AM27,[10]シフト記号表!$C$6:$L$47,10,FALSE))</f>
        <v/>
      </c>
      <c r="AN28" s="558" t="str">
        <f>IF(AN27="","",VLOOKUP(AN27,[10]シフト記号表!$C$6:$L$47,10,FALSE))</f>
        <v/>
      </c>
      <c r="AO28" s="558" t="str">
        <f>IF(AO27="","",VLOOKUP(AO27,[10]シフト記号表!$C$6:$L$47,10,FALSE))</f>
        <v/>
      </c>
      <c r="AP28" s="558" t="str">
        <f>IF(AP27="","",VLOOKUP(AP27,[10]シフト記号表!$C$6:$L$47,10,FALSE))</f>
        <v/>
      </c>
      <c r="AQ28" s="559" t="str">
        <f>IF(AQ27="","",VLOOKUP(AQ27,[10]シフト記号表!$C$6:$L$47,10,FALSE))</f>
        <v/>
      </c>
      <c r="AR28" s="557" t="str">
        <f>IF(AR27="","",VLOOKUP(AR27,[10]シフト記号表!$C$6:$L$47,10,FALSE))</f>
        <v/>
      </c>
      <c r="AS28" s="558" t="str">
        <f>IF(AS27="","",VLOOKUP(AS27,[10]シフト記号表!$C$6:$L$47,10,FALSE))</f>
        <v/>
      </c>
      <c r="AT28" s="558" t="str">
        <f>IF(AT27="","",VLOOKUP(AT27,[10]シフト記号表!$C$6:$L$47,10,FALSE))</f>
        <v/>
      </c>
      <c r="AU28" s="558" t="str">
        <f>IF(AU27="","",VLOOKUP(AU27,[10]シフト記号表!$C$6:$L$47,10,FALSE))</f>
        <v/>
      </c>
      <c r="AV28" s="558" t="str">
        <f>IF(AV27="","",VLOOKUP(AV27,[10]シフト記号表!$C$6:$L$47,10,FALSE))</f>
        <v/>
      </c>
      <c r="AW28" s="558" t="str">
        <f>IF(AW27="","",VLOOKUP(AW27,[10]シフト記号表!$C$6:$L$47,10,FALSE))</f>
        <v/>
      </c>
      <c r="AX28" s="559" t="str">
        <f>IF(AX27="","",VLOOKUP(AX27,[10]シフト記号表!$C$6:$L$47,10,FALSE))</f>
        <v/>
      </c>
      <c r="AY28" s="557" t="str">
        <f>IF(AY27="","",VLOOKUP(AY27,[10]シフト記号表!$C$6:$L$47,10,FALSE))</f>
        <v/>
      </c>
      <c r="AZ28" s="558" t="str">
        <f>IF(AZ27="","",VLOOKUP(AZ27,[10]シフト記号表!$C$6:$L$47,10,FALSE))</f>
        <v/>
      </c>
      <c r="BA28" s="558" t="str">
        <f>IF(BA27="","",VLOOKUP(BA27,[10]シフト記号表!$C$6:$L$47,10,FALSE))</f>
        <v/>
      </c>
      <c r="BB28" s="2046">
        <f>IF($BE$3="４週",SUM(W28:AX28),IF($BE$3="暦月",SUM(W28:BA28),""))</f>
        <v>0</v>
      </c>
      <c r="BC28" s="2047"/>
      <c r="BD28" s="2048">
        <f>IF($BE$3="４週",BB28/4,IF($BE$3="暦月",(BB28/($BE$8/7)),""))</f>
        <v>0</v>
      </c>
      <c r="BE28" s="2047"/>
      <c r="BF28" s="2043"/>
      <c r="BG28" s="2044"/>
      <c r="BH28" s="2044"/>
      <c r="BI28" s="2044"/>
      <c r="BJ28" s="2045"/>
    </row>
    <row r="29" spans="2:62" ht="20.25" customHeight="1" x14ac:dyDescent="0.15">
      <c r="B29" s="2049">
        <f>B27+1</f>
        <v>8</v>
      </c>
      <c r="C29" s="2121"/>
      <c r="D29" s="2122"/>
      <c r="E29" s="761"/>
      <c r="F29" s="762"/>
      <c r="G29" s="761"/>
      <c r="H29" s="762"/>
      <c r="I29" s="2123"/>
      <c r="J29" s="2124"/>
      <c r="K29" s="2125"/>
      <c r="L29" s="2126"/>
      <c r="M29" s="2126"/>
      <c r="N29" s="2122"/>
      <c r="O29" s="2066"/>
      <c r="P29" s="2067"/>
      <c r="Q29" s="2067"/>
      <c r="R29" s="2067"/>
      <c r="S29" s="2068"/>
      <c r="T29" s="769" t="s">
        <v>887</v>
      </c>
      <c r="U29" s="770"/>
      <c r="V29" s="771"/>
      <c r="W29" s="549"/>
      <c r="X29" s="550"/>
      <c r="Y29" s="550"/>
      <c r="Z29" s="550"/>
      <c r="AA29" s="550"/>
      <c r="AB29" s="550"/>
      <c r="AC29" s="551"/>
      <c r="AD29" s="549"/>
      <c r="AE29" s="550"/>
      <c r="AF29" s="550"/>
      <c r="AG29" s="550"/>
      <c r="AH29" s="550"/>
      <c r="AI29" s="550"/>
      <c r="AJ29" s="551"/>
      <c r="AK29" s="549"/>
      <c r="AL29" s="550"/>
      <c r="AM29" s="550"/>
      <c r="AN29" s="550"/>
      <c r="AO29" s="550"/>
      <c r="AP29" s="550"/>
      <c r="AQ29" s="551"/>
      <c r="AR29" s="549"/>
      <c r="AS29" s="550"/>
      <c r="AT29" s="550"/>
      <c r="AU29" s="550"/>
      <c r="AV29" s="550"/>
      <c r="AW29" s="550"/>
      <c r="AX29" s="551"/>
      <c r="AY29" s="549"/>
      <c r="AZ29" s="550"/>
      <c r="BA29" s="772"/>
      <c r="BB29" s="2127"/>
      <c r="BC29" s="2128"/>
      <c r="BD29" s="2116"/>
      <c r="BE29" s="2117"/>
      <c r="BF29" s="2118"/>
      <c r="BG29" s="2119"/>
      <c r="BH29" s="2119"/>
      <c r="BI29" s="2119"/>
      <c r="BJ29" s="2120"/>
    </row>
    <row r="30" spans="2:62" ht="20.25" customHeight="1" x14ac:dyDescent="0.15">
      <c r="B30" s="2050"/>
      <c r="C30" s="2053"/>
      <c r="D30" s="2054"/>
      <c r="E30" s="761"/>
      <c r="F30" s="762">
        <f>C29</f>
        <v>0</v>
      </c>
      <c r="G30" s="761"/>
      <c r="H30" s="762">
        <f>I29</f>
        <v>0</v>
      </c>
      <c r="I30" s="2057"/>
      <c r="J30" s="2058"/>
      <c r="K30" s="2061"/>
      <c r="L30" s="2062"/>
      <c r="M30" s="2062"/>
      <c r="N30" s="2054"/>
      <c r="O30" s="2066"/>
      <c r="P30" s="2067"/>
      <c r="Q30" s="2067"/>
      <c r="R30" s="2067"/>
      <c r="S30" s="2068"/>
      <c r="T30" s="764" t="s">
        <v>888</v>
      </c>
      <c r="U30" s="765"/>
      <c r="V30" s="766"/>
      <c r="W30" s="557" t="str">
        <f>IF(W29="","",VLOOKUP(W29,[10]シフト記号表!$C$6:$L$47,10,FALSE))</f>
        <v/>
      </c>
      <c r="X30" s="558" t="str">
        <f>IF(X29="","",VLOOKUP(X29,[10]シフト記号表!$C$6:$L$47,10,FALSE))</f>
        <v/>
      </c>
      <c r="Y30" s="558" t="str">
        <f>IF(Y29="","",VLOOKUP(Y29,[10]シフト記号表!$C$6:$L$47,10,FALSE))</f>
        <v/>
      </c>
      <c r="Z30" s="558" t="str">
        <f>IF(Z29="","",VLOOKUP(Z29,[10]シフト記号表!$C$6:$L$47,10,FALSE))</f>
        <v/>
      </c>
      <c r="AA30" s="558" t="str">
        <f>IF(AA29="","",VLOOKUP(AA29,[10]シフト記号表!$C$6:$L$47,10,FALSE))</f>
        <v/>
      </c>
      <c r="AB30" s="558" t="str">
        <f>IF(AB29="","",VLOOKUP(AB29,[10]シフト記号表!$C$6:$L$47,10,FALSE))</f>
        <v/>
      </c>
      <c r="AC30" s="559" t="str">
        <f>IF(AC29="","",VLOOKUP(AC29,[10]シフト記号表!$C$6:$L$47,10,FALSE))</f>
        <v/>
      </c>
      <c r="AD30" s="557" t="str">
        <f>IF(AD29="","",VLOOKUP(AD29,[10]シフト記号表!$C$6:$L$47,10,FALSE))</f>
        <v/>
      </c>
      <c r="AE30" s="558" t="str">
        <f>IF(AE29="","",VLOOKUP(AE29,[10]シフト記号表!$C$6:$L$47,10,FALSE))</f>
        <v/>
      </c>
      <c r="AF30" s="558" t="str">
        <f>IF(AF29="","",VLOOKUP(AF29,[10]シフト記号表!$C$6:$L$47,10,FALSE))</f>
        <v/>
      </c>
      <c r="AG30" s="558" t="str">
        <f>IF(AG29="","",VLOOKUP(AG29,[10]シフト記号表!$C$6:$L$47,10,FALSE))</f>
        <v/>
      </c>
      <c r="AH30" s="558" t="str">
        <f>IF(AH29="","",VLOOKUP(AH29,[10]シフト記号表!$C$6:$L$47,10,FALSE))</f>
        <v/>
      </c>
      <c r="AI30" s="558" t="str">
        <f>IF(AI29="","",VLOOKUP(AI29,[10]シフト記号表!$C$6:$L$47,10,FALSE))</f>
        <v/>
      </c>
      <c r="AJ30" s="559" t="str">
        <f>IF(AJ29="","",VLOOKUP(AJ29,[10]シフト記号表!$C$6:$L$47,10,FALSE))</f>
        <v/>
      </c>
      <c r="AK30" s="557" t="str">
        <f>IF(AK29="","",VLOOKUP(AK29,[10]シフト記号表!$C$6:$L$47,10,FALSE))</f>
        <v/>
      </c>
      <c r="AL30" s="558" t="str">
        <f>IF(AL29="","",VLOOKUP(AL29,[10]シフト記号表!$C$6:$L$47,10,FALSE))</f>
        <v/>
      </c>
      <c r="AM30" s="558" t="str">
        <f>IF(AM29="","",VLOOKUP(AM29,[10]シフト記号表!$C$6:$L$47,10,FALSE))</f>
        <v/>
      </c>
      <c r="AN30" s="558" t="str">
        <f>IF(AN29="","",VLOOKUP(AN29,[10]シフト記号表!$C$6:$L$47,10,FALSE))</f>
        <v/>
      </c>
      <c r="AO30" s="558" t="str">
        <f>IF(AO29="","",VLOOKUP(AO29,[10]シフト記号表!$C$6:$L$47,10,FALSE))</f>
        <v/>
      </c>
      <c r="AP30" s="558" t="str">
        <f>IF(AP29="","",VLOOKUP(AP29,[10]シフト記号表!$C$6:$L$47,10,FALSE))</f>
        <v/>
      </c>
      <c r="AQ30" s="559" t="str">
        <f>IF(AQ29="","",VLOOKUP(AQ29,[10]シフト記号表!$C$6:$L$47,10,FALSE))</f>
        <v/>
      </c>
      <c r="AR30" s="557" t="str">
        <f>IF(AR29="","",VLOOKUP(AR29,[10]シフト記号表!$C$6:$L$47,10,FALSE))</f>
        <v/>
      </c>
      <c r="AS30" s="558" t="str">
        <f>IF(AS29="","",VLOOKUP(AS29,[10]シフト記号表!$C$6:$L$47,10,FALSE))</f>
        <v/>
      </c>
      <c r="AT30" s="558" t="str">
        <f>IF(AT29="","",VLOOKUP(AT29,[10]シフト記号表!$C$6:$L$47,10,FALSE))</f>
        <v/>
      </c>
      <c r="AU30" s="558" t="str">
        <f>IF(AU29="","",VLOOKUP(AU29,[10]シフト記号表!$C$6:$L$47,10,FALSE))</f>
        <v/>
      </c>
      <c r="AV30" s="558" t="str">
        <f>IF(AV29="","",VLOOKUP(AV29,[10]シフト記号表!$C$6:$L$47,10,FALSE))</f>
        <v/>
      </c>
      <c r="AW30" s="558" t="str">
        <f>IF(AW29="","",VLOOKUP(AW29,[10]シフト記号表!$C$6:$L$47,10,FALSE))</f>
        <v/>
      </c>
      <c r="AX30" s="559" t="str">
        <f>IF(AX29="","",VLOOKUP(AX29,[10]シフト記号表!$C$6:$L$47,10,FALSE))</f>
        <v/>
      </c>
      <c r="AY30" s="557" t="str">
        <f>IF(AY29="","",VLOOKUP(AY29,[10]シフト記号表!$C$6:$L$47,10,FALSE))</f>
        <v/>
      </c>
      <c r="AZ30" s="558" t="str">
        <f>IF(AZ29="","",VLOOKUP(AZ29,[10]シフト記号表!$C$6:$L$47,10,FALSE))</f>
        <v/>
      </c>
      <c r="BA30" s="558" t="str">
        <f>IF(BA29="","",VLOOKUP(BA29,[10]シフト記号表!$C$6:$L$47,10,FALSE))</f>
        <v/>
      </c>
      <c r="BB30" s="2046">
        <f>IF($BE$3="４週",SUM(W30:AX30),IF($BE$3="暦月",SUM(W30:BA30),""))</f>
        <v>0</v>
      </c>
      <c r="BC30" s="2047"/>
      <c r="BD30" s="2048">
        <f>IF($BE$3="４週",BB30/4,IF($BE$3="暦月",(BB30/($BE$8/7)),""))</f>
        <v>0</v>
      </c>
      <c r="BE30" s="2047"/>
      <c r="BF30" s="2043"/>
      <c r="BG30" s="2044"/>
      <c r="BH30" s="2044"/>
      <c r="BI30" s="2044"/>
      <c r="BJ30" s="2045"/>
    </row>
    <row r="31" spans="2:62" ht="20.25" customHeight="1" x14ac:dyDescent="0.15">
      <c r="B31" s="2049">
        <f>B29+1</f>
        <v>9</v>
      </c>
      <c r="C31" s="2121"/>
      <c r="D31" s="2122"/>
      <c r="E31" s="761"/>
      <c r="F31" s="762"/>
      <c r="G31" s="761"/>
      <c r="H31" s="762"/>
      <c r="I31" s="2123"/>
      <c r="J31" s="2124"/>
      <c r="K31" s="2125"/>
      <c r="L31" s="2126"/>
      <c r="M31" s="2126"/>
      <c r="N31" s="2122"/>
      <c r="O31" s="2066"/>
      <c r="P31" s="2067"/>
      <c r="Q31" s="2067"/>
      <c r="R31" s="2067"/>
      <c r="S31" s="2068"/>
      <c r="T31" s="769" t="s">
        <v>887</v>
      </c>
      <c r="U31" s="770"/>
      <c r="V31" s="771"/>
      <c r="W31" s="549"/>
      <c r="X31" s="550"/>
      <c r="Y31" s="550"/>
      <c r="Z31" s="550"/>
      <c r="AA31" s="550"/>
      <c r="AB31" s="550"/>
      <c r="AC31" s="551"/>
      <c r="AD31" s="549"/>
      <c r="AE31" s="550"/>
      <c r="AF31" s="550"/>
      <c r="AG31" s="550"/>
      <c r="AH31" s="550"/>
      <c r="AI31" s="550"/>
      <c r="AJ31" s="551"/>
      <c r="AK31" s="549"/>
      <c r="AL31" s="550"/>
      <c r="AM31" s="550"/>
      <c r="AN31" s="550"/>
      <c r="AO31" s="550"/>
      <c r="AP31" s="550"/>
      <c r="AQ31" s="551"/>
      <c r="AR31" s="549"/>
      <c r="AS31" s="550"/>
      <c r="AT31" s="550"/>
      <c r="AU31" s="550"/>
      <c r="AV31" s="550"/>
      <c r="AW31" s="550"/>
      <c r="AX31" s="551"/>
      <c r="AY31" s="549"/>
      <c r="AZ31" s="550"/>
      <c r="BA31" s="772"/>
      <c r="BB31" s="2127"/>
      <c r="BC31" s="2128"/>
      <c r="BD31" s="2116"/>
      <c r="BE31" s="2117"/>
      <c r="BF31" s="2118"/>
      <c r="BG31" s="2119"/>
      <c r="BH31" s="2119"/>
      <c r="BI31" s="2119"/>
      <c r="BJ31" s="2120"/>
    </row>
    <row r="32" spans="2:62" ht="20.25" customHeight="1" x14ac:dyDescent="0.15">
      <c r="B32" s="2050"/>
      <c r="C32" s="2053"/>
      <c r="D32" s="2054"/>
      <c r="E32" s="761"/>
      <c r="F32" s="762">
        <f>C31</f>
        <v>0</v>
      </c>
      <c r="G32" s="761"/>
      <c r="H32" s="762">
        <f>I31</f>
        <v>0</v>
      </c>
      <c r="I32" s="2057"/>
      <c r="J32" s="2058"/>
      <c r="K32" s="2061"/>
      <c r="L32" s="2062"/>
      <c r="M32" s="2062"/>
      <c r="N32" s="2054"/>
      <c r="O32" s="2066"/>
      <c r="P32" s="2067"/>
      <c r="Q32" s="2067"/>
      <c r="R32" s="2067"/>
      <c r="S32" s="2068"/>
      <c r="T32" s="773" t="s">
        <v>888</v>
      </c>
      <c r="U32" s="774"/>
      <c r="V32" s="775"/>
      <c r="W32" s="557" t="str">
        <f>IF(W31="","",VLOOKUP(W31,[10]シフト記号表!$C$6:$L$47,10,FALSE))</f>
        <v/>
      </c>
      <c r="X32" s="558" t="str">
        <f>IF(X31="","",VLOOKUP(X31,[10]シフト記号表!$C$6:$L$47,10,FALSE))</f>
        <v/>
      </c>
      <c r="Y32" s="558" t="str">
        <f>IF(Y31="","",VLOOKUP(Y31,[10]シフト記号表!$C$6:$L$47,10,FALSE))</f>
        <v/>
      </c>
      <c r="Z32" s="558" t="str">
        <f>IF(Z31="","",VLOOKUP(Z31,[10]シフト記号表!$C$6:$L$47,10,FALSE))</f>
        <v/>
      </c>
      <c r="AA32" s="558" t="str">
        <f>IF(AA31="","",VLOOKUP(AA31,[10]シフト記号表!$C$6:$L$47,10,FALSE))</f>
        <v/>
      </c>
      <c r="AB32" s="558" t="str">
        <f>IF(AB31="","",VLOOKUP(AB31,[10]シフト記号表!$C$6:$L$47,10,FALSE))</f>
        <v/>
      </c>
      <c r="AC32" s="559" t="str">
        <f>IF(AC31="","",VLOOKUP(AC31,[10]シフト記号表!$C$6:$L$47,10,FALSE))</f>
        <v/>
      </c>
      <c r="AD32" s="557" t="str">
        <f>IF(AD31="","",VLOOKUP(AD31,[10]シフト記号表!$C$6:$L$47,10,FALSE))</f>
        <v/>
      </c>
      <c r="AE32" s="558" t="str">
        <f>IF(AE31="","",VLOOKUP(AE31,[10]シフト記号表!$C$6:$L$47,10,FALSE))</f>
        <v/>
      </c>
      <c r="AF32" s="558" t="str">
        <f>IF(AF31="","",VLOOKUP(AF31,[10]シフト記号表!$C$6:$L$47,10,FALSE))</f>
        <v/>
      </c>
      <c r="AG32" s="558" t="str">
        <f>IF(AG31="","",VLOOKUP(AG31,[10]シフト記号表!$C$6:$L$47,10,FALSE))</f>
        <v/>
      </c>
      <c r="AH32" s="558" t="str">
        <f>IF(AH31="","",VLOOKUP(AH31,[10]シフト記号表!$C$6:$L$47,10,FALSE))</f>
        <v/>
      </c>
      <c r="AI32" s="558" t="str">
        <f>IF(AI31="","",VLOOKUP(AI31,[10]シフト記号表!$C$6:$L$47,10,FALSE))</f>
        <v/>
      </c>
      <c r="AJ32" s="559" t="str">
        <f>IF(AJ31="","",VLOOKUP(AJ31,[10]シフト記号表!$C$6:$L$47,10,FALSE))</f>
        <v/>
      </c>
      <c r="AK32" s="557" t="str">
        <f>IF(AK31="","",VLOOKUP(AK31,[10]シフト記号表!$C$6:$L$47,10,FALSE))</f>
        <v/>
      </c>
      <c r="AL32" s="558" t="str">
        <f>IF(AL31="","",VLOOKUP(AL31,[10]シフト記号表!$C$6:$L$47,10,FALSE))</f>
        <v/>
      </c>
      <c r="AM32" s="558" t="str">
        <f>IF(AM31="","",VLOOKUP(AM31,[10]シフト記号表!$C$6:$L$47,10,FALSE))</f>
        <v/>
      </c>
      <c r="AN32" s="558" t="str">
        <f>IF(AN31="","",VLOOKUP(AN31,[10]シフト記号表!$C$6:$L$47,10,FALSE))</f>
        <v/>
      </c>
      <c r="AO32" s="558" t="str">
        <f>IF(AO31="","",VLOOKUP(AO31,[10]シフト記号表!$C$6:$L$47,10,FALSE))</f>
        <v/>
      </c>
      <c r="AP32" s="558" t="str">
        <f>IF(AP31="","",VLOOKUP(AP31,[10]シフト記号表!$C$6:$L$47,10,FALSE))</f>
        <v/>
      </c>
      <c r="AQ32" s="559" t="str">
        <f>IF(AQ31="","",VLOOKUP(AQ31,[10]シフト記号表!$C$6:$L$47,10,FALSE))</f>
        <v/>
      </c>
      <c r="AR32" s="557" t="str">
        <f>IF(AR31="","",VLOOKUP(AR31,[10]シフト記号表!$C$6:$L$47,10,FALSE))</f>
        <v/>
      </c>
      <c r="AS32" s="558" t="str">
        <f>IF(AS31="","",VLOOKUP(AS31,[10]シフト記号表!$C$6:$L$47,10,FALSE))</f>
        <v/>
      </c>
      <c r="AT32" s="558" t="str">
        <f>IF(AT31="","",VLOOKUP(AT31,[10]シフト記号表!$C$6:$L$47,10,FALSE))</f>
        <v/>
      </c>
      <c r="AU32" s="558" t="str">
        <f>IF(AU31="","",VLOOKUP(AU31,[10]シフト記号表!$C$6:$L$47,10,FALSE))</f>
        <v/>
      </c>
      <c r="AV32" s="558" t="str">
        <f>IF(AV31="","",VLOOKUP(AV31,[10]シフト記号表!$C$6:$L$47,10,FALSE))</f>
        <v/>
      </c>
      <c r="AW32" s="558" t="str">
        <f>IF(AW31="","",VLOOKUP(AW31,[10]シフト記号表!$C$6:$L$47,10,FALSE))</f>
        <v/>
      </c>
      <c r="AX32" s="559" t="str">
        <f>IF(AX31="","",VLOOKUP(AX31,[10]シフト記号表!$C$6:$L$47,10,FALSE))</f>
        <v/>
      </c>
      <c r="AY32" s="557" t="str">
        <f>IF(AY31="","",VLOOKUP(AY31,[10]シフト記号表!$C$6:$L$47,10,FALSE))</f>
        <v/>
      </c>
      <c r="AZ32" s="558" t="str">
        <f>IF(AZ31="","",VLOOKUP(AZ31,[10]シフト記号表!$C$6:$L$47,10,FALSE))</f>
        <v/>
      </c>
      <c r="BA32" s="558" t="str">
        <f>IF(BA31="","",VLOOKUP(BA31,[10]シフト記号表!$C$6:$L$47,10,FALSE))</f>
        <v/>
      </c>
      <c r="BB32" s="2046">
        <f>IF($BE$3="４週",SUM(W32:AX32),IF($BE$3="暦月",SUM(W32:BA32),""))</f>
        <v>0</v>
      </c>
      <c r="BC32" s="2047"/>
      <c r="BD32" s="2048">
        <f>IF($BE$3="４週",BB32/4,IF($BE$3="暦月",(BB32/($BE$8/7)),""))</f>
        <v>0</v>
      </c>
      <c r="BE32" s="2047"/>
      <c r="BF32" s="2043"/>
      <c r="BG32" s="2044"/>
      <c r="BH32" s="2044"/>
      <c r="BI32" s="2044"/>
      <c r="BJ32" s="2045"/>
    </row>
    <row r="33" spans="2:62" ht="20.25" customHeight="1" x14ac:dyDescent="0.15">
      <c r="B33" s="2049">
        <f>B31+1</f>
        <v>10</v>
      </c>
      <c r="C33" s="2121"/>
      <c r="D33" s="2122"/>
      <c r="E33" s="761"/>
      <c r="F33" s="762"/>
      <c r="G33" s="761"/>
      <c r="H33" s="762"/>
      <c r="I33" s="2123"/>
      <c r="J33" s="2124"/>
      <c r="K33" s="2125"/>
      <c r="L33" s="2126"/>
      <c r="M33" s="2126"/>
      <c r="N33" s="2122"/>
      <c r="O33" s="2066"/>
      <c r="P33" s="2067"/>
      <c r="Q33" s="2067"/>
      <c r="R33" s="2067"/>
      <c r="S33" s="2068"/>
      <c r="T33" s="776" t="s">
        <v>887</v>
      </c>
      <c r="U33" s="777"/>
      <c r="V33" s="778"/>
      <c r="W33" s="549"/>
      <c r="X33" s="550"/>
      <c r="Y33" s="550"/>
      <c r="Z33" s="550"/>
      <c r="AA33" s="550"/>
      <c r="AB33" s="550"/>
      <c r="AC33" s="551"/>
      <c r="AD33" s="549"/>
      <c r="AE33" s="550"/>
      <c r="AF33" s="550"/>
      <c r="AG33" s="550"/>
      <c r="AH33" s="550"/>
      <c r="AI33" s="550"/>
      <c r="AJ33" s="551"/>
      <c r="AK33" s="549"/>
      <c r="AL33" s="550"/>
      <c r="AM33" s="550"/>
      <c r="AN33" s="550"/>
      <c r="AO33" s="550"/>
      <c r="AP33" s="550"/>
      <c r="AQ33" s="551"/>
      <c r="AR33" s="549"/>
      <c r="AS33" s="550"/>
      <c r="AT33" s="550"/>
      <c r="AU33" s="550"/>
      <c r="AV33" s="550"/>
      <c r="AW33" s="550"/>
      <c r="AX33" s="551"/>
      <c r="AY33" s="549"/>
      <c r="AZ33" s="550"/>
      <c r="BA33" s="772"/>
      <c r="BB33" s="2127"/>
      <c r="BC33" s="2128"/>
      <c r="BD33" s="2116"/>
      <c r="BE33" s="2117"/>
      <c r="BF33" s="2118"/>
      <c r="BG33" s="2119"/>
      <c r="BH33" s="2119"/>
      <c r="BI33" s="2119"/>
      <c r="BJ33" s="2120"/>
    </row>
    <row r="34" spans="2:62" ht="20.25" customHeight="1" x14ac:dyDescent="0.15">
      <c r="B34" s="2050"/>
      <c r="C34" s="2053"/>
      <c r="D34" s="2054"/>
      <c r="E34" s="761"/>
      <c r="F34" s="762">
        <f>C33</f>
        <v>0</v>
      </c>
      <c r="G34" s="761"/>
      <c r="H34" s="762">
        <f>I33</f>
        <v>0</v>
      </c>
      <c r="I34" s="2057"/>
      <c r="J34" s="2058"/>
      <c r="K34" s="2061"/>
      <c r="L34" s="2062"/>
      <c r="M34" s="2062"/>
      <c r="N34" s="2054"/>
      <c r="O34" s="2066"/>
      <c r="P34" s="2067"/>
      <c r="Q34" s="2067"/>
      <c r="R34" s="2067"/>
      <c r="S34" s="2068"/>
      <c r="T34" s="773" t="s">
        <v>888</v>
      </c>
      <c r="U34" s="774"/>
      <c r="V34" s="775"/>
      <c r="W34" s="557" t="str">
        <f>IF(W33="","",VLOOKUP(W33,[10]シフト記号表!$C$6:$L$47,10,FALSE))</f>
        <v/>
      </c>
      <c r="X34" s="558" t="str">
        <f>IF(X33="","",VLOOKUP(X33,[10]シフト記号表!$C$6:$L$47,10,FALSE))</f>
        <v/>
      </c>
      <c r="Y34" s="558" t="str">
        <f>IF(Y33="","",VLOOKUP(Y33,[10]シフト記号表!$C$6:$L$47,10,FALSE))</f>
        <v/>
      </c>
      <c r="Z34" s="558" t="str">
        <f>IF(Z33="","",VLOOKUP(Z33,[10]シフト記号表!$C$6:$L$47,10,FALSE))</f>
        <v/>
      </c>
      <c r="AA34" s="558" t="str">
        <f>IF(AA33="","",VLOOKUP(AA33,[10]シフト記号表!$C$6:$L$47,10,FALSE))</f>
        <v/>
      </c>
      <c r="AB34" s="558" t="str">
        <f>IF(AB33="","",VLOOKUP(AB33,[10]シフト記号表!$C$6:$L$47,10,FALSE))</f>
        <v/>
      </c>
      <c r="AC34" s="559" t="str">
        <f>IF(AC33="","",VLOOKUP(AC33,[10]シフト記号表!$C$6:$L$47,10,FALSE))</f>
        <v/>
      </c>
      <c r="AD34" s="557" t="str">
        <f>IF(AD33="","",VLOOKUP(AD33,[10]シフト記号表!$C$6:$L$47,10,FALSE))</f>
        <v/>
      </c>
      <c r="AE34" s="558" t="str">
        <f>IF(AE33="","",VLOOKUP(AE33,[10]シフト記号表!$C$6:$L$47,10,FALSE))</f>
        <v/>
      </c>
      <c r="AF34" s="558" t="str">
        <f>IF(AF33="","",VLOOKUP(AF33,[10]シフト記号表!$C$6:$L$47,10,FALSE))</f>
        <v/>
      </c>
      <c r="AG34" s="558" t="str">
        <f>IF(AG33="","",VLOOKUP(AG33,[10]シフト記号表!$C$6:$L$47,10,FALSE))</f>
        <v/>
      </c>
      <c r="AH34" s="558" t="str">
        <f>IF(AH33="","",VLOOKUP(AH33,[10]シフト記号表!$C$6:$L$47,10,FALSE))</f>
        <v/>
      </c>
      <c r="AI34" s="558" t="str">
        <f>IF(AI33="","",VLOOKUP(AI33,[10]シフト記号表!$C$6:$L$47,10,FALSE))</f>
        <v/>
      </c>
      <c r="AJ34" s="559" t="str">
        <f>IF(AJ33="","",VLOOKUP(AJ33,[10]シフト記号表!$C$6:$L$47,10,FALSE))</f>
        <v/>
      </c>
      <c r="AK34" s="557" t="str">
        <f>IF(AK33="","",VLOOKUP(AK33,[10]シフト記号表!$C$6:$L$47,10,FALSE))</f>
        <v/>
      </c>
      <c r="AL34" s="558" t="str">
        <f>IF(AL33="","",VLOOKUP(AL33,[10]シフト記号表!$C$6:$L$47,10,FALSE))</f>
        <v/>
      </c>
      <c r="AM34" s="558" t="str">
        <f>IF(AM33="","",VLOOKUP(AM33,[10]シフト記号表!$C$6:$L$47,10,FALSE))</f>
        <v/>
      </c>
      <c r="AN34" s="558" t="str">
        <f>IF(AN33="","",VLOOKUP(AN33,[10]シフト記号表!$C$6:$L$47,10,FALSE))</f>
        <v/>
      </c>
      <c r="AO34" s="558" t="str">
        <f>IF(AO33="","",VLOOKUP(AO33,[10]シフト記号表!$C$6:$L$47,10,FALSE))</f>
        <v/>
      </c>
      <c r="AP34" s="558" t="str">
        <f>IF(AP33="","",VLOOKUP(AP33,[10]シフト記号表!$C$6:$L$47,10,FALSE))</f>
        <v/>
      </c>
      <c r="AQ34" s="559" t="str">
        <f>IF(AQ33="","",VLOOKUP(AQ33,[10]シフト記号表!$C$6:$L$47,10,FALSE))</f>
        <v/>
      </c>
      <c r="AR34" s="557" t="str">
        <f>IF(AR33="","",VLOOKUP(AR33,[10]シフト記号表!$C$6:$L$47,10,FALSE))</f>
        <v/>
      </c>
      <c r="AS34" s="558" t="str">
        <f>IF(AS33="","",VLOOKUP(AS33,[10]シフト記号表!$C$6:$L$47,10,FALSE))</f>
        <v/>
      </c>
      <c r="AT34" s="558" t="str">
        <f>IF(AT33="","",VLOOKUP(AT33,[10]シフト記号表!$C$6:$L$47,10,FALSE))</f>
        <v/>
      </c>
      <c r="AU34" s="558" t="str">
        <f>IF(AU33="","",VLOOKUP(AU33,[10]シフト記号表!$C$6:$L$47,10,FALSE))</f>
        <v/>
      </c>
      <c r="AV34" s="558" t="str">
        <f>IF(AV33="","",VLOOKUP(AV33,[10]シフト記号表!$C$6:$L$47,10,FALSE))</f>
        <v/>
      </c>
      <c r="AW34" s="558" t="str">
        <f>IF(AW33="","",VLOOKUP(AW33,[10]シフト記号表!$C$6:$L$47,10,FALSE))</f>
        <v/>
      </c>
      <c r="AX34" s="559" t="str">
        <f>IF(AX33="","",VLOOKUP(AX33,[10]シフト記号表!$C$6:$L$47,10,FALSE))</f>
        <v/>
      </c>
      <c r="AY34" s="557" t="str">
        <f>IF(AY33="","",VLOOKUP(AY33,[10]シフト記号表!$C$6:$L$47,10,FALSE))</f>
        <v/>
      </c>
      <c r="AZ34" s="558" t="str">
        <f>IF(AZ33="","",VLOOKUP(AZ33,[10]シフト記号表!$C$6:$L$47,10,FALSE))</f>
        <v/>
      </c>
      <c r="BA34" s="558" t="str">
        <f>IF(BA33="","",VLOOKUP(BA33,[10]シフト記号表!$C$6:$L$47,10,FALSE))</f>
        <v/>
      </c>
      <c r="BB34" s="2046">
        <f>IF($BE$3="４週",SUM(W34:AX34),IF($BE$3="暦月",SUM(W34:BA34),""))</f>
        <v>0</v>
      </c>
      <c r="BC34" s="2047"/>
      <c r="BD34" s="2048">
        <f>IF($BE$3="４週",BB34/4,IF($BE$3="暦月",(BB34/($BE$8/7)),""))</f>
        <v>0</v>
      </c>
      <c r="BE34" s="2047"/>
      <c r="BF34" s="2043"/>
      <c r="BG34" s="2044"/>
      <c r="BH34" s="2044"/>
      <c r="BI34" s="2044"/>
      <c r="BJ34" s="2045"/>
    </row>
    <row r="35" spans="2:62" ht="20.25" customHeight="1" x14ac:dyDescent="0.15">
      <c r="B35" s="2049">
        <f>B33+1</f>
        <v>11</v>
      </c>
      <c r="C35" s="2121"/>
      <c r="D35" s="2122"/>
      <c r="E35" s="761"/>
      <c r="F35" s="762"/>
      <c r="G35" s="761"/>
      <c r="H35" s="762"/>
      <c r="I35" s="2123"/>
      <c r="J35" s="2124"/>
      <c r="K35" s="2125"/>
      <c r="L35" s="2126"/>
      <c r="M35" s="2126"/>
      <c r="N35" s="2122"/>
      <c r="O35" s="2066"/>
      <c r="P35" s="2067"/>
      <c r="Q35" s="2067"/>
      <c r="R35" s="2067"/>
      <c r="S35" s="2068"/>
      <c r="T35" s="776" t="s">
        <v>887</v>
      </c>
      <c r="U35" s="777"/>
      <c r="V35" s="778"/>
      <c r="W35" s="549"/>
      <c r="X35" s="550"/>
      <c r="Y35" s="550"/>
      <c r="Z35" s="550"/>
      <c r="AA35" s="550"/>
      <c r="AB35" s="550"/>
      <c r="AC35" s="551"/>
      <c r="AD35" s="549"/>
      <c r="AE35" s="550"/>
      <c r="AF35" s="550"/>
      <c r="AG35" s="550"/>
      <c r="AH35" s="550"/>
      <c r="AI35" s="550"/>
      <c r="AJ35" s="551"/>
      <c r="AK35" s="549"/>
      <c r="AL35" s="550"/>
      <c r="AM35" s="550"/>
      <c r="AN35" s="550"/>
      <c r="AO35" s="550"/>
      <c r="AP35" s="550"/>
      <c r="AQ35" s="551"/>
      <c r="AR35" s="549"/>
      <c r="AS35" s="550"/>
      <c r="AT35" s="550"/>
      <c r="AU35" s="550"/>
      <c r="AV35" s="550"/>
      <c r="AW35" s="550"/>
      <c r="AX35" s="551"/>
      <c r="AY35" s="549"/>
      <c r="AZ35" s="550"/>
      <c r="BA35" s="772"/>
      <c r="BB35" s="2127"/>
      <c r="BC35" s="2128"/>
      <c r="BD35" s="2116"/>
      <c r="BE35" s="2117"/>
      <c r="BF35" s="2118"/>
      <c r="BG35" s="2119"/>
      <c r="BH35" s="2119"/>
      <c r="BI35" s="2119"/>
      <c r="BJ35" s="2120"/>
    </row>
    <row r="36" spans="2:62" ht="20.25" customHeight="1" x14ac:dyDescent="0.15">
      <c r="B36" s="2050"/>
      <c r="C36" s="2053"/>
      <c r="D36" s="2054"/>
      <c r="E36" s="761"/>
      <c r="F36" s="762">
        <f>C35</f>
        <v>0</v>
      </c>
      <c r="G36" s="761"/>
      <c r="H36" s="762">
        <f>I35</f>
        <v>0</v>
      </c>
      <c r="I36" s="2057"/>
      <c r="J36" s="2058"/>
      <c r="K36" s="2061"/>
      <c r="L36" s="2062"/>
      <c r="M36" s="2062"/>
      <c r="N36" s="2054"/>
      <c r="O36" s="2066"/>
      <c r="P36" s="2067"/>
      <c r="Q36" s="2067"/>
      <c r="R36" s="2067"/>
      <c r="S36" s="2068"/>
      <c r="T36" s="773" t="s">
        <v>888</v>
      </c>
      <c r="U36" s="774"/>
      <c r="V36" s="775"/>
      <c r="W36" s="557" t="str">
        <f>IF(W35="","",VLOOKUP(W35,[10]シフト記号表!$C$6:$L$47,10,FALSE))</f>
        <v/>
      </c>
      <c r="X36" s="558" t="str">
        <f>IF(X35="","",VLOOKUP(X35,[10]シフト記号表!$C$6:$L$47,10,FALSE))</f>
        <v/>
      </c>
      <c r="Y36" s="558" t="str">
        <f>IF(Y35="","",VLOOKUP(Y35,[10]シフト記号表!$C$6:$L$47,10,FALSE))</f>
        <v/>
      </c>
      <c r="Z36" s="558" t="str">
        <f>IF(Z35="","",VLOOKUP(Z35,[10]シフト記号表!$C$6:$L$47,10,FALSE))</f>
        <v/>
      </c>
      <c r="AA36" s="558" t="str">
        <f>IF(AA35="","",VLOOKUP(AA35,[10]シフト記号表!$C$6:$L$47,10,FALSE))</f>
        <v/>
      </c>
      <c r="AB36" s="558" t="str">
        <f>IF(AB35="","",VLOOKUP(AB35,[10]シフト記号表!$C$6:$L$47,10,FALSE))</f>
        <v/>
      </c>
      <c r="AC36" s="559" t="str">
        <f>IF(AC35="","",VLOOKUP(AC35,[10]シフト記号表!$C$6:$L$47,10,FALSE))</f>
        <v/>
      </c>
      <c r="AD36" s="557" t="str">
        <f>IF(AD35="","",VLOOKUP(AD35,[10]シフト記号表!$C$6:$L$47,10,FALSE))</f>
        <v/>
      </c>
      <c r="AE36" s="558" t="str">
        <f>IF(AE35="","",VLOOKUP(AE35,[10]シフト記号表!$C$6:$L$47,10,FALSE))</f>
        <v/>
      </c>
      <c r="AF36" s="558" t="str">
        <f>IF(AF35="","",VLOOKUP(AF35,[10]シフト記号表!$C$6:$L$47,10,FALSE))</f>
        <v/>
      </c>
      <c r="AG36" s="558" t="str">
        <f>IF(AG35="","",VLOOKUP(AG35,[10]シフト記号表!$C$6:$L$47,10,FALSE))</f>
        <v/>
      </c>
      <c r="AH36" s="558" t="str">
        <f>IF(AH35="","",VLOOKUP(AH35,[10]シフト記号表!$C$6:$L$47,10,FALSE))</f>
        <v/>
      </c>
      <c r="AI36" s="558" t="str">
        <f>IF(AI35="","",VLOOKUP(AI35,[10]シフト記号表!$C$6:$L$47,10,FALSE))</f>
        <v/>
      </c>
      <c r="AJ36" s="559" t="str">
        <f>IF(AJ35="","",VLOOKUP(AJ35,[10]シフト記号表!$C$6:$L$47,10,FALSE))</f>
        <v/>
      </c>
      <c r="AK36" s="557" t="str">
        <f>IF(AK35="","",VLOOKUP(AK35,[10]シフト記号表!$C$6:$L$47,10,FALSE))</f>
        <v/>
      </c>
      <c r="AL36" s="558" t="str">
        <f>IF(AL35="","",VLOOKUP(AL35,[10]シフト記号表!$C$6:$L$47,10,FALSE))</f>
        <v/>
      </c>
      <c r="AM36" s="558" t="str">
        <f>IF(AM35="","",VLOOKUP(AM35,[10]シフト記号表!$C$6:$L$47,10,FALSE))</f>
        <v/>
      </c>
      <c r="AN36" s="558" t="str">
        <f>IF(AN35="","",VLOOKUP(AN35,[10]シフト記号表!$C$6:$L$47,10,FALSE))</f>
        <v/>
      </c>
      <c r="AO36" s="558" t="str">
        <f>IF(AO35="","",VLOOKUP(AO35,[10]シフト記号表!$C$6:$L$47,10,FALSE))</f>
        <v/>
      </c>
      <c r="AP36" s="558" t="str">
        <f>IF(AP35="","",VLOOKUP(AP35,[10]シフト記号表!$C$6:$L$47,10,FALSE))</f>
        <v/>
      </c>
      <c r="AQ36" s="559" t="str">
        <f>IF(AQ35="","",VLOOKUP(AQ35,[10]シフト記号表!$C$6:$L$47,10,FALSE))</f>
        <v/>
      </c>
      <c r="AR36" s="557" t="str">
        <f>IF(AR35="","",VLOOKUP(AR35,[10]シフト記号表!$C$6:$L$47,10,FALSE))</f>
        <v/>
      </c>
      <c r="AS36" s="558" t="str">
        <f>IF(AS35="","",VLOOKUP(AS35,[10]シフト記号表!$C$6:$L$47,10,FALSE))</f>
        <v/>
      </c>
      <c r="AT36" s="558" t="str">
        <f>IF(AT35="","",VLOOKUP(AT35,[10]シフト記号表!$C$6:$L$47,10,FALSE))</f>
        <v/>
      </c>
      <c r="AU36" s="558" t="str">
        <f>IF(AU35="","",VLOOKUP(AU35,[10]シフト記号表!$C$6:$L$47,10,FALSE))</f>
        <v/>
      </c>
      <c r="AV36" s="558" t="str">
        <f>IF(AV35="","",VLOOKUP(AV35,[10]シフト記号表!$C$6:$L$47,10,FALSE))</f>
        <v/>
      </c>
      <c r="AW36" s="558" t="str">
        <f>IF(AW35="","",VLOOKUP(AW35,[10]シフト記号表!$C$6:$L$47,10,FALSE))</f>
        <v/>
      </c>
      <c r="AX36" s="559" t="str">
        <f>IF(AX35="","",VLOOKUP(AX35,[10]シフト記号表!$C$6:$L$47,10,FALSE))</f>
        <v/>
      </c>
      <c r="AY36" s="557" t="str">
        <f>IF(AY35="","",VLOOKUP(AY35,[10]シフト記号表!$C$6:$L$47,10,FALSE))</f>
        <v/>
      </c>
      <c r="AZ36" s="558" t="str">
        <f>IF(AZ35="","",VLOOKUP(AZ35,[10]シフト記号表!$C$6:$L$47,10,FALSE))</f>
        <v/>
      </c>
      <c r="BA36" s="558" t="str">
        <f>IF(BA35="","",VLOOKUP(BA35,[10]シフト記号表!$C$6:$L$47,10,FALSE))</f>
        <v/>
      </c>
      <c r="BB36" s="2046">
        <f>IF($BE$3="４週",SUM(W36:AX36),IF($BE$3="暦月",SUM(W36:BA36),""))</f>
        <v>0</v>
      </c>
      <c r="BC36" s="2047"/>
      <c r="BD36" s="2048">
        <f>IF($BE$3="４週",BB36/4,IF($BE$3="暦月",(BB36/($BE$8/7)),""))</f>
        <v>0</v>
      </c>
      <c r="BE36" s="2047"/>
      <c r="BF36" s="2043"/>
      <c r="BG36" s="2044"/>
      <c r="BH36" s="2044"/>
      <c r="BI36" s="2044"/>
      <c r="BJ36" s="2045"/>
    </row>
    <row r="37" spans="2:62" ht="20.25" customHeight="1" x14ac:dyDescent="0.15">
      <c r="B37" s="2049">
        <f>B35+1</f>
        <v>12</v>
      </c>
      <c r="C37" s="2121"/>
      <c r="D37" s="2122"/>
      <c r="E37" s="761"/>
      <c r="F37" s="762"/>
      <c r="G37" s="761"/>
      <c r="H37" s="762"/>
      <c r="I37" s="2123"/>
      <c r="J37" s="2124"/>
      <c r="K37" s="2125"/>
      <c r="L37" s="2126"/>
      <c r="M37" s="2126"/>
      <c r="N37" s="2122"/>
      <c r="O37" s="2066"/>
      <c r="P37" s="2067"/>
      <c r="Q37" s="2067"/>
      <c r="R37" s="2067"/>
      <c r="S37" s="2068"/>
      <c r="T37" s="776" t="s">
        <v>887</v>
      </c>
      <c r="U37" s="777"/>
      <c r="V37" s="778"/>
      <c r="W37" s="549"/>
      <c r="X37" s="550"/>
      <c r="Y37" s="550"/>
      <c r="Z37" s="550"/>
      <c r="AA37" s="550"/>
      <c r="AB37" s="550"/>
      <c r="AC37" s="551"/>
      <c r="AD37" s="549"/>
      <c r="AE37" s="550"/>
      <c r="AF37" s="550"/>
      <c r="AG37" s="550"/>
      <c r="AH37" s="550"/>
      <c r="AI37" s="550"/>
      <c r="AJ37" s="551"/>
      <c r="AK37" s="549"/>
      <c r="AL37" s="550"/>
      <c r="AM37" s="550"/>
      <c r="AN37" s="550"/>
      <c r="AO37" s="550"/>
      <c r="AP37" s="550"/>
      <c r="AQ37" s="551"/>
      <c r="AR37" s="549"/>
      <c r="AS37" s="550"/>
      <c r="AT37" s="550"/>
      <c r="AU37" s="550"/>
      <c r="AV37" s="550"/>
      <c r="AW37" s="550"/>
      <c r="AX37" s="551"/>
      <c r="AY37" s="549"/>
      <c r="AZ37" s="550"/>
      <c r="BA37" s="772"/>
      <c r="BB37" s="2127"/>
      <c r="BC37" s="2128"/>
      <c r="BD37" s="2116"/>
      <c r="BE37" s="2117"/>
      <c r="BF37" s="2118"/>
      <c r="BG37" s="2119"/>
      <c r="BH37" s="2119"/>
      <c r="BI37" s="2119"/>
      <c r="BJ37" s="2120"/>
    </row>
    <row r="38" spans="2:62" ht="20.25" customHeight="1" x14ac:dyDescent="0.15">
      <c r="B38" s="2050"/>
      <c r="C38" s="2053"/>
      <c r="D38" s="2054"/>
      <c r="E38" s="761"/>
      <c r="F38" s="762">
        <f>C37</f>
        <v>0</v>
      </c>
      <c r="G38" s="761"/>
      <c r="H38" s="762">
        <f>I37</f>
        <v>0</v>
      </c>
      <c r="I38" s="2057"/>
      <c r="J38" s="2058"/>
      <c r="K38" s="2061"/>
      <c r="L38" s="2062"/>
      <c r="M38" s="2062"/>
      <c r="N38" s="2054"/>
      <c r="O38" s="2066"/>
      <c r="P38" s="2067"/>
      <c r="Q38" s="2067"/>
      <c r="R38" s="2067"/>
      <c r="S38" s="2068"/>
      <c r="T38" s="773" t="s">
        <v>888</v>
      </c>
      <c r="U38" s="774"/>
      <c r="V38" s="775"/>
      <c r="W38" s="557" t="str">
        <f>IF(W37="","",VLOOKUP(W37,[10]シフト記号表!$C$6:$L$47,10,FALSE))</f>
        <v/>
      </c>
      <c r="X38" s="558" t="str">
        <f>IF(X37="","",VLOOKUP(X37,[10]シフト記号表!$C$6:$L$47,10,FALSE))</f>
        <v/>
      </c>
      <c r="Y38" s="558" t="str">
        <f>IF(Y37="","",VLOOKUP(Y37,[10]シフト記号表!$C$6:$L$47,10,FALSE))</f>
        <v/>
      </c>
      <c r="Z38" s="558" t="str">
        <f>IF(Z37="","",VLOOKUP(Z37,[10]シフト記号表!$C$6:$L$47,10,FALSE))</f>
        <v/>
      </c>
      <c r="AA38" s="558" t="str">
        <f>IF(AA37="","",VLOOKUP(AA37,[10]シフト記号表!$C$6:$L$47,10,FALSE))</f>
        <v/>
      </c>
      <c r="AB38" s="558" t="str">
        <f>IF(AB37="","",VLOOKUP(AB37,[10]シフト記号表!$C$6:$L$47,10,FALSE))</f>
        <v/>
      </c>
      <c r="AC38" s="559" t="str">
        <f>IF(AC37="","",VLOOKUP(AC37,[10]シフト記号表!$C$6:$L$47,10,FALSE))</f>
        <v/>
      </c>
      <c r="AD38" s="557" t="str">
        <f>IF(AD37="","",VLOOKUP(AD37,[10]シフト記号表!$C$6:$L$47,10,FALSE))</f>
        <v/>
      </c>
      <c r="AE38" s="558" t="str">
        <f>IF(AE37="","",VLOOKUP(AE37,[10]シフト記号表!$C$6:$L$47,10,FALSE))</f>
        <v/>
      </c>
      <c r="AF38" s="558" t="str">
        <f>IF(AF37="","",VLOOKUP(AF37,[10]シフト記号表!$C$6:$L$47,10,FALSE))</f>
        <v/>
      </c>
      <c r="AG38" s="558" t="str">
        <f>IF(AG37="","",VLOOKUP(AG37,[10]シフト記号表!$C$6:$L$47,10,FALSE))</f>
        <v/>
      </c>
      <c r="AH38" s="558" t="str">
        <f>IF(AH37="","",VLOOKUP(AH37,[10]シフト記号表!$C$6:$L$47,10,FALSE))</f>
        <v/>
      </c>
      <c r="AI38" s="558" t="str">
        <f>IF(AI37="","",VLOOKUP(AI37,[10]シフト記号表!$C$6:$L$47,10,FALSE))</f>
        <v/>
      </c>
      <c r="AJ38" s="559" t="str">
        <f>IF(AJ37="","",VLOOKUP(AJ37,[10]シフト記号表!$C$6:$L$47,10,FALSE))</f>
        <v/>
      </c>
      <c r="AK38" s="557" t="str">
        <f>IF(AK37="","",VLOOKUP(AK37,[10]シフト記号表!$C$6:$L$47,10,FALSE))</f>
        <v/>
      </c>
      <c r="AL38" s="558" t="str">
        <f>IF(AL37="","",VLOOKUP(AL37,[10]シフト記号表!$C$6:$L$47,10,FALSE))</f>
        <v/>
      </c>
      <c r="AM38" s="558" t="str">
        <f>IF(AM37="","",VLOOKUP(AM37,[10]シフト記号表!$C$6:$L$47,10,FALSE))</f>
        <v/>
      </c>
      <c r="AN38" s="558" t="str">
        <f>IF(AN37="","",VLOOKUP(AN37,[10]シフト記号表!$C$6:$L$47,10,FALSE))</f>
        <v/>
      </c>
      <c r="AO38" s="558" t="str">
        <f>IF(AO37="","",VLOOKUP(AO37,[10]シフト記号表!$C$6:$L$47,10,FALSE))</f>
        <v/>
      </c>
      <c r="AP38" s="558" t="str">
        <f>IF(AP37="","",VLOOKUP(AP37,[10]シフト記号表!$C$6:$L$47,10,FALSE))</f>
        <v/>
      </c>
      <c r="AQ38" s="559" t="str">
        <f>IF(AQ37="","",VLOOKUP(AQ37,[10]シフト記号表!$C$6:$L$47,10,FALSE))</f>
        <v/>
      </c>
      <c r="AR38" s="557" t="str">
        <f>IF(AR37="","",VLOOKUP(AR37,[10]シフト記号表!$C$6:$L$47,10,FALSE))</f>
        <v/>
      </c>
      <c r="AS38" s="558" t="str">
        <f>IF(AS37="","",VLOOKUP(AS37,[10]シフト記号表!$C$6:$L$47,10,FALSE))</f>
        <v/>
      </c>
      <c r="AT38" s="558" t="str">
        <f>IF(AT37="","",VLOOKUP(AT37,[10]シフト記号表!$C$6:$L$47,10,FALSE))</f>
        <v/>
      </c>
      <c r="AU38" s="558" t="str">
        <f>IF(AU37="","",VLOOKUP(AU37,[10]シフト記号表!$C$6:$L$47,10,FALSE))</f>
        <v/>
      </c>
      <c r="AV38" s="558" t="str">
        <f>IF(AV37="","",VLOOKUP(AV37,[10]シフト記号表!$C$6:$L$47,10,FALSE))</f>
        <v/>
      </c>
      <c r="AW38" s="558" t="str">
        <f>IF(AW37="","",VLOOKUP(AW37,[10]シフト記号表!$C$6:$L$47,10,FALSE))</f>
        <v/>
      </c>
      <c r="AX38" s="559" t="str">
        <f>IF(AX37="","",VLOOKUP(AX37,[10]シフト記号表!$C$6:$L$47,10,FALSE))</f>
        <v/>
      </c>
      <c r="AY38" s="557" t="str">
        <f>IF(AY37="","",VLOOKUP(AY37,[10]シフト記号表!$C$6:$L$47,10,FALSE))</f>
        <v/>
      </c>
      <c r="AZ38" s="558" t="str">
        <f>IF(AZ37="","",VLOOKUP(AZ37,[10]シフト記号表!$C$6:$L$47,10,FALSE))</f>
        <v/>
      </c>
      <c r="BA38" s="558" t="str">
        <f>IF(BA37="","",VLOOKUP(BA37,[10]シフト記号表!$C$6:$L$47,10,FALSE))</f>
        <v/>
      </c>
      <c r="BB38" s="2046">
        <f>IF($BE$3="４週",SUM(W38:AX38),IF($BE$3="暦月",SUM(W38:BA38),""))</f>
        <v>0</v>
      </c>
      <c r="BC38" s="2047"/>
      <c r="BD38" s="2048">
        <f>IF($BE$3="４週",BB38/4,IF($BE$3="暦月",(BB38/($BE$8/7)),""))</f>
        <v>0</v>
      </c>
      <c r="BE38" s="2047"/>
      <c r="BF38" s="2043"/>
      <c r="BG38" s="2044"/>
      <c r="BH38" s="2044"/>
      <c r="BI38" s="2044"/>
      <c r="BJ38" s="2045"/>
    </row>
    <row r="39" spans="2:62" ht="20.25" customHeight="1" x14ac:dyDescent="0.15">
      <c r="B39" s="2049">
        <f>B37+1</f>
        <v>13</v>
      </c>
      <c r="C39" s="2121"/>
      <c r="D39" s="2122"/>
      <c r="E39" s="761"/>
      <c r="F39" s="762"/>
      <c r="G39" s="761"/>
      <c r="H39" s="762"/>
      <c r="I39" s="2123"/>
      <c r="J39" s="2124"/>
      <c r="K39" s="2125"/>
      <c r="L39" s="2126"/>
      <c r="M39" s="2126"/>
      <c r="N39" s="2122"/>
      <c r="O39" s="2066"/>
      <c r="P39" s="2067"/>
      <c r="Q39" s="2067"/>
      <c r="R39" s="2067"/>
      <c r="S39" s="2068"/>
      <c r="T39" s="776" t="s">
        <v>887</v>
      </c>
      <c r="U39" s="777"/>
      <c r="V39" s="778"/>
      <c r="W39" s="549"/>
      <c r="X39" s="550"/>
      <c r="Y39" s="550"/>
      <c r="Z39" s="550"/>
      <c r="AA39" s="550"/>
      <c r="AB39" s="550"/>
      <c r="AC39" s="551"/>
      <c r="AD39" s="549"/>
      <c r="AE39" s="550"/>
      <c r="AF39" s="550"/>
      <c r="AG39" s="550"/>
      <c r="AH39" s="550"/>
      <c r="AI39" s="550"/>
      <c r="AJ39" s="551"/>
      <c r="AK39" s="549"/>
      <c r="AL39" s="550"/>
      <c r="AM39" s="550"/>
      <c r="AN39" s="550"/>
      <c r="AO39" s="550"/>
      <c r="AP39" s="550"/>
      <c r="AQ39" s="551"/>
      <c r="AR39" s="549"/>
      <c r="AS39" s="550"/>
      <c r="AT39" s="550"/>
      <c r="AU39" s="550"/>
      <c r="AV39" s="550"/>
      <c r="AW39" s="550"/>
      <c r="AX39" s="551"/>
      <c r="AY39" s="549"/>
      <c r="AZ39" s="550"/>
      <c r="BA39" s="772"/>
      <c r="BB39" s="2127"/>
      <c r="BC39" s="2128"/>
      <c r="BD39" s="2116"/>
      <c r="BE39" s="2117"/>
      <c r="BF39" s="2118"/>
      <c r="BG39" s="2119"/>
      <c r="BH39" s="2119"/>
      <c r="BI39" s="2119"/>
      <c r="BJ39" s="2120"/>
    </row>
    <row r="40" spans="2:62" ht="20.25" customHeight="1" x14ac:dyDescent="0.15">
      <c r="B40" s="2050"/>
      <c r="C40" s="2053"/>
      <c r="D40" s="2054"/>
      <c r="E40" s="761"/>
      <c r="F40" s="762">
        <f>C39</f>
        <v>0</v>
      </c>
      <c r="G40" s="761"/>
      <c r="H40" s="762">
        <f>I39</f>
        <v>0</v>
      </c>
      <c r="I40" s="2057"/>
      <c r="J40" s="2058"/>
      <c r="K40" s="2061"/>
      <c r="L40" s="2062"/>
      <c r="M40" s="2062"/>
      <c r="N40" s="2054"/>
      <c r="O40" s="2066"/>
      <c r="P40" s="2067"/>
      <c r="Q40" s="2067"/>
      <c r="R40" s="2067"/>
      <c r="S40" s="2068"/>
      <c r="T40" s="773" t="s">
        <v>888</v>
      </c>
      <c r="U40" s="774"/>
      <c r="V40" s="775"/>
      <c r="W40" s="557" t="str">
        <f>IF(W39="","",VLOOKUP(W39,[10]シフト記号表!$C$6:$L$47,10,FALSE))</f>
        <v/>
      </c>
      <c r="X40" s="558" t="str">
        <f>IF(X39="","",VLOOKUP(X39,[10]シフト記号表!$C$6:$L$47,10,FALSE))</f>
        <v/>
      </c>
      <c r="Y40" s="558" t="str">
        <f>IF(Y39="","",VLOOKUP(Y39,[10]シフト記号表!$C$6:$L$47,10,FALSE))</f>
        <v/>
      </c>
      <c r="Z40" s="558" t="str">
        <f>IF(Z39="","",VLOOKUP(Z39,[10]シフト記号表!$C$6:$L$47,10,FALSE))</f>
        <v/>
      </c>
      <c r="AA40" s="558" t="str">
        <f>IF(AA39="","",VLOOKUP(AA39,[10]シフト記号表!$C$6:$L$47,10,FALSE))</f>
        <v/>
      </c>
      <c r="AB40" s="558" t="str">
        <f>IF(AB39="","",VLOOKUP(AB39,[10]シフト記号表!$C$6:$L$47,10,FALSE))</f>
        <v/>
      </c>
      <c r="AC40" s="559" t="str">
        <f>IF(AC39="","",VLOOKUP(AC39,[10]シフト記号表!$C$6:$L$47,10,FALSE))</f>
        <v/>
      </c>
      <c r="AD40" s="557" t="str">
        <f>IF(AD39="","",VLOOKUP(AD39,[10]シフト記号表!$C$6:$L$47,10,FALSE))</f>
        <v/>
      </c>
      <c r="AE40" s="558" t="str">
        <f>IF(AE39="","",VLOOKUP(AE39,[10]シフト記号表!$C$6:$L$47,10,FALSE))</f>
        <v/>
      </c>
      <c r="AF40" s="558" t="str">
        <f>IF(AF39="","",VLOOKUP(AF39,[10]シフト記号表!$C$6:$L$47,10,FALSE))</f>
        <v/>
      </c>
      <c r="AG40" s="558" t="str">
        <f>IF(AG39="","",VLOOKUP(AG39,[10]シフト記号表!$C$6:$L$47,10,FALSE))</f>
        <v/>
      </c>
      <c r="AH40" s="558" t="str">
        <f>IF(AH39="","",VLOOKUP(AH39,[10]シフト記号表!$C$6:$L$47,10,FALSE))</f>
        <v/>
      </c>
      <c r="AI40" s="558" t="str">
        <f>IF(AI39="","",VLOOKUP(AI39,[10]シフト記号表!$C$6:$L$47,10,FALSE))</f>
        <v/>
      </c>
      <c r="AJ40" s="559" t="str">
        <f>IF(AJ39="","",VLOOKUP(AJ39,[10]シフト記号表!$C$6:$L$47,10,FALSE))</f>
        <v/>
      </c>
      <c r="AK40" s="557" t="str">
        <f>IF(AK39="","",VLOOKUP(AK39,[10]シフト記号表!$C$6:$L$47,10,FALSE))</f>
        <v/>
      </c>
      <c r="AL40" s="558" t="str">
        <f>IF(AL39="","",VLOOKUP(AL39,[10]シフト記号表!$C$6:$L$47,10,FALSE))</f>
        <v/>
      </c>
      <c r="AM40" s="558" t="str">
        <f>IF(AM39="","",VLOOKUP(AM39,[10]シフト記号表!$C$6:$L$47,10,FALSE))</f>
        <v/>
      </c>
      <c r="AN40" s="558" t="str">
        <f>IF(AN39="","",VLOOKUP(AN39,[10]シフト記号表!$C$6:$L$47,10,FALSE))</f>
        <v/>
      </c>
      <c r="AO40" s="558" t="str">
        <f>IF(AO39="","",VLOOKUP(AO39,[10]シフト記号表!$C$6:$L$47,10,FALSE))</f>
        <v/>
      </c>
      <c r="AP40" s="558" t="str">
        <f>IF(AP39="","",VLOOKUP(AP39,[10]シフト記号表!$C$6:$L$47,10,FALSE))</f>
        <v/>
      </c>
      <c r="AQ40" s="559" t="str">
        <f>IF(AQ39="","",VLOOKUP(AQ39,[10]シフト記号表!$C$6:$L$47,10,FALSE))</f>
        <v/>
      </c>
      <c r="AR40" s="557" t="str">
        <f>IF(AR39="","",VLOOKUP(AR39,[10]シフト記号表!$C$6:$L$47,10,FALSE))</f>
        <v/>
      </c>
      <c r="AS40" s="558" t="str">
        <f>IF(AS39="","",VLOOKUP(AS39,[10]シフト記号表!$C$6:$L$47,10,FALSE))</f>
        <v/>
      </c>
      <c r="AT40" s="558" t="str">
        <f>IF(AT39="","",VLOOKUP(AT39,[10]シフト記号表!$C$6:$L$47,10,FALSE))</f>
        <v/>
      </c>
      <c r="AU40" s="558" t="str">
        <f>IF(AU39="","",VLOOKUP(AU39,[10]シフト記号表!$C$6:$L$47,10,FALSE))</f>
        <v/>
      </c>
      <c r="AV40" s="558" t="str">
        <f>IF(AV39="","",VLOOKUP(AV39,[10]シフト記号表!$C$6:$L$47,10,FALSE))</f>
        <v/>
      </c>
      <c r="AW40" s="558" t="str">
        <f>IF(AW39="","",VLOOKUP(AW39,[10]シフト記号表!$C$6:$L$47,10,FALSE))</f>
        <v/>
      </c>
      <c r="AX40" s="559" t="str">
        <f>IF(AX39="","",VLOOKUP(AX39,[10]シフト記号表!$C$6:$L$47,10,FALSE))</f>
        <v/>
      </c>
      <c r="AY40" s="557" t="str">
        <f>IF(AY39="","",VLOOKUP(AY39,[10]シフト記号表!$C$6:$L$47,10,FALSE))</f>
        <v/>
      </c>
      <c r="AZ40" s="558" t="str">
        <f>IF(AZ39="","",VLOOKUP(AZ39,[10]シフト記号表!$C$6:$L$47,10,FALSE))</f>
        <v/>
      </c>
      <c r="BA40" s="558" t="str">
        <f>IF(BA39="","",VLOOKUP(BA39,[10]シフト記号表!$C$6:$L$47,10,FALSE))</f>
        <v/>
      </c>
      <c r="BB40" s="2046">
        <f>IF($BE$3="４週",SUM(W40:AX40),IF($BE$3="暦月",SUM(W40:BA40),""))</f>
        <v>0</v>
      </c>
      <c r="BC40" s="2047"/>
      <c r="BD40" s="2048">
        <f>IF($BE$3="４週",BB40/4,IF($BE$3="暦月",(BB40/($BE$8/7)),""))</f>
        <v>0</v>
      </c>
      <c r="BE40" s="2047"/>
      <c r="BF40" s="2043"/>
      <c r="BG40" s="2044"/>
      <c r="BH40" s="2044"/>
      <c r="BI40" s="2044"/>
      <c r="BJ40" s="2045"/>
    </row>
    <row r="41" spans="2:62" ht="20.25" customHeight="1" x14ac:dyDescent="0.15">
      <c r="B41" s="2049">
        <f>B39+1</f>
        <v>14</v>
      </c>
      <c r="C41" s="2121"/>
      <c r="D41" s="2122"/>
      <c r="E41" s="761"/>
      <c r="F41" s="762"/>
      <c r="G41" s="761"/>
      <c r="H41" s="762"/>
      <c r="I41" s="2123"/>
      <c r="J41" s="2124"/>
      <c r="K41" s="2125"/>
      <c r="L41" s="2126"/>
      <c r="M41" s="2126"/>
      <c r="N41" s="2122"/>
      <c r="O41" s="2066"/>
      <c r="P41" s="2067"/>
      <c r="Q41" s="2067"/>
      <c r="R41" s="2067"/>
      <c r="S41" s="2068"/>
      <c r="T41" s="776" t="s">
        <v>887</v>
      </c>
      <c r="U41" s="777"/>
      <c r="V41" s="778"/>
      <c r="W41" s="549"/>
      <c r="X41" s="550"/>
      <c r="Y41" s="550"/>
      <c r="Z41" s="550"/>
      <c r="AA41" s="550"/>
      <c r="AB41" s="550"/>
      <c r="AC41" s="551"/>
      <c r="AD41" s="549"/>
      <c r="AE41" s="550"/>
      <c r="AF41" s="550"/>
      <c r="AG41" s="550"/>
      <c r="AH41" s="550"/>
      <c r="AI41" s="550"/>
      <c r="AJ41" s="551"/>
      <c r="AK41" s="549"/>
      <c r="AL41" s="550"/>
      <c r="AM41" s="550"/>
      <c r="AN41" s="550"/>
      <c r="AO41" s="550"/>
      <c r="AP41" s="550"/>
      <c r="AQ41" s="551"/>
      <c r="AR41" s="549"/>
      <c r="AS41" s="550"/>
      <c r="AT41" s="550"/>
      <c r="AU41" s="550"/>
      <c r="AV41" s="550"/>
      <c r="AW41" s="550"/>
      <c r="AX41" s="551"/>
      <c r="AY41" s="549"/>
      <c r="AZ41" s="550"/>
      <c r="BA41" s="772"/>
      <c r="BB41" s="2127"/>
      <c r="BC41" s="2128"/>
      <c r="BD41" s="2116"/>
      <c r="BE41" s="2117"/>
      <c r="BF41" s="2118"/>
      <c r="BG41" s="2119"/>
      <c r="BH41" s="2119"/>
      <c r="BI41" s="2119"/>
      <c r="BJ41" s="2120"/>
    </row>
    <row r="42" spans="2:62" ht="20.25" customHeight="1" x14ac:dyDescent="0.15">
      <c r="B42" s="2050"/>
      <c r="C42" s="2053"/>
      <c r="D42" s="2054"/>
      <c r="E42" s="761"/>
      <c r="F42" s="762">
        <f>C41</f>
        <v>0</v>
      </c>
      <c r="G42" s="761"/>
      <c r="H42" s="762">
        <f>I41</f>
        <v>0</v>
      </c>
      <c r="I42" s="2057"/>
      <c r="J42" s="2058"/>
      <c r="K42" s="2061"/>
      <c r="L42" s="2062"/>
      <c r="M42" s="2062"/>
      <c r="N42" s="2054"/>
      <c r="O42" s="2066"/>
      <c r="P42" s="2067"/>
      <c r="Q42" s="2067"/>
      <c r="R42" s="2067"/>
      <c r="S42" s="2068"/>
      <c r="T42" s="773" t="s">
        <v>888</v>
      </c>
      <c r="U42" s="774"/>
      <c r="V42" s="775"/>
      <c r="W42" s="557" t="str">
        <f>IF(W41="","",VLOOKUP(W41,[10]シフト記号表!$C$6:$L$47,10,FALSE))</f>
        <v/>
      </c>
      <c r="X42" s="558" t="str">
        <f>IF(X41="","",VLOOKUP(X41,[10]シフト記号表!$C$6:$L$47,10,FALSE))</f>
        <v/>
      </c>
      <c r="Y42" s="558" t="str">
        <f>IF(Y41="","",VLOOKUP(Y41,[10]シフト記号表!$C$6:$L$47,10,FALSE))</f>
        <v/>
      </c>
      <c r="Z42" s="558" t="str">
        <f>IF(Z41="","",VLOOKUP(Z41,[10]シフト記号表!$C$6:$L$47,10,FALSE))</f>
        <v/>
      </c>
      <c r="AA42" s="558" t="str">
        <f>IF(AA41="","",VLOOKUP(AA41,[10]シフト記号表!$C$6:$L$47,10,FALSE))</f>
        <v/>
      </c>
      <c r="AB42" s="558" t="str">
        <f>IF(AB41="","",VLOOKUP(AB41,[10]シフト記号表!$C$6:$L$47,10,FALSE))</f>
        <v/>
      </c>
      <c r="AC42" s="559" t="str">
        <f>IF(AC41="","",VLOOKUP(AC41,[10]シフト記号表!$C$6:$L$47,10,FALSE))</f>
        <v/>
      </c>
      <c r="AD42" s="557" t="str">
        <f>IF(AD41="","",VLOOKUP(AD41,[10]シフト記号表!$C$6:$L$47,10,FALSE))</f>
        <v/>
      </c>
      <c r="AE42" s="558" t="str">
        <f>IF(AE41="","",VLOOKUP(AE41,[10]シフト記号表!$C$6:$L$47,10,FALSE))</f>
        <v/>
      </c>
      <c r="AF42" s="558" t="str">
        <f>IF(AF41="","",VLOOKUP(AF41,[10]シフト記号表!$C$6:$L$47,10,FALSE))</f>
        <v/>
      </c>
      <c r="AG42" s="558" t="str">
        <f>IF(AG41="","",VLOOKUP(AG41,[10]シフト記号表!$C$6:$L$47,10,FALSE))</f>
        <v/>
      </c>
      <c r="AH42" s="558" t="str">
        <f>IF(AH41="","",VLOOKUP(AH41,[10]シフト記号表!$C$6:$L$47,10,FALSE))</f>
        <v/>
      </c>
      <c r="AI42" s="558" t="str">
        <f>IF(AI41="","",VLOOKUP(AI41,[10]シフト記号表!$C$6:$L$47,10,FALSE))</f>
        <v/>
      </c>
      <c r="AJ42" s="559" t="str">
        <f>IF(AJ41="","",VLOOKUP(AJ41,[10]シフト記号表!$C$6:$L$47,10,FALSE))</f>
        <v/>
      </c>
      <c r="AK42" s="557" t="str">
        <f>IF(AK41="","",VLOOKUP(AK41,[10]シフト記号表!$C$6:$L$47,10,FALSE))</f>
        <v/>
      </c>
      <c r="AL42" s="558" t="str">
        <f>IF(AL41="","",VLOOKUP(AL41,[10]シフト記号表!$C$6:$L$47,10,FALSE))</f>
        <v/>
      </c>
      <c r="AM42" s="558" t="str">
        <f>IF(AM41="","",VLOOKUP(AM41,[10]シフト記号表!$C$6:$L$47,10,FALSE))</f>
        <v/>
      </c>
      <c r="AN42" s="558" t="str">
        <f>IF(AN41="","",VLOOKUP(AN41,[10]シフト記号表!$C$6:$L$47,10,FALSE))</f>
        <v/>
      </c>
      <c r="AO42" s="558" t="str">
        <f>IF(AO41="","",VLOOKUP(AO41,[10]シフト記号表!$C$6:$L$47,10,FALSE))</f>
        <v/>
      </c>
      <c r="AP42" s="558" t="str">
        <f>IF(AP41="","",VLOOKUP(AP41,[10]シフト記号表!$C$6:$L$47,10,FALSE))</f>
        <v/>
      </c>
      <c r="AQ42" s="559" t="str">
        <f>IF(AQ41="","",VLOOKUP(AQ41,[10]シフト記号表!$C$6:$L$47,10,FALSE))</f>
        <v/>
      </c>
      <c r="AR42" s="557" t="str">
        <f>IF(AR41="","",VLOOKUP(AR41,[10]シフト記号表!$C$6:$L$47,10,FALSE))</f>
        <v/>
      </c>
      <c r="AS42" s="558" t="str">
        <f>IF(AS41="","",VLOOKUP(AS41,[10]シフト記号表!$C$6:$L$47,10,FALSE))</f>
        <v/>
      </c>
      <c r="AT42" s="558" t="str">
        <f>IF(AT41="","",VLOOKUP(AT41,[10]シフト記号表!$C$6:$L$47,10,FALSE))</f>
        <v/>
      </c>
      <c r="AU42" s="558" t="str">
        <f>IF(AU41="","",VLOOKUP(AU41,[10]シフト記号表!$C$6:$L$47,10,FALSE))</f>
        <v/>
      </c>
      <c r="AV42" s="558" t="str">
        <f>IF(AV41="","",VLOOKUP(AV41,[10]シフト記号表!$C$6:$L$47,10,FALSE))</f>
        <v/>
      </c>
      <c r="AW42" s="558" t="str">
        <f>IF(AW41="","",VLOOKUP(AW41,[10]シフト記号表!$C$6:$L$47,10,FALSE))</f>
        <v/>
      </c>
      <c r="AX42" s="559" t="str">
        <f>IF(AX41="","",VLOOKUP(AX41,[10]シフト記号表!$C$6:$L$47,10,FALSE))</f>
        <v/>
      </c>
      <c r="AY42" s="557" t="str">
        <f>IF(AY41="","",VLOOKUP(AY41,[10]シフト記号表!$C$6:$L$47,10,FALSE))</f>
        <v/>
      </c>
      <c r="AZ42" s="558" t="str">
        <f>IF(AZ41="","",VLOOKUP(AZ41,[10]シフト記号表!$C$6:$L$47,10,FALSE))</f>
        <v/>
      </c>
      <c r="BA42" s="558" t="str">
        <f>IF(BA41="","",VLOOKUP(BA41,[10]シフト記号表!$C$6:$L$47,10,FALSE))</f>
        <v/>
      </c>
      <c r="BB42" s="2046">
        <f>IF($BE$3="４週",SUM(W42:AX42),IF($BE$3="暦月",SUM(W42:BA42),""))</f>
        <v>0</v>
      </c>
      <c r="BC42" s="2047"/>
      <c r="BD42" s="2048">
        <f>IF($BE$3="４週",BB42/4,IF($BE$3="暦月",(BB42/($BE$8/7)),""))</f>
        <v>0</v>
      </c>
      <c r="BE42" s="2047"/>
      <c r="BF42" s="2043"/>
      <c r="BG42" s="2044"/>
      <c r="BH42" s="2044"/>
      <c r="BI42" s="2044"/>
      <c r="BJ42" s="2045"/>
    </row>
    <row r="43" spans="2:62" ht="20.25" customHeight="1" x14ac:dyDescent="0.15">
      <c r="B43" s="2049">
        <f>B41+1</f>
        <v>15</v>
      </c>
      <c r="C43" s="2121"/>
      <c r="D43" s="2122"/>
      <c r="E43" s="761"/>
      <c r="F43" s="762"/>
      <c r="G43" s="761"/>
      <c r="H43" s="762"/>
      <c r="I43" s="2123"/>
      <c r="J43" s="2124"/>
      <c r="K43" s="2125"/>
      <c r="L43" s="2126"/>
      <c r="M43" s="2126"/>
      <c r="N43" s="2122"/>
      <c r="O43" s="2066"/>
      <c r="P43" s="2067"/>
      <c r="Q43" s="2067"/>
      <c r="R43" s="2067"/>
      <c r="S43" s="2068"/>
      <c r="T43" s="776" t="s">
        <v>887</v>
      </c>
      <c r="U43" s="777"/>
      <c r="V43" s="778"/>
      <c r="W43" s="549"/>
      <c r="X43" s="550"/>
      <c r="Y43" s="550"/>
      <c r="Z43" s="550"/>
      <c r="AA43" s="550"/>
      <c r="AB43" s="550"/>
      <c r="AC43" s="551"/>
      <c r="AD43" s="549"/>
      <c r="AE43" s="550"/>
      <c r="AF43" s="550"/>
      <c r="AG43" s="550"/>
      <c r="AH43" s="550"/>
      <c r="AI43" s="550"/>
      <c r="AJ43" s="551"/>
      <c r="AK43" s="549"/>
      <c r="AL43" s="550"/>
      <c r="AM43" s="550"/>
      <c r="AN43" s="550"/>
      <c r="AO43" s="550"/>
      <c r="AP43" s="550"/>
      <c r="AQ43" s="551"/>
      <c r="AR43" s="549"/>
      <c r="AS43" s="550"/>
      <c r="AT43" s="550"/>
      <c r="AU43" s="550"/>
      <c r="AV43" s="550"/>
      <c r="AW43" s="550"/>
      <c r="AX43" s="551"/>
      <c r="AY43" s="549"/>
      <c r="AZ43" s="550"/>
      <c r="BA43" s="772"/>
      <c r="BB43" s="2127"/>
      <c r="BC43" s="2128"/>
      <c r="BD43" s="2116"/>
      <c r="BE43" s="2117"/>
      <c r="BF43" s="2118"/>
      <c r="BG43" s="2119"/>
      <c r="BH43" s="2119"/>
      <c r="BI43" s="2119"/>
      <c r="BJ43" s="2120"/>
    </row>
    <row r="44" spans="2:62" ht="20.25" customHeight="1" x14ac:dyDescent="0.15">
      <c r="B44" s="2050"/>
      <c r="C44" s="2053"/>
      <c r="D44" s="2054"/>
      <c r="E44" s="761"/>
      <c r="F44" s="762">
        <f>C43</f>
        <v>0</v>
      </c>
      <c r="G44" s="761"/>
      <c r="H44" s="762">
        <f>I43</f>
        <v>0</v>
      </c>
      <c r="I44" s="2057"/>
      <c r="J44" s="2058"/>
      <c r="K44" s="2061"/>
      <c r="L44" s="2062"/>
      <c r="M44" s="2062"/>
      <c r="N44" s="2054"/>
      <c r="O44" s="2066"/>
      <c r="P44" s="2067"/>
      <c r="Q44" s="2067"/>
      <c r="R44" s="2067"/>
      <c r="S44" s="2068"/>
      <c r="T44" s="773" t="s">
        <v>888</v>
      </c>
      <c r="U44" s="774"/>
      <c r="V44" s="775"/>
      <c r="W44" s="557" t="str">
        <f>IF(W43="","",VLOOKUP(W43,[10]シフト記号表!$C$6:$L$47,10,FALSE))</f>
        <v/>
      </c>
      <c r="X44" s="558" t="str">
        <f>IF(X43="","",VLOOKUP(X43,[10]シフト記号表!$C$6:$L$47,10,FALSE))</f>
        <v/>
      </c>
      <c r="Y44" s="558" t="str">
        <f>IF(Y43="","",VLOOKUP(Y43,[10]シフト記号表!$C$6:$L$47,10,FALSE))</f>
        <v/>
      </c>
      <c r="Z44" s="558" t="str">
        <f>IF(Z43="","",VLOOKUP(Z43,[10]シフト記号表!$C$6:$L$47,10,FALSE))</f>
        <v/>
      </c>
      <c r="AA44" s="558" t="str">
        <f>IF(AA43="","",VLOOKUP(AA43,[10]シフト記号表!$C$6:$L$47,10,FALSE))</f>
        <v/>
      </c>
      <c r="AB44" s="558" t="str">
        <f>IF(AB43="","",VLOOKUP(AB43,[10]シフト記号表!$C$6:$L$47,10,FALSE))</f>
        <v/>
      </c>
      <c r="AC44" s="559" t="str">
        <f>IF(AC43="","",VLOOKUP(AC43,[10]シフト記号表!$C$6:$L$47,10,FALSE))</f>
        <v/>
      </c>
      <c r="AD44" s="557" t="str">
        <f>IF(AD43="","",VLOOKUP(AD43,[10]シフト記号表!$C$6:$L$47,10,FALSE))</f>
        <v/>
      </c>
      <c r="AE44" s="558" t="str">
        <f>IF(AE43="","",VLOOKUP(AE43,[10]シフト記号表!$C$6:$L$47,10,FALSE))</f>
        <v/>
      </c>
      <c r="AF44" s="558" t="str">
        <f>IF(AF43="","",VLOOKUP(AF43,[10]シフト記号表!$C$6:$L$47,10,FALSE))</f>
        <v/>
      </c>
      <c r="AG44" s="558" t="str">
        <f>IF(AG43="","",VLOOKUP(AG43,[10]シフト記号表!$C$6:$L$47,10,FALSE))</f>
        <v/>
      </c>
      <c r="AH44" s="558" t="str">
        <f>IF(AH43="","",VLOOKUP(AH43,[10]シフト記号表!$C$6:$L$47,10,FALSE))</f>
        <v/>
      </c>
      <c r="AI44" s="558" t="str">
        <f>IF(AI43="","",VLOOKUP(AI43,[10]シフト記号表!$C$6:$L$47,10,FALSE))</f>
        <v/>
      </c>
      <c r="AJ44" s="559" t="str">
        <f>IF(AJ43="","",VLOOKUP(AJ43,[10]シフト記号表!$C$6:$L$47,10,FALSE))</f>
        <v/>
      </c>
      <c r="AK44" s="557" t="str">
        <f>IF(AK43="","",VLOOKUP(AK43,[10]シフト記号表!$C$6:$L$47,10,FALSE))</f>
        <v/>
      </c>
      <c r="AL44" s="558" t="str">
        <f>IF(AL43="","",VLOOKUP(AL43,[10]シフト記号表!$C$6:$L$47,10,FALSE))</f>
        <v/>
      </c>
      <c r="AM44" s="558" t="str">
        <f>IF(AM43="","",VLOOKUP(AM43,[10]シフト記号表!$C$6:$L$47,10,FALSE))</f>
        <v/>
      </c>
      <c r="AN44" s="558" t="str">
        <f>IF(AN43="","",VLOOKUP(AN43,[10]シフト記号表!$C$6:$L$47,10,FALSE))</f>
        <v/>
      </c>
      <c r="AO44" s="558" t="str">
        <f>IF(AO43="","",VLOOKUP(AO43,[10]シフト記号表!$C$6:$L$47,10,FALSE))</f>
        <v/>
      </c>
      <c r="AP44" s="558" t="str">
        <f>IF(AP43="","",VLOOKUP(AP43,[10]シフト記号表!$C$6:$L$47,10,FALSE))</f>
        <v/>
      </c>
      <c r="AQ44" s="559" t="str">
        <f>IF(AQ43="","",VLOOKUP(AQ43,[10]シフト記号表!$C$6:$L$47,10,FALSE))</f>
        <v/>
      </c>
      <c r="AR44" s="557" t="str">
        <f>IF(AR43="","",VLOOKUP(AR43,[10]シフト記号表!$C$6:$L$47,10,FALSE))</f>
        <v/>
      </c>
      <c r="AS44" s="558" t="str">
        <f>IF(AS43="","",VLOOKUP(AS43,[10]シフト記号表!$C$6:$L$47,10,FALSE))</f>
        <v/>
      </c>
      <c r="AT44" s="558" t="str">
        <f>IF(AT43="","",VLOOKUP(AT43,[10]シフト記号表!$C$6:$L$47,10,FALSE))</f>
        <v/>
      </c>
      <c r="AU44" s="558" t="str">
        <f>IF(AU43="","",VLOOKUP(AU43,[10]シフト記号表!$C$6:$L$47,10,FALSE))</f>
        <v/>
      </c>
      <c r="AV44" s="558" t="str">
        <f>IF(AV43="","",VLOOKUP(AV43,[10]シフト記号表!$C$6:$L$47,10,FALSE))</f>
        <v/>
      </c>
      <c r="AW44" s="558" t="str">
        <f>IF(AW43="","",VLOOKUP(AW43,[10]シフト記号表!$C$6:$L$47,10,FALSE))</f>
        <v/>
      </c>
      <c r="AX44" s="559" t="str">
        <f>IF(AX43="","",VLOOKUP(AX43,[10]シフト記号表!$C$6:$L$47,10,FALSE))</f>
        <v/>
      </c>
      <c r="AY44" s="557" t="str">
        <f>IF(AY43="","",VLOOKUP(AY43,[10]シフト記号表!$C$6:$L$47,10,FALSE))</f>
        <v/>
      </c>
      <c r="AZ44" s="558" t="str">
        <f>IF(AZ43="","",VLOOKUP(AZ43,[10]シフト記号表!$C$6:$L$47,10,FALSE))</f>
        <v/>
      </c>
      <c r="BA44" s="558" t="str">
        <f>IF(BA43="","",VLOOKUP(BA43,[10]シフト記号表!$C$6:$L$47,10,FALSE))</f>
        <v/>
      </c>
      <c r="BB44" s="2046">
        <f>IF($BE$3="４週",SUM(W44:AX44),IF($BE$3="暦月",SUM(W44:BA44),""))</f>
        <v>0</v>
      </c>
      <c r="BC44" s="2047"/>
      <c r="BD44" s="2048">
        <f>IF($BE$3="４週",BB44/4,IF($BE$3="暦月",(BB44/($BE$8/7)),""))</f>
        <v>0</v>
      </c>
      <c r="BE44" s="2047"/>
      <c r="BF44" s="2043"/>
      <c r="BG44" s="2044"/>
      <c r="BH44" s="2044"/>
      <c r="BI44" s="2044"/>
      <c r="BJ44" s="2045"/>
    </row>
    <row r="45" spans="2:62" ht="20.25" customHeight="1" x14ac:dyDescent="0.15">
      <c r="B45" s="2049">
        <f>B43+1</f>
        <v>16</v>
      </c>
      <c r="C45" s="2121"/>
      <c r="D45" s="2122"/>
      <c r="E45" s="761"/>
      <c r="F45" s="762"/>
      <c r="G45" s="761"/>
      <c r="H45" s="762"/>
      <c r="I45" s="2123"/>
      <c r="J45" s="2124"/>
      <c r="K45" s="2125"/>
      <c r="L45" s="2126"/>
      <c r="M45" s="2126"/>
      <c r="N45" s="2122"/>
      <c r="O45" s="2066"/>
      <c r="P45" s="2067"/>
      <c r="Q45" s="2067"/>
      <c r="R45" s="2067"/>
      <c r="S45" s="2068"/>
      <c r="T45" s="776" t="s">
        <v>887</v>
      </c>
      <c r="U45" s="777"/>
      <c r="V45" s="778"/>
      <c r="W45" s="549"/>
      <c r="X45" s="550"/>
      <c r="Y45" s="550"/>
      <c r="Z45" s="550"/>
      <c r="AA45" s="550"/>
      <c r="AB45" s="550"/>
      <c r="AC45" s="551"/>
      <c r="AD45" s="549"/>
      <c r="AE45" s="550"/>
      <c r="AF45" s="550"/>
      <c r="AG45" s="550"/>
      <c r="AH45" s="550"/>
      <c r="AI45" s="550"/>
      <c r="AJ45" s="551"/>
      <c r="AK45" s="549"/>
      <c r="AL45" s="550"/>
      <c r="AM45" s="550"/>
      <c r="AN45" s="550"/>
      <c r="AO45" s="550"/>
      <c r="AP45" s="550"/>
      <c r="AQ45" s="551"/>
      <c r="AR45" s="549"/>
      <c r="AS45" s="550"/>
      <c r="AT45" s="550"/>
      <c r="AU45" s="550"/>
      <c r="AV45" s="550"/>
      <c r="AW45" s="550"/>
      <c r="AX45" s="551"/>
      <c r="AY45" s="549"/>
      <c r="AZ45" s="550"/>
      <c r="BA45" s="772"/>
      <c r="BB45" s="2127"/>
      <c r="BC45" s="2128"/>
      <c r="BD45" s="2116"/>
      <c r="BE45" s="2117"/>
      <c r="BF45" s="2118"/>
      <c r="BG45" s="2119"/>
      <c r="BH45" s="2119"/>
      <c r="BI45" s="2119"/>
      <c r="BJ45" s="2120"/>
    </row>
    <row r="46" spans="2:62" ht="20.25" customHeight="1" x14ac:dyDescent="0.15">
      <c r="B46" s="2050"/>
      <c r="C46" s="2053"/>
      <c r="D46" s="2054"/>
      <c r="E46" s="761"/>
      <c r="F46" s="762">
        <f>C45</f>
        <v>0</v>
      </c>
      <c r="G46" s="761"/>
      <c r="H46" s="762">
        <f>I45</f>
        <v>0</v>
      </c>
      <c r="I46" s="2057"/>
      <c r="J46" s="2058"/>
      <c r="K46" s="2061"/>
      <c r="L46" s="2062"/>
      <c r="M46" s="2062"/>
      <c r="N46" s="2054"/>
      <c r="O46" s="2066"/>
      <c r="P46" s="2067"/>
      <c r="Q46" s="2067"/>
      <c r="R46" s="2067"/>
      <c r="S46" s="2068"/>
      <c r="T46" s="773" t="s">
        <v>888</v>
      </c>
      <c r="U46" s="774"/>
      <c r="V46" s="775"/>
      <c r="W46" s="557" t="str">
        <f>IF(W45="","",VLOOKUP(W45,[10]シフト記号表!$C$6:$L$47,10,FALSE))</f>
        <v/>
      </c>
      <c r="X46" s="558" t="str">
        <f>IF(X45="","",VLOOKUP(X45,[10]シフト記号表!$C$6:$L$47,10,FALSE))</f>
        <v/>
      </c>
      <c r="Y46" s="558" t="str">
        <f>IF(Y45="","",VLOOKUP(Y45,[10]シフト記号表!$C$6:$L$47,10,FALSE))</f>
        <v/>
      </c>
      <c r="Z46" s="558" t="str">
        <f>IF(Z45="","",VLOOKUP(Z45,[10]シフト記号表!$C$6:$L$47,10,FALSE))</f>
        <v/>
      </c>
      <c r="AA46" s="558" t="str">
        <f>IF(AA45="","",VLOOKUP(AA45,[10]シフト記号表!$C$6:$L$47,10,FALSE))</f>
        <v/>
      </c>
      <c r="AB46" s="558" t="str">
        <f>IF(AB45="","",VLOOKUP(AB45,[10]シフト記号表!$C$6:$L$47,10,FALSE))</f>
        <v/>
      </c>
      <c r="AC46" s="559" t="str">
        <f>IF(AC45="","",VLOOKUP(AC45,[10]シフト記号表!$C$6:$L$47,10,FALSE))</f>
        <v/>
      </c>
      <c r="AD46" s="557" t="str">
        <f>IF(AD45="","",VLOOKUP(AD45,[10]シフト記号表!$C$6:$L$47,10,FALSE))</f>
        <v/>
      </c>
      <c r="AE46" s="558" t="str">
        <f>IF(AE45="","",VLOOKUP(AE45,[10]シフト記号表!$C$6:$L$47,10,FALSE))</f>
        <v/>
      </c>
      <c r="AF46" s="558" t="str">
        <f>IF(AF45="","",VLOOKUP(AF45,[10]シフト記号表!$C$6:$L$47,10,FALSE))</f>
        <v/>
      </c>
      <c r="AG46" s="558" t="str">
        <f>IF(AG45="","",VLOOKUP(AG45,[10]シフト記号表!$C$6:$L$47,10,FALSE))</f>
        <v/>
      </c>
      <c r="AH46" s="558" t="str">
        <f>IF(AH45="","",VLOOKUP(AH45,[10]シフト記号表!$C$6:$L$47,10,FALSE))</f>
        <v/>
      </c>
      <c r="AI46" s="558" t="str">
        <f>IF(AI45="","",VLOOKUP(AI45,[10]シフト記号表!$C$6:$L$47,10,FALSE))</f>
        <v/>
      </c>
      <c r="AJ46" s="559" t="str">
        <f>IF(AJ45="","",VLOOKUP(AJ45,[10]シフト記号表!$C$6:$L$47,10,FALSE))</f>
        <v/>
      </c>
      <c r="AK46" s="557" t="str">
        <f>IF(AK45="","",VLOOKUP(AK45,[10]シフト記号表!$C$6:$L$47,10,FALSE))</f>
        <v/>
      </c>
      <c r="AL46" s="558" t="str">
        <f>IF(AL45="","",VLOOKUP(AL45,[10]シフト記号表!$C$6:$L$47,10,FALSE))</f>
        <v/>
      </c>
      <c r="AM46" s="558" t="str">
        <f>IF(AM45="","",VLOOKUP(AM45,[10]シフト記号表!$C$6:$L$47,10,FALSE))</f>
        <v/>
      </c>
      <c r="AN46" s="558" t="str">
        <f>IF(AN45="","",VLOOKUP(AN45,[10]シフト記号表!$C$6:$L$47,10,FALSE))</f>
        <v/>
      </c>
      <c r="AO46" s="558" t="str">
        <f>IF(AO45="","",VLOOKUP(AO45,[10]シフト記号表!$C$6:$L$47,10,FALSE))</f>
        <v/>
      </c>
      <c r="AP46" s="558" t="str">
        <f>IF(AP45="","",VLOOKUP(AP45,[10]シフト記号表!$C$6:$L$47,10,FALSE))</f>
        <v/>
      </c>
      <c r="AQ46" s="559" t="str">
        <f>IF(AQ45="","",VLOOKUP(AQ45,[10]シフト記号表!$C$6:$L$47,10,FALSE))</f>
        <v/>
      </c>
      <c r="AR46" s="557" t="str">
        <f>IF(AR45="","",VLOOKUP(AR45,[10]シフト記号表!$C$6:$L$47,10,FALSE))</f>
        <v/>
      </c>
      <c r="AS46" s="558" t="str">
        <f>IF(AS45="","",VLOOKUP(AS45,[10]シフト記号表!$C$6:$L$47,10,FALSE))</f>
        <v/>
      </c>
      <c r="AT46" s="558" t="str">
        <f>IF(AT45="","",VLOOKUP(AT45,[10]シフト記号表!$C$6:$L$47,10,FALSE))</f>
        <v/>
      </c>
      <c r="AU46" s="558" t="str">
        <f>IF(AU45="","",VLOOKUP(AU45,[10]シフト記号表!$C$6:$L$47,10,FALSE))</f>
        <v/>
      </c>
      <c r="AV46" s="558" t="str">
        <f>IF(AV45="","",VLOOKUP(AV45,[10]シフト記号表!$C$6:$L$47,10,FALSE))</f>
        <v/>
      </c>
      <c r="AW46" s="558" t="str">
        <f>IF(AW45="","",VLOOKUP(AW45,[10]シフト記号表!$C$6:$L$47,10,FALSE))</f>
        <v/>
      </c>
      <c r="AX46" s="559" t="str">
        <f>IF(AX45="","",VLOOKUP(AX45,[10]シフト記号表!$C$6:$L$47,10,FALSE))</f>
        <v/>
      </c>
      <c r="AY46" s="557" t="str">
        <f>IF(AY45="","",VLOOKUP(AY45,[10]シフト記号表!$C$6:$L$47,10,FALSE))</f>
        <v/>
      </c>
      <c r="AZ46" s="558" t="str">
        <f>IF(AZ45="","",VLOOKUP(AZ45,[10]シフト記号表!$C$6:$L$47,10,FALSE))</f>
        <v/>
      </c>
      <c r="BA46" s="558" t="str">
        <f>IF(BA45="","",VLOOKUP(BA45,[10]シフト記号表!$C$6:$L$47,10,FALSE))</f>
        <v/>
      </c>
      <c r="BB46" s="2046">
        <f>IF($BE$3="４週",SUM(W46:AX46),IF($BE$3="暦月",SUM(W46:BA46),""))</f>
        <v>0</v>
      </c>
      <c r="BC46" s="2047"/>
      <c r="BD46" s="2048">
        <f>IF($BE$3="４週",BB46/4,IF($BE$3="暦月",(BB46/($BE$8/7)),""))</f>
        <v>0</v>
      </c>
      <c r="BE46" s="2047"/>
      <c r="BF46" s="2043"/>
      <c r="BG46" s="2044"/>
      <c r="BH46" s="2044"/>
      <c r="BI46" s="2044"/>
      <c r="BJ46" s="2045"/>
    </row>
    <row r="47" spans="2:62" ht="20.25" customHeight="1" x14ac:dyDescent="0.15">
      <c r="B47" s="2049">
        <f>B45+1</f>
        <v>17</v>
      </c>
      <c r="C47" s="2121"/>
      <c r="D47" s="2122"/>
      <c r="E47" s="761"/>
      <c r="F47" s="762"/>
      <c r="G47" s="761"/>
      <c r="H47" s="762"/>
      <c r="I47" s="2123"/>
      <c r="J47" s="2124"/>
      <c r="K47" s="2125"/>
      <c r="L47" s="2126"/>
      <c r="M47" s="2126"/>
      <c r="N47" s="2122"/>
      <c r="O47" s="2066"/>
      <c r="P47" s="2067"/>
      <c r="Q47" s="2067"/>
      <c r="R47" s="2067"/>
      <c r="S47" s="2068"/>
      <c r="T47" s="776" t="s">
        <v>887</v>
      </c>
      <c r="U47" s="777"/>
      <c r="V47" s="778"/>
      <c r="W47" s="549"/>
      <c r="X47" s="550"/>
      <c r="Y47" s="550"/>
      <c r="Z47" s="550"/>
      <c r="AA47" s="550"/>
      <c r="AB47" s="550"/>
      <c r="AC47" s="551"/>
      <c r="AD47" s="549"/>
      <c r="AE47" s="550"/>
      <c r="AF47" s="550"/>
      <c r="AG47" s="550"/>
      <c r="AH47" s="550"/>
      <c r="AI47" s="550"/>
      <c r="AJ47" s="551"/>
      <c r="AK47" s="549"/>
      <c r="AL47" s="550"/>
      <c r="AM47" s="550"/>
      <c r="AN47" s="550"/>
      <c r="AO47" s="550"/>
      <c r="AP47" s="550"/>
      <c r="AQ47" s="551"/>
      <c r="AR47" s="549"/>
      <c r="AS47" s="550"/>
      <c r="AT47" s="550"/>
      <c r="AU47" s="550"/>
      <c r="AV47" s="550"/>
      <c r="AW47" s="550"/>
      <c r="AX47" s="551"/>
      <c r="AY47" s="549"/>
      <c r="AZ47" s="550"/>
      <c r="BA47" s="772"/>
      <c r="BB47" s="2127"/>
      <c r="BC47" s="2128"/>
      <c r="BD47" s="2116"/>
      <c r="BE47" s="2117"/>
      <c r="BF47" s="2118"/>
      <c r="BG47" s="2119"/>
      <c r="BH47" s="2119"/>
      <c r="BI47" s="2119"/>
      <c r="BJ47" s="2120"/>
    </row>
    <row r="48" spans="2:62" ht="20.25" customHeight="1" x14ac:dyDescent="0.15">
      <c r="B48" s="2050"/>
      <c r="C48" s="2053"/>
      <c r="D48" s="2054"/>
      <c r="E48" s="761"/>
      <c r="F48" s="762">
        <f>C47</f>
        <v>0</v>
      </c>
      <c r="G48" s="761"/>
      <c r="H48" s="762">
        <f>I47</f>
        <v>0</v>
      </c>
      <c r="I48" s="2057"/>
      <c r="J48" s="2058"/>
      <c r="K48" s="2061"/>
      <c r="L48" s="2062"/>
      <c r="M48" s="2062"/>
      <c r="N48" s="2054"/>
      <c r="O48" s="2066"/>
      <c r="P48" s="2067"/>
      <c r="Q48" s="2067"/>
      <c r="R48" s="2067"/>
      <c r="S48" s="2068"/>
      <c r="T48" s="773" t="s">
        <v>888</v>
      </c>
      <c r="U48" s="774"/>
      <c r="V48" s="775"/>
      <c r="W48" s="557" t="str">
        <f>IF(W47="","",VLOOKUP(W47,[10]シフト記号表!$C$6:$L$47,10,FALSE))</f>
        <v/>
      </c>
      <c r="X48" s="558" t="str">
        <f>IF(X47="","",VLOOKUP(X47,[10]シフト記号表!$C$6:$L$47,10,FALSE))</f>
        <v/>
      </c>
      <c r="Y48" s="558" t="str">
        <f>IF(Y47="","",VLOOKUP(Y47,[10]シフト記号表!$C$6:$L$47,10,FALSE))</f>
        <v/>
      </c>
      <c r="Z48" s="558" t="str">
        <f>IF(Z47="","",VLOOKUP(Z47,[10]シフト記号表!$C$6:$L$47,10,FALSE))</f>
        <v/>
      </c>
      <c r="AA48" s="558" t="str">
        <f>IF(AA47="","",VLOOKUP(AA47,[10]シフト記号表!$C$6:$L$47,10,FALSE))</f>
        <v/>
      </c>
      <c r="AB48" s="558" t="str">
        <f>IF(AB47="","",VLOOKUP(AB47,[10]シフト記号表!$C$6:$L$47,10,FALSE))</f>
        <v/>
      </c>
      <c r="AC48" s="559" t="str">
        <f>IF(AC47="","",VLOOKUP(AC47,[10]シフト記号表!$C$6:$L$47,10,FALSE))</f>
        <v/>
      </c>
      <c r="AD48" s="557" t="str">
        <f>IF(AD47="","",VLOOKUP(AD47,[10]シフト記号表!$C$6:$L$47,10,FALSE))</f>
        <v/>
      </c>
      <c r="AE48" s="558" t="str">
        <f>IF(AE47="","",VLOOKUP(AE47,[10]シフト記号表!$C$6:$L$47,10,FALSE))</f>
        <v/>
      </c>
      <c r="AF48" s="558" t="str">
        <f>IF(AF47="","",VLOOKUP(AF47,[10]シフト記号表!$C$6:$L$47,10,FALSE))</f>
        <v/>
      </c>
      <c r="AG48" s="558" t="str">
        <f>IF(AG47="","",VLOOKUP(AG47,[10]シフト記号表!$C$6:$L$47,10,FALSE))</f>
        <v/>
      </c>
      <c r="AH48" s="558" t="str">
        <f>IF(AH47="","",VLOOKUP(AH47,[10]シフト記号表!$C$6:$L$47,10,FALSE))</f>
        <v/>
      </c>
      <c r="AI48" s="558" t="str">
        <f>IF(AI47="","",VLOOKUP(AI47,[10]シフト記号表!$C$6:$L$47,10,FALSE))</f>
        <v/>
      </c>
      <c r="AJ48" s="559" t="str">
        <f>IF(AJ47="","",VLOOKUP(AJ47,[10]シフト記号表!$C$6:$L$47,10,FALSE))</f>
        <v/>
      </c>
      <c r="AK48" s="557" t="str">
        <f>IF(AK47="","",VLOOKUP(AK47,[10]シフト記号表!$C$6:$L$47,10,FALSE))</f>
        <v/>
      </c>
      <c r="AL48" s="558" t="str">
        <f>IF(AL47="","",VLOOKUP(AL47,[10]シフト記号表!$C$6:$L$47,10,FALSE))</f>
        <v/>
      </c>
      <c r="AM48" s="558" t="str">
        <f>IF(AM47="","",VLOOKUP(AM47,[10]シフト記号表!$C$6:$L$47,10,FALSE))</f>
        <v/>
      </c>
      <c r="AN48" s="558" t="str">
        <f>IF(AN47="","",VLOOKUP(AN47,[10]シフト記号表!$C$6:$L$47,10,FALSE))</f>
        <v/>
      </c>
      <c r="AO48" s="558" t="str">
        <f>IF(AO47="","",VLOOKUP(AO47,[10]シフト記号表!$C$6:$L$47,10,FALSE))</f>
        <v/>
      </c>
      <c r="AP48" s="558" t="str">
        <f>IF(AP47="","",VLOOKUP(AP47,[10]シフト記号表!$C$6:$L$47,10,FALSE))</f>
        <v/>
      </c>
      <c r="AQ48" s="559" t="str">
        <f>IF(AQ47="","",VLOOKUP(AQ47,[10]シフト記号表!$C$6:$L$47,10,FALSE))</f>
        <v/>
      </c>
      <c r="AR48" s="557" t="str">
        <f>IF(AR47="","",VLOOKUP(AR47,[10]シフト記号表!$C$6:$L$47,10,FALSE))</f>
        <v/>
      </c>
      <c r="AS48" s="558" t="str">
        <f>IF(AS47="","",VLOOKUP(AS47,[10]シフト記号表!$C$6:$L$47,10,FALSE))</f>
        <v/>
      </c>
      <c r="AT48" s="558" t="str">
        <f>IF(AT47="","",VLOOKUP(AT47,[10]シフト記号表!$C$6:$L$47,10,FALSE))</f>
        <v/>
      </c>
      <c r="AU48" s="558" t="str">
        <f>IF(AU47="","",VLOOKUP(AU47,[10]シフト記号表!$C$6:$L$47,10,FALSE))</f>
        <v/>
      </c>
      <c r="AV48" s="558" t="str">
        <f>IF(AV47="","",VLOOKUP(AV47,[10]シフト記号表!$C$6:$L$47,10,FALSE))</f>
        <v/>
      </c>
      <c r="AW48" s="558" t="str">
        <f>IF(AW47="","",VLOOKUP(AW47,[10]シフト記号表!$C$6:$L$47,10,FALSE))</f>
        <v/>
      </c>
      <c r="AX48" s="559" t="str">
        <f>IF(AX47="","",VLOOKUP(AX47,[10]シフト記号表!$C$6:$L$47,10,FALSE))</f>
        <v/>
      </c>
      <c r="AY48" s="557" t="str">
        <f>IF(AY47="","",VLOOKUP(AY47,[10]シフト記号表!$C$6:$L$47,10,FALSE))</f>
        <v/>
      </c>
      <c r="AZ48" s="558" t="str">
        <f>IF(AZ47="","",VLOOKUP(AZ47,[10]シフト記号表!$C$6:$L$47,10,FALSE))</f>
        <v/>
      </c>
      <c r="BA48" s="558" t="str">
        <f>IF(BA47="","",VLOOKUP(BA47,[10]シフト記号表!$C$6:$L$47,10,FALSE))</f>
        <v/>
      </c>
      <c r="BB48" s="2046">
        <f>IF($BE$3="４週",SUM(W48:AX48),IF($BE$3="暦月",SUM(W48:BA48),""))</f>
        <v>0</v>
      </c>
      <c r="BC48" s="2047"/>
      <c r="BD48" s="2048">
        <f>IF($BE$3="４週",BB48/4,IF($BE$3="暦月",(BB48/($BE$8/7)),""))</f>
        <v>0</v>
      </c>
      <c r="BE48" s="2047"/>
      <c r="BF48" s="2043"/>
      <c r="BG48" s="2044"/>
      <c r="BH48" s="2044"/>
      <c r="BI48" s="2044"/>
      <c r="BJ48" s="2045"/>
    </row>
    <row r="49" spans="2:62" ht="20.25" customHeight="1" x14ac:dyDescent="0.15">
      <c r="B49" s="2049">
        <f>B47+1</f>
        <v>18</v>
      </c>
      <c r="C49" s="2121"/>
      <c r="D49" s="2122"/>
      <c r="E49" s="761"/>
      <c r="F49" s="762"/>
      <c r="G49" s="761"/>
      <c r="H49" s="762"/>
      <c r="I49" s="2123"/>
      <c r="J49" s="2124"/>
      <c r="K49" s="2125"/>
      <c r="L49" s="2126"/>
      <c r="M49" s="2126"/>
      <c r="N49" s="2122"/>
      <c r="O49" s="2066"/>
      <c r="P49" s="2067"/>
      <c r="Q49" s="2067"/>
      <c r="R49" s="2067"/>
      <c r="S49" s="2068"/>
      <c r="T49" s="776" t="s">
        <v>887</v>
      </c>
      <c r="U49" s="777"/>
      <c r="V49" s="778"/>
      <c r="W49" s="549"/>
      <c r="X49" s="550"/>
      <c r="Y49" s="550"/>
      <c r="Z49" s="550"/>
      <c r="AA49" s="550"/>
      <c r="AB49" s="550"/>
      <c r="AC49" s="551"/>
      <c r="AD49" s="549"/>
      <c r="AE49" s="550"/>
      <c r="AF49" s="550"/>
      <c r="AG49" s="550"/>
      <c r="AH49" s="550"/>
      <c r="AI49" s="550"/>
      <c r="AJ49" s="551"/>
      <c r="AK49" s="549"/>
      <c r="AL49" s="550"/>
      <c r="AM49" s="550"/>
      <c r="AN49" s="550"/>
      <c r="AO49" s="550"/>
      <c r="AP49" s="550"/>
      <c r="AQ49" s="551"/>
      <c r="AR49" s="549"/>
      <c r="AS49" s="550"/>
      <c r="AT49" s="550"/>
      <c r="AU49" s="550"/>
      <c r="AV49" s="550"/>
      <c r="AW49" s="550"/>
      <c r="AX49" s="551"/>
      <c r="AY49" s="549"/>
      <c r="AZ49" s="550"/>
      <c r="BA49" s="772"/>
      <c r="BB49" s="2127"/>
      <c r="BC49" s="2128"/>
      <c r="BD49" s="2116"/>
      <c r="BE49" s="2117"/>
      <c r="BF49" s="2118"/>
      <c r="BG49" s="2119"/>
      <c r="BH49" s="2119"/>
      <c r="BI49" s="2119"/>
      <c r="BJ49" s="2120"/>
    </row>
    <row r="50" spans="2:62" ht="20.25" customHeight="1" x14ac:dyDescent="0.15">
      <c r="B50" s="2050"/>
      <c r="C50" s="2053"/>
      <c r="D50" s="2054"/>
      <c r="E50" s="761"/>
      <c r="F50" s="762">
        <f>C49</f>
        <v>0</v>
      </c>
      <c r="G50" s="761"/>
      <c r="H50" s="762">
        <f>I49</f>
        <v>0</v>
      </c>
      <c r="I50" s="2057"/>
      <c r="J50" s="2058"/>
      <c r="K50" s="2061"/>
      <c r="L50" s="2062"/>
      <c r="M50" s="2062"/>
      <c r="N50" s="2054"/>
      <c r="O50" s="2066"/>
      <c r="P50" s="2067"/>
      <c r="Q50" s="2067"/>
      <c r="R50" s="2067"/>
      <c r="S50" s="2068"/>
      <c r="T50" s="773" t="s">
        <v>888</v>
      </c>
      <c r="U50" s="774"/>
      <c r="V50" s="775"/>
      <c r="W50" s="557" t="str">
        <f>IF(W49="","",VLOOKUP(W49,[10]シフト記号表!$C$6:$L$47,10,FALSE))</f>
        <v/>
      </c>
      <c r="X50" s="558" t="str">
        <f>IF(X49="","",VLOOKUP(X49,[10]シフト記号表!$C$6:$L$47,10,FALSE))</f>
        <v/>
      </c>
      <c r="Y50" s="558" t="str">
        <f>IF(Y49="","",VLOOKUP(Y49,[10]シフト記号表!$C$6:$L$47,10,FALSE))</f>
        <v/>
      </c>
      <c r="Z50" s="558" t="str">
        <f>IF(Z49="","",VLOOKUP(Z49,[10]シフト記号表!$C$6:$L$47,10,FALSE))</f>
        <v/>
      </c>
      <c r="AA50" s="558" t="str">
        <f>IF(AA49="","",VLOOKUP(AA49,[10]シフト記号表!$C$6:$L$47,10,FALSE))</f>
        <v/>
      </c>
      <c r="AB50" s="558" t="str">
        <f>IF(AB49="","",VLOOKUP(AB49,[10]シフト記号表!$C$6:$L$47,10,FALSE))</f>
        <v/>
      </c>
      <c r="AC50" s="559" t="str">
        <f>IF(AC49="","",VLOOKUP(AC49,[10]シフト記号表!$C$6:$L$47,10,FALSE))</f>
        <v/>
      </c>
      <c r="AD50" s="557" t="str">
        <f>IF(AD49="","",VLOOKUP(AD49,[10]シフト記号表!$C$6:$L$47,10,FALSE))</f>
        <v/>
      </c>
      <c r="AE50" s="558" t="str">
        <f>IF(AE49="","",VLOOKUP(AE49,[10]シフト記号表!$C$6:$L$47,10,FALSE))</f>
        <v/>
      </c>
      <c r="AF50" s="558" t="str">
        <f>IF(AF49="","",VLOOKUP(AF49,[10]シフト記号表!$C$6:$L$47,10,FALSE))</f>
        <v/>
      </c>
      <c r="AG50" s="558" t="str">
        <f>IF(AG49="","",VLOOKUP(AG49,[10]シフト記号表!$C$6:$L$47,10,FALSE))</f>
        <v/>
      </c>
      <c r="AH50" s="558" t="str">
        <f>IF(AH49="","",VLOOKUP(AH49,[10]シフト記号表!$C$6:$L$47,10,FALSE))</f>
        <v/>
      </c>
      <c r="AI50" s="558" t="str">
        <f>IF(AI49="","",VLOOKUP(AI49,[10]シフト記号表!$C$6:$L$47,10,FALSE))</f>
        <v/>
      </c>
      <c r="AJ50" s="559" t="str">
        <f>IF(AJ49="","",VLOOKUP(AJ49,[10]シフト記号表!$C$6:$L$47,10,FALSE))</f>
        <v/>
      </c>
      <c r="AK50" s="557" t="str">
        <f>IF(AK49="","",VLOOKUP(AK49,[10]シフト記号表!$C$6:$L$47,10,FALSE))</f>
        <v/>
      </c>
      <c r="AL50" s="558" t="str">
        <f>IF(AL49="","",VLOOKUP(AL49,[10]シフト記号表!$C$6:$L$47,10,FALSE))</f>
        <v/>
      </c>
      <c r="AM50" s="558" t="str">
        <f>IF(AM49="","",VLOOKUP(AM49,[10]シフト記号表!$C$6:$L$47,10,FALSE))</f>
        <v/>
      </c>
      <c r="AN50" s="558" t="str">
        <f>IF(AN49="","",VLOOKUP(AN49,[10]シフト記号表!$C$6:$L$47,10,FALSE))</f>
        <v/>
      </c>
      <c r="AO50" s="558" t="str">
        <f>IF(AO49="","",VLOOKUP(AO49,[10]シフト記号表!$C$6:$L$47,10,FALSE))</f>
        <v/>
      </c>
      <c r="AP50" s="558" t="str">
        <f>IF(AP49="","",VLOOKUP(AP49,[10]シフト記号表!$C$6:$L$47,10,FALSE))</f>
        <v/>
      </c>
      <c r="AQ50" s="559" t="str">
        <f>IF(AQ49="","",VLOOKUP(AQ49,[10]シフト記号表!$C$6:$L$47,10,FALSE))</f>
        <v/>
      </c>
      <c r="AR50" s="557" t="str">
        <f>IF(AR49="","",VLOOKUP(AR49,[10]シフト記号表!$C$6:$L$47,10,FALSE))</f>
        <v/>
      </c>
      <c r="AS50" s="558" t="str">
        <f>IF(AS49="","",VLOOKUP(AS49,[10]シフト記号表!$C$6:$L$47,10,FALSE))</f>
        <v/>
      </c>
      <c r="AT50" s="558" t="str">
        <f>IF(AT49="","",VLOOKUP(AT49,[10]シフト記号表!$C$6:$L$47,10,FALSE))</f>
        <v/>
      </c>
      <c r="AU50" s="558" t="str">
        <f>IF(AU49="","",VLOOKUP(AU49,[10]シフト記号表!$C$6:$L$47,10,FALSE))</f>
        <v/>
      </c>
      <c r="AV50" s="558" t="str">
        <f>IF(AV49="","",VLOOKUP(AV49,[10]シフト記号表!$C$6:$L$47,10,FALSE))</f>
        <v/>
      </c>
      <c r="AW50" s="558" t="str">
        <f>IF(AW49="","",VLOOKUP(AW49,[10]シフト記号表!$C$6:$L$47,10,FALSE))</f>
        <v/>
      </c>
      <c r="AX50" s="559" t="str">
        <f>IF(AX49="","",VLOOKUP(AX49,[10]シフト記号表!$C$6:$L$47,10,FALSE))</f>
        <v/>
      </c>
      <c r="AY50" s="557" t="str">
        <f>IF(AY49="","",VLOOKUP(AY49,[10]シフト記号表!$C$6:$L$47,10,FALSE))</f>
        <v/>
      </c>
      <c r="AZ50" s="558" t="str">
        <f>IF(AZ49="","",VLOOKUP(AZ49,[10]シフト記号表!$C$6:$L$47,10,FALSE))</f>
        <v/>
      </c>
      <c r="BA50" s="558" t="str">
        <f>IF(BA49="","",VLOOKUP(BA49,[10]シフト記号表!$C$6:$L$47,10,FALSE))</f>
        <v/>
      </c>
      <c r="BB50" s="2046">
        <f>IF($BE$3="４週",SUM(W50:AX50),IF($BE$3="暦月",SUM(W50:BA50),""))</f>
        <v>0</v>
      </c>
      <c r="BC50" s="2047"/>
      <c r="BD50" s="2048">
        <f>IF($BE$3="４週",BB50/4,IF($BE$3="暦月",(BB50/($BE$8/7)),""))</f>
        <v>0</v>
      </c>
      <c r="BE50" s="2047"/>
      <c r="BF50" s="2043"/>
      <c r="BG50" s="2044"/>
      <c r="BH50" s="2044"/>
      <c r="BI50" s="2044"/>
      <c r="BJ50" s="2045"/>
    </row>
    <row r="51" spans="2:62" ht="20.25" customHeight="1" x14ac:dyDescent="0.15">
      <c r="B51" s="2049">
        <f>B49+1</f>
        <v>19</v>
      </c>
      <c r="C51" s="2121"/>
      <c r="D51" s="2122"/>
      <c r="E51" s="767"/>
      <c r="F51" s="768"/>
      <c r="G51" s="767"/>
      <c r="H51" s="768"/>
      <c r="I51" s="2123"/>
      <c r="J51" s="2124"/>
      <c r="K51" s="2125"/>
      <c r="L51" s="2126"/>
      <c r="M51" s="2126"/>
      <c r="N51" s="2122"/>
      <c r="O51" s="2066"/>
      <c r="P51" s="2067"/>
      <c r="Q51" s="2067"/>
      <c r="R51" s="2067"/>
      <c r="S51" s="2068"/>
      <c r="T51" s="769" t="s">
        <v>887</v>
      </c>
      <c r="U51" s="770"/>
      <c r="V51" s="771"/>
      <c r="W51" s="549"/>
      <c r="X51" s="550"/>
      <c r="Y51" s="550"/>
      <c r="Z51" s="550"/>
      <c r="AA51" s="550"/>
      <c r="AB51" s="550"/>
      <c r="AC51" s="551"/>
      <c r="AD51" s="549"/>
      <c r="AE51" s="550"/>
      <c r="AF51" s="550"/>
      <c r="AG51" s="550"/>
      <c r="AH51" s="550"/>
      <c r="AI51" s="550"/>
      <c r="AJ51" s="551"/>
      <c r="AK51" s="549"/>
      <c r="AL51" s="550"/>
      <c r="AM51" s="550"/>
      <c r="AN51" s="550"/>
      <c r="AO51" s="550"/>
      <c r="AP51" s="550"/>
      <c r="AQ51" s="551"/>
      <c r="AR51" s="549"/>
      <c r="AS51" s="550"/>
      <c r="AT51" s="550"/>
      <c r="AU51" s="550"/>
      <c r="AV51" s="550"/>
      <c r="AW51" s="550"/>
      <c r="AX51" s="551"/>
      <c r="AY51" s="549"/>
      <c r="AZ51" s="550"/>
      <c r="BA51" s="772"/>
      <c r="BB51" s="2127"/>
      <c r="BC51" s="2128"/>
      <c r="BD51" s="2116"/>
      <c r="BE51" s="2117"/>
      <c r="BF51" s="2118"/>
      <c r="BG51" s="2119"/>
      <c r="BH51" s="2119"/>
      <c r="BI51" s="2119"/>
      <c r="BJ51" s="2120"/>
    </row>
    <row r="52" spans="2:62" ht="20.25" customHeight="1" x14ac:dyDescent="0.15">
      <c r="B52" s="2050"/>
      <c r="C52" s="2053"/>
      <c r="D52" s="2054"/>
      <c r="E52" s="761"/>
      <c r="F52" s="762">
        <f>C51</f>
        <v>0</v>
      </c>
      <c r="G52" s="761"/>
      <c r="H52" s="762">
        <f>I51</f>
        <v>0</v>
      </c>
      <c r="I52" s="2057"/>
      <c r="J52" s="2058"/>
      <c r="K52" s="2061"/>
      <c r="L52" s="2062"/>
      <c r="M52" s="2062"/>
      <c r="N52" s="2054"/>
      <c r="O52" s="2066"/>
      <c r="P52" s="2067"/>
      <c r="Q52" s="2067"/>
      <c r="R52" s="2067"/>
      <c r="S52" s="2068"/>
      <c r="T52" s="773" t="s">
        <v>888</v>
      </c>
      <c r="U52" s="765"/>
      <c r="V52" s="766"/>
      <c r="W52" s="557" t="str">
        <f>IF(W51="","",VLOOKUP(W51,[10]シフト記号表!$C$6:$L$47,10,FALSE))</f>
        <v/>
      </c>
      <c r="X52" s="558" t="str">
        <f>IF(X51="","",VLOOKUP(X51,[10]シフト記号表!$C$6:$L$47,10,FALSE))</f>
        <v/>
      </c>
      <c r="Y52" s="558" t="str">
        <f>IF(Y51="","",VLOOKUP(Y51,[10]シフト記号表!$C$6:$L$47,10,FALSE))</f>
        <v/>
      </c>
      <c r="Z52" s="558" t="str">
        <f>IF(Z51="","",VLOOKUP(Z51,[10]シフト記号表!$C$6:$L$47,10,FALSE))</f>
        <v/>
      </c>
      <c r="AA52" s="558" t="str">
        <f>IF(AA51="","",VLOOKUP(AA51,[10]シフト記号表!$C$6:$L$47,10,FALSE))</f>
        <v/>
      </c>
      <c r="AB52" s="558" t="str">
        <f>IF(AB51="","",VLOOKUP(AB51,[10]シフト記号表!$C$6:$L$47,10,FALSE))</f>
        <v/>
      </c>
      <c r="AC52" s="559" t="str">
        <f>IF(AC51="","",VLOOKUP(AC51,[10]シフト記号表!$C$6:$L$47,10,FALSE))</f>
        <v/>
      </c>
      <c r="AD52" s="557" t="str">
        <f>IF(AD51="","",VLOOKUP(AD51,[10]シフト記号表!$C$6:$L$47,10,FALSE))</f>
        <v/>
      </c>
      <c r="AE52" s="558" t="str">
        <f>IF(AE51="","",VLOOKUP(AE51,[10]シフト記号表!$C$6:$L$47,10,FALSE))</f>
        <v/>
      </c>
      <c r="AF52" s="558" t="str">
        <f>IF(AF51="","",VLOOKUP(AF51,[10]シフト記号表!$C$6:$L$47,10,FALSE))</f>
        <v/>
      </c>
      <c r="AG52" s="558" t="str">
        <f>IF(AG51="","",VLOOKUP(AG51,[10]シフト記号表!$C$6:$L$47,10,FALSE))</f>
        <v/>
      </c>
      <c r="AH52" s="558" t="str">
        <f>IF(AH51="","",VLOOKUP(AH51,[10]シフト記号表!$C$6:$L$47,10,FALSE))</f>
        <v/>
      </c>
      <c r="AI52" s="558" t="str">
        <f>IF(AI51="","",VLOOKUP(AI51,[10]シフト記号表!$C$6:$L$47,10,FALSE))</f>
        <v/>
      </c>
      <c r="AJ52" s="559" t="str">
        <f>IF(AJ51="","",VLOOKUP(AJ51,[10]シフト記号表!$C$6:$L$47,10,FALSE))</f>
        <v/>
      </c>
      <c r="AK52" s="557" t="str">
        <f>IF(AK51="","",VLOOKUP(AK51,[10]シフト記号表!$C$6:$L$47,10,FALSE))</f>
        <v/>
      </c>
      <c r="AL52" s="558" t="str">
        <f>IF(AL51="","",VLOOKUP(AL51,[10]シフト記号表!$C$6:$L$47,10,FALSE))</f>
        <v/>
      </c>
      <c r="AM52" s="558" t="str">
        <f>IF(AM51="","",VLOOKUP(AM51,[10]シフト記号表!$C$6:$L$47,10,FALSE))</f>
        <v/>
      </c>
      <c r="AN52" s="558" t="str">
        <f>IF(AN51="","",VLOOKUP(AN51,[10]シフト記号表!$C$6:$L$47,10,FALSE))</f>
        <v/>
      </c>
      <c r="AO52" s="558" t="str">
        <f>IF(AO51="","",VLOOKUP(AO51,[10]シフト記号表!$C$6:$L$47,10,FALSE))</f>
        <v/>
      </c>
      <c r="AP52" s="558" t="str">
        <f>IF(AP51="","",VLOOKUP(AP51,[10]シフト記号表!$C$6:$L$47,10,FALSE))</f>
        <v/>
      </c>
      <c r="AQ52" s="559" t="str">
        <f>IF(AQ51="","",VLOOKUP(AQ51,[10]シフト記号表!$C$6:$L$47,10,FALSE))</f>
        <v/>
      </c>
      <c r="AR52" s="557" t="str">
        <f>IF(AR51="","",VLOOKUP(AR51,[10]シフト記号表!$C$6:$L$47,10,FALSE))</f>
        <v/>
      </c>
      <c r="AS52" s="558" t="str">
        <f>IF(AS51="","",VLOOKUP(AS51,[10]シフト記号表!$C$6:$L$47,10,FALSE))</f>
        <v/>
      </c>
      <c r="AT52" s="558" t="str">
        <f>IF(AT51="","",VLOOKUP(AT51,[10]シフト記号表!$C$6:$L$47,10,FALSE))</f>
        <v/>
      </c>
      <c r="AU52" s="558" t="str">
        <f>IF(AU51="","",VLOOKUP(AU51,[10]シフト記号表!$C$6:$L$47,10,FALSE))</f>
        <v/>
      </c>
      <c r="AV52" s="558" t="str">
        <f>IF(AV51="","",VLOOKUP(AV51,[10]シフト記号表!$C$6:$L$47,10,FALSE))</f>
        <v/>
      </c>
      <c r="AW52" s="558" t="str">
        <f>IF(AW51="","",VLOOKUP(AW51,[10]シフト記号表!$C$6:$L$47,10,FALSE))</f>
        <v/>
      </c>
      <c r="AX52" s="559" t="str">
        <f>IF(AX51="","",VLOOKUP(AX51,[10]シフト記号表!$C$6:$L$47,10,FALSE))</f>
        <v/>
      </c>
      <c r="AY52" s="557" t="str">
        <f>IF(AY51="","",VLOOKUP(AY51,[10]シフト記号表!$C$6:$L$47,10,FALSE))</f>
        <v/>
      </c>
      <c r="AZ52" s="558" t="str">
        <f>IF(AZ51="","",VLOOKUP(AZ51,[10]シフト記号表!$C$6:$L$47,10,FALSE))</f>
        <v/>
      </c>
      <c r="BA52" s="558" t="str">
        <f>IF(BA51="","",VLOOKUP(BA51,[10]シフト記号表!$C$6:$L$47,10,FALSE))</f>
        <v/>
      </c>
      <c r="BB52" s="2046">
        <f>IF($BE$3="４週",SUM(W52:AX52),IF($BE$3="暦月",SUM(W52:BA52),""))</f>
        <v>0</v>
      </c>
      <c r="BC52" s="2047"/>
      <c r="BD52" s="2048">
        <f>IF($BE$3="４週",BB52/4,IF($BE$3="暦月",(BB52/($BE$8/7)),""))</f>
        <v>0</v>
      </c>
      <c r="BE52" s="2047"/>
      <c r="BF52" s="2043"/>
      <c r="BG52" s="2044"/>
      <c r="BH52" s="2044"/>
      <c r="BI52" s="2044"/>
      <c r="BJ52" s="2045"/>
    </row>
    <row r="53" spans="2:62" ht="20.25" customHeight="1" x14ac:dyDescent="0.15">
      <c r="B53" s="2049">
        <f>B51+1</f>
        <v>20</v>
      </c>
      <c r="C53" s="2121"/>
      <c r="D53" s="2122"/>
      <c r="E53" s="767"/>
      <c r="F53" s="768"/>
      <c r="G53" s="767"/>
      <c r="H53" s="768"/>
      <c r="I53" s="2123"/>
      <c r="J53" s="2124"/>
      <c r="K53" s="2125"/>
      <c r="L53" s="2126"/>
      <c r="M53" s="2126"/>
      <c r="N53" s="2122"/>
      <c r="O53" s="2066"/>
      <c r="P53" s="2067"/>
      <c r="Q53" s="2067"/>
      <c r="R53" s="2067"/>
      <c r="S53" s="2068"/>
      <c r="T53" s="769" t="s">
        <v>887</v>
      </c>
      <c r="U53" s="770"/>
      <c r="V53" s="771"/>
      <c r="W53" s="549"/>
      <c r="X53" s="550"/>
      <c r="Y53" s="550"/>
      <c r="Z53" s="550"/>
      <c r="AA53" s="550"/>
      <c r="AB53" s="550"/>
      <c r="AC53" s="551"/>
      <c r="AD53" s="549"/>
      <c r="AE53" s="550"/>
      <c r="AF53" s="550"/>
      <c r="AG53" s="550"/>
      <c r="AH53" s="550"/>
      <c r="AI53" s="550"/>
      <c r="AJ53" s="551"/>
      <c r="AK53" s="549"/>
      <c r="AL53" s="550"/>
      <c r="AM53" s="550"/>
      <c r="AN53" s="550"/>
      <c r="AO53" s="550"/>
      <c r="AP53" s="550"/>
      <c r="AQ53" s="551"/>
      <c r="AR53" s="549"/>
      <c r="AS53" s="550"/>
      <c r="AT53" s="550"/>
      <c r="AU53" s="550"/>
      <c r="AV53" s="550"/>
      <c r="AW53" s="550"/>
      <c r="AX53" s="551"/>
      <c r="AY53" s="549"/>
      <c r="AZ53" s="550"/>
      <c r="BA53" s="772"/>
      <c r="BB53" s="2127"/>
      <c r="BC53" s="2128"/>
      <c r="BD53" s="2116"/>
      <c r="BE53" s="2117"/>
      <c r="BF53" s="2118"/>
      <c r="BG53" s="2119"/>
      <c r="BH53" s="2119"/>
      <c r="BI53" s="2119"/>
      <c r="BJ53" s="2120"/>
    </row>
    <row r="54" spans="2:62" ht="20.25" customHeight="1" x14ac:dyDescent="0.15">
      <c r="B54" s="2050"/>
      <c r="C54" s="2053"/>
      <c r="D54" s="2054"/>
      <c r="E54" s="761"/>
      <c r="F54" s="762">
        <f>C53</f>
        <v>0</v>
      </c>
      <c r="G54" s="761"/>
      <c r="H54" s="762">
        <f>I53</f>
        <v>0</v>
      </c>
      <c r="I54" s="2057"/>
      <c r="J54" s="2058"/>
      <c r="K54" s="2061"/>
      <c r="L54" s="2062"/>
      <c r="M54" s="2062"/>
      <c r="N54" s="2054"/>
      <c r="O54" s="2066"/>
      <c r="P54" s="2067"/>
      <c r="Q54" s="2067"/>
      <c r="R54" s="2067"/>
      <c r="S54" s="2068"/>
      <c r="T54" s="773" t="s">
        <v>888</v>
      </c>
      <c r="U54" s="774"/>
      <c r="V54" s="775"/>
      <c r="W54" s="557" t="str">
        <f>IF(W53="","",VLOOKUP(W53,[10]シフト記号表!$C$6:$L$47,10,FALSE))</f>
        <v/>
      </c>
      <c r="X54" s="558" t="str">
        <f>IF(X53="","",VLOOKUP(X53,[10]シフト記号表!$C$6:$L$47,10,FALSE))</f>
        <v/>
      </c>
      <c r="Y54" s="558" t="str">
        <f>IF(Y53="","",VLOOKUP(Y53,[10]シフト記号表!$C$6:$L$47,10,FALSE))</f>
        <v/>
      </c>
      <c r="Z54" s="558" t="str">
        <f>IF(Z53="","",VLOOKUP(Z53,[10]シフト記号表!$C$6:$L$47,10,FALSE))</f>
        <v/>
      </c>
      <c r="AA54" s="558" t="str">
        <f>IF(AA53="","",VLOOKUP(AA53,[10]シフト記号表!$C$6:$L$47,10,FALSE))</f>
        <v/>
      </c>
      <c r="AB54" s="558" t="str">
        <f>IF(AB53="","",VLOOKUP(AB53,[10]シフト記号表!$C$6:$L$47,10,FALSE))</f>
        <v/>
      </c>
      <c r="AC54" s="559" t="str">
        <f>IF(AC53="","",VLOOKUP(AC53,[10]シフト記号表!$C$6:$L$47,10,FALSE))</f>
        <v/>
      </c>
      <c r="AD54" s="557" t="str">
        <f>IF(AD53="","",VLOOKUP(AD53,[10]シフト記号表!$C$6:$L$47,10,FALSE))</f>
        <v/>
      </c>
      <c r="AE54" s="558" t="str">
        <f>IF(AE53="","",VLOOKUP(AE53,[10]シフト記号表!$C$6:$L$47,10,FALSE))</f>
        <v/>
      </c>
      <c r="AF54" s="558" t="str">
        <f>IF(AF53="","",VLOOKUP(AF53,[10]シフト記号表!$C$6:$L$47,10,FALSE))</f>
        <v/>
      </c>
      <c r="AG54" s="558" t="str">
        <f>IF(AG53="","",VLOOKUP(AG53,[10]シフト記号表!$C$6:$L$47,10,FALSE))</f>
        <v/>
      </c>
      <c r="AH54" s="558" t="str">
        <f>IF(AH53="","",VLOOKUP(AH53,[10]シフト記号表!$C$6:$L$47,10,FALSE))</f>
        <v/>
      </c>
      <c r="AI54" s="558" t="str">
        <f>IF(AI53="","",VLOOKUP(AI53,[10]シフト記号表!$C$6:$L$47,10,FALSE))</f>
        <v/>
      </c>
      <c r="AJ54" s="559" t="str">
        <f>IF(AJ53="","",VLOOKUP(AJ53,[10]シフト記号表!$C$6:$L$47,10,FALSE))</f>
        <v/>
      </c>
      <c r="AK54" s="557" t="str">
        <f>IF(AK53="","",VLOOKUP(AK53,[10]シフト記号表!$C$6:$L$47,10,FALSE))</f>
        <v/>
      </c>
      <c r="AL54" s="558" t="str">
        <f>IF(AL53="","",VLOOKUP(AL53,[10]シフト記号表!$C$6:$L$47,10,FALSE))</f>
        <v/>
      </c>
      <c r="AM54" s="558" t="str">
        <f>IF(AM53="","",VLOOKUP(AM53,[10]シフト記号表!$C$6:$L$47,10,FALSE))</f>
        <v/>
      </c>
      <c r="AN54" s="558" t="str">
        <f>IF(AN53="","",VLOOKUP(AN53,[10]シフト記号表!$C$6:$L$47,10,FALSE))</f>
        <v/>
      </c>
      <c r="AO54" s="558" t="str">
        <f>IF(AO53="","",VLOOKUP(AO53,[10]シフト記号表!$C$6:$L$47,10,FALSE))</f>
        <v/>
      </c>
      <c r="AP54" s="558" t="str">
        <f>IF(AP53="","",VLOOKUP(AP53,[10]シフト記号表!$C$6:$L$47,10,FALSE))</f>
        <v/>
      </c>
      <c r="AQ54" s="559" t="str">
        <f>IF(AQ53="","",VLOOKUP(AQ53,[10]シフト記号表!$C$6:$L$47,10,FALSE))</f>
        <v/>
      </c>
      <c r="AR54" s="557" t="str">
        <f>IF(AR53="","",VLOOKUP(AR53,[10]シフト記号表!$C$6:$L$47,10,FALSE))</f>
        <v/>
      </c>
      <c r="AS54" s="558" t="str">
        <f>IF(AS53="","",VLOOKUP(AS53,[10]シフト記号表!$C$6:$L$47,10,FALSE))</f>
        <v/>
      </c>
      <c r="AT54" s="558" t="str">
        <f>IF(AT53="","",VLOOKUP(AT53,[10]シフト記号表!$C$6:$L$47,10,FALSE))</f>
        <v/>
      </c>
      <c r="AU54" s="558" t="str">
        <f>IF(AU53="","",VLOOKUP(AU53,[10]シフト記号表!$C$6:$L$47,10,FALSE))</f>
        <v/>
      </c>
      <c r="AV54" s="558" t="str">
        <f>IF(AV53="","",VLOOKUP(AV53,[10]シフト記号表!$C$6:$L$47,10,FALSE))</f>
        <v/>
      </c>
      <c r="AW54" s="558" t="str">
        <f>IF(AW53="","",VLOOKUP(AW53,[10]シフト記号表!$C$6:$L$47,10,FALSE))</f>
        <v/>
      </c>
      <c r="AX54" s="559" t="str">
        <f>IF(AX53="","",VLOOKUP(AX53,[10]シフト記号表!$C$6:$L$47,10,FALSE))</f>
        <v/>
      </c>
      <c r="AY54" s="557" t="str">
        <f>IF(AY53="","",VLOOKUP(AY53,[10]シフト記号表!$C$6:$L$47,10,FALSE))</f>
        <v/>
      </c>
      <c r="AZ54" s="558" t="str">
        <f>IF(AZ53="","",VLOOKUP(AZ53,[10]シフト記号表!$C$6:$L$47,10,FALSE))</f>
        <v/>
      </c>
      <c r="BA54" s="558" t="str">
        <f>IF(BA53="","",VLOOKUP(BA53,[10]シフト記号表!$C$6:$L$47,10,FALSE))</f>
        <v/>
      </c>
      <c r="BB54" s="2046">
        <f>IF($BE$3="４週",SUM(W54:AX54),IF($BE$3="暦月",SUM(W54:BA54),""))</f>
        <v>0</v>
      </c>
      <c r="BC54" s="2047"/>
      <c r="BD54" s="2048">
        <f>IF($BE$3="４週",BB54/4,IF($BE$3="暦月",(BB54/($BE$8/7)),""))</f>
        <v>0</v>
      </c>
      <c r="BE54" s="2047"/>
      <c r="BF54" s="2043"/>
      <c r="BG54" s="2044"/>
      <c r="BH54" s="2044"/>
      <c r="BI54" s="2044"/>
      <c r="BJ54" s="2045"/>
    </row>
    <row r="55" spans="2:62" ht="20.25" customHeight="1" x14ac:dyDescent="0.15">
      <c r="B55" s="2049">
        <f>B53+1</f>
        <v>21</v>
      </c>
      <c r="C55" s="2121"/>
      <c r="D55" s="2122"/>
      <c r="E55" s="761"/>
      <c r="F55" s="762"/>
      <c r="G55" s="761"/>
      <c r="H55" s="762"/>
      <c r="I55" s="2123"/>
      <c r="J55" s="2124"/>
      <c r="K55" s="2125"/>
      <c r="L55" s="2126"/>
      <c r="M55" s="2126"/>
      <c r="N55" s="2122"/>
      <c r="O55" s="2066"/>
      <c r="P55" s="2067"/>
      <c r="Q55" s="2067"/>
      <c r="R55" s="2067"/>
      <c r="S55" s="2068"/>
      <c r="T55" s="776" t="s">
        <v>887</v>
      </c>
      <c r="U55" s="777"/>
      <c r="V55" s="778"/>
      <c r="W55" s="549"/>
      <c r="X55" s="550"/>
      <c r="Y55" s="550"/>
      <c r="Z55" s="550"/>
      <c r="AA55" s="550"/>
      <c r="AB55" s="550"/>
      <c r="AC55" s="551"/>
      <c r="AD55" s="549"/>
      <c r="AE55" s="550"/>
      <c r="AF55" s="550"/>
      <c r="AG55" s="550"/>
      <c r="AH55" s="550"/>
      <c r="AI55" s="550"/>
      <c r="AJ55" s="551"/>
      <c r="AK55" s="549"/>
      <c r="AL55" s="550"/>
      <c r="AM55" s="550"/>
      <c r="AN55" s="550"/>
      <c r="AO55" s="550"/>
      <c r="AP55" s="550"/>
      <c r="AQ55" s="551"/>
      <c r="AR55" s="549"/>
      <c r="AS55" s="550"/>
      <c r="AT55" s="550"/>
      <c r="AU55" s="550"/>
      <c r="AV55" s="550"/>
      <c r="AW55" s="550"/>
      <c r="AX55" s="551"/>
      <c r="AY55" s="549"/>
      <c r="AZ55" s="550"/>
      <c r="BA55" s="772"/>
      <c r="BB55" s="2127"/>
      <c r="BC55" s="2128"/>
      <c r="BD55" s="2116"/>
      <c r="BE55" s="2117"/>
      <c r="BF55" s="2118"/>
      <c r="BG55" s="2119"/>
      <c r="BH55" s="2119"/>
      <c r="BI55" s="2119"/>
      <c r="BJ55" s="2120"/>
    </row>
    <row r="56" spans="2:62" ht="20.25" customHeight="1" x14ac:dyDescent="0.15">
      <c r="B56" s="2050"/>
      <c r="C56" s="2053"/>
      <c r="D56" s="2054"/>
      <c r="E56" s="761"/>
      <c r="F56" s="762">
        <f>C55</f>
        <v>0</v>
      </c>
      <c r="G56" s="761"/>
      <c r="H56" s="762">
        <f>I55</f>
        <v>0</v>
      </c>
      <c r="I56" s="2057"/>
      <c r="J56" s="2058"/>
      <c r="K56" s="2061"/>
      <c r="L56" s="2062"/>
      <c r="M56" s="2062"/>
      <c r="N56" s="2054"/>
      <c r="O56" s="2066"/>
      <c r="P56" s="2067"/>
      <c r="Q56" s="2067"/>
      <c r="R56" s="2067"/>
      <c r="S56" s="2068"/>
      <c r="T56" s="773" t="s">
        <v>888</v>
      </c>
      <c r="U56" s="774"/>
      <c r="V56" s="775"/>
      <c r="W56" s="557" t="str">
        <f>IF(W55="","",VLOOKUP(W55,[10]シフト記号表!$C$6:$L$47,10,FALSE))</f>
        <v/>
      </c>
      <c r="X56" s="558" t="str">
        <f>IF(X55="","",VLOOKUP(X55,[10]シフト記号表!$C$6:$L$47,10,FALSE))</f>
        <v/>
      </c>
      <c r="Y56" s="558" t="str">
        <f>IF(Y55="","",VLOOKUP(Y55,[10]シフト記号表!$C$6:$L$47,10,FALSE))</f>
        <v/>
      </c>
      <c r="Z56" s="558" t="str">
        <f>IF(Z55="","",VLOOKUP(Z55,[10]シフト記号表!$C$6:$L$47,10,FALSE))</f>
        <v/>
      </c>
      <c r="AA56" s="558" t="str">
        <f>IF(AA55="","",VLOOKUP(AA55,[10]シフト記号表!$C$6:$L$47,10,FALSE))</f>
        <v/>
      </c>
      <c r="AB56" s="558" t="str">
        <f>IF(AB55="","",VLOOKUP(AB55,[10]シフト記号表!$C$6:$L$47,10,FALSE))</f>
        <v/>
      </c>
      <c r="AC56" s="559" t="str">
        <f>IF(AC55="","",VLOOKUP(AC55,[10]シフト記号表!$C$6:$L$47,10,FALSE))</f>
        <v/>
      </c>
      <c r="AD56" s="557" t="str">
        <f>IF(AD55="","",VLOOKUP(AD55,[10]シフト記号表!$C$6:$L$47,10,FALSE))</f>
        <v/>
      </c>
      <c r="AE56" s="558" t="str">
        <f>IF(AE55="","",VLOOKUP(AE55,[10]シフト記号表!$C$6:$L$47,10,FALSE))</f>
        <v/>
      </c>
      <c r="AF56" s="558" t="str">
        <f>IF(AF55="","",VLOOKUP(AF55,[10]シフト記号表!$C$6:$L$47,10,FALSE))</f>
        <v/>
      </c>
      <c r="AG56" s="558" t="str">
        <f>IF(AG55="","",VLOOKUP(AG55,[10]シフト記号表!$C$6:$L$47,10,FALSE))</f>
        <v/>
      </c>
      <c r="AH56" s="558" t="str">
        <f>IF(AH55="","",VLOOKUP(AH55,[10]シフト記号表!$C$6:$L$47,10,FALSE))</f>
        <v/>
      </c>
      <c r="AI56" s="558" t="str">
        <f>IF(AI55="","",VLOOKUP(AI55,[10]シフト記号表!$C$6:$L$47,10,FALSE))</f>
        <v/>
      </c>
      <c r="AJ56" s="559" t="str">
        <f>IF(AJ55="","",VLOOKUP(AJ55,[10]シフト記号表!$C$6:$L$47,10,FALSE))</f>
        <v/>
      </c>
      <c r="AK56" s="557" t="str">
        <f>IF(AK55="","",VLOOKUP(AK55,[10]シフト記号表!$C$6:$L$47,10,FALSE))</f>
        <v/>
      </c>
      <c r="AL56" s="558" t="str">
        <f>IF(AL55="","",VLOOKUP(AL55,[10]シフト記号表!$C$6:$L$47,10,FALSE))</f>
        <v/>
      </c>
      <c r="AM56" s="558" t="str">
        <f>IF(AM55="","",VLOOKUP(AM55,[10]シフト記号表!$C$6:$L$47,10,FALSE))</f>
        <v/>
      </c>
      <c r="AN56" s="558" t="str">
        <f>IF(AN55="","",VLOOKUP(AN55,[10]シフト記号表!$C$6:$L$47,10,FALSE))</f>
        <v/>
      </c>
      <c r="AO56" s="558" t="str">
        <f>IF(AO55="","",VLOOKUP(AO55,[10]シフト記号表!$C$6:$L$47,10,FALSE))</f>
        <v/>
      </c>
      <c r="AP56" s="558" t="str">
        <f>IF(AP55="","",VLOOKUP(AP55,[10]シフト記号表!$C$6:$L$47,10,FALSE))</f>
        <v/>
      </c>
      <c r="AQ56" s="559" t="str">
        <f>IF(AQ55="","",VLOOKUP(AQ55,[10]シフト記号表!$C$6:$L$47,10,FALSE))</f>
        <v/>
      </c>
      <c r="AR56" s="557" t="str">
        <f>IF(AR55="","",VLOOKUP(AR55,[10]シフト記号表!$C$6:$L$47,10,FALSE))</f>
        <v/>
      </c>
      <c r="AS56" s="558" t="str">
        <f>IF(AS55="","",VLOOKUP(AS55,[10]シフト記号表!$C$6:$L$47,10,FALSE))</f>
        <v/>
      </c>
      <c r="AT56" s="558" t="str">
        <f>IF(AT55="","",VLOOKUP(AT55,[10]シフト記号表!$C$6:$L$47,10,FALSE))</f>
        <v/>
      </c>
      <c r="AU56" s="558" t="str">
        <f>IF(AU55="","",VLOOKUP(AU55,[10]シフト記号表!$C$6:$L$47,10,FALSE))</f>
        <v/>
      </c>
      <c r="AV56" s="558" t="str">
        <f>IF(AV55="","",VLOOKUP(AV55,[10]シフト記号表!$C$6:$L$47,10,FALSE))</f>
        <v/>
      </c>
      <c r="AW56" s="558" t="str">
        <f>IF(AW55="","",VLOOKUP(AW55,[10]シフト記号表!$C$6:$L$47,10,FALSE))</f>
        <v/>
      </c>
      <c r="AX56" s="559" t="str">
        <f>IF(AX55="","",VLOOKUP(AX55,[10]シフト記号表!$C$6:$L$47,10,FALSE))</f>
        <v/>
      </c>
      <c r="AY56" s="557" t="str">
        <f>IF(AY55="","",VLOOKUP(AY55,[10]シフト記号表!$C$6:$L$47,10,FALSE))</f>
        <v/>
      </c>
      <c r="AZ56" s="558" t="str">
        <f>IF(AZ55="","",VLOOKUP(AZ55,[10]シフト記号表!$C$6:$L$47,10,FALSE))</f>
        <v/>
      </c>
      <c r="BA56" s="558" t="str">
        <f>IF(BA55="","",VLOOKUP(BA55,[10]シフト記号表!$C$6:$L$47,10,FALSE))</f>
        <v/>
      </c>
      <c r="BB56" s="2046">
        <f>IF($BE$3="４週",SUM(W56:AX56),IF($BE$3="暦月",SUM(W56:BA56),""))</f>
        <v>0</v>
      </c>
      <c r="BC56" s="2047"/>
      <c r="BD56" s="2048">
        <f>IF($BE$3="４週",BB56/4,IF($BE$3="暦月",(BB56/($BE$8/7)),""))</f>
        <v>0</v>
      </c>
      <c r="BE56" s="2047"/>
      <c r="BF56" s="2043"/>
      <c r="BG56" s="2044"/>
      <c r="BH56" s="2044"/>
      <c r="BI56" s="2044"/>
      <c r="BJ56" s="2045"/>
    </row>
    <row r="57" spans="2:62" ht="20.25" customHeight="1" x14ac:dyDescent="0.15">
      <c r="B57" s="2049">
        <f>B55+1</f>
        <v>22</v>
      </c>
      <c r="C57" s="2121"/>
      <c r="D57" s="2122"/>
      <c r="E57" s="761"/>
      <c r="F57" s="762"/>
      <c r="G57" s="761"/>
      <c r="H57" s="762"/>
      <c r="I57" s="2123"/>
      <c r="J57" s="2124"/>
      <c r="K57" s="2125"/>
      <c r="L57" s="2126"/>
      <c r="M57" s="2126"/>
      <c r="N57" s="2122"/>
      <c r="O57" s="2066"/>
      <c r="P57" s="2067"/>
      <c r="Q57" s="2067"/>
      <c r="R57" s="2067"/>
      <c r="S57" s="2068"/>
      <c r="T57" s="776" t="s">
        <v>887</v>
      </c>
      <c r="U57" s="777"/>
      <c r="V57" s="778"/>
      <c r="W57" s="549"/>
      <c r="X57" s="550"/>
      <c r="Y57" s="550"/>
      <c r="Z57" s="550"/>
      <c r="AA57" s="550"/>
      <c r="AB57" s="550"/>
      <c r="AC57" s="551"/>
      <c r="AD57" s="549"/>
      <c r="AE57" s="550"/>
      <c r="AF57" s="550"/>
      <c r="AG57" s="550"/>
      <c r="AH57" s="550"/>
      <c r="AI57" s="550"/>
      <c r="AJ57" s="551"/>
      <c r="AK57" s="549"/>
      <c r="AL57" s="550"/>
      <c r="AM57" s="550"/>
      <c r="AN57" s="550"/>
      <c r="AO57" s="550"/>
      <c r="AP57" s="550"/>
      <c r="AQ57" s="551"/>
      <c r="AR57" s="549"/>
      <c r="AS57" s="550"/>
      <c r="AT57" s="550"/>
      <c r="AU57" s="550"/>
      <c r="AV57" s="550"/>
      <c r="AW57" s="550"/>
      <c r="AX57" s="551"/>
      <c r="AY57" s="549"/>
      <c r="AZ57" s="550"/>
      <c r="BA57" s="772"/>
      <c r="BB57" s="2127"/>
      <c r="BC57" s="2128"/>
      <c r="BD57" s="2116"/>
      <c r="BE57" s="2117"/>
      <c r="BF57" s="2118"/>
      <c r="BG57" s="2119"/>
      <c r="BH57" s="2119"/>
      <c r="BI57" s="2119"/>
      <c r="BJ57" s="2120"/>
    </row>
    <row r="58" spans="2:62" ht="20.25" customHeight="1" x14ac:dyDescent="0.15">
      <c r="B58" s="2050"/>
      <c r="C58" s="2053"/>
      <c r="D58" s="2054"/>
      <c r="E58" s="761"/>
      <c r="F58" s="762">
        <f>C57</f>
        <v>0</v>
      </c>
      <c r="G58" s="761"/>
      <c r="H58" s="762">
        <f>I57</f>
        <v>0</v>
      </c>
      <c r="I58" s="2057"/>
      <c r="J58" s="2058"/>
      <c r="K58" s="2061"/>
      <c r="L58" s="2062"/>
      <c r="M58" s="2062"/>
      <c r="N58" s="2054"/>
      <c r="O58" s="2066"/>
      <c r="P58" s="2067"/>
      <c r="Q58" s="2067"/>
      <c r="R58" s="2067"/>
      <c r="S58" s="2068"/>
      <c r="T58" s="773" t="s">
        <v>888</v>
      </c>
      <c r="U58" s="774"/>
      <c r="V58" s="775"/>
      <c r="W58" s="557" t="str">
        <f>IF(W57="","",VLOOKUP(W57,[10]シフト記号表!$C$6:$L$47,10,FALSE))</f>
        <v/>
      </c>
      <c r="X58" s="558" t="str">
        <f>IF(X57="","",VLOOKUP(X57,[10]シフト記号表!$C$6:$L$47,10,FALSE))</f>
        <v/>
      </c>
      <c r="Y58" s="558" t="str">
        <f>IF(Y57="","",VLOOKUP(Y57,[10]シフト記号表!$C$6:$L$47,10,FALSE))</f>
        <v/>
      </c>
      <c r="Z58" s="558" t="str">
        <f>IF(Z57="","",VLOOKUP(Z57,[10]シフト記号表!$C$6:$L$47,10,FALSE))</f>
        <v/>
      </c>
      <c r="AA58" s="558" t="str">
        <f>IF(AA57="","",VLOOKUP(AA57,[10]シフト記号表!$C$6:$L$47,10,FALSE))</f>
        <v/>
      </c>
      <c r="AB58" s="558" t="str">
        <f>IF(AB57="","",VLOOKUP(AB57,[10]シフト記号表!$C$6:$L$47,10,FALSE))</f>
        <v/>
      </c>
      <c r="AC58" s="559" t="str">
        <f>IF(AC57="","",VLOOKUP(AC57,[10]シフト記号表!$C$6:$L$47,10,FALSE))</f>
        <v/>
      </c>
      <c r="AD58" s="557" t="str">
        <f>IF(AD57="","",VLOOKUP(AD57,[10]シフト記号表!$C$6:$L$47,10,FALSE))</f>
        <v/>
      </c>
      <c r="AE58" s="558" t="str">
        <f>IF(AE57="","",VLOOKUP(AE57,[10]シフト記号表!$C$6:$L$47,10,FALSE))</f>
        <v/>
      </c>
      <c r="AF58" s="558" t="str">
        <f>IF(AF57="","",VLOOKUP(AF57,[10]シフト記号表!$C$6:$L$47,10,FALSE))</f>
        <v/>
      </c>
      <c r="AG58" s="558" t="str">
        <f>IF(AG57="","",VLOOKUP(AG57,[10]シフト記号表!$C$6:$L$47,10,FALSE))</f>
        <v/>
      </c>
      <c r="AH58" s="558" t="str">
        <f>IF(AH57="","",VLOOKUP(AH57,[10]シフト記号表!$C$6:$L$47,10,FALSE))</f>
        <v/>
      </c>
      <c r="AI58" s="558" t="str">
        <f>IF(AI57="","",VLOOKUP(AI57,[10]シフト記号表!$C$6:$L$47,10,FALSE))</f>
        <v/>
      </c>
      <c r="AJ58" s="559" t="str">
        <f>IF(AJ57="","",VLOOKUP(AJ57,[10]シフト記号表!$C$6:$L$47,10,FALSE))</f>
        <v/>
      </c>
      <c r="AK58" s="557" t="str">
        <f>IF(AK57="","",VLOOKUP(AK57,[10]シフト記号表!$C$6:$L$47,10,FALSE))</f>
        <v/>
      </c>
      <c r="AL58" s="558" t="str">
        <f>IF(AL57="","",VLOOKUP(AL57,[10]シフト記号表!$C$6:$L$47,10,FALSE))</f>
        <v/>
      </c>
      <c r="AM58" s="558" t="str">
        <f>IF(AM57="","",VLOOKUP(AM57,[10]シフト記号表!$C$6:$L$47,10,FALSE))</f>
        <v/>
      </c>
      <c r="AN58" s="558" t="str">
        <f>IF(AN57="","",VLOOKUP(AN57,[10]シフト記号表!$C$6:$L$47,10,FALSE))</f>
        <v/>
      </c>
      <c r="AO58" s="558" t="str">
        <f>IF(AO57="","",VLOOKUP(AO57,[10]シフト記号表!$C$6:$L$47,10,FALSE))</f>
        <v/>
      </c>
      <c r="AP58" s="558" t="str">
        <f>IF(AP57="","",VLOOKUP(AP57,[10]シフト記号表!$C$6:$L$47,10,FALSE))</f>
        <v/>
      </c>
      <c r="AQ58" s="559" t="str">
        <f>IF(AQ57="","",VLOOKUP(AQ57,[10]シフト記号表!$C$6:$L$47,10,FALSE))</f>
        <v/>
      </c>
      <c r="AR58" s="557" t="str">
        <f>IF(AR57="","",VLOOKUP(AR57,[10]シフト記号表!$C$6:$L$47,10,FALSE))</f>
        <v/>
      </c>
      <c r="AS58" s="558" t="str">
        <f>IF(AS57="","",VLOOKUP(AS57,[10]シフト記号表!$C$6:$L$47,10,FALSE))</f>
        <v/>
      </c>
      <c r="AT58" s="558" t="str">
        <f>IF(AT57="","",VLOOKUP(AT57,[10]シフト記号表!$C$6:$L$47,10,FALSE))</f>
        <v/>
      </c>
      <c r="AU58" s="558" t="str">
        <f>IF(AU57="","",VLOOKUP(AU57,[10]シフト記号表!$C$6:$L$47,10,FALSE))</f>
        <v/>
      </c>
      <c r="AV58" s="558" t="str">
        <f>IF(AV57="","",VLOOKUP(AV57,[10]シフト記号表!$C$6:$L$47,10,FALSE))</f>
        <v/>
      </c>
      <c r="AW58" s="558" t="str">
        <f>IF(AW57="","",VLOOKUP(AW57,[10]シフト記号表!$C$6:$L$47,10,FALSE))</f>
        <v/>
      </c>
      <c r="AX58" s="559" t="str">
        <f>IF(AX57="","",VLOOKUP(AX57,[10]シフト記号表!$C$6:$L$47,10,FALSE))</f>
        <v/>
      </c>
      <c r="AY58" s="557" t="str">
        <f>IF(AY57="","",VLOOKUP(AY57,[10]シフト記号表!$C$6:$L$47,10,FALSE))</f>
        <v/>
      </c>
      <c r="AZ58" s="558" t="str">
        <f>IF(AZ57="","",VLOOKUP(AZ57,[10]シフト記号表!$C$6:$L$47,10,FALSE))</f>
        <v/>
      </c>
      <c r="BA58" s="558" t="str">
        <f>IF(BA57="","",VLOOKUP(BA57,[10]シフト記号表!$C$6:$L$47,10,FALSE))</f>
        <v/>
      </c>
      <c r="BB58" s="2046">
        <f>IF($BE$3="４週",SUM(W58:AX58),IF($BE$3="暦月",SUM(W58:BA58),""))</f>
        <v>0</v>
      </c>
      <c r="BC58" s="2047"/>
      <c r="BD58" s="2048">
        <f>IF($BE$3="４週",BB58/4,IF($BE$3="暦月",(BB58/($BE$8/7)),""))</f>
        <v>0</v>
      </c>
      <c r="BE58" s="2047"/>
      <c r="BF58" s="2043"/>
      <c r="BG58" s="2044"/>
      <c r="BH58" s="2044"/>
      <c r="BI58" s="2044"/>
      <c r="BJ58" s="2045"/>
    </row>
    <row r="59" spans="2:62" ht="20.25" customHeight="1" x14ac:dyDescent="0.15">
      <c r="B59" s="2049">
        <f>B57+1</f>
        <v>23</v>
      </c>
      <c r="C59" s="2121"/>
      <c r="D59" s="2122"/>
      <c r="E59" s="761"/>
      <c r="F59" s="762"/>
      <c r="G59" s="761"/>
      <c r="H59" s="762"/>
      <c r="I59" s="2123"/>
      <c r="J59" s="2124"/>
      <c r="K59" s="2125"/>
      <c r="L59" s="2126"/>
      <c r="M59" s="2126"/>
      <c r="N59" s="2122"/>
      <c r="O59" s="2066"/>
      <c r="P59" s="2067"/>
      <c r="Q59" s="2067"/>
      <c r="R59" s="2067"/>
      <c r="S59" s="2068"/>
      <c r="T59" s="776" t="s">
        <v>887</v>
      </c>
      <c r="U59" s="777"/>
      <c r="V59" s="778"/>
      <c r="W59" s="549"/>
      <c r="X59" s="550"/>
      <c r="Y59" s="550"/>
      <c r="Z59" s="550"/>
      <c r="AA59" s="550"/>
      <c r="AB59" s="550"/>
      <c r="AC59" s="551"/>
      <c r="AD59" s="549"/>
      <c r="AE59" s="550"/>
      <c r="AF59" s="550"/>
      <c r="AG59" s="550"/>
      <c r="AH59" s="550"/>
      <c r="AI59" s="550"/>
      <c r="AJ59" s="551"/>
      <c r="AK59" s="549"/>
      <c r="AL59" s="550"/>
      <c r="AM59" s="550"/>
      <c r="AN59" s="550"/>
      <c r="AO59" s="550"/>
      <c r="AP59" s="550"/>
      <c r="AQ59" s="551"/>
      <c r="AR59" s="549"/>
      <c r="AS59" s="550"/>
      <c r="AT59" s="550"/>
      <c r="AU59" s="550"/>
      <c r="AV59" s="550"/>
      <c r="AW59" s="550"/>
      <c r="AX59" s="551"/>
      <c r="AY59" s="549"/>
      <c r="AZ59" s="550"/>
      <c r="BA59" s="772"/>
      <c r="BB59" s="2127"/>
      <c r="BC59" s="2128"/>
      <c r="BD59" s="2116"/>
      <c r="BE59" s="2117"/>
      <c r="BF59" s="2118"/>
      <c r="BG59" s="2119"/>
      <c r="BH59" s="2119"/>
      <c r="BI59" s="2119"/>
      <c r="BJ59" s="2120"/>
    </row>
    <row r="60" spans="2:62" ht="20.25" customHeight="1" x14ac:dyDescent="0.15">
      <c r="B60" s="2050"/>
      <c r="C60" s="2053"/>
      <c r="D60" s="2054"/>
      <c r="E60" s="761"/>
      <c r="F60" s="762">
        <f>C59</f>
        <v>0</v>
      </c>
      <c r="G60" s="761"/>
      <c r="H60" s="762">
        <f>I59</f>
        <v>0</v>
      </c>
      <c r="I60" s="2057"/>
      <c r="J60" s="2058"/>
      <c r="K60" s="2061"/>
      <c r="L60" s="2062"/>
      <c r="M60" s="2062"/>
      <c r="N60" s="2054"/>
      <c r="O60" s="2066"/>
      <c r="P60" s="2067"/>
      <c r="Q60" s="2067"/>
      <c r="R60" s="2067"/>
      <c r="S60" s="2068"/>
      <c r="T60" s="773" t="s">
        <v>888</v>
      </c>
      <c r="U60" s="774"/>
      <c r="V60" s="775"/>
      <c r="W60" s="557" t="str">
        <f>IF(W59="","",VLOOKUP(W59,[10]シフト記号表!$C$6:$L$47,10,FALSE))</f>
        <v/>
      </c>
      <c r="X60" s="558" t="str">
        <f>IF(X59="","",VLOOKUP(X59,[10]シフト記号表!$C$6:$L$47,10,FALSE))</f>
        <v/>
      </c>
      <c r="Y60" s="558" t="str">
        <f>IF(Y59="","",VLOOKUP(Y59,[10]シフト記号表!$C$6:$L$47,10,FALSE))</f>
        <v/>
      </c>
      <c r="Z60" s="558" t="str">
        <f>IF(Z59="","",VLOOKUP(Z59,[10]シフト記号表!$C$6:$L$47,10,FALSE))</f>
        <v/>
      </c>
      <c r="AA60" s="558" t="str">
        <f>IF(AA59="","",VLOOKUP(AA59,[10]シフト記号表!$C$6:$L$47,10,FALSE))</f>
        <v/>
      </c>
      <c r="AB60" s="558" t="str">
        <f>IF(AB59="","",VLOOKUP(AB59,[10]シフト記号表!$C$6:$L$47,10,FALSE))</f>
        <v/>
      </c>
      <c r="AC60" s="559" t="str">
        <f>IF(AC59="","",VLOOKUP(AC59,[10]シフト記号表!$C$6:$L$47,10,FALSE))</f>
        <v/>
      </c>
      <c r="AD60" s="557" t="str">
        <f>IF(AD59="","",VLOOKUP(AD59,[10]シフト記号表!$C$6:$L$47,10,FALSE))</f>
        <v/>
      </c>
      <c r="AE60" s="558" t="str">
        <f>IF(AE59="","",VLOOKUP(AE59,[10]シフト記号表!$C$6:$L$47,10,FALSE))</f>
        <v/>
      </c>
      <c r="AF60" s="558" t="str">
        <f>IF(AF59="","",VLOOKUP(AF59,[10]シフト記号表!$C$6:$L$47,10,FALSE))</f>
        <v/>
      </c>
      <c r="AG60" s="558" t="str">
        <f>IF(AG59="","",VLOOKUP(AG59,[10]シフト記号表!$C$6:$L$47,10,FALSE))</f>
        <v/>
      </c>
      <c r="AH60" s="558" t="str">
        <f>IF(AH59="","",VLOOKUP(AH59,[10]シフト記号表!$C$6:$L$47,10,FALSE))</f>
        <v/>
      </c>
      <c r="AI60" s="558" t="str">
        <f>IF(AI59="","",VLOOKUP(AI59,[10]シフト記号表!$C$6:$L$47,10,FALSE))</f>
        <v/>
      </c>
      <c r="AJ60" s="559" t="str">
        <f>IF(AJ59="","",VLOOKUP(AJ59,[10]シフト記号表!$C$6:$L$47,10,FALSE))</f>
        <v/>
      </c>
      <c r="AK60" s="557" t="str">
        <f>IF(AK59="","",VLOOKUP(AK59,[10]シフト記号表!$C$6:$L$47,10,FALSE))</f>
        <v/>
      </c>
      <c r="AL60" s="558" t="str">
        <f>IF(AL59="","",VLOOKUP(AL59,[10]シフト記号表!$C$6:$L$47,10,FALSE))</f>
        <v/>
      </c>
      <c r="AM60" s="558" t="str">
        <f>IF(AM59="","",VLOOKUP(AM59,[10]シフト記号表!$C$6:$L$47,10,FALSE))</f>
        <v/>
      </c>
      <c r="AN60" s="558" t="str">
        <f>IF(AN59="","",VLOOKUP(AN59,[10]シフト記号表!$C$6:$L$47,10,FALSE))</f>
        <v/>
      </c>
      <c r="AO60" s="558" t="str">
        <f>IF(AO59="","",VLOOKUP(AO59,[10]シフト記号表!$C$6:$L$47,10,FALSE))</f>
        <v/>
      </c>
      <c r="AP60" s="558" t="str">
        <f>IF(AP59="","",VLOOKUP(AP59,[10]シフト記号表!$C$6:$L$47,10,FALSE))</f>
        <v/>
      </c>
      <c r="AQ60" s="559" t="str">
        <f>IF(AQ59="","",VLOOKUP(AQ59,[10]シフト記号表!$C$6:$L$47,10,FALSE))</f>
        <v/>
      </c>
      <c r="AR60" s="557" t="str">
        <f>IF(AR59="","",VLOOKUP(AR59,[10]シフト記号表!$C$6:$L$47,10,FALSE))</f>
        <v/>
      </c>
      <c r="AS60" s="558" t="str">
        <f>IF(AS59="","",VLOOKUP(AS59,[10]シフト記号表!$C$6:$L$47,10,FALSE))</f>
        <v/>
      </c>
      <c r="AT60" s="558" t="str">
        <f>IF(AT59="","",VLOOKUP(AT59,[10]シフト記号表!$C$6:$L$47,10,FALSE))</f>
        <v/>
      </c>
      <c r="AU60" s="558" t="str">
        <f>IF(AU59="","",VLOOKUP(AU59,[10]シフト記号表!$C$6:$L$47,10,FALSE))</f>
        <v/>
      </c>
      <c r="AV60" s="558" t="str">
        <f>IF(AV59="","",VLOOKUP(AV59,[10]シフト記号表!$C$6:$L$47,10,FALSE))</f>
        <v/>
      </c>
      <c r="AW60" s="558" t="str">
        <f>IF(AW59="","",VLOOKUP(AW59,[10]シフト記号表!$C$6:$L$47,10,FALSE))</f>
        <v/>
      </c>
      <c r="AX60" s="559" t="str">
        <f>IF(AX59="","",VLOOKUP(AX59,[10]シフト記号表!$C$6:$L$47,10,FALSE))</f>
        <v/>
      </c>
      <c r="AY60" s="557" t="str">
        <f>IF(AY59="","",VLOOKUP(AY59,[10]シフト記号表!$C$6:$L$47,10,FALSE))</f>
        <v/>
      </c>
      <c r="AZ60" s="558" t="str">
        <f>IF(AZ59="","",VLOOKUP(AZ59,[10]シフト記号表!$C$6:$L$47,10,FALSE))</f>
        <v/>
      </c>
      <c r="BA60" s="558" t="str">
        <f>IF(BA59="","",VLOOKUP(BA59,[10]シフト記号表!$C$6:$L$47,10,FALSE))</f>
        <v/>
      </c>
      <c r="BB60" s="2046">
        <f>IF($BE$3="４週",SUM(W60:AX60),IF($BE$3="暦月",SUM(W60:BA60),""))</f>
        <v>0</v>
      </c>
      <c r="BC60" s="2047"/>
      <c r="BD60" s="2048">
        <f>IF($BE$3="４週",BB60/4,IF($BE$3="暦月",(BB60/($BE$8/7)),""))</f>
        <v>0</v>
      </c>
      <c r="BE60" s="2047"/>
      <c r="BF60" s="2043"/>
      <c r="BG60" s="2044"/>
      <c r="BH60" s="2044"/>
      <c r="BI60" s="2044"/>
      <c r="BJ60" s="2045"/>
    </row>
    <row r="61" spans="2:62" ht="20.25" customHeight="1" x14ac:dyDescent="0.15">
      <c r="B61" s="2049">
        <f>B59+1</f>
        <v>24</v>
      </c>
      <c r="C61" s="2121"/>
      <c r="D61" s="2122"/>
      <c r="E61" s="761"/>
      <c r="F61" s="762"/>
      <c r="G61" s="761"/>
      <c r="H61" s="762"/>
      <c r="I61" s="2123"/>
      <c r="J61" s="2124"/>
      <c r="K61" s="2125"/>
      <c r="L61" s="2126"/>
      <c r="M61" s="2126"/>
      <c r="N61" s="2122"/>
      <c r="O61" s="2066"/>
      <c r="P61" s="2067"/>
      <c r="Q61" s="2067"/>
      <c r="R61" s="2067"/>
      <c r="S61" s="2068"/>
      <c r="T61" s="776" t="s">
        <v>887</v>
      </c>
      <c r="U61" s="777"/>
      <c r="V61" s="778"/>
      <c r="W61" s="549"/>
      <c r="X61" s="550"/>
      <c r="Y61" s="550"/>
      <c r="Z61" s="550"/>
      <c r="AA61" s="550"/>
      <c r="AB61" s="550"/>
      <c r="AC61" s="551"/>
      <c r="AD61" s="549"/>
      <c r="AE61" s="550"/>
      <c r="AF61" s="550"/>
      <c r="AG61" s="550"/>
      <c r="AH61" s="550"/>
      <c r="AI61" s="550"/>
      <c r="AJ61" s="551"/>
      <c r="AK61" s="549"/>
      <c r="AL61" s="550"/>
      <c r="AM61" s="550"/>
      <c r="AN61" s="550"/>
      <c r="AO61" s="550"/>
      <c r="AP61" s="550"/>
      <c r="AQ61" s="551"/>
      <c r="AR61" s="549"/>
      <c r="AS61" s="550"/>
      <c r="AT61" s="550"/>
      <c r="AU61" s="550"/>
      <c r="AV61" s="550"/>
      <c r="AW61" s="550"/>
      <c r="AX61" s="551"/>
      <c r="AY61" s="549"/>
      <c r="AZ61" s="550"/>
      <c r="BA61" s="772"/>
      <c r="BB61" s="2127"/>
      <c r="BC61" s="2128"/>
      <c r="BD61" s="2116"/>
      <c r="BE61" s="2117"/>
      <c r="BF61" s="2118"/>
      <c r="BG61" s="2119"/>
      <c r="BH61" s="2119"/>
      <c r="BI61" s="2119"/>
      <c r="BJ61" s="2120"/>
    </row>
    <row r="62" spans="2:62" ht="20.25" customHeight="1" x14ac:dyDescent="0.15">
      <c r="B62" s="2050"/>
      <c r="C62" s="2053"/>
      <c r="D62" s="2054"/>
      <c r="E62" s="761"/>
      <c r="F62" s="762">
        <f>C61</f>
        <v>0</v>
      </c>
      <c r="G62" s="761"/>
      <c r="H62" s="762">
        <f>I61</f>
        <v>0</v>
      </c>
      <c r="I62" s="2057"/>
      <c r="J62" s="2058"/>
      <c r="K62" s="2061"/>
      <c r="L62" s="2062"/>
      <c r="M62" s="2062"/>
      <c r="N62" s="2054"/>
      <c r="O62" s="2066"/>
      <c r="P62" s="2067"/>
      <c r="Q62" s="2067"/>
      <c r="R62" s="2067"/>
      <c r="S62" s="2068"/>
      <c r="T62" s="773" t="s">
        <v>888</v>
      </c>
      <c r="U62" s="774"/>
      <c r="V62" s="775"/>
      <c r="W62" s="557" t="str">
        <f>IF(W61="","",VLOOKUP(W61,[10]シフト記号表!$C$6:$L$47,10,FALSE))</f>
        <v/>
      </c>
      <c r="X62" s="558" t="str">
        <f>IF(X61="","",VLOOKUP(X61,[10]シフト記号表!$C$6:$L$47,10,FALSE))</f>
        <v/>
      </c>
      <c r="Y62" s="558" t="str">
        <f>IF(Y61="","",VLOOKUP(Y61,[10]シフト記号表!$C$6:$L$47,10,FALSE))</f>
        <v/>
      </c>
      <c r="Z62" s="558" t="str">
        <f>IF(Z61="","",VLOOKUP(Z61,[10]シフト記号表!$C$6:$L$47,10,FALSE))</f>
        <v/>
      </c>
      <c r="AA62" s="558" t="str">
        <f>IF(AA61="","",VLOOKUP(AA61,[10]シフト記号表!$C$6:$L$47,10,FALSE))</f>
        <v/>
      </c>
      <c r="AB62" s="558" t="str">
        <f>IF(AB61="","",VLOOKUP(AB61,[10]シフト記号表!$C$6:$L$47,10,FALSE))</f>
        <v/>
      </c>
      <c r="AC62" s="559" t="str">
        <f>IF(AC61="","",VLOOKUP(AC61,[10]シフト記号表!$C$6:$L$47,10,FALSE))</f>
        <v/>
      </c>
      <c r="AD62" s="557" t="str">
        <f>IF(AD61="","",VLOOKUP(AD61,[10]シフト記号表!$C$6:$L$47,10,FALSE))</f>
        <v/>
      </c>
      <c r="AE62" s="558" t="str">
        <f>IF(AE61="","",VLOOKUP(AE61,[10]シフト記号表!$C$6:$L$47,10,FALSE))</f>
        <v/>
      </c>
      <c r="AF62" s="558" t="str">
        <f>IF(AF61="","",VLOOKUP(AF61,[10]シフト記号表!$C$6:$L$47,10,FALSE))</f>
        <v/>
      </c>
      <c r="AG62" s="558" t="str">
        <f>IF(AG61="","",VLOOKUP(AG61,[10]シフト記号表!$C$6:$L$47,10,FALSE))</f>
        <v/>
      </c>
      <c r="AH62" s="558" t="str">
        <f>IF(AH61="","",VLOOKUP(AH61,[10]シフト記号表!$C$6:$L$47,10,FALSE))</f>
        <v/>
      </c>
      <c r="AI62" s="558" t="str">
        <f>IF(AI61="","",VLOOKUP(AI61,[10]シフト記号表!$C$6:$L$47,10,FALSE))</f>
        <v/>
      </c>
      <c r="AJ62" s="559" t="str">
        <f>IF(AJ61="","",VLOOKUP(AJ61,[10]シフト記号表!$C$6:$L$47,10,FALSE))</f>
        <v/>
      </c>
      <c r="AK62" s="557" t="str">
        <f>IF(AK61="","",VLOOKUP(AK61,[10]シフト記号表!$C$6:$L$47,10,FALSE))</f>
        <v/>
      </c>
      <c r="AL62" s="558" t="str">
        <f>IF(AL61="","",VLOOKUP(AL61,[10]シフト記号表!$C$6:$L$47,10,FALSE))</f>
        <v/>
      </c>
      <c r="AM62" s="558" t="str">
        <f>IF(AM61="","",VLOOKUP(AM61,[10]シフト記号表!$C$6:$L$47,10,FALSE))</f>
        <v/>
      </c>
      <c r="AN62" s="558" t="str">
        <f>IF(AN61="","",VLOOKUP(AN61,[10]シフト記号表!$C$6:$L$47,10,FALSE))</f>
        <v/>
      </c>
      <c r="AO62" s="558" t="str">
        <f>IF(AO61="","",VLOOKUP(AO61,[10]シフト記号表!$C$6:$L$47,10,FALSE))</f>
        <v/>
      </c>
      <c r="AP62" s="558" t="str">
        <f>IF(AP61="","",VLOOKUP(AP61,[10]シフト記号表!$C$6:$L$47,10,FALSE))</f>
        <v/>
      </c>
      <c r="AQ62" s="559" t="str">
        <f>IF(AQ61="","",VLOOKUP(AQ61,[10]シフト記号表!$C$6:$L$47,10,FALSE))</f>
        <v/>
      </c>
      <c r="AR62" s="557" t="str">
        <f>IF(AR61="","",VLOOKUP(AR61,[10]シフト記号表!$C$6:$L$47,10,FALSE))</f>
        <v/>
      </c>
      <c r="AS62" s="558" t="str">
        <f>IF(AS61="","",VLOOKUP(AS61,[10]シフト記号表!$C$6:$L$47,10,FALSE))</f>
        <v/>
      </c>
      <c r="AT62" s="558" t="str">
        <f>IF(AT61="","",VLOOKUP(AT61,[10]シフト記号表!$C$6:$L$47,10,FALSE))</f>
        <v/>
      </c>
      <c r="AU62" s="558" t="str">
        <f>IF(AU61="","",VLOOKUP(AU61,[10]シフト記号表!$C$6:$L$47,10,FALSE))</f>
        <v/>
      </c>
      <c r="AV62" s="558" t="str">
        <f>IF(AV61="","",VLOOKUP(AV61,[10]シフト記号表!$C$6:$L$47,10,FALSE))</f>
        <v/>
      </c>
      <c r="AW62" s="558" t="str">
        <f>IF(AW61="","",VLOOKUP(AW61,[10]シフト記号表!$C$6:$L$47,10,FALSE))</f>
        <v/>
      </c>
      <c r="AX62" s="559" t="str">
        <f>IF(AX61="","",VLOOKUP(AX61,[10]シフト記号表!$C$6:$L$47,10,FALSE))</f>
        <v/>
      </c>
      <c r="AY62" s="557" t="str">
        <f>IF(AY61="","",VLOOKUP(AY61,[10]シフト記号表!$C$6:$L$47,10,FALSE))</f>
        <v/>
      </c>
      <c r="AZ62" s="558" t="str">
        <f>IF(AZ61="","",VLOOKUP(AZ61,[10]シフト記号表!$C$6:$L$47,10,FALSE))</f>
        <v/>
      </c>
      <c r="BA62" s="558" t="str">
        <f>IF(BA61="","",VLOOKUP(BA61,[10]シフト記号表!$C$6:$L$47,10,FALSE))</f>
        <v/>
      </c>
      <c r="BB62" s="2046">
        <f>IF($BE$3="４週",SUM(W62:AX62),IF($BE$3="暦月",SUM(W62:BA62),""))</f>
        <v>0</v>
      </c>
      <c r="BC62" s="2047"/>
      <c r="BD62" s="2048">
        <f>IF($BE$3="４週",BB62/4,IF($BE$3="暦月",(BB62/($BE$8/7)),""))</f>
        <v>0</v>
      </c>
      <c r="BE62" s="2047"/>
      <c r="BF62" s="2043"/>
      <c r="BG62" s="2044"/>
      <c r="BH62" s="2044"/>
      <c r="BI62" s="2044"/>
      <c r="BJ62" s="2045"/>
    </row>
    <row r="63" spans="2:62" ht="20.25" customHeight="1" x14ac:dyDescent="0.15">
      <c r="B63" s="2049">
        <f>B61+1</f>
        <v>25</v>
      </c>
      <c r="C63" s="2121"/>
      <c r="D63" s="2122"/>
      <c r="E63" s="761"/>
      <c r="F63" s="762"/>
      <c r="G63" s="761"/>
      <c r="H63" s="762"/>
      <c r="I63" s="2123"/>
      <c r="J63" s="2124"/>
      <c r="K63" s="2125"/>
      <c r="L63" s="2126"/>
      <c r="M63" s="2126"/>
      <c r="N63" s="2122"/>
      <c r="O63" s="2066"/>
      <c r="P63" s="2067"/>
      <c r="Q63" s="2067"/>
      <c r="R63" s="2067"/>
      <c r="S63" s="2068"/>
      <c r="T63" s="776" t="s">
        <v>887</v>
      </c>
      <c r="U63" s="777"/>
      <c r="V63" s="778"/>
      <c r="W63" s="549"/>
      <c r="X63" s="550"/>
      <c r="Y63" s="550"/>
      <c r="Z63" s="550"/>
      <c r="AA63" s="550"/>
      <c r="AB63" s="550"/>
      <c r="AC63" s="551"/>
      <c r="AD63" s="549"/>
      <c r="AE63" s="550"/>
      <c r="AF63" s="550"/>
      <c r="AG63" s="550"/>
      <c r="AH63" s="550"/>
      <c r="AI63" s="550"/>
      <c r="AJ63" s="551"/>
      <c r="AK63" s="549"/>
      <c r="AL63" s="550"/>
      <c r="AM63" s="550"/>
      <c r="AN63" s="550"/>
      <c r="AO63" s="550"/>
      <c r="AP63" s="550"/>
      <c r="AQ63" s="551"/>
      <c r="AR63" s="549"/>
      <c r="AS63" s="550"/>
      <c r="AT63" s="550"/>
      <c r="AU63" s="550"/>
      <c r="AV63" s="550"/>
      <c r="AW63" s="550"/>
      <c r="AX63" s="551"/>
      <c r="AY63" s="549"/>
      <c r="AZ63" s="550"/>
      <c r="BA63" s="772"/>
      <c r="BB63" s="2127"/>
      <c r="BC63" s="2128"/>
      <c r="BD63" s="2116"/>
      <c r="BE63" s="2117"/>
      <c r="BF63" s="2118"/>
      <c r="BG63" s="2119"/>
      <c r="BH63" s="2119"/>
      <c r="BI63" s="2119"/>
      <c r="BJ63" s="2120"/>
    </row>
    <row r="64" spans="2:62" ht="20.25" customHeight="1" x14ac:dyDescent="0.15">
      <c r="B64" s="2050"/>
      <c r="C64" s="2053"/>
      <c r="D64" s="2054"/>
      <c r="E64" s="761"/>
      <c r="F64" s="762">
        <f>C63</f>
        <v>0</v>
      </c>
      <c r="G64" s="761"/>
      <c r="H64" s="762">
        <f>I63</f>
        <v>0</v>
      </c>
      <c r="I64" s="2057"/>
      <c r="J64" s="2058"/>
      <c r="K64" s="2061"/>
      <c r="L64" s="2062"/>
      <c r="M64" s="2062"/>
      <c r="N64" s="2054"/>
      <c r="O64" s="2066"/>
      <c r="P64" s="2067"/>
      <c r="Q64" s="2067"/>
      <c r="R64" s="2067"/>
      <c r="S64" s="2068"/>
      <c r="T64" s="773" t="s">
        <v>888</v>
      </c>
      <c r="U64" s="774"/>
      <c r="V64" s="775"/>
      <c r="W64" s="557" t="str">
        <f>IF(W63="","",VLOOKUP(W63,[10]シフト記号表!$C$6:$L$47,10,FALSE))</f>
        <v/>
      </c>
      <c r="X64" s="558" t="str">
        <f>IF(X63="","",VLOOKUP(X63,[10]シフト記号表!$C$6:$L$47,10,FALSE))</f>
        <v/>
      </c>
      <c r="Y64" s="558" t="str">
        <f>IF(Y63="","",VLOOKUP(Y63,[10]シフト記号表!$C$6:$L$47,10,FALSE))</f>
        <v/>
      </c>
      <c r="Z64" s="558" t="str">
        <f>IF(Z63="","",VLOOKUP(Z63,[10]シフト記号表!$C$6:$L$47,10,FALSE))</f>
        <v/>
      </c>
      <c r="AA64" s="558" t="str">
        <f>IF(AA63="","",VLOOKUP(AA63,[10]シフト記号表!$C$6:$L$47,10,FALSE))</f>
        <v/>
      </c>
      <c r="AB64" s="558" t="str">
        <f>IF(AB63="","",VLOOKUP(AB63,[10]シフト記号表!$C$6:$L$47,10,FALSE))</f>
        <v/>
      </c>
      <c r="AC64" s="559" t="str">
        <f>IF(AC63="","",VLOOKUP(AC63,[10]シフト記号表!$C$6:$L$47,10,FALSE))</f>
        <v/>
      </c>
      <c r="AD64" s="557" t="str">
        <f>IF(AD63="","",VLOOKUP(AD63,[10]シフト記号表!$C$6:$L$47,10,FALSE))</f>
        <v/>
      </c>
      <c r="AE64" s="558" t="str">
        <f>IF(AE63="","",VLOOKUP(AE63,[10]シフト記号表!$C$6:$L$47,10,FALSE))</f>
        <v/>
      </c>
      <c r="AF64" s="558" t="str">
        <f>IF(AF63="","",VLOOKUP(AF63,[10]シフト記号表!$C$6:$L$47,10,FALSE))</f>
        <v/>
      </c>
      <c r="AG64" s="558" t="str">
        <f>IF(AG63="","",VLOOKUP(AG63,[10]シフト記号表!$C$6:$L$47,10,FALSE))</f>
        <v/>
      </c>
      <c r="AH64" s="558" t="str">
        <f>IF(AH63="","",VLOOKUP(AH63,[10]シフト記号表!$C$6:$L$47,10,FALSE))</f>
        <v/>
      </c>
      <c r="AI64" s="558" t="str">
        <f>IF(AI63="","",VLOOKUP(AI63,[10]シフト記号表!$C$6:$L$47,10,FALSE))</f>
        <v/>
      </c>
      <c r="AJ64" s="559" t="str">
        <f>IF(AJ63="","",VLOOKUP(AJ63,[10]シフト記号表!$C$6:$L$47,10,FALSE))</f>
        <v/>
      </c>
      <c r="AK64" s="557" t="str">
        <f>IF(AK63="","",VLOOKUP(AK63,[10]シフト記号表!$C$6:$L$47,10,FALSE))</f>
        <v/>
      </c>
      <c r="AL64" s="558" t="str">
        <f>IF(AL63="","",VLOOKUP(AL63,[10]シフト記号表!$C$6:$L$47,10,FALSE))</f>
        <v/>
      </c>
      <c r="AM64" s="558" t="str">
        <f>IF(AM63="","",VLOOKUP(AM63,[10]シフト記号表!$C$6:$L$47,10,FALSE))</f>
        <v/>
      </c>
      <c r="AN64" s="558" t="str">
        <f>IF(AN63="","",VLOOKUP(AN63,[10]シフト記号表!$C$6:$L$47,10,FALSE))</f>
        <v/>
      </c>
      <c r="AO64" s="558" t="str">
        <f>IF(AO63="","",VLOOKUP(AO63,[10]シフト記号表!$C$6:$L$47,10,FALSE))</f>
        <v/>
      </c>
      <c r="AP64" s="558" t="str">
        <f>IF(AP63="","",VLOOKUP(AP63,[10]シフト記号表!$C$6:$L$47,10,FALSE))</f>
        <v/>
      </c>
      <c r="AQ64" s="559" t="str">
        <f>IF(AQ63="","",VLOOKUP(AQ63,[10]シフト記号表!$C$6:$L$47,10,FALSE))</f>
        <v/>
      </c>
      <c r="AR64" s="557" t="str">
        <f>IF(AR63="","",VLOOKUP(AR63,[10]シフト記号表!$C$6:$L$47,10,FALSE))</f>
        <v/>
      </c>
      <c r="AS64" s="558" t="str">
        <f>IF(AS63="","",VLOOKUP(AS63,[10]シフト記号表!$C$6:$L$47,10,FALSE))</f>
        <v/>
      </c>
      <c r="AT64" s="558" t="str">
        <f>IF(AT63="","",VLOOKUP(AT63,[10]シフト記号表!$C$6:$L$47,10,FALSE))</f>
        <v/>
      </c>
      <c r="AU64" s="558" t="str">
        <f>IF(AU63="","",VLOOKUP(AU63,[10]シフト記号表!$C$6:$L$47,10,FALSE))</f>
        <v/>
      </c>
      <c r="AV64" s="558" t="str">
        <f>IF(AV63="","",VLOOKUP(AV63,[10]シフト記号表!$C$6:$L$47,10,FALSE))</f>
        <v/>
      </c>
      <c r="AW64" s="558" t="str">
        <f>IF(AW63="","",VLOOKUP(AW63,[10]シフト記号表!$C$6:$L$47,10,FALSE))</f>
        <v/>
      </c>
      <c r="AX64" s="559" t="str">
        <f>IF(AX63="","",VLOOKUP(AX63,[10]シフト記号表!$C$6:$L$47,10,FALSE))</f>
        <v/>
      </c>
      <c r="AY64" s="557" t="str">
        <f>IF(AY63="","",VLOOKUP(AY63,[10]シフト記号表!$C$6:$L$47,10,FALSE))</f>
        <v/>
      </c>
      <c r="AZ64" s="558" t="str">
        <f>IF(AZ63="","",VLOOKUP(AZ63,[10]シフト記号表!$C$6:$L$47,10,FALSE))</f>
        <v/>
      </c>
      <c r="BA64" s="558" t="str">
        <f>IF(BA63="","",VLOOKUP(BA63,[10]シフト記号表!$C$6:$L$47,10,FALSE))</f>
        <v/>
      </c>
      <c r="BB64" s="2046">
        <f>IF($BE$3="４週",SUM(W64:AX64),IF($BE$3="暦月",SUM(W64:BA64),""))</f>
        <v>0</v>
      </c>
      <c r="BC64" s="2047"/>
      <c r="BD64" s="2048">
        <f>IF($BE$3="４週",BB64/4,IF($BE$3="暦月",(BB64/($BE$8/7)),""))</f>
        <v>0</v>
      </c>
      <c r="BE64" s="2047"/>
      <c r="BF64" s="2043"/>
      <c r="BG64" s="2044"/>
      <c r="BH64" s="2044"/>
      <c r="BI64" s="2044"/>
      <c r="BJ64" s="2045"/>
    </row>
    <row r="65" spans="2:62" ht="20.25" customHeight="1" x14ac:dyDescent="0.15">
      <c r="B65" s="2049">
        <f>B63+1</f>
        <v>26</v>
      </c>
      <c r="C65" s="2121"/>
      <c r="D65" s="2122"/>
      <c r="E65" s="761"/>
      <c r="F65" s="762"/>
      <c r="G65" s="761"/>
      <c r="H65" s="762"/>
      <c r="I65" s="2123"/>
      <c r="J65" s="2124"/>
      <c r="K65" s="2125"/>
      <c r="L65" s="2126"/>
      <c r="M65" s="2126"/>
      <c r="N65" s="2122"/>
      <c r="O65" s="2066"/>
      <c r="P65" s="2067"/>
      <c r="Q65" s="2067"/>
      <c r="R65" s="2067"/>
      <c r="S65" s="2068"/>
      <c r="T65" s="776" t="s">
        <v>887</v>
      </c>
      <c r="U65" s="777"/>
      <c r="V65" s="778"/>
      <c r="W65" s="549"/>
      <c r="X65" s="550"/>
      <c r="Y65" s="550"/>
      <c r="Z65" s="550"/>
      <c r="AA65" s="550"/>
      <c r="AB65" s="550"/>
      <c r="AC65" s="551"/>
      <c r="AD65" s="549"/>
      <c r="AE65" s="550"/>
      <c r="AF65" s="550"/>
      <c r="AG65" s="550"/>
      <c r="AH65" s="550"/>
      <c r="AI65" s="550"/>
      <c r="AJ65" s="551"/>
      <c r="AK65" s="549"/>
      <c r="AL65" s="550"/>
      <c r="AM65" s="550"/>
      <c r="AN65" s="550"/>
      <c r="AO65" s="550"/>
      <c r="AP65" s="550"/>
      <c r="AQ65" s="551"/>
      <c r="AR65" s="549"/>
      <c r="AS65" s="550"/>
      <c r="AT65" s="550"/>
      <c r="AU65" s="550"/>
      <c r="AV65" s="550"/>
      <c r="AW65" s="550"/>
      <c r="AX65" s="551"/>
      <c r="AY65" s="549"/>
      <c r="AZ65" s="550"/>
      <c r="BA65" s="772"/>
      <c r="BB65" s="2127"/>
      <c r="BC65" s="2128"/>
      <c r="BD65" s="2116"/>
      <c r="BE65" s="2117"/>
      <c r="BF65" s="2118"/>
      <c r="BG65" s="2119"/>
      <c r="BH65" s="2119"/>
      <c r="BI65" s="2119"/>
      <c r="BJ65" s="2120"/>
    </row>
    <row r="66" spans="2:62" ht="20.25" customHeight="1" x14ac:dyDescent="0.15">
      <c r="B66" s="2050"/>
      <c r="C66" s="2053"/>
      <c r="D66" s="2054"/>
      <c r="E66" s="761"/>
      <c r="F66" s="762">
        <f>C65</f>
        <v>0</v>
      </c>
      <c r="G66" s="761"/>
      <c r="H66" s="762">
        <f>I65</f>
        <v>0</v>
      </c>
      <c r="I66" s="2057"/>
      <c r="J66" s="2058"/>
      <c r="K66" s="2061"/>
      <c r="L66" s="2062"/>
      <c r="M66" s="2062"/>
      <c r="N66" s="2054"/>
      <c r="O66" s="2066"/>
      <c r="P66" s="2067"/>
      <c r="Q66" s="2067"/>
      <c r="R66" s="2067"/>
      <c r="S66" s="2068"/>
      <c r="T66" s="773" t="s">
        <v>888</v>
      </c>
      <c r="U66" s="774"/>
      <c r="V66" s="775"/>
      <c r="W66" s="557" t="str">
        <f>IF(W65="","",VLOOKUP(W65,[10]シフト記号表!$C$6:$L$47,10,FALSE))</f>
        <v/>
      </c>
      <c r="X66" s="558" t="str">
        <f>IF(X65="","",VLOOKUP(X65,[10]シフト記号表!$C$6:$L$47,10,FALSE))</f>
        <v/>
      </c>
      <c r="Y66" s="558" t="str">
        <f>IF(Y65="","",VLOOKUP(Y65,[10]シフト記号表!$C$6:$L$47,10,FALSE))</f>
        <v/>
      </c>
      <c r="Z66" s="558" t="str">
        <f>IF(Z65="","",VLOOKUP(Z65,[10]シフト記号表!$C$6:$L$47,10,FALSE))</f>
        <v/>
      </c>
      <c r="AA66" s="558" t="str">
        <f>IF(AA65="","",VLOOKUP(AA65,[10]シフト記号表!$C$6:$L$47,10,FALSE))</f>
        <v/>
      </c>
      <c r="AB66" s="558" t="str">
        <f>IF(AB65="","",VLOOKUP(AB65,[10]シフト記号表!$C$6:$L$47,10,FALSE))</f>
        <v/>
      </c>
      <c r="AC66" s="559" t="str">
        <f>IF(AC65="","",VLOOKUP(AC65,[10]シフト記号表!$C$6:$L$47,10,FALSE))</f>
        <v/>
      </c>
      <c r="AD66" s="557" t="str">
        <f>IF(AD65="","",VLOOKUP(AD65,[10]シフト記号表!$C$6:$L$47,10,FALSE))</f>
        <v/>
      </c>
      <c r="AE66" s="558" t="str">
        <f>IF(AE65="","",VLOOKUP(AE65,[10]シフト記号表!$C$6:$L$47,10,FALSE))</f>
        <v/>
      </c>
      <c r="AF66" s="558" t="str">
        <f>IF(AF65="","",VLOOKUP(AF65,[10]シフト記号表!$C$6:$L$47,10,FALSE))</f>
        <v/>
      </c>
      <c r="AG66" s="558" t="str">
        <f>IF(AG65="","",VLOOKUP(AG65,[10]シフト記号表!$C$6:$L$47,10,FALSE))</f>
        <v/>
      </c>
      <c r="AH66" s="558" t="str">
        <f>IF(AH65="","",VLOOKUP(AH65,[10]シフト記号表!$C$6:$L$47,10,FALSE))</f>
        <v/>
      </c>
      <c r="AI66" s="558" t="str">
        <f>IF(AI65="","",VLOOKUP(AI65,[10]シフト記号表!$C$6:$L$47,10,FALSE))</f>
        <v/>
      </c>
      <c r="AJ66" s="559" t="str">
        <f>IF(AJ65="","",VLOOKUP(AJ65,[10]シフト記号表!$C$6:$L$47,10,FALSE))</f>
        <v/>
      </c>
      <c r="AK66" s="557" t="str">
        <f>IF(AK65="","",VLOOKUP(AK65,[10]シフト記号表!$C$6:$L$47,10,FALSE))</f>
        <v/>
      </c>
      <c r="AL66" s="558" t="str">
        <f>IF(AL65="","",VLOOKUP(AL65,[10]シフト記号表!$C$6:$L$47,10,FALSE))</f>
        <v/>
      </c>
      <c r="AM66" s="558" t="str">
        <f>IF(AM65="","",VLOOKUP(AM65,[10]シフト記号表!$C$6:$L$47,10,FALSE))</f>
        <v/>
      </c>
      <c r="AN66" s="558" t="str">
        <f>IF(AN65="","",VLOOKUP(AN65,[10]シフト記号表!$C$6:$L$47,10,FALSE))</f>
        <v/>
      </c>
      <c r="AO66" s="558" t="str">
        <f>IF(AO65="","",VLOOKUP(AO65,[10]シフト記号表!$C$6:$L$47,10,FALSE))</f>
        <v/>
      </c>
      <c r="AP66" s="558" t="str">
        <f>IF(AP65="","",VLOOKUP(AP65,[10]シフト記号表!$C$6:$L$47,10,FALSE))</f>
        <v/>
      </c>
      <c r="AQ66" s="559" t="str">
        <f>IF(AQ65="","",VLOOKUP(AQ65,[10]シフト記号表!$C$6:$L$47,10,FALSE))</f>
        <v/>
      </c>
      <c r="AR66" s="557" t="str">
        <f>IF(AR65="","",VLOOKUP(AR65,[10]シフト記号表!$C$6:$L$47,10,FALSE))</f>
        <v/>
      </c>
      <c r="AS66" s="558" t="str">
        <f>IF(AS65="","",VLOOKUP(AS65,[10]シフト記号表!$C$6:$L$47,10,FALSE))</f>
        <v/>
      </c>
      <c r="AT66" s="558" t="str">
        <f>IF(AT65="","",VLOOKUP(AT65,[10]シフト記号表!$C$6:$L$47,10,FALSE))</f>
        <v/>
      </c>
      <c r="AU66" s="558" t="str">
        <f>IF(AU65="","",VLOOKUP(AU65,[10]シフト記号表!$C$6:$L$47,10,FALSE))</f>
        <v/>
      </c>
      <c r="AV66" s="558" t="str">
        <f>IF(AV65="","",VLOOKUP(AV65,[10]シフト記号表!$C$6:$L$47,10,FALSE))</f>
        <v/>
      </c>
      <c r="AW66" s="558" t="str">
        <f>IF(AW65="","",VLOOKUP(AW65,[10]シフト記号表!$C$6:$L$47,10,FALSE))</f>
        <v/>
      </c>
      <c r="AX66" s="559" t="str">
        <f>IF(AX65="","",VLOOKUP(AX65,[10]シフト記号表!$C$6:$L$47,10,FALSE))</f>
        <v/>
      </c>
      <c r="AY66" s="557" t="str">
        <f>IF(AY65="","",VLOOKUP(AY65,[10]シフト記号表!$C$6:$L$47,10,FALSE))</f>
        <v/>
      </c>
      <c r="AZ66" s="558" t="str">
        <f>IF(AZ65="","",VLOOKUP(AZ65,[10]シフト記号表!$C$6:$L$47,10,FALSE))</f>
        <v/>
      </c>
      <c r="BA66" s="558" t="str">
        <f>IF(BA65="","",VLOOKUP(BA65,[10]シフト記号表!$C$6:$L$47,10,FALSE))</f>
        <v/>
      </c>
      <c r="BB66" s="2046">
        <f>IF($BE$3="４週",SUM(W66:AX66),IF($BE$3="暦月",SUM(W66:BA66),""))</f>
        <v>0</v>
      </c>
      <c r="BC66" s="2047"/>
      <c r="BD66" s="2048">
        <f>IF($BE$3="４週",BB66/4,IF($BE$3="暦月",(BB66/($BE$8/7)),""))</f>
        <v>0</v>
      </c>
      <c r="BE66" s="2047"/>
      <c r="BF66" s="2043"/>
      <c r="BG66" s="2044"/>
      <c r="BH66" s="2044"/>
      <c r="BI66" s="2044"/>
      <c r="BJ66" s="2045"/>
    </row>
    <row r="67" spans="2:62" ht="20.25" customHeight="1" x14ac:dyDescent="0.15">
      <c r="B67" s="2049">
        <f>B65+1</f>
        <v>27</v>
      </c>
      <c r="C67" s="2121"/>
      <c r="D67" s="2122"/>
      <c r="E67" s="761"/>
      <c r="F67" s="762"/>
      <c r="G67" s="761"/>
      <c r="H67" s="762"/>
      <c r="I67" s="2123"/>
      <c r="J67" s="2124"/>
      <c r="K67" s="2125"/>
      <c r="L67" s="2126"/>
      <c r="M67" s="2126"/>
      <c r="N67" s="2122"/>
      <c r="O67" s="2066"/>
      <c r="P67" s="2067"/>
      <c r="Q67" s="2067"/>
      <c r="R67" s="2067"/>
      <c r="S67" s="2068"/>
      <c r="T67" s="776" t="s">
        <v>887</v>
      </c>
      <c r="U67" s="777"/>
      <c r="V67" s="778"/>
      <c r="W67" s="549"/>
      <c r="X67" s="550"/>
      <c r="Y67" s="550"/>
      <c r="Z67" s="550"/>
      <c r="AA67" s="550"/>
      <c r="AB67" s="550"/>
      <c r="AC67" s="551"/>
      <c r="AD67" s="549"/>
      <c r="AE67" s="550"/>
      <c r="AF67" s="550"/>
      <c r="AG67" s="550"/>
      <c r="AH67" s="550"/>
      <c r="AI67" s="550"/>
      <c r="AJ67" s="551"/>
      <c r="AK67" s="549"/>
      <c r="AL67" s="550"/>
      <c r="AM67" s="550"/>
      <c r="AN67" s="550"/>
      <c r="AO67" s="550"/>
      <c r="AP67" s="550"/>
      <c r="AQ67" s="551"/>
      <c r="AR67" s="549"/>
      <c r="AS67" s="550"/>
      <c r="AT67" s="550"/>
      <c r="AU67" s="550"/>
      <c r="AV67" s="550"/>
      <c r="AW67" s="550"/>
      <c r="AX67" s="551"/>
      <c r="AY67" s="549"/>
      <c r="AZ67" s="550"/>
      <c r="BA67" s="772"/>
      <c r="BB67" s="2127"/>
      <c r="BC67" s="2128"/>
      <c r="BD67" s="2116"/>
      <c r="BE67" s="2117"/>
      <c r="BF67" s="2118"/>
      <c r="BG67" s="2119"/>
      <c r="BH67" s="2119"/>
      <c r="BI67" s="2119"/>
      <c r="BJ67" s="2120"/>
    </row>
    <row r="68" spans="2:62" ht="20.25" customHeight="1" x14ac:dyDescent="0.15">
      <c r="B68" s="2050"/>
      <c r="C68" s="2053"/>
      <c r="D68" s="2054"/>
      <c r="E68" s="761"/>
      <c r="F68" s="762">
        <f>C67</f>
        <v>0</v>
      </c>
      <c r="G68" s="761"/>
      <c r="H68" s="762">
        <f>I67</f>
        <v>0</v>
      </c>
      <c r="I68" s="2057"/>
      <c r="J68" s="2058"/>
      <c r="K68" s="2061"/>
      <c r="L68" s="2062"/>
      <c r="M68" s="2062"/>
      <c r="N68" s="2054"/>
      <c r="O68" s="2066"/>
      <c r="P68" s="2067"/>
      <c r="Q68" s="2067"/>
      <c r="R68" s="2067"/>
      <c r="S68" s="2068"/>
      <c r="T68" s="773" t="s">
        <v>888</v>
      </c>
      <c r="U68" s="774"/>
      <c r="V68" s="775"/>
      <c r="W68" s="557" t="str">
        <f>IF(W67="","",VLOOKUP(W67,[10]シフト記号表!$C$6:$L$47,10,FALSE))</f>
        <v/>
      </c>
      <c r="X68" s="558" t="str">
        <f>IF(X67="","",VLOOKUP(X67,[10]シフト記号表!$C$6:$L$47,10,FALSE))</f>
        <v/>
      </c>
      <c r="Y68" s="558" t="str">
        <f>IF(Y67="","",VLOOKUP(Y67,[10]シフト記号表!$C$6:$L$47,10,FALSE))</f>
        <v/>
      </c>
      <c r="Z68" s="558" t="str">
        <f>IF(Z67="","",VLOOKUP(Z67,[10]シフト記号表!$C$6:$L$47,10,FALSE))</f>
        <v/>
      </c>
      <c r="AA68" s="558" t="str">
        <f>IF(AA67="","",VLOOKUP(AA67,[10]シフト記号表!$C$6:$L$47,10,FALSE))</f>
        <v/>
      </c>
      <c r="AB68" s="558" t="str">
        <f>IF(AB67="","",VLOOKUP(AB67,[10]シフト記号表!$C$6:$L$47,10,FALSE))</f>
        <v/>
      </c>
      <c r="AC68" s="559" t="str">
        <f>IF(AC67="","",VLOOKUP(AC67,[10]シフト記号表!$C$6:$L$47,10,FALSE))</f>
        <v/>
      </c>
      <c r="AD68" s="557" t="str">
        <f>IF(AD67="","",VLOOKUP(AD67,[10]シフト記号表!$C$6:$L$47,10,FALSE))</f>
        <v/>
      </c>
      <c r="AE68" s="558" t="str">
        <f>IF(AE67="","",VLOOKUP(AE67,[10]シフト記号表!$C$6:$L$47,10,FALSE))</f>
        <v/>
      </c>
      <c r="AF68" s="558" t="str">
        <f>IF(AF67="","",VLOOKUP(AF67,[10]シフト記号表!$C$6:$L$47,10,FALSE))</f>
        <v/>
      </c>
      <c r="AG68" s="558" t="str">
        <f>IF(AG67="","",VLOOKUP(AG67,[10]シフト記号表!$C$6:$L$47,10,FALSE))</f>
        <v/>
      </c>
      <c r="AH68" s="558" t="str">
        <f>IF(AH67="","",VLOOKUP(AH67,[10]シフト記号表!$C$6:$L$47,10,FALSE))</f>
        <v/>
      </c>
      <c r="AI68" s="558" t="str">
        <f>IF(AI67="","",VLOOKUP(AI67,[10]シフト記号表!$C$6:$L$47,10,FALSE))</f>
        <v/>
      </c>
      <c r="AJ68" s="559" t="str">
        <f>IF(AJ67="","",VLOOKUP(AJ67,[10]シフト記号表!$C$6:$L$47,10,FALSE))</f>
        <v/>
      </c>
      <c r="AK68" s="557" t="str">
        <f>IF(AK67="","",VLOOKUP(AK67,[10]シフト記号表!$C$6:$L$47,10,FALSE))</f>
        <v/>
      </c>
      <c r="AL68" s="558" t="str">
        <f>IF(AL67="","",VLOOKUP(AL67,[10]シフト記号表!$C$6:$L$47,10,FALSE))</f>
        <v/>
      </c>
      <c r="AM68" s="558" t="str">
        <f>IF(AM67="","",VLOOKUP(AM67,[10]シフト記号表!$C$6:$L$47,10,FALSE))</f>
        <v/>
      </c>
      <c r="AN68" s="558" t="str">
        <f>IF(AN67="","",VLOOKUP(AN67,[10]シフト記号表!$C$6:$L$47,10,FALSE))</f>
        <v/>
      </c>
      <c r="AO68" s="558" t="str">
        <f>IF(AO67="","",VLOOKUP(AO67,[10]シフト記号表!$C$6:$L$47,10,FALSE))</f>
        <v/>
      </c>
      <c r="AP68" s="558" t="str">
        <f>IF(AP67="","",VLOOKUP(AP67,[10]シフト記号表!$C$6:$L$47,10,FALSE))</f>
        <v/>
      </c>
      <c r="AQ68" s="559" t="str">
        <f>IF(AQ67="","",VLOOKUP(AQ67,[10]シフト記号表!$C$6:$L$47,10,FALSE))</f>
        <v/>
      </c>
      <c r="AR68" s="557" t="str">
        <f>IF(AR67="","",VLOOKUP(AR67,[10]シフト記号表!$C$6:$L$47,10,FALSE))</f>
        <v/>
      </c>
      <c r="AS68" s="558" t="str">
        <f>IF(AS67="","",VLOOKUP(AS67,[10]シフト記号表!$C$6:$L$47,10,FALSE))</f>
        <v/>
      </c>
      <c r="AT68" s="558" t="str">
        <f>IF(AT67="","",VLOOKUP(AT67,[10]シフト記号表!$C$6:$L$47,10,FALSE))</f>
        <v/>
      </c>
      <c r="AU68" s="558" t="str">
        <f>IF(AU67="","",VLOOKUP(AU67,[10]シフト記号表!$C$6:$L$47,10,FALSE))</f>
        <v/>
      </c>
      <c r="AV68" s="558" t="str">
        <f>IF(AV67="","",VLOOKUP(AV67,[10]シフト記号表!$C$6:$L$47,10,FALSE))</f>
        <v/>
      </c>
      <c r="AW68" s="558" t="str">
        <f>IF(AW67="","",VLOOKUP(AW67,[10]シフト記号表!$C$6:$L$47,10,FALSE))</f>
        <v/>
      </c>
      <c r="AX68" s="559" t="str">
        <f>IF(AX67="","",VLOOKUP(AX67,[10]シフト記号表!$C$6:$L$47,10,FALSE))</f>
        <v/>
      </c>
      <c r="AY68" s="557" t="str">
        <f>IF(AY67="","",VLOOKUP(AY67,[10]シフト記号表!$C$6:$L$47,10,FALSE))</f>
        <v/>
      </c>
      <c r="AZ68" s="558" t="str">
        <f>IF(AZ67="","",VLOOKUP(AZ67,[10]シフト記号表!$C$6:$L$47,10,FALSE))</f>
        <v/>
      </c>
      <c r="BA68" s="558" t="str">
        <f>IF(BA67="","",VLOOKUP(BA67,[10]シフト記号表!$C$6:$L$47,10,FALSE))</f>
        <v/>
      </c>
      <c r="BB68" s="2046">
        <f>IF($BE$3="４週",SUM(W68:AX68),IF($BE$3="暦月",SUM(W68:BA68),""))</f>
        <v>0</v>
      </c>
      <c r="BC68" s="2047"/>
      <c r="BD68" s="2048">
        <f>IF($BE$3="４週",BB68/4,IF($BE$3="暦月",(BB68/($BE$8/7)),""))</f>
        <v>0</v>
      </c>
      <c r="BE68" s="2047"/>
      <c r="BF68" s="2043"/>
      <c r="BG68" s="2044"/>
      <c r="BH68" s="2044"/>
      <c r="BI68" s="2044"/>
      <c r="BJ68" s="2045"/>
    </row>
    <row r="69" spans="2:62" ht="20.25" customHeight="1" x14ac:dyDescent="0.15">
      <c r="B69" s="2049">
        <f>B67+1</f>
        <v>28</v>
      </c>
      <c r="C69" s="2121"/>
      <c r="D69" s="2122"/>
      <c r="E69" s="761"/>
      <c r="F69" s="762"/>
      <c r="G69" s="761"/>
      <c r="H69" s="762"/>
      <c r="I69" s="2123"/>
      <c r="J69" s="2124"/>
      <c r="K69" s="2125"/>
      <c r="L69" s="2126"/>
      <c r="M69" s="2126"/>
      <c r="N69" s="2122"/>
      <c r="O69" s="2066"/>
      <c r="P69" s="2067"/>
      <c r="Q69" s="2067"/>
      <c r="R69" s="2067"/>
      <c r="S69" s="2068"/>
      <c r="T69" s="776" t="s">
        <v>887</v>
      </c>
      <c r="U69" s="777"/>
      <c r="V69" s="778"/>
      <c r="W69" s="549"/>
      <c r="X69" s="550"/>
      <c r="Y69" s="550"/>
      <c r="Z69" s="550"/>
      <c r="AA69" s="550"/>
      <c r="AB69" s="550"/>
      <c r="AC69" s="551"/>
      <c r="AD69" s="549"/>
      <c r="AE69" s="550"/>
      <c r="AF69" s="550"/>
      <c r="AG69" s="550"/>
      <c r="AH69" s="550"/>
      <c r="AI69" s="550"/>
      <c r="AJ69" s="551"/>
      <c r="AK69" s="549"/>
      <c r="AL69" s="550"/>
      <c r="AM69" s="550"/>
      <c r="AN69" s="550"/>
      <c r="AO69" s="550"/>
      <c r="AP69" s="550"/>
      <c r="AQ69" s="551"/>
      <c r="AR69" s="549"/>
      <c r="AS69" s="550"/>
      <c r="AT69" s="550"/>
      <c r="AU69" s="550"/>
      <c r="AV69" s="550"/>
      <c r="AW69" s="550"/>
      <c r="AX69" s="551"/>
      <c r="AY69" s="549"/>
      <c r="AZ69" s="550"/>
      <c r="BA69" s="772"/>
      <c r="BB69" s="2127"/>
      <c r="BC69" s="2128"/>
      <c r="BD69" s="2116"/>
      <c r="BE69" s="2117"/>
      <c r="BF69" s="2118"/>
      <c r="BG69" s="2119"/>
      <c r="BH69" s="2119"/>
      <c r="BI69" s="2119"/>
      <c r="BJ69" s="2120"/>
    </row>
    <row r="70" spans="2:62" ht="20.25" customHeight="1" x14ac:dyDescent="0.15">
      <c r="B70" s="2050"/>
      <c r="C70" s="2053"/>
      <c r="D70" s="2054"/>
      <c r="E70" s="761"/>
      <c r="F70" s="762">
        <f>C69</f>
        <v>0</v>
      </c>
      <c r="G70" s="761"/>
      <c r="H70" s="762">
        <f>I69</f>
        <v>0</v>
      </c>
      <c r="I70" s="2057"/>
      <c r="J70" s="2058"/>
      <c r="K70" s="2061"/>
      <c r="L70" s="2062"/>
      <c r="M70" s="2062"/>
      <c r="N70" s="2054"/>
      <c r="O70" s="2066"/>
      <c r="P70" s="2067"/>
      <c r="Q70" s="2067"/>
      <c r="R70" s="2067"/>
      <c r="S70" s="2068"/>
      <c r="T70" s="773" t="s">
        <v>888</v>
      </c>
      <c r="U70" s="774"/>
      <c r="V70" s="775"/>
      <c r="W70" s="557" t="str">
        <f>IF(W69="","",VLOOKUP(W69,[10]シフト記号表!$C$6:$L$47,10,FALSE))</f>
        <v/>
      </c>
      <c r="X70" s="558" t="str">
        <f>IF(X69="","",VLOOKUP(X69,[10]シフト記号表!$C$6:$L$47,10,FALSE))</f>
        <v/>
      </c>
      <c r="Y70" s="558" t="str">
        <f>IF(Y69="","",VLOOKUP(Y69,[10]シフト記号表!$C$6:$L$47,10,FALSE))</f>
        <v/>
      </c>
      <c r="Z70" s="558" t="str">
        <f>IF(Z69="","",VLOOKUP(Z69,[10]シフト記号表!$C$6:$L$47,10,FALSE))</f>
        <v/>
      </c>
      <c r="AA70" s="558" t="str">
        <f>IF(AA69="","",VLOOKUP(AA69,[10]シフト記号表!$C$6:$L$47,10,FALSE))</f>
        <v/>
      </c>
      <c r="AB70" s="558" t="str">
        <f>IF(AB69="","",VLOOKUP(AB69,[10]シフト記号表!$C$6:$L$47,10,FALSE))</f>
        <v/>
      </c>
      <c r="AC70" s="559" t="str">
        <f>IF(AC69="","",VLOOKUP(AC69,[10]シフト記号表!$C$6:$L$47,10,FALSE))</f>
        <v/>
      </c>
      <c r="AD70" s="557" t="str">
        <f>IF(AD69="","",VLOOKUP(AD69,[10]シフト記号表!$C$6:$L$47,10,FALSE))</f>
        <v/>
      </c>
      <c r="AE70" s="558" t="str">
        <f>IF(AE69="","",VLOOKUP(AE69,[10]シフト記号表!$C$6:$L$47,10,FALSE))</f>
        <v/>
      </c>
      <c r="AF70" s="558" t="str">
        <f>IF(AF69="","",VLOOKUP(AF69,[10]シフト記号表!$C$6:$L$47,10,FALSE))</f>
        <v/>
      </c>
      <c r="AG70" s="558" t="str">
        <f>IF(AG69="","",VLOOKUP(AG69,[10]シフト記号表!$C$6:$L$47,10,FALSE))</f>
        <v/>
      </c>
      <c r="AH70" s="558" t="str">
        <f>IF(AH69="","",VLOOKUP(AH69,[10]シフト記号表!$C$6:$L$47,10,FALSE))</f>
        <v/>
      </c>
      <c r="AI70" s="558" t="str">
        <f>IF(AI69="","",VLOOKUP(AI69,[10]シフト記号表!$C$6:$L$47,10,FALSE))</f>
        <v/>
      </c>
      <c r="AJ70" s="559" t="str">
        <f>IF(AJ69="","",VLOOKUP(AJ69,[10]シフト記号表!$C$6:$L$47,10,FALSE))</f>
        <v/>
      </c>
      <c r="AK70" s="557" t="str">
        <f>IF(AK69="","",VLOOKUP(AK69,[10]シフト記号表!$C$6:$L$47,10,FALSE))</f>
        <v/>
      </c>
      <c r="AL70" s="558" t="str">
        <f>IF(AL69="","",VLOOKUP(AL69,[10]シフト記号表!$C$6:$L$47,10,FALSE))</f>
        <v/>
      </c>
      <c r="AM70" s="558" t="str">
        <f>IF(AM69="","",VLOOKUP(AM69,[10]シフト記号表!$C$6:$L$47,10,FALSE))</f>
        <v/>
      </c>
      <c r="AN70" s="558" t="str">
        <f>IF(AN69="","",VLOOKUP(AN69,[10]シフト記号表!$C$6:$L$47,10,FALSE))</f>
        <v/>
      </c>
      <c r="AO70" s="558" t="str">
        <f>IF(AO69="","",VLOOKUP(AO69,[10]シフト記号表!$C$6:$L$47,10,FALSE))</f>
        <v/>
      </c>
      <c r="AP70" s="558" t="str">
        <f>IF(AP69="","",VLOOKUP(AP69,[10]シフト記号表!$C$6:$L$47,10,FALSE))</f>
        <v/>
      </c>
      <c r="AQ70" s="559" t="str">
        <f>IF(AQ69="","",VLOOKUP(AQ69,[10]シフト記号表!$C$6:$L$47,10,FALSE))</f>
        <v/>
      </c>
      <c r="AR70" s="557" t="str">
        <f>IF(AR69="","",VLOOKUP(AR69,[10]シフト記号表!$C$6:$L$47,10,FALSE))</f>
        <v/>
      </c>
      <c r="AS70" s="558" t="str">
        <f>IF(AS69="","",VLOOKUP(AS69,[10]シフト記号表!$C$6:$L$47,10,FALSE))</f>
        <v/>
      </c>
      <c r="AT70" s="558" t="str">
        <f>IF(AT69="","",VLOOKUP(AT69,[10]シフト記号表!$C$6:$L$47,10,FALSE))</f>
        <v/>
      </c>
      <c r="AU70" s="558" t="str">
        <f>IF(AU69="","",VLOOKUP(AU69,[10]シフト記号表!$C$6:$L$47,10,FALSE))</f>
        <v/>
      </c>
      <c r="AV70" s="558" t="str">
        <f>IF(AV69="","",VLOOKUP(AV69,[10]シフト記号表!$C$6:$L$47,10,FALSE))</f>
        <v/>
      </c>
      <c r="AW70" s="558" t="str">
        <f>IF(AW69="","",VLOOKUP(AW69,[10]シフト記号表!$C$6:$L$47,10,FALSE))</f>
        <v/>
      </c>
      <c r="AX70" s="559" t="str">
        <f>IF(AX69="","",VLOOKUP(AX69,[10]シフト記号表!$C$6:$L$47,10,FALSE))</f>
        <v/>
      </c>
      <c r="AY70" s="557" t="str">
        <f>IF(AY69="","",VLOOKUP(AY69,[10]シフト記号表!$C$6:$L$47,10,FALSE))</f>
        <v/>
      </c>
      <c r="AZ70" s="558" t="str">
        <f>IF(AZ69="","",VLOOKUP(AZ69,[10]シフト記号表!$C$6:$L$47,10,FALSE))</f>
        <v/>
      </c>
      <c r="BA70" s="558" t="str">
        <f>IF(BA69="","",VLOOKUP(BA69,[10]シフト記号表!$C$6:$L$47,10,FALSE))</f>
        <v/>
      </c>
      <c r="BB70" s="2046">
        <f>IF($BE$3="４週",SUM(W70:AX70),IF($BE$3="暦月",SUM(W70:BA70),""))</f>
        <v>0</v>
      </c>
      <c r="BC70" s="2047"/>
      <c r="BD70" s="2048">
        <f>IF($BE$3="４週",BB70/4,IF($BE$3="暦月",(BB70/($BE$8/7)),""))</f>
        <v>0</v>
      </c>
      <c r="BE70" s="2047"/>
      <c r="BF70" s="2043"/>
      <c r="BG70" s="2044"/>
      <c r="BH70" s="2044"/>
      <c r="BI70" s="2044"/>
      <c r="BJ70" s="2045"/>
    </row>
    <row r="71" spans="2:62" ht="20.25" customHeight="1" x14ac:dyDescent="0.15">
      <c r="B71" s="2049">
        <f>B69+1</f>
        <v>29</v>
      </c>
      <c r="C71" s="2121"/>
      <c r="D71" s="2122"/>
      <c r="E71" s="761"/>
      <c r="F71" s="762"/>
      <c r="G71" s="761"/>
      <c r="H71" s="762"/>
      <c r="I71" s="2123"/>
      <c r="J71" s="2124"/>
      <c r="K71" s="2125"/>
      <c r="L71" s="2126"/>
      <c r="M71" s="2126"/>
      <c r="N71" s="2122"/>
      <c r="O71" s="2066"/>
      <c r="P71" s="2067"/>
      <c r="Q71" s="2067"/>
      <c r="R71" s="2067"/>
      <c r="S71" s="2068"/>
      <c r="T71" s="776" t="s">
        <v>887</v>
      </c>
      <c r="U71" s="777"/>
      <c r="V71" s="778"/>
      <c r="W71" s="549"/>
      <c r="X71" s="550"/>
      <c r="Y71" s="550"/>
      <c r="Z71" s="550"/>
      <c r="AA71" s="550"/>
      <c r="AB71" s="550"/>
      <c r="AC71" s="551"/>
      <c r="AD71" s="549"/>
      <c r="AE71" s="550"/>
      <c r="AF71" s="550"/>
      <c r="AG71" s="550"/>
      <c r="AH71" s="550"/>
      <c r="AI71" s="550"/>
      <c r="AJ71" s="551"/>
      <c r="AK71" s="549"/>
      <c r="AL71" s="550"/>
      <c r="AM71" s="550"/>
      <c r="AN71" s="550"/>
      <c r="AO71" s="550"/>
      <c r="AP71" s="550"/>
      <c r="AQ71" s="551"/>
      <c r="AR71" s="549"/>
      <c r="AS71" s="550"/>
      <c r="AT71" s="550"/>
      <c r="AU71" s="550"/>
      <c r="AV71" s="550"/>
      <c r="AW71" s="550"/>
      <c r="AX71" s="551"/>
      <c r="AY71" s="549"/>
      <c r="AZ71" s="550"/>
      <c r="BA71" s="772"/>
      <c r="BB71" s="2127"/>
      <c r="BC71" s="2128"/>
      <c r="BD71" s="2116"/>
      <c r="BE71" s="2117"/>
      <c r="BF71" s="2118"/>
      <c r="BG71" s="2119"/>
      <c r="BH71" s="2119"/>
      <c r="BI71" s="2119"/>
      <c r="BJ71" s="2120"/>
    </row>
    <row r="72" spans="2:62" ht="20.25" customHeight="1" x14ac:dyDescent="0.15">
      <c r="B72" s="2050"/>
      <c r="C72" s="2135"/>
      <c r="D72" s="2136"/>
      <c r="E72" s="779"/>
      <c r="F72" s="780">
        <f>C71</f>
        <v>0</v>
      </c>
      <c r="G72" s="779"/>
      <c r="H72" s="780">
        <f>I71</f>
        <v>0</v>
      </c>
      <c r="I72" s="2137"/>
      <c r="J72" s="2138"/>
      <c r="K72" s="2139"/>
      <c r="L72" s="2140"/>
      <c r="M72" s="2140"/>
      <c r="N72" s="2136"/>
      <c r="O72" s="2066"/>
      <c r="P72" s="2067"/>
      <c r="Q72" s="2067"/>
      <c r="R72" s="2067"/>
      <c r="S72" s="2068"/>
      <c r="T72" s="773" t="s">
        <v>888</v>
      </c>
      <c r="U72" s="774"/>
      <c r="V72" s="775"/>
      <c r="W72" s="557" t="str">
        <f>IF(W71="","",VLOOKUP(W71,[10]シフト記号表!$C$6:$L$47,10,FALSE))</f>
        <v/>
      </c>
      <c r="X72" s="558" t="str">
        <f>IF(X71="","",VLOOKUP(X71,[10]シフト記号表!$C$6:$L$47,10,FALSE))</f>
        <v/>
      </c>
      <c r="Y72" s="558" t="str">
        <f>IF(Y71="","",VLOOKUP(Y71,[10]シフト記号表!$C$6:$L$47,10,FALSE))</f>
        <v/>
      </c>
      <c r="Z72" s="558" t="str">
        <f>IF(Z71="","",VLOOKUP(Z71,[10]シフト記号表!$C$6:$L$47,10,FALSE))</f>
        <v/>
      </c>
      <c r="AA72" s="558" t="str">
        <f>IF(AA71="","",VLOOKUP(AA71,[10]シフト記号表!$C$6:$L$47,10,FALSE))</f>
        <v/>
      </c>
      <c r="AB72" s="558" t="str">
        <f>IF(AB71="","",VLOOKUP(AB71,[10]シフト記号表!$C$6:$L$47,10,FALSE))</f>
        <v/>
      </c>
      <c r="AC72" s="559" t="str">
        <f>IF(AC71="","",VLOOKUP(AC71,[10]シフト記号表!$C$6:$L$47,10,FALSE))</f>
        <v/>
      </c>
      <c r="AD72" s="557" t="str">
        <f>IF(AD71="","",VLOOKUP(AD71,[10]シフト記号表!$C$6:$L$47,10,FALSE))</f>
        <v/>
      </c>
      <c r="AE72" s="558" t="str">
        <f>IF(AE71="","",VLOOKUP(AE71,[10]シフト記号表!$C$6:$L$47,10,FALSE))</f>
        <v/>
      </c>
      <c r="AF72" s="558" t="str">
        <f>IF(AF71="","",VLOOKUP(AF71,[10]シフト記号表!$C$6:$L$47,10,FALSE))</f>
        <v/>
      </c>
      <c r="AG72" s="558" t="str">
        <f>IF(AG71="","",VLOOKUP(AG71,[10]シフト記号表!$C$6:$L$47,10,FALSE))</f>
        <v/>
      </c>
      <c r="AH72" s="558" t="str">
        <f>IF(AH71="","",VLOOKUP(AH71,[10]シフト記号表!$C$6:$L$47,10,FALSE))</f>
        <v/>
      </c>
      <c r="AI72" s="558" t="str">
        <f>IF(AI71="","",VLOOKUP(AI71,[10]シフト記号表!$C$6:$L$47,10,FALSE))</f>
        <v/>
      </c>
      <c r="AJ72" s="559" t="str">
        <f>IF(AJ71="","",VLOOKUP(AJ71,[10]シフト記号表!$C$6:$L$47,10,FALSE))</f>
        <v/>
      </c>
      <c r="AK72" s="557" t="str">
        <f>IF(AK71="","",VLOOKUP(AK71,[10]シフト記号表!$C$6:$L$47,10,FALSE))</f>
        <v/>
      </c>
      <c r="AL72" s="558" t="str">
        <f>IF(AL71="","",VLOOKUP(AL71,[10]シフト記号表!$C$6:$L$47,10,FALSE))</f>
        <v/>
      </c>
      <c r="AM72" s="558" t="str">
        <f>IF(AM71="","",VLOOKUP(AM71,[10]シフト記号表!$C$6:$L$47,10,FALSE))</f>
        <v/>
      </c>
      <c r="AN72" s="558" t="str">
        <f>IF(AN71="","",VLOOKUP(AN71,[10]シフト記号表!$C$6:$L$47,10,FALSE))</f>
        <v/>
      </c>
      <c r="AO72" s="558" t="str">
        <f>IF(AO71="","",VLOOKUP(AO71,[10]シフト記号表!$C$6:$L$47,10,FALSE))</f>
        <v/>
      </c>
      <c r="AP72" s="558" t="str">
        <f>IF(AP71="","",VLOOKUP(AP71,[10]シフト記号表!$C$6:$L$47,10,FALSE))</f>
        <v/>
      </c>
      <c r="AQ72" s="559" t="str">
        <f>IF(AQ71="","",VLOOKUP(AQ71,[10]シフト記号表!$C$6:$L$47,10,FALSE))</f>
        <v/>
      </c>
      <c r="AR72" s="557" t="str">
        <f>IF(AR71="","",VLOOKUP(AR71,[10]シフト記号表!$C$6:$L$47,10,FALSE))</f>
        <v/>
      </c>
      <c r="AS72" s="558" t="str">
        <f>IF(AS71="","",VLOOKUP(AS71,[10]シフト記号表!$C$6:$L$47,10,FALSE))</f>
        <v/>
      </c>
      <c r="AT72" s="558" t="str">
        <f>IF(AT71="","",VLOOKUP(AT71,[10]シフト記号表!$C$6:$L$47,10,FALSE))</f>
        <v/>
      </c>
      <c r="AU72" s="558" t="str">
        <f>IF(AU71="","",VLOOKUP(AU71,[10]シフト記号表!$C$6:$L$47,10,FALSE))</f>
        <v/>
      </c>
      <c r="AV72" s="558" t="str">
        <f>IF(AV71="","",VLOOKUP(AV71,[10]シフト記号表!$C$6:$L$47,10,FALSE))</f>
        <v/>
      </c>
      <c r="AW72" s="558" t="str">
        <f>IF(AW71="","",VLOOKUP(AW71,[10]シフト記号表!$C$6:$L$47,10,FALSE))</f>
        <v/>
      </c>
      <c r="AX72" s="559" t="str">
        <f>IF(AX71="","",VLOOKUP(AX71,[10]シフト記号表!$C$6:$L$47,10,FALSE))</f>
        <v/>
      </c>
      <c r="AY72" s="557" t="str">
        <f>IF(AY71="","",VLOOKUP(AY71,[10]シフト記号表!$C$6:$L$47,10,FALSE))</f>
        <v/>
      </c>
      <c r="AZ72" s="558" t="str">
        <f>IF(AZ71="","",VLOOKUP(AZ71,[10]シフト記号表!$C$6:$L$47,10,FALSE))</f>
        <v/>
      </c>
      <c r="BA72" s="558" t="str">
        <f>IF(BA71="","",VLOOKUP(BA71,[10]シフト記号表!$C$6:$L$47,10,FALSE))</f>
        <v/>
      </c>
      <c r="BB72" s="2132">
        <f>IF($BE$3="４週",SUM(W72:AX72),IF($BE$3="暦月",SUM(W72:BA72),""))</f>
        <v>0</v>
      </c>
      <c r="BC72" s="2133"/>
      <c r="BD72" s="2134">
        <f>IF($BE$3="４週",BB72/4,IF($BE$3="暦月",(BB72/($BE$8/7)),""))</f>
        <v>0</v>
      </c>
      <c r="BE72" s="2133"/>
      <c r="BF72" s="2129"/>
      <c r="BG72" s="2130"/>
      <c r="BH72" s="2130"/>
      <c r="BI72" s="2130"/>
      <c r="BJ72" s="2131"/>
    </row>
    <row r="73" spans="2:62" ht="20.25" customHeight="1" x14ac:dyDescent="0.15">
      <c r="B73" s="2049">
        <f>B71+1</f>
        <v>30</v>
      </c>
      <c r="C73" s="2121"/>
      <c r="D73" s="2122"/>
      <c r="E73" s="761"/>
      <c r="F73" s="762"/>
      <c r="G73" s="761"/>
      <c r="H73" s="762"/>
      <c r="I73" s="2123"/>
      <c r="J73" s="2124"/>
      <c r="K73" s="2125"/>
      <c r="L73" s="2126"/>
      <c r="M73" s="2126"/>
      <c r="N73" s="2122"/>
      <c r="O73" s="2066"/>
      <c r="P73" s="2067"/>
      <c r="Q73" s="2067"/>
      <c r="R73" s="2067"/>
      <c r="S73" s="2068"/>
      <c r="T73" s="776" t="s">
        <v>887</v>
      </c>
      <c r="U73" s="777"/>
      <c r="V73" s="778"/>
      <c r="W73" s="549"/>
      <c r="X73" s="550"/>
      <c r="Y73" s="550"/>
      <c r="Z73" s="550"/>
      <c r="AA73" s="550"/>
      <c r="AB73" s="550"/>
      <c r="AC73" s="551"/>
      <c r="AD73" s="549"/>
      <c r="AE73" s="550"/>
      <c r="AF73" s="550"/>
      <c r="AG73" s="550"/>
      <c r="AH73" s="550"/>
      <c r="AI73" s="550"/>
      <c r="AJ73" s="551"/>
      <c r="AK73" s="549"/>
      <c r="AL73" s="550"/>
      <c r="AM73" s="550"/>
      <c r="AN73" s="550"/>
      <c r="AO73" s="550"/>
      <c r="AP73" s="550"/>
      <c r="AQ73" s="551"/>
      <c r="AR73" s="549"/>
      <c r="AS73" s="550"/>
      <c r="AT73" s="550"/>
      <c r="AU73" s="550"/>
      <c r="AV73" s="550"/>
      <c r="AW73" s="550"/>
      <c r="AX73" s="551"/>
      <c r="AY73" s="549"/>
      <c r="AZ73" s="550"/>
      <c r="BA73" s="772"/>
      <c r="BB73" s="2127"/>
      <c r="BC73" s="2128"/>
      <c r="BD73" s="2116"/>
      <c r="BE73" s="2117"/>
      <c r="BF73" s="2118"/>
      <c r="BG73" s="2119"/>
      <c r="BH73" s="2119"/>
      <c r="BI73" s="2119"/>
      <c r="BJ73" s="2120"/>
    </row>
    <row r="74" spans="2:62" ht="20.25" customHeight="1" x14ac:dyDescent="0.15">
      <c r="B74" s="2050"/>
      <c r="C74" s="2135"/>
      <c r="D74" s="2136"/>
      <c r="E74" s="779"/>
      <c r="F74" s="780">
        <f>C73</f>
        <v>0</v>
      </c>
      <c r="G74" s="779"/>
      <c r="H74" s="780">
        <f>I73</f>
        <v>0</v>
      </c>
      <c r="I74" s="2137"/>
      <c r="J74" s="2138"/>
      <c r="K74" s="2139"/>
      <c r="L74" s="2140"/>
      <c r="M74" s="2140"/>
      <c r="N74" s="2136"/>
      <c r="O74" s="2066"/>
      <c r="P74" s="2067"/>
      <c r="Q74" s="2067"/>
      <c r="R74" s="2067"/>
      <c r="S74" s="2068"/>
      <c r="T74" s="773" t="s">
        <v>888</v>
      </c>
      <c r="U74" s="774"/>
      <c r="V74" s="775"/>
      <c r="W74" s="557" t="str">
        <f>IF(W73="","",VLOOKUP(W73,[10]シフト記号表!$C$6:$L$47,10,FALSE))</f>
        <v/>
      </c>
      <c r="X74" s="558" t="str">
        <f>IF(X73="","",VLOOKUP(X73,[10]シフト記号表!$C$6:$L$47,10,FALSE))</f>
        <v/>
      </c>
      <c r="Y74" s="558" t="str">
        <f>IF(Y73="","",VLOOKUP(Y73,[10]シフト記号表!$C$6:$L$47,10,FALSE))</f>
        <v/>
      </c>
      <c r="Z74" s="558" t="str">
        <f>IF(Z73="","",VLOOKUP(Z73,[10]シフト記号表!$C$6:$L$47,10,FALSE))</f>
        <v/>
      </c>
      <c r="AA74" s="558" t="str">
        <f>IF(AA73="","",VLOOKUP(AA73,[10]シフト記号表!$C$6:$L$47,10,FALSE))</f>
        <v/>
      </c>
      <c r="AB74" s="558" t="str">
        <f>IF(AB73="","",VLOOKUP(AB73,[10]シフト記号表!$C$6:$L$47,10,FALSE))</f>
        <v/>
      </c>
      <c r="AC74" s="559" t="str">
        <f>IF(AC73="","",VLOOKUP(AC73,[10]シフト記号表!$C$6:$L$47,10,FALSE))</f>
        <v/>
      </c>
      <c r="AD74" s="557" t="str">
        <f>IF(AD73="","",VLOOKUP(AD73,[10]シフト記号表!$C$6:$L$47,10,FALSE))</f>
        <v/>
      </c>
      <c r="AE74" s="558" t="str">
        <f>IF(AE73="","",VLOOKUP(AE73,[10]シフト記号表!$C$6:$L$47,10,FALSE))</f>
        <v/>
      </c>
      <c r="AF74" s="558" t="str">
        <f>IF(AF73="","",VLOOKUP(AF73,[10]シフト記号表!$C$6:$L$47,10,FALSE))</f>
        <v/>
      </c>
      <c r="AG74" s="558" t="str">
        <f>IF(AG73="","",VLOOKUP(AG73,[10]シフト記号表!$C$6:$L$47,10,FALSE))</f>
        <v/>
      </c>
      <c r="AH74" s="558" t="str">
        <f>IF(AH73="","",VLOOKUP(AH73,[10]シフト記号表!$C$6:$L$47,10,FALSE))</f>
        <v/>
      </c>
      <c r="AI74" s="558" t="str">
        <f>IF(AI73="","",VLOOKUP(AI73,[10]シフト記号表!$C$6:$L$47,10,FALSE))</f>
        <v/>
      </c>
      <c r="AJ74" s="559" t="str">
        <f>IF(AJ73="","",VLOOKUP(AJ73,[10]シフト記号表!$C$6:$L$47,10,FALSE))</f>
        <v/>
      </c>
      <c r="AK74" s="557" t="str">
        <f>IF(AK73="","",VLOOKUP(AK73,[10]シフト記号表!$C$6:$L$47,10,FALSE))</f>
        <v/>
      </c>
      <c r="AL74" s="558" t="str">
        <f>IF(AL73="","",VLOOKUP(AL73,[10]シフト記号表!$C$6:$L$47,10,FALSE))</f>
        <v/>
      </c>
      <c r="AM74" s="558" t="str">
        <f>IF(AM73="","",VLOOKUP(AM73,[10]シフト記号表!$C$6:$L$47,10,FALSE))</f>
        <v/>
      </c>
      <c r="AN74" s="558" t="str">
        <f>IF(AN73="","",VLOOKUP(AN73,[10]シフト記号表!$C$6:$L$47,10,FALSE))</f>
        <v/>
      </c>
      <c r="AO74" s="558" t="str">
        <f>IF(AO73="","",VLOOKUP(AO73,[10]シフト記号表!$C$6:$L$47,10,FALSE))</f>
        <v/>
      </c>
      <c r="AP74" s="558" t="str">
        <f>IF(AP73="","",VLOOKUP(AP73,[10]シフト記号表!$C$6:$L$47,10,FALSE))</f>
        <v/>
      </c>
      <c r="AQ74" s="559" t="str">
        <f>IF(AQ73="","",VLOOKUP(AQ73,[10]シフト記号表!$C$6:$L$47,10,FALSE))</f>
        <v/>
      </c>
      <c r="AR74" s="557" t="str">
        <f>IF(AR73="","",VLOOKUP(AR73,[10]シフト記号表!$C$6:$L$47,10,FALSE))</f>
        <v/>
      </c>
      <c r="AS74" s="558" t="str">
        <f>IF(AS73="","",VLOOKUP(AS73,[10]シフト記号表!$C$6:$L$47,10,FALSE))</f>
        <v/>
      </c>
      <c r="AT74" s="558" t="str">
        <f>IF(AT73="","",VLOOKUP(AT73,[10]シフト記号表!$C$6:$L$47,10,FALSE))</f>
        <v/>
      </c>
      <c r="AU74" s="558" t="str">
        <f>IF(AU73="","",VLOOKUP(AU73,[10]シフト記号表!$C$6:$L$47,10,FALSE))</f>
        <v/>
      </c>
      <c r="AV74" s="558" t="str">
        <f>IF(AV73="","",VLOOKUP(AV73,[10]シフト記号表!$C$6:$L$47,10,FALSE))</f>
        <v/>
      </c>
      <c r="AW74" s="558" t="str">
        <f>IF(AW73="","",VLOOKUP(AW73,[10]シフト記号表!$C$6:$L$47,10,FALSE))</f>
        <v/>
      </c>
      <c r="AX74" s="559" t="str">
        <f>IF(AX73="","",VLOOKUP(AX73,[10]シフト記号表!$C$6:$L$47,10,FALSE))</f>
        <v/>
      </c>
      <c r="AY74" s="557" t="str">
        <f>IF(AY73="","",VLOOKUP(AY73,[10]シフト記号表!$C$6:$L$47,10,FALSE))</f>
        <v/>
      </c>
      <c r="AZ74" s="558" t="str">
        <f>IF(AZ73="","",VLOOKUP(AZ73,[10]シフト記号表!$C$6:$L$47,10,FALSE))</f>
        <v/>
      </c>
      <c r="BA74" s="558" t="str">
        <f>IF(BA73="","",VLOOKUP(BA73,[10]シフト記号表!$C$6:$L$47,10,FALSE))</f>
        <v/>
      </c>
      <c r="BB74" s="2132">
        <f>IF($BE$3="４週",SUM(W74:AX74),IF($BE$3="暦月",SUM(W74:BA74),""))</f>
        <v>0</v>
      </c>
      <c r="BC74" s="2133"/>
      <c r="BD74" s="2134">
        <f>IF($BE$3="４週",BB74/4,IF($BE$3="暦月",(BB74/($BE$8/7)),""))</f>
        <v>0</v>
      </c>
      <c r="BE74" s="2133"/>
      <c r="BF74" s="2129"/>
      <c r="BG74" s="2130"/>
      <c r="BH74" s="2130"/>
      <c r="BI74" s="2130"/>
      <c r="BJ74" s="2131"/>
    </row>
    <row r="75" spans="2:62" ht="20.25" customHeight="1" x14ac:dyDescent="0.15">
      <c r="B75" s="2049">
        <f>B73+1</f>
        <v>31</v>
      </c>
      <c r="C75" s="2121"/>
      <c r="D75" s="2122"/>
      <c r="E75" s="761"/>
      <c r="F75" s="762"/>
      <c r="G75" s="761"/>
      <c r="H75" s="762"/>
      <c r="I75" s="2123"/>
      <c r="J75" s="2124"/>
      <c r="K75" s="2125"/>
      <c r="L75" s="2126"/>
      <c r="M75" s="2126"/>
      <c r="N75" s="2122"/>
      <c r="O75" s="2066"/>
      <c r="P75" s="2067"/>
      <c r="Q75" s="2067"/>
      <c r="R75" s="2067"/>
      <c r="S75" s="2068"/>
      <c r="T75" s="776" t="s">
        <v>887</v>
      </c>
      <c r="U75" s="777"/>
      <c r="V75" s="778"/>
      <c r="W75" s="549"/>
      <c r="X75" s="550"/>
      <c r="Y75" s="550"/>
      <c r="Z75" s="550"/>
      <c r="AA75" s="550"/>
      <c r="AB75" s="550"/>
      <c r="AC75" s="551"/>
      <c r="AD75" s="549"/>
      <c r="AE75" s="550"/>
      <c r="AF75" s="550"/>
      <c r="AG75" s="550"/>
      <c r="AH75" s="550"/>
      <c r="AI75" s="550"/>
      <c r="AJ75" s="551"/>
      <c r="AK75" s="549"/>
      <c r="AL75" s="550"/>
      <c r="AM75" s="550"/>
      <c r="AN75" s="550"/>
      <c r="AO75" s="550"/>
      <c r="AP75" s="550"/>
      <c r="AQ75" s="551"/>
      <c r="AR75" s="549"/>
      <c r="AS75" s="550"/>
      <c r="AT75" s="550"/>
      <c r="AU75" s="550"/>
      <c r="AV75" s="550"/>
      <c r="AW75" s="550"/>
      <c r="AX75" s="551"/>
      <c r="AY75" s="549"/>
      <c r="AZ75" s="550"/>
      <c r="BA75" s="772"/>
      <c r="BB75" s="2127"/>
      <c r="BC75" s="2128"/>
      <c r="BD75" s="2116"/>
      <c r="BE75" s="2117"/>
      <c r="BF75" s="2118"/>
      <c r="BG75" s="2119"/>
      <c r="BH75" s="2119"/>
      <c r="BI75" s="2119"/>
      <c r="BJ75" s="2120"/>
    </row>
    <row r="76" spans="2:62" ht="20.25" customHeight="1" x14ac:dyDescent="0.15">
      <c r="B76" s="2050"/>
      <c r="C76" s="2135"/>
      <c r="D76" s="2136"/>
      <c r="E76" s="779"/>
      <c r="F76" s="780">
        <f>C75</f>
        <v>0</v>
      </c>
      <c r="G76" s="779"/>
      <c r="H76" s="780">
        <f>I75</f>
        <v>0</v>
      </c>
      <c r="I76" s="2137"/>
      <c r="J76" s="2138"/>
      <c r="K76" s="2139"/>
      <c r="L76" s="2140"/>
      <c r="M76" s="2140"/>
      <c r="N76" s="2136"/>
      <c r="O76" s="2066"/>
      <c r="P76" s="2067"/>
      <c r="Q76" s="2067"/>
      <c r="R76" s="2067"/>
      <c r="S76" s="2068"/>
      <c r="T76" s="773" t="s">
        <v>888</v>
      </c>
      <c r="U76" s="774"/>
      <c r="V76" s="775"/>
      <c r="W76" s="557" t="str">
        <f>IF(W75="","",VLOOKUP(W75,[10]シフト記号表!$C$6:$L$47,10,FALSE))</f>
        <v/>
      </c>
      <c r="X76" s="558" t="str">
        <f>IF(X75="","",VLOOKUP(X75,[10]シフト記号表!$C$6:$L$47,10,FALSE))</f>
        <v/>
      </c>
      <c r="Y76" s="558" t="str">
        <f>IF(Y75="","",VLOOKUP(Y75,[10]シフト記号表!$C$6:$L$47,10,FALSE))</f>
        <v/>
      </c>
      <c r="Z76" s="558" t="str">
        <f>IF(Z75="","",VLOOKUP(Z75,[10]シフト記号表!$C$6:$L$47,10,FALSE))</f>
        <v/>
      </c>
      <c r="AA76" s="558" t="str">
        <f>IF(AA75="","",VLOOKUP(AA75,[10]シフト記号表!$C$6:$L$47,10,FALSE))</f>
        <v/>
      </c>
      <c r="AB76" s="558" t="str">
        <f>IF(AB75="","",VLOOKUP(AB75,[10]シフト記号表!$C$6:$L$47,10,FALSE))</f>
        <v/>
      </c>
      <c r="AC76" s="559" t="str">
        <f>IF(AC75="","",VLOOKUP(AC75,[10]シフト記号表!$C$6:$L$47,10,FALSE))</f>
        <v/>
      </c>
      <c r="AD76" s="557" t="str">
        <f>IF(AD75="","",VLOOKUP(AD75,[10]シフト記号表!$C$6:$L$47,10,FALSE))</f>
        <v/>
      </c>
      <c r="AE76" s="558" t="str">
        <f>IF(AE75="","",VLOOKUP(AE75,[10]シフト記号表!$C$6:$L$47,10,FALSE))</f>
        <v/>
      </c>
      <c r="AF76" s="558" t="str">
        <f>IF(AF75="","",VLOOKUP(AF75,[10]シフト記号表!$C$6:$L$47,10,FALSE))</f>
        <v/>
      </c>
      <c r="AG76" s="558" t="str">
        <f>IF(AG75="","",VLOOKUP(AG75,[10]シフト記号表!$C$6:$L$47,10,FALSE))</f>
        <v/>
      </c>
      <c r="AH76" s="558" t="str">
        <f>IF(AH75="","",VLOOKUP(AH75,[10]シフト記号表!$C$6:$L$47,10,FALSE))</f>
        <v/>
      </c>
      <c r="AI76" s="558" t="str">
        <f>IF(AI75="","",VLOOKUP(AI75,[10]シフト記号表!$C$6:$L$47,10,FALSE))</f>
        <v/>
      </c>
      <c r="AJ76" s="559" t="str">
        <f>IF(AJ75="","",VLOOKUP(AJ75,[10]シフト記号表!$C$6:$L$47,10,FALSE))</f>
        <v/>
      </c>
      <c r="AK76" s="557" t="str">
        <f>IF(AK75="","",VLOOKUP(AK75,[10]シフト記号表!$C$6:$L$47,10,FALSE))</f>
        <v/>
      </c>
      <c r="AL76" s="558" t="str">
        <f>IF(AL75="","",VLOOKUP(AL75,[10]シフト記号表!$C$6:$L$47,10,FALSE))</f>
        <v/>
      </c>
      <c r="AM76" s="558" t="str">
        <f>IF(AM75="","",VLOOKUP(AM75,[10]シフト記号表!$C$6:$L$47,10,FALSE))</f>
        <v/>
      </c>
      <c r="AN76" s="558" t="str">
        <f>IF(AN75="","",VLOOKUP(AN75,[10]シフト記号表!$C$6:$L$47,10,FALSE))</f>
        <v/>
      </c>
      <c r="AO76" s="558" t="str">
        <f>IF(AO75="","",VLOOKUP(AO75,[10]シフト記号表!$C$6:$L$47,10,FALSE))</f>
        <v/>
      </c>
      <c r="AP76" s="558" t="str">
        <f>IF(AP75="","",VLOOKUP(AP75,[10]シフト記号表!$C$6:$L$47,10,FALSE))</f>
        <v/>
      </c>
      <c r="AQ76" s="559" t="str">
        <f>IF(AQ75="","",VLOOKUP(AQ75,[10]シフト記号表!$C$6:$L$47,10,FALSE))</f>
        <v/>
      </c>
      <c r="AR76" s="557" t="str">
        <f>IF(AR75="","",VLOOKUP(AR75,[10]シフト記号表!$C$6:$L$47,10,FALSE))</f>
        <v/>
      </c>
      <c r="AS76" s="558" t="str">
        <f>IF(AS75="","",VLOOKUP(AS75,[10]シフト記号表!$C$6:$L$47,10,FALSE))</f>
        <v/>
      </c>
      <c r="AT76" s="558" t="str">
        <f>IF(AT75="","",VLOOKUP(AT75,[10]シフト記号表!$C$6:$L$47,10,FALSE))</f>
        <v/>
      </c>
      <c r="AU76" s="558" t="str">
        <f>IF(AU75="","",VLOOKUP(AU75,[10]シフト記号表!$C$6:$L$47,10,FALSE))</f>
        <v/>
      </c>
      <c r="AV76" s="558" t="str">
        <f>IF(AV75="","",VLOOKUP(AV75,[10]シフト記号表!$C$6:$L$47,10,FALSE))</f>
        <v/>
      </c>
      <c r="AW76" s="558" t="str">
        <f>IF(AW75="","",VLOOKUP(AW75,[10]シフト記号表!$C$6:$L$47,10,FALSE))</f>
        <v/>
      </c>
      <c r="AX76" s="559" t="str">
        <f>IF(AX75="","",VLOOKUP(AX75,[10]シフト記号表!$C$6:$L$47,10,FALSE))</f>
        <v/>
      </c>
      <c r="AY76" s="557" t="str">
        <f>IF(AY75="","",VLOOKUP(AY75,[10]シフト記号表!$C$6:$L$47,10,FALSE))</f>
        <v/>
      </c>
      <c r="AZ76" s="558" t="str">
        <f>IF(AZ75="","",VLOOKUP(AZ75,[10]シフト記号表!$C$6:$L$47,10,FALSE))</f>
        <v/>
      </c>
      <c r="BA76" s="558" t="str">
        <f>IF(BA75="","",VLOOKUP(BA75,[10]シフト記号表!$C$6:$L$47,10,FALSE))</f>
        <v/>
      </c>
      <c r="BB76" s="2132">
        <f>IF($BE$3="４週",SUM(W76:AX76),IF($BE$3="暦月",SUM(W76:BA76),""))</f>
        <v>0</v>
      </c>
      <c r="BC76" s="2133"/>
      <c r="BD76" s="2134">
        <f>IF($BE$3="４週",BB76/4,IF($BE$3="暦月",(BB76/($BE$8/7)),""))</f>
        <v>0</v>
      </c>
      <c r="BE76" s="2133"/>
      <c r="BF76" s="2129"/>
      <c r="BG76" s="2130"/>
      <c r="BH76" s="2130"/>
      <c r="BI76" s="2130"/>
      <c r="BJ76" s="2131"/>
    </row>
    <row r="77" spans="2:62" ht="20.25" customHeight="1" x14ac:dyDescent="0.15">
      <c r="B77" s="2049">
        <f>B75+1</f>
        <v>32</v>
      </c>
      <c r="C77" s="2121"/>
      <c r="D77" s="2122"/>
      <c r="E77" s="761"/>
      <c r="F77" s="762"/>
      <c r="G77" s="761"/>
      <c r="H77" s="762"/>
      <c r="I77" s="2123"/>
      <c r="J77" s="2124"/>
      <c r="K77" s="2125"/>
      <c r="L77" s="2126"/>
      <c r="M77" s="2126"/>
      <c r="N77" s="2122"/>
      <c r="O77" s="2066"/>
      <c r="P77" s="2067"/>
      <c r="Q77" s="2067"/>
      <c r="R77" s="2067"/>
      <c r="S77" s="2068"/>
      <c r="T77" s="776" t="s">
        <v>887</v>
      </c>
      <c r="U77" s="777"/>
      <c r="V77" s="778"/>
      <c r="W77" s="549"/>
      <c r="X77" s="550"/>
      <c r="Y77" s="550"/>
      <c r="Z77" s="550"/>
      <c r="AA77" s="550"/>
      <c r="AB77" s="550"/>
      <c r="AC77" s="551"/>
      <c r="AD77" s="549"/>
      <c r="AE77" s="550"/>
      <c r="AF77" s="550"/>
      <c r="AG77" s="550"/>
      <c r="AH77" s="550"/>
      <c r="AI77" s="550"/>
      <c r="AJ77" s="551"/>
      <c r="AK77" s="549"/>
      <c r="AL77" s="550"/>
      <c r="AM77" s="550"/>
      <c r="AN77" s="550"/>
      <c r="AO77" s="550"/>
      <c r="AP77" s="550"/>
      <c r="AQ77" s="551"/>
      <c r="AR77" s="549"/>
      <c r="AS77" s="550"/>
      <c r="AT77" s="550"/>
      <c r="AU77" s="550"/>
      <c r="AV77" s="550"/>
      <c r="AW77" s="550"/>
      <c r="AX77" s="551"/>
      <c r="AY77" s="549"/>
      <c r="AZ77" s="550"/>
      <c r="BA77" s="772"/>
      <c r="BB77" s="2127"/>
      <c r="BC77" s="2128"/>
      <c r="BD77" s="2116"/>
      <c r="BE77" s="2117"/>
      <c r="BF77" s="2118"/>
      <c r="BG77" s="2119"/>
      <c r="BH77" s="2119"/>
      <c r="BI77" s="2119"/>
      <c r="BJ77" s="2120"/>
    </row>
    <row r="78" spans="2:62" ht="20.25" customHeight="1" x14ac:dyDescent="0.15">
      <c r="B78" s="2050"/>
      <c r="C78" s="2135"/>
      <c r="D78" s="2136"/>
      <c r="E78" s="779"/>
      <c r="F78" s="780">
        <f>C77</f>
        <v>0</v>
      </c>
      <c r="G78" s="779"/>
      <c r="H78" s="780">
        <f>I77</f>
        <v>0</v>
      </c>
      <c r="I78" s="2137"/>
      <c r="J78" s="2138"/>
      <c r="K78" s="2139"/>
      <c r="L78" s="2140"/>
      <c r="M78" s="2140"/>
      <c r="N78" s="2136"/>
      <c r="O78" s="2066"/>
      <c r="P78" s="2067"/>
      <c r="Q78" s="2067"/>
      <c r="R78" s="2067"/>
      <c r="S78" s="2068"/>
      <c r="T78" s="773" t="s">
        <v>888</v>
      </c>
      <c r="U78" s="774"/>
      <c r="V78" s="775"/>
      <c r="W78" s="557" t="str">
        <f>IF(W77="","",VLOOKUP(W77,[10]シフト記号表!$C$6:$L$47,10,FALSE))</f>
        <v/>
      </c>
      <c r="X78" s="558" t="str">
        <f>IF(X77="","",VLOOKUP(X77,[10]シフト記号表!$C$6:$L$47,10,FALSE))</f>
        <v/>
      </c>
      <c r="Y78" s="558" t="str">
        <f>IF(Y77="","",VLOOKUP(Y77,[10]シフト記号表!$C$6:$L$47,10,FALSE))</f>
        <v/>
      </c>
      <c r="Z78" s="558" t="str">
        <f>IF(Z77="","",VLOOKUP(Z77,[10]シフト記号表!$C$6:$L$47,10,FALSE))</f>
        <v/>
      </c>
      <c r="AA78" s="558" t="str">
        <f>IF(AA77="","",VLOOKUP(AA77,[10]シフト記号表!$C$6:$L$47,10,FALSE))</f>
        <v/>
      </c>
      <c r="AB78" s="558" t="str">
        <f>IF(AB77="","",VLOOKUP(AB77,[10]シフト記号表!$C$6:$L$47,10,FALSE))</f>
        <v/>
      </c>
      <c r="AC78" s="559" t="str">
        <f>IF(AC77="","",VLOOKUP(AC77,[10]シフト記号表!$C$6:$L$47,10,FALSE))</f>
        <v/>
      </c>
      <c r="AD78" s="557" t="str">
        <f>IF(AD77="","",VLOOKUP(AD77,[10]シフト記号表!$C$6:$L$47,10,FALSE))</f>
        <v/>
      </c>
      <c r="AE78" s="558" t="str">
        <f>IF(AE77="","",VLOOKUP(AE77,[10]シフト記号表!$C$6:$L$47,10,FALSE))</f>
        <v/>
      </c>
      <c r="AF78" s="558" t="str">
        <f>IF(AF77="","",VLOOKUP(AF77,[10]シフト記号表!$C$6:$L$47,10,FALSE))</f>
        <v/>
      </c>
      <c r="AG78" s="558" t="str">
        <f>IF(AG77="","",VLOOKUP(AG77,[10]シフト記号表!$C$6:$L$47,10,FALSE))</f>
        <v/>
      </c>
      <c r="AH78" s="558" t="str">
        <f>IF(AH77="","",VLOOKUP(AH77,[10]シフト記号表!$C$6:$L$47,10,FALSE))</f>
        <v/>
      </c>
      <c r="AI78" s="558" t="str">
        <f>IF(AI77="","",VLOOKUP(AI77,[10]シフト記号表!$C$6:$L$47,10,FALSE))</f>
        <v/>
      </c>
      <c r="AJ78" s="559" t="str">
        <f>IF(AJ77="","",VLOOKUP(AJ77,[10]シフト記号表!$C$6:$L$47,10,FALSE))</f>
        <v/>
      </c>
      <c r="AK78" s="557" t="str">
        <f>IF(AK77="","",VLOOKUP(AK77,[10]シフト記号表!$C$6:$L$47,10,FALSE))</f>
        <v/>
      </c>
      <c r="AL78" s="558" t="str">
        <f>IF(AL77="","",VLOOKUP(AL77,[10]シフト記号表!$C$6:$L$47,10,FALSE))</f>
        <v/>
      </c>
      <c r="AM78" s="558" t="str">
        <f>IF(AM77="","",VLOOKUP(AM77,[10]シフト記号表!$C$6:$L$47,10,FALSE))</f>
        <v/>
      </c>
      <c r="AN78" s="558" t="str">
        <f>IF(AN77="","",VLOOKUP(AN77,[10]シフト記号表!$C$6:$L$47,10,FALSE))</f>
        <v/>
      </c>
      <c r="AO78" s="558" t="str">
        <f>IF(AO77="","",VLOOKUP(AO77,[10]シフト記号表!$C$6:$L$47,10,FALSE))</f>
        <v/>
      </c>
      <c r="AP78" s="558" t="str">
        <f>IF(AP77="","",VLOOKUP(AP77,[10]シフト記号表!$C$6:$L$47,10,FALSE))</f>
        <v/>
      </c>
      <c r="AQ78" s="559" t="str">
        <f>IF(AQ77="","",VLOOKUP(AQ77,[10]シフト記号表!$C$6:$L$47,10,FALSE))</f>
        <v/>
      </c>
      <c r="AR78" s="557" t="str">
        <f>IF(AR77="","",VLOOKUP(AR77,[10]シフト記号表!$C$6:$L$47,10,FALSE))</f>
        <v/>
      </c>
      <c r="AS78" s="558" t="str">
        <f>IF(AS77="","",VLOOKUP(AS77,[10]シフト記号表!$C$6:$L$47,10,FALSE))</f>
        <v/>
      </c>
      <c r="AT78" s="558" t="str">
        <f>IF(AT77="","",VLOOKUP(AT77,[10]シフト記号表!$C$6:$L$47,10,FALSE))</f>
        <v/>
      </c>
      <c r="AU78" s="558" t="str">
        <f>IF(AU77="","",VLOOKUP(AU77,[10]シフト記号表!$C$6:$L$47,10,FALSE))</f>
        <v/>
      </c>
      <c r="AV78" s="558" t="str">
        <f>IF(AV77="","",VLOOKUP(AV77,[10]シフト記号表!$C$6:$L$47,10,FALSE))</f>
        <v/>
      </c>
      <c r="AW78" s="558" t="str">
        <f>IF(AW77="","",VLOOKUP(AW77,[10]シフト記号表!$C$6:$L$47,10,FALSE))</f>
        <v/>
      </c>
      <c r="AX78" s="559" t="str">
        <f>IF(AX77="","",VLOOKUP(AX77,[10]シフト記号表!$C$6:$L$47,10,FALSE))</f>
        <v/>
      </c>
      <c r="AY78" s="557" t="str">
        <f>IF(AY77="","",VLOOKUP(AY77,[10]シフト記号表!$C$6:$L$47,10,FALSE))</f>
        <v/>
      </c>
      <c r="AZ78" s="558" t="str">
        <f>IF(AZ77="","",VLOOKUP(AZ77,[10]シフト記号表!$C$6:$L$47,10,FALSE))</f>
        <v/>
      </c>
      <c r="BA78" s="558" t="str">
        <f>IF(BA77="","",VLOOKUP(BA77,[10]シフト記号表!$C$6:$L$47,10,FALSE))</f>
        <v/>
      </c>
      <c r="BB78" s="2132">
        <f>IF($BE$3="４週",SUM(W78:AX78),IF($BE$3="暦月",SUM(W78:BA78),""))</f>
        <v>0</v>
      </c>
      <c r="BC78" s="2133"/>
      <c r="BD78" s="2134">
        <f>IF($BE$3="４週",BB78/4,IF($BE$3="暦月",(BB78/($BE$8/7)),""))</f>
        <v>0</v>
      </c>
      <c r="BE78" s="2133"/>
      <c r="BF78" s="2129"/>
      <c r="BG78" s="2130"/>
      <c r="BH78" s="2130"/>
      <c r="BI78" s="2130"/>
      <c r="BJ78" s="2131"/>
    </row>
    <row r="79" spans="2:62" ht="20.25" customHeight="1" x14ac:dyDescent="0.15">
      <c r="B79" s="2049">
        <f>B77+1</f>
        <v>33</v>
      </c>
      <c r="C79" s="2121"/>
      <c r="D79" s="2122"/>
      <c r="E79" s="761"/>
      <c r="F79" s="762"/>
      <c r="G79" s="761"/>
      <c r="H79" s="762"/>
      <c r="I79" s="2123"/>
      <c r="J79" s="2124"/>
      <c r="K79" s="2125"/>
      <c r="L79" s="2126"/>
      <c r="M79" s="2126"/>
      <c r="N79" s="2122"/>
      <c r="O79" s="2066"/>
      <c r="P79" s="2067"/>
      <c r="Q79" s="2067"/>
      <c r="R79" s="2067"/>
      <c r="S79" s="2068"/>
      <c r="T79" s="776" t="s">
        <v>887</v>
      </c>
      <c r="U79" s="777"/>
      <c r="V79" s="778"/>
      <c r="W79" s="549"/>
      <c r="X79" s="550"/>
      <c r="Y79" s="550"/>
      <c r="Z79" s="550"/>
      <c r="AA79" s="550"/>
      <c r="AB79" s="550"/>
      <c r="AC79" s="551"/>
      <c r="AD79" s="549"/>
      <c r="AE79" s="550"/>
      <c r="AF79" s="550"/>
      <c r="AG79" s="550"/>
      <c r="AH79" s="550"/>
      <c r="AI79" s="550"/>
      <c r="AJ79" s="551"/>
      <c r="AK79" s="549"/>
      <c r="AL79" s="550"/>
      <c r="AM79" s="550"/>
      <c r="AN79" s="550"/>
      <c r="AO79" s="550"/>
      <c r="AP79" s="550"/>
      <c r="AQ79" s="551"/>
      <c r="AR79" s="549"/>
      <c r="AS79" s="550"/>
      <c r="AT79" s="550"/>
      <c r="AU79" s="550"/>
      <c r="AV79" s="550"/>
      <c r="AW79" s="550"/>
      <c r="AX79" s="551"/>
      <c r="AY79" s="549"/>
      <c r="AZ79" s="550"/>
      <c r="BA79" s="772"/>
      <c r="BB79" s="2127"/>
      <c r="BC79" s="2128"/>
      <c r="BD79" s="2116"/>
      <c r="BE79" s="2117"/>
      <c r="BF79" s="2118"/>
      <c r="BG79" s="2119"/>
      <c r="BH79" s="2119"/>
      <c r="BI79" s="2119"/>
      <c r="BJ79" s="2120"/>
    </row>
    <row r="80" spans="2:62" ht="20.25" customHeight="1" x14ac:dyDescent="0.15">
      <c r="B80" s="2050"/>
      <c r="C80" s="2135"/>
      <c r="D80" s="2136"/>
      <c r="E80" s="779"/>
      <c r="F80" s="780">
        <f>C79</f>
        <v>0</v>
      </c>
      <c r="G80" s="779"/>
      <c r="H80" s="780">
        <f>I79</f>
        <v>0</v>
      </c>
      <c r="I80" s="2137"/>
      <c r="J80" s="2138"/>
      <c r="K80" s="2139"/>
      <c r="L80" s="2140"/>
      <c r="M80" s="2140"/>
      <c r="N80" s="2136"/>
      <c r="O80" s="2066"/>
      <c r="P80" s="2067"/>
      <c r="Q80" s="2067"/>
      <c r="R80" s="2067"/>
      <c r="S80" s="2068"/>
      <c r="T80" s="773" t="s">
        <v>888</v>
      </c>
      <c r="U80" s="774"/>
      <c r="V80" s="775"/>
      <c r="W80" s="557" t="str">
        <f>IF(W79="","",VLOOKUP(W79,[10]シフト記号表!$C$6:$L$47,10,FALSE))</f>
        <v/>
      </c>
      <c r="X80" s="558" t="str">
        <f>IF(X79="","",VLOOKUP(X79,[10]シフト記号表!$C$6:$L$47,10,FALSE))</f>
        <v/>
      </c>
      <c r="Y80" s="558" t="str">
        <f>IF(Y79="","",VLOOKUP(Y79,[10]シフト記号表!$C$6:$L$47,10,FALSE))</f>
        <v/>
      </c>
      <c r="Z80" s="558" t="str">
        <f>IF(Z79="","",VLOOKUP(Z79,[10]シフト記号表!$C$6:$L$47,10,FALSE))</f>
        <v/>
      </c>
      <c r="AA80" s="558" t="str">
        <f>IF(AA79="","",VLOOKUP(AA79,[10]シフト記号表!$C$6:$L$47,10,FALSE))</f>
        <v/>
      </c>
      <c r="AB80" s="558" t="str">
        <f>IF(AB79="","",VLOOKUP(AB79,[10]シフト記号表!$C$6:$L$47,10,FALSE))</f>
        <v/>
      </c>
      <c r="AC80" s="559" t="str">
        <f>IF(AC79="","",VLOOKUP(AC79,[10]シフト記号表!$C$6:$L$47,10,FALSE))</f>
        <v/>
      </c>
      <c r="AD80" s="557" t="str">
        <f>IF(AD79="","",VLOOKUP(AD79,[10]シフト記号表!$C$6:$L$47,10,FALSE))</f>
        <v/>
      </c>
      <c r="AE80" s="558" t="str">
        <f>IF(AE79="","",VLOOKUP(AE79,[10]シフト記号表!$C$6:$L$47,10,FALSE))</f>
        <v/>
      </c>
      <c r="AF80" s="558" t="str">
        <f>IF(AF79="","",VLOOKUP(AF79,[10]シフト記号表!$C$6:$L$47,10,FALSE))</f>
        <v/>
      </c>
      <c r="AG80" s="558" t="str">
        <f>IF(AG79="","",VLOOKUP(AG79,[10]シフト記号表!$C$6:$L$47,10,FALSE))</f>
        <v/>
      </c>
      <c r="AH80" s="558" t="str">
        <f>IF(AH79="","",VLOOKUP(AH79,[10]シフト記号表!$C$6:$L$47,10,FALSE))</f>
        <v/>
      </c>
      <c r="AI80" s="558" t="str">
        <f>IF(AI79="","",VLOOKUP(AI79,[10]シフト記号表!$C$6:$L$47,10,FALSE))</f>
        <v/>
      </c>
      <c r="AJ80" s="559" t="str">
        <f>IF(AJ79="","",VLOOKUP(AJ79,[10]シフト記号表!$C$6:$L$47,10,FALSE))</f>
        <v/>
      </c>
      <c r="AK80" s="557" t="str">
        <f>IF(AK79="","",VLOOKUP(AK79,[10]シフト記号表!$C$6:$L$47,10,FALSE))</f>
        <v/>
      </c>
      <c r="AL80" s="558" t="str">
        <f>IF(AL79="","",VLOOKUP(AL79,[10]シフト記号表!$C$6:$L$47,10,FALSE))</f>
        <v/>
      </c>
      <c r="AM80" s="558" t="str">
        <f>IF(AM79="","",VLOOKUP(AM79,[10]シフト記号表!$C$6:$L$47,10,FALSE))</f>
        <v/>
      </c>
      <c r="AN80" s="558" t="str">
        <f>IF(AN79="","",VLOOKUP(AN79,[10]シフト記号表!$C$6:$L$47,10,FALSE))</f>
        <v/>
      </c>
      <c r="AO80" s="558" t="str">
        <f>IF(AO79="","",VLOOKUP(AO79,[10]シフト記号表!$C$6:$L$47,10,FALSE))</f>
        <v/>
      </c>
      <c r="AP80" s="558" t="str">
        <f>IF(AP79="","",VLOOKUP(AP79,[10]シフト記号表!$C$6:$L$47,10,FALSE))</f>
        <v/>
      </c>
      <c r="AQ80" s="559" t="str">
        <f>IF(AQ79="","",VLOOKUP(AQ79,[10]シフト記号表!$C$6:$L$47,10,FALSE))</f>
        <v/>
      </c>
      <c r="AR80" s="557" t="str">
        <f>IF(AR79="","",VLOOKUP(AR79,[10]シフト記号表!$C$6:$L$47,10,FALSE))</f>
        <v/>
      </c>
      <c r="AS80" s="558" t="str">
        <f>IF(AS79="","",VLOOKUP(AS79,[10]シフト記号表!$C$6:$L$47,10,FALSE))</f>
        <v/>
      </c>
      <c r="AT80" s="558" t="str">
        <f>IF(AT79="","",VLOOKUP(AT79,[10]シフト記号表!$C$6:$L$47,10,FALSE))</f>
        <v/>
      </c>
      <c r="AU80" s="558" t="str">
        <f>IF(AU79="","",VLOOKUP(AU79,[10]シフト記号表!$C$6:$L$47,10,FALSE))</f>
        <v/>
      </c>
      <c r="AV80" s="558" t="str">
        <f>IF(AV79="","",VLOOKUP(AV79,[10]シフト記号表!$C$6:$L$47,10,FALSE))</f>
        <v/>
      </c>
      <c r="AW80" s="558" t="str">
        <f>IF(AW79="","",VLOOKUP(AW79,[10]シフト記号表!$C$6:$L$47,10,FALSE))</f>
        <v/>
      </c>
      <c r="AX80" s="559" t="str">
        <f>IF(AX79="","",VLOOKUP(AX79,[10]シフト記号表!$C$6:$L$47,10,FALSE))</f>
        <v/>
      </c>
      <c r="AY80" s="557" t="str">
        <f>IF(AY79="","",VLOOKUP(AY79,[10]シフト記号表!$C$6:$L$47,10,FALSE))</f>
        <v/>
      </c>
      <c r="AZ80" s="558" t="str">
        <f>IF(AZ79="","",VLOOKUP(AZ79,[10]シフト記号表!$C$6:$L$47,10,FALSE))</f>
        <v/>
      </c>
      <c r="BA80" s="558" t="str">
        <f>IF(BA79="","",VLOOKUP(BA79,[10]シフト記号表!$C$6:$L$47,10,FALSE))</f>
        <v/>
      </c>
      <c r="BB80" s="2132">
        <f>IF($BE$3="４週",SUM(W80:AX80),IF($BE$3="暦月",SUM(W80:BA80),""))</f>
        <v>0</v>
      </c>
      <c r="BC80" s="2133"/>
      <c r="BD80" s="2134">
        <f>IF($BE$3="４週",BB80/4,IF($BE$3="暦月",(BB80/($BE$8/7)),""))</f>
        <v>0</v>
      </c>
      <c r="BE80" s="2133"/>
      <c r="BF80" s="2129"/>
      <c r="BG80" s="2130"/>
      <c r="BH80" s="2130"/>
      <c r="BI80" s="2130"/>
      <c r="BJ80" s="2131"/>
    </row>
    <row r="81" spans="2:62" ht="20.25" customHeight="1" x14ac:dyDescent="0.15">
      <c r="B81" s="2049">
        <f>B79+1</f>
        <v>34</v>
      </c>
      <c r="C81" s="2121"/>
      <c r="D81" s="2122"/>
      <c r="E81" s="761"/>
      <c r="F81" s="762"/>
      <c r="G81" s="761"/>
      <c r="H81" s="762"/>
      <c r="I81" s="2123"/>
      <c r="J81" s="2124"/>
      <c r="K81" s="2125"/>
      <c r="L81" s="2126"/>
      <c r="M81" s="2126"/>
      <c r="N81" s="2122"/>
      <c r="O81" s="2066"/>
      <c r="P81" s="2067"/>
      <c r="Q81" s="2067"/>
      <c r="R81" s="2067"/>
      <c r="S81" s="2068"/>
      <c r="T81" s="776" t="s">
        <v>887</v>
      </c>
      <c r="U81" s="777"/>
      <c r="V81" s="778"/>
      <c r="W81" s="549"/>
      <c r="X81" s="550"/>
      <c r="Y81" s="550"/>
      <c r="Z81" s="550"/>
      <c r="AA81" s="550"/>
      <c r="AB81" s="550"/>
      <c r="AC81" s="551"/>
      <c r="AD81" s="549"/>
      <c r="AE81" s="550"/>
      <c r="AF81" s="550"/>
      <c r="AG81" s="550"/>
      <c r="AH81" s="550"/>
      <c r="AI81" s="550"/>
      <c r="AJ81" s="551"/>
      <c r="AK81" s="549"/>
      <c r="AL81" s="550"/>
      <c r="AM81" s="550"/>
      <c r="AN81" s="550"/>
      <c r="AO81" s="550"/>
      <c r="AP81" s="550"/>
      <c r="AQ81" s="551"/>
      <c r="AR81" s="549"/>
      <c r="AS81" s="550"/>
      <c r="AT81" s="550"/>
      <c r="AU81" s="550"/>
      <c r="AV81" s="550"/>
      <c r="AW81" s="550"/>
      <c r="AX81" s="551"/>
      <c r="AY81" s="549"/>
      <c r="AZ81" s="550"/>
      <c r="BA81" s="772"/>
      <c r="BB81" s="2127"/>
      <c r="BC81" s="2128"/>
      <c r="BD81" s="2116"/>
      <c r="BE81" s="2117"/>
      <c r="BF81" s="2118"/>
      <c r="BG81" s="2119"/>
      <c r="BH81" s="2119"/>
      <c r="BI81" s="2119"/>
      <c r="BJ81" s="2120"/>
    </row>
    <row r="82" spans="2:62" ht="20.25" customHeight="1" x14ac:dyDescent="0.15">
      <c r="B82" s="2050"/>
      <c r="C82" s="2135"/>
      <c r="D82" s="2136"/>
      <c r="E82" s="779"/>
      <c r="F82" s="780">
        <f>C81</f>
        <v>0</v>
      </c>
      <c r="G82" s="779"/>
      <c r="H82" s="780">
        <f>I81</f>
        <v>0</v>
      </c>
      <c r="I82" s="2137"/>
      <c r="J82" s="2138"/>
      <c r="K82" s="2139"/>
      <c r="L82" s="2140"/>
      <c r="M82" s="2140"/>
      <c r="N82" s="2136"/>
      <c r="O82" s="2066"/>
      <c r="P82" s="2067"/>
      <c r="Q82" s="2067"/>
      <c r="R82" s="2067"/>
      <c r="S82" s="2068"/>
      <c r="T82" s="773" t="s">
        <v>888</v>
      </c>
      <c r="U82" s="774"/>
      <c r="V82" s="775"/>
      <c r="W82" s="557" t="str">
        <f>IF(W81="","",VLOOKUP(W81,[10]シフト記号表!$C$6:$L$47,10,FALSE))</f>
        <v/>
      </c>
      <c r="X82" s="558" t="str">
        <f>IF(X81="","",VLOOKUP(X81,[10]シフト記号表!$C$6:$L$47,10,FALSE))</f>
        <v/>
      </c>
      <c r="Y82" s="558" t="str">
        <f>IF(Y81="","",VLOOKUP(Y81,[10]シフト記号表!$C$6:$L$47,10,FALSE))</f>
        <v/>
      </c>
      <c r="Z82" s="558" t="str">
        <f>IF(Z81="","",VLOOKUP(Z81,[10]シフト記号表!$C$6:$L$47,10,FALSE))</f>
        <v/>
      </c>
      <c r="AA82" s="558" t="str">
        <f>IF(AA81="","",VLOOKUP(AA81,[10]シフト記号表!$C$6:$L$47,10,FALSE))</f>
        <v/>
      </c>
      <c r="AB82" s="558" t="str">
        <f>IF(AB81="","",VLOOKUP(AB81,[10]シフト記号表!$C$6:$L$47,10,FALSE))</f>
        <v/>
      </c>
      <c r="AC82" s="559" t="str">
        <f>IF(AC81="","",VLOOKUP(AC81,[10]シフト記号表!$C$6:$L$47,10,FALSE))</f>
        <v/>
      </c>
      <c r="AD82" s="557" t="str">
        <f>IF(AD81="","",VLOOKUP(AD81,[10]シフト記号表!$C$6:$L$47,10,FALSE))</f>
        <v/>
      </c>
      <c r="AE82" s="558" t="str">
        <f>IF(AE81="","",VLOOKUP(AE81,[10]シフト記号表!$C$6:$L$47,10,FALSE))</f>
        <v/>
      </c>
      <c r="AF82" s="558" t="str">
        <f>IF(AF81="","",VLOOKUP(AF81,[10]シフト記号表!$C$6:$L$47,10,FALSE))</f>
        <v/>
      </c>
      <c r="AG82" s="558" t="str">
        <f>IF(AG81="","",VLOOKUP(AG81,[10]シフト記号表!$C$6:$L$47,10,FALSE))</f>
        <v/>
      </c>
      <c r="AH82" s="558" t="str">
        <f>IF(AH81="","",VLOOKUP(AH81,[10]シフト記号表!$C$6:$L$47,10,FALSE))</f>
        <v/>
      </c>
      <c r="AI82" s="558" t="str">
        <f>IF(AI81="","",VLOOKUP(AI81,[10]シフト記号表!$C$6:$L$47,10,FALSE))</f>
        <v/>
      </c>
      <c r="AJ82" s="559" t="str">
        <f>IF(AJ81="","",VLOOKUP(AJ81,[10]シフト記号表!$C$6:$L$47,10,FALSE))</f>
        <v/>
      </c>
      <c r="AK82" s="557" t="str">
        <f>IF(AK81="","",VLOOKUP(AK81,[10]シフト記号表!$C$6:$L$47,10,FALSE))</f>
        <v/>
      </c>
      <c r="AL82" s="558" t="str">
        <f>IF(AL81="","",VLOOKUP(AL81,[10]シフト記号表!$C$6:$L$47,10,FALSE))</f>
        <v/>
      </c>
      <c r="AM82" s="558" t="str">
        <f>IF(AM81="","",VLOOKUP(AM81,[10]シフト記号表!$C$6:$L$47,10,FALSE))</f>
        <v/>
      </c>
      <c r="AN82" s="558" t="str">
        <f>IF(AN81="","",VLOOKUP(AN81,[10]シフト記号表!$C$6:$L$47,10,FALSE))</f>
        <v/>
      </c>
      <c r="AO82" s="558" t="str">
        <f>IF(AO81="","",VLOOKUP(AO81,[10]シフト記号表!$C$6:$L$47,10,FALSE))</f>
        <v/>
      </c>
      <c r="AP82" s="558" t="str">
        <f>IF(AP81="","",VLOOKUP(AP81,[10]シフト記号表!$C$6:$L$47,10,FALSE))</f>
        <v/>
      </c>
      <c r="AQ82" s="559" t="str">
        <f>IF(AQ81="","",VLOOKUP(AQ81,[10]シフト記号表!$C$6:$L$47,10,FALSE))</f>
        <v/>
      </c>
      <c r="AR82" s="557" t="str">
        <f>IF(AR81="","",VLOOKUP(AR81,[10]シフト記号表!$C$6:$L$47,10,FALSE))</f>
        <v/>
      </c>
      <c r="AS82" s="558" t="str">
        <f>IF(AS81="","",VLOOKUP(AS81,[10]シフト記号表!$C$6:$L$47,10,FALSE))</f>
        <v/>
      </c>
      <c r="AT82" s="558" t="str">
        <f>IF(AT81="","",VLOOKUP(AT81,[10]シフト記号表!$C$6:$L$47,10,FALSE))</f>
        <v/>
      </c>
      <c r="AU82" s="558" t="str">
        <f>IF(AU81="","",VLOOKUP(AU81,[10]シフト記号表!$C$6:$L$47,10,FALSE))</f>
        <v/>
      </c>
      <c r="AV82" s="558" t="str">
        <f>IF(AV81="","",VLOOKUP(AV81,[10]シフト記号表!$C$6:$L$47,10,FALSE))</f>
        <v/>
      </c>
      <c r="AW82" s="558" t="str">
        <f>IF(AW81="","",VLOOKUP(AW81,[10]シフト記号表!$C$6:$L$47,10,FALSE))</f>
        <v/>
      </c>
      <c r="AX82" s="559" t="str">
        <f>IF(AX81="","",VLOOKUP(AX81,[10]シフト記号表!$C$6:$L$47,10,FALSE))</f>
        <v/>
      </c>
      <c r="AY82" s="557" t="str">
        <f>IF(AY81="","",VLOOKUP(AY81,[10]シフト記号表!$C$6:$L$47,10,FALSE))</f>
        <v/>
      </c>
      <c r="AZ82" s="558" t="str">
        <f>IF(AZ81="","",VLOOKUP(AZ81,[10]シフト記号表!$C$6:$L$47,10,FALSE))</f>
        <v/>
      </c>
      <c r="BA82" s="558" t="str">
        <f>IF(BA81="","",VLOOKUP(BA81,[10]シフト記号表!$C$6:$L$47,10,FALSE))</f>
        <v/>
      </c>
      <c r="BB82" s="2132">
        <f>IF($BE$3="４週",SUM(W82:AX82),IF($BE$3="暦月",SUM(W82:BA82),""))</f>
        <v>0</v>
      </c>
      <c r="BC82" s="2133"/>
      <c r="BD82" s="2134">
        <f>IF($BE$3="４週",BB82/4,IF($BE$3="暦月",(BB82/($BE$8/7)),""))</f>
        <v>0</v>
      </c>
      <c r="BE82" s="2133"/>
      <c r="BF82" s="2129"/>
      <c r="BG82" s="2130"/>
      <c r="BH82" s="2130"/>
      <c r="BI82" s="2130"/>
      <c r="BJ82" s="2131"/>
    </row>
    <row r="83" spans="2:62" ht="20.25" customHeight="1" x14ac:dyDescent="0.15">
      <c r="B83" s="2049">
        <f>B81+1</f>
        <v>35</v>
      </c>
      <c r="C83" s="2121"/>
      <c r="D83" s="2122"/>
      <c r="E83" s="761"/>
      <c r="F83" s="762"/>
      <c r="G83" s="761"/>
      <c r="H83" s="762"/>
      <c r="I83" s="2123"/>
      <c r="J83" s="2124"/>
      <c r="K83" s="2125"/>
      <c r="L83" s="2126"/>
      <c r="M83" s="2126"/>
      <c r="N83" s="2122"/>
      <c r="O83" s="2066"/>
      <c r="P83" s="2067"/>
      <c r="Q83" s="2067"/>
      <c r="R83" s="2067"/>
      <c r="S83" s="2068"/>
      <c r="T83" s="776" t="s">
        <v>887</v>
      </c>
      <c r="U83" s="777"/>
      <c r="V83" s="778"/>
      <c r="W83" s="549"/>
      <c r="X83" s="550"/>
      <c r="Y83" s="550"/>
      <c r="Z83" s="550"/>
      <c r="AA83" s="550"/>
      <c r="AB83" s="550"/>
      <c r="AC83" s="551"/>
      <c r="AD83" s="549"/>
      <c r="AE83" s="550"/>
      <c r="AF83" s="550"/>
      <c r="AG83" s="550"/>
      <c r="AH83" s="550"/>
      <c r="AI83" s="550"/>
      <c r="AJ83" s="551"/>
      <c r="AK83" s="549"/>
      <c r="AL83" s="550"/>
      <c r="AM83" s="550"/>
      <c r="AN83" s="550"/>
      <c r="AO83" s="550"/>
      <c r="AP83" s="550"/>
      <c r="AQ83" s="551"/>
      <c r="AR83" s="549"/>
      <c r="AS83" s="550"/>
      <c r="AT83" s="550"/>
      <c r="AU83" s="550"/>
      <c r="AV83" s="550"/>
      <c r="AW83" s="550"/>
      <c r="AX83" s="551"/>
      <c r="AY83" s="549"/>
      <c r="AZ83" s="550"/>
      <c r="BA83" s="772"/>
      <c r="BB83" s="2127"/>
      <c r="BC83" s="2128"/>
      <c r="BD83" s="2116"/>
      <c r="BE83" s="2117"/>
      <c r="BF83" s="2118"/>
      <c r="BG83" s="2119"/>
      <c r="BH83" s="2119"/>
      <c r="BI83" s="2119"/>
      <c r="BJ83" s="2120"/>
    </row>
    <row r="84" spans="2:62" ht="20.25" customHeight="1" x14ac:dyDescent="0.15">
      <c r="B84" s="2050"/>
      <c r="C84" s="2135"/>
      <c r="D84" s="2136"/>
      <c r="E84" s="779"/>
      <c r="F84" s="780">
        <f>C83</f>
        <v>0</v>
      </c>
      <c r="G84" s="779"/>
      <c r="H84" s="780">
        <f>I83</f>
        <v>0</v>
      </c>
      <c r="I84" s="2137"/>
      <c r="J84" s="2138"/>
      <c r="K84" s="2139"/>
      <c r="L84" s="2140"/>
      <c r="M84" s="2140"/>
      <c r="N84" s="2136"/>
      <c r="O84" s="2066"/>
      <c r="P84" s="2067"/>
      <c r="Q84" s="2067"/>
      <c r="R84" s="2067"/>
      <c r="S84" s="2068"/>
      <c r="T84" s="773" t="s">
        <v>888</v>
      </c>
      <c r="U84" s="774"/>
      <c r="V84" s="775"/>
      <c r="W84" s="557" t="str">
        <f>IF(W83="","",VLOOKUP(W83,[10]シフト記号表!$C$6:$L$47,10,FALSE))</f>
        <v/>
      </c>
      <c r="X84" s="558" t="str">
        <f>IF(X83="","",VLOOKUP(X83,[10]シフト記号表!$C$6:$L$47,10,FALSE))</f>
        <v/>
      </c>
      <c r="Y84" s="558" t="str">
        <f>IF(Y83="","",VLOOKUP(Y83,[10]シフト記号表!$C$6:$L$47,10,FALSE))</f>
        <v/>
      </c>
      <c r="Z84" s="558" t="str">
        <f>IF(Z83="","",VLOOKUP(Z83,[10]シフト記号表!$C$6:$L$47,10,FALSE))</f>
        <v/>
      </c>
      <c r="AA84" s="558" t="str">
        <f>IF(AA83="","",VLOOKUP(AA83,[10]シフト記号表!$C$6:$L$47,10,FALSE))</f>
        <v/>
      </c>
      <c r="AB84" s="558" t="str">
        <f>IF(AB83="","",VLOOKUP(AB83,[10]シフト記号表!$C$6:$L$47,10,FALSE))</f>
        <v/>
      </c>
      <c r="AC84" s="559" t="str">
        <f>IF(AC83="","",VLOOKUP(AC83,[10]シフト記号表!$C$6:$L$47,10,FALSE))</f>
        <v/>
      </c>
      <c r="AD84" s="557" t="str">
        <f>IF(AD83="","",VLOOKUP(AD83,[10]シフト記号表!$C$6:$L$47,10,FALSE))</f>
        <v/>
      </c>
      <c r="AE84" s="558" t="str">
        <f>IF(AE83="","",VLOOKUP(AE83,[10]シフト記号表!$C$6:$L$47,10,FALSE))</f>
        <v/>
      </c>
      <c r="AF84" s="558" t="str">
        <f>IF(AF83="","",VLOOKUP(AF83,[10]シフト記号表!$C$6:$L$47,10,FALSE))</f>
        <v/>
      </c>
      <c r="AG84" s="558" t="str">
        <f>IF(AG83="","",VLOOKUP(AG83,[10]シフト記号表!$C$6:$L$47,10,FALSE))</f>
        <v/>
      </c>
      <c r="AH84" s="558" t="str">
        <f>IF(AH83="","",VLOOKUP(AH83,[10]シフト記号表!$C$6:$L$47,10,FALSE))</f>
        <v/>
      </c>
      <c r="AI84" s="558" t="str">
        <f>IF(AI83="","",VLOOKUP(AI83,[10]シフト記号表!$C$6:$L$47,10,FALSE))</f>
        <v/>
      </c>
      <c r="AJ84" s="559" t="str">
        <f>IF(AJ83="","",VLOOKUP(AJ83,[10]シフト記号表!$C$6:$L$47,10,FALSE))</f>
        <v/>
      </c>
      <c r="AK84" s="557" t="str">
        <f>IF(AK83="","",VLOOKUP(AK83,[10]シフト記号表!$C$6:$L$47,10,FALSE))</f>
        <v/>
      </c>
      <c r="AL84" s="558" t="str">
        <f>IF(AL83="","",VLOOKUP(AL83,[10]シフト記号表!$C$6:$L$47,10,FALSE))</f>
        <v/>
      </c>
      <c r="AM84" s="558" t="str">
        <f>IF(AM83="","",VLOOKUP(AM83,[10]シフト記号表!$C$6:$L$47,10,FALSE))</f>
        <v/>
      </c>
      <c r="AN84" s="558" t="str">
        <f>IF(AN83="","",VLOOKUP(AN83,[10]シフト記号表!$C$6:$L$47,10,FALSE))</f>
        <v/>
      </c>
      <c r="AO84" s="558" t="str">
        <f>IF(AO83="","",VLOOKUP(AO83,[10]シフト記号表!$C$6:$L$47,10,FALSE))</f>
        <v/>
      </c>
      <c r="AP84" s="558" t="str">
        <f>IF(AP83="","",VLOOKUP(AP83,[10]シフト記号表!$C$6:$L$47,10,FALSE))</f>
        <v/>
      </c>
      <c r="AQ84" s="559" t="str">
        <f>IF(AQ83="","",VLOOKUP(AQ83,[10]シフト記号表!$C$6:$L$47,10,FALSE))</f>
        <v/>
      </c>
      <c r="AR84" s="557" t="str">
        <f>IF(AR83="","",VLOOKUP(AR83,[10]シフト記号表!$C$6:$L$47,10,FALSE))</f>
        <v/>
      </c>
      <c r="AS84" s="558" t="str">
        <f>IF(AS83="","",VLOOKUP(AS83,[10]シフト記号表!$C$6:$L$47,10,FALSE))</f>
        <v/>
      </c>
      <c r="AT84" s="558" t="str">
        <f>IF(AT83="","",VLOOKUP(AT83,[10]シフト記号表!$C$6:$L$47,10,FALSE))</f>
        <v/>
      </c>
      <c r="AU84" s="558" t="str">
        <f>IF(AU83="","",VLOOKUP(AU83,[10]シフト記号表!$C$6:$L$47,10,FALSE))</f>
        <v/>
      </c>
      <c r="AV84" s="558" t="str">
        <f>IF(AV83="","",VLOOKUP(AV83,[10]シフト記号表!$C$6:$L$47,10,FALSE))</f>
        <v/>
      </c>
      <c r="AW84" s="558" t="str">
        <f>IF(AW83="","",VLOOKUP(AW83,[10]シフト記号表!$C$6:$L$47,10,FALSE))</f>
        <v/>
      </c>
      <c r="AX84" s="559" t="str">
        <f>IF(AX83="","",VLOOKUP(AX83,[10]シフト記号表!$C$6:$L$47,10,FALSE))</f>
        <v/>
      </c>
      <c r="AY84" s="557" t="str">
        <f>IF(AY83="","",VLOOKUP(AY83,[10]シフト記号表!$C$6:$L$47,10,FALSE))</f>
        <v/>
      </c>
      <c r="AZ84" s="558" t="str">
        <f>IF(AZ83="","",VLOOKUP(AZ83,[10]シフト記号表!$C$6:$L$47,10,FALSE))</f>
        <v/>
      </c>
      <c r="BA84" s="558" t="str">
        <f>IF(BA83="","",VLOOKUP(BA83,[10]シフト記号表!$C$6:$L$47,10,FALSE))</f>
        <v/>
      </c>
      <c r="BB84" s="2132">
        <f>IF($BE$3="４週",SUM(W84:AX84),IF($BE$3="暦月",SUM(W84:BA84),""))</f>
        <v>0</v>
      </c>
      <c r="BC84" s="2133"/>
      <c r="BD84" s="2134">
        <f>IF($BE$3="４週",BB84/4,IF($BE$3="暦月",(BB84/($BE$8/7)),""))</f>
        <v>0</v>
      </c>
      <c r="BE84" s="2133"/>
      <c r="BF84" s="2129"/>
      <c r="BG84" s="2130"/>
      <c r="BH84" s="2130"/>
      <c r="BI84" s="2130"/>
      <c r="BJ84" s="2131"/>
    </row>
    <row r="85" spans="2:62" ht="20.25" customHeight="1" x14ac:dyDescent="0.15">
      <c r="B85" s="2049">
        <f>B83+1</f>
        <v>36</v>
      </c>
      <c r="C85" s="2121"/>
      <c r="D85" s="2122"/>
      <c r="E85" s="761"/>
      <c r="F85" s="762"/>
      <c r="G85" s="761"/>
      <c r="H85" s="762"/>
      <c r="I85" s="2123"/>
      <c r="J85" s="2124"/>
      <c r="K85" s="2125"/>
      <c r="L85" s="2126"/>
      <c r="M85" s="2126"/>
      <c r="N85" s="2122"/>
      <c r="O85" s="2066"/>
      <c r="P85" s="2067"/>
      <c r="Q85" s="2067"/>
      <c r="R85" s="2067"/>
      <c r="S85" s="2068"/>
      <c r="T85" s="776" t="s">
        <v>887</v>
      </c>
      <c r="U85" s="777"/>
      <c r="V85" s="778"/>
      <c r="W85" s="549"/>
      <c r="X85" s="550"/>
      <c r="Y85" s="550"/>
      <c r="Z85" s="550"/>
      <c r="AA85" s="550"/>
      <c r="AB85" s="550"/>
      <c r="AC85" s="551"/>
      <c r="AD85" s="549"/>
      <c r="AE85" s="550"/>
      <c r="AF85" s="550"/>
      <c r="AG85" s="550"/>
      <c r="AH85" s="550"/>
      <c r="AI85" s="550"/>
      <c r="AJ85" s="551"/>
      <c r="AK85" s="549"/>
      <c r="AL85" s="550"/>
      <c r="AM85" s="550"/>
      <c r="AN85" s="550"/>
      <c r="AO85" s="550"/>
      <c r="AP85" s="550"/>
      <c r="AQ85" s="551"/>
      <c r="AR85" s="549"/>
      <c r="AS85" s="550"/>
      <c r="AT85" s="550"/>
      <c r="AU85" s="550"/>
      <c r="AV85" s="550"/>
      <c r="AW85" s="550"/>
      <c r="AX85" s="551"/>
      <c r="AY85" s="549"/>
      <c r="AZ85" s="550"/>
      <c r="BA85" s="772"/>
      <c r="BB85" s="2127"/>
      <c r="BC85" s="2128"/>
      <c r="BD85" s="2116"/>
      <c r="BE85" s="2117"/>
      <c r="BF85" s="2118"/>
      <c r="BG85" s="2119"/>
      <c r="BH85" s="2119"/>
      <c r="BI85" s="2119"/>
      <c r="BJ85" s="2120"/>
    </row>
    <row r="86" spans="2:62" ht="20.25" customHeight="1" x14ac:dyDescent="0.15">
      <c r="B86" s="2050"/>
      <c r="C86" s="2135"/>
      <c r="D86" s="2136"/>
      <c r="E86" s="779"/>
      <c r="F86" s="780">
        <f>C85</f>
        <v>0</v>
      </c>
      <c r="G86" s="779"/>
      <c r="H86" s="780">
        <f>I85</f>
        <v>0</v>
      </c>
      <c r="I86" s="2137"/>
      <c r="J86" s="2138"/>
      <c r="K86" s="2139"/>
      <c r="L86" s="2140"/>
      <c r="M86" s="2140"/>
      <c r="N86" s="2136"/>
      <c r="O86" s="2066"/>
      <c r="P86" s="2067"/>
      <c r="Q86" s="2067"/>
      <c r="R86" s="2067"/>
      <c r="S86" s="2068"/>
      <c r="T86" s="773" t="s">
        <v>888</v>
      </c>
      <c r="U86" s="774"/>
      <c r="V86" s="775"/>
      <c r="W86" s="557" t="str">
        <f>IF(W85="","",VLOOKUP(W85,[10]シフト記号表!$C$6:$L$47,10,FALSE))</f>
        <v/>
      </c>
      <c r="X86" s="558" t="str">
        <f>IF(X85="","",VLOOKUP(X85,[10]シフト記号表!$C$6:$L$47,10,FALSE))</f>
        <v/>
      </c>
      <c r="Y86" s="558" t="str">
        <f>IF(Y85="","",VLOOKUP(Y85,[10]シフト記号表!$C$6:$L$47,10,FALSE))</f>
        <v/>
      </c>
      <c r="Z86" s="558" t="str">
        <f>IF(Z85="","",VLOOKUP(Z85,[10]シフト記号表!$C$6:$L$47,10,FALSE))</f>
        <v/>
      </c>
      <c r="AA86" s="558" t="str">
        <f>IF(AA85="","",VLOOKUP(AA85,[10]シフト記号表!$C$6:$L$47,10,FALSE))</f>
        <v/>
      </c>
      <c r="AB86" s="558" t="str">
        <f>IF(AB85="","",VLOOKUP(AB85,[10]シフト記号表!$C$6:$L$47,10,FALSE))</f>
        <v/>
      </c>
      <c r="AC86" s="559" t="str">
        <f>IF(AC85="","",VLOOKUP(AC85,[10]シフト記号表!$C$6:$L$47,10,FALSE))</f>
        <v/>
      </c>
      <c r="AD86" s="557" t="str">
        <f>IF(AD85="","",VLOOKUP(AD85,[10]シフト記号表!$C$6:$L$47,10,FALSE))</f>
        <v/>
      </c>
      <c r="AE86" s="558" t="str">
        <f>IF(AE85="","",VLOOKUP(AE85,[10]シフト記号表!$C$6:$L$47,10,FALSE))</f>
        <v/>
      </c>
      <c r="AF86" s="558" t="str">
        <f>IF(AF85="","",VLOOKUP(AF85,[10]シフト記号表!$C$6:$L$47,10,FALSE))</f>
        <v/>
      </c>
      <c r="AG86" s="558" t="str">
        <f>IF(AG85="","",VLOOKUP(AG85,[10]シフト記号表!$C$6:$L$47,10,FALSE))</f>
        <v/>
      </c>
      <c r="AH86" s="558" t="str">
        <f>IF(AH85="","",VLOOKUP(AH85,[10]シフト記号表!$C$6:$L$47,10,FALSE))</f>
        <v/>
      </c>
      <c r="AI86" s="558" t="str">
        <f>IF(AI85="","",VLOOKUP(AI85,[10]シフト記号表!$C$6:$L$47,10,FALSE))</f>
        <v/>
      </c>
      <c r="AJ86" s="559" t="str">
        <f>IF(AJ85="","",VLOOKUP(AJ85,[10]シフト記号表!$C$6:$L$47,10,FALSE))</f>
        <v/>
      </c>
      <c r="AK86" s="557" t="str">
        <f>IF(AK85="","",VLOOKUP(AK85,[10]シフト記号表!$C$6:$L$47,10,FALSE))</f>
        <v/>
      </c>
      <c r="AL86" s="558" t="str">
        <f>IF(AL85="","",VLOOKUP(AL85,[10]シフト記号表!$C$6:$L$47,10,FALSE))</f>
        <v/>
      </c>
      <c r="AM86" s="558" t="str">
        <f>IF(AM85="","",VLOOKUP(AM85,[10]シフト記号表!$C$6:$L$47,10,FALSE))</f>
        <v/>
      </c>
      <c r="AN86" s="558" t="str">
        <f>IF(AN85="","",VLOOKUP(AN85,[10]シフト記号表!$C$6:$L$47,10,FALSE))</f>
        <v/>
      </c>
      <c r="AO86" s="558" t="str">
        <f>IF(AO85="","",VLOOKUP(AO85,[10]シフト記号表!$C$6:$L$47,10,FALSE))</f>
        <v/>
      </c>
      <c r="AP86" s="558" t="str">
        <f>IF(AP85="","",VLOOKUP(AP85,[10]シフト記号表!$C$6:$L$47,10,FALSE))</f>
        <v/>
      </c>
      <c r="AQ86" s="559" t="str">
        <f>IF(AQ85="","",VLOOKUP(AQ85,[10]シフト記号表!$C$6:$L$47,10,FALSE))</f>
        <v/>
      </c>
      <c r="AR86" s="557" t="str">
        <f>IF(AR85="","",VLOOKUP(AR85,[10]シフト記号表!$C$6:$L$47,10,FALSE))</f>
        <v/>
      </c>
      <c r="AS86" s="558" t="str">
        <f>IF(AS85="","",VLOOKUP(AS85,[10]シフト記号表!$C$6:$L$47,10,FALSE))</f>
        <v/>
      </c>
      <c r="AT86" s="558" t="str">
        <f>IF(AT85="","",VLOOKUP(AT85,[10]シフト記号表!$C$6:$L$47,10,FALSE))</f>
        <v/>
      </c>
      <c r="AU86" s="558" t="str">
        <f>IF(AU85="","",VLOOKUP(AU85,[10]シフト記号表!$C$6:$L$47,10,FALSE))</f>
        <v/>
      </c>
      <c r="AV86" s="558" t="str">
        <f>IF(AV85="","",VLOOKUP(AV85,[10]シフト記号表!$C$6:$L$47,10,FALSE))</f>
        <v/>
      </c>
      <c r="AW86" s="558" t="str">
        <f>IF(AW85="","",VLOOKUP(AW85,[10]シフト記号表!$C$6:$L$47,10,FALSE))</f>
        <v/>
      </c>
      <c r="AX86" s="559" t="str">
        <f>IF(AX85="","",VLOOKUP(AX85,[10]シフト記号表!$C$6:$L$47,10,FALSE))</f>
        <v/>
      </c>
      <c r="AY86" s="557" t="str">
        <f>IF(AY85="","",VLOOKUP(AY85,[10]シフト記号表!$C$6:$L$47,10,FALSE))</f>
        <v/>
      </c>
      <c r="AZ86" s="558" t="str">
        <f>IF(AZ85="","",VLOOKUP(AZ85,[10]シフト記号表!$C$6:$L$47,10,FALSE))</f>
        <v/>
      </c>
      <c r="BA86" s="558" t="str">
        <f>IF(BA85="","",VLOOKUP(BA85,[10]シフト記号表!$C$6:$L$47,10,FALSE))</f>
        <v/>
      </c>
      <c r="BB86" s="2132">
        <f>IF($BE$3="４週",SUM(W86:AX86),IF($BE$3="暦月",SUM(W86:BA86),""))</f>
        <v>0</v>
      </c>
      <c r="BC86" s="2133"/>
      <c r="BD86" s="2134">
        <f>IF($BE$3="４週",BB86/4,IF($BE$3="暦月",(BB86/($BE$8/7)),""))</f>
        <v>0</v>
      </c>
      <c r="BE86" s="2133"/>
      <c r="BF86" s="2129"/>
      <c r="BG86" s="2130"/>
      <c r="BH86" s="2130"/>
      <c r="BI86" s="2130"/>
      <c r="BJ86" s="2131"/>
    </row>
    <row r="87" spans="2:62" ht="20.25" customHeight="1" x14ac:dyDescent="0.15">
      <c r="B87" s="2049">
        <f>B85+1</f>
        <v>37</v>
      </c>
      <c r="C87" s="2121"/>
      <c r="D87" s="2122"/>
      <c r="E87" s="761"/>
      <c r="F87" s="762"/>
      <c r="G87" s="761"/>
      <c r="H87" s="762"/>
      <c r="I87" s="2123"/>
      <c r="J87" s="2124"/>
      <c r="K87" s="2125"/>
      <c r="L87" s="2126"/>
      <c r="M87" s="2126"/>
      <c r="N87" s="2122"/>
      <c r="O87" s="2066"/>
      <c r="P87" s="2067"/>
      <c r="Q87" s="2067"/>
      <c r="R87" s="2067"/>
      <c r="S87" s="2068"/>
      <c r="T87" s="776" t="s">
        <v>887</v>
      </c>
      <c r="U87" s="777"/>
      <c r="V87" s="778"/>
      <c r="W87" s="549"/>
      <c r="X87" s="550"/>
      <c r="Y87" s="550"/>
      <c r="Z87" s="550"/>
      <c r="AA87" s="550"/>
      <c r="AB87" s="550"/>
      <c r="AC87" s="551"/>
      <c r="AD87" s="549"/>
      <c r="AE87" s="550"/>
      <c r="AF87" s="550"/>
      <c r="AG87" s="550"/>
      <c r="AH87" s="550"/>
      <c r="AI87" s="550"/>
      <c r="AJ87" s="551"/>
      <c r="AK87" s="549"/>
      <c r="AL87" s="550"/>
      <c r="AM87" s="550"/>
      <c r="AN87" s="550"/>
      <c r="AO87" s="550"/>
      <c r="AP87" s="550"/>
      <c r="AQ87" s="551"/>
      <c r="AR87" s="549"/>
      <c r="AS87" s="550"/>
      <c r="AT87" s="550"/>
      <c r="AU87" s="550"/>
      <c r="AV87" s="550"/>
      <c r="AW87" s="550"/>
      <c r="AX87" s="551"/>
      <c r="AY87" s="549"/>
      <c r="AZ87" s="550"/>
      <c r="BA87" s="772"/>
      <c r="BB87" s="2127"/>
      <c r="BC87" s="2128"/>
      <c r="BD87" s="2116"/>
      <c r="BE87" s="2117"/>
      <c r="BF87" s="2118"/>
      <c r="BG87" s="2119"/>
      <c r="BH87" s="2119"/>
      <c r="BI87" s="2119"/>
      <c r="BJ87" s="2120"/>
    </row>
    <row r="88" spans="2:62" ht="20.25" customHeight="1" x14ac:dyDescent="0.15">
      <c r="B88" s="2050"/>
      <c r="C88" s="2135"/>
      <c r="D88" s="2136"/>
      <c r="E88" s="779"/>
      <c r="F88" s="780">
        <f>C87</f>
        <v>0</v>
      </c>
      <c r="G88" s="779"/>
      <c r="H88" s="780">
        <f>I87</f>
        <v>0</v>
      </c>
      <c r="I88" s="2137"/>
      <c r="J88" s="2138"/>
      <c r="K88" s="2139"/>
      <c r="L88" s="2140"/>
      <c r="M88" s="2140"/>
      <c r="N88" s="2136"/>
      <c r="O88" s="2066"/>
      <c r="P88" s="2067"/>
      <c r="Q88" s="2067"/>
      <c r="R88" s="2067"/>
      <c r="S88" s="2068"/>
      <c r="T88" s="773" t="s">
        <v>888</v>
      </c>
      <c r="U88" s="774"/>
      <c r="V88" s="775"/>
      <c r="W88" s="557" t="str">
        <f>IF(W87="","",VLOOKUP(W87,[10]シフト記号表!$C$6:$L$47,10,FALSE))</f>
        <v/>
      </c>
      <c r="X88" s="558" t="str">
        <f>IF(X87="","",VLOOKUP(X87,[10]シフト記号表!$C$6:$L$47,10,FALSE))</f>
        <v/>
      </c>
      <c r="Y88" s="558" t="str">
        <f>IF(Y87="","",VLOOKUP(Y87,[10]シフト記号表!$C$6:$L$47,10,FALSE))</f>
        <v/>
      </c>
      <c r="Z88" s="558" t="str">
        <f>IF(Z87="","",VLOOKUP(Z87,[10]シフト記号表!$C$6:$L$47,10,FALSE))</f>
        <v/>
      </c>
      <c r="AA88" s="558" t="str">
        <f>IF(AA87="","",VLOOKUP(AA87,[10]シフト記号表!$C$6:$L$47,10,FALSE))</f>
        <v/>
      </c>
      <c r="AB88" s="558" t="str">
        <f>IF(AB87="","",VLOOKUP(AB87,[10]シフト記号表!$C$6:$L$47,10,FALSE))</f>
        <v/>
      </c>
      <c r="AC88" s="559" t="str">
        <f>IF(AC87="","",VLOOKUP(AC87,[10]シフト記号表!$C$6:$L$47,10,FALSE))</f>
        <v/>
      </c>
      <c r="AD88" s="557" t="str">
        <f>IF(AD87="","",VLOOKUP(AD87,[10]シフト記号表!$C$6:$L$47,10,FALSE))</f>
        <v/>
      </c>
      <c r="AE88" s="558" t="str">
        <f>IF(AE87="","",VLOOKUP(AE87,[10]シフト記号表!$C$6:$L$47,10,FALSE))</f>
        <v/>
      </c>
      <c r="AF88" s="558" t="str">
        <f>IF(AF87="","",VLOOKUP(AF87,[10]シフト記号表!$C$6:$L$47,10,FALSE))</f>
        <v/>
      </c>
      <c r="AG88" s="558" t="str">
        <f>IF(AG87="","",VLOOKUP(AG87,[10]シフト記号表!$C$6:$L$47,10,FALSE))</f>
        <v/>
      </c>
      <c r="AH88" s="558" t="str">
        <f>IF(AH87="","",VLOOKUP(AH87,[10]シフト記号表!$C$6:$L$47,10,FALSE))</f>
        <v/>
      </c>
      <c r="AI88" s="558" t="str">
        <f>IF(AI87="","",VLOOKUP(AI87,[10]シフト記号表!$C$6:$L$47,10,FALSE))</f>
        <v/>
      </c>
      <c r="AJ88" s="559" t="str">
        <f>IF(AJ87="","",VLOOKUP(AJ87,[10]シフト記号表!$C$6:$L$47,10,FALSE))</f>
        <v/>
      </c>
      <c r="AK88" s="557" t="str">
        <f>IF(AK87="","",VLOOKUP(AK87,[10]シフト記号表!$C$6:$L$47,10,FALSE))</f>
        <v/>
      </c>
      <c r="AL88" s="558" t="str">
        <f>IF(AL87="","",VLOOKUP(AL87,[10]シフト記号表!$C$6:$L$47,10,FALSE))</f>
        <v/>
      </c>
      <c r="AM88" s="558" t="str">
        <f>IF(AM87="","",VLOOKUP(AM87,[10]シフト記号表!$C$6:$L$47,10,FALSE))</f>
        <v/>
      </c>
      <c r="AN88" s="558" t="str">
        <f>IF(AN87="","",VLOOKUP(AN87,[10]シフト記号表!$C$6:$L$47,10,FALSE))</f>
        <v/>
      </c>
      <c r="AO88" s="558" t="str">
        <f>IF(AO87="","",VLOOKUP(AO87,[10]シフト記号表!$C$6:$L$47,10,FALSE))</f>
        <v/>
      </c>
      <c r="AP88" s="558" t="str">
        <f>IF(AP87="","",VLOOKUP(AP87,[10]シフト記号表!$C$6:$L$47,10,FALSE))</f>
        <v/>
      </c>
      <c r="AQ88" s="559" t="str">
        <f>IF(AQ87="","",VLOOKUP(AQ87,[10]シフト記号表!$C$6:$L$47,10,FALSE))</f>
        <v/>
      </c>
      <c r="AR88" s="557" t="str">
        <f>IF(AR87="","",VLOOKUP(AR87,[10]シフト記号表!$C$6:$L$47,10,FALSE))</f>
        <v/>
      </c>
      <c r="AS88" s="558" t="str">
        <f>IF(AS87="","",VLOOKUP(AS87,[10]シフト記号表!$C$6:$L$47,10,FALSE))</f>
        <v/>
      </c>
      <c r="AT88" s="558" t="str">
        <f>IF(AT87="","",VLOOKUP(AT87,[10]シフト記号表!$C$6:$L$47,10,FALSE))</f>
        <v/>
      </c>
      <c r="AU88" s="558" t="str">
        <f>IF(AU87="","",VLOOKUP(AU87,[10]シフト記号表!$C$6:$L$47,10,FALSE))</f>
        <v/>
      </c>
      <c r="AV88" s="558" t="str">
        <f>IF(AV87="","",VLOOKUP(AV87,[10]シフト記号表!$C$6:$L$47,10,FALSE))</f>
        <v/>
      </c>
      <c r="AW88" s="558" t="str">
        <f>IF(AW87="","",VLOOKUP(AW87,[10]シフト記号表!$C$6:$L$47,10,FALSE))</f>
        <v/>
      </c>
      <c r="AX88" s="559" t="str">
        <f>IF(AX87="","",VLOOKUP(AX87,[10]シフト記号表!$C$6:$L$47,10,FALSE))</f>
        <v/>
      </c>
      <c r="AY88" s="557" t="str">
        <f>IF(AY87="","",VLOOKUP(AY87,[10]シフト記号表!$C$6:$L$47,10,FALSE))</f>
        <v/>
      </c>
      <c r="AZ88" s="558" t="str">
        <f>IF(AZ87="","",VLOOKUP(AZ87,[10]シフト記号表!$C$6:$L$47,10,FALSE))</f>
        <v/>
      </c>
      <c r="BA88" s="558" t="str">
        <f>IF(BA87="","",VLOOKUP(BA87,[10]シフト記号表!$C$6:$L$47,10,FALSE))</f>
        <v/>
      </c>
      <c r="BB88" s="2132">
        <f>IF($BE$3="４週",SUM(W88:AX88),IF($BE$3="暦月",SUM(W88:BA88),""))</f>
        <v>0</v>
      </c>
      <c r="BC88" s="2133"/>
      <c r="BD88" s="2134">
        <f>IF($BE$3="４週",BB88/4,IF($BE$3="暦月",(BB88/($BE$8/7)),""))</f>
        <v>0</v>
      </c>
      <c r="BE88" s="2133"/>
      <c r="BF88" s="2129"/>
      <c r="BG88" s="2130"/>
      <c r="BH88" s="2130"/>
      <c r="BI88" s="2130"/>
      <c r="BJ88" s="2131"/>
    </row>
    <row r="89" spans="2:62" ht="20.25" customHeight="1" x14ac:dyDescent="0.15">
      <c r="B89" s="2049">
        <f>B87+1</f>
        <v>38</v>
      </c>
      <c r="C89" s="2121"/>
      <c r="D89" s="2122"/>
      <c r="E89" s="761"/>
      <c r="F89" s="762"/>
      <c r="G89" s="761"/>
      <c r="H89" s="762"/>
      <c r="I89" s="2123"/>
      <c r="J89" s="2124"/>
      <c r="K89" s="2125"/>
      <c r="L89" s="2126"/>
      <c r="M89" s="2126"/>
      <c r="N89" s="2122"/>
      <c r="O89" s="2066"/>
      <c r="P89" s="2067"/>
      <c r="Q89" s="2067"/>
      <c r="R89" s="2067"/>
      <c r="S89" s="2068"/>
      <c r="T89" s="776" t="s">
        <v>887</v>
      </c>
      <c r="U89" s="777"/>
      <c r="V89" s="778"/>
      <c r="W89" s="549"/>
      <c r="X89" s="550"/>
      <c r="Y89" s="550"/>
      <c r="Z89" s="550"/>
      <c r="AA89" s="550"/>
      <c r="AB89" s="550"/>
      <c r="AC89" s="551"/>
      <c r="AD89" s="549"/>
      <c r="AE89" s="550"/>
      <c r="AF89" s="550"/>
      <c r="AG89" s="550"/>
      <c r="AH89" s="550"/>
      <c r="AI89" s="550"/>
      <c r="AJ89" s="551"/>
      <c r="AK89" s="549"/>
      <c r="AL89" s="550"/>
      <c r="AM89" s="550"/>
      <c r="AN89" s="550"/>
      <c r="AO89" s="550"/>
      <c r="AP89" s="550"/>
      <c r="AQ89" s="551"/>
      <c r="AR89" s="549"/>
      <c r="AS89" s="550"/>
      <c r="AT89" s="550"/>
      <c r="AU89" s="550"/>
      <c r="AV89" s="550"/>
      <c r="AW89" s="550"/>
      <c r="AX89" s="551"/>
      <c r="AY89" s="549"/>
      <c r="AZ89" s="550"/>
      <c r="BA89" s="772"/>
      <c r="BB89" s="2127"/>
      <c r="BC89" s="2128"/>
      <c r="BD89" s="2116"/>
      <c r="BE89" s="2117"/>
      <c r="BF89" s="2118"/>
      <c r="BG89" s="2119"/>
      <c r="BH89" s="2119"/>
      <c r="BI89" s="2119"/>
      <c r="BJ89" s="2120"/>
    </row>
    <row r="90" spans="2:62" ht="20.25" customHeight="1" x14ac:dyDescent="0.15">
      <c r="B90" s="2050"/>
      <c r="C90" s="2135"/>
      <c r="D90" s="2136"/>
      <c r="E90" s="779"/>
      <c r="F90" s="780">
        <f>C89</f>
        <v>0</v>
      </c>
      <c r="G90" s="779"/>
      <c r="H90" s="780">
        <f>I89</f>
        <v>0</v>
      </c>
      <c r="I90" s="2137"/>
      <c r="J90" s="2138"/>
      <c r="K90" s="2139"/>
      <c r="L90" s="2140"/>
      <c r="M90" s="2140"/>
      <c r="N90" s="2136"/>
      <c r="O90" s="2066"/>
      <c r="P90" s="2067"/>
      <c r="Q90" s="2067"/>
      <c r="R90" s="2067"/>
      <c r="S90" s="2068"/>
      <c r="T90" s="773" t="s">
        <v>888</v>
      </c>
      <c r="U90" s="774"/>
      <c r="V90" s="775"/>
      <c r="W90" s="557" t="str">
        <f>IF(W89="","",VLOOKUP(W89,[10]シフト記号表!$C$6:$L$47,10,FALSE))</f>
        <v/>
      </c>
      <c r="X90" s="558" t="str">
        <f>IF(X89="","",VLOOKUP(X89,[10]シフト記号表!$C$6:$L$47,10,FALSE))</f>
        <v/>
      </c>
      <c r="Y90" s="558" t="str">
        <f>IF(Y89="","",VLOOKUP(Y89,[10]シフト記号表!$C$6:$L$47,10,FALSE))</f>
        <v/>
      </c>
      <c r="Z90" s="558" t="str">
        <f>IF(Z89="","",VLOOKUP(Z89,[10]シフト記号表!$C$6:$L$47,10,FALSE))</f>
        <v/>
      </c>
      <c r="AA90" s="558" t="str">
        <f>IF(AA89="","",VLOOKUP(AA89,[10]シフト記号表!$C$6:$L$47,10,FALSE))</f>
        <v/>
      </c>
      <c r="AB90" s="558" t="str">
        <f>IF(AB89="","",VLOOKUP(AB89,[10]シフト記号表!$C$6:$L$47,10,FALSE))</f>
        <v/>
      </c>
      <c r="AC90" s="559" t="str">
        <f>IF(AC89="","",VLOOKUP(AC89,[10]シフト記号表!$C$6:$L$47,10,FALSE))</f>
        <v/>
      </c>
      <c r="AD90" s="557" t="str">
        <f>IF(AD89="","",VLOOKUP(AD89,[10]シフト記号表!$C$6:$L$47,10,FALSE))</f>
        <v/>
      </c>
      <c r="AE90" s="558" t="str">
        <f>IF(AE89="","",VLOOKUP(AE89,[10]シフト記号表!$C$6:$L$47,10,FALSE))</f>
        <v/>
      </c>
      <c r="AF90" s="558" t="str">
        <f>IF(AF89="","",VLOOKUP(AF89,[10]シフト記号表!$C$6:$L$47,10,FALSE))</f>
        <v/>
      </c>
      <c r="AG90" s="558" t="str">
        <f>IF(AG89="","",VLOOKUP(AG89,[10]シフト記号表!$C$6:$L$47,10,FALSE))</f>
        <v/>
      </c>
      <c r="AH90" s="558" t="str">
        <f>IF(AH89="","",VLOOKUP(AH89,[10]シフト記号表!$C$6:$L$47,10,FALSE))</f>
        <v/>
      </c>
      <c r="AI90" s="558" t="str">
        <f>IF(AI89="","",VLOOKUP(AI89,[10]シフト記号表!$C$6:$L$47,10,FALSE))</f>
        <v/>
      </c>
      <c r="AJ90" s="559" t="str">
        <f>IF(AJ89="","",VLOOKUP(AJ89,[10]シフト記号表!$C$6:$L$47,10,FALSE))</f>
        <v/>
      </c>
      <c r="AK90" s="557" t="str">
        <f>IF(AK89="","",VLOOKUP(AK89,[10]シフト記号表!$C$6:$L$47,10,FALSE))</f>
        <v/>
      </c>
      <c r="AL90" s="558" t="str">
        <f>IF(AL89="","",VLOOKUP(AL89,[10]シフト記号表!$C$6:$L$47,10,FALSE))</f>
        <v/>
      </c>
      <c r="AM90" s="558" t="str">
        <f>IF(AM89="","",VLOOKUP(AM89,[10]シフト記号表!$C$6:$L$47,10,FALSE))</f>
        <v/>
      </c>
      <c r="AN90" s="558" t="str">
        <f>IF(AN89="","",VLOOKUP(AN89,[10]シフト記号表!$C$6:$L$47,10,FALSE))</f>
        <v/>
      </c>
      <c r="AO90" s="558" t="str">
        <f>IF(AO89="","",VLOOKUP(AO89,[10]シフト記号表!$C$6:$L$47,10,FALSE))</f>
        <v/>
      </c>
      <c r="AP90" s="558" t="str">
        <f>IF(AP89="","",VLOOKUP(AP89,[10]シフト記号表!$C$6:$L$47,10,FALSE))</f>
        <v/>
      </c>
      <c r="AQ90" s="559" t="str">
        <f>IF(AQ89="","",VLOOKUP(AQ89,[10]シフト記号表!$C$6:$L$47,10,FALSE))</f>
        <v/>
      </c>
      <c r="AR90" s="557" t="str">
        <f>IF(AR89="","",VLOOKUP(AR89,[10]シフト記号表!$C$6:$L$47,10,FALSE))</f>
        <v/>
      </c>
      <c r="AS90" s="558" t="str">
        <f>IF(AS89="","",VLOOKUP(AS89,[10]シフト記号表!$C$6:$L$47,10,FALSE))</f>
        <v/>
      </c>
      <c r="AT90" s="558" t="str">
        <f>IF(AT89="","",VLOOKUP(AT89,[10]シフト記号表!$C$6:$L$47,10,FALSE))</f>
        <v/>
      </c>
      <c r="AU90" s="558" t="str">
        <f>IF(AU89="","",VLOOKUP(AU89,[10]シフト記号表!$C$6:$L$47,10,FALSE))</f>
        <v/>
      </c>
      <c r="AV90" s="558" t="str">
        <f>IF(AV89="","",VLOOKUP(AV89,[10]シフト記号表!$C$6:$L$47,10,FALSE))</f>
        <v/>
      </c>
      <c r="AW90" s="558" t="str">
        <f>IF(AW89="","",VLOOKUP(AW89,[10]シフト記号表!$C$6:$L$47,10,FALSE))</f>
        <v/>
      </c>
      <c r="AX90" s="559" t="str">
        <f>IF(AX89="","",VLOOKUP(AX89,[10]シフト記号表!$C$6:$L$47,10,FALSE))</f>
        <v/>
      </c>
      <c r="AY90" s="557" t="str">
        <f>IF(AY89="","",VLOOKUP(AY89,[10]シフト記号表!$C$6:$L$47,10,FALSE))</f>
        <v/>
      </c>
      <c r="AZ90" s="558" t="str">
        <f>IF(AZ89="","",VLOOKUP(AZ89,[10]シフト記号表!$C$6:$L$47,10,FALSE))</f>
        <v/>
      </c>
      <c r="BA90" s="558" t="str">
        <f>IF(BA89="","",VLOOKUP(BA89,[10]シフト記号表!$C$6:$L$47,10,FALSE))</f>
        <v/>
      </c>
      <c r="BB90" s="2132">
        <f>IF($BE$3="４週",SUM(W90:AX90),IF($BE$3="暦月",SUM(W90:BA90),""))</f>
        <v>0</v>
      </c>
      <c r="BC90" s="2133"/>
      <c r="BD90" s="2134">
        <f>IF($BE$3="４週",BB90/4,IF($BE$3="暦月",(BB90/($BE$8/7)),""))</f>
        <v>0</v>
      </c>
      <c r="BE90" s="2133"/>
      <c r="BF90" s="2129"/>
      <c r="BG90" s="2130"/>
      <c r="BH90" s="2130"/>
      <c r="BI90" s="2130"/>
      <c r="BJ90" s="2131"/>
    </row>
    <row r="91" spans="2:62" ht="20.25" customHeight="1" x14ac:dyDescent="0.15">
      <c r="B91" s="2049">
        <f>B89+1</f>
        <v>39</v>
      </c>
      <c r="C91" s="2121"/>
      <c r="D91" s="2122"/>
      <c r="E91" s="761"/>
      <c r="F91" s="762"/>
      <c r="G91" s="761"/>
      <c r="H91" s="762"/>
      <c r="I91" s="2123"/>
      <c r="J91" s="2124"/>
      <c r="K91" s="2125"/>
      <c r="L91" s="2126"/>
      <c r="M91" s="2126"/>
      <c r="N91" s="2122"/>
      <c r="O91" s="2066"/>
      <c r="P91" s="2067"/>
      <c r="Q91" s="2067"/>
      <c r="R91" s="2067"/>
      <c r="S91" s="2068"/>
      <c r="T91" s="776" t="s">
        <v>887</v>
      </c>
      <c r="U91" s="777"/>
      <c r="V91" s="778"/>
      <c r="W91" s="549"/>
      <c r="X91" s="550"/>
      <c r="Y91" s="550"/>
      <c r="Z91" s="550"/>
      <c r="AA91" s="550"/>
      <c r="AB91" s="550"/>
      <c r="AC91" s="551"/>
      <c r="AD91" s="549"/>
      <c r="AE91" s="550"/>
      <c r="AF91" s="550"/>
      <c r="AG91" s="550"/>
      <c r="AH91" s="550"/>
      <c r="AI91" s="550"/>
      <c r="AJ91" s="551"/>
      <c r="AK91" s="549"/>
      <c r="AL91" s="550"/>
      <c r="AM91" s="550"/>
      <c r="AN91" s="550"/>
      <c r="AO91" s="550"/>
      <c r="AP91" s="550"/>
      <c r="AQ91" s="551"/>
      <c r="AR91" s="549"/>
      <c r="AS91" s="550"/>
      <c r="AT91" s="550"/>
      <c r="AU91" s="550"/>
      <c r="AV91" s="550"/>
      <c r="AW91" s="550"/>
      <c r="AX91" s="551"/>
      <c r="AY91" s="549"/>
      <c r="AZ91" s="550"/>
      <c r="BA91" s="772"/>
      <c r="BB91" s="2127"/>
      <c r="BC91" s="2128"/>
      <c r="BD91" s="2116"/>
      <c r="BE91" s="2117"/>
      <c r="BF91" s="2118"/>
      <c r="BG91" s="2119"/>
      <c r="BH91" s="2119"/>
      <c r="BI91" s="2119"/>
      <c r="BJ91" s="2120"/>
    </row>
    <row r="92" spans="2:62" ht="20.25" customHeight="1" x14ac:dyDescent="0.15">
      <c r="B92" s="2050"/>
      <c r="C92" s="2135"/>
      <c r="D92" s="2136"/>
      <c r="E92" s="779"/>
      <c r="F92" s="780">
        <f>C91</f>
        <v>0</v>
      </c>
      <c r="G92" s="779"/>
      <c r="H92" s="780">
        <f>I91</f>
        <v>0</v>
      </c>
      <c r="I92" s="2137"/>
      <c r="J92" s="2138"/>
      <c r="K92" s="2139"/>
      <c r="L92" s="2140"/>
      <c r="M92" s="2140"/>
      <c r="N92" s="2136"/>
      <c r="O92" s="2066"/>
      <c r="P92" s="2067"/>
      <c r="Q92" s="2067"/>
      <c r="R92" s="2067"/>
      <c r="S92" s="2068"/>
      <c r="T92" s="773" t="s">
        <v>888</v>
      </c>
      <c r="U92" s="774"/>
      <c r="V92" s="775"/>
      <c r="W92" s="557" t="str">
        <f>IF(W91="","",VLOOKUP(W91,[10]シフト記号表!$C$6:$L$47,10,FALSE))</f>
        <v/>
      </c>
      <c r="X92" s="558" t="str">
        <f>IF(X91="","",VLOOKUP(X91,[10]シフト記号表!$C$6:$L$47,10,FALSE))</f>
        <v/>
      </c>
      <c r="Y92" s="558" t="str">
        <f>IF(Y91="","",VLOOKUP(Y91,[10]シフト記号表!$C$6:$L$47,10,FALSE))</f>
        <v/>
      </c>
      <c r="Z92" s="558" t="str">
        <f>IF(Z91="","",VLOOKUP(Z91,[10]シフト記号表!$C$6:$L$47,10,FALSE))</f>
        <v/>
      </c>
      <c r="AA92" s="558" t="str">
        <f>IF(AA91="","",VLOOKUP(AA91,[10]シフト記号表!$C$6:$L$47,10,FALSE))</f>
        <v/>
      </c>
      <c r="AB92" s="558" t="str">
        <f>IF(AB91="","",VLOOKUP(AB91,[10]シフト記号表!$C$6:$L$47,10,FALSE))</f>
        <v/>
      </c>
      <c r="AC92" s="559" t="str">
        <f>IF(AC91="","",VLOOKUP(AC91,[10]シフト記号表!$C$6:$L$47,10,FALSE))</f>
        <v/>
      </c>
      <c r="AD92" s="557" t="str">
        <f>IF(AD91="","",VLOOKUP(AD91,[10]シフト記号表!$C$6:$L$47,10,FALSE))</f>
        <v/>
      </c>
      <c r="AE92" s="558" t="str">
        <f>IF(AE91="","",VLOOKUP(AE91,[10]シフト記号表!$C$6:$L$47,10,FALSE))</f>
        <v/>
      </c>
      <c r="AF92" s="558" t="str">
        <f>IF(AF91="","",VLOOKUP(AF91,[10]シフト記号表!$C$6:$L$47,10,FALSE))</f>
        <v/>
      </c>
      <c r="AG92" s="558" t="str">
        <f>IF(AG91="","",VLOOKUP(AG91,[10]シフト記号表!$C$6:$L$47,10,FALSE))</f>
        <v/>
      </c>
      <c r="AH92" s="558" t="str">
        <f>IF(AH91="","",VLOOKUP(AH91,[10]シフト記号表!$C$6:$L$47,10,FALSE))</f>
        <v/>
      </c>
      <c r="AI92" s="558" t="str">
        <f>IF(AI91="","",VLOOKUP(AI91,[10]シフト記号表!$C$6:$L$47,10,FALSE))</f>
        <v/>
      </c>
      <c r="AJ92" s="559" t="str">
        <f>IF(AJ91="","",VLOOKUP(AJ91,[10]シフト記号表!$C$6:$L$47,10,FALSE))</f>
        <v/>
      </c>
      <c r="AK92" s="557" t="str">
        <f>IF(AK91="","",VLOOKUP(AK91,[10]シフト記号表!$C$6:$L$47,10,FALSE))</f>
        <v/>
      </c>
      <c r="AL92" s="558" t="str">
        <f>IF(AL91="","",VLOOKUP(AL91,[10]シフト記号表!$C$6:$L$47,10,FALSE))</f>
        <v/>
      </c>
      <c r="AM92" s="558" t="str">
        <f>IF(AM91="","",VLOOKUP(AM91,[10]シフト記号表!$C$6:$L$47,10,FALSE))</f>
        <v/>
      </c>
      <c r="AN92" s="558" t="str">
        <f>IF(AN91="","",VLOOKUP(AN91,[10]シフト記号表!$C$6:$L$47,10,FALSE))</f>
        <v/>
      </c>
      <c r="AO92" s="558" t="str">
        <f>IF(AO91="","",VLOOKUP(AO91,[10]シフト記号表!$C$6:$L$47,10,FALSE))</f>
        <v/>
      </c>
      <c r="AP92" s="558" t="str">
        <f>IF(AP91="","",VLOOKUP(AP91,[10]シフト記号表!$C$6:$L$47,10,FALSE))</f>
        <v/>
      </c>
      <c r="AQ92" s="559" t="str">
        <f>IF(AQ91="","",VLOOKUP(AQ91,[10]シフト記号表!$C$6:$L$47,10,FALSE))</f>
        <v/>
      </c>
      <c r="AR92" s="557" t="str">
        <f>IF(AR91="","",VLOOKUP(AR91,[10]シフト記号表!$C$6:$L$47,10,FALSE))</f>
        <v/>
      </c>
      <c r="AS92" s="558" t="str">
        <f>IF(AS91="","",VLOOKUP(AS91,[10]シフト記号表!$C$6:$L$47,10,FALSE))</f>
        <v/>
      </c>
      <c r="AT92" s="558" t="str">
        <f>IF(AT91="","",VLOOKUP(AT91,[10]シフト記号表!$C$6:$L$47,10,FALSE))</f>
        <v/>
      </c>
      <c r="AU92" s="558" t="str">
        <f>IF(AU91="","",VLOOKUP(AU91,[10]シフト記号表!$C$6:$L$47,10,FALSE))</f>
        <v/>
      </c>
      <c r="AV92" s="558" t="str">
        <f>IF(AV91="","",VLOOKUP(AV91,[10]シフト記号表!$C$6:$L$47,10,FALSE))</f>
        <v/>
      </c>
      <c r="AW92" s="558" t="str">
        <f>IF(AW91="","",VLOOKUP(AW91,[10]シフト記号表!$C$6:$L$47,10,FALSE))</f>
        <v/>
      </c>
      <c r="AX92" s="559" t="str">
        <f>IF(AX91="","",VLOOKUP(AX91,[10]シフト記号表!$C$6:$L$47,10,FALSE))</f>
        <v/>
      </c>
      <c r="AY92" s="557" t="str">
        <f>IF(AY91="","",VLOOKUP(AY91,[10]シフト記号表!$C$6:$L$47,10,FALSE))</f>
        <v/>
      </c>
      <c r="AZ92" s="558" t="str">
        <f>IF(AZ91="","",VLOOKUP(AZ91,[10]シフト記号表!$C$6:$L$47,10,FALSE))</f>
        <v/>
      </c>
      <c r="BA92" s="558" t="str">
        <f>IF(BA91="","",VLOOKUP(BA91,[10]シフト記号表!$C$6:$L$47,10,FALSE))</f>
        <v/>
      </c>
      <c r="BB92" s="2132">
        <f>IF($BE$3="４週",SUM(W92:AX92),IF($BE$3="暦月",SUM(W92:BA92),""))</f>
        <v>0</v>
      </c>
      <c r="BC92" s="2133"/>
      <c r="BD92" s="2134">
        <f>IF($BE$3="４週",BB92/4,IF($BE$3="暦月",(BB92/($BE$8/7)),""))</f>
        <v>0</v>
      </c>
      <c r="BE92" s="2133"/>
      <c r="BF92" s="2129"/>
      <c r="BG92" s="2130"/>
      <c r="BH92" s="2130"/>
      <c r="BI92" s="2130"/>
      <c r="BJ92" s="2131"/>
    </row>
    <row r="93" spans="2:62" ht="20.25" customHeight="1" x14ac:dyDescent="0.15">
      <c r="B93" s="2049">
        <f>B91+1</f>
        <v>40</v>
      </c>
      <c r="C93" s="2121"/>
      <c r="D93" s="2122"/>
      <c r="E93" s="761"/>
      <c r="F93" s="762"/>
      <c r="G93" s="761"/>
      <c r="H93" s="762"/>
      <c r="I93" s="2123"/>
      <c r="J93" s="2124"/>
      <c r="K93" s="2125"/>
      <c r="L93" s="2126"/>
      <c r="M93" s="2126"/>
      <c r="N93" s="2122"/>
      <c r="O93" s="2066"/>
      <c r="P93" s="2067"/>
      <c r="Q93" s="2067"/>
      <c r="R93" s="2067"/>
      <c r="S93" s="2068"/>
      <c r="T93" s="776" t="s">
        <v>887</v>
      </c>
      <c r="U93" s="777"/>
      <c r="V93" s="778"/>
      <c r="W93" s="549"/>
      <c r="X93" s="550"/>
      <c r="Y93" s="550"/>
      <c r="Z93" s="550"/>
      <c r="AA93" s="550"/>
      <c r="AB93" s="550"/>
      <c r="AC93" s="551"/>
      <c r="AD93" s="549"/>
      <c r="AE93" s="550"/>
      <c r="AF93" s="550"/>
      <c r="AG93" s="550"/>
      <c r="AH93" s="550"/>
      <c r="AI93" s="550"/>
      <c r="AJ93" s="551"/>
      <c r="AK93" s="549"/>
      <c r="AL93" s="550"/>
      <c r="AM93" s="550"/>
      <c r="AN93" s="550"/>
      <c r="AO93" s="550"/>
      <c r="AP93" s="550"/>
      <c r="AQ93" s="551"/>
      <c r="AR93" s="549"/>
      <c r="AS93" s="550"/>
      <c r="AT93" s="550"/>
      <c r="AU93" s="550"/>
      <c r="AV93" s="550"/>
      <c r="AW93" s="550"/>
      <c r="AX93" s="551"/>
      <c r="AY93" s="549"/>
      <c r="AZ93" s="550"/>
      <c r="BA93" s="772"/>
      <c r="BB93" s="2127"/>
      <c r="BC93" s="2128"/>
      <c r="BD93" s="2116"/>
      <c r="BE93" s="2117"/>
      <c r="BF93" s="2118"/>
      <c r="BG93" s="2119"/>
      <c r="BH93" s="2119"/>
      <c r="BI93" s="2119"/>
      <c r="BJ93" s="2120"/>
    </row>
    <row r="94" spans="2:62" ht="20.25" customHeight="1" x14ac:dyDescent="0.15">
      <c r="B94" s="2050"/>
      <c r="C94" s="2135"/>
      <c r="D94" s="2136"/>
      <c r="E94" s="779"/>
      <c r="F94" s="780">
        <f>C93</f>
        <v>0</v>
      </c>
      <c r="G94" s="779"/>
      <c r="H94" s="780">
        <f>I93</f>
        <v>0</v>
      </c>
      <c r="I94" s="2137"/>
      <c r="J94" s="2138"/>
      <c r="K94" s="2139"/>
      <c r="L94" s="2140"/>
      <c r="M94" s="2140"/>
      <c r="N94" s="2136"/>
      <c r="O94" s="2066"/>
      <c r="P94" s="2067"/>
      <c r="Q94" s="2067"/>
      <c r="R94" s="2067"/>
      <c r="S94" s="2068"/>
      <c r="T94" s="773" t="s">
        <v>888</v>
      </c>
      <c r="U94" s="774"/>
      <c r="V94" s="775"/>
      <c r="W94" s="557" t="str">
        <f>IF(W93="","",VLOOKUP(W93,[10]シフト記号表!$C$6:$L$47,10,FALSE))</f>
        <v/>
      </c>
      <c r="X94" s="558" t="str">
        <f>IF(X93="","",VLOOKUP(X93,[10]シフト記号表!$C$6:$L$47,10,FALSE))</f>
        <v/>
      </c>
      <c r="Y94" s="558" t="str">
        <f>IF(Y93="","",VLOOKUP(Y93,[10]シフト記号表!$C$6:$L$47,10,FALSE))</f>
        <v/>
      </c>
      <c r="Z94" s="558" t="str">
        <f>IF(Z93="","",VLOOKUP(Z93,[10]シフト記号表!$C$6:$L$47,10,FALSE))</f>
        <v/>
      </c>
      <c r="AA94" s="558" t="str">
        <f>IF(AA93="","",VLOOKUP(AA93,[10]シフト記号表!$C$6:$L$47,10,FALSE))</f>
        <v/>
      </c>
      <c r="AB94" s="558" t="str">
        <f>IF(AB93="","",VLOOKUP(AB93,[10]シフト記号表!$C$6:$L$47,10,FALSE))</f>
        <v/>
      </c>
      <c r="AC94" s="559" t="str">
        <f>IF(AC93="","",VLOOKUP(AC93,[10]シフト記号表!$C$6:$L$47,10,FALSE))</f>
        <v/>
      </c>
      <c r="AD94" s="557" t="str">
        <f>IF(AD93="","",VLOOKUP(AD93,[10]シフト記号表!$C$6:$L$47,10,FALSE))</f>
        <v/>
      </c>
      <c r="AE94" s="558" t="str">
        <f>IF(AE93="","",VLOOKUP(AE93,[10]シフト記号表!$C$6:$L$47,10,FALSE))</f>
        <v/>
      </c>
      <c r="AF94" s="558" t="str">
        <f>IF(AF93="","",VLOOKUP(AF93,[10]シフト記号表!$C$6:$L$47,10,FALSE))</f>
        <v/>
      </c>
      <c r="AG94" s="558" t="str">
        <f>IF(AG93="","",VLOOKUP(AG93,[10]シフト記号表!$C$6:$L$47,10,FALSE))</f>
        <v/>
      </c>
      <c r="AH94" s="558" t="str">
        <f>IF(AH93="","",VLOOKUP(AH93,[10]シフト記号表!$C$6:$L$47,10,FALSE))</f>
        <v/>
      </c>
      <c r="AI94" s="558" t="str">
        <f>IF(AI93="","",VLOOKUP(AI93,[10]シフト記号表!$C$6:$L$47,10,FALSE))</f>
        <v/>
      </c>
      <c r="AJ94" s="559" t="str">
        <f>IF(AJ93="","",VLOOKUP(AJ93,[10]シフト記号表!$C$6:$L$47,10,FALSE))</f>
        <v/>
      </c>
      <c r="AK94" s="557" t="str">
        <f>IF(AK93="","",VLOOKUP(AK93,[10]シフト記号表!$C$6:$L$47,10,FALSE))</f>
        <v/>
      </c>
      <c r="AL94" s="558" t="str">
        <f>IF(AL93="","",VLOOKUP(AL93,[10]シフト記号表!$C$6:$L$47,10,FALSE))</f>
        <v/>
      </c>
      <c r="AM94" s="558" t="str">
        <f>IF(AM93="","",VLOOKUP(AM93,[10]シフト記号表!$C$6:$L$47,10,FALSE))</f>
        <v/>
      </c>
      <c r="AN94" s="558" t="str">
        <f>IF(AN93="","",VLOOKUP(AN93,[10]シフト記号表!$C$6:$L$47,10,FALSE))</f>
        <v/>
      </c>
      <c r="AO94" s="558" t="str">
        <f>IF(AO93="","",VLOOKUP(AO93,[10]シフト記号表!$C$6:$L$47,10,FALSE))</f>
        <v/>
      </c>
      <c r="AP94" s="558" t="str">
        <f>IF(AP93="","",VLOOKUP(AP93,[10]シフト記号表!$C$6:$L$47,10,FALSE))</f>
        <v/>
      </c>
      <c r="AQ94" s="559" t="str">
        <f>IF(AQ93="","",VLOOKUP(AQ93,[10]シフト記号表!$C$6:$L$47,10,FALSE))</f>
        <v/>
      </c>
      <c r="AR94" s="557" t="str">
        <f>IF(AR93="","",VLOOKUP(AR93,[10]シフト記号表!$C$6:$L$47,10,FALSE))</f>
        <v/>
      </c>
      <c r="AS94" s="558" t="str">
        <f>IF(AS93="","",VLOOKUP(AS93,[10]シフト記号表!$C$6:$L$47,10,FALSE))</f>
        <v/>
      </c>
      <c r="AT94" s="558" t="str">
        <f>IF(AT93="","",VLOOKUP(AT93,[10]シフト記号表!$C$6:$L$47,10,FALSE))</f>
        <v/>
      </c>
      <c r="AU94" s="558" t="str">
        <f>IF(AU93="","",VLOOKUP(AU93,[10]シフト記号表!$C$6:$L$47,10,FALSE))</f>
        <v/>
      </c>
      <c r="AV94" s="558" t="str">
        <f>IF(AV93="","",VLOOKUP(AV93,[10]シフト記号表!$C$6:$L$47,10,FALSE))</f>
        <v/>
      </c>
      <c r="AW94" s="558" t="str">
        <f>IF(AW93="","",VLOOKUP(AW93,[10]シフト記号表!$C$6:$L$47,10,FALSE))</f>
        <v/>
      </c>
      <c r="AX94" s="559" t="str">
        <f>IF(AX93="","",VLOOKUP(AX93,[10]シフト記号表!$C$6:$L$47,10,FALSE))</f>
        <v/>
      </c>
      <c r="AY94" s="557" t="str">
        <f>IF(AY93="","",VLOOKUP(AY93,[10]シフト記号表!$C$6:$L$47,10,FALSE))</f>
        <v/>
      </c>
      <c r="AZ94" s="558" t="str">
        <f>IF(AZ93="","",VLOOKUP(AZ93,[10]シフト記号表!$C$6:$L$47,10,FALSE))</f>
        <v/>
      </c>
      <c r="BA94" s="558" t="str">
        <f>IF(BA93="","",VLOOKUP(BA93,[10]シフト記号表!$C$6:$L$47,10,FALSE))</f>
        <v/>
      </c>
      <c r="BB94" s="2132">
        <f>IF($BE$3="４週",SUM(W94:AX94),IF($BE$3="暦月",SUM(W94:BA94),""))</f>
        <v>0</v>
      </c>
      <c r="BC94" s="2133"/>
      <c r="BD94" s="2134">
        <f>IF($BE$3="４週",BB94/4,IF($BE$3="暦月",(BB94/($BE$8/7)),""))</f>
        <v>0</v>
      </c>
      <c r="BE94" s="2133"/>
      <c r="BF94" s="2129"/>
      <c r="BG94" s="2130"/>
      <c r="BH94" s="2130"/>
      <c r="BI94" s="2130"/>
      <c r="BJ94" s="2131"/>
    </row>
    <row r="95" spans="2:62" ht="20.25" customHeight="1" x14ac:dyDescent="0.15">
      <c r="B95" s="2049">
        <f>B93+1</f>
        <v>41</v>
      </c>
      <c r="C95" s="2121"/>
      <c r="D95" s="2122"/>
      <c r="E95" s="761"/>
      <c r="F95" s="762"/>
      <c r="G95" s="761"/>
      <c r="H95" s="762"/>
      <c r="I95" s="2123"/>
      <c r="J95" s="2124"/>
      <c r="K95" s="2125"/>
      <c r="L95" s="2126"/>
      <c r="M95" s="2126"/>
      <c r="N95" s="2122"/>
      <c r="O95" s="2066"/>
      <c r="P95" s="2067"/>
      <c r="Q95" s="2067"/>
      <c r="R95" s="2067"/>
      <c r="S95" s="2068"/>
      <c r="T95" s="776" t="s">
        <v>887</v>
      </c>
      <c r="U95" s="777"/>
      <c r="V95" s="778"/>
      <c r="W95" s="549"/>
      <c r="X95" s="550"/>
      <c r="Y95" s="550"/>
      <c r="Z95" s="550"/>
      <c r="AA95" s="550"/>
      <c r="AB95" s="550"/>
      <c r="AC95" s="551"/>
      <c r="AD95" s="549"/>
      <c r="AE95" s="550"/>
      <c r="AF95" s="550"/>
      <c r="AG95" s="550"/>
      <c r="AH95" s="550"/>
      <c r="AI95" s="550"/>
      <c r="AJ95" s="551"/>
      <c r="AK95" s="549"/>
      <c r="AL95" s="550"/>
      <c r="AM95" s="550"/>
      <c r="AN95" s="550"/>
      <c r="AO95" s="550"/>
      <c r="AP95" s="550"/>
      <c r="AQ95" s="551"/>
      <c r="AR95" s="549"/>
      <c r="AS95" s="550"/>
      <c r="AT95" s="550"/>
      <c r="AU95" s="550"/>
      <c r="AV95" s="550"/>
      <c r="AW95" s="550"/>
      <c r="AX95" s="551"/>
      <c r="AY95" s="549"/>
      <c r="AZ95" s="550"/>
      <c r="BA95" s="772"/>
      <c r="BB95" s="2127"/>
      <c r="BC95" s="2128"/>
      <c r="BD95" s="2116"/>
      <c r="BE95" s="2117"/>
      <c r="BF95" s="2118"/>
      <c r="BG95" s="2119"/>
      <c r="BH95" s="2119"/>
      <c r="BI95" s="2119"/>
      <c r="BJ95" s="2120"/>
    </row>
    <row r="96" spans="2:62" ht="20.25" customHeight="1" x14ac:dyDescent="0.15">
      <c r="B96" s="2050"/>
      <c r="C96" s="2135"/>
      <c r="D96" s="2136"/>
      <c r="E96" s="779"/>
      <c r="F96" s="780">
        <f>C95</f>
        <v>0</v>
      </c>
      <c r="G96" s="779"/>
      <c r="H96" s="780">
        <f>I95</f>
        <v>0</v>
      </c>
      <c r="I96" s="2137"/>
      <c r="J96" s="2138"/>
      <c r="K96" s="2139"/>
      <c r="L96" s="2140"/>
      <c r="M96" s="2140"/>
      <c r="N96" s="2136"/>
      <c r="O96" s="2066"/>
      <c r="P96" s="2067"/>
      <c r="Q96" s="2067"/>
      <c r="R96" s="2067"/>
      <c r="S96" s="2068"/>
      <c r="T96" s="773" t="s">
        <v>888</v>
      </c>
      <c r="U96" s="774"/>
      <c r="V96" s="775"/>
      <c r="W96" s="557" t="str">
        <f>IF(W95="","",VLOOKUP(W95,[10]シフト記号表!$C$6:$L$47,10,FALSE))</f>
        <v/>
      </c>
      <c r="X96" s="558" t="str">
        <f>IF(X95="","",VLOOKUP(X95,[10]シフト記号表!$C$6:$L$47,10,FALSE))</f>
        <v/>
      </c>
      <c r="Y96" s="558" t="str">
        <f>IF(Y95="","",VLOOKUP(Y95,[10]シフト記号表!$C$6:$L$47,10,FALSE))</f>
        <v/>
      </c>
      <c r="Z96" s="558" t="str">
        <f>IF(Z95="","",VLOOKUP(Z95,[10]シフト記号表!$C$6:$L$47,10,FALSE))</f>
        <v/>
      </c>
      <c r="AA96" s="558" t="str">
        <f>IF(AA95="","",VLOOKUP(AA95,[10]シフト記号表!$C$6:$L$47,10,FALSE))</f>
        <v/>
      </c>
      <c r="AB96" s="558" t="str">
        <f>IF(AB95="","",VLOOKUP(AB95,[10]シフト記号表!$C$6:$L$47,10,FALSE))</f>
        <v/>
      </c>
      <c r="AC96" s="559" t="str">
        <f>IF(AC95="","",VLOOKUP(AC95,[10]シフト記号表!$C$6:$L$47,10,FALSE))</f>
        <v/>
      </c>
      <c r="AD96" s="557" t="str">
        <f>IF(AD95="","",VLOOKUP(AD95,[10]シフト記号表!$C$6:$L$47,10,FALSE))</f>
        <v/>
      </c>
      <c r="AE96" s="558" t="str">
        <f>IF(AE95="","",VLOOKUP(AE95,[10]シフト記号表!$C$6:$L$47,10,FALSE))</f>
        <v/>
      </c>
      <c r="AF96" s="558" t="str">
        <f>IF(AF95="","",VLOOKUP(AF95,[10]シフト記号表!$C$6:$L$47,10,FALSE))</f>
        <v/>
      </c>
      <c r="AG96" s="558" t="str">
        <f>IF(AG95="","",VLOOKUP(AG95,[10]シフト記号表!$C$6:$L$47,10,FALSE))</f>
        <v/>
      </c>
      <c r="AH96" s="558" t="str">
        <f>IF(AH95="","",VLOOKUP(AH95,[10]シフト記号表!$C$6:$L$47,10,FALSE))</f>
        <v/>
      </c>
      <c r="AI96" s="558" t="str">
        <f>IF(AI95="","",VLOOKUP(AI95,[10]シフト記号表!$C$6:$L$47,10,FALSE))</f>
        <v/>
      </c>
      <c r="AJ96" s="559" t="str">
        <f>IF(AJ95="","",VLOOKUP(AJ95,[10]シフト記号表!$C$6:$L$47,10,FALSE))</f>
        <v/>
      </c>
      <c r="AK96" s="557" t="str">
        <f>IF(AK95="","",VLOOKUP(AK95,[10]シフト記号表!$C$6:$L$47,10,FALSE))</f>
        <v/>
      </c>
      <c r="AL96" s="558" t="str">
        <f>IF(AL95="","",VLOOKUP(AL95,[10]シフト記号表!$C$6:$L$47,10,FALSE))</f>
        <v/>
      </c>
      <c r="AM96" s="558" t="str">
        <f>IF(AM95="","",VLOOKUP(AM95,[10]シフト記号表!$C$6:$L$47,10,FALSE))</f>
        <v/>
      </c>
      <c r="AN96" s="558" t="str">
        <f>IF(AN95="","",VLOOKUP(AN95,[10]シフト記号表!$C$6:$L$47,10,FALSE))</f>
        <v/>
      </c>
      <c r="AO96" s="558" t="str">
        <f>IF(AO95="","",VLOOKUP(AO95,[10]シフト記号表!$C$6:$L$47,10,FALSE))</f>
        <v/>
      </c>
      <c r="AP96" s="558" t="str">
        <f>IF(AP95="","",VLOOKUP(AP95,[10]シフト記号表!$C$6:$L$47,10,FALSE))</f>
        <v/>
      </c>
      <c r="AQ96" s="559" t="str">
        <f>IF(AQ95="","",VLOOKUP(AQ95,[10]シフト記号表!$C$6:$L$47,10,FALSE))</f>
        <v/>
      </c>
      <c r="AR96" s="557" t="str">
        <f>IF(AR95="","",VLOOKUP(AR95,[10]シフト記号表!$C$6:$L$47,10,FALSE))</f>
        <v/>
      </c>
      <c r="AS96" s="558" t="str">
        <f>IF(AS95="","",VLOOKUP(AS95,[10]シフト記号表!$C$6:$L$47,10,FALSE))</f>
        <v/>
      </c>
      <c r="AT96" s="558" t="str">
        <f>IF(AT95="","",VLOOKUP(AT95,[10]シフト記号表!$C$6:$L$47,10,FALSE))</f>
        <v/>
      </c>
      <c r="AU96" s="558" t="str">
        <f>IF(AU95="","",VLOOKUP(AU95,[10]シフト記号表!$C$6:$L$47,10,FALSE))</f>
        <v/>
      </c>
      <c r="AV96" s="558" t="str">
        <f>IF(AV95="","",VLOOKUP(AV95,[10]シフト記号表!$C$6:$L$47,10,FALSE))</f>
        <v/>
      </c>
      <c r="AW96" s="558" t="str">
        <f>IF(AW95="","",VLOOKUP(AW95,[10]シフト記号表!$C$6:$L$47,10,FALSE))</f>
        <v/>
      </c>
      <c r="AX96" s="559" t="str">
        <f>IF(AX95="","",VLOOKUP(AX95,[10]シフト記号表!$C$6:$L$47,10,FALSE))</f>
        <v/>
      </c>
      <c r="AY96" s="557" t="str">
        <f>IF(AY95="","",VLOOKUP(AY95,[10]シフト記号表!$C$6:$L$47,10,FALSE))</f>
        <v/>
      </c>
      <c r="AZ96" s="558" t="str">
        <f>IF(AZ95="","",VLOOKUP(AZ95,[10]シフト記号表!$C$6:$L$47,10,FALSE))</f>
        <v/>
      </c>
      <c r="BA96" s="558" t="str">
        <f>IF(BA95="","",VLOOKUP(BA95,[10]シフト記号表!$C$6:$L$47,10,FALSE))</f>
        <v/>
      </c>
      <c r="BB96" s="2132">
        <f>IF($BE$3="４週",SUM(W96:AX96),IF($BE$3="暦月",SUM(W96:BA96),""))</f>
        <v>0</v>
      </c>
      <c r="BC96" s="2133"/>
      <c r="BD96" s="2134">
        <f>IF($BE$3="４週",BB96/4,IF($BE$3="暦月",(BB96/($BE$8/7)),""))</f>
        <v>0</v>
      </c>
      <c r="BE96" s="2133"/>
      <c r="BF96" s="2129"/>
      <c r="BG96" s="2130"/>
      <c r="BH96" s="2130"/>
      <c r="BI96" s="2130"/>
      <c r="BJ96" s="2131"/>
    </row>
    <row r="97" spans="2:62" ht="20.25" customHeight="1" x14ac:dyDescent="0.15">
      <c r="B97" s="2049">
        <f>B95+1</f>
        <v>42</v>
      </c>
      <c r="C97" s="2121"/>
      <c r="D97" s="2122"/>
      <c r="E97" s="761"/>
      <c r="F97" s="762"/>
      <c r="G97" s="761"/>
      <c r="H97" s="762"/>
      <c r="I97" s="2123"/>
      <c r="J97" s="2124"/>
      <c r="K97" s="2125"/>
      <c r="L97" s="2126"/>
      <c r="M97" s="2126"/>
      <c r="N97" s="2122"/>
      <c r="O97" s="2066"/>
      <c r="P97" s="2067"/>
      <c r="Q97" s="2067"/>
      <c r="R97" s="2067"/>
      <c r="S97" s="2068"/>
      <c r="T97" s="776" t="s">
        <v>887</v>
      </c>
      <c r="U97" s="777"/>
      <c r="V97" s="778"/>
      <c r="W97" s="549"/>
      <c r="X97" s="550"/>
      <c r="Y97" s="550"/>
      <c r="Z97" s="550"/>
      <c r="AA97" s="550"/>
      <c r="AB97" s="550"/>
      <c r="AC97" s="551"/>
      <c r="AD97" s="549"/>
      <c r="AE97" s="550"/>
      <c r="AF97" s="550"/>
      <c r="AG97" s="550"/>
      <c r="AH97" s="550"/>
      <c r="AI97" s="550"/>
      <c r="AJ97" s="551"/>
      <c r="AK97" s="549"/>
      <c r="AL97" s="550"/>
      <c r="AM97" s="550"/>
      <c r="AN97" s="550"/>
      <c r="AO97" s="550"/>
      <c r="AP97" s="550"/>
      <c r="AQ97" s="551"/>
      <c r="AR97" s="549"/>
      <c r="AS97" s="550"/>
      <c r="AT97" s="550"/>
      <c r="AU97" s="550"/>
      <c r="AV97" s="550"/>
      <c r="AW97" s="550"/>
      <c r="AX97" s="551"/>
      <c r="AY97" s="549"/>
      <c r="AZ97" s="550"/>
      <c r="BA97" s="772"/>
      <c r="BB97" s="2127"/>
      <c r="BC97" s="2128"/>
      <c r="BD97" s="2116"/>
      <c r="BE97" s="2117"/>
      <c r="BF97" s="2118"/>
      <c r="BG97" s="2119"/>
      <c r="BH97" s="2119"/>
      <c r="BI97" s="2119"/>
      <c r="BJ97" s="2120"/>
    </row>
    <row r="98" spans="2:62" ht="20.25" customHeight="1" x14ac:dyDescent="0.15">
      <c r="B98" s="2050"/>
      <c r="C98" s="2135"/>
      <c r="D98" s="2136"/>
      <c r="E98" s="779"/>
      <c r="F98" s="780">
        <f>C97</f>
        <v>0</v>
      </c>
      <c r="G98" s="779"/>
      <c r="H98" s="780">
        <f>I97</f>
        <v>0</v>
      </c>
      <c r="I98" s="2137"/>
      <c r="J98" s="2138"/>
      <c r="K98" s="2139"/>
      <c r="L98" s="2140"/>
      <c r="M98" s="2140"/>
      <c r="N98" s="2136"/>
      <c r="O98" s="2066"/>
      <c r="P98" s="2067"/>
      <c r="Q98" s="2067"/>
      <c r="R98" s="2067"/>
      <c r="S98" s="2068"/>
      <c r="T98" s="773" t="s">
        <v>888</v>
      </c>
      <c r="U98" s="774"/>
      <c r="V98" s="775"/>
      <c r="W98" s="557" t="str">
        <f>IF(W97="","",VLOOKUP(W97,[10]シフト記号表!$C$6:$L$47,10,FALSE))</f>
        <v/>
      </c>
      <c r="X98" s="558" t="str">
        <f>IF(X97="","",VLOOKUP(X97,[10]シフト記号表!$C$6:$L$47,10,FALSE))</f>
        <v/>
      </c>
      <c r="Y98" s="558" t="str">
        <f>IF(Y97="","",VLOOKUP(Y97,[10]シフト記号表!$C$6:$L$47,10,FALSE))</f>
        <v/>
      </c>
      <c r="Z98" s="558" t="str">
        <f>IF(Z97="","",VLOOKUP(Z97,[10]シフト記号表!$C$6:$L$47,10,FALSE))</f>
        <v/>
      </c>
      <c r="AA98" s="558" t="str">
        <f>IF(AA97="","",VLOOKUP(AA97,[10]シフト記号表!$C$6:$L$47,10,FALSE))</f>
        <v/>
      </c>
      <c r="AB98" s="558" t="str">
        <f>IF(AB97="","",VLOOKUP(AB97,[10]シフト記号表!$C$6:$L$47,10,FALSE))</f>
        <v/>
      </c>
      <c r="AC98" s="559" t="str">
        <f>IF(AC97="","",VLOOKUP(AC97,[10]シフト記号表!$C$6:$L$47,10,FALSE))</f>
        <v/>
      </c>
      <c r="AD98" s="557" t="str">
        <f>IF(AD97="","",VLOOKUP(AD97,[10]シフト記号表!$C$6:$L$47,10,FALSE))</f>
        <v/>
      </c>
      <c r="AE98" s="558" t="str">
        <f>IF(AE97="","",VLOOKUP(AE97,[10]シフト記号表!$C$6:$L$47,10,FALSE))</f>
        <v/>
      </c>
      <c r="AF98" s="558" t="str">
        <f>IF(AF97="","",VLOOKUP(AF97,[10]シフト記号表!$C$6:$L$47,10,FALSE))</f>
        <v/>
      </c>
      <c r="AG98" s="558" t="str">
        <f>IF(AG97="","",VLOOKUP(AG97,[10]シフト記号表!$C$6:$L$47,10,FALSE))</f>
        <v/>
      </c>
      <c r="AH98" s="558" t="str">
        <f>IF(AH97="","",VLOOKUP(AH97,[10]シフト記号表!$C$6:$L$47,10,FALSE))</f>
        <v/>
      </c>
      <c r="AI98" s="558" t="str">
        <f>IF(AI97="","",VLOOKUP(AI97,[10]シフト記号表!$C$6:$L$47,10,FALSE))</f>
        <v/>
      </c>
      <c r="AJ98" s="559" t="str">
        <f>IF(AJ97="","",VLOOKUP(AJ97,[10]シフト記号表!$C$6:$L$47,10,FALSE))</f>
        <v/>
      </c>
      <c r="AK98" s="557" t="str">
        <f>IF(AK97="","",VLOOKUP(AK97,[10]シフト記号表!$C$6:$L$47,10,FALSE))</f>
        <v/>
      </c>
      <c r="AL98" s="558" t="str">
        <f>IF(AL97="","",VLOOKUP(AL97,[10]シフト記号表!$C$6:$L$47,10,FALSE))</f>
        <v/>
      </c>
      <c r="AM98" s="558" t="str">
        <f>IF(AM97="","",VLOOKUP(AM97,[10]シフト記号表!$C$6:$L$47,10,FALSE))</f>
        <v/>
      </c>
      <c r="AN98" s="558" t="str">
        <f>IF(AN97="","",VLOOKUP(AN97,[10]シフト記号表!$C$6:$L$47,10,FALSE))</f>
        <v/>
      </c>
      <c r="AO98" s="558" t="str">
        <f>IF(AO97="","",VLOOKUP(AO97,[10]シフト記号表!$C$6:$L$47,10,FALSE))</f>
        <v/>
      </c>
      <c r="AP98" s="558" t="str">
        <f>IF(AP97="","",VLOOKUP(AP97,[10]シフト記号表!$C$6:$L$47,10,FALSE))</f>
        <v/>
      </c>
      <c r="AQ98" s="559" t="str">
        <f>IF(AQ97="","",VLOOKUP(AQ97,[10]シフト記号表!$C$6:$L$47,10,FALSE))</f>
        <v/>
      </c>
      <c r="AR98" s="557" t="str">
        <f>IF(AR97="","",VLOOKUP(AR97,[10]シフト記号表!$C$6:$L$47,10,FALSE))</f>
        <v/>
      </c>
      <c r="AS98" s="558" t="str">
        <f>IF(AS97="","",VLOOKUP(AS97,[10]シフト記号表!$C$6:$L$47,10,FALSE))</f>
        <v/>
      </c>
      <c r="AT98" s="558" t="str">
        <f>IF(AT97="","",VLOOKUP(AT97,[10]シフト記号表!$C$6:$L$47,10,FALSE))</f>
        <v/>
      </c>
      <c r="AU98" s="558" t="str">
        <f>IF(AU97="","",VLOOKUP(AU97,[10]シフト記号表!$C$6:$L$47,10,FALSE))</f>
        <v/>
      </c>
      <c r="AV98" s="558" t="str">
        <f>IF(AV97="","",VLOOKUP(AV97,[10]シフト記号表!$C$6:$L$47,10,FALSE))</f>
        <v/>
      </c>
      <c r="AW98" s="558" t="str">
        <f>IF(AW97="","",VLOOKUP(AW97,[10]シフト記号表!$C$6:$L$47,10,FALSE))</f>
        <v/>
      </c>
      <c r="AX98" s="559" t="str">
        <f>IF(AX97="","",VLOOKUP(AX97,[10]シフト記号表!$C$6:$L$47,10,FALSE))</f>
        <v/>
      </c>
      <c r="AY98" s="557" t="str">
        <f>IF(AY97="","",VLOOKUP(AY97,[10]シフト記号表!$C$6:$L$47,10,FALSE))</f>
        <v/>
      </c>
      <c r="AZ98" s="558" t="str">
        <f>IF(AZ97="","",VLOOKUP(AZ97,[10]シフト記号表!$C$6:$L$47,10,FALSE))</f>
        <v/>
      </c>
      <c r="BA98" s="558" t="str">
        <f>IF(BA97="","",VLOOKUP(BA97,[10]シフト記号表!$C$6:$L$47,10,FALSE))</f>
        <v/>
      </c>
      <c r="BB98" s="2132">
        <f>IF($BE$3="４週",SUM(W98:AX98),IF($BE$3="暦月",SUM(W98:BA98),""))</f>
        <v>0</v>
      </c>
      <c r="BC98" s="2133"/>
      <c r="BD98" s="2134">
        <f>IF($BE$3="４週",BB98/4,IF($BE$3="暦月",(BB98/($BE$8/7)),""))</f>
        <v>0</v>
      </c>
      <c r="BE98" s="2133"/>
      <c r="BF98" s="2129"/>
      <c r="BG98" s="2130"/>
      <c r="BH98" s="2130"/>
      <c r="BI98" s="2130"/>
      <c r="BJ98" s="2131"/>
    </row>
    <row r="99" spans="2:62" ht="20.25" customHeight="1" x14ac:dyDescent="0.15">
      <c r="B99" s="2049">
        <f>B97+1</f>
        <v>43</v>
      </c>
      <c r="C99" s="2121"/>
      <c r="D99" s="2122"/>
      <c r="E99" s="761"/>
      <c r="F99" s="762"/>
      <c r="G99" s="761"/>
      <c r="H99" s="762"/>
      <c r="I99" s="2123"/>
      <c r="J99" s="2124"/>
      <c r="K99" s="2125"/>
      <c r="L99" s="2126"/>
      <c r="M99" s="2126"/>
      <c r="N99" s="2122"/>
      <c r="O99" s="2066"/>
      <c r="P99" s="2067"/>
      <c r="Q99" s="2067"/>
      <c r="R99" s="2067"/>
      <c r="S99" s="2068"/>
      <c r="T99" s="776" t="s">
        <v>887</v>
      </c>
      <c r="U99" s="777"/>
      <c r="V99" s="778"/>
      <c r="W99" s="549"/>
      <c r="X99" s="550"/>
      <c r="Y99" s="550"/>
      <c r="Z99" s="550"/>
      <c r="AA99" s="550"/>
      <c r="AB99" s="550"/>
      <c r="AC99" s="551"/>
      <c r="AD99" s="549"/>
      <c r="AE99" s="550"/>
      <c r="AF99" s="550"/>
      <c r="AG99" s="550"/>
      <c r="AH99" s="550"/>
      <c r="AI99" s="550"/>
      <c r="AJ99" s="551"/>
      <c r="AK99" s="549"/>
      <c r="AL99" s="550"/>
      <c r="AM99" s="550"/>
      <c r="AN99" s="550"/>
      <c r="AO99" s="550"/>
      <c r="AP99" s="550"/>
      <c r="AQ99" s="551"/>
      <c r="AR99" s="549"/>
      <c r="AS99" s="550"/>
      <c r="AT99" s="550"/>
      <c r="AU99" s="550"/>
      <c r="AV99" s="550"/>
      <c r="AW99" s="550"/>
      <c r="AX99" s="551"/>
      <c r="AY99" s="549"/>
      <c r="AZ99" s="550"/>
      <c r="BA99" s="772"/>
      <c r="BB99" s="2127"/>
      <c r="BC99" s="2128"/>
      <c r="BD99" s="2116"/>
      <c r="BE99" s="2117"/>
      <c r="BF99" s="2118"/>
      <c r="BG99" s="2119"/>
      <c r="BH99" s="2119"/>
      <c r="BI99" s="2119"/>
      <c r="BJ99" s="2120"/>
    </row>
    <row r="100" spans="2:62" ht="20.25" customHeight="1" x14ac:dyDescent="0.15">
      <c r="B100" s="2050"/>
      <c r="C100" s="2135"/>
      <c r="D100" s="2136"/>
      <c r="E100" s="779"/>
      <c r="F100" s="780">
        <f>C99</f>
        <v>0</v>
      </c>
      <c r="G100" s="779"/>
      <c r="H100" s="780">
        <f>I99</f>
        <v>0</v>
      </c>
      <c r="I100" s="2137"/>
      <c r="J100" s="2138"/>
      <c r="K100" s="2139"/>
      <c r="L100" s="2140"/>
      <c r="M100" s="2140"/>
      <c r="N100" s="2136"/>
      <c r="O100" s="2066"/>
      <c r="P100" s="2067"/>
      <c r="Q100" s="2067"/>
      <c r="R100" s="2067"/>
      <c r="S100" s="2068"/>
      <c r="T100" s="773" t="s">
        <v>888</v>
      </c>
      <c r="U100" s="774"/>
      <c r="V100" s="775"/>
      <c r="W100" s="557" t="str">
        <f>IF(W99="","",VLOOKUP(W99,[10]シフト記号表!$C$6:$L$47,10,FALSE))</f>
        <v/>
      </c>
      <c r="X100" s="558" t="str">
        <f>IF(X99="","",VLOOKUP(X99,[10]シフト記号表!$C$6:$L$47,10,FALSE))</f>
        <v/>
      </c>
      <c r="Y100" s="558" t="str">
        <f>IF(Y99="","",VLOOKUP(Y99,[10]シフト記号表!$C$6:$L$47,10,FALSE))</f>
        <v/>
      </c>
      <c r="Z100" s="558" t="str">
        <f>IF(Z99="","",VLOOKUP(Z99,[10]シフト記号表!$C$6:$L$47,10,FALSE))</f>
        <v/>
      </c>
      <c r="AA100" s="558" t="str">
        <f>IF(AA99="","",VLOOKUP(AA99,[10]シフト記号表!$C$6:$L$47,10,FALSE))</f>
        <v/>
      </c>
      <c r="AB100" s="558" t="str">
        <f>IF(AB99="","",VLOOKUP(AB99,[10]シフト記号表!$C$6:$L$47,10,FALSE))</f>
        <v/>
      </c>
      <c r="AC100" s="559" t="str">
        <f>IF(AC99="","",VLOOKUP(AC99,[10]シフト記号表!$C$6:$L$47,10,FALSE))</f>
        <v/>
      </c>
      <c r="AD100" s="557" t="str">
        <f>IF(AD99="","",VLOOKUP(AD99,[10]シフト記号表!$C$6:$L$47,10,FALSE))</f>
        <v/>
      </c>
      <c r="AE100" s="558" t="str">
        <f>IF(AE99="","",VLOOKUP(AE99,[10]シフト記号表!$C$6:$L$47,10,FALSE))</f>
        <v/>
      </c>
      <c r="AF100" s="558" t="str">
        <f>IF(AF99="","",VLOOKUP(AF99,[10]シフト記号表!$C$6:$L$47,10,FALSE))</f>
        <v/>
      </c>
      <c r="AG100" s="558" t="str">
        <f>IF(AG99="","",VLOOKUP(AG99,[10]シフト記号表!$C$6:$L$47,10,FALSE))</f>
        <v/>
      </c>
      <c r="AH100" s="558" t="str">
        <f>IF(AH99="","",VLOOKUP(AH99,[10]シフト記号表!$C$6:$L$47,10,FALSE))</f>
        <v/>
      </c>
      <c r="AI100" s="558" t="str">
        <f>IF(AI99="","",VLOOKUP(AI99,[10]シフト記号表!$C$6:$L$47,10,FALSE))</f>
        <v/>
      </c>
      <c r="AJ100" s="559" t="str">
        <f>IF(AJ99="","",VLOOKUP(AJ99,[10]シフト記号表!$C$6:$L$47,10,FALSE))</f>
        <v/>
      </c>
      <c r="AK100" s="557" t="str">
        <f>IF(AK99="","",VLOOKUP(AK99,[10]シフト記号表!$C$6:$L$47,10,FALSE))</f>
        <v/>
      </c>
      <c r="AL100" s="558" t="str">
        <f>IF(AL99="","",VLOOKUP(AL99,[10]シフト記号表!$C$6:$L$47,10,FALSE))</f>
        <v/>
      </c>
      <c r="AM100" s="558" t="str">
        <f>IF(AM99="","",VLOOKUP(AM99,[10]シフト記号表!$C$6:$L$47,10,FALSE))</f>
        <v/>
      </c>
      <c r="AN100" s="558" t="str">
        <f>IF(AN99="","",VLOOKUP(AN99,[10]シフト記号表!$C$6:$L$47,10,FALSE))</f>
        <v/>
      </c>
      <c r="AO100" s="558" t="str">
        <f>IF(AO99="","",VLOOKUP(AO99,[10]シフト記号表!$C$6:$L$47,10,FALSE))</f>
        <v/>
      </c>
      <c r="AP100" s="558" t="str">
        <f>IF(AP99="","",VLOOKUP(AP99,[10]シフト記号表!$C$6:$L$47,10,FALSE))</f>
        <v/>
      </c>
      <c r="AQ100" s="559" t="str">
        <f>IF(AQ99="","",VLOOKUP(AQ99,[10]シフト記号表!$C$6:$L$47,10,FALSE))</f>
        <v/>
      </c>
      <c r="AR100" s="557" t="str">
        <f>IF(AR99="","",VLOOKUP(AR99,[10]シフト記号表!$C$6:$L$47,10,FALSE))</f>
        <v/>
      </c>
      <c r="AS100" s="558" t="str">
        <f>IF(AS99="","",VLOOKUP(AS99,[10]シフト記号表!$C$6:$L$47,10,FALSE))</f>
        <v/>
      </c>
      <c r="AT100" s="558" t="str">
        <f>IF(AT99="","",VLOOKUP(AT99,[10]シフト記号表!$C$6:$L$47,10,FALSE))</f>
        <v/>
      </c>
      <c r="AU100" s="558" t="str">
        <f>IF(AU99="","",VLOOKUP(AU99,[10]シフト記号表!$C$6:$L$47,10,FALSE))</f>
        <v/>
      </c>
      <c r="AV100" s="558" t="str">
        <f>IF(AV99="","",VLOOKUP(AV99,[10]シフト記号表!$C$6:$L$47,10,FALSE))</f>
        <v/>
      </c>
      <c r="AW100" s="558" t="str">
        <f>IF(AW99="","",VLOOKUP(AW99,[10]シフト記号表!$C$6:$L$47,10,FALSE))</f>
        <v/>
      </c>
      <c r="AX100" s="559" t="str">
        <f>IF(AX99="","",VLOOKUP(AX99,[10]シフト記号表!$C$6:$L$47,10,FALSE))</f>
        <v/>
      </c>
      <c r="AY100" s="557" t="str">
        <f>IF(AY99="","",VLOOKUP(AY99,[10]シフト記号表!$C$6:$L$47,10,FALSE))</f>
        <v/>
      </c>
      <c r="AZ100" s="558" t="str">
        <f>IF(AZ99="","",VLOOKUP(AZ99,[10]シフト記号表!$C$6:$L$47,10,FALSE))</f>
        <v/>
      </c>
      <c r="BA100" s="558" t="str">
        <f>IF(BA99="","",VLOOKUP(BA99,[10]シフト記号表!$C$6:$L$47,10,FALSE))</f>
        <v/>
      </c>
      <c r="BB100" s="2132">
        <f>IF($BE$3="４週",SUM(W100:AX100),IF($BE$3="暦月",SUM(W100:BA100),""))</f>
        <v>0</v>
      </c>
      <c r="BC100" s="2133"/>
      <c r="BD100" s="2134">
        <f>IF($BE$3="４週",BB100/4,IF($BE$3="暦月",(BB100/($BE$8/7)),""))</f>
        <v>0</v>
      </c>
      <c r="BE100" s="2133"/>
      <c r="BF100" s="2129"/>
      <c r="BG100" s="2130"/>
      <c r="BH100" s="2130"/>
      <c r="BI100" s="2130"/>
      <c r="BJ100" s="2131"/>
    </row>
    <row r="101" spans="2:62" ht="20.25" customHeight="1" x14ac:dyDescent="0.15">
      <c r="B101" s="2049">
        <f>B99+1</f>
        <v>44</v>
      </c>
      <c r="C101" s="2121"/>
      <c r="D101" s="2122"/>
      <c r="E101" s="761"/>
      <c r="F101" s="762"/>
      <c r="G101" s="761"/>
      <c r="H101" s="762"/>
      <c r="I101" s="2123"/>
      <c r="J101" s="2124"/>
      <c r="K101" s="2125"/>
      <c r="L101" s="2126"/>
      <c r="M101" s="2126"/>
      <c r="N101" s="2122"/>
      <c r="O101" s="2066"/>
      <c r="P101" s="2067"/>
      <c r="Q101" s="2067"/>
      <c r="R101" s="2067"/>
      <c r="S101" s="2068"/>
      <c r="T101" s="776" t="s">
        <v>887</v>
      </c>
      <c r="U101" s="777"/>
      <c r="V101" s="778"/>
      <c r="W101" s="549"/>
      <c r="X101" s="550"/>
      <c r="Y101" s="550"/>
      <c r="Z101" s="550"/>
      <c r="AA101" s="550"/>
      <c r="AB101" s="550"/>
      <c r="AC101" s="551"/>
      <c r="AD101" s="549"/>
      <c r="AE101" s="550"/>
      <c r="AF101" s="550"/>
      <c r="AG101" s="550"/>
      <c r="AH101" s="550"/>
      <c r="AI101" s="550"/>
      <c r="AJ101" s="551"/>
      <c r="AK101" s="549"/>
      <c r="AL101" s="550"/>
      <c r="AM101" s="550"/>
      <c r="AN101" s="550"/>
      <c r="AO101" s="550"/>
      <c r="AP101" s="550"/>
      <c r="AQ101" s="551"/>
      <c r="AR101" s="549"/>
      <c r="AS101" s="550"/>
      <c r="AT101" s="550"/>
      <c r="AU101" s="550"/>
      <c r="AV101" s="550"/>
      <c r="AW101" s="550"/>
      <c r="AX101" s="551"/>
      <c r="AY101" s="549"/>
      <c r="AZ101" s="550"/>
      <c r="BA101" s="772"/>
      <c r="BB101" s="2127"/>
      <c r="BC101" s="2128"/>
      <c r="BD101" s="2116"/>
      <c r="BE101" s="2117"/>
      <c r="BF101" s="2118"/>
      <c r="BG101" s="2119"/>
      <c r="BH101" s="2119"/>
      <c r="BI101" s="2119"/>
      <c r="BJ101" s="2120"/>
    </row>
    <row r="102" spans="2:62" ht="20.25" customHeight="1" x14ac:dyDescent="0.15">
      <c r="B102" s="2050"/>
      <c r="C102" s="2135"/>
      <c r="D102" s="2136"/>
      <c r="E102" s="779"/>
      <c r="F102" s="780">
        <f>C101</f>
        <v>0</v>
      </c>
      <c r="G102" s="779"/>
      <c r="H102" s="780">
        <f>I101</f>
        <v>0</v>
      </c>
      <c r="I102" s="2137"/>
      <c r="J102" s="2138"/>
      <c r="K102" s="2139"/>
      <c r="L102" s="2140"/>
      <c r="M102" s="2140"/>
      <c r="N102" s="2136"/>
      <c r="O102" s="2066"/>
      <c r="P102" s="2067"/>
      <c r="Q102" s="2067"/>
      <c r="R102" s="2067"/>
      <c r="S102" s="2068"/>
      <c r="T102" s="773" t="s">
        <v>888</v>
      </c>
      <c r="U102" s="774"/>
      <c r="V102" s="775"/>
      <c r="W102" s="557" t="str">
        <f>IF(W101="","",VLOOKUP(W101,[10]シフト記号表!$C$6:$L$47,10,FALSE))</f>
        <v/>
      </c>
      <c r="X102" s="558" t="str">
        <f>IF(X101="","",VLOOKUP(X101,[10]シフト記号表!$C$6:$L$47,10,FALSE))</f>
        <v/>
      </c>
      <c r="Y102" s="558" t="str">
        <f>IF(Y101="","",VLOOKUP(Y101,[10]シフト記号表!$C$6:$L$47,10,FALSE))</f>
        <v/>
      </c>
      <c r="Z102" s="558" t="str">
        <f>IF(Z101="","",VLOOKUP(Z101,[10]シフト記号表!$C$6:$L$47,10,FALSE))</f>
        <v/>
      </c>
      <c r="AA102" s="558" t="str">
        <f>IF(AA101="","",VLOOKUP(AA101,[10]シフト記号表!$C$6:$L$47,10,FALSE))</f>
        <v/>
      </c>
      <c r="AB102" s="558" t="str">
        <f>IF(AB101="","",VLOOKUP(AB101,[10]シフト記号表!$C$6:$L$47,10,FALSE))</f>
        <v/>
      </c>
      <c r="AC102" s="559" t="str">
        <f>IF(AC101="","",VLOOKUP(AC101,[10]シフト記号表!$C$6:$L$47,10,FALSE))</f>
        <v/>
      </c>
      <c r="AD102" s="557" t="str">
        <f>IF(AD101="","",VLOOKUP(AD101,[10]シフト記号表!$C$6:$L$47,10,FALSE))</f>
        <v/>
      </c>
      <c r="AE102" s="558" t="str">
        <f>IF(AE101="","",VLOOKUP(AE101,[10]シフト記号表!$C$6:$L$47,10,FALSE))</f>
        <v/>
      </c>
      <c r="AF102" s="558" t="str">
        <f>IF(AF101="","",VLOOKUP(AF101,[10]シフト記号表!$C$6:$L$47,10,FALSE))</f>
        <v/>
      </c>
      <c r="AG102" s="558" t="str">
        <f>IF(AG101="","",VLOOKUP(AG101,[10]シフト記号表!$C$6:$L$47,10,FALSE))</f>
        <v/>
      </c>
      <c r="AH102" s="558" t="str">
        <f>IF(AH101="","",VLOOKUP(AH101,[10]シフト記号表!$C$6:$L$47,10,FALSE))</f>
        <v/>
      </c>
      <c r="AI102" s="558" t="str">
        <f>IF(AI101="","",VLOOKUP(AI101,[10]シフト記号表!$C$6:$L$47,10,FALSE))</f>
        <v/>
      </c>
      <c r="AJ102" s="559" t="str">
        <f>IF(AJ101="","",VLOOKUP(AJ101,[10]シフト記号表!$C$6:$L$47,10,FALSE))</f>
        <v/>
      </c>
      <c r="AK102" s="557" t="str">
        <f>IF(AK101="","",VLOOKUP(AK101,[10]シフト記号表!$C$6:$L$47,10,FALSE))</f>
        <v/>
      </c>
      <c r="AL102" s="558" t="str">
        <f>IF(AL101="","",VLOOKUP(AL101,[10]シフト記号表!$C$6:$L$47,10,FALSE))</f>
        <v/>
      </c>
      <c r="AM102" s="558" t="str">
        <f>IF(AM101="","",VLOOKUP(AM101,[10]シフト記号表!$C$6:$L$47,10,FALSE))</f>
        <v/>
      </c>
      <c r="AN102" s="558" t="str">
        <f>IF(AN101="","",VLOOKUP(AN101,[10]シフト記号表!$C$6:$L$47,10,FALSE))</f>
        <v/>
      </c>
      <c r="AO102" s="558" t="str">
        <f>IF(AO101="","",VLOOKUP(AO101,[10]シフト記号表!$C$6:$L$47,10,FALSE))</f>
        <v/>
      </c>
      <c r="AP102" s="558" t="str">
        <f>IF(AP101="","",VLOOKUP(AP101,[10]シフト記号表!$C$6:$L$47,10,FALSE))</f>
        <v/>
      </c>
      <c r="AQ102" s="559" t="str">
        <f>IF(AQ101="","",VLOOKUP(AQ101,[10]シフト記号表!$C$6:$L$47,10,FALSE))</f>
        <v/>
      </c>
      <c r="AR102" s="557" t="str">
        <f>IF(AR101="","",VLOOKUP(AR101,[10]シフト記号表!$C$6:$L$47,10,FALSE))</f>
        <v/>
      </c>
      <c r="AS102" s="558" t="str">
        <f>IF(AS101="","",VLOOKUP(AS101,[10]シフト記号表!$C$6:$L$47,10,FALSE))</f>
        <v/>
      </c>
      <c r="AT102" s="558" t="str">
        <f>IF(AT101="","",VLOOKUP(AT101,[10]シフト記号表!$C$6:$L$47,10,FALSE))</f>
        <v/>
      </c>
      <c r="AU102" s="558" t="str">
        <f>IF(AU101="","",VLOOKUP(AU101,[10]シフト記号表!$C$6:$L$47,10,FALSE))</f>
        <v/>
      </c>
      <c r="AV102" s="558" t="str">
        <f>IF(AV101="","",VLOOKUP(AV101,[10]シフト記号表!$C$6:$L$47,10,FALSE))</f>
        <v/>
      </c>
      <c r="AW102" s="558" t="str">
        <f>IF(AW101="","",VLOOKUP(AW101,[10]シフト記号表!$C$6:$L$47,10,FALSE))</f>
        <v/>
      </c>
      <c r="AX102" s="559" t="str">
        <f>IF(AX101="","",VLOOKUP(AX101,[10]シフト記号表!$C$6:$L$47,10,FALSE))</f>
        <v/>
      </c>
      <c r="AY102" s="557" t="str">
        <f>IF(AY101="","",VLOOKUP(AY101,[10]シフト記号表!$C$6:$L$47,10,FALSE))</f>
        <v/>
      </c>
      <c r="AZ102" s="558" t="str">
        <f>IF(AZ101="","",VLOOKUP(AZ101,[10]シフト記号表!$C$6:$L$47,10,FALSE))</f>
        <v/>
      </c>
      <c r="BA102" s="558" t="str">
        <f>IF(BA101="","",VLOOKUP(BA101,[10]シフト記号表!$C$6:$L$47,10,FALSE))</f>
        <v/>
      </c>
      <c r="BB102" s="2132">
        <f>IF($BE$3="４週",SUM(W102:AX102),IF($BE$3="暦月",SUM(W102:BA102),""))</f>
        <v>0</v>
      </c>
      <c r="BC102" s="2133"/>
      <c r="BD102" s="2134">
        <f>IF($BE$3="４週",BB102/4,IF($BE$3="暦月",(BB102/($BE$8/7)),""))</f>
        <v>0</v>
      </c>
      <c r="BE102" s="2133"/>
      <c r="BF102" s="2129"/>
      <c r="BG102" s="2130"/>
      <c r="BH102" s="2130"/>
      <c r="BI102" s="2130"/>
      <c r="BJ102" s="2131"/>
    </row>
    <row r="103" spans="2:62" ht="20.25" customHeight="1" x14ac:dyDescent="0.15">
      <c r="B103" s="2049">
        <f>B101+1</f>
        <v>45</v>
      </c>
      <c r="C103" s="2121"/>
      <c r="D103" s="2122"/>
      <c r="E103" s="761"/>
      <c r="F103" s="762"/>
      <c r="G103" s="761"/>
      <c r="H103" s="762"/>
      <c r="I103" s="2123"/>
      <c r="J103" s="2124"/>
      <c r="K103" s="2125"/>
      <c r="L103" s="2126"/>
      <c r="M103" s="2126"/>
      <c r="N103" s="2122"/>
      <c r="O103" s="2066"/>
      <c r="P103" s="2067"/>
      <c r="Q103" s="2067"/>
      <c r="R103" s="2067"/>
      <c r="S103" s="2068"/>
      <c r="T103" s="776" t="s">
        <v>887</v>
      </c>
      <c r="U103" s="777"/>
      <c r="V103" s="778"/>
      <c r="W103" s="549"/>
      <c r="X103" s="550"/>
      <c r="Y103" s="550"/>
      <c r="Z103" s="550"/>
      <c r="AA103" s="550"/>
      <c r="AB103" s="550"/>
      <c r="AC103" s="551"/>
      <c r="AD103" s="549"/>
      <c r="AE103" s="550"/>
      <c r="AF103" s="550"/>
      <c r="AG103" s="550"/>
      <c r="AH103" s="550"/>
      <c r="AI103" s="550"/>
      <c r="AJ103" s="551"/>
      <c r="AK103" s="549"/>
      <c r="AL103" s="550"/>
      <c r="AM103" s="550"/>
      <c r="AN103" s="550"/>
      <c r="AO103" s="550"/>
      <c r="AP103" s="550"/>
      <c r="AQ103" s="551"/>
      <c r="AR103" s="549"/>
      <c r="AS103" s="550"/>
      <c r="AT103" s="550"/>
      <c r="AU103" s="550"/>
      <c r="AV103" s="550"/>
      <c r="AW103" s="550"/>
      <c r="AX103" s="551"/>
      <c r="AY103" s="549"/>
      <c r="AZ103" s="550"/>
      <c r="BA103" s="772"/>
      <c r="BB103" s="2127"/>
      <c r="BC103" s="2128"/>
      <c r="BD103" s="2116"/>
      <c r="BE103" s="2117"/>
      <c r="BF103" s="2118"/>
      <c r="BG103" s="2119"/>
      <c r="BH103" s="2119"/>
      <c r="BI103" s="2119"/>
      <c r="BJ103" s="2120"/>
    </row>
    <row r="104" spans="2:62" ht="20.25" customHeight="1" x14ac:dyDescent="0.15">
      <c r="B104" s="2050"/>
      <c r="C104" s="2135"/>
      <c r="D104" s="2136"/>
      <c r="E104" s="779"/>
      <c r="F104" s="780">
        <f>C103</f>
        <v>0</v>
      </c>
      <c r="G104" s="779"/>
      <c r="H104" s="780">
        <f>I103</f>
        <v>0</v>
      </c>
      <c r="I104" s="2137"/>
      <c r="J104" s="2138"/>
      <c r="K104" s="2139"/>
      <c r="L104" s="2140"/>
      <c r="M104" s="2140"/>
      <c r="N104" s="2136"/>
      <c r="O104" s="2066"/>
      <c r="P104" s="2067"/>
      <c r="Q104" s="2067"/>
      <c r="R104" s="2067"/>
      <c r="S104" s="2068"/>
      <c r="T104" s="773" t="s">
        <v>888</v>
      </c>
      <c r="U104" s="774"/>
      <c r="V104" s="775"/>
      <c r="W104" s="557" t="str">
        <f>IF(W103="","",VLOOKUP(W103,[10]シフト記号表!$C$6:$L$47,10,FALSE))</f>
        <v/>
      </c>
      <c r="X104" s="558" t="str">
        <f>IF(X103="","",VLOOKUP(X103,[10]シフト記号表!$C$6:$L$47,10,FALSE))</f>
        <v/>
      </c>
      <c r="Y104" s="558" t="str">
        <f>IF(Y103="","",VLOOKUP(Y103,[10]シフト記号表!$C$6:$L$47,10,FALSE))</f>
        <v/>
      </c>
      <c r="Z104" s="558" t="str">
        <f>IF(Z103="","",VLOOKUP(Z103,[10]シフト記号表!$C$6:$L$47,10,FALSE))</f>
        <v/>
      </c>
      <c r="AA104" s="558" t="str">
        <f>IF(AA103="","",VLOOKUP(AA103,[10]シフト記号表!$C$6:$L$47,10,FALSE))</f>
        <v/>
      </c>
      <c r="AB104" s="558" t="str">
        <f>IF(AB103="","",VLOOKUP(AB103,[10]シフト記号表!$C$6:$L$47,10,FALSE))</f>
        <v/>
      </c>
      <c r="AC104" s="559" t="str">
        <f>IF(AC103="","",VLOOKUP(AC103,[10]シフト記号表!$C$6:$L$47,10,FALSE))</f>
        <v/>
      </c>
      <c r="AD104" s="557" t="str">
        <f>IF(AD103="","",VLOOKUP(AD103,[10]シフト記号表!$C$6:$L$47,10,FALSE))</f>
        <v/>
      </c>
      <c r="AE104" s="558" t="str">
        <f>IF(AE103="","",VLOOKUP(AE103,[10]シフト記号表!$C$6:$L$47,10,FALSE))</f>
        <v/>
      </c>
      <c r="AF104" s="558" t="str">
        <f>IF(AF103="","",VLOOKUP(AF103,[10]シフト記号表!$C$6:$L$47,10,FALSE))</f>
        <v/>
      </c>
      <c r="AG104" s="558" t="str">
        <f>IF(AG103="","",VLOOKUP(AG103,[10]シフト記号表!$C$6:$L$47,10,FALSE))</f>
        <v/>
      </c>
      <c r="AH104" s="558" t="str">
        <f>IF(AH103="","",VLOOKUP(AH103,[10]シフト記号表!$C$6:$L$47,10,FALSE))</f>
        <v/>
      </c>
      <c r="AI104" s="558" t="str">
        <f>IF(AI103="","",VLOOKUP(AI103,[10]シフト記号表!$C$6:$L$47,10,FALSE))</f>
        <v/>
      </c>
      <c r="AJ104" s="559" t="str">
        <f>IF(AJ103="","",VLOOKUP(AJ103,[10]シフト記号表!$C$6:$L$47,10,FALSE))</f>
        <v/>
      </c>
      <c r="AK104" s="557" t="str">
        <f>IF(AK103="","",VLOOKUP(AK103,[10]シフト記号表!$C$6:$L$47,10,FALSE))</f>
        <v/>
      </c>
      <c r="AL104" s="558" t="str">
        <f>IF(AL103="","",VLOOKUP(AL103,[10]シフト記号表!$C$6:$L$47,10,FALSE))</f>
        <v/>
      </c>
      <c r="AM104" s="558" t="str">
        <f>IF(AM103="","",VLOOKUP(AM103,[10]シフト記号表!$C$6:$L$47,10,FALSE))</f>
        <v/>
      </c>
      <c r="AN104" s="558" t="str">
        <f>IF(AN103="","",VLOOKUP(AN103,[10]シフト記号表!$C$6:$L$47,10,FALSE))</f>
        <v/>
      </c>
      <c r="AO104" s="558" t="str">
        <f>IF(AO103="","",VLOOKUP(AO103,[10]シフト記号表!$C$6:$L$47,10,FALSE))</f>
        <v/>
      </c>
      <c r="AP104" s="558" t="str">
        <f>IF(AP103="","",VLOOKUP(AP103,[10]シフト記号表!$C$6:$L$47,10,FALSE))</f>
        <v/>
      </c>
      <c r="AQ104" s="559" t="str">
        <f>IF(AQ103="","",VLOOKUP(AQ103,[10]シフト記号表!$C$6:$L$47,10,FALSE))</f>
        <v/>
      </c>
      <c r="AR104" s="557" t="str">
        <f>IF(AR103="","",VLOOKUP(AR103,[10]シフト記号表!$C$6:$L$47,10,FALSE))</f>
        <v/>
      </c>
      <c r="AS104" s="558" t="str">
        <f>IF(AS103="","",VLOOKUP(AS103,[10]シフト記号表!$C$6:$L$47,10,FALSE))</f>
        <v/>
      </c>
      <c r="AT104" s="558" t="str">
        <f>IF(AT103="","",VLOOKUP(AT103,[10]シフト記号表!$C$6:$L$47,10,FALSE))</f>
        <v/>
      </c>
      <c r="AU104" s="558" t="str">
        <f>IF(AU103="","",VLOOKUP(AU103,[10]シフト記号表!$C$6:$L$47,10,FALSE))</f>
        <v/>
      </c>
      <c r="AV104" s="558" t="str">
        <f>IF(AV103="","",VLOOKUP(AV103,[10]シフト記号表!$C$6:$L$47,10,FALSE))</f>
        <v/>
      </c>
      <c r="AW104" s="558" t="str">
        <f>IF(AW103="","",VLOOKUP(AW103,[10]シフト記号表!$C$6:$L$47,10,FALSE))</f>
        <v/>
      </c>
      <c r="AX104" s="559" t="str">
        <f>IF(AX103="","",VLOOKUP(AX103,[10]シフト記号表!$C$6:$L$47,10,FALSE))</f>
        <v/>
      </c>
      <c r="AY104" s="557" t="str">
        <f>IF(AY103="","",VLOOKUP(AY103,[10]シフト記号表!$C$6:$L$47,10,FALSE))</f>
        <v/>
      </c>
      <c r="AZ104" s="558" t="str">
        <f>IF(AZ103="","",VLOOKUP(AZ103,[10]シフト記号表!$C$6:$L$47,10,FALSE))</f>
        <v/>
      </c>
      <c r="BA104" s="558" t="str">
        <f>IF(BA103="","",VLOOKUP(BA103,[10]シフト記号表!$C$6:$L$47,10,FALSE))</f>
        <v/>
      </c>
      <c r="BB104" s="2132">
        <f>IF($BE$3="４週",SUM(W104:AX104),IF($BE$3="暦月",SUM(W104:BA104),""))</f>
        <v>0</v>
      </c>
      <c r="BC104" s="2133"/>
      <c r="BD104" s="2134">
        <f>IF($BE$3="４週",BB104/4,IF($BE$3="暦月",(BB104/($BE$8/7)),""))</f>
        <v>0</v>
      </c>
      <c r="BE104" s="2133"/>
      <c r="BF104" s="2129"/>
      <c r="BG104" s="2130"/>
      <c r="BH104" s="2130"/>
      <c r="BI104" s="2130"/>
      <c r="BJ104" s="2131"/>
    </row>
    <row r="105" spans="2:62" ht="20.25" customHeight="1" x14ac:dyDescent="0.15">
      <c r="B105" s="2049">
        <f>B103+1</f>
        <v>46</v>
      </c>
      <c r="C105" s="2121"/>
      <c r="D105" s="2122"/>
      <c r="E105" s="761"/>
      <c r="F105" s="762"/>
      <c r="G105" s="761"/>
      <c r="H105" s="762"/>
      <c r="I105" s="2123"/>
      <c r="J105" s="2124"/>
      <c r="K105" s="2125"/>
      <c r="L105" s="2126"/>
      <c r="M105" s="2126"/>
      <c r="N105" s="2122"/>
      <c r="O105" s="2066"/>
      <c r="P105" s="2067"/>
      <c r="Q105" s="2067"/>
      <c r="R105" s="2067"/>
      <c r="S105" s="2068"/>
      <c r="T105" s="776" t="s">
        <v>887</v>
      </c>
      <c r="U105" s="777"/>
      <c r="V105" s="778"/>
      <c r="W105" s="549"/>
      <c r="X105" s="550"/>
      <c r="Y105" s="550"/>
      <c r="Z105" s="550"/>
      <c r="AA105" s="550"/>
      <c r="AB105" s="550"/>
      <c r="AC105" s="551"/>
      <c r="AD105" s="549"/>
      <c r="AE105" s="550"/>
      <c r="AF105" s="550"/>
      <c r="AG105" s="550"/>
      <c r="AH105" s="550"/>
      <c r="AI105" s="550"/>
      <c r="AJ105" s="551"/>
      <c r="AK105" s="549"/>
      <c r="AL105" s="550"/>
      <c r="AM105" s="550"/>
      <c r="AN105" s="550"/>
      <c r="AO105" s="550"/>
      <c r="AP105" s="550"/>
      <c r="AQ105" s="551"/>
      <c r="AR105" s="549"/>
      <c r="AS105" s="550"/>
      <c r="AT105" s="550"/>
      <c r="AU105" s="550"/>
      <c r="AV105" s="550"/>
      <c r="AW105" s="550"/>
      <c r="AX105" s="551"/>
      <c r="AY105" s="549"/>
      <c r="AZ105" s="550"/>
      <c r="BA105" s="772"/>
      <c r="BB105" s="2127"/>
      <c r="BC105" s="2128"/>
      <c r="BD105" s="2116"/>
      <c r="BE105" s="2117"/>
      <c r="BF105" s="2118"/>
      <c r="BG105" s="2119"/>
      <c r="BH105" s="2119"/>
      <c r="BI105" s="2119"/>
      <c r="BJ105" s="2120"/>
    </row>
    <row r="106" spans="2:62" ht="20.25" customHeight="1" x14ac:dyDescent="0.15">
      <c r="B106" s="2050"/>
      <c r="C106" s="2135"/>
      <c r="D106" s="2136"/>
      <c r="E106" s="779"/>
      <c r="F106" s="780">
        <f>C105</f>
        <v>0</v>
      </c>
      <c r="G106" s="779"/>
      <c r="H106" s="780">
        <f>I105</f>
        <v>0</v>
      </c>
      <c r="I106" s="2137"/>
      <c r="J106" s="2138"/>
      <c r="K106" s="2139"/>
      <c r="L106" s="2140"/>
      <c r="M106" s="2140"/>
      <c r="N106" s="2136"/>
      <c r="O106" s="2066"/>
      <c r="P106" s="2067"/>
      <c r="Q106" s="2067"/>
      <c r="R106" s="2067"/>
      <c r="S106" s="2068"/>
      <c r="T106" s="773" t="s">
        <v>888</v>
      </c>
      <c r="U106" s="774"/>
      <c r="V106" s="775"/>
      <c r="W106" s="557" t="str">
        <f>IF(W105="","",VLOOKUP(W105,[10]シフト記号表!$C$6:$L$47,10,FALSE))</f>
        <v/>
      </c>
      <c r="X106" s="558" t="str">
        <f>IF(X105="","",VLOOKUP(X105,[10]シフト記号表!$C$6:$L$47,10,FALSE))</f>
        <v/>
      </c>
      <c r="Y106" s="558" t="str">
        <f>IF(Y105="","",VLOOKUP(Y105,[10]シフト記号表!$C$6:$L$47,10,FALSE))</f>
        <v/>
      </c>
      <c r="Z106" s="558" t="str">
        <f>IF(Z105="","",VLOOKUP(Z105,[10]シフト記号表!$C$6:$L$47,10,FALSE))</f>
        <v/>
      </c>
      <c r="AA106" s="558" t="str">
        <f>IF(AA105="","",VLOOKUP(AA105,[10]シフト記号表!$C$6:$L$47,10,FALSE))</f>
        <v/>
      </c>
      <c r="AB106" s="558" t="str">
        <f>IF(AB105="","",VLOOKUP(AB105,[10]シフト記号表!$C$6:$L$47,10,FALSE))</f>
        <v/>
      </c>
      <c r="AC106" s="559" t="str">
        <f>IF(AC105="","",VLOOKUP(AC105,[10]シフト記号表!$C$6:$L$47,10,FALSE))</f>
        <v/>
      </c>
      <c r="AD106" s="557" t="str">
        <f>IF(AD105="","",VLOOKUP(AD105,[10]シフト記号表!$C$6:$L$47,10,FALSE))</f>
        <v/>
      </c>
      <c r="AE106" s="558" t="str">
        <f>IF(AE105="","",VLOOKUP(AE105,[10]シフト記号表!$C$6:$L$47,10,FALSE))</f>
        <v/>
      </c>
      <c r="AF106" s="558" t="str">
        <f>IF(AF105="","",VLOOKUP(AF105,[10]シフト記号表!$C$6:$L$47,10,FALSE))</f>
        <v/>
      </c>
      <c r="AG106" s="558" t="str">
        <f>IF(AG105="","",VLOOKUP(AG105,[10]シフト記号表!$C$6:$L$47,10,FALSE))</f>
        <v/>
      </c>
      <c r="AH106" s="558" t="str">
        <f>IF(AH105="","",VLOOKUP(AH105,[10]シフト記号表!$C$6:$L$47,10,FALSE))</f>
        <v/>
      </c>
      <c r="AI106" s="558" t="str">
        <f>IF(AI105="","",VLOOKUP(AI105,[10]シフト記号表!$C$6:$L$47,10,FALSE))</f>
        <v/>
      </c>
      <c r="AJ106" s="559" t="str">
        <f>IF(AJ105="","",VLOOKUP(AJ105,[10]シフト記号表!$C$6:$L$47,10,FALSE))</f>
        <v/>
      </c>
      <c r="AK106" s="557" t="str">
        <f>IF(AK105="","",VLOOKUP(AK105,[10]シフト記号表!$C$6:$L$47,10,FALSE))</f>
        <v/>
      </c>
      <c r="AL106" s="558" t="str">
        <f>IF(AL105="","",VLOOKUP(AL105,[10]シフト記号表!$C$6:$L$47,10,FALSE))</f>
        <v/>
      </c>
      <c r="AM106" s="558" t="str">
        <f>IF(AM105="","",VLOOKUP(AM105,[10]シフト記号表!$C$6:$L$47,10,FALSE))</f>
        <v/>
      </c>
      <c r="AN106" s="558" t="str">
        <f>IF(AN105="","",VLOOKUP(AN105,[10]シフト記号表!$C$6:$L$47,10,FALSE))</f>
        <v/>
      </c>
      <c r="AO106" s="558" t="str">
        <f>IF(AO105="","",VLOOKUP(AO105,[10]シフト記号表!$C$6:$L$47,10,FALSE))</f>
        <v/>
      </c>
      <c r="AP106" s="558" t="str">
        <f>IF(AP105="","",VLOOKUP(AP105,[10]シフト記号表!$C$6:$L$47,10,FALSE))</f>
        <v/>
      </c>
      <c r="AQ106" s="559" t="str">
        <f>IF(AQ105="","",VLOOKUP(AQ105,[10]シフト記号表!$C$6:$L$47,10,FALSE))</f>
        <v/>
      </c>
      <c r="AR106" s="557" t="str">
        <f>IF(AR105="","",VLOOKUP(AR105,[10]シフト記号表!$C$6:$L$47,10,FALSE))</f>
        <v/>
      </c>
      <c r="AS106" s="558" t="str">
        <f>IF(AS105="","",VLOOKUP(AS105,[10]シフト記号表!$C$6:$L$47,10,FALSE))</f>
        <v/>
      </c>
      <c r="AT106" s="558" t="str">
        <f>IF(AT105="","",VLOOKUP(AT105,[10]シフト記号表!$C$6:$L$47,10,FALSE))</f>
        <v/>
      </c>
      <c r="AU106" s="558" t="str">
        <f>IF(AU105="","",VLOOKUP(AU105,[10]シフト記号表!$C$6:$L$47,10,FALSE))</f>
        <v/>
      </c>
      <c r="AV106" s="558" t="str">
        <f>IF(AV105="","",VLOOKUP(AV105,[10]シフト記号表!$C$6:$L$47,10,FALSE))</f>
        <v/>
      </c>
      <c r="AW106" s="558" t="str">
        <f>IF(AW105="","",VLOOKUP(AW105,[10]シフト記号表!$C$6:$L$47,10,FALSE))</f>
        <v/>
      </c>
      <c r="AX106" s="559" t="str">
        <f>IF(AX105="","",VLOOKUP(AX105,[10]シフト記号表!$C$6:$L$47,10,FALSE))</f>
        <v/>
      </c>
      <c r="AY106" s="557" t="str">
        <f>IF(AY105="","",VLOOKUP(AY105,[10]シフト記号表!$C$6:$L$47,10,FALSE))</f>
        <v/>
      </c>
      <c r="AZ106" s="558" t="str">
        <f>IF(AZ105="","",VLOOKUP(AZ105,[10]シフト記号表!$C$6:$L$47,10,FALSE))</f>
        <v/>
      </c>
      <c r="BA106" s="558" t="str">
        <f>IF(BA105="","",VLOOKUP(BA105,[10]シフト記号表!$C$6:$L$47,10,FALSE))</f>
        <v/>
      </c>
      <c r="BB106" s="2132">
        <f>IF($BE$3="４週",SUM(W106:AX106),IF($BE$3="暦月",SUM(W106:BA106),""))</f>
        <v>0</v>
      </c>
      <c r="BC106" s="2133"/>
      <c r="BD106" s="2134">
        <f>IF($BE$3="４週",BB106/4,IF($BE$3="暦月",(BB106/($BE$8/7)),""))</f>
        <v>0</v>
      </c>
      <c r="BE106" s="2133"/>
      <c r="BF106" s="2129"/>
      <c r="BG106" s="2130"/>
      <c r="BH106" s="2130"/>
      <c r="BI106" s="2130"/>
      <c r="BJ106" s="2131"/>
    </row>
    <row r="107" spans="2:62" ht="20.25" customHeight="1" x14ac:dyDescent="0.15">
      <c r="B107" s="2049">
        <f>B105+1</f>
        <v>47</v>
      </c>
      <c r="C107" s="2121"/>
      <c r="D107" s="2122"/>
      <c r="E107" s="761"/>
      <c r="F107" s="762"/>
      <c r="G107" s="761"/>
      <c r="H107" s="762"/>
      <c r="I107" s="2123"/>
      <c r="J107" s="2124"/>
      <c r="K107" s="2125"/>
      <c r="L107" s="2126"/>
      <c r="M107" s="2126"/>
      <c r="N107" s="2122"/>
      <c r="O107" s="2066"/>
      <c r="P107" s="2067"/>
      <c r="Q107" s="2067"/>
      <c r="R107" s="2067"/>
      <c r="S107" s="2068"/>
      <c r="T107" s="776" t="s">
        <v>887</v>
      </c>
      <c r="U107" s="777"/>
      <c r="V107" s="778"/>
      <c r="W107" s="549"/>
      <c r="X107" s="550"/>
      <c r="Y107" s="550"/>
      <c r="Z107" s="550"/>
      <c r="AA107" s="550"/>
      <c r="AB107" s="550"/>
      <c r="AC107" s="551"/>
      <c r="AD107" s="549"/>
      <c r="AE107" s="550"/>
      <c r="AF107" s="550"/>
      <c r="AG107" s="550"/>
      <c r="AH107" s="550"/>
      <c r="AI107" s="550"/>
      <c r="AJ107" s="551"/>
      <c r="AK107" s="549"/>
      <c r="AL107" s="550"/>
      <c r="AM107" s="550"/>
      <c r="AN107" s="550"/>
      <c r="AO107" s="550"/>
      <c r="AP107" s="550"/>
      <c r="AQ107" s="551"/>
      <c r="AR107" s="549"/>
      <c r="AS107" s="550"/>
      <c r="AT107" s="550"/>
      <c r="AU107" s="550"/>
      <c r="AV107" s="550"/>
      <c r="AW107" s="550"/>
      <c r="AX107" s="551"/>
      <c r="AY107" s="549"/>
      <c r="AZ107" s="550"/>
      <c r="BA107" s="772"/>
      <c r="BB107" s="2127"/>
      <c r="BC107" s="2128"/>
      <c r="BD107" s="2116"/>
      <c r="BE107" s="2117"/>
      <c r="BF107" s="2118"/>
      <c r="BG107" s="2119"/>
      <c r="BH107" s="2119"/>
      <c r="BI107" s="2119"/>
      <c r="BJ107" s="2120"/>
    </row>
    <row r="108" spans="2:62" ht="20.25" customHeight="1" x14ac:dyDescent="0.15">
      <c r="B108" s="2050"/>
      <c r="C108" s="2135"/>
      <c r="D108" s="2136"/>
      <c r="E108" s="779"/>
      <c r="F108" s="780">
        <f>C107</f>
        <v>0</v>
      </c>
      <c r="G108" s="779"/>
      <c r="H108" s="780">
        <f>I107</f>
        <v>0</v>
      </c>
      <c r="I108" s="2137"/>
      <c r="J108" s="2138"/>
      <c r="K108" s="2139"/>
      <c r="L108" s="2140"/>
      <c r="M108" s="2140"/>
      <c r="N108" s="2136"/>
      <c r="O108" s="2066"/>
      <c r="P108" s="2067"/>
      <c r="Q108" s="2067"/>
      <c r="R108" s="2067"/>
      <c r="S108" s="2068"/>
      <c r="T108" s="773" t="s">
        <v>888</v>
      </c>
      <c r="U108" s="774"/>
      <c r="V108" s="775"/>
      <c r="W108" s="557" t="str">
        <f>IF(W107="","",VLOOKUP(W107,[10]シフト記号表!$C$6:$L$47,10,FALSE))</f>
        <v/>
      </c>
      <c r="X108" s="558" t="str">
        <f>IF(X107="","",VLOOKUP(X107,[10]シフト記号表!$C$6:$L$47,10,FALSE))</f>
        <v/>
      </c>
      <c r="Y108" s="558" t="str">
        <f>IF(Y107="","",VLOOKUP(Y107,[10]シフト記号表!$C$6:$L$47,10,FALSE))</f>
        <v/>
      </c>
      <c r="Z108" s="558" t="str">
        <f>IF(Z107="","",VLOOKUP(Z107,[10]シフト記号表!$C$6:$L$47,10,FALSE))</f>
        <v/>
      </c>
      <c r="AA108" s="558" t="str">
        <f>IF(AA107="","",VLOOKUP(AA107,[10]シフト記号表!$C$6:$L$47,10,FALSE))</f>
        <v/>
      </c>
      <c r="AB108" s="558" t="str">
        <f>IF(AB107="","",VLOOKUP(AB107,[10]シフト記号表!$C$6:$L$47,10,FALSE))</f>
        <v/>
      </c>
      <c r="AC108" s="559" t="str">
        <f>IF(AC107="","",VLOOKUP(AC107,[10]シフト記号表!$C$6:$L$47,10,FALSE))</f>
        <v/>
      </c>
      <c r="AD108" s="557" t="str">
        <f>IF(AD107="","",VLOOKUP(AD107,[10]シフト記号表!$C$6:$L$47,10,FALSE))</f>
        <v/>
      </c>
      <c r="AE108" s="558" t="str">
        <f>IF(AE107="","",VLOOKUP(AE107,[10]シフト記号表!$C$6:$L$47,10,FALSE))</f>
        <v/>
      </c>
      <c r="AF108" s="558" t="str">
        <f>IF(AF107="","",VLOOKUP(AF107,[10]シフト記号表!$C$6:$L$47,10,FALSE))</f>
        <v/>
      </c>
      <c r="AG108" s="558" t="str">
        <f>IF(AG107="","",VLOOKUP(AG107,[10]シフト記号表!$C$6:$L$47,10,FALSE))</f>
        <v/>
      </c>
      <c r="AH108" s="558" t="str">
        <f>IF(AH107="","",VLOOKUP(AH107,[10]シフト記号表!$C$6:$L$47,10,FALSE))</f>
        <v/>
      </c>
      <c r="AI108" s="558" t="str">
        <f>IF(AI107="","",VLOOKUP(AI107,[10]シフト記号表!$C$6:$L$47,10,FALSE))</f>
        <v/>
      </c>
      <c r="AJ108" s="559" t="str">
        <f>IF(AJ107="","",VLOOKUP(AJ107,[10]シフト記号表!$C$6:$L$47,10,FALSE))</f>
        <v/>
      </c>
      <c r="AK108" s="557" t="str">
        <f>IF(AK107="","",VLOOKUP(AK107,[10]シフト記号表!$C$6:$L$47,10,FALSE))</f>
        <v/>
      </c>
      <c r="AL108" s="558" t="str">
        <f>IF(AL107="","",VLOOKUP(AL107,[10]シフト記号表!$C$6:$L$47,10,FALSE))</f>
        <v/>
      </c>
      <c r="AM108" s="558" t="str">
        <f>IF(AM107="","",VLOOKUP(AM107,[10]シフト記号表!$C$6:$L$47,10,FALSE))</f>
        <v/>
      </c>
      <c r="AN108" s="558" t="str">
        <f>IF(AN107="","",VLOOKUP(AN107,[10]シフト記号表!$C$6:$L$47,10,FALSE))</f>
        <v/>
      </c>
      <c r="AO108" s="558" t="str">
        <f>IF(AO107="","",VLOOKUP(AO107,[10]シフト記号表!$C$6:$L$47,10,FALSE))</f>
        <v/>
      </c>
      <c r="AP108" s="558" t="str">
        <f>IF(AP107="","",VLOOKUP(AP107,[10]シフト記号表!$C$6:$L$47,10,FALSE))</f>
        <v/>
      </c>
      <c r="AQ108" s="559" t="str">
        <f>IF(AQ107="","",VLOOKUP(AQ107,[10]シフト記号表!$C$6:$L$47,10,FALSE))</f>
        <v/>
      </c>
      <c r="AR108" s="557" t="str">
        <f>IF(AR107="","",VLOOKUP(AR107,[10]シフト記号表!$C$6:$L$47,10,FALSE))</f>
        <v/>
      </c>
      <c r="AS108" s="558" t="str">
        <f>IF(AS107="","",VLOOKUP(AS107,[10]シフト記号表!$C$6:$L$47,10,FALSE))</f>
        <v/>
      </c>
      <c r="AT108" s="558" t="str">
        <f>IF(AT107="","",VLOOKUP(AT107,[10]シフト記号表!$C$6:$L$47,10,FALSE))</f>
        <v/>
      </c>
      <c r="AU108" s="558" t="str">
        <f>IF(AU107="","",VLOOKUP(AU107,[10]シフト記号表!$C$6:$L$47,10,FALSE))</f>
        <v/>
      </c>
      <c r="AV108" s="558" t="str">
        <f>IF(AV107="","",VLOOKUP(AV107,[10]シフト記号表!$C$6:$L$47,10,FALSE))</f>
        <v/>
      </c>
      <c r="AW108" s="558" t="str">
        <f>IF(AW107="","",VLOOKUP(AW107,[10]シフト記号表!$C$6:$L$47,10,FALSE))</f>
        <v/>
      </c>
      <c r="AX108" s="559" t="str">
        <f>IF(AX107="","",VLOOKUP(AX107,[10]シフト記号表!$C$6:$L$47,10,FALSE))</f>
        <v/>
      </c>
      <c r="AY108" s="557" t="str">
        <f>IF(AY107="","",VLOOKUP(AY107,[10]シフト記号表!$C$6:$L$47,10,FALSE))</f>
        <v/>
      </c>
      <c r="AZ108" s="558" t="str">
        <f>IF(AZ107="","",VLOOKUP(AZ107,[10]シフト記号表!$C$6:$L$47,10,FALSE))</f>
        <v/>
      </c>
      <c r="BA108" s="558" t="str">
        <f>IF(BA107="","",VLOOKUP(BA107,[10]シフト記号表!$C$6:$L$47,10,FALSE))</f>
        <v/>
      </c>
      <c r="BB108" s="2132">
        <f>IF($BE$3="４週",SUM(W108:AX108),IF($BE$3="暦月",SUM(W108:BA108),""))</f>
        <v>0</v>
      </c>
      <c r="BC108" s="2133"/>
      <c r="BD108" s="2134">
        <f>IF($BE$3="４週",BB108/4,IF($BE$3="暦月",(BB108/($BE$8/7)),""))</f>
        <v>0</v>
      </c>
      <c r="BE108" s="2133"/>
      <c r="BF108" s="2129"/>
      <c r="BG108" s="2130"/>
      <c r="BH108" s="2130"/>
      <c r="BI108" s="2130"/>
      <c r="BJ108" s="2131"/>
    </row>
    <row r="109" spans="2:62" ht="20.25" customHeight="1" x14ac:dyDescent="0.15">
      <c r="B109" s="2049">
        <f>B107+1</f>
        <v>48</v>
      </c>
      <c r="C109" s="2121"/>
      <c r="D109" s="2122"/>
      <c r="E109" s="761"/>
      <c r="F109" s="762"/>
      <c r="G109" s="761"/>
      <c r="H109" s="762"/>
      <c r="I109" s="2123"/>
      <c r="J109" s="2124"/>
      <c r="K109" s="2125"/>
      <c r="L109" s="2126"/>
      <c r="M109" s="2126"/>
      <c r="N109" s="2122"/>
      <c r="O109" s="2066"/>
      <c r="P109" s="2067"/>
      <c r="Q109" s="2067"/>
      <c r="R109" s="2067"/>
      <c r="S109" s="2068"/>
      <c r="T109" s="776" t="s">
        <v>887</v>
      </c>
      <c r="U109" s="777"/>
      <c r="V109" s="778"/>
      <c r="W109" s="549"/>
      <c r="X109" s="550"/>
      <c r="Y109" s="550"/>
      <c r="Z109" s="550"/>
      <c r="AA109" s="550"/>
      <c r="AB109" s="550"/>
      <c r="AC109" s="551"/>
      <c r="AD109" s="549"/>
      <c r="AE109" s="550"/>
      <c r="AF109" s="550"/>
      <c r="AG109" s="550"/>
      <c r="AH109" s="550"/>
      <c r="AI109" s="550"/>
      <c r="AJ109" s="551"/>
      <c r="AK109" s="549"/>
      <c r="AL109" s="550"/>
      <c r="AM109" s="550"/>
      <c r="AN109" s="550"/>
      <c r="AO109" s="550"/>
      <c r="AP109" s="550"/>
      <c r="AQ109" s="551"/>
      <c r="AR109" s="549"/>
      <c r="AS109" s="550"/>
      <c r="AT109" s="550"/>
      <c r="AU109" s="550"/>
      <c r="AV109" s="550"/>
      <c r="AW109" s="550"/>
      <c r="AX109" s="551"/>
      <c r="AY109" s="549"/>
      <c r="AZ109" s="550"/>
      <c r="BA109" s="772"/>
      <c r="BB109" s="2127"/>
      <c r="BC109" s="2128"/>
      <c r="BD109" s="2116"/>
      <c r="BE109" s="2117"/>
      <c r="BF109" s="2118"/>
      <c r="BG109" s="2119"/>
      <c r="BH109" s="2119"/>
      <c r="BI109" s="2119"/>
      <c r="BJ109" s="2120"/>
    </row>
    <row r="110" spans="2:62" ht="20.25" customHeight="1" x14ac:dyDescent="0.15">
      <c r="B110" s="2050"/>
      <c r="C110" s="2135"/>
      <c r="D110" s="2136"/>
      <c r="E110" s="779"/>
      <c r="F110" s="780">
        <f>C109</f>
        <v>0</v>
      </c>
      <c r="G110" s="779"/>
      <c r="H110" s="780">
        <f>I109</f>
        <v>0</v>
      </c>
      <c r="I110" s="2137"/>
      <c r="J110" s="2138"/>
      <c r="K110" s="2139"/>
      <c r="L110" s="2140"/>
      <c r="M110" s="2140"/>
      <c r="N110" s="2136"/>
      <c r="O110" s="2066"/>
      <c r="P110" s="2067"/>
      <c r="Q110" s="2067"/>
      <c r="R110" s="2067"/>
      <c r="S110" s="2068"/>
      <c r="T110" s="773" t="s">
        <v>888</v>
      </c>
      <c r="U110" s="774"/>
      <c r="V110" s="775"/>
      <c r="W110" s="557" t="str">
        <f>IF(W109="","",VLOOKUP(W109,[10]シフト記号表!$C$6:$L$47,10,FALSE))</f>
        <v/>
      </c>
      <c r="X110" s="558" t="str">
        <f>IF(X109="","",VLOOKUP(X109,[10]シフト記号表!$C$6:$L$47,10,FALSE))</f>
        <v/>
      </c>
      <c r="Y110" s="558" t="str">
        <f>IF(Y109="","",VLOOKUP(Y109,[10]シフト記号表!$C$6:$L$47,10,FALSE))</f>
        <v/>
      </c>
      <c r="Z110" s="558" t="str">
        <f>IF(Z109="","",VLOOKUP(Z109,[10]シフト記号表!$C$6:$L$47,10,FALSE))</f>
        <v/>
      </c>
      <c r="AA110" s="558" t="str">
        <f>IF(AA109="","",VLOOKUP(AA109,[10]シフト記号表!$C$6:$L$47,10,FALSE))</f>
        <v/>
      </c>
      <c r="AB110" s="558" t="str">
        <f>IF(AB109="","",VLOOKUP(AB109,[10]シフト記号表!$C$6:$L$47,10,FALSE))</f>
        <v/>
      </c>
      <c r="AC110" s="559" t="str">
        <f>IF(AC109="","",VLOOKUP(AC109,[10]シフト記号表!$C$6:$L$47,10,FALSE))</f>
        <v/>
      </c>
      <c r="AD110" s="557" t="str">
        <f>IF(AD109="","",VLOOKUP(AD109,[10]シフト記号表!$C$6:$L$47,10,FALSE))</f>
        <v/>
      </c>
      <c r="AE110" s="558" t="str">
        <f>IF(AE109="","",VLOOKUP(AE109,[10]シフト記号表!$C$6:$L$47,10,FALSE))</f>
        <v/>
      </c>
      <c r="AF110" s="558" t="str">
        <f>IF(AF109="","",VLOOKUP(AF109,[10]シフト記号表!$C$6:$L$47,10,FALSE))</f>
        <v/>
      </c>
      <c r="AG110" s="558" t="str">
        <f>IF(AG109="","",VLOOKUP(AG109,[10]シフト記号表!$C$6:$L$47,10,FALSE))</f>
        <v/>
      </c>
      <c r="AH110" s="558" t="str">
        <f>IF(AH109="","",VLOOKUP(AH109,[10]シフト記号表!$C$6:$L$47,10,FALSE))</f>
        <v/>
      </c>
      <c r="AI110" s="558" t="str">
        <f>IF(AI109="","",VLOOKUP(AI109,[10]シフト記号表!$C$6:$L$47,10,FALSE))</f>
        <v/>
      </c>
      <c r="AJ110" s="559" t="str">
        <f>IF(AJ109="","",VLOOKUP(AJ109,[10]シフト記号表!$C$6:$L$47,10,FALSE))</f>
        <v/>
      </c>
      <c r="AK110" s="557" t="str">
        <f>IF(AK109="","",VLOOKUP(AK109,[10]シフト記号表!$C$6:$L$47,10,FALSE))</f>
        <v/>
      </c>
      <c r="AL110" s="558" t="str">
        <f>IF(AL109="","",VLOOKUP(AL109,[10]シフト記号表!$C$6:$L$47,10,FALSE))</f>
        <v/>
      </c>
      <c r="AM110" s="558" t="str">
        <f>IF(AM109="","",VLOOKUP(AM109,[10]シフト記号表!$C$6:$L$47,10,FALSE))</f>
        <v/>
      </c>
      <c r="AN110" s="558" t="str">
        <f>IF(AN109="","",VLOOKUP(AN109,[10]シフト記号表!$C$6:$L$47,10,FALSE))</f>
        <v/>
      </c>
      <c r="AO110" s="558" t="str">
        <f>IF(AO109="","",VLOOKUP(AO109,[10]シフト記号表!$C$6:$L$47,10,FALSE))</f>
        <v/>
      </c>
      <c r="AP110" s="558" t="str">
        <f>IF(AP109="","",VLOOKUP(AP109,[10]シフト記号表!$C$6:$L$47,10,FALSE))</f>
        <v/>
      </c>
      <c r="AQ110" s="559" t="str">
        <f>IF(AQ109="","",VLOOKUP(AQ109,[10]シフト記号表!$C$6:$L$47,10,FALSE))</f>
        <v/>
      </c>
      <c r="AR110" s="557" t="str">
        <f>IF(AR109="","",VLOOKUP(AR109,[10]シフト記号表!$C$6:$L$47,10,FALSE))</f>
        <v/>
      </c>
      <c r="AS110" s="558" t="str">
        <f>IF(AS109="","",VLOOKUP(AS109,[10]シフト記号表!$C$6:$L$47,10,FALSE))</f>
        <v/>
      </c>
      <c r="AT110" s="558" t="str">
        <f>IF(AT109="","",VLOOKUP(AT109,[10]シフト記号表!$C$6:$L$47,10,FALSE))</f>
        <v/>
      </c>
      <c r="AU110" s="558" t="str">
        <f>IF(AU109="","",VLOOKUP(AU109,[10]シフト記号表!$C$6:$L$47,10,FALSE))</f>
        <v/>
      </c>
      <c r="AV110" s="558" t="str">
        <f>IF(AV109="","",VLOOKUP(AV109,[10]シフト記号表!$C$6:$L$47,10,FALSE))</f>
        <v/>
      </c>
      <c r="AW110" s="558" t="str">
        <f>IF(AW109="","",VLOOKUP(AW109,[10]シフト記号表!$C$6:$L$47,10,FALSE))</f>
        <v/>
      </c>
      <c r="AX110" s="559" t="str">
        <f>IF(AX109="","",VLOOKUP(AX109,[10]シフト記号表!$C$6:$L$47,10,FALSE))</f>
        <v/>
      </c>
      <c r="AY110" s="557" t="str">
        <f>IF(AY109="","",VLOOKUP(AY109,[10]シフト記号表!$C$6:$L$47,10,FALSE))</f>
        <v/>
      </c>
      <c r="AZ110" s="558" t="str">
        <f>IF(AZ109="","",VLOOKUP(AZ109,[10]シフト記号表!$C$6:$L$47,10,FALSE))</f>
        <v/>
      </c>
      <c r="BA110" s="558" t="str">
        <f>IF(BA109="","",VLOOKUP(BA109,[10]シフト記号表!$C$6:$L$47,10,FALSE))</f>
        <v/>
      </c>
      <c r="BB110" s="2132">
        <f>IF($BE$3="４週",SUM(W110:AX110),IF($BE$3="暦月",SUM(W110:BA110),""))</f>
        <v>0</v>
      </c>
      <c r="BC110" s="2133"/>
      <c r="BD110" s="2134">
        <f>IF($BE$3="４週",BB110/4,IF($BE$3="暦月",(BB110/($BE$8/7)),""))</f>
        <v>0</v>
      </c>
      <c r="BE110" s="2133"/>
      <c r="BF110" s="2129"/>
      <c r="BG110" s="2130"/>
      <c r="BH110" s="2130"/>
      <c r="BI110" s="2130"/>
      <c r="BJ110" s="2131"/>
    </row>
    <row r="111" spans="2:62" ht="20.25" customHeight="1" x14ac:dyDescent="0.15">
      <c r="B111" s="2049">
        <f>B109+1</f>
        <v>49</v>
      </c>
      <c r="C111" s="2121"/>
      <c r="D111" s="2122"/>
      <c r="E111" s="761"/>
      <c r="F111" s="762"/>
      <c r="G111" s="761"/>
      <c r="H111" s="762"/>
      <c r="I111" s="2123"/>
      <c r="J111" s="2124"/>
      <c r="K111" s="2125"/>
      <c r="L111" s="2126"/>
      <c r="M111" s="2126"/>
      <c r="N111" s="2122"/>
      <c r="O111" s="2066"/>
      <c r="P111" s="2067"/>
      <c r="Q111" s="2067"/>
      <c r="R111" s="2067"/>
      <c r="S111" s="2068"/>
      <c r="T111" s="776" t="s">
        <v>887</v>
      </c>
      <c r="U111" s="777"/>
      <c r="V111" s="778"/>
      <c r="W111" s="549"/>
      <c r="X111" s="550"/>
      <c r="Y111" s="550"/>
      <c r="Z111" s="550"/>
      <c r="AA111" s="550"/>
      <c r="AB111" s="550"/>
      <c r="AC111" s="551"/>
      <c r="AD111" s="549"/>
      <c r="AE111" s="550"/>
      <c r="AF111" s="550"/>
      <c r="AG111" s="550"/>
      <c r="AH111" s="550"/>
      <c r="AI111" s="550"/>
      <c r="AJ111" s="551"/>
      <c r="AK111" s="549"/>
      <c r="AL111" s="550"/>
      <c r="AM111" s="550"/>
      <c r="AN111" s="550"/>
      <c r="AO111" s="550"/>
      <c r="AP111" s="550"/>
      <c r="AQ111" s="551"/>
      <c r="AR111" s="549"/>
      <c r="AS111" s="550"/>
      <c r="AT111" s="550"/>
      <c r="AU111" s="550"/>
      <c r="AV111" s="550"/>
      <c r="AW111" s="550"/>
      <c r="AX111" s="551"/>
      <c r="AY111" s="549"/>
      <c r="AZ111" s="550"/>
      <c r="BA111" s="772"/>
      <c r="BB111" s="2127"/>
      <c r="BC111" s="2128"/>
      <c r="BD111" s="2116"/>
      <c r="BE111" s="2117"/>
      <c r="BF111" s="2118"/>
      <c r="BG111" s="2119"/>
      <c r="BH111" s="2119"/>
      <c r="BI111" s="2119"/>
      <c r="BJ111" s="2120"/>
    </row>
    <row r="112" spans="2:62" ht="20.25" customHeight="1" x14ac:dyDescent="0.15">
      <c r="B112" s="2050"/>
      <c r="C112" s="2135"/>
      <c r="D112" s="2136"/>
      <c r="E112" s="779"/>
      <c r="F112" s="780">
        <f>C111</f>
        <v>0</v>
      </c>
      <c r="G112" s="779"/>
      <c r="H112" s="780">
        <f>I111</f>
        <v>0</v>
      </c>
      <c r="I112" s="2137"/>
      <c r="J112" s="2138"/>
      <c r="K112" s="2139"/>
      <c r="L112" s="2140"/>
      <c r="M112" s="2140"/>
      <c r="N112" s="2136"/>
      <c r="O112" s="2066"/>
      <c r="P112" s="2067"/>
      <c r="Q112" s="2067"/>
      <c r="R112" s="2067"/>
      <c r="S112" s="2068"/>
      <c r="T112" s="773" t="s">
        <v>888</v>
      </c>
      <c r="U112" s="774"/>
      <c r="V112" s="775"/>
      <c r="W112" s="557" t="str">
        <f>IF(W111="","",VLOOKUP(W111,[10]シフト記号表!$C$6:$L$47,10,FALSE))</f>
        <v/>
      </c>
      <c r="X112" s="558" t="str">
        <f>IF(X111="","",VLOOKUP(X111,[10]シフト記号表!$C$6:$L$47,10,FALSE))</f>
        <v/>
      </c>
      <c r="Y112" s="558" t="str">
        <f>IF(Y111="","",VLOOKUP(Y111,[10]シフト記号表!$C$6:$L$47,10,FALSE))</f>
        <v/>
      </c>
      <c r="Z112" s="558" t="str">
        <f>IF(Z111="","",VLOOKUP(Z111,[10]シフト記号表!$C$6:$L$47,10,FALSE))</f>
        <v/>
      </c>
      <c r="AA112" s="558" t="str">
        <f>IF(AA111="","",VLOOKUP(AA111,[10]シフト記号表!$C$6:$L$47,10,FALSE))</f>
        <v/>
      </c>
      <c r="AB112" s="558" t="str">
        <f>IF(AB111="","",VLOOKUP(AB111,[10]シフト記号表!$C$6:$L$47,10,FALSE))</f>
        <v/>
      </c>
      <c r="AC112" s="559" t="str">
        <f>IF(AC111="","",VLOOKUP(AC111,[10]シフト記号表!$C$6:$L$47,10,FALSE))</f>
        <v/>
      </c>
      <c r="AD112" s="557" t="str">
        <f>IF(AD111="","",VLOOKUP(AD111,[10]シフト記号表!$C$6:$L$47,10,FALSE))</f>
        <v/>
      </c>
      <c r="AE112" s="558" t="str">
        <f>IF(AE111="","",VLOOKUP(AE111,[10]シフト記号表!$C$6:$L$47,10,FALSE))</f>
        <v/>
      </c>
      <c r="AF112" s="558" t="str">
        <f>IF(AF111="","",VLOOKUP(AF111,[10]シフト記号表!$C$6:$L$47,10,FALSE))</f>
        <v/>
      </c>
      <c r="AG112" s="558" t="str">
        <f>IF(AG111="","",VLOOKUP(AG111,[10]シフト記号表!$C$6:$L$47,10,FALSE))</f>
        <v/>
      </c>
      <c r="AH112" s="558" t="str">
        <f>IF(AH111="","",VLOOKUP(AH111,[10]シフト記号表!$C$6:$L$47,10,FALSE))</f>
        <v/>
      </c>
      <c r="AI112" s="558" t="str">
        <f>IF(AI111="","",VLOOKUP(AI111,[10]シフト記号表!$C$6:$L$47,10,FALSE))</f>
        <v/>
      </c>
      <c r="AJ112" s="559" t="str">
        <f>IF(AJ111="","",VLOOKUP(AJ111,[10]シフト記号表!$C$6:$L$47,10,FALSE))</f>
        <v/>
      </c>
      <c r="AK112" s="557" t="str">
        <f>IF(AK111="","",VLOOKUP(AK111,[10]シフト記号表!$C$6:$L$47,10,FALSE))</f>
        <v/>
      </c>
      <c r="AL112" s="558" t="str">
        <f>IF(AL111="","",VLOOKUP(AL111,[10]シフト記号表!$C$6:$L$47,10,FALSE))</f>
        <v/>
      </c>
      <c r="AM112" s="558" t="str">
        <f>IF(AM111="","",VLOOKUP(AM111,[10]シフト記号表!$C$6:$L$47,10,FALSE))</f>
        <v/>
      </c>
      <c r="AN112" s="558" t="str">
        <f>IF(AN111="","",VLOOKUP(AN111,[10]シフト記号表!$C$6:$L$47,10,FALSE))</f>
        <v/>
      </c>
      <c r="AO112" s="558" t="str">
        <f>IF(AO111="","",VLOOKUP(AO111,[10]シフト記号表!$C$6:$L$47,10,FALSE))</f>
        <v/>
      </c>
      <c r="AP112" s="558" t="str">
        <f>IF(AP111="","",VLOOKUP(AP111,[10]シフト記号表!$C$6:$L$47,10,FALSE))</f>
        <v/>
      </c>
      <c r="AQ112" s="559" t="str">
        <f>IF(AQ111="","",VLOOKUP(AQ111,[10]シフト記号表!$C$6:$L$47,10,FALSE))</f>
        <v/>
      </c>
      <c r="AR112" s="557" t="str">
        <f>IF(AR111="","",VLOOKUP(AR111,[10]シフト記号表!$C$6:$L$47,10,FALSE))</f>
        <v/>
      </c>
      <c r="AS112" s="558" t="str">
        <f>IF(AS111="","",VLOOKUP(AS111,[10]シフト記号表!$C$6:$L$47,10,FALSE))</f>
        <v/>
      </c>
      <c r="AT112" s="558" t="str">
        <f>IF(AT111="","",VLOOKUP(AT111,[10]シフト記号表!$C$6:$L$47,10,FALSE))</f>
        <v/>
      </c>
      <c r="AU112" s="558" t="str">
        <f>IF(AU111="","",VLOOKUP(AU111,[10]シフト記号表!$C$6:$L$47,10,FALSE))</f>
        <v/>
      </c>
      <c r="AV112" s="558" t="str">
        <f>IF(AV111="","",VLOOKUP(AV111,[10]シフト記号表!$C$6:$L$47,10,FALSE))</f>
        <v/>
      </c>
      <c r="AW112" s="558" t="str">
        <f>IF(AW111="","",VLOOKUP(AW111,[10]シフト記号表!$C$6:$L$47,10,FALSE))</f>
        <v/>
      </c>
      <c r="AX112" s="559" t="str">
        <f>IF(AX111="","",VLOOKUP(AX111,[10]シフト記号表!$C$6:$L$47,10,FALSE))</f>
        <v/>
      </c>
      <c r="AY112" s="557" t="str">
        <f>IF(AY111="","",VLOOKUP(AY111,[10]シフト記号表!$C$6:$L$47,10,FALSE))</f>
        <v/>
      </c>
      <c r="AZ112" s="558" t="str">
        <f>IF(AZ111="","",VLOOKUP(AZ111,[10]シフト記号表!$C$6:$L$47,10,FALSE))</f>
        <v/>
      </c>
      <c r="BA112" s="558" t="str">
        <f>IF(BA111="","",VLOOKUP(BA111,[10]シフト記号表!$C$6:$L$47,10,FALSE))</f>
        <v/>
      </c>
      <c r="BB112" s="2132">
        <f>IF($BE$3="４週",SUM(W112:AX112),IF($BE$3="暦月",SUM(W112:BA112),""))</f>
        <v>0</v>
      </c>
      <c r="BC112" s="2133"/>
      <c r="BD112" s="2134">
        <f>IF($BE$3="４週",BB112/4,IF($BE$3="暦月",(BB112/($BE$8/7)),""))</f>
        <v>0</v>
      </c>
      <c r="BE112" s="2133"/>
      <c r="BF112" s="2129"/>
      <c r="BG112" s="2130"/>
      <c r="BH112" s="2130"/>
      <c r="BI112" s="2130"/>
      <c r="BJ112" s="2131"/>
    </row>
    <row r="113" spans="2:62" ht="20.25" customHeight="1" x14ac:dyDescent="0.15">
      <c r="B113" s="2049">
        <f>B111+1</f>
        <v>50</v>
      </c>
      <c r="C113" s="2121"/>
      <c r="D113" s="2122"/>
      <c r="E113" s="761"/>
      <c r="F113" s="762"/>
      <c r="G113" s="761"/>
      <c r="H113" s="762"/>
      <c r="I113" s="2123"/>
      <c r="J113" s="2124"/>
      <c r="K113" s="2125"/>
      <c r="L113" s="2126"/>
      <c r="M113" s="2126"/>
      <c r="N113" s="2122"/>
      <c r="O113" s="2066"/>
      <c r="P113" s="2067"/>
      <c r="Q113" s="2067"/>
      <c r="R113" s="2067"/>
      <c r="S113" s="2068"/>
      <c r="T113" s="776" t="s">
        <v>887</v>
      </c>
      <c r="U113" s="777"/>
      <c r="V113" s="778"/>
      <c r="W113" s="549"/>
      <c r="X113" s="550"/>
      <c r="Y113" s="550"/>
      <c r="Z113" s="550"/>
      <c r="AA113" s="550"/>
      <c r="AB113" s="550"/>
      <c r="AC113" s="551"/>
      <c r="AD113" s="549"/>
      <c r="AE113" s="550"/>
      <c r="AF113" s="550"/>
      <c r="AG113" s="550"/>
      <c r="AH113" s="550"/>
      <c r="AI113" s="550"/>
      <c r="AJ113" s="551"/>
      <c r="AK113" s="549"/>
      <c r="AL113" s="550"/>
      <c r="AM113" s="550"/>
      <c r="AN113" s="550"/>
      <c r="AO113" s="550"/>
      <c r="AP113" s="550"/>
      <c r="AQ113" s="551"/>
      <c r="AR113" s="549"/>
      <c r="AS113" s="550"/>
      <c r="AT113" s="550"/>
      <c r="AU113" s="550"/>
      <c r="AV113" s="550"/>
      <c r="AW113" s="550"/>
      <c r="AX113" s="551"/>
      <c r="AY113" s="549"/>
      <c r="AZ113" s="550"/>
      <c r="BA113" s="772"/>
      <c r="BB113" s="2127"/>
      <c r="BC113" s="2128"/>
      <c r="BD113" s="2116"/>
      <c r="BE113" s="2117"/>
      <c r="BF113" s="2118"/>
      <c r="BG113" s="2119"/>
      <c r="BH113" s="2119"/>
      <c r="BI113" s="2119"/>
      <c r="BJ113" s="2120"/>
    </row>
    <row r="114" spans="2:62" ht="20.25" customHeight="1" x14ac:dyDescent="0.15">
      <c r="B114" s="2050"/>
      <c r="C114" s="2135"/>
      <c r="D114" s="2136"/>
      <c r="E114" s="779"/>
      <c r="F114" s="780">
        <f>C113</f>
        <v>0</v>
      </c>
      <c r="G114" s="779"/>
      <c r="H114" s="780">
        <f>I113</f>
        <v>0</v>
      </c>
      <c r="I114" s="2137"/>
      <c r="J114" s="2138"/>
      <c r="K114" s="2139"/>
      <c r="L114" s="2140"/>
      <c r="M114" s="2140"/>
      <c r="N114" s="2136"/>
      <c r="O114" s="2066"/>
      <c r="P114" s="2067"/>
      <c r="Q114" s="2067"/>
      <c r="R114" s="2067"/>
      <c r="S114" s="2068"/>
      <c r="T114" s="773" t="s">
        <v>888</v>
      </c>
      <c r="U114" s="774"/>
      <c r="V114" s="775"/>
      <c r="W114" s="557" t="str">
        <f>IF(W113="","",VLOOKUP(W113,[10]シフト記号表!$C$6:$L$47,10,FALSE))</f>
        <v/>
      </c>
      <c r="X114" s="558" t="str">
        <f>IF(X113="","",VLOOKUP(X113,[10]シフト記号表!$C$6:$L$47,10,FALSE))</f>
        <v/>
      </c>
      <c r="Y114" s="558" t="str">
        <f>IF(Y113="","",VLOOKUP(Y113,[10]シフト記号表!$C$6:$L$47,10,FALSE))</f>
        <v/>
      </c>
      <c r="Z114" s="558" t="str">
        <f>IF(Z113="","",VLOOKUP(Z113,[10]シフト記号表!$C$6:$L$47,10,FALSE))</f>
        <v/>
      </c>
      <c r="AA114" s="558" t="str">
        <f>IF(AA113="","",VLOOKUP(AA113,[10]シフト記号表!$C$6:$L$47,10,FALSE))</f>
        <v/>
      </c>
      <c r="AB114" s="558" t="str">
        <f>IF(AB113="","",VLOOKUP(AB113,[10]シフト記号表!$C$6:$L$47,10,FALSE))</f>
        <v/>
      </c>
      <c r="AC114" s="559" t="str">
        <f>IF(AC113="","",VLOOKUP(AC113,[10]シフト記号表!$C$6:$L$47,10,FALSE))</f>
        <v/>
      </c>
      <c r="AD114" s="557" t="str">
        <f>IF(AD113="","",VLOOKUP(AD113,[10]シフト記号表!$C$6:$L$47,10,FALSE))</f>
        <v/>
      </c>
      <c r="AE114" s="558" t="str">
        <f>IF(AE113="","",VLOOKUP(AE113,[10]シフト記号表!$C$6:$L$47,10,FALSE))</f>
        <v/>
      </c>
      <c r="AF114" s="558" t="str">
        <f>IF(AF113="","",VLOOKUP(AF113,[10]シフト記号表!$C$6:$L$47,10,FALSE))</f>
        <v/>
      </c>
      <c r="AG114" s="558" t="str">
        <f>IF(AG113="","",VLOOKUP(AG113,[10]シフト記号表!$C$6:$L$47,10,FALSE))</f>
        <v/>
      </c>
      <c r="AH114" s="558" t="str">
        <f>IF(AH113="","",VLOOKUP(AH113,[10]シフト記号表!$C$6:$L$47,10,FALSE))</f>
        <v/>
      </c>
      <c r="AI114" s="558" t="str">
        <f>IF(AI113="","",VLOOKUP(AI113,[10]シフト記号表!$C$6:$L$47,10,FALSE))</f>
        <v/>
      </c>
      <c r="AJ114" s="559" t="str">
        <f>IF(AJ113="","",VLOOKUP(AJ113,[10]シフト記号表!$C$6:$L$47,10,FALSE))</f>
        <v/>
      </c>
      <c r="AK114" s="557" t="str">
        <f>IF(AK113="","",VLOOKUP(AK113,[10]シフト記号表!$C$6:$L$47,10,FALSE))</f>
        <v/>
      </c>
      <c r="AL114" s="558" t="str">
        <f>IF(AL113="","",VLOOKUP(AL113,[10]シフト記号表!$C$6:$L$47,10,FALSE))</f>
        <v/>
      </c>
      <c r="AM114" s="558" t="str">
        <f>IF(AM113="","",VLOOKUP(AM113,[10]シフト記号表!$C$6:$L$47,10,FALSE))</f>
        <v/>
      </c>
      <c r="AN114" s="558" t="str">
        <f>IF(AN113="","",VLOOKUP(AN113,[10]シフト記号表!$C$6:$L$47,10,FALSE))</f>
        <v/>
      </c>
      <c r="AO114" s="558" t="str">
        <f>IF(AO113="","",VLOOKUP(AO113,[10]シフト記号表!$C$6:$L$47,10,FALSE))</f>
        <v/>
      </c>
      <c r="AP114" s="558" t="str">
        <f>IF(AP113="","",VLOOKUP(AP113,[10]シフト記号表!$C$6:$L$47,10,FALSE))</f>
        <v/>
      </c>
      <c r="AQ114" s="559" t="str">
        <f>IF(AQ113="","",VLOOKUP(AQ113,[10]シフト記号表!$C$6:$L$47,10,FALSE))</f>
        <v/>
      </c>
      <c r="AR114" s="557" t="str">
        <f>IF(AR113="","",VLOOKUP(AR113,[10]シフト記号表!$C$6:$L$47,10,FALSE))</f>
        <v/>
      </c>
      <c r="AS114" s="558" t="str">
        <f>IF(AS113="","",VLOOKUP(AS113,[10]シフト記号表!$C$6:$L$47,10,FALSE))</f>
        <v/>
      </c>
      <c r="AT114" s="558" t="str">
        <f>IF(AT113="","",VLOOKUP(AT113,[10]シフト記号表!$C$6:$L$47,10,FALSE))</f>
        <v/>
      </c>
      <c r="AU114" s="558" t="str">
        <f>IF(AU113="","",VLOOKUP(AU113,[10]シフト記号表!$C$6:$L$47,10,FALSE))</f>
        <v/>
      </c>
      <c r="AV114" s="558" t="str">
        <f>IF(AV113="","",VLOOKUP(AV113,[10]シフト記号表!$C$6:$L$47,10,FALSE))</f>
        <v/>
      </c>
      <c r="AW114" s="558" t="str">
        <f>IF(AW113="","",VLOOKUP(AW113,[10]シフト記号表!$C$6:$L$47,10,FALSE))</f>
        <v/>
      </c>
      <c r="AX114" s="559" t="str">
        <f>IF(AX113="","",VLOOKUP(AX113,[10]シフト記号表!$C$6:$L$47,10,FALSE))</f>
        <v/>
      </c>
      <c r="AY114" s="557" t="str">
        <f>IF(AY113="","",VLOOKUP(AY113,[10]シフト記号表!$C$6:$L$47,10,FALSE))</f>
        <v/>
      </c>
      <c r="AZ114" s="558" t="str">
        <f>IF(AZ113="","",VLOOKUP(AZ113,[10]シフト記号表!$C$6:$L$47,10,FALSE))</f>
        <v/>
      </c>
      <c r="BA114" s="558" t="str">
        <f>IF(BA113="","",VLOOKUP(BA113,[10]シフト記号表!$C$6:$L$47,10,FALSE))</f>
        <v/>
      </c>
      <c r="BB114" s="2132">
        <f>IF($BE$3="４週",SUM(W114:AX114),IF($BE$3="暦月",SUM(W114:BA114),""))</f>
        <v>0</v>
      </c>
      <c r="BC114" s="2133"/>
      <c r="BD114" s="2134">
        <f>IF($BE$3="４週",BB114/4,IF($BE$3="暦月",(BB114/($BE$8/7)),""))</f>
        <v>0</v>
      </c>
      <c r="BE114" s="2133"/>
      <c r="BF114" s="2129"/>
      <c r="BG114" s="2130"/>
      <c r="BH114" s="2130"/>
      <c r="BI114" s="2130"/>
      <c r="BJ114" s="2131"/>
    </row>
    <row r="115" spans="2:62" ht="20.25" customHeight="1" x14ac:dyDescent="0.15">
      <c r="B115" s="2049">
        <f>B113+1</f>
        <v>51</v>
      </c>
      <c r="C115" s="2121"/>
      <c r="D115" s="2122"/>
      <c r="E115" s="761"/>
      <c r="F115" s="762"/>
      <c r="G115" s="761"/>
      <c r="H115" s="762"/>
      <c r="I115" s="2123"/>
      <c r="J115" s="2124"/>
      <c r="K115" s="2125"/>
      <c r="L115" s="2126"/>
      <c r="M115" s="2126"/>
      <c r="N115" s="2122"/>
      <c r="O115" s="2066"/>
      <c r="P115" s="2067"/>
      <c r="Q115" s="2067"/>
      <c r="R115" s="2067"/>
      <c r="S115" s="2068"/>
      <c r="T115" s="776" t="s">
        <v>887</v>
      </c>
      <c r="U115" s="777"/>
      <c r="V115" s="778"/>
      <c r="W115" s="549"/>
      <c r="X115" s="550"/>
      <c r="Y115" s="550"/>
      <c r="Z115" s="550"/>
      <c r="AA115" s="550"/>
      <c r="AB115" s="550"/>
      <c r="AC115" s="551"/>
      <c r="AD115" s="549"/>
      <c r="AE115" s="550"/>
      <c r="AF115" s="550"/>
      <c r="AG115" s="550"/>
      <c r="AH115" s="550"/>
      <c r="AI115" s="550"/>
      <c r="AJ115" s="551"/>
      <c r="AK115" s="549"/>
      <c r="AL115" s="550"/>
      <c r="AM115" s="550"/>
      <c r="AN115" s="550"/>
      <c r="AO115" s="550"/>
      <c r="AP115" s="550"/>
      <c r="AQ115" s="551"/>
      <c r="AR115" s="549"/>
      <c r="AS115" s="550"/>
      <c r="AT115" s="550"/>
      <c r="AU115" s="550"/>
      <c r="AV115" s="550"/>
      <c r="AW115" s="550"/>
      <c r="AX115" s="551"/>
      <c r="AY115" s="549"/>
      <c r="AZ115" s="550"/>
      <c r="BA115" s="772"/>
      <c r="BB115" s="2127"/>
      <c r="BC115" s="2128"/>
      <c r="BD115" s="2116"/>
      <c r="BE115" s="2117"/>
      <c r="BF115" s="2118"/>
      <c r="BG115" s="2119"/>
      <c r="BH115" s="2119"/>
      <c r="BI115" s="2119"/>
      <c r="BJ115" s="2120"/>
    </row>
    <row r="116" spans="2:62" ht="20.25" customHeight="1" x14ac:dyDescent="0.15">
      <c r="B116" s="2050"/>
      <c r="C116" s="2135"/>
      <c r="D116" s="2136"/>
      <c r="E116" s="779"/>
      <c r="F116" s="780">
        <f>C115</f>
        <v>0</v>
      </c>
      <c r="G116" s="779"/>
      <c r="H116" s="780">
        <f>I115</f>
        <v>0</v>
      </c>
      <c r="I116" s="2137"/>
      <c r="J116" s="2138"/>
      <c r="K116" s="2139"/>
      <c r="L116" s="2140"/>
      <c r="M116" s="2140"/>
      <c r="N116" s="2136"/>
      <c r="O116" s="2066"/>
      <c r="P116" s="2067"/>
      <c r="Q116" s="2067"/>
      <c r="R116" s="2067"/>
      <c r="S116" s="2068"/>
      <c r="T116" s="773" t="s">
        <v>888</v>
      </c>
      <c r="U116" s="774"/>
      <c r="V116" s="775"/>
      <c r="W116" s="557" t="str">
        <f>IF(W115="","",VLOOKUP(W115,[10]シフト記号表!$C$6:$L$47,10,FALSE))</f>
        <v/>
      </c>
      <c r="X116" s="558" t="str">
        <f>IF(X115="","",VLOOKUP(X115,[10]シフト記号表!$C$6:$L$47,10,FALSE))</f>
        <v/>
      </c>
      <c r="Y116" s="558" t="str">
        <f>IF(Y115="","",VLOOKUP(Y115,[10]シフト記号表!$C$6:$L$47,10,FALSE))</f>
        <v/>
      </c>
      <c r="Z116" s="558" t="str">
        <f>IF(Z115="","",VLOOKUP(Z115,[10]シフト記号表!$C$6:$L$47,10,FALSE))</f>
        <v/>
      </c>
      <c r="AA116" s="558" t="str">
        <f>IF(AA115="","",VLOOKUP(AA115,[10]シフト記号表!$C$6:$L$47,10,FALSE))</f>
        <v/>
      </c>
      <c r="AB116" s="558" t="str">
        <f>IF(AB115="","",VLOOKUP(AB115,[10]シフト記号表!$C$6:$L$47,10,FALSE))</f>
        <v/>
      </c>
      <c r="AC116" s="559" t="str">
        <f>IF(AC115="","",VLOOKUP(AC115,[10]シフト記号表!$C$6:$L$47,10,FALSE))</f>
        <v/>
      </c>
      <c r="AD116" s="557" t="str">
        <f>IF(AD115="","",VLOOKUP(AD115,[10]シフト記号表!$C$6:$L$47,10,FALSE))</f>
        <v/>
      </c>
      <c r="AE116" s="558" t="str">
        <f>IF(AE115="","",VLOOKUP(AE115,[10]シフト記号表!$C$6:$L$47,10,FALSE))</f>
        <v/>
      </c>
      <c r="AF116" s="558" t="str">
        <f>IF(AF115="","",VLOOKUP(AF115,[10]シフト記号表!$C$6:$L$47,10,FALSE))</f>
        <v/>
      </c>
      <c r="AG116" s="558" t="str">
        <f>IF(AG115="","",VLOOKUP(AG115,[10]シフト記号表!$C$6:$L$47,10,FALSE))</f>
        <v/>
      </c>
      <c r="AH116" s="558" t="str">
        <f>IF(AH115="","",VLOOKUP(AH115,[10]シフト記号表!$C$6:$L$47,10,FALSE))</f>
        <v/>
      </c>
      <c r="AI116" s="558" t="str">
        <f>IF(AI115="","",VLOOKUP(AI115,[10]シフト記号表!$C$6:$L$47,10,FALSE))</f>
        <v/>
      </c>
      <c r="AJ116" s="559" t="str">
        <f>IF(AJ115="","",VLOOKUP(AJ115,[10]シフト記号表!$C$6:$L$47,10,FALSE))</f>
        <v/>
      </c>
      <c r="AK116" s="557" t="str">
        <f>IF(AK115="","",VLOOKUP(AK115,[10]シフト記号表!$C$6:$L$47,10,FALSE))</f>
        <v/>
      </c>
      <c r="AL116" s="558" t="str">
        <f>IF(AL115="","",VLOOKUP(AL115,[10]シフト記号表!$C$6:$L$47,10,FALSE))</f>
        <v/>
      </c>
      <c r="AM116" s="558" t="str">
        <f>IF(AM115="","",VLOOKUP(AM115,[10]シフト記号表!$C$6:$L$47,10,FALSE))</f>
        <v/>
      </c>
      <c r="AN116" s="558" t="str">
        <f>IF(AN115="","",VLOOKUP(AN115,[10]シフト記号表!$C$6:$L$47,10,FALSE))</f>
        <v/>
      </c>
      <c r="AO116" s="558" t="str">
        <f>IF(AO115="","",VLOOKUP(AO115,[10]シフト記号表!$C$6:$L$47,10,FALSE))</f>
        <v/>
      </c>
      <c r="AP116" s="558" t="str">
        <f>IF(AP115="","",VLOOKUP(AP115,[10]シフト記号表!$C$6:$L$47,10,FALSE))</f>
        <v/>
      </c>
      <c r="AQ116" s="559" t="str">
        <f>IF(AQ115="","",VLOOKUP(AQ115,[10]シフト記号表!$C$6:$L$47,10,FALSE))</f>
        <v/>
      </c>
      <c r="AR116" s="557" t="str">
        <f>IF(AR115="","",VLOOKUP(AR115,[10]シフト記号表!$C$6:$L$47,10,FALSE))</f>
        <v/>
      </c>
      <c r="AS116" s="558" t="str">
        <f>IF(AS115="","",VLOOKUP(AS115,[10]シフト記号表!$C$6:$L$47,10,FALSE))</f>
        <v/>
      </c>
      <c r="AT116" s="558" t="str">
        <f>IF(AT115="","",VLOOKUP(AT115,[10]シフト記号表!$C$6:$L$47,10,FALSE))</f>
        <v/>
      </c>
      <c r="AU116" s="558" t="str">
        <f>IF(AU115="","",VLOOKUP(AU115,[10]シフト記号表!$C$6:$L$47,10,FALSE))</f>
        <v/>
      </c>
      <c r="AV116" s="558" t="str">
        <f>IF(AV115="","",VLOOKUP(AV115,[10]シフト記号表!$C$6:$L$47,10,FALSE))</f>
        <v/>
      </c>
      <c r="AW116" s="558" t="str">
        <f>IF(AW115="","",VLOOKUP(AW115,[10]シフト記号表!$C$6:$L$47,10,FALSE))</f>
        <v/>
      </c>
      <c r="AX116" s="559" t="str">
        <f>IF(AX115="","",VLOOKUP(AX115,[10]シフト記号表!$C$6:$L$47,10,FALSE))</f>
        <v/>
      </c>
      <c r="AY116" s="557" t="str">
        <f>IF(AY115="","",VLOOKUP(AY115,[10]シフト記号表!$C$6:$L$47,10,FALSE))</f>
        <v/>
      </c>
      <c r="AZ116" s="558" t="str">
        <f>IF(AZ115="","",VLOOKUP(AZ115,[10]シフト記号表!$C$6:$L$47,10,FALSE))</f>
        <v/>
      </c>
      <c r="BA116" s="558" t="str">
        <f>IF(BA115="","",VLOOKUP(BA115,[10]シフト記号表!$C$6:$L$47,10,FALSE))</f>
        <v/>
      </c>
      <c r="BB116" s="2132">
        <f>IF($BE$3="４週",SUM(W116:AX116),IF($BE$3="暦月",SUM(W116:BA116),""))</f>
        <v>0</v>
      </c>
      <c r="BC116" s="2133"/>
      <c r="BD116" s="2134">
        <f>IF($BE$3="４週",BB116/4,IF($BE$3="暦月",(BB116/($BE$8/7)),""))</f>
        <v>0</v>
      </c>
      <c r="BE116" s="2133"/>
      <c r="BF116" s="2129"/>
      <c r="BG116" s="2130"/>
      <c r="BH116" s="2130"/>
      <c r="BI116" s="2130"/>
      <c r="BJ116" s="2131"/>
    </row>
    <row r="117" spans="2:62" ht="20.25" customHeight="1" x14ac:dyDescent="0.15">
      <c r="B117" s="2049">
        <f>B115+1</f>
        <v>52</v>
      </c>
      <c r="C117" s="2121"/>
      <c r="D117" s="2122"/>
      <c r="E117" s="761"/>
      <c r="F117" s="762"/>
      <c r="G117" s="761"/>
      <c r="H117" s="762"/>
      <c r="I117" s="2123"/>
      <c r="J117" s="2124"/>
      <c r="K117" s="2125"/>
      <c r="L117" s="2126"/>
      <c r="M117" s="2126"/>
      <c r="N117" s="2122"/>
      <c r="O117" s="2066"/>
      <c r="P117" s="2067"/>
      <c r="Q117" s="2067"/>
      <c r="R117" s="2067"/>
      <c r="S117" s="2068"/>
      <c r="T117" s="776" t="s">
        <v>887</v>
      </c>
      <c r="U117" s="777"/>
      <c r="V117" s="778"/>
      <c r="W117" s="549"/>
      <c r="X117" s="550"/>
      <c r="Y117" s="550"/>
      <c r="Z117" s="550"/>
      <c r="AA117" s="550"/>
      <c r="AB117" s="550"/>
      <c r="AC117" s="551"/>
      <c r="AD117" s="549"/>
      <c r="AE117" s="550"/>
      <c r="AF117" s="550"/>
      <c r="AG117" s="550"/>
      <c r="AH117" s="550"/>
      <c r="AI117" s="550"/>
      <c r="AJ117" s="551"/>
      <c r="AK117" s="549"/>
      <c r="AL117" s="550"/>
      <c r="AM117" s="550"/>
      <c r="AN117" s="550"/>
      <c r="AO117" s="550"/>
      <c r="AP117" s="550"/>
      <c r="AQ117" s="551"/>
      <c r="AR117" s="549"/>
      <c r="AS117" s="550"/>
      <c r="AT117" s="550"/>
      <c r="AU117" s="550"/>
      <c r="AV117" s="550"/>
      <c r="AW117" s="550"/>
      <c r="AX117" s="551"/>
      <c r="AY117" s="549"/>
      <c r="AZ117" s="550"/>
      <c r="BA117" s="772"/>
      <c r="BB117" s="2127"/>
      <c r="BC117" s="2128"/>
      <c r="BD117" s="2116"/>
      <c r="BE117" s="2117"/>
      <c r="BF117" s="2118"/>
      <c r="BG117" s="2119"/>
      <c r="BH117" s="2119"/>
      <c r="BI117" s="2119"/>
      <c r="BJ117" s="2120"/>
    </row>
    <row r="118" spans="2:62" ht="20.25" customHeight="1" x14ac:dyDescent="0.15">
      <c r="B118" s="2050"/>
      <c r="C118" s="2135"/>
      <c r="D118" s="2136"/>
      <c r="E118" s="779"/>
      <c r="F118" s="780">
        <f>C117</f>
        <v>0</v>
      </c>
      <c r="G118" s="779"/>
      <c r="H118" s="780">
        <f>I117</f>
        <v>0</v>
      </c>
      <c r="I118" s="2137"/>
      <c r="J118" s="2138"/>
      <c r="K118" s="2139"/>
      <c r="L118" s="2140"/>
      <c r="M118" s="2140"/>
      <c r="N118" s="2136"/>
      <c r="O118" s="2066"/>
      <c r="P118" s="2067"/>
      <c r="Q118" s="2067"/>
      <c r="R118" s="2067"/>
      <c r="S118" s="2068"/>
      <c r="T118" s="773" t="s">
        <v>888</v>
      </c>
      <c r="U118" s="774"/>
      <c r="V118" s="775"/>
      <c r="W118" s="557" t="str">
        <f>IF(W117="","",VLOOKUP(W117,[10]シフト記号表!$C$6:$L$47,10,FALSE))</f>
        <v/>
      </c>
      <c r="X118" s="558" t="str">
        <f>IF(X117="","",VLOOKUP(X117,[10]シフト記号表!$C$6:$L$47,10,FALSE))</f>
        <v/>
      </c>
      <c r="Y118" s="558" t="str">
        <f>IF(Y117="","",VLOOKUP(Y117,[10]シフト記号表!$C$6:$L$47,10,FALSE))</f>
        <v/>
      </c>
      <c r="Z118" s="558" t="str">
        <f>IF(Z117="","",VLOOKUP(Z117,[10]シフト記号表!$C$6:$L$47,10,FALSE))</f>
        <v/>
      </c>
      <c r="AA118" s="558" t="str">
        <f>IF(AA117="","",VLOOKUP(AA117,[10]シフト記号表!$C$6:$L$47,10,FALSE))</f>
        <v/>
      </c>
      <c r="AB118" s="558" t="str">
        <f>IF(AB117="","",VLOOKUP(AB117,[10]シフト記号表!$C$6:$L$47,10,FALSE))</f>
        <v/>
      </c>
      <c r="AC118" s="559" t="str">
        <f>IF(AC117="","",VLOOKUP(AC117,[10]シフト記号表!$C$6:$L$47,10,FALSE))</f>
        <v/>
      </c>
      <c r="AD118" s="557" t="str">
        <f>IF(AD117="","",VLOOKUP(AD117,[10]シフト記号表!$C$6:$L$47,10,FALSE))</f>
        <v/>
      </c>
      <c r="AE118" s="558" t="str">
        <f>IF(AE117="","",VLOOKUP(AE117,[10]シフト記号表!$C$6:$L$47,10,FALSE))</f>
        <v/>
      </c>
      <c r="AF118" s="558" t="str">
        <f>IF(AF117="","",VLOOKUP(AF117,[10]シフト記号表!$C$6:$L$47,10,FALSE))</f>
        <v/>
      </c>
      <c r="AG118" s="558" t="str">
        <f>IF(AG117="","",VLOOKUP(AG117,[10]シフト記号表!$C$6:$L$47,10,FALSE))</f>
        <v/>
      </c>
      <c r="AH118" s="558" t="str">
        <f>IF(AH117="","",VLOOKUP(AH117,[10]シフト記号表!$C$6:$L$47,10,FALSE))</f>
        <v/>
      </c>
      <c r="AI118" s="558" t="str">
        <f>IF(AI117="","",VLOOKUP(AI117,[10]シフト記号表!$C$6:$L$47,10,FALSE))</f>
        <v/>
      </c>
      <c r="AJ118" s="559" t="str">
        <f>IF(AJ117="","",VLOOKUP(AJ117,[10]シフト記号表!$C$6:$L$47,10,FALSE))</f>
        <v/>
      </c>
      <c r="AK118" s="557" t="str">
        <f>IF(AK117="","",VLOOKUP(AK117,[10]シフト記号表!$C$6:$L$47,10,FALSE))</f>
        <v/>
      </c>
      <c r="AL118" s="558" t="str">
        <f>IF(AL117="","",VLOOKUP(AL117,[10]シフト記号表!$C$6:$L$47,10,FALSE))</f>
        <v/>
      </c>
      <c r="AM118" s="558" t="str">
        <f>IF(AM117="","",VLOOKUP(AM117,[10]シフト記号表!$C$6:$L$47,10,FALSE))</f>
        <v/>
      </c>
      <c r="AN118" s="558" t="str">
        <f>IF(AN117="","",VLOOKUP(AN117,[10]シフト記号表!$C$6:$L$47,10,FALSE))</f>
        <v/>
      </c>
      <c r="AO118" s="558" t="str">
        <f>IF(AO117="","",VLOOKUP(AO117,[10]シフト記号表!$C$6:$L$47,10,FALSE))</f>
        <v/>
      </c>
      <c r="AP118" s="558" t="str">
        <f>IF(AP117="","",VLOOKUP(AP117,[10]シフト記号表!$C$6:$L$47,10,FALSE))</f>
        <v/>
      </c>
      <c r="AQ118" s="559" t="str">
        <f>IF(AQ117="","",VLOOKUP(AQ117,[10]シフト記号表!$C$6:$L$47,10,FALSE))</f>
        <v/>
      </c>
      <c r="AR118" s="557" t="str">
        <f>IF(AR117="","",VLOOKUP(AR117,[10]シフト記号表!$C$6:$L$47,10,FALSE))</f>
        <v/>
      </c>
      <c r="AS118" s="558" t="str">
        <f>IF(AS117="","",VLOOKUP(AS117,[10]シフト記号表!$C$6:$L$47,10,FALSE))</f>
        <v/>
      </c>
      <c r="AT118" s="558" t="str">
        <f>IF(AT117="","",VLOOKUP(AT117,[10]シフト記号表!$C$6:$L$47,10,FALSE))</f>
        <v/>
      </c>
      <c r="AU118" s="558" t="str">
        <f>IF(AU117="","",VLOOKUP(AU117,[10]シフト記号表!$C$6:$L$47,10,FALSE))</f>
        <v/>
      </c>
      <c r="AV118" s="558" t="str">
        <f>IF(AV117="","",VLOOKUP(AV117,[10]シフト記号表!$C$6:$L$47,10,FALSE))</f>
        <v/>
      </c>
      <c r="AW118" s="558" t="str">
        <f>IF(AW117="","",VLOOKUP(AW117,[10]シフト記号表!$C$6:$L$47,10,FALSE))</f>
        <v/>
      </c>
      <c r="AX118" s="559" t="str">
        <f>IF(AX117="","",VLOOKUP(AX117,[10]シフト記号表!$C$6:$L$47,10,FALSE))</f>
        <v/>
      </c>
      <c r="AY118" s="557" t="str">
        <f>IF(AY117="","",VLOOKUP(AY117,[10]シフト記号表!$C$6:$L$47,10,FALSE))</f>
        <v/>
      </c>
      <c r="AZ118" s="558" t="str">
        <f>IF(AZ117="","",VLOOKUP(AZ117,[10]シフト記号表!$C$6:$L$47,10,FALSE))</f>
        <v/>
      </c>
      <c r="BA118" s="558" t="str">
        <f>IF(BA117="","",VLOOKUP(BA117,[10]シフト記号表!$C$6:$L$47,10,FALSE))</f>
        <v/>
      </c>
      <c r="BB118" s="2132">
        <f>IF($BE$3="４週",SUM(W118:AX118),IF($BE$3="暦月",SUM(W118:BA118),""))</f>
        <v>0</v>
      </c>
      <c r="BC118" s="2133"/>
      <c r="BD118" s="2134">
        <f>IF($BE$3="４週",BB118/4,IF($BE$3="暦月",(BB118/($BE$8/7)),""))</f>
        <v>0</v>
      </c>
      <c r="BE118" s="2133"/>
      <c r="BF118" s="2129"/>
      <c r="BG118" s="2130"/>
      <c r="BH118" s="2130"/>
      <c r="BI118" s="2130"/>
      <c r="BJ118" s="2131"/>
    </row>
    <row r="119" spans="2:62" ht="20.25" customHeight="1" x14ac:dyDescent="0.15">
      <c r="B119" s="2049">
        <f>B117+1</f>
        <v>53</v>
      </c>
      <c r="C119" s="2121"/>
      <c r="D119" s="2122"/>
      <c r="E119" s="761"/>
      <c r="F119" s="762"/>
      <c r="G119" s="761"/>
      <c r="H119" s="762"/>
      <c r="I119" s="2123"/>
      <c r="J119" s="2124"/>
      <c r="K119" s="2125"/>
      <c r="L119" s="2126"/>
      <c r="M119" s="2126"/>
      <c r="N119" s="2122"/>
      <c r="O119" s="2066"/>
      <c r="P119" s="2067"/>
      <c r="Q119" s="2067"/>
      <c r="R119" s="2067"/>
      <c r="S119" s="2068"/>
      <c r="T119" s="776" t="s">
        <v>887</v>
      </c>
      <c r="U119" s="777"/>
      <c r="V119" s="778"/>
      <c r="W119" s="549"/>
      <c r="X119" s="550"/>
      <c r="Y119" s="550"/>
      <c r="Z119" s="550"/>
      <c r="AA119" s="550"/>
      <c r="AB119" s="550"/>
      <c r="AC119" s="551"/>
      <c r="AD119" s="549"/>
      <c r="AE119" s="550"/>
      <c r="AF119" s="550"/>
      <c r="AG119" s="550"/>
      <c r="AH119" s="550"/>
      <c r="AI119" s="550"/>
      <c r="AJ119" s="551"/>
      <c r="AK119" s="549"/>
      <c r="AL119" s="550"/>
      <c r="AM119" s="550"/>
      <c r="AN119" s="550"/>
      <c r="AO119" s="550"/>
      <c r="AP119" s="550"/>
      <c r="AQ119" s="551"/>
      <c r="AR119" s="549"/>
      <c r="AS119" s="550"/>
      <c r="AT119" s="550"/>
      <c r="AU119" s="550"/>
      <c r="AV119" s="550"/>
      <c r="AW119" s="550"/>
      <c r="AX119" s="551"/>
      <c r="AY119" s="549"/>
      <c r="AZ119" s="550"/>
      <c r="BA119" s="772"/>
      <c r="BB119" s="2127"/>
      <c r="BC119" s="2128"/>
      <c r="BD119" s="2116"/>
      <c r="BE119" s="2117"/>
      <c r="BF119" s="2118"/>
      <c r="BG119" s="2119"/>
      <c r="BH119" s="2119"/>
      <c r="BI119" s="2119"/>
      <c r="BJ119" s="2120"/>
    </row>
    <row r="120" spans="2:62" ht="20.25" customHeight="1" x14ac:dyDescent="0.15">
      <c r="B120" s="2050"/>
      <c r="C120" s="2135"/>
      <c r="D120" s="2136"/>
      <c r="E120" s="779"/>
      <c r="F120" s="780">
        <f>C119</f>
        <v>0</v>
      </c>
      <c r="G120" s="779"/>
      <c r="H120" s="780">
        <f>I119</f>
        <v>0</v>
      </c>
      <c r="I120" s="2137"/>
      <c r="J120" s="2138"/>
      <c r="K120" s="2139"/>
      <c r="L120" s="2140"/>
      <c r="M120" s="2140"/>
      <c r="N120" s="2136"/>
      <c r="O120" s="2066"/>
      <c r="P120" s="2067"/>
      <c r="Q120" s="2067"/>
      <c r="R120" s="2067"/>
      <c r="S120" s="2068"/>
      <c r="T120" s="773" t="s">
        <v>888</v>
      </c>
      <c r="U120" s="774"/>
      <c r="V120" s="775"/>
      <c r="W120" s="557" t="str">
        <f>IF(W119="","",VLOOKUP(W119,[10]シフト記号表!$C$6:$L$47,10,FALSE))</f>
        <v/>
      </c>
      <c r="X120" s="558" t="str">
        <f>IF(X119="","",VLOOKUP(X119,[10]シフト記号表!$C$6:$L$47,10,FALSE))</f>
        <v/>
      </c>
      <c r="Y120" s="558" t="str">
        <f>IF(Y119="","",VLOOKUP(Y119,[10]シフト記号表!$C$6:$L$47,10,FALSE))</f>
        <v/>
      </c>
      <c r="Z120" s="558" t="str">
        <f>IF(Z119="","",VLOOKUP(Z119,[10]シフト記号表!$C$6:$L$47,10,FALSE))</f>
        <v/>
      </c>
      <c r="AA120" s="558" t="str">
        <f>IF(AA119="","",VLOOKUP(AA119,[10]シフト記号表!$C$6:$L$47,10,FALSE))</f>
        <v/>
      </c>
      <c r="AB120" s="558" t="str">
        <f>IF(AB119="","",VLOOKUP(AB119,[10]シフト記号表!$C$6:$L$47,10,FALSE))</f>
        <v/>
      </c>
      <c r="AC120" s="559" t="str">
        <f>IF(AC119="","",VLOOKUP(AC119,[10]シフト記号表!$C$6:$L$47,10,FALSE))</f>
        <v/>
      </c>
      <c r="AD120" s="557" t="str">
        <f>IF(AD119="","",VLOOKUP(AD119,[10]シフト記号表!$C$6:$L$47,10,FALSE))</f>
        <v/>
      </c>
      <c r="AE120" s="558" t="str">
        <f>IF(AE119="","",VLOOKUP(AE119,[10]シフト記号表!$C$6:$L$47,10,FALSE))</f>
        <v/>
      </c>
      <c r="AF120" s="558" t="str">
        <f>IF(AF119="","",VLOOKUP(AF119,[10]シフト記号表!$C$6:$L$47,10,FALSE))</f>
        <v/>
      </c>
      <c r="AG120" s="558" t="str">
        <f>IF(AG119="","",VLOOKUP(AG119,[10]シフト記号表!$C$6:$L$47,10,FALSE))</f>
        <v/>
      </c>
      <c r="AH120" s="558" t="str">
        <f>IF(AH119="","",VLOOKUP(AH119,[10]シフト記号表!$C$6:$L$47,10,FALSE))</f>
        <v/>
      </c>
      <c r="AI120" s="558" t="str">
        <f>IF(AI119="","",VLOOKUP(AI119,[10]シフト記号表!$C$6:$L$47,10,FALSE))</f>
        <v/>
      </c>
      <c r="AJ120" s="559" t="str">
        <f>IF(AJ119="","",VLOOKUP(AJ119,[10]シフト記号表!$C$6:$L$47,10,FALSE))</f>
        <v/>
      </c>
      <c r="AK120" s="557" t="str">
        <f>IF(AK119="","",VLOOKUP(AK119,[10]シフト記号表!$C$6:$L$47,10,FALSE))</f>
        <v/>
      </c>
      <c r="AL120" s="558" t="str">
        <f>IF(AL119="","",VLOOKUP(AL119,[10]シフト記号表!$C$6:$L$47,10,FALSE))</f>
        <v/>
      </c>
      <c r="AM120" s="558" t="str">
        <f>IF(AM119="","",VLOOKUP(AM119,[10]シフト記号表!$C$6:$L$47,10,FALSE))</f>
        <v/>
      </c>
      <c r="AN120" s="558" t="str">
        <f>IF(AN119="","",VLOOKUP(AN119,[10]シフト記号表!$C$6:$L$47,10,FALSE))</f>
        <v/>
      </c>
      <c r="AO120" s="558" t="str">
        <f>IF(AO119="","",VLOOKUP(AO119,[10]シフト記号表!$C$6:$L$47,10,FALSE))</f>
        <v/>
      </c>
      <c r="AP120" s="558" t="str">
        <f>IF(AP119="","",VLOOKUP(AP119,[10]シフト記号表!$C$6:$L$47,10,FALSE))</f>
        <v/>
      </c>
      <c r="AQ120" s="559" t="str">
        <f>IF(AQ119="","",VLOOKUP(AQ119,[10]シフト記号表!$C$6:$L$47,10,FALSE))</f>
        <v/>
      </c>
      <c r="AR120" s="557" t="str">
        <f>IF(AR119="","",VLOOKUP(AR119,[10]シフト記号表!$C$6:$L$47,10,FALSE))</f>
        <v/>
      </c>
      <c r="AS120" s="558" t="str">
        <f>IF(AS119="","",VLOOKUP(AS119,[10]シフト記号表!$C$6:$L$47,10,FALSE))</f>
        <v/>
      </c>
      <c r="AT120" s="558" t="str">
        <f>IF(AT119="","",VLOOKUP(AT119,[10]シフト記号表!$C$6:$L$47,10,FALSE))</f>
        <v/>
      </c>
      <c r="AU120" s="558" t="str">
        <f>IF(AU119="","",VLOOKUP(AU119,[10]シフト記号表!$C$6:$L$47,10,FALSE))</f>
        <v/>
      </c>
      <c r="AV120" s="558" t="str">
        <f>IF(AV119="","",VLOOKUP(AV119,[10]シフト記号表!$C$6:$L$47,10,FALSE))</f>
        <v/>
      </c>
      <c r="AW120" s="558" t="str">
        <f>IF(AW119="","",VLOOKUP(AW119,[10]シフト記号表!$C$6:$L$47,10,FALSE))</f>
        <v/>
      </c>
      <c r="AX120" s="559" t="str">
        <f>IF(AX119="","",VLOOKUP(AX119,[10]シフト記号表!$C$6:$L$47,10,FALSE))</f>
        <v/>
      </c>
      <c r="AY120" s="557" t="str">
        <f>IF(AY119="","",VLOOKUP(AY119,[10]シフト記号表!$C$6:$L$47,10,FALSE))</f>
        <v/>
      </c>
      <c r="AZ120" s="558" t="str">
        <f>IF(AZ119="","",VLOOKUP(AZ119,[10]シフト記号表!$C$6:$L$47,10,FALSE))</f>
        <v/>
      </c>
      <c r="BA120" s="558" t="str">
        <f>IF(BA119="","",VLOOKUP(BA119,[10]シフト記号表!$C$6:$L$47,10,FALSE))</f>
        <v/>
      </c>
      <c r="BB120" s="2132">
        <f>IF($BE$3="４週",SUM(W120:AX120),IF($BE$3="暦月",SUM(W120:BA120),""))</f>
        <v>0</v>
      </c>
      <c r="BC120" s="2133"/>
      <c r="BD120" s="2134">
        <f>IF($BE$3="４週",BB120/4,IF($BE$3="暦月",(BB120/($BE$8/7)),""))</f>
        <v>0</v>
      </c>
      <c r="BE120" s="2133"/>
      <c r="BF120" s="2129"/>
      <c r="BG120" s="2130"/>
      <c r="BH120" s="2130"/>
      <c r="BI120" s="2130"/>
      <c r="BJ120" s="2131"/>
    </row>
    <row r="121" spans="2:62" ht="20.25" customHeight="1" x14ac:dyDescent="0.15">
      <c r="B121" s="2049">
        <f>B119+1</f>
        <v>54</v>
      </c>
      <c r="C121" s="2121"/>
      <c r="D121" s="2122"/>
      <c r="E121" s="761"/>
      <c r="F121" s="762"/>
      <c r="G121" s="761"/>
      <c r="H121" s="762"/>
      <c r="I121" s="2123"/>
      <c r="J121" s="2124"/>
      <c r="K121" s="2125"/>
      <c r="L121" s="2126"/>
      <c r="M121" s="2126"/>
      <c r="N121" s="2122"/>
      <c r="O121" s="2066"/>
      <c r="P121" s="2067"/>
      <c r="Q121" s="2067"/>
      <c r="R121" s="2067"/>
      <c r="S121" s="2068"/>
      <c r="T121" s="776" t="s">
        <v>887</v>
      </c>
      <c r="U121" s="777"/>
      <c r="V121" s="778"/>
      <c r="W121" s="549"/>
      <c r="X121" s="550"/>
      <c r="Y121" s="550"/>
      <c r="Z121" s="550"/>
      <c r="AA121" s="550"/>
      <c r="AB121" s="550"/>
      <c r="AC121" s="551"/>
      <c r="AD121" s="549"/>
      <c r="AE121" s="550"/>
      <c r="AF121" s="550"/>
      <c r="AG121" s="550"/>
      <c r="AH121" s="550"/>
      <c r="AI121" s="550"/>
      <c r="AJ121" s="551"/>
      <c r="AK121" s="549"/>
      <c r="AL121" s="550"/>
      <c r="AM121" s="550"/>
      <c r="AN121" s="550"/>
      <c r="AO121" s="550"/>
      <c r="AP121" s="550"/>
      <c r="AQ121" s="551"/>
      <c r="AR121" s="549"/>
      <c r="AS121" s="550"/>
      <c r="AT121" s="550"/>
      <c r="AU121" s="550"/>
      <c r="AV121" s="550"/>
      <c r="AW121" s="550"/>
      <c r="AX121" s="551"/>
      <c r="AY121" s="549"/>
      <c r="AZ121" s="550"/>
      <c r="BA121" s="772"/>
      <c r="BB121" s="2127"/>
      <c r="BC121" s="2128"/>
      <c r="BD121" s="2116"/>
      <c r="BE121" s="2117"/>
      <c r="BF121" s="2118"/>
      <c r="BG121" s="2119"/>
      <c r="BH121" s="2119"/>
      <c r="BI121" s="2119"/>
      <c r="BJ121" s="2120"/>
    </row>
    <row r="122" spans="2:62" ht="20.25" customHeight="1" x14ac:dyDescent="0.15">
      <c r="B122" s="2050"/>
      <c r="C122" s="2135"/>
      <c r="D122" s="2136"/>
      <c r="E122" s="779"/>
      <c r="F122" s="780">
        <f>C121</f>
        <v>0</v>
      </c>
      <c r="G122" s="779"/>
      <c r="H122" s="780">
        <f>I121</f>
        <v>0</v>
      </c>
      <c r="I122" s="2137"/>
      <c r="J122" s="2138"/>
      <c r="K122" s="2139"/>
      <c r="L122" s="2140"/>
      <c r="M122" s="2140"/>
      <c r="N122" s="2136"/>
      <c r="O122" s="2066"/>
      <c r="P122" s="2067"/>
      <c r="Q122" s="2067"/>
      <c r="R122" s="2067"/>
      <c r="S122" s="2068"/>
      <c r="T122" s="773" t="s">
        <v>888</v>
      </c>
      <c r="U122" s="774"/>
      <c r="V122" s="775"/>
      <c r="W122" s="557" t="str">
        <f>IF(W121="","",VLOOKUP(W121,[10]シフト記号表!$C$6:$L$47,10,FALSE))</f>
        <v/>
      </c>
      <c r="X122" s="558" t="str">
        <f>IF(X121="","",VLOOKUP(X121,[10]シフト記号表!$C$6:$L$47,10,FALSE))</f>
        <v/>
      </c>
      <c r="Y122" s="558" t="str">
        <f>IF(Y121="","",VLOOKUP(Y121,[10]シフト記号表!$C$6:$L$47,10,FALSE))</f>
        <v/>
      </c>
      <c r="Z122" s="558" t="str">
        <f>IF(Z121="","",VLOOKUP(Z121,[10]シフト記号表!$C$6:$L$47,10,FALSE))</f>
        <v/>
      </c>
      <c r="AA122" s="558" t="str">
        <f>IF(AA121="","",VLOOKUP(AA121,[10]シフト記号表!$C$6:$L$47,10,FALSE))</f>
        <v/>
      </c>
      <c r="AB122" s="558" t="str">
        <f>IF(AB121="","",VLOOKUP(AB121,[10]シフト記号表!$C$6:$L$47,10,FALSE))</f>
        <v/>
      </c>
      <c r="AC122" s="559" t="str">
        <f>IF(AC121="","",VLOOKUP(AC121,[10]シフト記号表!$C$6:$L$47,10,FALSE))</f>
        <v/>
      </c>
      <c r="AD122" s="557" t="str">
        <f>IF(AD121="","",VLOOKUP(AD121,[10]シフト記号表!$C$6:$L$47,10,FALSE))</f>
        <v/>
      </c>
      <c r="AE122" s="558" t="str">
        <f>IF(AE121="","",VLOOKUP(AE121,[10]シフト記号表!$C$6:$L$47,10,FALSE))</f>
        <v/>
      </c>
      <c r="AF122" s="558" t="str">
        <f>IF(AF121="","",VLOOKUP(AF121,[10]シフト記号表!$C$6:$L$47,10,FALSE))</f>
        <v/>
      </c>
      <c r="AG122" s="558" t="str">
        <f>IF(AG121="","",VLOOKUP(AG121,[10]シフト記号表!$C$6:$L$47,10,FALSE))</f>
        <v/>
      </c>
      <c r="AH122" s="558" t="str">
        <f>IF(AH121="","",VLOOKUP(AH121,[10]シフト記号表!$C$6:$L$47,10,FALSE))</f>
        <v/>
      </c>
      <c r="AI122" s="558" t="str">
        <f>IF(AI121="","",VLOOKUP(AI121,[10]シフト記号表!$C$6:$L$47,10,FALSE))</f>
        <v/>
      </c>
      <c r="AJ122" s="559" t="str">
        <f>IF(AJ121="","",VLOOKUP(AJ121,[10]シフト記号表!$C$6:$L$47,10,FALSE))</f>
        <v/>
      </c>
      <c r="AK122" s="557" t="str">
        <f>IF(AK121="","",VLOOKUP(AK121,[10]シフト記号表!$C$6:$L$47,10,FALSE))</f>
        <v/>
      </c>
      <c r="AL122" s="558" t="str">
        <f>IF(AL121="","",VLOOKUP(AL121,[10]シフト記号表!$C$6:$L$47,10,FALSE))</f>
        <v/>
      </c>
      <c r="AM122" s="558" t="str">
        <f>IF(AM121="","",VLOOKUP(AM121,[10]シフト記号表!$C$6:$L$47,10,FALSE))</f>
        <v/>
      </c>
      <c r="AN122" s="558" t="str">
        <f>IF(AN121="","",VLOOKUP(AN121,[10]シフト記号表!$C$6:$L$47,10,FALSE))</f>
        <v/>
      </c>
      <c r="AO122" s="558" t="str">
        <f>IF(AO121="","",VLOOKUP(AO121,[10]シフト記号表!$C$6:$L$47,10,FALSE))</f>
        <v/>
      </c>
      <c r="AP122" s="558" t="str">
        <f>IF(AP121="","",VLOOKUP(AP121,[10]シフト記号表!$C$6:$L$47,10,FALSE))</f>
        <v/>
      </c>
      <c r="AQ122" s="559" t="str">
        <f>IF(AQ121="","",VLOOKUP(AQ121,[10]シフト記号表!$C$6:$L$47,10,FALSE))</f>
        <v/>
      </c>
      <c r="AR122" s="557" t="str">
        <f>IF(AR121="","",VLOOKUP(AR121,[10]シフト記号表!$C$6:$L$47,10,FALSE))</f>
        <v/>
      </c>
      <c r="AS122" s="558" t="str">
        <f>IF(AS121="","",VLOOKUP(AS121,[10]シフト記号表!$C$6:$L$47,10,FALSE))</f>
        <v/>
      </c>
      <c r="AT122" s="558" t="str">
        <f>IF(AT121="","",VLOOKUP(AT121,[10]シフト記号表!$C$6:$L$47,10,FALSE))</f>
        <v/>
      </c>
      <c r="AU122" s="558" t="str">
        <f>IF(AU121="","",VLOOKUP(AU121,[10]シフト記号表!$C$6:$L$47,10,FALSE))</f>
        <v/>
      </c>
      <c r="AV122" s="558" t="str">
        <f>IF(AV121="","",VLOOKUP(AV121,[10]シフト記号表!$C$6:$L$47,10,FALSE))</f>
        <v/>
      </c>
      <c r="AW122" s="558" t="str">
        <f>IF(AW121="","",VLOOKUP(AW121,[10]シフト記号表!$C$6:$L$47,10,FALSE))</f>
        <v/>
      </c>
      <c r="AX122" s="559" t="str">
        <f>IF(AX121="","",VLOOKUP(AX121,[10]シフト記号表!$C$6:$L$47,10,FALSE))</f>
        <v/>
      </c>
      <c r="AY122" s="557" t="str">
        <f>IF(AY121="","",VLOOKUP(AY121,[10]シフト記号表!$C$6:$L$47,10,FALSE))</f>
        <v/>
      </c>
      <c r="AZ122" s="558" t="str">
        <f>IF(AZ121="","",VLOOKUP(AZ121,[10]シフト記号表!$C$6:$L$47,10,FALSE))</f>
        <v/>
      </c>
      <c r="BA122" s="558" t="str">
        <f>IF(BA121="","",VLOOKUP(BA121,[10]シフト記号表!$C$6:$L$47,10,FALSE))</f>
        <v/>
      </c>
      <c r="BB122" s="2132">
        <f>IF($BE$3="４週",SUM(W122:AX122),IF($BE$3="暦月",SUM(W122:BA122),""))</f>
        <v>0</v>
      </c>
      <c r="BC122" s="2133"/>
      <c r="BD122" s="2134">
        <f>IF($BE$3="４週",BB122/4,IF($BE$3="暦月",(BB122/($BE$8/7)),""))</f>
        <v>0</v>
      </c>
      <c r="BE122" s="2133"/>
      <c r="BF122" s="2129"/>
      <c r="BG122" s="2130"/>
      <c r="BH122" s="2130"/>
      <c r="BI122" s="2130"/>
      <c r="BJ122" s="2131"/>
    </row>
    <row r="123" spans="2:62" ht="20.25" customHeight="1" x14ac:dyDescent="0.15">
      <c r="B123" s="2049">
        <f>B121+1</f>
        <v>55</v>
      </c>
      <c r="C123" s="2121"/>
      <c r="D123" s="2122"/>
      <c r="E123" s="761"/>
      <c r="F123" s="762"/>
      <c r="G123" s="761"/>
      <c r="H123" s="762"/>
      <c r="I123" s="2123"/>
      <c r="J123" s="2124"/>
      <c r="K123" s="2125"/>
      <c r="L123" s="2126"/>
      <c r="M123" s="2126"/>
      <c r="N123" s="2122"/>
      <c r="O123" s="2066"/>
      <c r="P123" s="2067"/>
      <c r="Q123" s="2067"/>
      <c r="R123" s="2067"/>
      <c r="S123" s="2068"/>
      <c r="T123" s="776" t="s">
        <v>887</v>
      </c>
      <c r="U123" s="777"/>
      <c r="V123" s="778"/>
      <c r="W123" s="549"/>
      <c r="X123" s="550"/>
      <c r="Y123" s="550"/>
      <c r="Z123" s="550"/>
      <c r="AA123" s="550"/>
      <c r="AB123" s="550"/>
      <c r="AC123" s="551"/>
      <c r="AD123" s="549"/>
      <c r="AE123" s="550"/>
      <c r="AF123" s="550"/>
      <c r="AG123" s="550"/>
      <c r="AH123" s="550"/>
      <c r="AI123" s="550"/>
      <c r="AJ123" s="551"/>
      <c r="AK123" s="549"/>
      <c r="AL123" s="550"/>
      <c r="AM123" s="550"/>
      <c r="AN123" s="550"/>
      <c r="AO123" s="550"/>
      <c r="AP123" s="550"/>
      <c r="AQ123" s="551"/>
      <c r="AR123" s="549"/>
      <c r="AS123" s="550"/>
      <c r="AT123" s="550"/>
      <c r="AU123" s="550"/>
      <c r="AV123" s="550"/>
      <c r="AW123" s="550"/>
      <c r="AX123" s="551"/>
      <c r="AY123" s="549"/>
      <c r="AZ123" s="550"/>
      <c r="BA123" s="772"/>
      <c r="BB123" s="2127"/>
      <c r="BC123" s="2128"/>
      <c r="BD123" s="2116"/>
      <c r="BE123" s="2117"/>
      <c r="BF123" s="2118"/>
      <c r="BG123" s="2119"/>
      <c r="BH123" s="2119"/>
      <c r="BI123" s="2119"/>
      <c r="BJ123" s="2120"/>
    </row>
    <row r="124" spans="2:62" ht="20.25" customHeight="1" x14ac:dyDescent="0.15">
      <c r="B124" s="2050"/>
      <c r="C124" s="2135"/>
      <c r="D124" s="2136"/>
      <c r="E124" s="779"/>
      <c r="F124" s="780">
        <f>C123</f>
        <v>0</v>
      </c>
      <c r="G124" s="779"/>
      <c r="H124" s="780">
        <f>I123</f>
        <v>0</v>
      </c>
      <c r="I124" s="2137"/>
      <c r="J124" s="2138"/>
      <c r="K124" s="2139"/>
      <c r="L124" s="2140"/>
      <c r="M124" s="2140"/>
      <c r="N124" s="2136"/>
      <c r="O124" s="2066"/>
      <c r="P124" s="2067"/>
      <c r="Q124" s="2067"/>
      <c r="R124" s="2067"/>
      <c r="S124" s="2068"/>
      <c r="T124" s="773" t="s">
        <v>888</v>
      </c>
      <c r="U124" s="774"/>
      <c r="V124" s="775"/>
      <c r="W124" s="557" t="str">
        <f>IF(W123="","",VLOOKUP(W123,[10]シフト記号表!$C$6:$L$47,10,FALSE))</f>
        <v/>
      </c>
      <c r="X124" s="558" t="str">
        <f>IF(X123="","",VLOOKUP(X123,[10]シフト記号表!$C$6:$L$47,10,FALSE))</f>
        <v/>
      </c>
      <c r="Y124" s="558" t="str">
        <f>IF(Y123="","",VLOOKUP(Y123,[10]シフト記号表!$C$6:$L$47,10,FALSE))</f>
        <v/>
      </c>
      <c r="Z124" s="558" t="str">
        <f>IF(Z123="","",VLOOKUP(Z123,[10]シフト記号表!$C$6:$L$47,10,FALSE))</f>
        <v/>
      </c>
      <c r="AA124" s="558" t="str">
        <f>IF(AA123="","",VLOOKUP(AA123,[10]シフト記号表!$C$6:$L$47,10,FALSE))</f>
        <v/>
      </c>
      <c r="AB124" s="558" t="str">
        <f>IF(AB123="","",VLOOKUP(AB123,[10]シフト記号表!$C$6:$L$47,10,FALSE))</f>
        <v/>
      </c>
      <c r="AC124" s="559" t="str">
        <f>IF(AC123="","",VLOOKUP(AC123,[10]シフト記号表!$C$6:$L$47,10,FALSE))</f>
        <v/>
      </c>
      <c r="AD124" s="557" t="str">
        <f>IF(AD123="","",VLOOKUP(AD123,[10]シフト記号表!$C$6:$L$47,10,FALSE))</f>
        <v/>
      </c>
      <c r="AE124" s="558" t="str">
        <f>IF(AE123="","",VLOOKUP(AE123,[10]シフト記号表!$C$6:$L$47,10,FALSE))</f>
        <v/>
      </c>
      <c r="AF124" s="558" t="str">
        <f>IF(AF123="","",VLOOKUP(AF123,[10]シフト記号表!$C$6:$L$47,10,FALSE))</f>
        <v/>
      </c>
      <c r="AG124" s="558" t="str">
        <f>IF(AG123="","",VLOOKUP(AG123,[10]シフト記号表!$C$6:$L$47,10,FALSE))</f>
        <v/>
      </c>
      <c r="AH124" s="558" t="str">
        <f>IF(AH123="","",VLOOKUP(AH123,[10]シフト記号表!$C$6:$L$47,10,FALSE))</f>
        <v/>
      </c>
      <c r="AI124" s="558" t="str">
        <f>IF(AI123="","",VLOOKUP(AI123,[10]シフト記号表!$C$6:$L$47,10,FALSE))</f>
        <v/>
      </c>
      <c r="AJ124" s="559" t="str">
        <f>IF(AJ123="","",VLOOKUP(AJ123,[10]シフト記号表!$C$6:$L$47,10,FALSE))</f>
        <v/>
      </c>
      <c r="AK124" s="557" t="str">
        <f>IF(AK123="","",VLOOKUP(AK123,[10]シフト記号表!$C$6:$L$47,10,FALSE))</f>
        <v/>
      </c>
      <c r="AL124" s="558" t="str">
        <f>IF(AL123="","",VLOOKUP(AL123,[10]シフト記号表!$C$6:$L$47,10,FALSE))</f>
        <v/>
      </c>
      <c r="AM124" s="558" t="str">
        <f>IF(AM123="","",VLOOKUP(AM123,[10]シフト記号表!$C$6:$L$47,10,FALSE))</f>
        <v/>
      </c>
      <c r="AN124" s="558" t="str">
        <f>IF(AN123="","",VLOOKUP(AN123,[10]シフト記号表!$C$6:$L$47,10,FALSE))</f>
        <v/>
      </c>
      <c r="AO124" s="558" t="str">
        <f>IF(AO123="","",VLOOKUP(AO123,[10]シフト記号表!$C$6:$L$47,10,FALSE))</f>
        <v/>
      </c>
      <c r="AP124" s="558" t="str">
        <f>IF(AP123="","",VLOOKUP(AP123,[10]シフト記号表!$C$6:$L$47,10,FALSE))</f>
        <v/>
      </c>
      <c r="AQ124" s="559" t="str">
        <f>IF(AQ123="","",VLOOKUP(AQ123,[10]シフト記号表!$C$6:$L$47,10,FALSE))</f>
        <v/>
      </c>
      <c r="AR124" s="557" t="str">
        <f>IF(AR123="","",VLOOKUP(AR123,[10]シフト記号表!$C$6:$L$47,10,FALSE))</f>
        <v/>
      </c>
      <c r="AS124" s="558" t="str">
        <f>IF(AS123="","",VLOOKUP(AS123,[10]シフト記号表!$C$6:$L$47,10,FALSE))</f>
        <v/>
      </c>
      <c r="AT124" s="558" t="str">
        <f>IF(AT123="","",VLOOKUP(AT123,[10]シフト記号表!$C$6:$L$47,10,FALSE))</f>
        <v/>
      </c>
      <c r="AU124" s="558" t="str">
        <f>IF(AU123="","",VLOOKUP(AU123,[10]シフト記号表!$C$6:$L$47,10,FALSE))</f>
        <v/>
      </c>
      <c r="AV124" s="558" t="str">
        <f>IF(AV123="","",VLOOKUP(AV123,[10]シフト記号表!$C$6:$L$47,10,FALSE))</f>
        <v/>
      </c>
      <c r="AW124" s="558" t="str">
        <f>IF(AW123="","",VLOOKUP(AW123,[10]シフト記号表!$C$6:$L$47,10,FALSE))</f>
        <v/>
      </c>
      <c r="AX124" s="559" t="str">
        <f>IF(AX123="","",VLOOKUP(AX123,[10]シフト記号表!$C$6:$L$47,10,FALSE))</f>
        <v/>
      </c>
      <c r="AY124" s="557" t="str">
        <f>IF(AY123="","",VLOOKUP(AY123,[10]シフト記号表!$C$6:$L$47,10,FALSE))</f>
        <v/>
      </c>
      <c r="AZ124" s="558" t="str">
        <f>IF(AZ123="","",VLOOKUP(AZ123,[10]シフト記号表!$C$6:$L$47,10,FALSE))</f>
        <v/>
      </c>
      <c r="BA124" s="558" t="str">
        <f>IF(BA123="","",VLOOKUP(BA123,[10]シフト記号表!$C$6:$L$47,10,FALSE))</f>
        <v/>
      </c>
      <c r="BB124" s="2132">
        <f>IF($BE$3="４週",SUM(W124:AX124),IF($BE$3="暦月",SUM(W124:BA124),""))</f>
        <v>0</v>
      </c>
      <c r="BC124" s="2133"/>
      <c r="BD124" s="2134">
        <f>IF($BE$3="４週",BB124/4,IF($BE$3="暦月",(BB124/($BE$8/7)),""))</f>
        <v>0</v>
      </c>
      <c r="BE124" s="2133"/>
      <c r="BF124" s="2129"/>
      <c r="BG124" s="2130"/>
      <c r="BH124" s="2130"/>
      <c r="BI124" s="2130"/>
      <c r="BJ124" s="2131"/>
    </row>
    <row r="125" spans="2:62" ht="20.25" customHeight="1" x14ac:dyDescent="0.15">
      <c r="B125" s="2049">
        <f>B123+1</f>
        <v>56</v>
      </c>
      <c r="C125" s="2121"/>
      <c r="D125" s="2122"/>
      <c r="E125" s="761"/>
      <c r="F125" s="762"/>
      <c r="G125" s="761"/>
      <c r="H125" s="762"/>
      <c r="I125" s="2123"/>
      <c r="J125" s="2124"/>
      <c r="K125" s="2125"/>
      <c r="L125" s="2126"/>
      <c r="M125" s="2126"/>
      <c r="N125" s="2122"/>
      <c r="O125" s="2066"/>
      <c r="P125" s="2067"/>
      <c r="Q125" s="2067"/>
      <c r="R125" s="2067"/>
      <c r="S125" s="2068"/>
      <c r="T125" s="776" t="s">
        <v>887</v>
      </c>
      <c r="U125" s="777"/>
      <c r="V125" s="778"/>
      <c r="W125" s="549"/>
      <c r="X125" s="550"/>
      <c r="Y125" s="550"/>
      <c r="Z125" s="550"/>
      <c r="AA125" s="550"/>
      <c r="AB125" s="550"/>
      <c r="AC125" s="551"/>
      <c r="AD125" s="549"/>
      <c r="AE125" s="550"/>
      <c r="AF125" s="550"/>
      <c r="AG125" s="550"/>
      <c r="AH125" s="550"/>
      <c r="AI125" s="550"/>
      <c r="AJ125" s="551"/>
      <c r="AK125" s="549"/>
      <c r="AL125" s="550"/>
      <c r="AM125" s="550"/>
      <c r="AN125" s="550"/>
      <c r="AO125" s="550"/>
      <c r="AP125" s="550"/>
      <c r="AQ125" s="551"/>
      <c r="AR125" s="549"/>
      <c r="AS125" s="550"/>
      <c r="AT125" s="550"/>
      <c r="AU125" s="550"/>
      <c r="AV125" s="550"/>
      <c r="AW125" s="550"/>
      <c r="AX125" s="551"/>
      <c r="AY125" s="549"/>
      <c r="AZ125" s="550"/>
      <c r="BA125" s="772"/>
      <c r="BB125" s="2127"/>
      <c r="BC125" s="2128"/>
      <c r="BD125" s="2116"/>
      <c r="BE125" s="2117"/>
      <c r="BF125" s="2118"/>
      <c r="BG125" s="2119"/>
      <c r="BH125" s="2119"/>
      <c r="BI125" s="2119"/>
      <c r="BJ125" s="2120"/>
    </row>
    <row r="126" spans="2:62" ht="20.25" customHeight="1" x14ac:dyDescent="0.15">
      <c r="B126" s="2050"/>
      <c r="C126" s="2135"/>
      <c r="D126" s="2136"/>
      <c r="E126" s="779"/>
      <c r="F126" s="780">
        <f>C125</f>
        <v>0</v>
      </c>
      <c r="G126" s="779"/>
      <c r="H126" s="780">
        <f>I125</f>
        <v>0</v>
      </c>
      <c r="I126" s="2137"/>
      <c r="J126" s="2138"/>
      <c r="K126" s="2139"/>
      <c r="L126" s="2140"/>
      <c r="M126" s="2140"/>
      <c r="N126" s="2136"/>
      <c r="O126" s="2066"/>
      <c r="P126" s="2067"/>
      <c r="Q126" s="2067"/>
      <c r="R126" s="2067"/>
      <c r="S126" s="2068"/>
      <c r="T126" s="773" t="s">
        <v>888</v>
      </c>
      <c r="U126" s="774"/>
      <c r="V126" s="775"/>
      <c r="W126" s="557" t="str">
        <f>IF(W125="","",VLOOKUP(W125,[10]シフト記号表!$C$6:$L$47,10,FALSE))</f>
        <v/>
      </c>
      <c r="X126" s="558" t="str">
        <f>IF(X125="","",VLOOKUP(X125,[10]シフト記号表!$C$6:$L$47,10,FALSE))</f>
        <v/>
      </c>
      <c r="Y126" s="558" t="str">
        <f>IF(Y125="","",VLOOKUP(Y125,[10]シフト記号表!$C$6:$L$47,10,FALSE))</f>
        <v/>
      </c>
      <c r="Z126" s="558" t="str">
        <f>IF(Z125="","",VLOOKUP(Z125,[10]シフト記号表!$C$6:$L$47,10,FALSE))</f>
        <v/>
      </c>
      <c r="AA126" s="558" t="str">
        <f>IF(AA125="","",VLOOKUP(AA125,[10]シフト記号表!$C$6:$L$47,10,FALSE))</f>
        <v/>
      </c>
      <c r="AB126" s="558" t="str">
        <f>IF(AB125="","",VLOOKUP(AB125,[10]シフト記号表!$C$6:$L$47,10,FALSE))</f>
        <v/>
      </c>
      <c r="AC126" s="559" t="str">
        <f>IF(AC125="","",VLOOKUP(AC125,[10]シフト記号表!$C$6:$L$47,10,FALSE))</f>
        <v/>
      </c>
      <c r="AD126" s="557" t="str">
        <f>IF(AD125="","",VLOOKUP(AD125,[10]シフト記号表!$C$6:$L$47,10,FALSE))</f>
        <v/>
      </c>
      <c r="AE126" s="558" t="str">
        <f>IF(AE125="","",VLOOKUP(AE125,[10]シフト記号表!$C$6:$L$47,10,FALSE))</f>
        <v/>
      </c>
      <c r="AF126" s="558" t="str">
        <f>IF(AF125="","",VLOOKUP(AF125,[10]シフト記号表!$C$6:$L$47,10,FALSE))</f>
        <v/>
      </c>
      <c r="AG126" s="558" t="str">
        <f>IF(AG125="","",VLOOKUP(AG125,[10]シフト記号表!$C$6:$L$47,10,FALSE))</f>
        <v/>
      </c>
      <c r="AH126" s="558" t="str">
        <f>IF(AH125="","",VLOOKUP(AH125,[10]シフト記号表!$C$6:$L$47,10,FALSE))</f>
        <v/>
      </c>
      <c r="AI126" s="558" t="str">
        <f>IF(AI125="","",VLOOKUP(AI125,[10]シフト記号表!$C$6:$L$47,10,FALSE))</f>
        <v/>
      </c>
      <c r="AJ126" s="559" t="str">
        <f>IF(AJ125="","",VLOOKUP(AJ125,[10]シフト記号表!$C$6:$L$47,10,FALSE))</f>
        <v/>
      </c>
      <c r="AK126" s="557" t="str">
        <f>IF(AK125="","",VLOOKUP(AK125,[10]シフト記号表!$C$6:$L$47,10,FALSE))</f>
        <v/>
      </c>
      <c r="AL126" s="558" t="str">
        <f>IF(AL125="","",VLOOKUP(AL125,[10]シフト記号表!$C$6:$L$47,10,FALSE))</f>
        <v/>
      </c>
      <c r="AM126" s="558" t="str">
        <f>IF(AM125="","",VLOOKUP(AM125,[10]シフト記号表!$C$6:$L$47,10,FALSE))</f>
        <v/>
      </c>
      <c r="AN126" s="558" t="str">
        <f>IF(AN125="","",VLOOKUP(AN125,[10]シフト記号表!$C$6:$L$47,10,FALSE))</f>
        <v/>
      </c>
      <c r="AO126" s="558" t="str">
        <f>IF(AO125="","",VLOOKUP(AO125,[10]シフト記号表!$C$6:$L$47,10,FALSE))</f>
        <v/>
      </c>
      <c r="AP126" s="558" t="str">
        <f>IF(AP125="","",VLOOKUP(AP125,[10]シフト記号表!$C$6:$L$47,10,FALSE))</f>
        <v/>
      </c>
      <c r="AQ126" s="559" t="str">
        <f>IF(AQ125="","",VLOOKUP(AQ125,[10]シフト記号表!$C$6:$L$47,10,FALSE))</f>
        <v/>
      </c>
      <c r="AR126" s="557" t="str">
        <f>IF(AR125="","",VLOOKUP(AR125,[10]シフト記号表!$C$6:$L$47,10,FALSE))</f>
        <v/>
      </c>
      <c r="AS126" s="558" t="str">
        <f>IF(AS125="","",VLOOKUP(AS125,[10]シフト記号表!$C$6:$L$47,10,FALSE))</f>
        <v/>
      </c>
      <c r="AT126" s="558" t="str">
        <f>IF(AT125="","",VLOOKUP(AT125,[10]シフト記号表!$C$6:$L$47,10,FALSE))</f>
        <v/>
      </c>
      <c r="AU126" s="558" t="str">
        <f>IF(AU125="","",VLOOKUP(AU125,[10]シフト記号表!$C$6:$L$47,10,FALSE))</f>
        <v/>
      </c>
      <c r="AV126" s="558" t="str">
        <f>IF(AV125="","",VLOOKUP(AV125,[10]シフト記号表!$C$6:$L$47,10,FALSE))</f>
        <v/>
      </c>
      <c r="AW126" s="558" t="str">
        <f>IF(AW125="","",VLOOKUP(AW125,[10]シフト記号表!$C$6:$L$47,10,FALSE))</f>
        <v/>
      </c>
      <c r="AX126" s="559" t="str">
        <f>IF(AX125="","",VLOOKUP(AX125,[10]シフト記号表!$C$6:$L$47,10,FALSE))</f>
        <v/>
      </c>
      <c r="AY126" s="557" t="str">
        <f>IF(AY125="","",VLOOKUP(AY125,[10]シフト記号表!$C$6:$L$47,10,FALSE))</f>
        <v/>
      </c>
      <c r="AZ126" s="558" t="str">
        <f>IF(AZ125="","",VLOOKUP(AZ125,[10]シフト記号表!$C$6:$L$47,10,FALSE))</f>
        <v/>
      </c>
      <c r="BA126" s="558" t="str">
        <f>IF(BA125="","",VLOOKUP(BA125,[10]シフト記号表!$C$6:$L$47,10,FALSE))</f>
        <v/>
      </c>
      <c r="BB126" s="2132">
        <f>IF($BE$3="４週",SUM(W126:AX126),IF($BE$3="暦月",SUM(W126:BA126),""))</f>
        <v>0</v>
      </c>
      <c r="BC126" s="2133"/>
      <c r="BD126" s="2134">
        <f>IF($BE$3="４週",BB126/4,IF($BE$3="暦月",(BB126/($BE$8/7)),""))</f>
        <v>0</v>
      </c>
      <c r="BE126" s="2133"/>
      <c r="BF126" s="2129"/>
      <c r="BG126" s="2130"/>
      <c r="BH126" s="2130"/>
      <c r="BI126" s="2130"/>
      <c r="BJ126" s="2131"/>
    </row>
    <row r="127" spans="2:62" ht="20.25" customHeight="1" x14ac:dyDescent="0.15">
      <c r="B127" s="2049">
        <f>B125+1</f>
        <v>57</v>
      </c>
      <c r="C127" s="2121"/>
      <c r="D127" s="2122"/>
      <c r="E127" s="761"/>
      <c r="F127" s="762"/>
      <c r="G127" s="761"/>
      <c r="H127" s="762"/>
      <c r="I127" s="2123"/>
      <c r="J127" s="2124"/>
      <c r="K127" s="2125"/>
      <c r="L127" s="2126"/>
      <c r="M127" s="2126"/>
      <c r="N127" s="2122"/>
      <c r="O127" s="2066"/>
      <c r="P127" s="2067"/>
      <c r="Q127" s="2067"/>
      <c r="R127" s="2067"/>
      <c r="S127" s="2068"/>
      <c r="T127" s="776" t="s">
        <v>887</v>
      </c>
      <c r="U127" s="777"/>
      <c r="V127" s="778"/>
      <c r="W127" s="549"/>
      <c r="X127" s="550"/>
      <c r="Y127" s="550"/>
      <c r="Z127" s="550"/>
      <c r="AA127" s="550"/>
      <c r="AB127" s="550"/>
      <c r="AC127" s="551"/>
      <c r="AD127" s="549"/>
      <c r="AE127" s="550"/>
      <c r="AF127" s="550"/>
      <c r="AG127" s="550"/>
      <c r="AH127" s="550"/>
      <c r="AI127" s="550"/>
      <c r="AJ127" s="551"/>
      <c r="AK127" s="549"/>
      <c r="AL127" s="550"/>
      <c r="AM127" s="550"/>
      <c r="AN127" s="550"/>
      <c r="AO127" s="550"/>
      <c r="AP127" s="550"/>
      <c r="AQ127" s="551"/>
      <c r="AR127" s="549"/>
      <c r="AS127" s="550"/>
      <c r="AT127" s="550"/>
      <c r="AU127" s="550"/>
      <c r="AV127" s="550"/>
      <c r="AW127" s="550"/>
      <c r="AX127" s="551"/>
      <c r="AY127" s="549"/>
      <c r="AZ127" s="550"/>
      <c r="BA127" s="772"/>
      <c r="BB127" s="2127"/>
      <c r="BC127" s="2128"/>
      <c r="BD127" s="2116"/>
      <c r="BE127" s="2117"/>
      <c r="BF127" s="2118"/>
      <c r="BG127" s="2119"/>
      <c r="BH127" s="2119"/>
      <c r="BI127" s="2119"/>
      <c r="BJ127" s="2120"/>
    </row>
    <row r="128" spans="2:62" ht="20.25" customHeight="1" x14ac:dyDescent="0.15">
      <c r="B128" s="2050"/>
      <c r="C128" s="2135"/>
      <c r="D128" s="2136"/>
      <c r="E128" s="779"/>
      <c r="F128" s="780">
        <f>C127</f>
        <v>0</v>
      </c>
      <c r="G128" s="779"/>
      <c r="H128" s="780">
        <f>I127</f>
        <v>0</v>
      </c>
      <c r="I128" s="2137"/>
      <c r="J128" s="2138"/>
      <c r="K128" s="2139"/>
      <c r="L128" s="2140"/>
      <c r="M128" s="2140"/>
      <c r="N128" s="2136"/>
      <c r="O128" s="2066"/>
      <c r="P128" s="2067"/>
      <c r="Q128" s="2067"/>
      <c r="R128" s="2067"/>
      <c r="S128" s="2068"/>
      <c r="T128" s="773" t="s">
        <v>888</v>
      </c>
      <c r="U128" s="774"/>
      <c r="V128" s="775"/>
      <c r="W128" s="557" t="str">
        <f>IF(W127="","",VLOOKUP(W127,[10]シフト記号表!$C$6:$L$47,10,FALSE))</f>
        <v/>
      </c>
      <c r="X128" s="558" t="str">
        <f>IF(X127="","",VLOOKUP(X127,[10]シフト記号表!$C$6:$L$47,10,FALSE))</f>
        <v/>
      </c>
      <c r="Y128" s="558" t="str">
        <f>IF(Y127="","",VLOOKUP(Y127,[10]シフト記号表!$C$6:$L$47,10,FALSE))</f>
        <v/>
      </c>
      <c r="Z128" s="558" t="str">
        <f>IF(Z127="","",VLOOKUP(Z127,[10]シフト記号表!$C$6:$L$47,10,FALSE))</f>
        <v/>
      </c>
      <c r="AA128" s="558" t="str">
        <f>IF(AA127="","",VLOOKUP(AA127,[10]シフト記号表!$C$6:$L$47,10,FALSE))</f>
        <v/>
      </c>
      <c r="AB128" s="558" t="str">
        <f>IF(AB127="","",VLOOKUP(AB127,[10]シフト記号表!$C$6:$L$47,10,FALSE))</f>
        <v/>
      </c>
      <c r="AC128" s="559" t="str">
        <f>IF(AC127="","",VLOOKUP(AC127,[10]シフト記号表!$C$6:$L$47,10,FALSE))</f>
        <v/>
      </c>
      <c r="AD128" s="557" t="str">
        <f>IF(AD127="","",VLOOKUP(AD127,[10]シフト記号表!$C$6:$L$47,10,FALSE))</f>
        <v/>
      </c>
      <c r="AE128" s="558" t="str">
        <f>IF(AE127="","",VLOOKUP(AE127,[10]シフト記号表!$C$6:$L$47,10,FALSE))</f>
        <v/>
      </c>
      <c r="AF128" s="558" t="str">
        <f>IF(AF127="","",VLOOKUP(AF127,[10]シフト記号表!$C$6:$L$47,10,FALSE))</f>
        <v/>
      </c>
      <c r="AG128" s="558" t="str">
        <f>IF(AG127="","",VLOOKUP(AG127,[10]シフト記号表!$C$6:$L$47,10,FALSE))</f>
        <v/>
      </c>
      <c r="AH128" s="558" t="str">
        <f>IF(AH127="","",VLOOKUP(AH127,[10]シフト記号表!$C$6:$L$47,10,FALSE))</f>
        <v/>
      </c>
      <c r="AI128" s="558" t="str">
        <f>IF(AI127="","",VLOOKUP(AI127,[10]シフト記号表!$C$6:$L$47,10,FALSE))</f>
        <v/>
      </c>
      <c r="AJ128" s="559" t="str">
        <f>IF(AJ127="","",VLOOKUP(AJ127,[10]シフト記号表!$C$6:$L$47,10,FALSE))</f>
        <v/>
      </c>
      <c r="AK128" s="557" t="str">
        <f>IF(AK127="","",VLOOKUP(AK127,[10]シフト記号表!$C$6:$L$47,10,FALSE))</f>
        <v/>
      </c>
      <c r="AL128" s="558" t="str">
        <f>IF(AL127="","",VLOOKUP(AL127,[10]シフト記号表!$C$6:$L$47,10,FALSE))</f>
        <v/>
      </c>
      <c r="AM128" s="558" t="str">
        <f>IF(AM127="","",VLOOKUP(AM127,[10]シフト記号表!$C$6:$L$47,10,FALSE))</f>
        <v/>
      </c>
      <c r="AN128" s="558" t="str">
        <f>IF(AN127="","",VLOOKUP(AN127,[10]シフト記号表!$C$6:$L$47,10,FALSE))</f>
        <v/>
      </c>
      <c r="AO128" s="558" t="str">
        <f>IF(AO127="","",VLOOKUP(AO127,[10]シフト記号表!$C$6:$L$47,10,FALSE))</f>
        <v/>
      </c>
      <c r="AP128" s="558" t="str">
        <f>IF(AP127="","",VLOOKUP(AP127,[10]シフト記号表!$C$6:$L$47,10,FALSE))</f>
        <v/>
      </c>
      <c r="AQ128" s="559" t="str">
        <f>IF(AQ127="","",VLOOKUP(AQ127,[10]シフト記号表!$C$6:$L$47,10,FALSE))</f>
        <v/>
      </c>
      <c r="AR128" s="557" t="str">
        <f>IF(AR127="","",VLOOKUP(AR127,[10]シフト記号表!$C$6:$L$47,10,FALSE))</f>
        <v/>
      </c>
      <c r="AS128" s="558" t="str">
        <f>IF(AS127="","",VLOOKUP(AS127,[10]シフト記号表!$C$6:$L$47,10,FALSE))</f>
        <v/>
      </c>
      <c r="AT128" s="558" t="str">
        <f>IF(AT127="","",VLOOKUP(AT127,[10]シフト記号表!$C$6:$L$47,10,FALSE))</f>
        <v/>
      </c>
      <c r="AU128" s="558" t="str">
        <f>IF(AU127="","",VLOOKUP(AU127,[10]シフト記号表!$C$6:$L$47,10,FALSE))</f>
        <v/>
      </c>
      <c r="AV128" s="558" t="str">
        <f>IF(AV127="","",VLOOKUP(AV127,[10]シフト記号表!$C$6:$L$47,10,FALSE))</f>
        <v/>
      </c>
      <c r="AW128" s="558" t="str">
        <f>IF(AW127="","",VLOOKUP(AW127,[10]シフト記号表!$C$6:$L$47,10,FALSE))</f>
        <v/>
      </c>
      <c r="AX128" s="559" t="str">
        <f>IF(AX127="","",VLOOKUP(AX127,[10]シフト記号表!$C$6:$L$47,10,FALSE))</f>
        <v/>
      </c>
      <c r="AY128" s="557" t="str">
        <f>IF(AY127="","",VLOOKUP(AY127,[10]シフト記号表!$C$6:$L$47,10,FALSE))</f>
        <v/>
      </c>
      <c r="AZ128" s="558" t="str">
        <f>IF(AZ127="","",VLOOKUP(AZ127,[10]シフト記号表!$C$6:$L$47,10,FALSE))</f>
        <v/>
      </c>
      <c r="BA128" s="558" t="str">
        <f>IF(BA127="","",VLOOKUP(BA127,[10]シフト記号表!$C$6:$L$47,10,FALSE))</f>
        <v/>
      </c>
      <c r="BB128" s="2132">
        <f>IF($BE$3="４週",SUM(W128:AX128),IF($BE$3="暦月",SUM(W128:BA128),""))</f>
        <v>0</v>
      </c>
      <c r="BC128" s="2133"/>
      <c r="BD128" s="2134">
        <f>IF($BE$3="４週",BB128/4,IF($BE$3="暦月",(BB128/($BE$8/7)),""))</f>
        <v>0</v>
      </c>
      <c r="BE128" s="2133"/>
      <c r="BF128" s="2129"/>
      <c r="BG128" s="2130"/>
      <c r="BH128" s="2130"/>
      <c r="BI128" s="2130"/>
      <c r="BJ128" s="2131"/>
    </row>
    <row r="129" spans="2:62" ht="20.25" customHeight="1" x14ac:dyDescent="0.15">
      <c r="B129" s="2049">
        <f>B127+1</f>
        <v>58</v>
      </c>
      <c r="C129" s="2121"/>
      <c r="D129" s="2122"/>
      <c r="E129" s="761"/>
      <c r="F129" s="762"/>
      <c r="G129" s="761"/>
      <c r="H129" s="762"/>
      <c r="I129" s="2123"/>
      <c r="J129" s="2124"/>
      <c r="K129" s="2125"/>
      <c r="L129" s="2126"/>
      <c r="M129" s="2126"/>
      <c r="N129" s="2122"/>
      <c r="O129" s="2066"/>
      <c r="P129" s="2067"/>
      <c r="Q129" s="2067"/>
      <c r="R129" s="2067"/>
      <c r="S129" s="2068"/>
      <c r="T129" s="776" t="s">
        <v>887</v>
      </c>
      <c r="U129" s="777"/>
      <c r="V129" s="778"/>
      <c r="W129" s="549"/>
      <c r="X129" s="550"/>
      <c r="Y129" s="550"/>
      <c r="Z129" s="550"/>
      <c r="AA129" s="550"/>
      <c r="AB129" s="550"/>
      <c r="AC129" s="551"/>
      <c r="AD129" s="549"/>
      <c r="AE129" s="550"/>
      <c r="AF129" s="550"/>
      <c r="AG129" s="550"/>
      <c r="AH129" s="550"/>
      <c r="AI129" s="550"/>
      <c r="AJ129" s="551"/>
      <c r="AK129" s="549"/>
      <c r="AL129" s="550"/>
      <c r="AM129" s="550"/>
      <c r="AN129" s="550"/>
      <c r="AO129" s="550"/>
      <c r="AP129" s="550"/>
      <c r="AQ129" s="551"/>
      <c r="AR129" s="549"/>
      <c r="AS129" s="550"/>
      <c r="AT129" s="550"/>
      <c r="AU129" s="550"/>
      <c r="AV129" s="550"/>
      <c r="AW129" s="550"/>
      <c r="AX129" s="551"/>
      <c r="AY129" s="549"/>
      <c r="AZ129" s="550"/>
      <c r="BA129" s="772"/>
      <c r="BB129" s="2127"/>
      <c r="BC129" s="2128"/>
      <c r="BD129" s="2116"/>
      <c r="BE129" s="2117"/>
      <c r="BF129" s="2118"/>
      <c r="BG129" s="2119"/>
      <c r="BH129" s="2119"/>
      <c r="BI129" s="2119"/>
      <c r="BJ129" s="2120"/>
    </row>
    <row r="130" spans="2:62" ht="20.25" customHeight="1" x14ac:dyDescent="0.15">
      <c r="B130" s="2050"/>
      <c r="C130" s="2135"/>
      <c r="D130" s="2136"/>
      <c r="E130" s="779"/>
      <c r="F130" s="780">
        <f>C129</f>
        <v>0</v>
      </c>
      <c r="G130" s="779"/>
      <c r="H130" s="780">
        <f>I129</f>
        <v>0</v>
      </c>
      <c r="I130" s="2137"/>
      <c r="J130" s="2138"/>
      <c r="K130" s="2139"/>
      <c r="L130" s="2140"/>
      <c r="M130" s="2140"/>
      <c r="N130" s="2136"/>
      <c r="O130" s="2066"/>
      <c r="P130" s="2067"/>
      <c r="Q130" s="2067"/>
      <c r="R130" s="2067"/>
      <c r="S130" s="2068"/>
      <c r="T130" s="773" t="s">
        <v>888</v>
      </c>
      <c r="U130" s="774"/>
      <c r="V130" s="775"/>
      <c r="W130" s="557" t="str">
        <f>IF(W129="","",VLOOKUP(W129,[10]シフト記号表!$C$6:$L$47,10,FALSE))</f>
        <v/>
      </c>
      <c r="X130" s="558" t="str">
        <f>IF(X129="","",VLOOKUP(X129,[10]シフト記号表!$C$6:$L$47,10,FALSE))</f>
        <v/>
      </c>
      <c r="Y130" s="558" t="str">
        <f>IF(Y129="","",VLOOKUP(Y129,[10]シフト記号表!$C$6:$L$47,10,FALSE))</f>
        <v/>
      </c>
      <c r="Z130" s="558" t="str">
        <f>IF(Z129="","",VLOOKUP(Z129,[10]シフト記号表!$C$6:$L$47,10,FALSE))</f>
        <v/>
      </c>
      <c r="AA130" s="558" t="str">
        <f>IF(AA129="","",VLOOKUP(AA129,[10]シフト記号表!$C$6:$L$47,10,FALSE))</f>
        <v/>
      </c>
      <c r="AB130" s="558" t="str">
        <f>IF(AB129="","",VLOOKUP(AB129,[10]シフト記号表!$C$6:$L$47,10,FALSE))</f>
        <v/>
      </c>
      <c r="AC130" s="559" t="str">
        <f>IF(AC129="","",VLOOKUP(AC129,[10]シフト記号表!$C$6:$L$47,10,FALSE))</f>
        <v/>
      </c>
      <c r="AD130" s="557" t="str">
        <f>IF(AD129="","",VLOOKUP(AD129,[10]シフト記号表!$C$6:$L$47,10,FALSE))</f>
        <v/>
      </c>
      <c r="AE130" s="558" t="str">
        <f>IF(AE129="","",VLOOKUP(AE129,[10]シフト記号表!$C$6:$L$47,10,FALSE))</f>
        <v/>
      </c>
      <c r="AF130" s="558" t="str">
        <f>IF(AF129="","",VLOOKUP(AF129,[10]シフト記号表!$C$6:$L$47,10,FALSE))</f>
        <v/>
      </c>
      <c r="AG130" s="558" t="str">
        <f>IF(AG129="","",VLOOKUP(AG129,[10]シフト記号表!$C$6:$L$47,10,FALSE))</f>
        <v/>
      </c>
      <c r="AH130" s="558" t="str">
        <f>IF(AH129="","",VLOOKUP(AH129,[10]シフト記号表!$C$6:$L$47,10,FALSE))</f>
        <v/>
      </c>
      <c r="AI130" s="558" t="str">
        <f>IF(AI129="","",VLOOKUP(AI129,[10]シフト記号表!$C$6:$L$47,10,FALSE))</f>
        <v/>
      </c>
      <c r="AJ130" s="559" t="str">
        <f>IF(AJ129="","",VLOOKUP(AJ129,[10]シフト記号表!$C$6:$L$47,10,FALSE))</f>
        <v/>
      </c>
      <c r="AK130" s="557" t="str">
        <f>IF(AK129="","",VLOOKUP(AK129,[10]シフト記号表!$C$6:$L$47,10,FALSE))</f>
        <v/>
      </c>
      <c r="AL130" s="558" t="str">
        <f>IF(AL129="","",VLOOKUP(AL129,[10]シフト記号表!$C$6:$L$47,10,FALSE))</f>
        <v/>
      </c>
      <c r="AM130" s="558" t="str">
        <f>IF(AM129="","",VLOOKUP(AM129,[10]シフト記号表!$C$6:$L$47,10,FALSE))</f>
        <v/>
      </c>
      <c r="AN130" s="558" t="str">
        <f>IF(AN129="","",VLOOKUP(AN129,[10]シフト記号表!$C$6:$L$47,10,FALSE))</f>
        <v/>
      </c>
      <c r="AO130" s="558" t="str">
        <f>IF(AO129="","",VLOOKUP(AO129,[10]シフト記号表!$C$6:$L$47,10,FALSE))</f>
        <v/>
      </c>
      <c r="AP130" s="558" t="str">
        <f>IF(AP129="","",VLOOKUP(AP129,[10]シフト記号表!$C$6:$L$47,10,FALSE))</f>
        <v/>
      </c>
      <c r="AQ130" s="559" t="str">
        <f>IF(AQ129="","",VLOOKUP(AQ129,[10]シフト記号表!$C$6:$L$47,10,FALSE))</f>
        <v/>
      </c>
      <c r="AR130" s="557" t="str">
        <f>IF(AR129="","",VLOOKUP(AR129,[10]シフト記号表!$C$6:$L$47,10,FALSE))</f>
        <v/>
      </c>
      <c r="AS130" s="558" t="str">
        <f>IF(AS129="","",VLOOKUP(AS129,[10]シフト記号表!$C$6:$L$47,10,FALSE))</f>
        <v/>
      </c>
      <c r="AT130" s="558" t="str">
        <f>IF(AT129="","",VLOOKUP(AT129,[10]シフト記号表!$C$6:$L$47,10,FALSE))</f>
        <v/>
      </c>
      <c r="AU130" s="558" t="str">
        <f>IF(AU129="","",VLOOKUP(AU129,[10]シフト記号表!$C$6:$L$47,10,FALSE))</f>
        <v/>
      </c>
      <c r="AV130" s="558" t="str">
        <f>IF(AV129="","",VLOOKUP(AV129,[10]シフト記号表!$C$6:$L$47,10,FALSE))</f>
        <v/>
      </c>
      <c r="AW130" s="558" t="str">
        <f>IF(AW129="","",VLOOKUP(AW129,[10]シフト記号表!$C$6:$L$47,10,FALSE))</f>
        <v/>
      </c>
      <c r="AX130" s="559" t="str">
        <f>IF(AX129="","",VLOOKUP(AX129,[10]シフト記号表!$C$6:$L$47,10,FALSE))</f>
        <v/>
      </c>
      <c r="AY130" s="557" t="str">
        <f>IF(AY129="","",VLOOKUP(AY129,[10]シフト記号表!$C$6:$L$47,10,FALSE))</f>
        <v/>
      </c>
      <c r="AZ130" s="558" t="str">
        <f>IF(AZ129="","",VLOOKUP(AZ129,[10]シフト記号表!$C$6:$L$47,10,FALSE))</f>
        <v/>
      </c>
      <c r="BA130" s="558" t="str">
        <f>IF(BA129="","",VLOOKUP(BA129,[10]シフト記号表!$C$6:$L$47,10,FALSE))</f>
        <v/>
      </c>
      <c r="BB130" s="2132">
        <f>IF($BE$3="４週",SUM(W130:AX130),IF($BE$3="暦月",SUM(W130:BA130),""))</f>
        <v>0</v>
      </c>
      <c r="BC130" s="2133"/>
      <c r="BD130" s="2134">
        <f>IF($BE$3="４週",BB130/4,IF($BE$3="暦月",(BB130/($BE$8/7)),""))</f>
        <v>0</v>
      </c>
      <c r="BE130" s="2133"/>
      <c r="BF130" s="2129"/>
      <c r="BG130" s="2130"/>
      <c r="BH130" s="2130"/>
      <c r="BI130" s="2130"/>
      <c r="BJ130" s="2131"/>
    </row>
    <row r="131" spans="2:62" ht="20.25" customHeight="1" x14ac:dyDescent="0.15">
      <c r="B131" s="2049">
        <f>B129+1</f>
        <v>59</v>
      </c>
      <c r="C131" s="2121"/>
      <c r="D131" s="2122"/>
      <c r="E131" s="761"/>
      <c r="F131" s="762"/>
      <c r="G131" s="761"/>
      <c r="H131" s="762"/>
      <c r="I131" s="2123"/>
      <c r="J131" s="2124"/>
      <c r="K131" s="2125"/>
      <c r="L131" s="2126"/>
      <c r="M131" s="2126"/>
      <c r="N131" s="2122"/>
      <c r="O131" s="2066"/>
      <c r="P131" s="2067"/>
      <c r="Q131" s="2067"/>
      <c r="R131" s="2067"/>
      <c r="S131" s="2068"/>
      <c r="T131" s="776" t="s">
        <v>887</v>
      </c>
      <c r="U131" s="777"/>
      <c r="V131" s="778"/>
      <c r="W131" s="549"/>
      <c r="X131" s="550"/>
      <c r="Y131" s="550"/>
      <c r="Z131" s="550"/>
      <c r="AA131" s="550"/>
      <c r="AB131" s="550"/>
      <c r="AC131" s="551"/>
      <c r="AD131" s="549"/>
      <c r="AE131" s="550"/>
      <c r="AF131" s="550"/>
      <c r="AG131" s="550"/>
      <c r="AH131" s="550"/>
      <c r="AI131" s="550"/>
      <c r="AJ131" s="551"/>
      <c r="AK131" s="549"/>
      <c r="AL131" s="550"/>
      <c r="AM131" s="550"/>
      <c r="AN131" s="550"/>
      <c r="AO131" s="550"/>
      <c r="AP131" s="550"/>
      <c r="AQ131" s="551"/>
      <c r="AR131" s="549"/>
      <c r="AS131" s="550"/>
      <c r="AT131" s="550"/>
      <c r="AU131" s="550"/>
      <c r="AV131" s="550"/>
      <c r="AW131" s="550"/>
      <c r="AX131" s="551"/>
      <c r="AY131" s="549"/>
      <c r="AZ131" s="550"/>
      <c r="BA131" s="772"/>
      <c r="BB131" s="2127"/>
      <c r="BC131" s="2128"/>
      <c r="BD131" s="2116"/>
      <c r="BE131" s="2117"/>
      <c r="BF131" s="2118"/>
      <c r="BG131" s="2119"/>
      <c r="BH131" s="2119"/>
      <c r="BI131" s="2119"/>
      <c r="BJ131" s="2120"/>
    </row>
    <row r="132" spans="2:62" ht="20.25" customHeight="1" x14ac:dyDescent="0.15">
      <c r="B132" s="2050"/>
      <c r="C132" s="2135"/>
      <c r="D132" s="2136"/>
      <c r="E132" s="779"/>
      <c r="F132" s="780">
        <f>C131</f>
        <v>0</v>
      </c>
      <c r="G132" s="779"/>
      <c r="H132" s="780">
        <f>I131</f>
        <v>0</v>
      </c>
      <c r="I132" s="2137"/>
      <c r="J132" s="2138"/>
      <c r="K132" s="2139"/>
      <c r="L132" s="2140"/>
      <c r="M132" s="2140"/>
      <c r="N132" s="2136"/>
      <c r="O132" s="2066"/>
      <c r="P132" s="2067"/>
      <c r="Q132" s="2067"/>
      <c r="R132" s="2067"/>
      <c r="S132" s="2068"/>
      <c r="T132" s="773" t="s">
        <v>888</v>
      </c>
      <c r="U132" s="774"/>
      <c r="V132" s="775"/>
      <c r="W132" s="557" t="str">
        <f>IF(W131="","",VLOOKUP(W131,[10]シフト記号表!$C$6:$L$47,10,FALSE))</f>
        <v/>
      </c>
      <c r="X132" s="558" t="str">
        <f>IF(X131="","",VLOOKUP(X131,[10]シフト記号表!$C$6:$L$47,10,FALSE))</f>
        <v/>
      </c>
      <c r="Y132" s="558" t="str">
        <f>IF(Y131="","",VLOOKUP(Y131,[10]シフト記号表!$C$6:$L$47,10,FALSE))</f>
        <v/>
      </c>
      <c r="Z132" s="558" t="str">
        <f>IF(Z131="","",VLOOKUP(Z131,[10]シフト記号表!$C$6:$L$47,10,FALSE))</f>
        <v/>
      </c>
      <c r="AA132" s="558" t="str">
        <f>IF(AA131="","",VLOOKUP(AA131,[10]シフト記号表!$C$6:$L$47,10,FALSE))</f>
        <v/>
      </c>
      <c r="AB132" s="558" t="str">
        <f>IF(AB131="","",VLOOKUP(AB131,[10]シフト記号表!$C$6:$L$47,10,FALSE))</f>
        <v/>
      </c>
      <c r="AC132" s="559" t="str">
        <f>IF(AC131="","",VLOOKUP(AC131,[10]シフト記号表!$C$6:$L$47,10,FALSE))</f>
        <v/>
      </c>
      <c r="AD132" s="557" t="str">
        <f>IF(AD131="","",VLOOKUP(AD131,[10]シフト記号表!$C$6:$L$47,10,FALSE))</f>
        <v/>
      </c>
      <c r="AE132" s="558" t="str">
        <f>IF(AE131="","",VLOOKUP(AE131,[10]シフト記号表!$C$6:$L$47,10,FALSE))</f>
        <v/>
      </c>
      <c r="AF132" s="558" t="str">
        <f>IF(AF131="","",VLOOKUP(AF131,[10]シフト記号表!$C$6:$L$47,10,FALSE))</f>
        <v/>
      </c>
      <c r="AG132" s="558" t="str">
        <f>IF(AG131="","",VLOOKUP(AG131,[10]シフト記号表!$C$6:$L$47,10,FALSE))</f>
        <v/>
      </c>
      <c r="AH132" s="558" t="str">
        <f>IF(AH131="","",VLOOKUP(AH131,[10]シフト記号表!$C$6:$L$47,10,FALSE))</f>
        <v/>
      </c>
      <c r="AI132" s="558" t="str">
        <f>IF(AI131="","",VLOOKUP(AI131,[10]シフト記号表!$C$6:$L$47,10,FALSE))</f>
        <v/>
      </c>
      <c r="AJ132" s="559" t="str">
        <f>IF(AJ131="","",VLOOKUP(AJ131,[10]シフト記号表!$C$6:$L$47,10,FALSE))</f>
        <v/>
      </c>
      <c r="AK132" s="557" t="str">
        <f>IF(AK131="","",VLOOKUP(AK131,[10]シフト記号表!$C$6:$L$47,10,FALSE))</f>
        <v/>
      </c>
      <c r="AL132" s="558" t="str">
        <f>IF(AL131="","",VLOOKUP(AL131,[10]シフト記号表!$C$6:$L$47,10,FALSE))</f>
        <v/>
      </c>
      <c r="AM132" s="558" t="str">
        <f>IF(AM131="","",VLOOKUP(AM131,[10]シフト記号表!$C$6:$L$47,10,FALSE))</f>
        <v/>
      </c>
      <c r="AN132" s="558" t="str">
        <f>IF(AN131="","",VLOOKUP(AN131,[10]シフト記号表!$C$6:$L$47,10,FALSE))</f>
        <v/>
      </c>
      <c r="AO132" s="558" t="str">
        <f>IF(AO131="","",VLOOKUP(AO131,[10]シフト記号表!$C$6:$L$47,10,FALSE))</f>
        <v/>
      </c>
      <c r="AP132" s="558" t="str">
        <f>IF(AP131="","",VLOOKUP(AP131,[10]シフト記号表!$C$6:$L$47,10,FALSE))</f>
        <v/>
      </c>
      <c r="AQ132" s="559" t="str">
        <f>IF(AQ131="","",VLOOKUP(AQ131,[10]シフト記号表!$C$6:$L$47,10,FALSE))</f>
        <v/>
      </c>
      <c r="AR132" s="557" t="str">
        <f>IF(AR131="","",VLOOKUP(AR131,[10]シフト記号表!$C$6:$L$47,10,FALSE))</f>
        <v/>
      </c>
      <c r="AS132" s="558" t="str">
        <f>IF(AS131="","",VLOOKUP(AS131,[10]シフト記号表!$C$6:$L$47,10,FALSE))</f>
        <v/>
      </c>
      <c r="AT132" s="558" t="str">
        <f>IF(AT131="","",VLOOKUP(AT131,[10]シフト記号表!$C$6:$L$47,10,FALSE))</f>
        <v/>
      </c>
      <c r="AU132" s="558" t="str">
        <f>IF(AU131="","",VLOOKUP(AU131,[10]シフト記号表!$C$6:$L$47,10,FALSE))</f>
        <v/>
      </c>
      <c r="AV132" s="558" t="str">
        <f>IF(AV131="","",VLOOKUP(AV131,[10]シフト記号表!$C$6:$L$47,10,FALSE))</f>
        <v/>
      </c>
      <c r="AW132" s="558" t="str">
        <f>IF(AW131="","",VLOOKUP(AW131,[10]シフト記号表!$C$6:$L$47,10,FALSE))</f>
        <v/>
      </c>
      <c r="AX132" s="559" t="str">
        <f>IF(AX131="","",VLOOKUP(AX131,[10]シフト記号表!$C$6:$L$47,10,FALSE))</f>
        <v/>
      </c>
      <c r="AY132" s="557" t="str">
        <f>IF(AY131="","",VLOOKUP(AY131,[10]シフト記号表!$C$6:$L$47,10,FALSE))</f>
        <v/>
      </c>
      <c r="AZ132" s="558" t="str">
        <f>IF(AZ131="","",VLOOKUP(AZ131,[10]シフト記号表!$C$6:$L$47,10,FALSE))</f>
        <v/>
      </c>
      <c r="BA132" s="558" t="str">
        <f>IF(BA131="","",VLOOKUP(BA131,[10]シフト記号表!$C$6:$L$47,10,FALSE))</f>
        <v/>
      </c>
      <c r="BB132" s="2132">
        <f>IF($BE$3="４週",SUM(W132:AX132),IF($BE$3="暦月",SUM(W132:BA132),""))</f>
        <v>0</v>
      </c>
      <c r="BC132" s="2133"/>
      <c r="BD132" s="2134">
        <f>IF($BE$3="４週",BB132/4,IF($BE$3="暦月",(BB132/($BE$8/7)),""))</f>
        <v>0</v>
      </c>
      <c r="BE132" s="2133"/>
      <c r="BF132" s="2129"/>
      <c r="BG132" s="2130"/>
      <c r="BH132" s="2130"/>
      <c r="BI132" s="2130"/>
      <c r="BJ132" s="2131"/>
    </row>
    <row r="133" spans="2:62" ht="20.25" customHeight="1" x14ac:dyDescent="0.15">
      <c r="B133" s="2049">
        <f>B131+1</f>
        <v>60</v>
      </c>
      <c r="C133" s="2121"/>
      <c r="D133" s="2122"/>
      <c r="E133" s="761"/>
      <c r="F133" s="762"/>
      <c r="G133" s="761"/>
      <c r="H133" s="762"/>
      <c r="I133" s="2123"/>
      <c r="J133" s="2124"/>
      <c r="K133" s="2125"/>
      <c r="L133" s="2126"/>
      <c r="M133" s="2126"/>
      <c r="N133" s="2122"/>
      <c r="O133" s="2066"/>
      <c r="P133" s="2067"/>
      <c r="Q133" s="2067"/>
      <c r="R133" s="2067"/>
      <c r="S133" s="2068"/>
      <c r="T133" s="776" t="s">
        <v>887</v>
      </c>
      <c r="U133" s="777"/>
      <c r="V133" s="778"/>
      <c r="W133" s="549"/>
      <c r="X133" s="550"/>
      <c r="Y133" s="550"/>
      <c r="Z133" s="550"/>
      <c r="AA133" s="550"/>
      <c r="AB133" s="550"/>
      <c r="AC133" s="551"/>
      <c r="AD133" s="549"/>
      <c r="AE133" s="550"/>
      <c r="AF133" s="550"/>
      <c r="AG133" s="550"/>
      <c r="AH133" s="550"/>
      <c r="AI133" s="550"/>
      <c r="AJ133" s="551"/>
      <c r="AK133" s="549"/>
      <c r="AL133" s="550"/>
      <c r="AM133" s="550"/>
      <c r="AN133" s="550"/>
      <c r="AO133" s="550"/>
      <c r="AP133" s="550"/>
      <c r="AQ133" s="551"/>
      <c r="AR133" s="549"/>
      <c r="AS133" s="550"/>
      <c r="AT133" s="550"/>
      <c r="AU133" s="550"/>
      <c r="AV133" s="550"/>
      <c r="AW133" s="550"/>
      <c r="AX133" s="551"/>
      <c r="AY133" s="549"/>
      <c r="AZ133" s="550"/>
      <c r="BA133" s="772"/>
      <c r="BB133" s="2127"/>
      <c r="BC133" s="2128"/>
      <c r="BD133" s="2116"/>
      <c r="BE133" s="2117"/>
      <c r="BF133" s="2118"/>
      <c r="BG133" s="2119"/>
      <c r="BH133" s="2119"/>
      <c r="BI133" s="2119"/>
      <c r="BJ133" s="2120"/>
    </row>
    <row r="134" spans="2:62" ht="20.25" customHeight="1" x14ac:dyDescent="0.15">
      <c r="B134" s="2050"/>
      <c r="C134" s="2135"/>
      <c r="D134" s="2136"/>
      <c r="E134" s="779"/>
      <c r="F134" s="780">
        <f>C133</f>
        <v>0</v>
      </c>
      <c r="G134" s="779"/>
      <c r="H134" s="780">
        <f>I133</f>
        <v>0</v>
      </c>
      <c r="I134" s="2137"/>
      <c r="J134" s="2138"/>
      <c r="K134" s="2139"/>
      <c r="L134" s="2140"/>
      <c r="M134" s="2140"/>
      <c r="N134" s="2136"/>
      <c r="O134" s="2066"/>
      <c r="P134" s="2067"/>
      <c r="Q134" s="2067"/>
      <c r="R134" s="2067"/>
      <c r="S134" s="2068"/>
      <c r="T134" s="773" t="s">
        <v>888</v>
      </c>
      <c r="U134" s="774"/>
      <c r="V134" s="775"/>
      <c r="W134" s="557" t="str">
        <f>IF(W133="","",VLOOKUP(W133,[10]シフト記号表!$C$6:$L$47,10,FALSE))</f>
        <v/>
      </c>
      <c r="X134" s="558" t="str">
        <f>IF(X133="","",VLOOKUP(X133,[10]シフト記号表!$C$6:$L$47,10,FALSE))</f>
        <v/>
      </c>
      <c r="Y134" s="558" t="str">
        <f>IF(Y133="","",VLOOKUP(Y133,[10]シフト記号表!$C$6:$L$47,10,FALSE))</f>
        <v/>
      </c>
      <c r="Z134" s="558" t="str">
        <f>IF(Z133="","",VLOOKUP(Z133,[10]シフト記号表!$C$6:$L$47,10,FALSE))</f>
        <v/>
      </c>
      <c r="AA134" s="558" t="str">
        <f>IF(AA133="","",VLOOKUP(AA133,[10]シフト記号表!$C$6:$L$47,10,FALSE))</f>
        <v/>
      </c>
      <c r="AB134" s="558" t="str">
        <f>IF(AB133="","",VLOOKUP(AB133,[10]シフト記号表!$C$6:$L$47,10,FALSE))</f>
        <v/>
      </c>
      <c r="AC134" s="559" t="str">
        <f>IF(AC133="","",VLOOKUP(AC133,[10]シフト記号表!$C$6:$L$47,10,FALSE))</f>
        <v/>
      </c>
      <c r="AD134" s="557" t="str">
        <f>IF(AD133="","",VLOOKUP(AD133,[10]シフト記号表!$C$6:$L$47,10,FALSE))</f>
        <v/>
      </c>
      <c r="AE134" s="558" t="str">
        <f>IF(AE133="","",VLOOKUP(AE133,[10]シフト記号表!$C$6:$L$47,10,FALSE))</f>
        <v/>
      </c>
      <c r="AF134" s="558" t="str">
        <f>IF(AF133="","",VLOOKUP(AF133,[10]シフト記号表!$C$6:$L$47,10,FALSE))</f>
        <v/>
      </c>
      <c r="AG134" s="558" t="str">
        <f>IF(AG133="","",VLOOKUP(AG133,[10]シフト記号表!$C$6:$L$47,10,FALSE))</f>
        <v/>
      </c>
      <c r="AH134" s="558" t="str">
        <f>IF(AH133="","",VLOOKUP(AH133,[10]シフト記号表!$C$6:$L$47,10,FALSE))</f>
        <v/>
      </c>
      <c r="AI134" s="558" t="str">
        <f>IF(AI133="","",VLOOKUP(AI133,[10]シフト記号表!$C$6:$L$47,10,FALSE))</f>
        <v/>
      </c>
      <c r="AJ134" s="559" t="str">
        <f>IF(AJ133="","",VLOOKUP(AJ133,[10]シフト記号表!$C$6:$L$47,10,FALSE))</f>
        <v/>
      </c>
      <c r="AK134" s="557" t="str">
        <f>IF(AK133="","",VLOOKUP(AK133,[10]シフト記号表!$C$6:$L$47,10,FALSE))</f>
        <v/>
      </c>
      <c r="AL134" s="558" t="str">
        <f>IF(AL133="","",VLOOKUP(AL133,[10]シフト記号表!$C$6:$L$47,10,FALSE))</f>
        <v/>
      </c>
      <c r="AM134" s="558" t="str">
        <f>IF(AM133="","",VLOOKUP(AM133,[10]シフト記号表!$C$6:$L$47,10,FALSE))</f>
        <v/>
      </c>
      <c r="AN134" s="558" t="str">
        <f>IF(AN133="","",VLOOKUP(AN133,[10]シフト記号表!$C$6:$L$47,10,FALSE))</f>
        <v/>
      </c>
      <c r="AO134" s="558" t="str">
        <f>IF(AO133="","",VLOOKUP(AO133,[10]シフト記号表!$C$6:$L$47,10,FALSE))</f>
        <v/>
      </c>
      <c r="AP134" s="558" t="str">
        <f>IF(AP133="","",VLOOKUP(AP133,[10]シフト記号表!$C$6:$L$47,10,FALSE))</f>
        <v/>
      </c>
      <c r="AQ134" s="559" t="str">
        <f>IF(AQ133="","",VLOOKUP(AQ133,[10]シフト記号表!$C$6:$L$47,10,FALSE))</f>
        <v/>
      </c>
      <c r="AR134" s="557" t="str">
        <f>IF(AR133="","",VLOOKUP(AR133,[10]シフト記号表!$C$6:$L$47,10,FALSE))</f>
        <v/>
      </c>
      <c r="AS134" s="558" t="str">
        <f>IF(AS133="","",VLOOKUP(AS133,[10]シフト記号表!$C$6:$L$47,10,FALSE))</f>
        <v/>
      </c>
      <c r="AT134" s="558" t="str">
        <f>IF(AT133="","",VLOOKUP(AT133,[10]シフト記号表!$C$6:$L$47,10,FALSE))</f>
        <v/>
      </c>
      <c r="AU134" s="558" t="str">
        <f>IF(AU133="","",VLOOKUP(AU133,[10]シフト記号表!$C$6:$L$47,10,FALSE))</f>
        <v/>
      </c>
      <c r="AV134" s="558" t="str">
        <f>IF(AV133="","",VLOOKUP(AV133,[10]シフト記号表!$C$6:$L$47,10,FALSE))</f>
        <v/>
      </c>
      <c r="AW134" s="558" t="str">
        <f>IF(AW133="","",VLOOKUP(AW133,[10]シフト記号表!$C$6:$L$47,10,FALSE))</f>
        <v/>
      </c>
      <c r="AX134" s="559" t="str">
        <f>IF(AX133="","",VLOOKUP(AX133,[10]シフト記号表!$C$6:$L$47,10,FALSE))</f>
        <v/>
      </c>
      <c r="AY134" s="557" t="str">
        <f>IF(AY133="","",VLOOKUP(AY133,[10]シフト記号表!$C$6:$L$47,10,FALSE))</f>
        <v/>
      </c>
      <c r="AZ134" s="558" t="str">
        <f>IF(AZ133="","",VLOOKUP(AZ133,[10]シフト記号表!$C$6:$L$47,10,FALSE))</f>
        <v/>
      </c>
      <c r="BA134" s="558" t="str">
        <f>IF(BA133="","",VLOOKUP(BA133,[10]シフト記号表!$C$6:$L$47,10,FALSE))</f>
        <v/>
      </c>
      <c r="BB134" s="2132">
        <f>IF($BE$3="４週",SUM(W134:AX134),IF($BE$3="暦月",SUM(W134:BA134),""))</f>
        <v>0</v>
      </c>
      <c r="BC134" s="2133"/>
      <c r="BD134" s="2134">
        <f>IF($BE$3="４週",BB134/4,IF($BE$3="暦月",(BB134/($BE$8/7)),""))</f>
        <v>0</v>
      </c>
      <c r="BE134" s="2133"/>
      <c r="BF134" s="2129"/>
      <c r="BG134" s="2130"/>
      <c r="BH134" s="2130"/>
      <c r="BI134" s="2130"/>
      <c r="BJ134" s="2131"/>
    </row>
    <row r="135" spans="2:62" ht="20.25" customHeight="1" x14ac:dyDescent="0.15">
      <c r="B135" s="2049">
        <f>B133+1</f>
        <v>61</v>
      </c>
      <c r="C135" s="2121"/>
      <c r="D135" s="2122"/>
      <c r="E135" s="761"/>
      <c r="F135" s="762"/>
      <c r="G135" s="761"/>
      <c r="H135" s="762"/>
      <c r="I135" s="2123"/>
      <c r="J135" s="2124"/>
      <c r="K135" s="2125"/>
      <c r="L135" s="2126"/>
      <c r="M135" s="2126"/>
      <c r="N135" s="2122"/>
      <c r="O135" s="2066"/>
      <c r="P135" s="2067"/>
      <c r="Q135" s="2067"/>
      <c r="R135" s="2067"/>
      <c r="S135" s="2068"/>
      <c r="T135" s="776" t="s">
        <v>887</v>
      </c>
      <c r="U135" s="777"/>
      <c r="V135" s="778"/>
      <c r="W135" s="549"/>
      <c r="X135" s="550"/>
      <c r="Y135" s="550"/>
      <c r="Z135" s="550"/>
      <c r="AA135" s="550"/>
      <c r="AB135" s="550"/>
      <c r="AC135" s="551"/>
      <c r="AD135" s="549"/>
      <c r="AE135" s="550"/>
      <c r="AF135" s="550"/>
      <c r="AG135" s="550"/>
      <c r="AH135" s="550"/>
      <c r="AI135" s="550"/>
      <c r="AJ135" s="551"/>
      <c r="AK135" s="549"/>
      <c r="AL135" s="550"/>
      <c r="AM135" s="550"/>
      <c r="AN135" s="550"/>
      <c r="AO135" s="550"/>
      <c r="AP135" s="550"/>
      <c r="AQ135" s="551"/>
      <c r="AR135" s="549"/>
      <c r="AS135" s="550"/>
      <c r="AT135" s="550"/>
      <c r="AU135" s="550"/>
      <c r="AV135" s="550"/>
      <c r="AW135" s="550"/>
      <c r="AX135" s="551"/>
      <c r="AY135" s="549"/>
      <c r="AZ135" s="550"/>
      <c r="BA135" s="772"/>
      <c r="BB135" s="2127"/>
      <c r="BC135" s="2128"/>
      <c r="BD135" s="2116"/>
      <c r="BE135" s="2117"/>
      <c r="BF135" s="2118"/>
      <c r="BG135" s="2119"/>
      <c r="BH135" s="2119"/>
      <c r="BI135" s="2119"/>
      <c r="BJ135" s="2120"/>
    </row>
    <row r="136" spans="2:62" ht="20.25" customHeight="1" x14ac:dyDescent="0.15">
      <c r="B136" s="2050"/>
      <c r="C136" s="2135"/>
      <c r="D136" s="2136"/>
      <c r="E136" s="779"/>
      <c r="F136" s="780">
        <f>C135</f>
        <v>0</v>
      </c>
      <c r="G136" s="779"/>
      <c r="H136" s="780">
        <f>I135</f>
        <v>0</v>
      </c>
      <c r="I136" s="2137"/>
      <c r="J136" s="2138"/>
      <c r="K136" s="2139"/>
      <c r="L136" s="2140"/>
      <c r="M136" s="2140"/>
      <c r="N136" s="2136"/>
      <c r="O136" s="2066"/>
      <c r="P136" s="2067"/>
      <c r="Q136" s="2067"/>
      <c r="R136" s="2067"/>
      <c r="S136" s="2068"/>
      <c r="T136" s="773" t="s">
        <v>888</v>
      </c>
      <c r="U136" s="774"/>
      <c r="V136" s="775"/>
      <c r="W136" s="557" t="str">
        <f>IF(W135="","",VLOOKUP(W135,[10]シフト記号表!$C$6:$L$47,10,FALSE))</f>
        <v/>
      </c>
      <c r="X136" s="558" t="str">
        <f>IF(X135="","",VLOOKUP(X135,[10]シフト記号表!$C$6:$L$47,10,FALSE))</f>
        <v/>
      </c>
      <c r="Y136" s="558" t="str">
        <f>IF(Y135="","",VLOOKUP(Y135,[10]シフト記号表!$C$6:$L$47,10,FALSE))</f>
        <v/>
      </c>
      <c r="Z136" s="558" t="str">
        <f>IF(Z135="","",VLOOKUP(Z135,[10]シフト記号表!$C$6:$L$47,10,FALSE))</f>
        <v/>
      </c>
      <c r="AA136" s="558" t="str">
        <f>IF(AA135="","",VLOOKUP(AA135,[10]シフト記号表!$C$6:$L$47,10,FALSE))</f>
        <v/>
      </c>
      <c r="AB136" s="558" t="str">
        <f>IF(AB135="","",VLOOKUP(AB135,[10]シフト記号表!$C$6:$L$47,10,FALSE))</f>
        <v/>
      </c>
      <c r="AC136" s="559" t="str">
        <f>IF(AC135="","",VLOOKUP(AC135,[10]シフト記号表!$C$6:$L$47,10,FALSE))</f>
        <v/>
      </c>
      <c r="AD136" s="557" t="str">
        <f>IF(AD135="","",VLOOKUP(AD135,[10]シフト記号表!$C$6:$L$47,10,FALSE))</f>
        <v/>
      </c>
      <c r="AE136" s="558" t="str">
        <f>IF(AE135="","",VLOOKUP(AE135,[10]シフト記号表!$C$6:$L$47,10,FALSE))</f>
        <v/>
      </c>
      <c r="AF136" s="558" t="str">
        <f>IF(AF135="","",VLOOKUP(AF135,[10]シフト記号表!$C$6:$L$47,10,FALSE))</f>
        <v/>
      </c>
      <c r="AG136" s="558" t="str">
        <f>IF(AG135="","",VLOOKUP(AG135,[10]シフト記号表!$C$6:$L$47,10,FALSE))</f>
        <v/>
      </c>
      <c r="AH136" s="558" t="str">
        <f>IF(AH135="","",VLOOKUP(AH135,[10]シフト記号表!$C$6:$L$47,10,FALSE))</f>
        <v/>
      </c>
      <c r="AI136" s="558" t="str">
        <f>IF(AI135="","",VLOOKUP(AI135,[10]シフト記号表!$C$6:$L$47,10,FALSE))</f>
        <v/>
      </c>
      <c r="AJ136" s="559" t="str">
        <f>IF(AJ135="","",VLOOKUP(AJ135,[10]シフト記号表!$C$6:$L$47,10,FALSE))</f>
        <v/>
      </c>
      <c r="AK136" s="557" t="str">
        <f>IF(AK135="","",VLOOKUP(AK135,[10]シフト記号表!$C$6:$L$47,10,FALSE))</f>
        <v/>
      </c>
      <c r="AL136" s="558" t="str">
        <f>IF(AL135="","",VLOOKUP(AL135,[10]シフト記号表!$C$6:$L$47,10,FALSE))</f>
        <v/>
      </c>
      <c r="AM136" s="558" t="str">
        <f>IF(AM135="","",VLOOKUP(AM135,[10]シフト記号表!$C$6:$L$47,10,FALSE))</f>
        <v/>
      </c>
      <c r="AN136" s="558" t="str">
        <f>IF(AN135="","",VLOOKUP(AN135,[10]シフト記号表!$C$6:$L$47,10,FALSE))</f>
        <v/>
      </c>
      <c r="AO136" s="558" t="str">
        <f>IF(AO135="","",VLOOKUP(AO135,[10]シフト記号表!$C$6:$L$47,10,FALSE))</f>
        <v/>
      </c>
      <c r="AP136" s="558" t="str">
        <f>IF(AP135="","",VLOOKUP(AP135,[10]シフト記号表!$C$6:$L$47,10,FALSE))</f>
        <v/>
      </c>
      <c r="AQ136" s="559" t="str">
        <f>IF(AQ135="","",VLOOKUP(AQ135,[10]シフト記号表!$C$6:$L$47,10,FALSE))</f>
        <v/>
      </c>
      <c r="AR136" s="557" t="str">
        <f>IF(AR135="","",VLOOKUP(AR135,[10]シフト記号表!$C$6:$L$47,10,FALSE))</f>
        <v/>
      </c>
      <c r="AS136" s="558" t="str">
        <f>IF(AS135="","",VLOOKUP(AS135,[10]シフト記号表!$C$6:$L$47,10,FALSE))</f>
        <v/>
      </c>
      <c r="AT136" s="558" t="str">
        <f>IF(AT135="","",VLOOKUP(AT135,[10]シフト記号表!$C$6:$L$47,10,FALSE))</f>
        <v/>
      </c>
      <c r="AU136" s="558" t="str">
        <f>IF(AU135="","",VLOOKUP(AU135,[10]シフト記号表!$C$6:$L$47,10,FALSE))</f>
        <v/>
      </c>
      <c r="AV136" s="558" t="str">
        <f>IF(AV135="","",VLOOKUP(AV135,[10]シフト記号表!$C$6:$L$47,10,FALSE))</f>
        <v/>
      </c>
      <c r="AW136" s="558" t="str">
        <f>IF(AW135="","",VLOOKUP(AW135,[10]シフト記号表!$C$6:$L$47,10,FALSE))</f>
        <v/>
      </c>
      <c r="AX136" s="559" t="str">
        <f>IF(AX135="","",VLOOKUP(AX135,[10]シフト記号表!$C$6:$L$47,10,FALSE))</f>
        <v/>
      </c>
      <c r="AY136" s="557" t="str">
        <f>IF(AY135="","",VLOOKUP(AY135,[10]シフト記号表!$C$6:$L$47,10,FALSE))</f>
        <v/>
      </c>
      <c r="AZ136" s="558" t="str">
        <f>IF(AZ135="","",VLOOKUP(AZ135,[10]シフト記号表!$C$6:$L$47,10,FALSE))</f>
        <v/>
      </c>
      <c r="BA136" s="558" t="str">
        <f>IF(BA135="","",VLOOKUP(BA135,[10]シフト記号表!$C$6:$L$47,10,FALSE))</f>
        <v/>
      </c>
      <c r="BB136" s="2132">
        <f>IF($BE$3="４週",SUM(W136:AX136),IF($BE$3="暦月",SUM(W136:BA136),""))</f>
        <v>0</v>
      </c>
      <c r="BC136" s="2133"/>
      <c r="BD136" s="2134">
        <f>IF($BE$3="４週",BB136/4,IF($BE$3="暦月",(BB136/($BE$8/7)),""))</f>
        <v>0</v>
      </c>
      <c r="BE136" s="2133"/>
      <c r="BF136" s="2129"/>
      <c r="BG136" s="2130"/>
      <c r="BH136" s="2130"/>
      <c r="BI136" s="2130"/>
      <c r="BJ136" s="2131"/>
    </row>
    <row r="137" spans="2:62" ht="20.25" customHeight="1" x14ac:dyDescent="0.15">
      <c r="B137" s="2049">
        <f>B135+1</f>
        <v>62</v>
      </c>
      <c r="C137" s="2121"/>
      <c r="D137" s="2122"/>
      <c r="E137" s="761"/>
      <c r="F137" s="762"/>
      <c r="G137" s="761"/>
      <c r="H137" s="762"/>
      <c r="I137" s="2123"/>
      <c r="J137" s="2124"/>
      <c r="K137" s="2125"/>
      <c r="L137" s="2126"/>
      <c r="M137" s="2126"/>
      <c r="N137" s="2122"/>
      <c r="O137" s="2066"/>
      <c r="P137" s="2067"/>
      <c r="Q137" s="2067"/>
      <c r="R137" s="2067"/>
      <c r="S137" s="2068"/>
      <c r="T137" s="776" t="s">
        <v>887</v>
      </c>
      <c r="U137" s="777"/>
      <c r="V137" s="778"/>
      <c r="W137" s="549"/>
      <c r="X137" s="550"/>
      <c r="Y137" s="550"/>
      <c r="Z137" s="550"/>
      <c r="AA137" s="550"/>
      <c r="AB137" s="550"/>
      <c r="AC137" s="551"/>
      <c r="AD137" s="549"/>
      <c r="AE137" s="550"/>
      <c r="AF137" s="550"/>
      <c r="AG137" s="550"/>
      <c r="AH137" s="550"/>
      <c r="AI137" s="550"/>
      <c r="AJ137" s="551"/>
      <c r="AK137" s="549"/>
      <c r="AL137" s="550"/>
      <c r="AM137" s="550"/>
      <c r="AN137" s="550"/>
      <c r="AO137" s="550"/>
      <c r="AP137" s="550"/>
      <c r="AQ137" s="551"/>
      <c r="AR137" s="549"/>
      <c r="AS137" s="550"/>
      <c r="AT137" s="550"/>
      <c r="AU137" s="550"/>
      <c r="AV137" s="550"/>
      <c r="AW137" s="550"/>
      <c r="AX137" s="551"/>
      <c r="AY137" s="549"/>
      <c r="AZ137" s="550"/>
      <c r="BA137" s="772"/>
      <c r="BB137" s="2127"/>
      <c r="BC137" s="2128"/>
      <c r="BD137" s="2116"/>
      <c r="BE137" s="2117"/>
      <c r="BF137" s="2118"/>
      <c r="BG137" s="2119"/>
      <c r="BH137" s="2119"/>
      <c r="BI137" s="2119"/>
      <c r="BJ137" s="2120"/>
    </row>
    <row r="138" spans="2:62" ht="20.25" customHeight="1" x14ac:dyDescent="0.15">
      <c r="B138" s="2050"/>
      <c r="C138" s="2135"/>
      <c r="D138" s="2136"/>
      <c r="E138" s="779"/>
      <c r="F138" s="780">
        <f>C137</f>
        <v>0</v>
      </c>
      <c r="G138" s="779"/>
      <c r="H138" s="780">
        <f>I137</f>
        <v>0</v>
      </c>
      <c r="I138" s="2137"/>
      <c r="J138" s="2138"/>
      <c r="K138" s="2139"/>
      <c r="L138" s="2140"/>
      <c r="M138" s="2140"/>
      <c r="N138" s="2136"/>
      <c r="O138" s="2066"/>
      <c r="P138" s="2067"/>
      <c r="Q138" s="2067"/>
      <c r="R138" s="2067"/>
      <c r="S138" s="2068"/>
      <c r="T138" s="773" t="s">
        <v>888</v>
      </c>
      <c r="U138" s="774"/>
      <c r="V138" s="775"/>
      <c r="W138" s="557" t="str">
        <f>IF(W137="","",VLOOKUP(W137,[10]シフト記号表!$C$6:$L$47,10,FALSE))</f>
        <v/>
      </c>
      <c r="X138" s="558" t="str">
        <f>IF(X137="","",VLOOKUP(X137,[10]シフト記号表!$C$6:$L$47,10,FALSE))</f>
        <v/>
      </c>
      <c r="Y138" s="558" t="str">
        <f>IF(Y137="","",VLOOKUP(Y137,[10]シフト記号表!$C$6:$L$47,10,FALSE))</f>
        <v/>
      </c>
      <c r="Z138" s="558" t="str">
        <f>IF(Z137="","",VLOOKUP(Z137,[10]シフト記号表!$C$6:$L$47,10,FALSE))</f>
        <v/>
      </c>
      <c r="AA138" s="558" t="str">
        <f>IF(AA137="","",VLOOKUP(AA137,[10]シフト記号表!$C$6:$L$47,10,FALSE))</f>
        <v/>
      </c>
      <c r="AB138" s="558" t="str">
        <f>IF(AB137="","",VLOOKUP(AB137,[10]シフト記号表!$C$6:$L$47,10,FALSE))</f>
        <v/>
      </c>
      <c r="AC138" s="559" t="str">
        <f>IF(AC137="","",VLOOKUP(AC137,[10]シフト記号表!$C$6:$L$47,10,FALSE))</f>
        <v/>
      </c>
      <c r="AD138" s="557" t="str">
        <f>IF(AD137="","",VLOOKUP(AD137,[10]シフト記号表!$C$6:$L$47,10,FALSE))</f>
        <v/>
      </c>
      <c r="AE138" s="558" t="str">
        <f>IF(AE137="","",VLOOKUP(AE137,[10]シフト記号表!$C$6:$L$47,10,FALSE))</f>
        <v/>
      </c>
      <c r="AF138" s="558" t="str">
        <f>IF(AF137="","",VLOOKUP(AF137,[10]シフト記号表!$C$6:$L$47,10,FALSE))</f>
        <v/>
      </c>
      <c r="AG138" s="558" t="str">
        <f>IF(AG137="","",VLOOKUP(AG137,[10]シフト記号表!$C$6:$L$47,10,FALSE))</f>
        <v/>
      </c>
      <c r="AH138" s="558" t="str">
        <f>IF(AH137="","",VLOOKUP(AH137,[10]シフト記号表!$C$6:$L$47,10,FALSE))</f>
        <v/>
      </c>
      <c r="AI138" s="558" t="str">
        <f>IF(AI137="","",VLOOKUP(AI137,[10]シフト記号表!$C$6:$L$47,10,FALSE))</f>
        <v/>
      </c>
      <c r="AJ138" s="559" t="str">
        <f>IF(AJ137="","",VLOOKUP(AJ137,[10]シフト記号表!$C$6:$L$47,10,FALSE))</f>
        <v/>
      </c>
      <c r="AK138" s="557" t="str">
        <f>IF(AK137="","",VLOOKUP(AK137,[10]シフト記号表!$C$6:$L$47,10,FALSE))</f>
        <v/>
      </c>
      <c r="AL138" s="558" t="str">
        <f>IF(AL137="","",VLOOKUP(AL137,[10]シフト記号表!$C$6:$L$47,10,FALSE))</f>
        <v/>
      </c>
      <c r="AM138" s="558" t="str">
        <f>IF(AM137="","",VLOOKUP(AM137,[10]シフト記号表!$C$6:$L$47,10,FALSE))</f>
        <v/>
      </c>
      <c r="AN138" s="558" t="str">
        <f>IF(AN137="","",VLOOKUP(AN137,[10]シフト記号表!$C$6:$L$47,10,FALSE))</f>
        <v/>
      </c>
      <c r="AO138" s="558" t="str">
        <f>IF(AO137="","",VLOOKUP(AO137,[10]シフト記号表!$C$6:$L$47,10,FALSE))</f>
        <v/>
      </c>
      <c r="AP138" s="558" t="str">
        <f>IF(AP137="","",VLOOKUP(AP137,[10]シフト記号表!$C$6:$L$47,10,FALSE))</f>
        <v/>
      </c>
      <c r="AQ138" s="559" t="str">
        <f>IF(AQ137="","",VLOOKUP(AQ137,[10]シフト記号表!$C$6:$L$47,10,FALSE))</f>
        <v/>
      </c>
      <c r="AR138" s="557" t="str">
        <f>IF(AR137="","",VLOOKUP(AR137,[10]シフト記号表!$C$6:$L$47,10,FALSE))</f>
        <v/>
      </c>
      <c r="AS138" s="558" t="str">
        <f>IF(AS137="","",VLOOKUP(AS137,[10]シフト記号表!$C$6:$L$47,10,FALSE))</f>
        <v/>
      </c>
      <c r="AT138" s="558" t="str">
        <f>IF(AT137="","",VLOOKUP(AT137,[10]シフト記号表!$C$6:$L$47,10,FALSE))</f>
        <v/>
      </c>
      <c r="AU138" s="558" t="str">
        <f>IF(AU137="","",VLOOKUP(AU137,[10]シフト記号表!$C$6:$L$47,10,FALSE))</f>
        <v/>
      </c>
      <c r="AV138" s="558" t="str">
        <f>IF(AV137="","",VLOOKUP(AV137,[10]シフト記号表!$C$6:$L$47,10,FALSE))</f>
        <v/>
      </c>
      <c r="AW138" s="558" t="str">
        <f>IF(AW137="","",VLOOKUP(AW137,[10]シフト記号表!$C$6:$L$47,10,FALSE))</f>
        <v/>
      </c>
      <c r="AX138" s="559" t="str">
        <f>IF(AX137="","",VLOOKUP(AX137,[10]シフト記号表!$C$6:$L$47,10,FALSE))</f>
        <v/>
      </c>
      <c r="AY138" s="557" t="str">
        <f>IF(AY137="","",VLOOKUP(AY137,[10]シフト記号表!$C$6:$L$47,10,FALSE))</f>
        <v/>
      </c>
      <c r="AZ138" s="558" t="str">
        <f>IF(AZ137="","",VLOOKUP(AZ137,[10]シフト記号表!$C$6:$L$47,10,FALSE))</f>
        <v/>
      </c>
      <c r="BA138" s="558" t="str">
        <f>IF(BA137="","",VLOOKUP(BA137,[10]シフト記号表!$C$6:$L$47,10,FALSE))</f>
        <v/>
      </c>
      <c r="BB138" s="2132">
        <f>IF($BE$3="４週",SUM(W138:AX138),IF($BE$3="暦月",SUM(W138:BA138),""))</f>
        <v>0</v>
      </c>
      <c r="BC138" s="2133"/>
      <c r="BD138" s="2134">
        <f>IF($BE$3="４週",BB138/4,IF($BE$3="暦月",(BB138/($BE$8/7)),""))</f>
        <v>0</v>
      </c>
      <c r="BE138" s="2133"/>
      <c r="BF138" s="2129"/>
      <c r="BG138" s="2130"/>
      <c r="BH138" s="2130"/>
      <c r="BI138" s="2130"/>
      <c r="BJ138" s="2131"/>
    </row>
    <row r="139" spans="2:62" ht="20.25" customHeight="1" x14ac:dyDescent="0.15">
      <c r="B139" s="2049">
        <f>B137+1</f>
        <v>63</v>
      </c>
      <c r="C139" s="2121"/>
      <c r="D139" s="2122"/>
      <c r="E139" s="761"/>
      <c r="F139" s="762"/>
      <c r="G139" s="761"/>
      <c r="H139" s="762"/>
      <c r="I139" s="2123"/>
      <c r="J139" s="2124"/>
      <c r="K139" s="2125"/>
      <c r="L139" s="2126"/>
      <c r="M139" s="2126"/>
      <c r="N139" s="2122"/>
      <c r="O139" s="2066"/>
      <c r="P139" s="2067"/>
      <c r="Q139" s="2067"/>
      <c r="R139" s="2067"/>
      <c r="S139" s="2068"/>
      <c r="T139" s="776" t="s">
        <v>887</v>
      </c>
      <c r="U139" s="777"/>
      <c r="V139" s="778"/>
      <c r="W139" s="549"/>
      <c r="X139" s="550"/>
      <c r="Y139" s="550"/>
      <c r="Z139" s="550"/>
      <c r="AA139" s="550"/>
      <c r="AB139" s="550"/>
      <c r="AC139" s="551"/>
      <c r="AD139" s="549"/>
      <c r="AE139" s="550"/>
      <c r="AF139" s="550"/>
      <c r="AG139" s="550"/>
      <c r="AH139" s="550"/>
      <c r="AI139" s="550"/>
      <c r="AJ139" s="551"/>
      <c r="AK139" s="549"/>
      <c r="AL139" s="550"/>
      <c r="AM139" s="550"/>
      <c r="AN139" s="550"/>
      <c r="AO139" s="550"/>
      <c r="AP139" s="550"/>
      <c r="AQ139" s="551"/>
      <c r="AR139" s="549"/>
      <c r="AS139" s="550"/>
      <c r="AT139" s="550"/>
      <c r="AU139" s="550"/>
      <c r="AV139" s="550"/>
      <c r="AW139" s="550"/>
      <c r="AX139" s="551"/>
      <c r="AY139" s="549"/>
      <c r="AZ139" s="550"/>
      <c r="BA139" s="772"/>
      <c r="BB139" s="2127"/>
      <c r="BC139" s="2128"/>
      <c r="BD139" s="2116"/>
      <c r="BE139" s="2117"/>
      <c r="BF139" s="2118"/>
      <c r="BG139" s="2119"/>
      <c r="BH139" s="2119"/>
      <c r="BI139" s="2119"/>
      <c r="BJ139" s="2120"/>
    </row>
    <row r="140" spans="2:62" ht="20.25" customHeight="1" x14ac:dyDescent="0.15">
      <c r="B140" s="2050"/>
      <c r="C140" s="2135"/>
      <c r="D140" s="2136"/>
      <c r="E140" s="779"/>
      <c r="F140" s="780">
        <f>C139</f>
        <v>0</v>
      </c>
      <c r="G140" s="779"/>
      <c r="H140" s="780">
        <f>I139</f>
        <v>0</v>
      </c>
      <c r="I140" s="2137"/>
      <c r="J140" s="2138"/>
      <c r="K140" s="2139"/>
      <c r="L140" s="2140"/>
      <c r="M140" s="2140"/>
      <c r="N140" s="2136"/>
      <c r="O140" s="2066"/>
      <c r="P140" s="2067"/>
      <c r="Q140" s="2067"/>
      <c r="R140" s="2067"/>
      <c r="S140" s="2068"/>
      <c r="T140" s="773" t="s">
        <v>888</v>
      </c>
      <c r="U140" s="774"/>
      <c r="V140" s="775"/>
      <c r="W140" s="557" t="str">
        <f>IF(W139="","",VLOOKUP(W139,[10]シフト記号表!$C$6:$L$47,10,FALSE))</f>
        <v/>
      </c>
      <c r="X140" s="558" t="str">
        <f>IF(X139="","",VLOOKUP(X139,[10]シフト記号表!$C$6:$L$47,10,FALSE))</f>
        <v/>
      </c>
      <c r="Y140" s="558" t="str">
        <f>IF(Y139="","",VLOOKUP(Y139,[10]シフト記号表!$C$6:$L$47,10,FALSE))</f>
        <v/>
      </c>
      <c r="Z140" s="558" t="str">
        <f>IF(Z139="","",VLOOKUP(Z139,[10]シフト記号表!$C$6:$L$47,10,FALSE))</f>
        <v/>
      </c>
      <c r="AA140" s="558" t="str">
        <f>IF(AA139="","",VLOOKUP(AA139,[10]シフト記号表!$C$6:$L$47,10,FALSE))</f>
        <v/>
      </c>
      <c r="AB140" s="558" t="str">
        <f>IF(AB139="","",VLOOKUP(AB139,[10]シフト記号表!$C$6:$L$47,10,FALSE))</f>
        <v/>
      </c>
      <c r="AC140" s="559" t="str">
        <f>IF(AC139="","",VLOOKUP(AC139,[10]シフト記号表!$C$6:$L$47,10,FALSE))</f>
        <v/>
      </c>
      <c r="AD140" s="557" t="str">
        <f>IF(AD139="","",VLOOKUP(AD139,[10]シフト記号表!$C$6:$L$47,10,FALSE))</f>
        <v/>
      </c>
      <c r="AE140" s="558" t="str">
        <f>IF(AE139="","",VLOOKUP(AE139,[10]シフト記号表!$C$6:$L$47,10,FALSE))</f>
        <v/>
      </c>
      <c r="AF140" s="558" t="str">
        <f>IF(AF139="","",VLOOKUP(AF139,[10]シフト記号表!$C$6:$L$47,10,FALSE))</f>
        <v/>
      </c>
      <c r="AG140" s="558" t="str">
        <f>IF(AG139="","",VLOOKUP(AG139,[10]シフト記号表!$C$6:$L$47,10,FALSE))</f>
        <v/>
      </c>
      <c r="AH140" s="558" t="str">
        <f>IF(AH139="","",VLOOKUP(AH139,[10]シフト記号表!$C$6:$L$47,10,FALSE))</f>
        <v/>
      </c>
      <c r="AI140" s="558" t="str">
        <f>IF(AI139="","",VLOOKUP(AI139,[10]シフト記号表!$C$6:$L$47,10,FALSE))</f>
        <v/>
      </c>
      <c r="AJ140" s="559" t="str">
        <f>IF(AJ139="","",VLOOKUP(AJ139,[10]シフト記号表!$C$6:$L$47,10,FALSE))</f>
        <v/>
      </c>
      <c r="AK140" s="557" t="str">
        <f>IF(AK139="","",VLOOKUP(AK139,[10]シフト記号表!$C$6:$L$47,10,FALSE))</f>
        <v/>
      </c>
      <c r="AL140" s="558" t="str">
        <f>IF(AL139="","",VLOOKUP(AL139,[10]シフト記号表!$C$6:$L$47,10,FALSE))</f>
        <v/>
      </c>
      <c r="AM140" s="558" t="str">
        <f>IF(AM139="","",VLOOKUP(AM139,[10]シフト記号表!$C$6:$L$47,10,FALSE))</f>
        <v/>
      </c>
      <c r="AN140" s="558" t="str">
        <f>IF(AN139="","",VLOOKUP(AN139,[10]シフト記号表!$C$6:$L$47,10,FALSE))</f>
        <v/>
      </c>
      <c r="AO140" s="558" t="str">
        <f>IF(AO139="","",VLOOKUP(AO139,[10]シフト記号表!$C$6:$L$47,10,FALSE))</f>
        <v/>
      </c>
      <c r="AP140" s="558" t="str">
        <f>IF(AP139="","",VLOOKUP(AP139,[10]シフト記号表!$C$6:$L$47,10,FALSE))</f>
        <v/>
      </c>
      <c r="AQ140" s="559" t="str">
        <f>IF(AQ139="","",VLOOKUP(AQ139,[10]シフト記号表!$C$6:$L$47,10,FALSE))</f>
        <v/>
      </c>
      <c r="AR140" s="557" t="str">
        <f>IF(AR139="","",VLOOKUP(AR139,[10]シフト記号表!$C$6:$L$47,10,FALSE))</f>
        <v/>
      </c>
      <c r="AS140" s="558" t="str">
        <f>IF(AS139="","",VLOOKUP(AS139,[10]シフト記号表!$C$6:$L$47,10,FALSE))</f>
        <v/>
      </c>
      <c r="AT140" s="558" t="str">
        <f>IF(AT139="","",VLOOKUP(AT139,[10]シフト記号表!$C$6:$L$47,10,FALSE))</f>
        <v/>
      </c>
      <c r="AU140" s="558" t="str">
        <f>IF(AU139="","",VLOOKUP(AU139,[10]シフト記号表!$C$6:$L$47,10,FALSE))</f>
        <v/>
      </c>
      <c r="AV140" s="558" t="str">
        <f>IF(AV139="","",VLOOKUP(AV139,[10]シフト記号表!$C$6:$L$47,10,FALSE))</f>
        <v/>
      </c>
      <c r="AW140" s="558" t="str">
        <f>IF(AW139="","",VLOOKUP(AW139,[10]シフト記号表!$C$6:$L$47,10,FALSE))</f>
        <v/>
      </c>
      <c r="AX140" s="559" t="str">
        <f>IF(AX139="","",VLOOKUP(AX139,[10]シフト記号表!$C$6:$L$47,10,FALSE))</f>
        <v/>
      </c>
      <c r="AY140" s="557" t="str">
        <f>IF(AY139="","",VLOOKUP(AY139,[10]シフト記号表!$C$6:$L$47,10,FALSE))</f>
        <v/>
      </c>
      <c r="AZ140" s="558" t="str">
        <f>IF(AZ139="","",VLOOKUP(AZ139,[10]シフト記号表!$C$6:$L$47,10,FALSE))</f>
        <v/>
      </c>
      <c r="BA140" s="558" t="str">
        <f>IF(BA139="","",VLOOKUP(BA139,[10]シフト記号表!$C$6:$L$47,10,FALSE))</f>
        <v/>
      </c>
      <c r="BB140" s="2132">
        <f>IF($BE$3="４週",SUM(W140:AX140),IF($BE$3="暦月",SUM(W140:BA140),""))</f>
        <v>0</v>
      </c>
      <c r="BC140" s="2133"/>
      <c r="BD140" s="2134">
        <f>IF($BE$3="４週",BB140/4,IF($BE$3="暦月",(BB140/($BE$8/7)),""))</f>
        <v>0</v>
      </c>
      <c r="BE140" s="2133"/>
      <c r="BF140" s="2129"/>
      <c r="BG140" s="2130"/>
      <c r="BH140" s="2130"/>
      <c r="BI140" s="2130"/>
      <c r="BJ140" s="2131"/>
    </row>
    <row r="141" spans="2:62" ht="20.25" customHeight="1" x14ac:dyDescent="0.15">
      <c r="B141" s="2049">
        <f>B139+1</f>
        <v>64</v>
      </c>
      <c r="C141" s="2121"/>
      <c r="D141" s="2122"/>
      <c r="E141" s="761"/>
      <c r="F141" s="762"/>
      <c r="G141" s="761"/>
      <c r="H141" s="762"/>
      <c r="I141" s="2123"/>
      <c r="J141" s="2124"/>
      <c r="K141" s="2125"/>
      <c r="L141" s="2126"/>
      <c r="M141" s="2126"/>
      <c r="N141" s="2122"/>
      <c r="O141" s="2066"/>
      <c r="P141" s="2067"/>
      <c r="Q141" s="2067"/>
      <c r="R141" s="2067"/>
      <c r="S141" s="2068"/>
      <c r="T141" s="776" t="s">
        <v>887</v>
      </c>
      <c r="U141" s="777"/>
      <c r="V141" s="778"/>
      <c r="W141" s="549"/>
      <c r="X141" s="550"/>
      <c r="Y141" s="550"/>
      <c r="Z141" s="550"/>
      <c r="AA141" s="550"/>
      <c r="AB141" s="550"/>
      <c r="AC141" s="551"/>
      <c r="AD141" s="549"/>
      <c r="AE141" s="550"/>
      <c r="AF141" s="550"/>
      <c r="AG141" s="550"/>
      <c r="AH141" s="550"/>
      <c r="AI141" s="550"/>
      <c r="AJ141" s="551"/>
      <c r="AK141" s="549"/>
      <c r="AL141" s="550"/>
      <c r="AM141" s="550"/>
      <c r="AN141" s="550"/>
      <c r="AO141" s="550"/>
      <c r="AP141" s="550"/>
      <c r="AQ141" s="551"/>
      <c r="AR141" s="549"/>
      <c r="AS141" s="550"/>
      <c r="AT141" s="550"/>
      <c r="AU141" s="550"/>
      <c r="AV141" s="550"/>
      <c r="AW141" s="550"/>
      <c r="AX141" s="551"/>
      <c r="AY141" s="549"/>
      <c r="AZ141" s="550"/>
      <c r="BA141" s="772"/>
      <c r="BB141" s="2127"/>
      <c r="BC141" s="2128"/>
      <c r="BD141" s="2116"/>
      <c r="BE141" s="2117"/>
      <c r="BF141" s="2118"/>
      <c r="BG141" s="2119"/>
      <c r="BH141" s="2119"/>
      <c r="BI141" s="2119"/>
      <c r="BJ141" s="2120"/>
    </row>
    <row r="142" spans="2:62" ht="20.25" customHeight="1" x14ac:dyDescent="0.15">
      <c r="B142" s="2050"/>
      <c r="C142" s="2135"/>
      <c r="D142" s="2136"/>
      <c r="E142" s="779"/>
      <c r="F142" s="780">
        <f>C141</f>
        <v>0</v>
      </c>
      <c r="G142" s="779"/>
      <c r="H142" s="780">
        <f>I141</f>
        <v>0</v>
      </c>
      <c r="I142" s="2137"/>
      <c r="J142" s="2138"/>
      <c r="K142" s="2139"/>
      <c r="L142" s="2140"/>
      <c r="M142" s="2140"/>
      <c r="N142" s="2136"/>
      <c r="O142" s="2066"/>
      <c r="P142" s="2067"/>
      <c r="Q142" s="2067"/>
      <c r="R142" s="2067"/>
      <c r="S142" s="2068"/>
      <c r="T142" s="773" t="s">
        <v>888</v>
      </c>
      <c r="U142" s="774"/>
      <c r="V142" s="775"/>
      <c r="W142" s="557" t="str">
        <f>IF(W141="","",VLOOKUP(W141,[10]シフト記号表!$C$6:$L$47,10,FALSE))</f>
        <v/>
      </c>
      <c r="X142" s="558" t="str">
        <f>IF(X141="","",VLOOKUP(X141,[10]シフト記号表!$C$6:$L$47,10,FALSE))</f>
        <v/>
      </c>
      <c r="Y142" s="558" t="str">
        <f>IF(Y141="","",VLOOKUP(Y141,[10]シフト記号表!$C$6:$L$47,10,FALSE))</f>
        <v/>
      </c>
      <c r="Z142" s="558" t="str">
        <f>IF(Z141="","",VLOOKUP(Z141,[10]シフト記号表!$C$6:$L$47,10,FALSE))</f>
        <v/>
      </c>
      <c r="AA142" s="558" t="str">
        <f>IF(AA141="","",VLOOKUP(AA141,[10]シフト記号表!$C$6:$L$47,10,FALSE))</f>
        <v/>
      </c>
      <c r="AB142" s="558" t="str">
        <f>IF(AB141="","",VLOOKUP(AB141,[10]シフト記号表!$C$6:$L$47,10,FALSE))</f>
        <v/>
      </c>
      <c r="AC142" s="559" t="str">
        <f>IF(AC141="","",VLOOKUP(AC141,[10]シフト記号表!$C$6:$L$47,10,FALSE))</f>
        <v/>
      </c>
      <c r="AD142" s="557" t="str">
        <f>IF(AD141="","",VLOOKUP(AD141,[10]シフト記号表!$C$6:$L$47,10,FALSE))</f>
        <v/>
      </c>
      <c r="AE142" s="558" t="str">
        <f>IF(AE141="","",VLOOKUP(AE141,[10]シフト記号表!$C$6:$L$47,10,FALSE))</f>
        <v/>
      </c>
      <c r="AF142" s="558" t="str">
        <f>IF(AF141="","",VLOOKUP(AF141,[10]シフト記号表!$C$6:$L$47,10,FALSE))</f>
        <v/>
      </c>
      <c r="AG142" s="558" t="str">
        <f>IF(AG141="","",VLOOKUP(AG141,[10]シフト記号表!$C$6:$L$47,10,FALSE))</f>
        <v/>
      </c>
      <c r="AH142" s="558" t="str">
        <f>IF(AH141="","",VLOOKUP(AH141,[10]シフト記号表!$C$6:$L$47,10,FALSE))</f>
        <v/>
      </c>
      <c r="AI142" s="558" t="str">
        <f>IF(AI141="","",VLOOKUP(AI141,[10]シフト記号表!$C$6:$L$47,10,FALSE))</f>
        <v/>
      </c>
      <c r="AJ142" s="559" t="str">
        <f>IF(AJ141="","",VLOOKUP(AJ141,[10]シフト記号表!$C$6:$L$47,10,FALSE))</f>
        <v/>
      </c>
      <c r="AK142" s="557" t="str">
        <f>IF(AK141="","",VLOOKUP(AK141,[10]シフト記号表!$C$6:$L$47,10,FALSE))</f>
        <v/>
      </c>
      <c r="AL142" s="558" t="str">
        <f>IF(AL141="","",VLOOKUP(AL141,[10]シフト記号表!$C$6:$L$47,10,FALSE))</f>
        <v/>
      </c>
      <c r="AM142" s="558" t="str">
        <f>IF(AM141="","",VLOOKUP(AM141,[10]シフト記号表!$C$6:$L$47,10,FALSE))</f>
        <v/>
      </c>
      <c r="AN142" s="558" t="str">
        <f>IF(AN141="","",VLOOKUP(AN141,[10]シフト記号表!$C$6:$L$47,10,FALSE))</f>
        <v/>
      </c>
      <c r="AO142" s="558" t="str">
        <f>IF(AO141="","",VLOOKUP(AO141,[10]シフト記号表!$C$6:$L$47,10,FALSE))</f>
        <v/>
      </c>
      <c r="AP142" s="558" t="str">
        <f>IF(AP141="","",VLOOKUP(AP141,[10]シフト記号表!$C$6:$L$47,10,FALSE))</f>
        <v/>
      </c>
      <c r="AQ142" s="559" t="str">
        <f>IF(AQ141="","",VLOOKUP(AQ141,[10]シフト記号表!$C$6:$L$47,10,FALSE))</f>
        <v/>
      </c>
      <c r="AR142" s="557" t="str">
        <f>IF(AR141="","",VLOOKUP(AR141,[10]シフト記号表!$C$6:$L$47,10,FALSE))</f>
        <v/>
      </c>
      <c r="AS142" s="558" t="str">
        <f>IF(AS141="","",VLOOKUP(AS141,[10]シフト記号表!$C$6:$L$47,10,FALSE))</f>
        <v/>
      </c>
      <c r="AT142" s="558" t="str">
        <f>IF(AT141="","",VLOOKUP(AT141,[10]シフト記号表!$C$6:$L$47,10,FALSE))</f>
        <v/>
      </c>
      <c r="AU142" s="558" t="str">
        <f>IF(AU141="","",VLOOKUP(AU141,[10]シフト記号表!$C$6:$L$47,10,FALSE))</f>
        <v/>
      </c>
      <c r="AV142" s="558" t="str">
        <f>IF(AV141="","",VLOOKUP(AV141,[10]シフト記号表!$C$6:$L$47,10,FALSE))</f>
        <v/>
      </c>
      <c r="AW142" s="558" t="str">
        <f>IF(AW141="","",VLOOKUP(AW141,[10]シフト記号表!$C$6:$L$47,10,FALSE))</f>
        <v/>
      </c>
      <c r="AX142" s="559" t="str">
        <f>IF(AX141="","",VLOOKUP(AX141,[10]シフト記号表!$C$6:$L$47,10,FALSE))</f>
        <v/>
      </c>
      <c r="AY142" s="557" t="str">
        <f>IF(AY141="","",VLOOKUP(AY141,[10]シフト記号表!$C$6:$L$47,10,FALSE))</f>
        <v/>
      </c>
      <c r="AZ142" s="558" t="str">
        <f>IF(AZ141="","",VLOOKUP(AZ141,[10]シフト記号表!$C$6:$L$47,10,FALSE))</f>
        <v/>
      </c>
      <c r="BA142" s="558" t="str">
        <f>IF(BA141="","",VLOOKUP(BA141,[10]シフト記号表!$C$6:$L$47,10,FALSE))</f>
        <v/>
      </c>
      <c r="BB142" s="2132">
        <f>IF($BE$3="４週",SUM(W142:AX142),IF($BE$3="暦月",SUM(W142:BA142),""))</f>
        <v>0</v>
      </c>
      <c r="BC142" s="2133"/>
      <c r="BD142" s="2134">
        <f>IF($BE$3="４週",BB142/4,IF($BE$3="暦月",(BB142/($BE$8/7)),""))</f>
        <v>0</v>
      </c>
      <c r="BE142" s="2133"/>
      <c r="BF142" s="2129"/>
      <c r="BG142" s="2130"/>
      <c r="BH142" s="2130"/>
      <c r="BI142" s="2130"/>
      <c r="BJ142" s="2131"/>
    </row>
    <row r="143" spans="2:62" ht="20.25" customHeight="1" x14ac:dyDescent="0.15">
      <c r="B143" s="2049">
        <f>B141+1</f>
        <v>65</v>
      </c>
      <c r="C143" s="2121"/>
      <c r="D143" s="2122"/>
      <c r="E143" s="761"/>
      <c r="F143" s="762"/>
      <c r="G143" s="761"/>
      <c r="H143" s="762"/>
      <c r="I143" s="2123"/>
      <c r="J143" s="2124"/>
      <c r="K143" s="2125"/>
      <c r="L143" s="2126"/>
      <c r="M143" s="2126"/>
      <c r="N143" s="2122"/>
      <c r="O143" s="2066"/>
      <c r="P143" s="2067"/>
      <c r="Q143" s="2067"/>
      <c r="R143" s="2067"/>
      <c r="S143" s="2068"/>
      <c r="T143" s="776" t="s">
        <v>887</v>
      </c>
      <c r="U143" s="777"/>
      <c r="V143" s="778"/>
      <c r="W143" s="549"/>
      <c r="X143" s="550"/>
      <c r="Y143" s="550"/>
      <c r="Z143" s="550"/>
      <c r="AA143" s="550"/>
      <c r="AB143" s="550"/>
      <c r="AC143" s="551"/>
      <c r="AD143" s="549"/>
      <c r="AE143" s="550"/>
      <c r="AF143" s="550"/>
      <c r="AG143" s="550"/>
      <c r="AH143" s="550"/>
      <c r="AI143" s="550"/>
      <c r="AJ143" s="551"/>
      <c r="AK143" s="549"/>
      <c r="AL143" s="550"/>
      <c r="AM143" s="550"/>
      <c r="AN143" s="550"/>
      <c r="AO143" s="550"/>
      <c r="AP143" s="550"/>
      <c r="AQ143" s="551"/>
      <c r="AR143" s="549"/>
      <c r="AS143" s="550"/>
      <c r="AT143" s="550"/>
      <c r="AU143" s="550"/>
      <c r="AV143" s="550"/>
      <c r="AW143" s="550"/>
      <c r="AX143" s="551"/>
      <c r="AY143" s="549"/>
      <c r="AZ143" s="550"/>
      <c r="BA143" s="772"/>
      <c r="BB143" s="2127"/>
      <c r="BC143" s="2128"/>
      <c r="BD143" s="2116"/>
      <c r="BE143" s="2117"/>
      <c r="BF143" s="2118"/>
      <c r="BG143" s="2119"/>
      <c r="BH143" s="2119"/>
      <c r="BI143" s="2119"/>
      <c r="BJ143" s="2120"/>
    </row>
    <row r="144" spans="2:62" ht="20.25" customHeight="1" x14ac:dyDescent="0.15">
      <c r="B144" s="2050"/>
      <c r="C144" s="2135"/>
      <c r="D144" s="2136"/>
      <c r="E144" s="779"/>
      <c r="F144" s="780">
        <f>C143</f>
        <v>0</v>
      </c>
      <c r="G144" s="779"/>
      <c r="H144" s="780">
        <f>I143</f>
        <v>0</v>
      </c>
      <c r="I144" s="2137"/>
      <c r="J144" s="2138"/>
      <c r="K144" s="2139"/>
      <c r="L144" s="2140"/>
      <c r="M144" s="2140"/>
      <c r="N144" s="2136"/>
      <c r="O144" s="2066"/>
      <c r="P144" s="2067"/>
      <c r="Q144" s="2067"/>
      <c r="R144" s="2067"/>
      <c r="S144" s="2068"/>
      <c r="T144" s="773" t="s">
        <v>888</v>
      </c>
      <c r="U144" s="774"/>
      <c r="V144" s="775"/>
      <c r="W144" s="557" t="str">
        <f>IF(W143="","",VLOOKUP(W143,[10]シフト記号表!$C$6:$L$47,10,FALSE))</f>
        <v/>
      </c>
      <c r="X144" s="558" t="str">
        <f>IF(X143="","",VLOOKUP(X143,[10]シフト記号表!$C$6:$L$47,10,FALSE))</f>
        <v/>
      </c>
      <c r="Y144" s="558" t="str">
        <f>IF(Y143="","",VLOOKUP(Y143,[10]シフト記号表!$C$6:$L$47,10,FALSE))</f>
        <v/>
      </c>
      <c r="Z144" s="558" t="str">
        <f>IF(Z143="","",VLOOKUP(Z143,[10]シフト記号表!$C$6:$L$47,10,FALSE))</f>
        <v/>
      </c>
      <c r="AA144" s="558" t="str">
        <f>IF(AA143="","",VLOOKUP(AA143,[10]シフト記号表!$C$6:$L$47,10,FALSE))</f>
        <v/>
      </c>
      <c r="AB144" s="558" t="str">
        <f>IF(AB143="","",VLOOKUP(AB143,[10]シフト記号表!$C$6:$L$47,10,FALSE))</f>
        <v/>
      </c>
      <c r="AC144" s="559" t="str">
        <f>IF(AC143="","",VLOOKUP(AC143,[10]シフト記号表!$C$6:$L$47,10,FALSE))</f>
        <v/>
      </c>
      <c r="AD144" s="557" t="str">
        <f>IF(AD143="","",VLOOKUP(AD143,[10]シフト記号表!$C$6:$L$47,10,FALSE))</f>
        <v/>
      </c>
      <c r="AE144" s="558" t="str">
        <f>IF(AE143="","",VLOOKUP(AE143,[10]シフト記号表!$C$6:$L$47,10,FALSE))</f>
        <v/>
      </c>
      <c r="AF144" s="558" t="str">
        <f>IF(AF143="","",VLOOKUP(AF143,[10]シフト記号表!$C$6:$L$47,10,FALSE))</f>
        <v/>
      </c>
      <c r="AG144" s="558" t="str">
        <f>IF(AG143="","",VLOOKUP(AG143,[10]シフト記号表!$C$6:$L$47,10,FALSE))</f>
        <v/>
      </c>
      <c r="AH144" s="558" t="str">
        <f>IF(AH143="","",VLOOKUP(AH143,[10]シフト記号表!$C$6:$L$47,10,FALSE))</f>
        <v/>
      </c>
      <c r="AI144" s="558" t="str">
        <f>IF(AI143="","",VLOOKUP(AI143,[10]シフト記号表!$C$6:$L$47,10,FALSE))</f>
        <v/>
      </c>
      <c r="AJ144" s="559" t="str">
        <f>IF(AJ143="","",VLOOKUP(AJ143,[10]シフト記号表!$C$6:$L$47,10,FALSE))</f>
        <v/>
      </c>
      <c r="AK144" s="557" t="str">
        <f>IF(AK143="","",VLOOKUP(AK143,[10]シフト記号表!$C$6:$L$47,10,FALSE))</f>
        <v/>
      </c>
      <c r="AL144" s="558" t="str">
        <f>IF(AL143="","",VLOOKUP(AL143,[10]シフト記号表!$C$6:$L$47,10,FALSE))</f>
        <v/>
      </c>
      <c r="AM144" s="558" t="str">
        <f>IF(AM143="","",VLOOKUP(AM143,[10]シフト記号表!$C$6:$L$47,10,FALSE))</f>
        <v/>
      </c>
      <c r="AN144" s="558" t="str">
        <f>IF(AN143="","",VLOOKUP(AN143,[10]シフト記号表!$C$6:$L$47,10,FALSE))</f>
        <v/>
      </c>
      <c r="AO144" s="558" t="str">
        <f>IF(AO143="","",VLOOKUP(AO143,[10]シフト記号表!$C$6:$L$47,10,FALSE))</f>
        <v/>
      </c>
      <c r="AP144" s="558" t="str">
        <f>IF(AP143="","",VLOOKUP(AP143,[10]シフト記号表!$C$6:$L$47,10,FALSE))</f>
        <v/>
      </c>
      <c r="AQ144" s="559" t="str">
        <f>IF(AQ143="","",VLOOKUP(AQ143,[10]シフト記号表!$C$6:$L$47,10,FALSE))</f>
        <v/>
      </c>
      <c r="AR144" s="557" t="str">
        <f>IF(AR143="","",VLOOKUP(AR143,[10]シフト記号表!$C$6:$L$47,10,FALSE))</f>
        <v/>
      </c>
      <c r="AS144" s="558" t="str">
        <f>IF(AS143="","",VLOOKUP(AS143,[10]シフト記号表!$C$6:$L$47,10,FALSE))</f>
        <v/>
      </c>
      <c r="AT144" s="558" t="str">
        <f>IF(AT143="","",VLOOKUP(AT143,[10]シフト記号表!$C$6:$L$47,10,FALSE))</f>
        <v/>
      </c>
      <c r="AU144" s="558" t="str">
        <f>IF(AU143="","",VLOOKUP(AU143,[10]シフト記号表!$C$6:$L$47,10,FALSE))</f>
        <v/>
      </c>
      <c r="AV144" s="558" t="str">
        <f>IF(AV143="","",VLOOKUP(AV143,[10]シフト記号表!$C$6:$L$47,10,FALSE))</f>
        <v/>
      </c>
      <c r="AW144" s="558" t="str">
        <f>IF(AW143="","",VLOOKUP(AW143,[10]シフト記号表!$C$6:$L$47,10,FALSE))</f>
        <v/>
      </c>
      <c r="AX144" s="559" t="str">
        <f>IF(AX143="","",VLOOKUP(AX143,[10]シフト記号表!$C$6:$L$47,10,FALSE))</f>
        <v/>
      </c>
      <c r="AY144" s="557" t="str">
        <f>IF(AY143="","",VLOOKUP(AY143,[10]シフト記号表!$C$6:$L$47,10,FALSE))</f>
        <v/>
      </c>
      <c r="AZ144" s="558" t="str">
        <f>IF(AZ143="","",VLOOKUP(AZ143,[10]シフト記号表!$C$6:$L$47,10,FALSE))</f>
        <v/>
      </c>
      <c r="BA144" s="558" t="str">
        <f>IF(BA143="","",VLOOKUP(BA143,[10]シフト記号表!$C$6:$L$47,10,FALSE))</f>
        <v/>
      </c>
      <c r="BB144" s="2132">
        <f>IF($BE$3="４週",SUM(W144:AX144),IF($BE$3="暦月",SUM(W144:BA144),""))</f>
        <v>0</v>
      </c>
      <c r="BC144" s="2133"/>
      <c r="BD144" s="2134">
        <f>IF($BE$3="４週",BB144/4,IF($BE$3="暦月",(BB144/($BE$8/7)),""))</f>
        <v>0</v>
      </c>
      <c r="BE144" s="2133"/>
      <c r="BF144" s="2129"/>
      <c r="BG144" s="2130"/>
      <c r="BH144" s="2130"/>
      <c r="BI144" s="2130"/>
      <c r="BJ144" s="2131"/>
    </row>
    <row r="145" spans="2:62" ht="20.25" customHeight="1" x14ac:dyDescent="0.15">
      <c r="B145" s="2049">
        <f>B143+1</f>
        <v>66</v>
      </c>
      <c r="C145" s="2121"/>
      <c r="D145" s="2122"/>
      <c r="E145" s="761"/>
      <c r="F145" s="762"/>
      <c r="G145" s="761"/>
      <c r="H145" s="762"/>
      <c r="I145" s="2123"/>
      <c r="J145" s="2124"/>
      <c r="K145" s="2125"/>
      <c r="L145" s="2126"/>
      <c r="M145" s="2126"/>
      <c r="N145" s="2122"/>
      <c r="O145" s="2066"/>
      <c r="P145" s="2067"/>
      <c r="Q145" s="2067"/>
      <c r="R145" s="2067"/>
      <c r="S145" s="2068"/>
      <c r="T145" s="776" t="s">
        <v>887</v>
      </c>
      <c r="U145" s="777"/>
      <c r="V145" s="778"/>
      <c r="W145" s="549"/>
      <c r="X145" s="550"/>
      <c r="Y145" s="550"/>
      <c r="Z145" s="550"/>
      <c r="AA145" s="550"/>
      <c r="AB145" s="550"/>
      <c r="AC145" s="551"/>
      <c r="AD145" s="549"/>
      <c r="AE145" s="550"/>
      <c r="AF145" s="550"/>
      <c r="AG145" s="550"/>
      <c r="AH145" s="550"/>
      <c r="AI145" s="550"/>
      <c r="AJ145" s="551"/>
      <c r="AK145" s="549"/>
      <c r="AL145" s="550"/>
      <c r="AM145" s="550"/>
      <c r="AN145" s="550"/>
      <c r="AO145" s="550"/>
      <c r="AP145" s="550"/>
      <c r="AQ145" s="551"/>
      <c r="AR145" s="549"/>
      <c r="AS145" s="550"/>
      <c r="AT145" s="550"/>
      <c r="AU145" s="550"/>
      <c r="AV145" s="550"/>
      <c r="AW145" s="550"/>
      <c r="AX145" s="551"/>
      <c r="AY145" s="549"/>
      <c r="AZ145" s="550"/>
      <c r="BA145" s="772"/>
      <c r="BB145" s="2127"/>
      <c r="BC145" s="2128"/>
      <c r="BD145" s="2116"/>
      <c r="BE145" s="2117"/>
      <c r="BF145" s="2118"/>
      <c r="BG145" s="2119"/>
      <c r="BH145" s="2119"/>
      <c r="BI145" s="2119"/>
      <c r="BJ145" s="2120"/>
    </row>
    <row r="146" spans="2:62" ht="20.25" customHeight="1" x14ac:dyDescent="0.15">
      <c r="B146" s="2050"/>
      <c r="C146" s="2135"/>
      <c r="D146" s="2136"/>
      <c r="E146" s="779"/>
      <c r="F146" s="780">
        <f>C145</f>
        <v>0</v>
      </c>
      <c r="G146" s="779"/>
      <c r="H146" s="780">
        <f>I145</f>
        <v>0</v>
      </c>
      <c r="I146" s="2137"/>
      <c r="J146" s="2138"/>
      <c r="K146" s="2139"/>
      <c r="L146" s="2140"/>
      <c r="M146" s="2140"/>
      <c r="N146" s="2136"/>
      <c r="O146" s="2066"/>
      <c r="P146" s="2067"/>
      <c r="Q146" s="2067"/>
      <c r="R146" s="2067"/>
      <c r="S146" s="2068"/>
      <c r="T146" s="773" t="s">
        <v>888</v>
      </c>
      <c r="U146" s="774"/>
      <c r="V146" s="775"/>
      <c r="W146" s="557" t="str">
        <f>IF(W145="","",VLOOKUP(W145,[10]シフト記号表!$C$6:$L$47,10,FALSE))</f>
        <v/>
      </c>
      <c r="X146" s="558" t="str">
        <f>IF(X145="","",VLOOKUP(X145,[10]シフト記号表!$C$6:$L$47,10,FALSE))</f>
        <v/>
      </c>
      <c r="Y146" s="558" t="str">
        <f>IF(Y145="","",VLOOKUP(Y145,[10]シフト記号表!$C$6:$L$47,10,FALSE))</f>
        <v/>
      </c>
      <c r="Z146" s="558" t="str">
        <f>IF(Z145="","",VLOOKUP(Z145,[10]シフト記号表!$C$6:$L$47,10,FALSE))</f>
        <v/>
      </c>
      <c r="AA146" s="558" t="str">
        <f>IF(AA145="","",VLOOKUP(AA145,[10]シフト記号表!$C$6:$L$47,10,FALSE))</f>
        <v/>
      </c>
      <c r="AB146" s="558" t="str">
        <f>IF(AB145="","",VLOOKUP(AB145,[10]シフト記号表!$C$6:$L$47,10,FALSE))</f>
        <v/>
      </c>
      <c r="AC146" s="559" t="str">
        <f>IF(AC145="","",VLOOKUP(AC145,[10]シフト記号表!$C$6:$L$47,10,FALSE))</f>
        <v/>
      </c>
      <c r="AD146" s="557" t="str">
        <f>IF(AD145="","",VLOOKUP(AD145,[10]シフト記号表!$C$6:$L$47,10,FALSE))</f>
        <v/>
      </c>
      <c r="AE146" s="558" t="str">
        <f>IF(AE145="","",VLOOKUP(AE145,[10]シフト記号表!$C$6:$L$47,10,FALSE))</f>
        <v/>
      </c>
      <c r="AF146" s="558" t="str">
        <f>IF(AF145="","",VLOOKUP(AF145,[10]シフト記号表!$C$6:$L$47,10,FALSE))</f>
        <v/>
      </c>
      <c r="AG146" s="558" t="str">
        <f>IF(AG145="","",VLOOKUP(AG145,[10]シフト記号表!$C$6:$L$47,10,FALSE))</f>
        <v/>
      </c>
      <c r="AH146" s="558" t="str">
        <f>IF(AH145="","",VLOOKUP(AH145,[10]シフト記号表!$C$6:$L$47,10,FALSE))</f>
        <v/>
      </c>
      <c r="AI146" s="558" t="str">
        <f>IF(AI145="","",VLOOKUP(AI145,[10]シフト記号表!$C$6:$L$47,10,FALSE))</f>
        <v/>
      </c>
      <c r="AJ146" s="559" t="str">
        <f>IF(AJ145="","",VLOOKUP(AJ145,[10]シフト記号表!$C$6:$L$47,10,FALSE))</f>
        <v/>
      </c>
      <c r="AK146" s="557" t="str">
        <f>IF(AK145="","",VLOOKUP(AK145,[10]シフト記号表!$C$6:$L$47,10,FALSE))</f>
        <v/>
      </c>
      <c r="AL146" s="558" t="str">
        <f>IF(AL145="","",VLOOKUP(AL145,[10]シフト記号表!$C$6:$L$47,10,FALSE))</f>
        <v/>
      </c>
      <c r="AM146" s="558" t="str">
        <f>IF(AM145="","",VLOOKUP(AM145,[10]シフト記号表!$C$6:$L$47,10,FALSE))</f>
        <v/>
      </c>
      <c r="AN146" s="558" t="str">
        <f>IF(AN145="","",VLOOKUP(AN145,[10]シフト記号表!$C$6:$L$47,10,FALSE))</f>
        <v/>
      </c>
      <c r="AO146" s="558" t="str">
        <f>IF(AO145="","",VLOOKUP(AO145,[10]シフト記号表!$C$6:$L$47,10,FALSE))</f>
        <v/>
      </c>
      <c r="AP146" s="558" t="str">
        <f>IF(AP145="","",VLOOKUP(AP145,[10]シフト記号表!$C$6:$L$47,10,FALSE))</f>
        <v/>
      </c>
      <c r="AQ146" s="559" t="str">
        <f>IF(AQ145="","",VLOOKUP(AQ145,[10]シフト記号表!$C$6:$L$47,10,FALSE))</f>
        <v/>
      </c>
      <c r="AR146" s="557" t="str">
        <f>IF(AR145="","",VLOOKUP(AR145,[10]シフト記号表!$C$6:$L$47,10,FALSE))</f>
        <v/>
      </c>
      <c r="AS146" s="558" t="str">
        <f>IF(AS145="","",VLOOKUP(AS145,[10]シフト記号表!$C$6:$L$47,10,FALSE))</f>
        <v/>
      </c>
      <c r="AT146" s="558" t="str">
        <f>IF(AT145="","",VLOOKUP(AT145,[10]シフト記号表!$C$6:$L$47,10,FALSE))</f>
        <v/>
      </c>
      <c r="AU146" s="558" t="str">
        <f>IF(AU145="","",VLOOKUP(AU145,[10]シフト記号表!$C$6:$L$47,10,FALSE))</f>
        <v/>
      </c>
      <c r="AV146" s="558" t="str">
        <f>IF(AV145="","",VLOOKUP(AV145,[10]シフト記号表!$C$6:$L$47,10,FALSE))</f>
        <v/>
      </c>
      <c r="AW146" s="558" t="str">
        <f>IF(AW145="","",VLOOKUP(AW145,[10]シフト記号表!$C$6:$L$47,10,FALSE))</f>
        <v/>
      </c>
      <c r="AX146" s="559" t="str">
        <f>IF(AX145="","",VLOOKUP(AX145,[10]シフト記号表!$C$6:$L$47,10,FALSE))</f>
        <v/>
      </c>
      <c r="AY146" s="557" t="str">
        <f>IF(AY145="","",VLOOKUP(AY145,[10]シフト記号表!$C$6:$L$47,10,FALSE))</f>
        <v/>
      </c>
      <c r="AZ146" s="558" t="str">
        <f>IF(AZ145="","",VLOOKUP(AZ145,[10]シフト記号表!$C$6:$L$47,10,FALSE))</f>
        <v/>
      </c>
      <c r="BA146" s="558" t="str">
        <f>IF(BA145="","",VLOOKUP(BA145,[10]シフト記号表!$C$6:$L$47,10,FALSE))</f>
        <v/>
      </c>
      <c r="BB146" s="2132">
        <f>IF($BE$3="４週",SUM(W146:AX146),IF($BE$3="暦月",SUM(W146:BA146),""))</f>
        <v>0</v>
      </c>
      <c r="BC146" s="2133"/>
      <c r="BD146" s="2134">
        <f>IF($BE$3="４週",BB146/4,IF($BE$3="暦月",(BB146/($BE$8/7)),""))</f>
        <v>0</v>
      </c>
      <c r="BE146" s="2133"/>
      <c r="BF146" s="2129"/>
      <c r="BG146" s="2130"/>
      <c r="BH146" s="2130"/>
      <c r="BI146" s="2130"/>
      <c r="BJ146" s="2131"/>
    </row>
    <row r="147" spans="2:62" ht="20.25" customHeight="1" x14ac:dyDescent="0.15">
      <c r="B147" s="2049">
        <f>B145+1</f>
        <v>67</v>
      </c>
      <c r="C147" s="2121"/>
      <c r="D147" s="2122"/>
      <c r="E147" s="761"/>
      <c r="F147" s="762"/>
      <c r="G147" s="761"/>
      <c r="H147" s="762"/>
      <c r="I147" s="2123"/>
      <c r="J147" s="2124"/>
      <c r="K147" s="2125"/>
      <c r="L147" s="2126"/>
      <c r="M147" s="2126"/>
      <c r="N147" s="2122"/>
      <c r="O147" s="2066"/>
      <c r="P147" s="2067"/>
      <c r="Q147" s="2067"/>
      <c r="R147" s="2067"/>
      <c r="S147" s="2068"/>
      <c r="T147" s="776" t="s">
        <v>887</v>
      </c>
      <c r="U147" s="777"/>
      <c r="V147" s="778"/>
      <c r="W147" s="549"/>
      <c r="X147" s="550"/>
      <c r="Y147" s="550"/>
      <c r="Z147" s="550"/>
      <c r="AA147" s="550"/>
      <c r="AB147" s="550"/>
      <c r="AC147" s="551"/>
      <c r="AD147" s="549"/>
      <c r="AE147" s="550"/>
      <c r="AF147" s="550"/>
      <c r="AG147" s="550"/>
      <c r="AH147" s="550"/>
      <c r="AI147" s="550"/>
      <c r="AJ147" s="551"/>
      <c r="AK147" s="549"/>
      <c r="AL147" s="550"/>
      <c r="AM147" s="550"/>
      <c r="AN147" s="550"/>
      <c r="AO147" s="550"/>
      <c r="AP147" s="550"/>
      <c r="AQ147" s="551"/>
      <c r="AR147" s="549"/>
      <c r="AS147" s="550"/>
      <c r="AT147" s="550"/>
      <c r="AU147" s="550"/>
      <c r="AV147" s="550"/>
      <c r="AW147" s="550"/>
      <c r="AX147" s="551"/>
      <c r="AY147" s="549"/>
      <c r="AZ147" s="550"/>
      <c r="BA147" s="772"/>
      <c r="BB147" s="2127"/>
      <c r="BC147" s="2128"/>
      <c r="BD147" s="2116"/>
      <c r="BE147" s="2117"/>
      <c r="BF147" s="2118"/>
      <c r="BG147" s="2119"/>
      <c r="BH147" s="2119"/>
      <c r="BI147" s="2119"/>
      <c r="BJ147" s="2120"/>
    </row>
    <row r="148" spans="2:62" ht="20.25" customHeight="1" x14ac:dyDescent="0.15">
      <c r="B148" s="2050"/>
      <c r="C148" s="2135"/>
      <c r="D148" s="2136"/>
      <c r="E148" s="779"/>
      <c r="F148" s="780">
        <f>C147</f>
        <v>0</v>
      </c>
      <c r="G148" s="779"/>
      <c r="H148" s="780">
        <f>I147</f>
        <v>0</v>
      </c>
      <c r="I148" s="2137"/>
      <c r="J148" s="2138"/>
      <c r="K148" s="2139"/>
      <c r="L148" s="2140"/>
      <c r="M148" s="2140"/>
      <c r="N148" s="2136"/>
      <c r="O148" s="2066"/>
      <c r="P148" s="2067"/>
      <c r="Q148" s="2067"/>
      <c r="R148" s="2067"/>
      <c r="S148" s="2068"/>
      <c r="T148" s="773" t="s">
        <v>888</v>
      </c>
      <c r="U148" s="774"/>
      <c r="V148" s="775"/>
      <c r="W148" s="557" t="str">
        <f>IF(W147="","",VLOOKUP(W147,[10]シフト記号表!$C$6:$L$47,10,FALSE))</f>
        <v/>
      </c>
      <c r="X148" s="558" t="str">
        <f>IF(X147="","",VLOOKUP(X147,[10]シフト記号表!$C$6:$L$47,10,FALSE))</f>
        <v/>
      </c>
      <c r="Y148" s="558" t="str">
        <f>IF(Y147="","",VLOOKUP(Y147,[10]シフト記号表!$C$6:$L$47,10,FALSE))</f>
        <v/>
      </c>
      <c r="Z148" s="558" t="str">
        <f>IF(Z147="","",VLOOKUP(Z147,[10]シフト記号表!$C$6:$L$47,10,FALSE))</f>
        <v/>
      </c>
      <c r="AA148" s="558" t="str">
        <f>IF(AA147="","",VLOOKUP(AA147,[10]シフト記号表!$C$6:$L$47,10,FALSE))</f>
        <v/>
      </c>
      <c r="AB148" s="558" t="str">
        <f>IF(AB147="","",VLOOKUP(AB147,[10]シフト記号表!$C$6:$L$47,10,FALSE))</f>
        <v/>
      </c>
      <c r="AC148" s="559" t="str">
        <f>IF(AC147="","",VLOOKUP(AC147,[10]シフト記号表!$C$6:$L$47,10,FALSE))</f>
        <v/>
      </c>
      <c r="AD148" s="557" t="str">
        <f>IF(AD147="","",VLOOKUP(AD147,[10]シフト記号表!$C$6:$L$47,10,FALSE))</f>
        <v/>
      </c>
      <c r="AE148" s="558" t="str">
        <f>IF(AE147="","",VLOOKUP(AE147,[10]シフト記号表!$C$6:$L$47,10,FALSE))</f>
        <v/>
      </c>
      <c r="AF148" s="558" t="str">
        <f>IF(AF147="","",VLOOKUP(AF147,[10]シフト記号表!$C$6:$L$47,10,FALSE))</f>
        <v/>
      </c>
      <c r="AG148" s="558" t="str">
        <f>IF(AG147="","",VLOOKUP(AG147,[10]シフト記号表!$C$6:$L$47,10,FALSE))</f>
        <v/>
      </c>
      <c r="AH148" s="558" t="str">
        <f>IF(AH147="","",VLOOKUP(AH147,[10]シフト記号表!$C$6:$L$47,10,FALSE))</f>
        <v/>
      </c>
      <c r="AI148" s="558" t="str">
        <f>IF(AI147="","",VLOOKUP(AI147,[10]シフト記号表!$C$6:$L$47,10,FALSE))</f>
        <v/>
      </c>
      <c r="AJ148" s="559" t="str">
        <f>IF(AJ147="","",VLOOKUP(AJ147,[10]シフト記号表!$C$6:$L$47,10,FALSE))</f>
        <v/>
      </c>
      <c r="AK148" s="557" t="str">
        <f>IF(AK147="","",VLOOKUP(AK147,[10]シフト記号表!$C$6:$L$47,10,FALSE))</f>
        <v/>
      </c>
      <c r="AL148" s="558" t="str">
        <f>IF(AL147="","",VLOOKUP(AL147,[10]シフト記号表!$C$6:$L$47,10,FALSE))</f>
        <v/>
      </c>
      <c r="AM148" s="558" t="str">
        <f>IF(AM147="","",VLOOKUP(AM147,[10]シフト記号表!$C$6:$L$47,10,FALSE))</f>
        <v/>
      </c>
      <c r="AN148" s="558" t="str">
        <f>IF(AN147="","",VLOOKUP(AN147,[10]シフト記号表!$C$6:$L$47,10,FALSE))</f>
        <v/>
      </c>
      <c r="AO148" s="558" t="str">
        <f>IF(AO147="","",VLOOKUP(AO147,[10]シフト記号表!$C$6:$L$47,10,FALSE))</f>
        <v/>
      </c>
      <c r="AP148" s="558" t="str">
        <f>IF(AP147="","",VLOOKUP(AP147,[10]シフト記号表!$C$6:$L$47,10,FALSE))</f>
        <v/>
      </c>
      <c r="AQ148" s="559" t="str">
        <f>IF(AQ147="","",VLOOKUP(AQ147,[10]シフト記号表!$C$6:$L$47,10,FALSE))</f>
        <v/>
      </c>
      <c r="AR148" s="557" t="str">
        <f>IF(AR147="","",VLOOKUP(AR147,[10]シフト記号表!$C$6:$L$47,10,FALSE))</f>
        <v/>
      </c>
      <c r="AS148" s="558" t="str">
        <f>IF(AS147="","",VLOOKUP(AS147,[10]シフト記号表!$C$6:$L$47,10,FALSE))</f>
        <v/>
      </c>
      <c r="AT148" s="558" t="str">
        <f>IF(AT147="","",VLOOKUP(AT147,[10]シフト記号表!$C$6:$L$47,10,FALSE))</f>
        <v/>
      </c>
      <c r="AU148" s="558" t="str">
        <f>IF(AU147="","",VLOOKUP(AU147,[10]シフト記号表!$C$6:$L$47,10,FALSE))</f>
        <v/>
      </c>
      <c r="AV148" s="558" t="str">
        <f>IF(AV147="","",VLOOKUP(AV147,[10]シフト記号表!$C$6:$L$47,10,FALSE))</f>
        <v/>
      </c>
      <c r="AW148" s="558" t="str">
        <f>IF(AW147="","",VLOOKUP(AW147,[10]シフト記号表!$C$6:$L$47,10,FALSE))</f>
        <v/>
      </c>
      <c r="AX148" s="559" t="str">
        <f>IF(AX147="","",VLOOKUP(AX147,[10]シフト記号表!$C$6:$L$47,10,FALSE))</f>
        <v/>
      </c>
      <c r="AY148" s="557" t="str">
        <f>IF(AY147="","",VLOOKUP(AY147,[10]シフト記号表!$C$6:$L$47,10,FALSE))</f>
        <v/>
      </c>
      <c r="AZ148" s="558" t="str">
        <f>IF(AZ147="","",VLOOKUP(AZ147,[10]シフト記号表!$C$6:$L$47,10,FALSE))</f>
        <v/>
      </c>
      <c r="BA148" s="558" t="str">
        <f>IF(BA147="","",VLOOKUP(BA147,[10]シフト記号表!$C$6:$L$47,10,FALSE))</f>
        <v/>
      </c>
      <c r="BB148" s="2132">
        <f>IF($BE$3="４週",SUM(W148:AX148),IF($BE$3="暦月",SUM(W148:BA148),""))</f>
        <v>0</v>
      </c>
      <c r="BC148" s="2133"/>
      <c r="BD148" s="2134">
        <f>IF($BE$3="４週",BB148/4,IF($BE$3="暦月",(BB148/($BE$8/7)),""))</f>
        <v>0</v>
      </c>
      <c r="BE148" s="2133"/>
      <c r="BF148" s="2129"/>
      <c r="BG148" s="2130"/>
      <c r="BH148" s="2130"/>
      <c r="BI148" s="2130"/>
      <c r="BJ148" s="2131"/>
    </row>
    <row r="149" spans="2:62" ht="20.25" customHeight="1" x14ac:dyDescent="0.15">
      <c r="B149" s="2049">
        <f>B147+1</f>
        <v>68</v>
      </c>
      <c r="C149" s="2121"/>
      <c r="D149" s="2122"/>
      <c r="E149" s="761"/>
      <c r="F149" s="762"/>
      <c r="G149" s="761"/>
      <c r="H149" s="762"/>
      <c r="I149" s="2123"/>
      <c r="J149" s="2124"/>
      <c r="K149" s="2125"/>
      <c r="L149" s="2126"/>
      <c r="M149" s="2126"/>
      <c r="N149" s="2122"/>
      <c r="O149" s="2066"/>
      <c r="P149" s="2067"/>
      <c r="Q149" s="2067"/>
      <c r="R149" s="2067"/>
      <c r="S149" s="2068"/>
      <c r="T149" s="776" t="s">
        <v>887</v>
      </c>
      <c r="U149" s="777"/>
      <c r="V149" s="778"/>
      <c r="W149" s="549"/>
      <c r="X149" s="550"/>
      <c r="Y149" s="550"/>
      <c r="Z149" s="550"/>
      <c r="AA149" s="550"/>
      <c r="AB149" s="550"/>
      <c r="AC149" s="551"/>
      <c r="AD149" s="549"/>
      <c r="AE149" s="550"/>
      <c r="AF149" s="550"/>
      <c r="AG149" s="550"/>
      <c r="AH149" s="550"/>
      <c r="AI149" s="550"/>
      <c r="AJ149" s="551"/>
      <c r="AK149" s="549"/>
      <c r="AL149" s="550"/>
      <c r="AM149" s="550"/>
      <c r="AN149" s="550"/>
      <c r="AO149" s="550"/>
      <c r="AP149" s="550"/>
      <c r="AQ149" s="551"/>
      <c r="AR149" s="549"/>
      <c r="AS149" s="550"/>
      <c r="AT149" s="550"/>
      <c r="AU149" s="550"/>
      <c r="AV149" s="550"/>
      <c r="AW149" s="550"/>
      <c r="AX149" s="551"/>
      <c r="AY149" s="549"/>
      <c r="AZ149" s="550"/>
      <c r="BA149" s="772"/>
      <c r="BB149" s="2127"/>
      <c r="BC149" s="2128"/>
      <c r="BD149" s="2116"/>
      <c r="BE149" s="2117"/>
      <c r="BF149" s="2118"/>
      <c r="BG149" s="2119"/>
      <c r="BH149" s="2119"/>
      <c r="BI149" s="2119"/>
      <c r="BJ149" s="2120"/>
    </row>
    <row r="150" spans="2:62" ht="20.25" customHeight="1" x14ac:dyDescent="0.15">
      <c r="B150" s="2050"/>
      <c r="C150" s="2135"/>
      <c r="D150" s="2136"/>
      <c r="E150" s="779"/>
      <c r="F150" s="780">
        <f>C149</f>
        <v>0</v>
      </c>
      <c r="G150" s="779"/>
      <c r="H150" s="780">
        <f>I149</f>
        <v>0</v>
      </c>
      <c r="I150" s="2137"/>
      <c r="J150" s="2138"/>
      <c r="K150" s="2139"/>
      <c r="L150" s="2140"/>
      <c r="M150" s="2140"/>
      <c r="N150" s="2136"/>
      <c r="O150" s="2066"/>
      <c r="P150" s="2067"/>
      <c r="Q150" s="2067"/>
      <c r="R150" s="2067"/>
      <c r="S150" s="2068"/>
      <c r="T150" s="773" t="s">
        <v>888</v>
      </c>
      <c r="U150" s="774"/>
      <c r="V150" s="775"/>
      <c r="W150" s="557" t="str">
        <f>IF(W149="","",VLOOKUP(W149,[10]シフト記号表!$C$6:$L$47,10,FALSE))</f>
        <v/>
      </c>
      <c r="X150" s="558" t="str">
        <f>IF(X149="","",VLOOKUP(X149,[10]シフト記号表!$C$6:$L$47,10,FALSE))</f>
        <v/>
      </c>
      <c r="Y150" s="558" t="str">
        <f>IF(Y149="","",VLOOKUP(Y149,[10]シフト記号表!$C$6:$L$47,10,FALSE))</f>
        <v/>
      </c>
      <c r="Z150" s="558" t="str">
        <f>IF(Z149="","",VLOOKUP(Z149,[10]シフト記号表!$C$6:$L$47,10,FALSE))</f>
        <v/>
      </c>
      <c r="AA150" s="558" t="str">
        <f>IF(AA149="","",VLOOKUP(AA149,[10]シフト記号表!$C$6:$L$47,10,FALSE))</f>
        <v/>
      </c>
      <c r="AB150" s="558" t="str">
        <f>IF(AB149="","",VLOOKUP(AB149,[10]シフト記号表!$C$6:$L$47,10,FALSE))</f>
        <v/>
      </c>
      <c r="AC150" s="559" t="str">
        <f>IF(AC149="","",VLOOKUP(AC149,[10]シフト記号表!$C$6:$L$47,10,FALSE))</f>
        <v/>
      </c>
      <c r="AD150" s="557" t="str">
        <f>IF(AD149="","",VLOOKUP(AD149,[10]シフト記号表!$C$6:$L$47,10,FALSE))</f>
        <v/>
      </c>
      <c r="AE150" s="558" t="str">
        <f>IF(AE149="","",VLOOKUP(AE149,[10]シフト記号表!$C$6:$L$47,10,FALSE))</f>
        <v/>
      </c>
      <c r="AF150" s="558" t="str">
        <f>IF(AF149="","",VLOOKUP(AF149,[10]シフト記号表!$C$6:$L$47,10,FALSE))</f>
        <v/>
      </c>
      <c r="AG150" s="558" t="str">
        <f>IF(AG149="","",VLOOKUP(AG149,[10]シフト記号表!$C$6:$L$47,10,FALSE))</f>
        <v/>
      </c>
      <c r="AH150" s="558" t="str">
        <f>IF(AH149="","",VLOOKUP(AH149,[10]シフト記号表!$C$6:$L$47,10,FALSE))</f>
        <v/>
      </c>
      <c r="AI150" s="558" t="str">
        <f>IF(AI149="","",VLOOKUP(AI149,[10]シフト記号表!$C$6:$L$47,10,FALSE))</f>
        <v/>
      </c>
      <c r="AJ150" s="559" t="str">
        <f>IF(AJ149="","",VLOOKUP(AJ149,[10]シフト記号表!$C$6:$L$47,10,FALSE))</f>
        <v/>
      </c>
      <c r="AK150" s="557" t="str">
        <f>IF(AK149="","",VLOOKUP(AK149,[10]シフト記号表!$C$6:$L$47,10,FALSE))</f>
        <v/>
      </c>
      <c r="AL150" s="558" t="str">
        <f>IF(AL149="","",VLOOKUP(AL149,[10]シフト記号表!$C$6:$L$47,10,FALSE))</f>
        <v/>
      </c>
      <c r="AM150" s="558" t="str">
        <f>IF(AM149="","",VLOOKUP(AM149,[10]シフト記号表!$C$6:$L$47,10,FALSE))</f>
        <v/>
      </c>
      <c r="AN150" s="558" t="str">
        <f>IF(AN149="","",VLOOKUP(AN149,[10]シフト記号表!$C$6:$L$47,10,FALSE))</f>
        <v/>
      </c>
      <c r="AO150" s="558" t="str">
        <f>IF(AO149="","",VLOOKUP(AO149,[10]シフト記号表!$C$6:$L$47,10,FALSE))</f>
        <v/>
      </c>
      <c r="AP150" s="558" t="str">
        <f>IF(AP149="","",VLOOKUP(AP149,[10]シフト記号表!$C$6:$L$47,10,FALSE))</f>
        <v/>
      </c>
      <c r="AQ150" s="559" t="str">
        <f>IF(AQ149="","",VLOOKUP(AQ149,[10]シフト記号表!$C$6:$L$47,10,FALSE))</f>
        <v/>
      </c>
      <c r="AR150" s="557" t="str">
        <f>IF(AR149="","",VLOOKUP(AR149,[10]シフト記号表!$C$6:$L$47,10,FALSE))</f>
        <v/>
      </c>
      <c r="AS150" s="558" t="str">
        <f>IF(AS149="","",VLOOKUP(AS149,[10]シフト記号表!$C$6:$L$47,10,FALSE))</f>
        <v/>
      </c>
      <c r="AT150" s="558" t="str">
        <f>IF(AT149="","",VLOOKUP(AT149,[10]シフト記号表!$C$6:$L$47,10,FALSE))</f>
        <v/>
      </c>
      <c r="AU150" s="558" t="str">
        <f>IF(AU149="","",VLOOKUP(AU149,[10]シフト記号表!$C$6:$L$47,10,FALSE))</f>
        <v/>
      </c>
      <c r="AV150" s="558" t="str">
        <f>IF(AV149="","",VLOOKUP(AV149,[10]シフト記号表!$C$6:$L$47,10,FALSE))</f>
        <v/>
      </c>
      <c r="AW150" s="558" t="str">
        <f>IF(AW149="","",VLOOKUP(AW149,[10]シフト記号表!$C$6:$L$47,10,FALSE))</f>
        <v/>
      </c>
      <c r="AX150" s="559" t="str">
        <f>IF(AX149="","",VLOOKUP(AX149,[10]シフト記号表!$C$6:$L$47,10,FALSE))</f>
        <v/>
      </c>
      <c r="AY150" s="557" t="str">
        <f>IF(AY149="","",VLOOKUP(AY149,[10]シフト記号表!$C$6:$L$47,10,FALSE))</f>
        <v/>
      </c>
      <c r="AZ150" s="558" t="str">
        <f>IF(AZ149="","",VLOOKUP(AZ149,[10]シフト記号表!$C$6:$L$47,10,FALSE))</f>
        <v/>
      </c>
      <c r="BA150" s="558" t="str">
        <f>IF(BA149="","",VLOOKUP(BA149,[10]シフト記号表!$C$6:$L$47,10,FALSE))</f>
        <v/>
      </c>
      <c r="BB150" s="2132">
        <f>IF($BE$3="４週",SUM(W150:AX150),IF($BE$3="暦月",SUM(W150:BA150),""))</f>
        <v>0</v>
      </c>
      <c r="BC150" s="2133"/>
      <c r="BD150" s="2134">
        <f>IF($BE$3="４週",BB150/4,IF($BE$3="暦月",(BB150/($BE$8/7)),""))</f>
        <v>0</v>
      </c>
      <c r="BE150" s="2133"/>
      <c r="BF150" s="2129"/>
      <c r="BG150" s="2130"/>
      <c r="BH150" s="2130"/>
      <c r="BI150" s="2130"/>
      <c r="BJ150" s="2131"/>
    </row>
    <row r="151" spans="2:62" ht="20.25" customHeight="1" x14ac:dyDescent="0.15">
      <c r="B151" s="2049">
        <f>B149+1</f>
        <v>69</v>
      </c>
      <c r="C151" s="2121"/>
      <c r="D151" s="2122"/>
      <c r="E151" s="761"/>
      <c r="F151" s="762"/>
      <c r="G151" s="761"/>
      <c r="H151" s="762"/>
      <c r="I151" s="2123"/>
      <c r="J151" s="2124"/>
      <c r="K151" s="2125"/>
      <c r="L151" s="2126"/>
      <c r="M151" s="2126"/>
      <c r="N151" s="2122"/>
      <c r="O151" s="2066"/>
      <c r="P151" s="2067"/>
      <c r="Q151" s="2067"/>
      <c r="R151" s="2067"/>
      <c r="S151" s="2068"/>
      <c r="T151" s="776" t="s">
        <v>887</v>
      </c>
      <c r="U151" s="777"/>
      <c r="V151" s="778"/>
      <c r="W151" s="549"/>
      <c r="X151" s="550"/>
      <c r="Y151" s="550"/>
      <c r="Z151" s="550"/>
      <c r="AA151" s="550"/>
      <c r="AB151" s="550"/>
      <c r="AC151" s="551"/>
      <c r="AD151" s="549"/>
      <c r="AE151" s="550"/>
      <c r="AF151" s="550"/>
      <c r="AG151" s="550"/>
      <c r="AH151" s="550"/>
      <c r="AI151" s="550"/>
      <c r="AJ151" s="551"/>
      <c r="AK151" s="549"/>
      <c r="AL151" s="550"/>
      <c r="AM151" s="550"/>
      <c r="AN151" s="550"/>
      <c r="AO151" s="550"/>
      <c r="AP151" s="550"/>
      <c r="AQ151" s="551"/>
      <c r="AR151" s="549"/>
      <c r="AS151" s="550"/>
      <c r="AT151" s="550"/>
      <c r="AU151" s="550"/>
      <c r="AV151" s="550"/>
      <c r="AW151" s="550"/>
      <c r="AX151" s="551"/>
      <c r="AY151" s="549"/>
      <c r="AZ151" s="550"/>
      <c r="BA151" s="772"/>
      <c r="BB151" s="2127"/>
      <c r="BC151" s="2128"/>
      <c r="BD151" s="2116"/>
      <c r="BE151" s="2117"/>
      <c r="BF151" s="2118"/>
      <c r="BG151" s="2119"/>
      <c r="BH151" s="2119"/>
      <c r="BI151" s="2119"/>
      <c r="BJ151" s="2120"/>
    </row>
    <row r="152" spans="2:62" ht="20.25" customHeight="1" x14ac:dyDescent="0.15">
      <c r="B152" s="2050"/>
      <c r="C152" s="2135"/>
      <c r="D152" s="2136"/>
      <c r="E152" s="779"/>
      <c r="F152" s="780">
        <f>C151</f>
        <v>0</v>
      </c>
      <c r="G152" s="779"/>
      <c r="H152" s="780">
        <f>I151</f>
        <v>0</v>
      </c>
      <c r="I152" s="2137"/>
      <c r="J152" s="2138"/>
      <c r="K152" s="2139"/>
      <c r="L152" s="2140"/>
      <c r="M152" s="2140"/>
      <c r="N152" s="2136"/>
      <c r="O152" s="2066"/>
      <c r="P152" s="2067"/>
      <c r="Q152" s="2067"/>
      <c r="R152" s="2067"/>
      <c r="S152" s="2068"/>
      <c r="T152" s="773" t="s">
        <v>888</v>
      </c>
      <c r="U152" s="774"/>
      <c r="V152" s="775"/>
      <c r="W152" s="557" t="str">
        <f>IF(W151="","",VLOOKUP(W151,[10]シフト記号表!$C$6:$L$47,10,FALSE))</f>
        <v/>
      </c>
      <c r="X152" s="558" t="str">
        <f>IF(X151="","",VLOOKUP(X151,[10]シフト記号表!$C$6:$L$47,10,FALSE))</f>
        <v/>
      </c>
      <c r="Y152" s="558" t="str">
        <f>IF(Y151="","",VLOOKUP(Y151,[10]シフト記号表!$C$6:$L$47,10,FALSE))</f>
        <v/>
      </c>
      <c r="Z152" s="558" t="str">
        <f>IF(Z151="","",VLOOKUP(Z151,[10]シフト記号表!$C$6:$L$47,10,FALSE))</f>
        <v/>
      </c>
      <c r="AA152" s="558" t="str">
        <f>IF(AA151="","",VLOOKUP(AA151,[10]シフト記号表!$C$6:$L$47,10,FALSE))</f>
        <v/>
      </c>
      <c r="AB152" s="558" t="str">
        <f>IF(AB151="","",VLOOKUP(AB151,[10]シフト記号表!$C$6:$L$47,10,FALSE))</f>
        <v/>
      </c>
      <c r="AC152" s="559" t="str">
        <f>IF(AC151="","",VLOOKUP(AC151,[10]シフト記号表!$C$6:$L$47,10,FALSE))</f>
        <v/>
      </c>
      <c r="AD152" s="557" t="str">
        <f>IF(AD151="","",VLOOKUP(AD151,[10]シフト記号表!$C$6:$L$47,10,FALSE))</f>
        <v/>
      </c>
      <c r="AE152" s="558" t="str">
        <f>IF(AE151="","",VLOOKUP(AE151,[10]シフト記号表!$C$6:$L$47,10,FALSE))</f>
        <v/>
      </c>
      <c r="AF152" s="558" t="str">
        <f>IF(AF151="","",VLOOKUP(AF151,[10]シフト記号表!$C$6:$L$47,10,FALSE))</f>
        <v/>
      </c>
      <c r="AG152" s="558" t="str">
        <f>IF(AG151="","",VLOOKUP(AG151,[10]シフト記号表!$C$6:$L$47,10,FALSE))</f>
        <v/>
      </c>
      <c r="AH152" s="558" t="str">
        <f>IF(AH151="","",VLOOKUP(AH151,[10]シフト記号表!$C$6:$L$47,10,FALSE))</f>
        <v/>
      </c>
      <c r="AI152" s="558" t="str">
        <f>IF(AI151="","",VLOOKUP(AI151,[10]シフト記号表!$C$6:$L$47,10,FALSE))</f>
        <v/>
      </c>
      <c r="AJ152" s="559" t="str">
        <f>IF(AJ151="","",VLOOKUP(AJ151,[10]シフト記号表!$C$6:$L$47,10,FALSE))</f>
        <v/>
      </c>
      <c r="AK152" s="557" t="str">
        <f>IF(AK151="","",VLOOKUP(AK151,[10]シフト記号表!$C$6:$L$47,10,FALSE))</f>
        <v/>
      </c>
      <c r="AL152" s="558" t="str">
        <f>IF(AL151="","",VLOOKUP(AL151,[10]シフト記号表!$C$6:$L$47,10,FALSE))</f>
        <v/>
      </c>
      <c r="AM152" s="558" t="str">
        <f>IF(AM151="","",VLOOKUP(AM151,[10]シフト記号表!$C$6:$L$47,10,FALSE))</f>
        <v/>
      </c>
      <c r="AN152" s="558" t="str">
        <f>IF(AN151="","",VLOOKUP(AN151,[10]シフト記号表!$C$6:$L$47,10,FALSE))</f>
        <v/>
      </c>
      <c r="AO152" s="558" t="str">
        <f>IF(AO151="","",VLOOKUP(AO151,[10]シフト記号表!$C$6:$L$47,10,FALSE))</f>
        <v/>
      </c>
      <c r="AP152" s="558" t="str">
        <f>IF(AP151="","",VLOOKUP(AP151,[10]シフト記号表!$C$6:$L$47,10,FALSE))</f>
        <v/>
      </c>
      <c r="AQ152" s="559" t="str">
        <f>IF(AQ151="","",VLOOKUP(AQ151,[10]シフト記号表!$C$6:$L$47,10,FALSE))</f>
        <v/>
      </c>
      <c r="AR152" s="557" t="str">
        <f>IF(AR151="","",VLOOKUP(AR151,[10]シフト記号表!$C$6:$L$47,10,FALSE))</f>
        <v/>
      </c>
      <c r="AS152" s="558" t="str">
        <f>IF(AS151="","",VLOOKUP(AS151,[10]シフト記号表!$C$6:$L$47,10,FALSE))</f>
        <v/>
      </c>
      <c r="AT152" s="558" t="str">
        <f>IF(AT151="","",VLOOKUP(AT151,[10]シフト記号表!$C$6:$L$47,10,FALSE))</f>
        <v/>
      </c>
      <c r="AU152" s="558" t="str">
        <f>IF(AU151="","",VLOOKUP(AU151,[10]シフト記号表!$C$6:$L$47,10,FALSE))</f>
        <v/>
      </c>
      <c r="AV152" s="558" t="str">
        <f>IF(AV151="","",VLOOKUP(AV151,[10]シフト記号表!$C$6:$L$47,10,FALSE))</f>
        <v/>
      </c>
      <c r="AW152" s="558" t="str">
        <f>IF(AW151="","",VLOOKUP(AW151,[10]シフト記号表!$C$6:$L$47,10,FALSE))</f>
        <v/>
      </c>
      <c r="AX152" s="559" t="str">
        <f>IF(AX151="","",VLOOKUP(AX151,[10]シフト記号表!$C$6:$L$47,10,FALSE))</f>
        <v/>
      </c>
      <c r="AY152" s="557" t="str">
        <f>IF(AY151="","",VLOOKUP(AY151,[10]シフト記号表!$C$6:$L$47,10,FALSE))</f>
        <v/>
      </c>
      <c r="AZ152" s="558" t="str">
        <f>IF(AZ151="","",VLOOKUP(AZ151,[10]シフト記号表!$C$6:$L$47,10,FALSE))</f>
        <v/>
      </c>
      <c r="BA152" s="558" t="str">
        <f>IF(BA151="","",VLOOKUP(BA151,[10]シフト記号表!$C$6:$L$47,10,FALSE))</f>
        <v/>
      </c>
      <c r="BB152" s="2132">
        <f>IF($BE$3="４週",SUM(W152:AX152),IF($BE$3="暦月",SUM(W152:BA152),""))</f>
        <v>0</v>
      </c>
      <c r="BC152" s="2133"/>
      <c r="BD152" s="2134">
        <f>IF($BE$3="４週",BB152/4,IF($BE$3="暦月",(BB152/($BE$8/7)),""))</f>
        <v>0</v>
      </c>
      <c r="BE152" s="2133"/>
      <c r="BF152" s="2129"/>
      <c r="BG152" s="2130"/>
      <c r="BH152" s="2130"/>
      <c r="BI152" s="2130"/>
      <c r="BJ152" s="2131"/>
    </row>
    <row r="153" spans="2:62" ht="20.25" customHeight="1" x14ac:dyDescent="0.15">
      <c r="B153" s="2049">
        <f>B151+1</f>
        <v>70</v>
      </c>
      <c r="C153" s="2121"/>
      <c r="D153" s="2122"/>
      <c r="E153" s="761"/>
      <c r="F153" s="762"/>
      <c r="G153" s="761"/>
      <c r="H153" s="762"/>
      <c r="I153" s="2123"/>
      <c r="J153" s="2124"/>
      <c r="K153" s="2125"/>
      <c r="L153" s="2126"/>
      <c r="M153" s="2126"/>
      <c r="N153" s="2122"/>
      <c r="O153" s="2066"/>
      <c r="P153" s="2067"/>
      <c r="Q153" s="2067"/>
      <c r="R153" s="2067"/>
      <c r="S153" s="2068"/>
      <c r="T153" s="776" t="s">
        <v>887</v>
      </c>
      <c r="U153" s="777"/>
      <c r="V153" s="778"/>
      <c r="W153" s="549"/>
      <c r="X153" s="550"/>
      <c r="Y153" s="550"/>
      <c r="Z153" s="550"/>
      <c r="AA153" s="550"/>
      <c r="AB153" s="550"/>
      <c r="AC153" s="551"/>
      <c r="AD153" s="549"/>
      <c r="AE153" s="550"/>
      <c r="AF153" s="550"/>
      <c r="AG153" s="550"/>
      <c r="AH153" s="550"/>
      <c r="AI153" s="550"/>
      <c r="AJ153" s="551"/>
      <c r="AK153" s="549"/>
      <c r="AL153" s="550"/>
      <c r="AM153" s="550"/>
      <c r="AN153" s="550"/>
      <c r="AO153" s="550"/>
      <c r="AP153" s="550"/>
      <c r="AQ153" s="551"/>
      <c r="AR153" s="549"/>
      <c r="AS153" s="550"/>
      <c r="AT153" s="550"/>
      <c r="AU153" s="550"/>
      <c r="AV153" s="550"/>
      <c r="AW153" s="550"/>
      <c r="AX153" s="551"/>
      <c r="AY153" s="549"/>
      <c r="AZ153" s="550"/>
      <c r="BA153" s="772"/>
      <c r="BB153" s="2127"/>
      <c r="BC153" s="2128"/>
      <c r="BD153" s="2116"/>
      <c r="BE153" s="2117"/>
      <c r="BF153" s="2118"/>
      <c r="BG153" s="2119"/>
      <c r="BH153" s="2119"/>
      <c r="BI153" s="2119"/>
      <c r="BJ153" s="2120"/>
    </row>
    <row r="154" spans="2:62" ht="20.25" customHeight="1" x14ac:dyDescent="0.15">
      <c r="B154" s="2050"/>
      <c r="C154" s="2135"/>
      <c r="D154" s="2136"/>
      <c r="E154" s="779"/>
      <c r="F154" s="780">
        <f>C153</f>
        <v>0</v>
      </c>
      <c r="G154" s="779"/>
      <c r="H154" s="780">
        <f>I153</f>
        <v>0</v>
      </c>
      <c r="I154" s="2137"/>
      <c r="J154" s="2138"/>
      <c r="K154" s="2139"/>
      <c r="L154" s="2140"/>
      <c r="M154" s="2140"/>
      <c r="N154" s="2136"/>
      <c r="O154" s="2066"/>
      <c r="P154" s="2067"/>
      <c r="Q154" s="2067"/>
      <c r="R154" s="2067"/>
      <c r="S154" s="2068"/>
      <c r="T154" s="773" t="s">
        <v>888</v>
      </c>
      <c r="U154" s="774"/>
      <c r="V154" s="775"/>
      <c r="W154" s="557" t="str">
        <f>IF(W153="","",VLOOKUP(W153,[10]シフト記号表!$C$6:$L$47,10,FALSE))</f>
        <v/>
      </c>
      <c r="X154" s="558" t="str">
        <f>IF(X153="","",VLOOKUP(X153,[10]シフト記号表!$C$6:$L$47,10,FALSE))</f>
        <v/>
      </c>
      <c r="Y154" s="558" t="str">
        <f>IF(Y153="","",VLOOKUP(Y153,[10]シフト記号表!$C$6:$L$47,10,FALSE))</f>
        <v/>
      </c>
      <c r="Z154" s="558" t="str">
        <f>IF(Z153="","",VLOOKUP(Z153,[10]シフト記号表!$C$6:$L$47,10,FALSE))</f>
        <v/>
      </c>
      <c r="AA154" s="558" t="str">
        <f>IF(AA153="","",VLOOKUP(AA153,[10]シフト記号表!$C$6:$L$47,10,FALSE))</f>
        <v/>
      </c>
      <c r="AB154" s="558" t="str">
        <f>IF(AB153="","",VLOOKUP(AB153,[10]シフト記号表!$C$6:$L$47,10,FALSE))</f>
        <v/>
      </c>
      <c r="AC154" s="559" t="str">
        <f>IF(AC153="","",VLOOKUP(AC153,[10]シフト記号表!$C$6:$L$47,10,FALSE))</f>
        <v/>
      </c>
      <c r="AD154" s="557" t="str">
        <f>IF(AD153="","",VLOOKUP(AD153,[10]シフト記号表!$C$6:$L$47,10,FALSE))</f>
        <v/>
      </c>
      <c r="AE154" s="558" t="str">
        <f>IF(AE153="","",VLOOKUP(AE153,[10]シフト記号表!$C$6:$L$47,10,FALSE))</f>
        <v/>
      </c>
      <c r="AF154" s="558" t="str">
        <f>IF(AF153="","",VLOOKUP(AF153,[10]シフト記号表!$C$6:$L$47,10,FALSE))</f>
        <v/>
      </c>
      <c r="AG154" s="558" t="str">
        <f>IF(AG153="","",VLOOKUP(AG153,[10]シフト記号表!$C$6:$L$47,10,FALSE))</f>
        <v/>
      </c>
      <c r="AH154" s="558" t="str">
        <f>IF(AH153="","",VLOOKUP(AH153,[10]シフト記号表!$C$6:$L$47,10,FALSE))</f>
        <v/>
      </c>
      <c r="AI154" s="558" t="str">
        <f>IF(AI153="","",VLOOKUP(AI153,[10]シフト記号表!$C$6:$L$47,10,FALSE))</f>
        <v/>
      </c>
      <c r="AJ154" s="559" t="str">
        <f>IF(AJ153="","",VLOOKUP(AJ153,[10]シフト記号表!$C$6:$L$47,10,FALSE))</f>
        <v/>
      </c>
      <c r="AK154" s="557" t="str">
        <f>IF(AK153="","",VLOOKUP(AK153,[10]シフト記号表!$C$6:$L$47,10,FALSE))</f>
        <v/>
      </c>
      <c r="AL154" s="558" t="str">
        <f>IF(AL153="","",VLOOKUP(AL153,[10]シフト記号表!$C$6:$L$47,10,FALSE))</f>
        <v/>
      </c>
      <c r="AM154" s="558" t="str">
        <f>IF(AM153="","",VLOOKUP(AM153,[10]シフト記号表!$C$6:$L$47,10,FALSE))</f>
        <v/>
      </c>
      <c r="AN154" s="558" t="str">
        <f>IF(AN153="","",VLOOKUP(AN153,[10]シフト記号表!$C$6:$L$47,10,FALSE))</f>
        <v/>
      </c>
      <c r="AO154" s="558" t="str">
        <f>IF(AO153="","",VLOOKUP(AO153,[10]シフト記号表!$C$6:$L$47,10,FALSE))</f>
        <v/>
      </c>
      <c r="AP154" s="558" t="str">
        <f>IF(AP153="","",VLOOKUP(AP153,[10]シフト記号表!$C$6:$L$47,10,FALSE))</f>
        <v/>
      </c>
      <c r="AQ154" s="559" t="str">
        <f>IF(AQ153="","",VLOOKUP(AQ153,[10]シフト記号表!$C$6:$L$47,10,FALSE))</f>
        <v/>
      </c>
      <c r="AR154" s="557" t="str">
        <f>IF(AR153="","",VLOOKUP(AR153,[10]シフト記号表!$C$6:$L$47,10,FALSE))</f>
        <v/>
      </c>
      <c r="AS154" s="558" t="str">
        <f>IF(AS153="","",VLOOKUP(AS153,[10]シフト記号表!$C$6:$L$47,10,FALSE))</f>
        <v/>
      </c>
      <c r="AT154" s="558" t="str">
        <f>IF(AT153="","",VLOOKUP(AT153,[10]シフト記号表!$C$6:$L$47,10,FALSE))</f>
        <v/>
      </c>
      <c r="AU154" s="558" t="str">
        <f>IF(AU153="","",VLOOKUP(AU153,[10]シフト記号表!$C$6:$L$47,10,FALSE))</f>
        <v/>
      </c>
      <c r="AV154" s="558" t="str">
        <f>IF(AV153="","",VLOOKUP(AV153,[10]シフト記号表!$C$6:$L$47,10,FALSE))</f>
        <v/>
      </c>
      <c r="AW154" s="558" t="str">
        <f>IF(AW153="","",VLOOKUP(AW153,[10]シフト記号表!$C$6:$L$47,10,FALSE))</f>
        <v/>
      </c>
      <c r="AX154" s="559" t="str">
        <f>IF(AX153="","",VLOOKUP(AX153,[10]シフト記号表!$C$6:$L$47,10,FALSE))</f>
        <v/>
      </c>
      <c r="AY154" s="557" t="str">
        <f>IF(AY153="","",VLOOKUP(AY153,[10]シフト記号表!$C$6:$L$47,10,FALSE))</f>
        <v/>
      </c>
      <c r="AZ154" s="558" t="str">
        <f>IF(AZ153="","",VLOOKUP(AZ153,[10]シフト記号表!$C$6:$L$47,10,FALSE))</f>
        <v/>
      </c>
      <c r="BA154" s="558" t="str">
        <f>IF(BA153="","",VLOOKUP(BA153,[10]シフト記号表!$C$6:$L$47,10,FALSE))</f>
        <v/>
      </c>
      <c r="BB154" s="2132">
        <f>IF($BE$3="４週",SUM(W154:AX154),IF($BE$3="暦月",SUM(W154:BA154),""))</f>
        <v>0</v>
      </c>
      <c r="BC154" s="2133"/>
      <c r="BD154" s="2134">
        <f>IF($BE$3="４週",BB154/4,IF($BE$3="暦月",(BB154/($BE$8/7)),""))</f>
        <v>0</v>
      </c>
      <c r="BE154" s="2133"/>
      <c r="BF154" s="2129"/>
      <c r="BG154" s="2130"/>
      <c r="BH154" s="2130"/>
      <c r="BI154" s="2130"/>
      <c r="BJ154" s="2131"/>
    </row>
    <row r="155" spans="2:62" ht="20.25" customHeight="1" x14ac:dyDescent="0.15">
      <c r="B155" s="2049">
        <f>B153+1</f>
        <v>71</v>
      </c>
      <c r="C155" s="2121"/>
      <c r="D155" s="2122"/>
      <c r="E155" s="761"/>
      <c r="F155" s="762"/>
      <c r="G155" s="761"/>
      <c r="H155" s="762"/>
      <c r="I155" s="2123"/>
      <c r="J155" s="2124"/>
      <c r="K155" s="2125"/>
      <c r="L155" s="2126"/>
      <c r="M155" s="2126"/>
      <c r="N155" s="2122"/>
      <c r="O155" s="2066"/>
      <c r="P155" s="2067"/>
      <c r="Q155" s="2067"/>
      <c r="R155" s="2067"/>
      <c r="S155" s="2068"/>
      <c r="T155" s="776" t="s">
        <v>887</v>
      </c>
      <c r="U155" s="777"/>
      <c r="V155" s="778"/>
      <c r="W155" s="549"/>
      <c r="X155" s="550"/>
      <c r="Y155" s="550"/>
      <c r="Z155" s="550"/>
      <c r="AA155" s="550"/>
      <c r="AB155" s="550"/>
      <c r="AC155" s="551"/>
      <c r="AD155" s="549"/>
      <c r="AE155" s="550"/>
      <c r="AF155" s="550"/>
      <c r="AG155" s="550"/>
      <c r="AH155" s="550"/>
      <c r="AI155" s="550"/>
      <c r="AJ155" s="551"/>
      <c r="AK155" s="549"/>
      <c r="AL155" s="550"/>
      <c r="AM155" s="550"/>
      <c r="AN155" s="550"/>
      <c r="AO155" s="550"/>
      <c r="AP155" s="550"/>
      <c r="AQ155" s="551"/>
      <c r="AR155" s="549"/>
      <c r="AS155" s="550"/>
      <c r="AT155" s="550"/>
      <c r="AU155" s="550"/>
      <c r="AV155" s="550"/>
      <c r="AW155" s="550"/>
      <c r="AX155" s="551"/>
      <c r="AY155" s="549"/>
      <c r="AZ155" s="550"/>
      <c r="BA155" s="772"/>
      <c r="BB155" s="2127"/>
      <c r="BC155" s="2128"/>
      <c r="BD155" s="2116"/>
      <c r="BE155" s="2117"/>
      <c r="BF155" s="2118"/>
      <c r="BG155" s="2119"/>
      <c r="BH155" s="2119"/>
      <c r="BI155" s="2119"/>
      <c r="BJ155" s="2120"/>
    </row>
    <row r="156" spans="2:62" ht="20.25" customHeight="1" x14ac:dyDescent="0.15">
      <c r="B156" s="2050"/>
      <c r="C156" s="2135"/>
      <c r="D156" s="2136"/>
      <c r="E156" s="779"/>
      <c r="F156" s="780">
        <f>C155</f>
        <v>0</v>
      </c>
      <c r="G156" s="779"/>
      <c r="H156" s="780">
        <f>I155</f>
        <v>0</v>
      </c>
      <c r="I156" s="2137"/>
      <c r="J156" s="2138"/>
      <c r="K156" s="2139"/>
      <c r="L156" s="2140"/>
      <c r="M156" s="2140"/>
      <c r="N156" s="2136"/>
      <c r="O156" s="2066"/>
      <c r="P156" s="2067"/>
      <c r="Q156" s="2067"/>
      <c r="R156" s="2067"/>
      <c r="S156" s="2068"/>
      <c r="T156" s="773" t="s">
        <v>888</v>
      </c>
      <c r="U156" s="774"/>
      <c r="V156" s="775"/>
      <c r="W156" s="557" t="str">
        <f>IF(W155="","",VLOOKUP(W155,[10]シフト記号表!$C$6:$L$47,10,FALSE))</f>
        <v/>
      </c>
      <c r="X156" s="558" t="str">
        <f>IF(X155="","",VLOOKUP(X155,[10]シフト記号表!$C$6:$L$47,10,FALSE))</f>
        <v/>
      </c>
      <c r="Y156" s="558" t="str">
        <f>IF(Y155="","",VLOOKUP(Y155,[10]シフト記号表!$C$6:$L$47,10,FALSE))</f>
        <v/>
      </c>
      <c r="Z156" s="558" t="str">
        <f>IF(Z155="","",VLOOKUP(Z155,[10]シフト記号表!$C$6:$L$47,10,FALSE))</f>
        <v/>
      </c>
      <c r="AA156" s="558" t="str">
        <f>IF(AA155="","",VLOOKUP(AA155,[10]シフト記号表!$C$6:$L$47,10,FALSE))</f>
        <v/>
      </c>
      <c r="AB156" s="558" t="str">
        <f>IF(AB155="","",VLOOKUP(AB155,[10]シフト記号表!$C$6:$L$47,10,FALSE))</f>
        <v/>
      </c>
      <c r="AC156" s="559" t="str">
        <f>IF(AC155="","",VLOOKUP(AC155,[10]シフト記号表!$C$6:$L$47,10,FALSE))</f>
        <v/>
      </c>
      <c r="AD156" s="557" t="str">
        <f>IF(AD155="","",VLOOKUP(AD155,[10]シフト記号表!$C$6:$L$47,10,FALSE))</f>
        <v/>
      </c>
      <c r="AE156" s="558" t="str">
        <f>IF(AE155="","",VLOOKUP(AE155,[10]シフト記号表!$C$6:$L$47,10,FALSE))</f>
        <v/>
      </c>
      <c r="AF156" s="558" t="str">
        <f>IF(AF155="","",VLOOKUP(AF155,[10]シフト記号表!$C$6:$L$47,10,FALSE))</f>
        <v/>
      </c>
      <c r="AG156" s="558" t="str">
        <f>IF(AG155="","",VLOOKUP(AG155,[10]シフト記号表!$C$6:$L$47,10,FALSE))</f>
        <v/>
      </c>
      <c r="AH156" s="558" t="str">
        <f>IF(AH155="","",VLOOKUP(AH155,[10]シフト記号表!$C$6:$L$47,10,FALSE))</f>
        <v/>
      </c>
      <c r="AI156" s="558" t="str">
        <f>IF(AI155="","",VLOOKUP(AI155,[10]シフト記号表!$C$6:$L$47,10,FALSE))</f>
        <v/>
      </c>
      <c r="AJ156" s="559" t="str">
        <f>IF(AJ155="","",VLOOKUP(AJ155,[10]シフト記号表!$C$6:$L$47,10,FALSE))</f>
        <v/>
      </c>
      <c r="AK156" s="557" t="str">
        <f>IF(AK155="","",VLOOKUP(AK155,[10]シフト記号表!$C$6:$L$47,10,FALSE))</f>
        <v/>
      </c>
      <c r="AL156" s="558" t="str">
        <f>IF(AL155="","",VLOOKUP(AL155,[10]シフト記号表!$C$6:$L$47,10,FALSE))</f>
        <v/>
      </c>
      <c r="AM156" s="558" t="str">
        <f>IF(AM155="","",VLOOKUP(AM155,[10]シフト記号表!$C$6:$L$47,10,FALSE))</f>
        <v/>
      </c>
      <c r="AN156" s="558" t="str">
        <f>IF(AN155="","",VLOOKUP(AN155,[10]シフト記号表!$C$6:$L$47,10,FALSE))</f>
        <v/>
      </c>
      <c r="AO156" s="558" t="str">
        <f>IF(AO155="","",VLOOKUP(AO155,[10]シフト記号表!$C$6:$L$47,10,FALSE))</f>
        <v/>
      </c>
      <c r="AP156" s="558" t="str">
        <f>IF(AP155="","",VLOOKUP(AP155,[10]シフト記号表!$C$6:$L$47,10,FALSE))</f>
        <v/>
      </c>
      <c r="AQ156" s="559" t="str">
        <f>IF(AQ155="","",VLOOKUP(AQ155,[10]シフト記号表!$C$6:$L$47,10,FALSE))</f>
        <v/>
      </c>
      <c r="AR156" s="557" t="str">
        <f>IF(AR155="","",VLOOKUP(AR155,[10]シフト記号表!$C$6:$L$47,10,FALSE))</f>
        <v/>
      </c>
      <c r="AS156" s="558" t="str">
        <f>IF(AS155="","",VLOOKUP(AS155,[10]シフト記号表!$C$6:$L$47,10,FALSE))</f>
        <v/>
      </c>
      <c r="AT156" s="558" t="str">
        <f>IF(AT155="","",VLOOKUP(AT155,[10]シフト記号表!$C$6:$L$47,10,FALSE))</f>
        <v/>
      </c>
      <c r="AU156" s="558" t="str">
        <f>IF(AU155="","",VLOOKUP(AU155,[10]シフト記号表!$C$6:$L$47,10,FALSE))</f>
        <v/>
      </c>
      <c r="AV156" s="558" t="str">
        <f>IF(AV155="","",VLOOKUP(AV155,[10]シフト記号表!$C$6:$L$47,10,FALSE))</f>
        <v/>
      </c>
      <c r="AW156" s="558" t="str">
        <f>IF(AW155="","",VLOOKUP(AW155,[10]シフト記号表!$C$6:$L$47,10,FALSE))</f>
        <v/>
      </c>
      <c r="AX156" s="559" t="str">
        <f>IF(AX155="","",VLOOKUP(AX155,[10]シフト記号表!$C$6:$L$47,10,FALSE))</f>
        <v/>
      </c>
      <c r="AY156" s="557" t="str">
        <f>IF(AY155="","",VLOOKUP(AY155,[10]シフト記号表!$C$6:$L$47,10,FALSE))</f>
        <v/>
      </c>
      <c r="AZ156" s="558" t="str">
        <f>IF(AZ155="","",VLOOKUP(AZ155,[10]シフト記号表!$C$6:$L$47,10,FALSE))</f>
        <v/>
      </c>
      <c r="BA156" s="558" t="str">
        <f>IF(BA155="","",VLOOKUP(BA155,[10]シフト記号表!$C$6:$L$47,10,FALSE))</f>
        <v/>
      </c>
      <c r="BB156" s="2132">
        <f>IF($BE$3="４週",SUM(W156:AX156),IF($BE$3="暦月",SUM(W156:BA156),""))</f>
        <v>0</v>
      </c>
      <c r="BC156" s="2133"/>
      <c r="BD156" s="2134">
        <f>IF($BE$3="４週",BB156/4,IF($BE$3="暦月",(BB156/($BE$8/7)),""))</f>
        <v>0</v>
      </c>
      <c r="BE156" s="2133"/>
      <c r="BF156" s="2129"/>
      <c r="BG156" s="2130"/>
      <c r="BH156" s="2130"/>
      <c r="BI156" s="2130"/>
      <c r="BJ156" s="2131"/>
    </row>
    <row r="157" spans="2:62" ht="20.25" customHeight="1" x14ac:dyDescent="0.15">
      <c r="B157" s="2049">
        <f>B155+1</f>
        <v>72</v>
      </c>
      <c r="C157" s="2121"/>
      <c r="D157" s="2122"/>
      <c r="E157" s="761"/>
      <c r="F157" s="762"/>
      <c r="G157" s="761"/>
      <c r="H157" s="762"/>
      <c r="I157" s="2123"/>
      <c r="J157" s="2124"/>
      <c r="K157" s="2125"/>
      <c r="L157" s="2126"/>
      <c r="M157" s="2126"/>
      <c r="N157" s="2122"/>
      <c r="O157" s="2066"/>
      <c r="P157" s="2067"/>
      <c r="Q157" s="2067"/>
      <c r="R157" s="2067"/>
      <c r="S157" s="2068"/>
      <c r="T157" s="776" t="s">
        <v>887</v>
      </c>
      <c r="U157" s="777"/>
      <c r="V157" s="778"/>
      <c r="W157" s="549"/>
      <c r="X157" s="550"/>
      <c r="Y157" s="550"/>
      <c r="Z157" s="550"/>
      <c r="AA157" s="550"/>
      <c r="AB157" s="550"/>
      <c r="AC157" s="551"/>
      <c r="AD157" s="549"/>
      <c r="AE157" s="550"/>
      <c r="AF157" s="550"/>
      <c r="AG157" s="550"/>
      <c r="AH157" s="550"/>
      <c r="AI157" s="550"/>
      <c r="AJ157" s="551"/>
      <c r="AK157" s="549"/>
      <c r="AL157" s="550"/>
      <c r="AM157" s="550"/>
      <c r="AN157" s="550"/>
      <c r="AO157" s="550"/>
      <c r="AP157" s="550"/>
      <c r="AQ157" s="551"/>
      <c r="AR157" s="549"/>
      <c r="AS157" s="550"/>
      <c r="AT157" s="550"/>
      <c r="AU157" s="550"/>
      <c r="AV157" s="550"/>
      <c r="AW157" s="550"/>
      <c r="AX157" s="551"/>
      <c r="AY157" s="549"/>
      <c r="AZ157" s="550"/>
      <c r="BA157" s="772"/>
      <c r="BB157" s="2127"/>
      <c r="BC157" s="2128"/>
      <c r="BD157" s="2116"/>
      <c r="BE157" s="2117"/>
      <c r="BF157" s="2118"/>
      <c r="BG157" s="2119"/>
      <c r="BH157" s="2119"/>
      <c r="BI157" s="2119"/>
      <c r="BJ157" s="2120"/>
    </row>
    <row r="158" spans="2:62" ht="20.25" customHeight="1" x14ac:dyDescent="0.15">
      <c r="B158" s="2050"/>
      <c r="C158" s="2135"/>
      <c r="D158" s="2136"/>
      <c r="E158" s="779"/>
      <c r="F158" s="780">
        <f>C157</f>
        <v>0</v>
      </c>
      <c r="G158" s="779"/>
      <c r="H158" s="780">
        <f>I157</f>
        <v>0</v>
      </c>
      <c r="I158" s="2137"/>
      <c r="J158" s="2138"/>
      <c r="K158" s="2139"/>
      <c r="L158" s="2140"/>
      <c r="M158" s="2140"/>
      <c r="N158" s="2136"/>
      <c r="O158" s="2066"/>
      <c r="P158" s="2067"/>
      <c r="Q158" s="2067"/>
      <c r="R158" s="2067"/>
      <c r="S158" s="2068"/>
      <c r="T158" s="773" t="s">
        <v>888</v>
      </c>
      <c r="U158" s="774"/>
      <c r="V158" s="775"/>
      <c r="W158" s="557" t="str">
        <f>IF(W157="","",VLOOKUP(W157,[10]シフト記号表!$C$6:$L$47,10,FALSE))</f>
        <v/>
      </c>
      <c r="X158" s="558" t="str">
        <f>IF(X157="","",VLOOKUP(X157,[10]シフト記号表!$C$6:$L$47,10,FALSE))</f>
        <v/>
      </c>
      <c r="Y158" s="558" t="str">
        <f>IF(Y157="","",VLOOKUP(Y157,[10]シフト記号表!$C$6:$L$47,10,FALSE))</f>
        <v/>
      </c>
      <c r="Z158" s="558" t="str">
        <f>IF(Z157="","",VLOOKUP(Z157,[10]シフト記号表!$C$6:$L$47,10,FALSE))</f>
        <v/>
      </c>
      <c r="AA158" s="558" t="str">
        <f>IF(AA157="","",VLOOKUP(AA157,[10]シフト記号表!$C$6:$L$47,10,FALSE))</f>
        <v/>
      </c>
      <c r="AB158" s="558" t="str">
        <f>IF(AB157="","",VLOOKUP(AB157,[10]シフト記号表!$C$6:$L$47,10,FALSE))</f>
        <v/>
      </c>
      <c r="AC158" s="559" t="str">
        <f>IF(AC157="","",VLOOKUP(AC157,[10]シフト記号表!$C$6:$L$47,10,FALSE))</f>
        <v/>
      </c>
      <c r="AD158" s="557" t="str">
        <f>IF(AD157="","",VLOOKUP(AD157,[10]シフト記号表!$C$6:$L$47,10,FALSE))</f>
        <v/>
      </c>
      <c r="AE158" s="558" t="str">
        <f>IF(AE157="","",VLOOKUP(AE157,[10]シフト記号表!$C$6:$L$47,10,FALSE))</f>
        <v/>
      </c>
      <c r="AF158" s="558" t="str">
        <f>IF(AF157="","",VLOOKUP(AF157,[10]シフト記号表!$C$6:$L$47,10,FALSE))</f>
        <v/>
      </c>
      <c r="AG158" s="558" t="str">
        <f>IF(AG157="","",VLOOKUP(AG157,[10]シフト記号表!$C$6:$L$47,10,FALSE))</f>
        <v/>
      </c>
      <c r="AH158" s="558" t="str">
        <f>IF(AH157="","",VLOOKUP(AH157,[10]シフト記号表!$C$6:$L$47,10,FALSE))</f>
        <v/>
      </c>
      <c r="AI158" s="558" t="str">
        <f>IF(AI157="","",VLOOKUP(AI157,[10]シフト記号表!$C$6:$L$47,10,FALSE))</f>
        <v/>
      </c>
      <c r="AJ158" s="559" t="str">
        <f>IF(AJ157="","",VLOOKUP(AJ157,[10]シフト記号表!$C$6:$L$47,10,FALSE))</f>
        <v/>
      </c>
      <c r="AK158" s="557" t="str">
        <f>IF(AK157="","",VLOOKUP(AK157,[10]シフト記号表!$C$6:$L$47,10,FALSE))</f>
        <v/>
      </c>
      <c r="AL158" s="558" t="str">
        <f>IF(AL157="","",VLOOKUP(AL157,[10]シフト記号表!$C$6:$L$47,10,FALSE))</f>
        <v/>
      </c>
      <c r="AM158" s="558" t="str">
        <f>IF(AM157="","",VLOOKUP(AM157,[10]シフト記号表!$C$6:$L$47,10,FALSE))</f>
        <v/>
      </c>
      <c r="AN158" s="558" t="str">
        <f>IF(AN157="","",VLOOKUP(AN157,[10]シフト記号表!$C$6:$L$47,10,FALSE))</f>
        <v/>
      </c>
      <c r="AO158" s="558" t="str">
        <f>IF(AO157="","",VLOOKUP(AO157,[10]シフト記号表!$C$6:$L$47,10,FALSE))</f>
        <v/>
      </c>
      <c r="AP158" s="558" t="str">
        <f>IF(AP157="","",VLOOKUP(AP157,[10]シフト記号表!$C$6:$L$47,10,FALSE))</f>
        <v/>
      </c>
      <c r="AQ158" s="559" t="str">
        <f>IF(AQ157="","",VLOOKUP(AQ157,[10]シフト記号表!$C$6:$L$47,10,FALSE))</f>
        <v/>
      </c>
      <c r="AR158" s="557" t="str">
        <f>IF(AR157="","",VLOOKUP(AR157,[10]シフト記号表!$C$6:$L$47,10,FALSE))</f>
        <v/>
      </c>
      <c r="AS158" s="558" t="str">
        <f>IF(AS157="","",VLOOKUP(AS157,[10]シフト記号表!$C$6:$L$47,10,FALSE))</f>
        <v/>
      </c>
      <c r="AT158" s="558" t="str">
        <f>IF(AT157="","",VLOOKUP(AT157,[10]シフト記号表!$C$6:$L$47,10,FALSE))</f>
        <v/>
      </c>
      <c r="AU158" s="558" t="str">
        <f>IF(AU157="","",VLOOKUP(AU157,[10]シフト記号表!$C$6:$L$47,10,FALSE))</f>
        <v/>
      </c>
      <c r="AV158" s="558" t="str">
        <f>IF(AV157="","",VLOOKUP(AV157,[10]シフト記号表!$C$6:$L$47,10,FALSE))</f>
        <v/>
      </c>
      <c r="AW158" s="558" t="str">
        <f>IF(AW157="","",VLOOKUP(AW157,[10]シフト記号表!$C$6:$L$47,10,FALSE))</f>
        <v/>
      </c>
      <c r="AX158" s="559" t="str">
        <f>IF(AX157="","",VLOOKUP(AX157,[10]シフト記号表!$C$6:$L$47,10,FALSE))</f>
        <v/>
      </c>
      <c r="AY158" s="557" t="str">
        <f>IF(AY157="","",VLOOKUP(AY157,[10]シフト記号表!$C$6:$L$47,10,FALSE))</f>
        <v/>
      </c>
      <c r="AZ158" s="558" t="str">
        <f>IF(AZ157="","",VLOOKUP(AZ157,[10]シフト記号表!$C$6:$L$47,10,FALSE))</f>
        <v/>
      </c>
      <c r="BA158" s="558" t="str">
        <f>IF(BA157="","",VLOOKUP(BA157,[10]シフト記号表!$C$6:$L$47,10,FALSE))</f>
        <v/>
      </c>
      <c r="BB158" s="2132">
        <f>IF($BE$3="４週",SUM(W158:AX158),IF($BE$3="暦月",SUM(W158:BA158),""))</f>
        <v>0</v>
      </c>
      <c r="BC158" s="2133"/>
      <c r="BD158" s="2134">
        <f>IF($BE$3="４週",BB158/4,IF($BE$3="暦月",(BB158/($BE$8/7)),""))</f>
        <v>0</v>
      </c>
      <c r="BE158" s="2133"/>
      <c r="BF158" s="2129"/>
      <c r="BG158" s="2130"/>
      <c r="BH158" s="2130"/>
      <c r="BI158" s="2130"/>
      <c r="BJ158" s="2131"/>
    </row>
    <row r="159" spans="2:62" ht="20.25" customHeight="1" x14ac:dyDescent="0.15">
      <c r="B159" s="2049">
        <f>B157+1</f>
        <v>73</v>
      </c>
      <c r="C159" s="2121"/>
      <c r="D159" s="2122"/>
      <c r="E159" s="761"/>
      <c r="F159" s="762"/>
      <c r="G159" s="761"/>
      <c r="H159" s="762"/>
      <c r="I159" s="2123"/>
      <c r="J159" s="2124"/>
      <c r="K159" s="2125"/>
      <c r="L159" s="2126"/>
      <c r="M159" s="2126"/>
      <c r="N159" s="2122"/>
      <c r="O159" s="2066"/>
      <c r="P159" s="2067"/>
      <c r="Q159" s="2067"/>
      <c r="R159" s="2067"/>
      <c r="S159" s="2068"/>
      <c r="T159" s="776" t="s">
        <v>887</v>
      </c>
      <c r="U159" s="777"/>
      <c r="V159" s="778"/>
      <c r="W159" s="549"/>
      <c r="X159" s="550"/>
      <c r="Y159" s="550"/>
      <c r="Z159" s="550"/>
      <c r="AA159" s="550"/>
      <c r="AB159" s="550"/>
      <c r="AC159" s="551"/>
      <c r="AD159" s="549"/>
      <c r="AE159" s="550"/>
      <c r="AF159" s="550"/>
      <c r="AG159" s="550"/>
      <c r="AH159" s="550"/>
      <c r="AI159" s="550"/>
      <c r="AJ159" s="551"/>
      <c r="AK159" s="549"/>
      <c r="AL159" s="550"/>
      <c r="AM159" s="550"/>
      <c r="AN159" s="550"/>
      <c r="AO159" s="550"/>
      <c r="AP159" s="550"/>
      <c r="AQ159" s="551"/>
      <c r="AR159" s="549"/>
      <c r="AS159" s="550"/>
      <c r="AT159" s="550"/>
      <c r="AU159" s="550"/>
      <c r="AV159" s="550"/>
      <c r="AW159" s="550"/>
      <c r="AX159" s="551"/>
      <c r="AY159" s="549"/>
      <c r="AZ159" s="550"/>
      <c r="BA159" s="772"/>
      <c r="BB159" s="2127"/>
      <c r="BC159" s="2128"/>
      <c r="BD159" s="2116"/>
      <c r="BE159" s="2117"/>
      <c r="BF159" s="2118"/>
      <c r="BG159" s="2119"/>
      <c r="BH159" s="2119"/>
      <c r="BI159" s="2119"/>
      <c r="BJ159" s="2120"/>
    </row>
    <row r="160" spans="2:62" ht="20.25" customHeight="1" x14ac:dyDescent="0.15">
      <c r="B160" s="2050"/>
      <c r="C160" s="2135"/>
      <c r="D160" s="2136"/>
      <c r="E160" s="779"/>
      <c r="F160" s="780">
        <f>C159</f>
        <v>0</v>
      </c>
      <c r="G160" s="779"/>
      <c r="H160" s="780">
        <f>I159</f>
        <v>0</v>
      </c>
      <c r="I160" s="2137"/>
      <c r="J160" s="2138"/>
      <c r="K160" s="2139"/>
      <c r="L160" s="2140"/>
      <c r="M160" s="2140"/>
      <c r="N160" s="2136"/>
      <c r="O160" s="2066"/>
      <c r="P160" s="2067"/>
      <c r="Q160" s="2067"/>
      <c r="R160" s="2067"/>
      <c r="S160" s="2068"/>
      <c r="T160" s="773" t="s">
        <v>888</v>
      </c>
      <c r="U160" s="774"/>
      <c r="V160" s="775"/>
      <c r="W160" s="557" t="str">
        <f>IF(W159="","",VLOOKUP(W159,[10]シフト記号表!$C$6:$L$47,10,FALSE))</f>
        <v/>
      </c>
      <c r="X160" s="558" t="str">
        <f>IF(X159="","",VLOOKUP(X159,[10]シフト記号表!$C$6:$L$47,10,FALSE))</f>
        <v/>
      </c>
      <c r="Y160" s="558" t="str">
        <f>IF(Y159="","",VLOOKUP(Y159,[10]シフト記号表!$C$6:$L$47,10,FALSE))</f>
        <v/>
      </c>
      <c r="Z160" s="558" t="str">
        <f>IF(Z159="","",VLOOKUP(Z159,[10]シフト記号表!$C$6:$L$47,10,FALSE))</f>
        <v/>
      </c>
      <c r="AA160" s="558" t="str">
        <f>IF(AA159="","",VLOOKUP(AA159,[10]シフト記号表!$C$6:$L$47,10,FALSE))</f>
        <v/>
      </c>
      <c r="AB160" s="558" t="str">
        <f>IF(AB159="","",VLOOKUP(AB159,[10]シフト記号表!$C$6:$L$47,10,FALSE))</f>
        <v/>
      </c>
      <c r="AC160" s="559" t="str">
        <f>IF(AC159="","",VLOOKUP(AC159,[10]シフト記号表!$C$6:$L$47,10,FALSE))</f>
        <v/>
      </c>
      <c r="AD160" s="557" t="str">
        <f>IF(AD159="","",VLOOKUP(AD159,[10]シフト記号表!$C$6:$L$47,10,FALSE))</f>
        <v/>
      </c>
      <c r="AE160" s="558" t="str">
        <f>IF(AE159="","",VLOOKUP(AE159,[10]シフト記号表!$C$6:$L$47,10,FALSE))</f>
        <v/>
      </c>
      <c r="AF160" s="558" t="str">
        <f>IF(AF159="","",VLOOKUP(AF159,[10]シフト記号表!$C$6:$L$47,10,FALSE))</f>
        <v/>
      </c>
      <c r="AG160" s="558" t="str">
        <f>IF(AG159="","",VLOOKUP(AG159,[10]シフト記号表!$C$6:$L$47,10,FALSE))</f>
        <v/>
      </c>
      <c r="AH160" s="558" t="str">
        <f>IF(AH159="","",VLOOKUP(AH159,[10]シフト記号表!$C$6:$L$47,10,FALSE))</f>
        <v/>
      </c>
      <c r="AI160" s="558" t="str">
        <f>IF(AI159="","",VLOOKUP(AI159,[10]シフト記号表!$C$6:$L$47,10,FALSE))</f>
        <v/>
      </c>
      <c r="AJ160" s="559" t="str">
        <f>IF(AJ159="","",VLOOKUP(AJ159,[10]シフト記号表!$C$6:$L$47,10,FALSE))</f>
        <v/>
      </c>
      <c r="AK160" s="557" t="str">
        <f>IF(AK159="","",VLOOKUP(AK159,[10]シフト記号表!$C$6:$L$47,10,FALSE))</f>
        <v/>
      </c>
      <c r="AL160" s="558" t="str">
        <f>IF(AL159="","",VLOOKUP(AL159,[10]シフト記号表!$C$6:$L$47,10,FALSE))</f>
        <v/>
      </c>
      <c r="AM160" s="558" t="str">
        <f>IF(AM159="","",VLOOKUP(AM159,[10]シフト記号表!$C$6:$L$47,10,FALSE))</f>
        <v/>
      </c>
      <c r="AN160" s="558" t="str">
        <f>IF(AN159="","",VLOOKUP(AN159,[10]シフト記号表!$C$6:$L$47,10,FALSE))</f>
        <v/>
      </c>
      <c r="AO160" s="558" t="str">
        <f>IF(AO159="","",VLOOKUP(AO159,[10]シフト記号表!$C$6:$L$47,10,FALSE))</f>
        <v/>
      </c>
      <c r="AP160" s="558" t="str">
        <f>IF(AP159="","",VLOOKUP(AP159,[10]シフト記号表!$C$6:$L$47,10,FALSE))</f>
        <v/>
      </c>
      <c r="AQ160" s="559" t="str">
        <f>IF(AQ159="","",VLOOKUP(AQ159,[10]シフト記号表!$C$6:$L$47,10,FALSE))</f>
        <v/>
      </c>
      <c r="AR160" s="557" t="str">
        <f>IF(AR159="","",VLOOKUP(AR159,[10]シフト記号表!$C$6:$L$47,10,FALSE))</f>
        <v/>
      </c>
      <c r="AS160" s="558" t="str">
        <f>IF(AS159="","",VLOOKUP(AS159,[10]シフト記号表!$C$6:$L$47,10,FALSE))</f>
        <v/>
      </c>
      <c r="AT160" s="558" t="str">
        <f>IF(AT159="","",VLOOKUP(AT159,[10]シフト記号表!$C$6:$L$47,10,FALSE))</f>
        <v/>
      </c>
      <c r="AU160" s="558" t="str">
        <f>IF(AU159="","",VLOOKUP(AU159,[10]シフト記号表!$C$6:$L$47,10,FALSE))</f>
        <v/>
      </c>
      <c r="AV160" s="558" t="str">
        <f>IF(AV159="","",VLOOKUP(AV159,[10]シフト記号表!$C$6:$L$47,10,FALSE))</f>
        <v/>
      </c>
      <c r="AW160" s="558" t="str">
        <f>IF(AW159="","",VLOOKUP(AW159,[10]シフト記号表!$C$6:$L$47,10,FALSE))</f>
        <v/>
      </c>
      <c r="AX160" s="559" t="str">
        <f>IF(AX159="","",VLOOKUP(AX159,[10]シフト記号表!$C$6:$L$47,10,FALSE))</f>
        <v/>
      </c>
      <c r="AY160" s="557" t="str">
        <f>IF(AY159="","",VLOOKUP(AY159,[10]シフト記号表!$C$6:$L$47,10,FALSE))</f>
        <v/>
      </c>
      <c r="AZ160" s="558" t="str">
        <f>IF(AZ159="","",VLOOKUP(AZ159,[10]シフト記号表!$C$6:$L$47,10,FALSE))</f>
        <v/>
      </c>
      <c r="BA160" s="558" t="str">
        <f>IF(BA159="","",VLOOKUP(BA159,[10]シフト記号表!$C$6:$L$47,10,FALSE))</f>
        <v/>
      </c>
      <c r="BB160" s="2132">
        <f>IF($BE$3="４週",SUM(W160:AX160),IF($BE$3="暦月",SUM(W160:BA160),""))</f>
        <v>0</v>
      </c>
      <c r="BC160" s="2133"/>
      <c r="BD160" s="2134">
        <f>IF($BE$3="４週",BB160/4,IF($BE$3="暦月",(BB160/($BE$8/7)),""))</f>
        <v>0</v>
      </c>
      <c r="BE160" s="2133"/>
      <c r="BF160" s="2129"/>
      <c r="BG160" s="2130"/>
      <c r="BH160" s="2130"/>
      <c r="BI160" s="2130"/>
      <c r="BJ160" s="2131"/>
    </row>
    <row r="161" spans="2:62" ht="20.25" customHeight="1" x14ac:dyDescent="0.15">
      <c r="B161" s="2049">
        <f>B159+1</f>
        <v>74</v>
      </c>
      <c r="C161" s="2121"/>
      <c r="D161" s="2122"/>
      <c r="E161" s="761"/>
      <c r="F161" s="762"/>
      <c r="G161" s="761"/>
      <c r="H161" s="762"/>
      <c r="I161" s="2123"/>
      <c r="J161" s="2124"/>
      <c r="K161" s="2125"/>
      <c r="L161" s="2126"/>
      <c r="M161" s="2126"/>
      <c r="N161" s="2122"/>
      <c r="O161" s="2066"/>
      <c r="P161" s="2067"/>
      <c r="Q161" s="2067"/>
      <c r="R161" s="2067"/>
      <c r="S161" s="2068"/>
      <c r="T161" s="776" t="s">
        <v>887</v>
      </c>
      <c r="U161" s="777"/>
      <c r="V161" s="778"/>
      <c r="W161" s="549"/>
      <c r="X161" s="550"/>
      <c r="Y161" s="550"/>
      <c r="Z161" s="550"/>
      <c r="AA161" s="550"/>
      <c r="AB161" s="550"/>
      <c r="AC161" s="551"/>
      <c r="AD161" s="549"/>
      <c r="AE161" s="550"/>
      <c r="AF161" s="550"/>
      <c r="AG161" s="550"/>
      <c r="AH161" s="550"/>
      <c r="AI161" s="550"/>
      <c r="AJ161" s="551"/>
      <c r="AK161" s="549"/>
      <c r="AL161" s="550"/>
      <c r="AM161" s="550"/>
      <c r="AN161" s="550"/>
      <c r="AO161" s="550"/>
      <c r="AP161" s="550"/>
      <c r="AQ161" s="551"/>
      <c r="AR161" s="549"/>
      <c r="AS161" s="550"/>
      <c r="AT161" s="550"/>
      <c r="AU161" s="550"/>
      <c r="AV161" s="550"/>
      <c r="AW161" s="550"/>
      <c r="AX161" s="551"/>
      <c r="AY161" s="549"/>
      <c r="AZ161" s="550"/>
      <c r="BA161" s="772"/>
      <c r="BB161" s="2127"/>
      <c r="BC161" s="2128"/>
      <c r="BD161" s="2116"/>
      <c r="BE161" s="2117"/>
      <c r="BF161" s="2118"/>
      <c r="BG161" s="2119"/>
      <c r="BH161" s="2119"/>
      <c r="BI161" s="2119"/>
      <c r="BJ161" s="2120"/>
    </row>
    <row r="162" spans="2:62" ht="20.25" customHeight="1" x14ac:dyDescent="0.15">
      <c r="B162" s="2050"/>
      <c r="C162" s="2135"/>
      <c r="D162" s="2136"/>
      <c r="E162" s="779"/>
      <c r="F162" s="780">
        <f>C161</f>
        <v>0</v>
      </c>
      <c r="G162" s="779"/>
      <c r="H162" s="780">
        <f>I161</f>
        <v>0</v>
      </c>
      <c r="I162" s="2137"/>
      <c r="J162" s="2138"/>
      <c r="K162" s="2139"/>
      <c r="L162" s="2140"/>
      <c r="M162" s="2140"/>
      <c r="N162" s="2136"/>
      <c r="O162" s="2066"/>
      <c r="P162" s="2067"/>
      <c r="Q162" s="2067"/>
      <c r="R162" s="2067"/>
      <c r="S162" s="2068"/>
      <c r="T162" s="773" t="s">
        <v>888</v>
      </c>
      <c r="U162" s="774"/>
      <c r="V162" s="775"/>
      <c r="W162" s="557" t="str">
        <f>IF(W161="","",VLOOKUP(W161,[10]シフト記号表!$C$6:$L$47,10,FALSE))</f>
        <v/>
      </c>
      <c r="X162" s="558" t="str">
        <f>IF(X161="","",VLOOKUP(X161,[10]シフト記号表!$C$6:$L$47,10,FALSE))</f>
        <v/>
      </c>
      <c r="Y162" s="558" t="str">
        <f>IF(Y161="","",VLOOKUP(Y161,[10]シフト記号表!$C$6:$L$47,10,FALSE))</f>
        <v/>
      </c>
      <c r="Z162" s="558" t="str">
        <f>IF(Z161="","",VLOOKUP(Z161,[10]シフト記号表!$C$6:$L$47,10,FALSE))</f>
        <v/>
      </c>
      <c r="AA162" s="558" t="str">
        <f>IF(AA161="","",VLOOKUP(AA161,[10]シフト記号表!$C$6:$L$47,10,FALSE))</f>
        <v/>
      </c>
      <c r="AB162" s="558" t="str">
        <f>IF(AB161="","",VLOOKUP(AB161,[10]シフト記号表!$C$6:$L$47,10,FALSE))</f>
        <v/>
      </c>
      <c r="AC162" s="559" t="str">
        <f>IF(AC161="","",VLOOKUP(AC161,[10]シフト記号表!$C$6:$L$47,10,FALSE))</f>
        <v/>
      </c>
      <c r="AD162" s="557" t="str">
        <f>IF(AD161="","",VLOOKUP(AD161,[10]シフト記号表!$C$6:$L$47,10,FALSE))</f>
        <v/>
      </c>
      <c r="AE162" s="558" t="str">
        <f>IF(AE161="","",VLOOKUP(AE161,[10]シフト記号表!$C$6:$L$47,10,FALSE))</f>
        <v/>
      </c>
      <c r="AF162" s="558" t="str">
        <f>IF(AF161="","",VLOOKUP(AF161,[10]シフト記号表!$C$6:$L$47,10,FALSE))</f>
        <v/>
      </c>
      <c r="AG162" s="558" t="str">
        <f>IF(AG161="","",VLOOKUP(AG161,[10]シフト記号表!$C$6:$L$47,10,FALSE))</f>
        <v/>
      </c>
      <c r="AH162" s="558" t="str">
        <f>IF(AH161="","",VLOOKUP(AH161,[10]シフト記号表!$C$6:$L$47,10,FALSE))</f>
        <v/>
      </c>
      <c r="AI162" s="558" t="str">
        <f>IF(AI161="","",VLOOKUP(AI161,[10]シフト記号表!$C$6:$L$47,10,FALSE))</f>
        <v/>
      </c>
      <c r="AJ162" s="559" t="str">
        <f>IF(AJ161="","",VLOOKUP(AJ161,[10]シフト記号表!$C$6:$L$47,10,FALSE))</f>
        <v/>
      </c>
      <c r="AK162" s="557" t="str">
        <f>IF(AK161="","",VLOOKUP(AK161,[10]シフト記号表!$C$6:$L$47,10,FALSE))</f>
        <v/>
      </c>
      <c r="AL162" s="558" t="str">
        <f>IF(AL161="","",VLOOKUP(AL161,[10]シフト記号表!$C$6:$L$47,10,FALSE))</f>
        <v/>
      </c>
      <c r="AM162" s="558" t="str">
        <f>IF(AM161="","",VLOOKUP(AM161,[10]シフト記号表!$C$6:$L$47,10,FALSE))</f>
        <v/>
      </c>
      <c r="AN162" s="558" t="str">
        <f>IF(AN161="","",VLOOKUP(AN161,[10]シフト記号表!$C$6:$L$47,10,FALSE))</f>
        <v/>
      </c>
      <c r="AO162" s="558" t="str">
        <f>IF(AO161="","",VLOOKUP(AO161,[10]シフト記号表!$C$6:$L$47,10,FALSE))</f>
        <v/>
      </c>
      <c r="AP162" s="558" t="str">
        <f>IF(AP161="","",VLOOKUP(AP161,[10]シフト記号表!$C$6:$L$47,10,FALSE))</f>
        <v/>
      </c>
      <c r="AQ162" s="559" t="str">
        <f>IF(AQ161="","",VLOOKUP(AQ161,[10]シフト記号表!$C$6:$L$47,10,FALSE))</f>
        <v/>
      </c>
      <c r="AR162" s="557" t="str">
        <f>IF(AR161="","",VLOOKUP(AR161,[10]シフト記号表!$C$6:$L$47,10,FALSE))</f>
        <v/>
      </c>
      <c r="AS162" s="558" t="str">
        <f>IF(AS161="","",VLOOKUP(AS161,[10]シフト記号表!$C$6:$L$47,10,FALSE))</f>
        <v/>
      </c>
      <c r="AT162" s="558" t="str">
        <f>IF(AT161="","",VLOOKUP(AT161,[10]シフト記号表!$C$6:$L$47,10,FALSE))</f>
        <v/>
      </c>
      <c r="AU162" s="558" t="str">
        <f>IF(AU161="","",VLOOKUP(AU161,[10]シフト記号表!$C$6:$L$47,10,FALSE))</f>
        <v/>
      </c>
      <c r="AV162" s="558" t="str">
        <f>IF(AV161="","",VLOOKUP(AV161,[10]シフト記号表!$C$6:$L$47,10,FALSE))</f>
        <v/>
      </c>
      <c r="AW162" s="558" t="str">
        <f>IF(AW161="","",VLOOKUP(AW161,[10]シフト記号表!$C$6:$L$47,10,FALSE))</f>
        <v/>
      </c>
      <c r="AX162" s="559" t="str">
        <f>IF(AX161="","",VLOOKUP(AX161,[10]シフト記号表!$C$6:$L$47,10,FALSE))</f>
        <v/>
      </c>
      <c r="AY162" s="557" t="str">
        <f>IF(AY161="","",VLOOKUP(AY161,[10]シフト記号表!$C$6:$L$47,10,FALSE))</f>
        <v/>
      </c>
      <c r="AZ162" s="558" t="str">
        <f>IF(AZ161="","",VLOOKUP(AZ161,[10]シフト記号表!$C$6:$L$47,10,FALSE))</f>
        <v/>
      </c>
      <c r="BA162" s="558" t="str">
        <f>IF(BA161="","",VLOOKUP(BA161,[10]シフト記号表!$C$6:$L$47,10,FALSE))</f>
        <v/>
      </c>
      <c r="BB162" s="2132">
        <f>IF($BE$3="４週",SUM(W162:AX162),IF($BE$3="暦月",SUM(W162:BA162),""))</f>
        <v>0</v>
      </c>
      <c r="BC162" s="2133"/>
      <c r="BD162" s="2134">
        <f>IF($BE$3="４週",BB162/4,IF($BE$3="暦月",(BB162/($BE$8/7)),""))</f>
        <v>0</v>
      </c>
      <c r="BE162" s="2133"/>
      <c r="BF162" s="2129"/>
      <c r="BG162" s="2130"/>
      <c r="BH162" s="2130"/>
      <c r="BI162" s="2130"/>
      <c r="BJ162" s="2131"/>
    </row>
    <row r="163" spans="2:62" ht="20.25" customHeight="1" x14ac:dyDescent="0.15">
      <c r="B163" s="2049">
        <f>B161+1</f>
        <v>75</v>
      </c>
      <c r="C163" s="2121"/>
      <c r="D163" s="2122"/>
      <c r="E163" s="761"/>
      <c r="F163" s="762"/>
      <c r="G163" s="761"/>
      <c r="H163" s="762"/>
      <c r="I163" s="2123"/>
      <c r="J163" s="2124"/>
      <c r="K163" s="2125"/>
      <c r="L163" s="2126"/>
      <c r="M163" s="2126"/>
      <c r="N163" s="2122"/>
      <c r="O163" s="2066"/>
      <c r="P163" s="2067"/>
      <c r="Q163" s="2067"/>
      <c r="R163" s="2067"/>
      <c r="S163" s="2068"/>
      <c r="T163" s="776" t="s">
        <v>887</v>
      </c>
      <c r="U163" s="777"/>
      <c r="V163" s="778"/>
      <c r="W163" s="549"/>
      <c r="X163" s="550"/>
      <c r="Y163" s="550"/>
      <c r="Z163" s="550"/>
      <c r="AA163" s="550"/>
      <c r="AB163" s="550"/>
      <c r="AC163" s="551"/>
      <c r="AD163" s="549"/>
      <c r="AE163" s="550"/>
      <c r="AF163" s="550"/>
      <c r="AG163" s="550"/>
      <c r="AH163" s="550"/>
      <c r="AI163" s="550"/>
      <c r="AJ163" s="551"/>
      <c r="AK163" s="549"/>
      <c r="AL163" s="550"/>
      <c r="AM163" s="550"/>
      <c r="AN163" s="550"/>
      <c r="AO163" s="550"/>
      <c r="AP163" s="550"/>
      <c r="AQ163" s="551"/>
      <c r="AR163" s="549"/>
      <c r="AS163" s="550"/>
      <c r="AT163" s="550"/>
      <c r="AU163" s="550"/>
      <c r="AV163" s="550"/>
      <c r="AW163" s="550"/>
      <c r="AX163" s="551"/>
      <c r="AY163" s="549"/>
      <c r="AZ163" s="550"/>
      <c r="BA163" s="772"/>
      <c r="BB163" s="2127"/>
      <c r="BC163" s="2128"/>
      <c r="BD163" s="2116"/>
      <c r="BE163" s="2117"/>
      <c r="BF163" s="2118"/>
      <c r="BG163" s="2119"/>
      <c r="BH163" s="2119"/>
      <c r="BI163" s="2119"/>
      <c r="BJ163" s="2120"/>
    </row>
    <row r="164" spans="2:62" ht="20.25" customHeight="1" x14ac:dyDescent="0.15">
      <c r="B164" s="2050"/>
      <c r="C164" s="2135"/>
      <c r="D164" s="2136"/>
      <c r="E164" s="779"/>
      <c r="F164" s="780">
        <f>C163</f>
        <v>0</v>
      </c>
      <c r="G164" s="779"/>
      <c r="H164" s="780">
        <f>I163</f>
        <v>0</v>
      </c>
      <c r="I164" s="2137"/>
      <c r="J164" s="2138"/>
      <c r="K164" s="2139"/>
      <c r="L164" s="2140"/>
      <c r="M164" s="2140"/>
      <c r="N164" s="2136"/>
      <c r="O164" s="2066"/>
      <c r="P164" s="2067"/>
      <c r="Q164" s="2067"/>
      <c r="R164" s="2067"/>
      <c r="S164" s="2068"/>
      <c r="T164" s="773" t="s">
        <v>888</v>
      </c>
      <c r="U164" s="774"/>
      <c r="V164" s="775"/>
      <c r="W164" s="557" t="str">
        <f>IF(W163="","",VLOOKUP(W163,[10]シフト記号表!$C$6:$L$47,10,FALSE))</f>
        <v/>
      </c>
      <c r="X164" s="558" t="str">
        <f>IF(X163="","",VLOOKUP(X163,[10]シフト記号表!$C$6:$L$47,10,FALSE))</f>
        <v/>
      </c>
      <c r="Y164" s="558" t="str">
        <f>IF(Y163="","",VLOOKUP(Y163,[10]シフト記号表!$C$6:$L$47,10,FALSE))</f>
        <v/>
      </c>
      <c r="Z164" s="558" t="str">
        <f>IF(Z163="","",VLOOKUP(Z163,[10]シフト記号表!$C$6:$L$47,10,FALSE))</f>
        <v/>
      </c>
      <c r="AA164" s="558" t="str">
        <f>IF(AA163="","",VLOOKUP(AA163,[10]シフト記号表!$C$6:$L$47,10,FALSE))</f>
        <v/>
      </c>
      <c r="AB164" s="558" t="str">
        <f>IF(AB163="","",VLOOKUP(AB163,[10]シフト記号表!$C$6:$L$47,10,FALSE))</f>
        <v/>
      </c>
      <c r="AC164" s="559" t="str">
        <f>IF(AC163="","",VLOOKUP(AC163,[10]シフト記号表!$C$6:$L$47,10,FALSE))</f>
        <v/>
      </c>
      <c r="AD164" s="557" t="str">
        <f>IF(AD163="","",VLOOKUP(AD163,[10]シフト記号表!$C$6:$L$47,10,FALSE))</f>
        <v/>
      </c>
      <c r="AE164" s="558" t="str">
        <f>IF(AE163="","",VLOOKUP(AE163,[10]シフト記号表!$C$6:$L$47,10,FALSE))</f>
        <v/>
      </c>
      <c r="AF164" s="558" t="str">
        <f>IF(AF163="","",VLOOKUP(AF163,[10]シフト記号表!$C$6:$L$47,10,FALSE))</f>
        <v/>
      </c>
      <c r="AG164" s="558" t="str">
        <f>IF(AG163="","",VLOOKUP(AG163,[10]シフト記号表!$C$6:$L$47,10,FALSE))</f>
        <v/>
      </c>
      <c r="AH164" s="558" t="str">
        <f>IF(AH163="","",VLOOKUP(AH163,[10]シフト記号表!$C$6:$L$47,10,FALSE))</f>
        <v/>
      </c>
      <c r="AI164" s="558" t="str">
        <f>IF(AI163="","",VLOOKUP(AI163,[10]シフト記号表!$C$6:$L$47,10,FALSE))</f>
        <v/>
      </c>
      <c r="AJ164" s="559" t="str">
        <f>IF(AJ163="","",VLOOKUP(AJ163,[10]シフト記号表!$C$6:$L$47,10,FALSE))</f>
        <v/>
      </c>
      <c r="AK164" s="557" t="str">
        <f>IF(AK163="","",VLOOKUP(AK163,[10]シフト記号表!$C$6:$L$47,10,FALSE))</f>
        <v/>
      </c>
      <c r="AL164" s="558" t="str">
        <f>IF(AL163="","",VLOOKUP(AL163,[10]シフト記号表!$C$6:$L$47,10,FALSE))</f>
        <v/>
      </c>
      <c r="AM164" s="558" t="str">
        <f>IF(AM163="","",VLOOKUP(AM163,[10]シフト記号表!$C$6:$L$47,10,FALSE))</f>
        <v/>
      </c>
      <c r="AN164" s="558" t="str">
        <f>IF(AN163="","",VLOOKUP(AN163,[10]シフト記号表!$C$6:$L$47,10,FALSE))</f>
        <v/>
      </c>
      <c r="AO164" s="558" t="str">
        <f>IF(AO163="","",VLOOKUP(AO163,[10]シフト記号表!$C$6:$L$47,10,FALSE))</f>
        <v/>
      </c>
      <c r="AP164" s="558" t="str">
        <f>IF(AP163="","",VLOOKUP(AP163,[10]シフト記号表!$C$6:$L$47,10,FALSE))</f>
        <v/>
      </c>
      <c r="AQ164" s="559" t="str">
        <f>IF(AQ163="","",VLOOKUP(AQ163,[10]シフト記号表!$C$6:$L$47,10,FALSE))</f>
        <v/>
      </c>
      <c r="AR164" s="557" t="str">
        <f>IF(AR163="","",VLOOKUP(AR163,[10]シフト記号表!$C$6:$L$47,10,FALSE))</f>
        <v/>
      </c>
      <c r="AS164" s="558" t="str">
        <f>IF(AS163="","",VLOOKUP(AS163,[10]シフト記号表!$C$6:$L$47,10,FALSE))</f>
        <v/>
      </c>
      <c r="AT164" s="558" t="str">
        <f>IF(AT163="","",VLOOKUP(AT163,[10]シフト記号表!$C$6:$L$47,10,FALSE))</f>
        <v/>
      </c>
      <c r="AU164" s="558" t="str">
        <f>IF(AU163="","",VLOOKUP(AU163,[10]シフト記号表!$C$6:$L$47,10,FALSE))</f>
        <v/>
      </c>
      <c r="AV164" s="558" t="str">
        <f>IF(AV163="","",VLOOKUP(AV163,[10]シフト記号表!$C$6:$L$47,10,FALSE))</f>
        <v/>
      </c>
      <c r="AW164" s="558" t="str">
        <f>IF(AW163="","",VLOOKUP(AW163,[10]シフト記号表!$C$6:$L$47,10,FALSE))</f>
        <v/>
      </c>
      <c r="AX164" s="559" t="str">
        <f>IF(AX163="","",VLOOKUP(AX163,[10]シフト記号表!$C$6:$L$47,10,FALSE))</f>
        <v/>
      </c>
      <c r="AY164" s="557" t="str">
        <f>IF(AY163="","",VLOOKUP(AY163,[10]シフト記号表!$C$6:$L$47,10,FALSE))</f>
        <v/>
      </c>
      <c r="AZ164" s="558" t="str">
        <f>IF(AZ163="","",VLOOKUP(AZ163,[10]シフト記号表!$C$6:$L$47,10,FALSE))</f>
        <v/>
      </c>
      <c r="BA164" s="558" t="str">
        <f>IF(BA163="","",VLOOKUP(BA163,[10]シフト記号表!$C$6:$L$47,10,FALSE))</f>
        <v/>
      </c>
      <c r="BB164" s="2132">
        <f>IF($BE$3="４週",SUM(W164:AX164),IF($BE$3="暦月",SUM(W164:BA164),""))</f>
        <v>0</v>
      </c>
      <c r="BC164" s="2133"/>
      <c r="BD164" s="2134">
        <f>IF($BE$3="４週",BB164/4,IF($BE$3="暦月",(BB164/($BE$8/7)),""))</f>
        <v>0</v>
      </c>
      <c r="BE164" s="2133"/>
      <c r="BF164" s="2129"/>
      <c r="BG164" s="2130"/>
      <c r="BH164" s="2130"/>
      <c r="BI164" s="2130"/>
      <c r="BJ164" s="2131"/>
    </row>
    <row r="165" spans="2:62" ht="20.25" customHeight="1" x14ac:dyDescent="0.15">
      <c r="B165" s="2049">
        <f>B163+1</f>
        <v>76</v>
      </c>
      <c r="C165" s="2121"/>
      <c r="D165" s="2122"/>
      <c r="E165" s="761"/>
      <c r="F165" s="762"/>
      <c r="G165" s="761"/>
      <c r="H165" s="762"/>
      <c r="I165" s="2123"/>
      <c r="J165" s="2124"/>
      <c r="K165" s="2125"/>
      <c r="L165" s="2126"/>
      <c r="M165" s="2126"/>
      <c r="N165" s="2122"/>
      <c r="O165" s="2066"/>
      <c r="P165" s="2067"/>
      <c r="Q165" s="2067"/>
      <c r="R165" s="2067"/>
      <c r="S165" s="2068"/>
      <c r="T165" s="776" t="s">
        <v>887</v>
      </c>
      <c r="U165" s="777"/>
      <c r="V165" s="778"/>
      <c r="W165" s="549"/>
      <c r="X165" s="550"/>
      <c r="Y165" s="550"/>
      <c r="Z165" s="550"/>
      <c r="AA165" s="550"/>
      <c r="AB165" s="550"/>
      <c r="AC165" s="551"/>
      <c r="AD165" s="549"/>
      <c r="AE165" s="550"/>
      <c r="AF165" s="550"/>
      <c r="AG165" s="550"/>
      <c r="AH165" s="550"/>
      <c r="AI165" s="550"/>
      <c r="AJ165" s="551"/>
      <c r="AK165" s="549"/>
      <c r="AL165" s="550"/>
      <c r="AM165" s="550"/>
      <c r="AN165" s="550"/>
      <c r="AO165" s="550"/>
      <c r="AP165" s="550"/>
      <c r="AQ165" s="551"/>
      <c r="AR165" s="549"/>
      <c r="AS165" s="550"/>
      <c r="AT165" s="550"/>
      <c r="AU165" s="550"/>
      <c r="AV165" s="550"/>
      <c r="AW165" s="550"/>
      <c r="AX165" s="551"/>
      <c r="AY165" s="549"/>
      <c r="AZ165" s="550"/>
      <c r="BA165" s="772"/>
      <c r="BB165" s="2127"/>
      <c r="BC165" s="2128"/>
      <c r="BD165" s="2116"/>
      <c r="BE165" s="2117"/>
      <c r="BF165" s="2118"/>
      <c r="BG165" s="2119"/>
      <c r="BH165" s="2119"/>
      <c r="BI165" s="2119"/>
      <c r="BJ165" s="2120"/>
    </row>
    <row r="166" spans="2:62" ht="20.25" customHeight="1" x14ac:dyDescent="0.15">
      <c r="B166" s="2050"/>
      <c r="C166" s="2135"/>
      <c r="D166" s="2136"/>
      <c r="E166" s="779"/>
      <c r="F166" s="780">
        <f>C165</f>
        <v>0</v>
      </c>
      <c r="G166" s="779"/>
      <c r="H166" s="780">
        <f>I165</f>
        <v>0</v>
      </c>
      <c r="I166" s="2137"/>
      <c r="J166" s="2138"/>
      <c r="K166" s="2139"/>
      <c r="L166" s="2140"/>
      <c r="M166" s="2140"/>
      <c r="N166" s="2136"/>
      <c r="O166" s="2066"/>
      <c r="P166" s="2067"/>
      <c r="Q166" s="2067"/>
      <c r="R166" s="2067"/>
      <c r="S166" s="2068"/>
      <c r="T166" s="773" t="s">
        <v>888</v>
      </c>
      <c r="U166" s="774"/>
      <c r="V166" s="775"/>
      <c r="W166" s="557" t="str">
        <f>IF(W165="","",VLOOKUP(W165,[10]シフト記号表!$C$6:$L$47,10,FALSE))</f>
        <v/>
      </c>
      <c r="X166" s="558" t="str">
        <f>IF(X165="","",VLOOKUP(X165,[10]シフト記号表!$C$6:$L$47,10,FALSE))</f>
        <v/>
      </c>
      <c r="Y166" s="558" t="str">
        <f>IF(Y165="","",VLOOKUP(Y165,[10]シフト記号表!$C$6:$L$47,10,FALSE))</f>
        <v/>
      </c>
      <c r="Z166" s="558" t="str">
        <f>IF(Z165="","",VLOOKUP(Z165,[10]シフト記号表!$C$6:$L$47,10,FALSE))</f>
        <v/>
      </c>
      <c r="AA166" s="558" t="str">
        <f>IF(AA165="","",VLOOKUP(AA165,[10]シフト記号表!$C$6:$L$47,10,FALSE))</f>
        <v/>
      </c>
      <c r="AB166" s="558" t="str">
        <f>IF(AB165="","",VLOOKUP(AB165,[10]シフト記号表!$C$6:$L$47,10,FALSE))</f>
        <v/>
      </c>
      <c r="AC166" s="559" t="str">
        <f>IF(AC165="","",VLOOKUP(AC165,[10]シフト記号表!$C$6:$L$47,10,FALSE))</f>
        <v/>
      </c>
      <c r="AD166" s="557" t="str">
        <f>IF(AD165="","",VLOOKUP(AD165,[10]シフト記号表!$C$6:$L$47,10,FALSE))</f>
        <v/>
      </c>
      <c r="AE166" s="558" t="str">
        <f>IF(AE165="","",VLOOKUP(AE165,[10]シフト記号表!$C$6:$L$47,10,FALSE))</f>
        <v/>
      </c>
      <c r="AF166" s="558" t="str">
        <f>IF(AF165="","",VLOOKUP(AF165,[10]シフト記号表!$C$6:$L$47,10,FALSE))</f>
        <v/>
      </c>
      <c r="AG166" s="558" t="str">
        <f>IF(AG165="","",VLOOKUP(AG165,[10]シフト記号表!$C$6:$L$47,10,FALSE))</f>
        <v/>
      </c>
      <c r="AH166" s="558" t="str">
        <f>IF(AH165="","",VLOOKUP(AH165,[10]シフト記号表!$C$6:$L$47,10,FALSE))</f>
        <v/>
      </c>
      <c r="AI166" s="558" t="str">
        <f>IF(AI165="","",VLOOKUP(AI165,[10]シフト記号表!$C$6:$L$47,10,FALSE))</f>
        <v/>
      </c>
      <c r="AJ166" s="559" t="str">
        <f>IF(AJ165="","",VLOOKUP(AJ165,[10]シフト記号表!$C$6:$L$47,10,FALSE))</f>
        <v/>
      </c>
      <c r="AK166" s="557" t="str">
        <f>IF(AK165="","",VLOOKUP(AK165,[10]シフト記号表!$C$6:$L$47,10,FALSE))</f>
        <v/>
      </c>
      <c r="AL166" s="558" t="str">
        <f>IF(AL165="","",VLOOKUP(AL165,[10]シフト記号表!$C$6:$L$47,10,FALSE))</f>
        <v/>
      </c>
      <c r="AM166" s="558" t="str">
        <f>IF(AM165="","",VLOOKUP(AM165,[10]シフト記号表!$C$6:$L$47,10,FALSE))</f>
        <v/>
      </c>
      <c r="AN166" s="558" t="str">
        <f>IF(AN165="","",VLOOKUP(AN165,[10]シフト記号表!$C$6:$L$47,10,FALSE))</f>
        <v/>
      </c>
      <c r="AO166" s="558" t="str">
        <f>IF(AO165="","",VLOOKUP(AO165,[10]シフト記号表!$C$6:$L$47,10,FALSE))</f>
        <v/>
      </c>
      <c r="AP166" s="558" t="str">
        <f>IF(AP165="","",VLOOKUP(AP165,[10]シフト記号表!$C$6:$L$47,10,FALSE))</f>
        <v/>
      </c>
      <c r="AQ166" s="559" t="str">
        <f>IF(AQ165="","",VLOOKUP(AQ165,[10]シフト記号表!$C$6:$L$47,10,FALSE))</f>
        <v/>
      </c>
      <c r="AR166" s="557" t="str">
        <f>IF(AR165="","",VLOOKUP(AR165,[10]シフト記号表!$C$6:$L$47,10,FALSE))</f>
        <v/>
      </c>
      <c r="AS166" s="558" t="str">
        <f>IF(AS165="","",VLOOKUP(AS165,[10]シフト記号表!$C$6:$L$47,10,FALSE))</f>
        <v/>
      </c>
      <c r="AT166" s="558" t="str">
        <f>IF(AT165="","",VLOOKUP(AT165,[10]シフト記号表!$C$6:$L$47,10,FALSE))</f>
        <v/>
      </c>
      <c r="AU166" s="558" t="str">
        <f>IF(AU165="","",VLOOKUP(AU165,[10]シフト記号表!$C$6:$L$47,10,FALSE))</f>
        <v/>
      </c>
      <c r="AV166" s="558" t="str">
        <f>IF(AV165="","",VLOOKUP(AV165,[10]シフト記号表!$C$6:$L$47,10,FALSE))</f>
        <v/>
      </c>
      <c r="AW166" s="558" t="str">
        <f>IF(AW165="","",VLOOKUP(AW165,[10]シフト記号表!$C$6:$L$47,10,FALSE))</f>
        <v/>
      </c>
      <c r="AX166" s="559" t="str">
        <f>IF(AX165="","",VLOOKUP(AX165,[10]シフト記号表!$C$6:$L$47,10,FALSE))</f>
        <v/>
      </c>
      <c r="AY166" s="557" t="str">
        <f>IF(AY165="","",VLOOKUP(AY165,[10]シフト記号表!$C$6:$L$47,10,FALSE))</f>
        <v/>
      </c>
      <c r="AZ166" s="558" t="str">
        <f>IF(AZ165="","",VLOOKUP(AZ165,[10]シフト記号表!$C$6:$L$47,10,FALSE))</f>
        <v/>
      </c>
      <c r="BA166" s="558" t="str">
        <f>IF(BA165="","",VLOOKUP(BA165,[10]シフト記号表!$C$6:$L$47,10,FALSE))</f>
        <v/>
      </c>
      <c r="BB166" s="2132">
        <f>IF($BE$3="４週",SUM(W166:AX166),IF($BE$3="暦月",SUM(W166:BA166),""))</f>
        <v>0</v>
      </c>
      <c r="BC166" s="2133"/>
      <c r="BD166" s="2134">
        <f>IF($BE$3="４週",BB166/4,IF($BE$3="暦月",(BB166/($BE$8/7)),""))</f>
        <v>0</v>
      </c>
      <c r="BE166" s="2133"/>
      <c r="BF166" s="2129"/>
      <c r="BG166" s="2130"/>
      <c r="BH166" s="2130"/>
      <c r="BI166" s="2130"/>
      <c r="BJ166" s="2131"/>
    </row>
    <row r="167" spans="2:62" ht="20.25" customHeight="1" x14ac:dyDescent="0.15">
      <c r="B167" s="2049">
        <f>B165+1</f>
        <v>77</v>
      </c>
      <c r="C167" s="2121"/>
      <c r="D167" s="2122"/>
      <c r="E167" s="761"/>
      <c r="F167" s="762"/>
      <c r="G167" s="761"/>
      <c r="H167" s="762"/>
      <c r="I167" s="2123"/>
      <c r="J167" s="2124"/>
      <c r="K167" s="2125"/>
      <c r="L167" s="2126"/>
      <c r="M167" s="2126"/>
      <c r="N167" s="2122"/>
      <c r="O167" s="2066"/>
      <c r="P167" s="2067"/>
      <c r="Q167" s="2067"/>
      <c r="R167" s="2067"/>
      <c r="S167" s="2068"/>
      <c r="T167" s="776" t="s">
        <v>887</v>
      </c>
      <c r="U167" s="777"/>
      <c r="V167" s="778"/>
      <c r="W167" s="549"/>
      <c r="X167" s="550"/>
      <c r="Y167" s="550"/>
      <c r="Z167" s="550"/>
      <c r="AA167" s="550"/>
      <c r="AB167" s="550"/>
      <c r="AC167" s="551"/>
      <c r="AD167" s="549"/>
      <c r="AE167" s="550"/>
      <c r="AF167" s="550"/>
      <c r="AG167" s="550"/>
      <c r="AH167" s="550"/>
      <c r="AI167" s="550"/>
      <c r="AJ167" s="551"/>
      <c r="AK167" s="549"/>
      <c r="AL167" s="550"/>
      <c r="AM167" s="550"/>
      <c r="AN167" s="550"/>
      <c r="AO167" s="550"/>
      <c r="AP167" s="550"/>
      <c r="AQ167" s="551"/>
      <c r="AR167" s="549"/>
      <c r="AS167" s="550"/>
      <c r="AT167" s="550"/>
      <c r="AU167" s="550"/>
      <c r="AV167" s="550"/>
      <c r="AW167" s="550"/>
      <c r="AX167" s="551"/>
      <c r="AY167" s="549"/>
      <c r="AZ167" s="550"/>
      <c r="BA167" s="772"/>
      <c r="BB167" s="2127"/>
      <c r="BC167" s="2128"/>
      <c r="BD167" s="2116"/>
      <c r="BE167" s="2117"/>
      <c r="BF167" s="2118"/>
      <c r="BG167" s="2119"/>
      <c r="BH167" s="2119"/>
      <c r="BI167" s="2119"/>
      <c r="BJ167" s="2120"/>
    </row>
    <row r="168" spans="2:62" ht="20.25" customHeight="1" x14ac:dyDescent="0.15">
      <c r="B168" s="2050"/>
      <c r="C168" s="2135"/>
      <c r="D168" s="2136"/>
      <c r="E168" s="779"/>
      <c r="F168" s="780">
        <f>C167</f>
        <v>0</v>
      </c>
      <c r="G168" s="779"/>
      <c r="H168" s="780">
        <f>I167</f>
        <v>0</v>
      </c>
      <c r="I168" s="2137"/>
      <c r="J168" s="2138"/>
      <c r="K168" s="2139"/>
      <c r="L168" s="2140"/>
      <c r="M168" s="2140"/>
      <c r="N168" s="2136"/>
      <c r="O168" s="2066"/>
      <c r="P168" s="2067"/>
      <c r="Q168" s="2067"/>
      <c r="R168" s="2067"/>
      <c r="S168" s="2068"/>
      <c r="T168" s="773" t="s">
        <v>888</v>
      </c>
      <c r="U168" s="774"/>
      <c r="V168" s="775"/>
      <c r="W168" s="557" t="str">
        <f>IF(W167="","",VLOOKUP(W167,[10]シフト記号表!$C$6:$L$47,10,FALSE))</f>
        <v/>
      </c>
      <c r="X168" s="558" t="str">
        <f>IF(X167="","",VLOOKUP(X167,[10]シフト記号表!$C$6:$L$47,10,FALSE))</f>
        <v/>
      </c>
      <c r="Y168" s="558" t="str">
        <f>IF(Y167="","",VLOOKUP(Y167,[10]シフト記号表!$C$6:$L$47,10,FALSE))</f>
        <v/>
      </c>
      <c r="Z168" s="558" t="str">
        <f>IF(Z167="","",VLOOKUP(Z167,[10]シフト記号表!$C$6:$L$47,10,FALSE))</f>
        <v/>
      </c>
      <c r="AA168" s="558" t="str">
        <f>IF(AA167="","",VLOOKUP(AA167,[10]シフト記号表!$C$6:$L$47,10,FALSE))</f>
        <v/>
      </c>
      <c r="AB168" s="558" t="str">
        <f>IF(AB167="","",VLOOKUP(AB167,[10]シフト記号表!$C$6:$L$47,10,FALSE))</f>
        <v/>
      </c>
      <c r="AC168" s="559" t="str">
        <f>IF(AC167="","",VLOOKUP(AC167,[10]シフト記号表!$C$6:$L$47,10,FALSE))</f>
        <v/>
      </c>
      <c r="AD168" s="557" t="str">
        <f>IF(AD167="","",VLOOKUP(AD167,[10]シフト記号表!$C$6:$L$47,10,FALSE))</f>
        <v/>
      </c>
      <c r="AE168" s="558" t="str">
        <f>IF(AE167="","",VLOOKUP(AE167,[10]シフト記号表!$C$6:$L$47,10,FALSE))</f>
        <v/>
      </c>
      <c r="AF168" s="558" t="str">
        <f>IF(AF167="","",VLOOKUP(AF167,[10]シフト記号表!$C$6:$L$47,10,FALSE))</f>
        <v/>
      </c>
      <c r="AG168" s="558" t="str">
        <f>IF(AG167="","",VLOOKUP(AG167,[10]シフト記号表!$C$6:$L$47,10,FALSE))</f>
        <v/>
      </c>
      <c r="AH168" s="558" t="str">
        <f>IF(AH167="","",VLOOKUP(AH167,[10]シフト記号表!$C$6:$L$47,10,FALSE))</f>
        <v/>
      </c>
      <c r="AI168" s="558" t="str">
        <f>IF(AI167="","",VLOOKUP(AI167,[10]シフト記号表!$C$6:$L$47,10,FALSE))</f>
        <v/>
      </c>
      <c r="AJ168" s="559" t="str">
        <f>IF(AJ167="","",VLOOKUP(AJ167,[10]シフト記号表!$C$6:$L$47,10,FALSE))</f>
        <v/>
      </c>
      <c r="AK168" s="557" t="str">
        <f>IF(AK167="","",VLOOKUP(AK167,[10]シフト記号表!$C$6:$L$47,10,FALSE))</f>
        <v/>
      </c>
      <c r="AL168" s="558" t="str">
        <f>IF(AL167="","",VLOOKUP(AL167,[10]シフト記号表!$C$6:$L$47,10,FALSE))</f>
        <v/>
      </c>
      <c r="AM168" s="558" t="str">
        <f>IF(AM167="","",VLOOKUP(AM167,[10]シフト記号表!$C$6:$L$47,10,FALSE))</f>
        <v/>
      </c>
      <c r="AN168" s="558" t="str">
        <f>IF(AN167="","",VLOOKUP(AN167,[10]シフト記号表!$C$6:$L$47,10,FALSE))</f>
        <v/>
      </c>
      <c r="AO168" s="558" t="str">
        <f>IF(AO167="","",VLOOKUP(AO167,[10]シフト記号表!$C$6:$L$47,10,FALSE))</f>
        <v/>
      </c>
      <c r="AP168" s="558" t="str">
        <f>IF(AP167="","",VLOOKUP(AP167,[10]シフト記号表!$C$6:$L$47,10,FALSE))</f>
        <v/>
      </c>
      <c r="AQ168" s="559" t="str">
        <f>IF(AQ167="","",VLOOKUP(AQ167,[10]シフト記号表!$C$6:$L$47,10,FALSE))</f>
        <v/>
      </c>
      <c r="AR168" s="557" t="str">
        <f>IF(AR167="","",VLOOKUP(AR167,[10]シフト記号表!$C$6:$L$47,10,FALSE))</f>
        <v/>
      </c>
      <c r="AS168" s="558" t="str">
        <f>IF(AS167="","",VLOOKUP(AS167,[10]シフト記号表!$C$6:$L$47,10,FALSE))</f>
        <v/>
      </c>
      <c r="AT168" s="558" t="str">
        <f>IF(AT167="","",VLOOKUP(AT167,[10]シフト記号表!$C$6:$L$47,10,FALSE))</f>
        <v/>
      </c>
      <c r="AU168" s="558" t="str">
        <f>IF(AU167="","",VLOOKUP(AU167,[10]シフト記号表!$C$6:$L$47,10,FALSE))</f>
        <v/>
      </c>
      <c r="AV168" s="558" t="str">
        <f>IF(AV167="","",VLOOKUP(AV167,[10]シフト記号表!$C$6:$L$47,10,FALSE))</f>
        <v/>
      </c>
      <c r="AW168" s="558" t="str">
        <f>IF(AW167="","",VLOOKUP(AW167,[10]シフト記号表!$C$6:$L$47,10,FALSE))</f>
        <v/>
      </c>
      <c r="AX168" s="559" t="str">
        <f>IF(AX167="","",VLOOKUP(AX167,[10]シフト記号表!$C$6:$L$47,10,FALSE))</f>
        <v/>
      </c>
      <c r="AY168" s="557" t="str">
        <f>IF(AY167="","",VLOOKUP(AY167,[10]シフト記号表!$C$6:$L$47,10,FALSE))</f>
        <v/>
      </c>
      <c r="AZ168" s="558" t="str">
        <f>IF(AZ167="","",VLOOKUP(AZ167,[10]シフト記号表!$C$6:$L$47,10,FALSE))</f>
        <v/>
      </c>
      <c r="BA168" s="558" t="str">
        <f>IF(BA167="","",VLOOKUP(BA167,[10]シフト記号表!$C$6:$L$47,10,FALSE))</f>
        <v/>
      </c>
      <c r="BB168" s="2132">
        <f>IF($BE$3="４週",SUM(W168:AX168),IF($BE$3="暦月",SUM(W168:BA168),""))</f>
        <v>0</v>
      </c>
      <c r="BC168" s="2133"/>
      <c r="BD168" s="2134">
        <f>IF($BE$3="４週",BB168/4,IF($BE$3="暦月",(BB168/($BE$8/7)),""))</f>
        <v>0</v>
      </c>
      <c r="BE168" s="2133"/>
      <c r="BF168" s="2129"/>
      <c r="BG168" s="2130"/>
      <c r="BH168" s="2130"/>
      <c r="BI168" s="2130"/>
      <c r="BJ168" s="2131"/>
    </row>
    <row r="169" spans="2:62" ht="20.25" customHeight="1" x14ac:dyDescent="0.15">
      <c r="B169" s="2049">
        <f>B167+1</f>
        <v>78</v>
      </c>
      <c r="C169" s="2121"/>
      <c r="D169" s="2122"/>
      <c r="E169" s="761"/>
      <c r="F169" s="762"/>
      <c r="G169" s="761"/>
      <c r="H169" s="762"/>
      <c r="I169" s="2123"/>
      <c r="J169" s="2124"/>
      <c r="K169" s="2125"/>
      <c r="L169" s="2126"/>
      <c r="M169" s="2126"/>
      <c r="N169" s="2122"/>
      <c r="O169" s="2066"/>
      <c r="P169" s="2067"/>
      <c r="Q169" s="2067"/>
      <c r="R169" s="2067"/>
      <c r="S169" s="2068"/>
      <c r="T169" s="776" t="s">
        <v>887</v>
      </c>
      <c r="U169" s="777"/>
      <c r="V169" s="778"/>
      <c r="W169" s="549"/>
      <c r="X169" s="550"/>
      <c r="Y169" s="550"/>
      <c r="Z169" s="550"/>
      <c r="AA169" s="550"/>
      <c r="AB169" s="550"/>
      <c r="AC169" s="551"/>
      <c r="AD169" s="549"/>
      <c r="AE169" s="550"/>
      <c r="AF169" s="550"/>
      <c r="AG169" s="550"/>
      <c r="AH169" s="550"/>
      <c r="AI169" s="550"/>
      <c r="AJ169" s="551"/>
      <c r="AK169" s="549"/>
      <c r="AL169" s="550"/>
      <c r="AM169" s="550"/>
      <c r="AN169" s="550"/>
      <c r="AO169" s="550"/>
      <c r="AP169" s="550"/>
      <c r="AQ169" s="551"/>
      <c r="AR169" s="549"/>
      <c r="AS169" s="550"/>
      <c r="AT169" s="550"/>
      <c r="AU169" s="550"/>
      <c r="AV169" s="550"/>
      <c r="AW169" s="550"/>
      <c r="AX169" s="551"/>
      <c r="AY169" s="549"/>
      <c r="AZ169" s="550"/>
      <c r="BA169" s="772"/>
      <c r="BB169" s="2127"/>
      <c r="BC169" s="2128"/>
      <c r="BD169" s="2116"/>
      <c r="BE169" s="2117"/>
      <c r="BF169" s="2118"/>
      <c r="BG169" s="2119"/>
      <c r="BH169" s="2119"/>
      <c r="BI169" s="2119"/>
      <c r="BJ169" s="2120"/>
    </row>
    <row r="170" spans="2:62" ht="20.25" customHeight="1" x14ac:dyDescent="0.15">
      <c r="B170" s="2050"/>
      <c r="C170" s="2135"/>
      <c r="D170" s="2136"/>
      <c r="E170" s="779"/>
      <c r="F170" s="780">
        <f>C169</f>
        <v>0</v>
      </c>
      <c r="G170" s="779"/>
      <c r="H170" s="780">
        <f>I169</f>
        <v>0</v>
      </c>
      <c r="I170" s="2137"/>
      <c r="J170" s="2138"/>
      <c r="K170" s="2139"/>
      <c r="L170" s="2140"/>
      <c r="M170" s="2140"/>
      <c r="N170" s="2136"/>
      <c r="O170" s="2066"/>
      <c r="P170" s="2067"/>
      <c r="Q170" s="2067"/>
      <c r="R170" s="2067"/>
      <c r="S170" s="2068"/>
      <c r="T170" s="773" t="s">
        <v>888</v>
      </c>
      <c r="U170" s="774"/>
      <c r="V170" s="775"/>
      <c r="W170" s="557" t="str">
        <f>IF(W169="","",VLOOKUP(W169,[10]シフト記号表!$C$6:$L$47,10,FALSE))</f>
        <v/>
      </c>
      <c r="X170" s="558" t="str">
        <f>IF(X169="","",VLOOKUP(X169,[10]シフト記号表!$C$6:$L$47,10,FALSE))</f>
        <v/>
      </c>
      <c r="Y170" s="558" t="str">
        <f>IF(Y169="","",VLOOKUP(Y169,[10]シフト記号表!$C$6:$L$47,10,FALSE))</f>
        <v/>
      </c>
      <c r="Z170" s="558" t="str">
        <f>IF(Z169="","",VLOOKUP(Z169,[10]シフト記号表!$C$6:$L$47,10,FALSE))</f>
        <v/>
      </c>
      <c r="AA170" s="558" t="str">
        <f>IF(AA169="","",VLOOKUP(AA169,[10]シフト記号表!$C$6:$L$47,10,FALSE))</f>
        <v/>
      </c>
      <c r="AB170" s="558" t="str">
        <f>IF(AB169="","",VLOOKUP(AB169,[10]シフト記号表!$C$6:$L$47,10,FALSE))</f>
        <v/>
      </c>
      <c r="AC170" s="559" t="str">
        <f>IF(AC169="","",VLOOKUP(AC169,[10]シフト記号表!$C$6:$L$47,10,FALSE))</f>
        <v/>
      </c>
      <c r="AD170" s="557" t="str">
        <f>IF(AD169="","",VLOOKUP(AD169,[10]シフト記号表!$C$6:$L$47,10,FALSE))</f>
        <v/>
      </c>
      <c r="AE170" s="558" t="str">
        <f>IF(AE169="","",VLOOKUP(AE169,[10]シフト記号表!$C$6:$L$47,10,FALSE))</f>
        <v/>
      </c>
      <c r="AF170" s="558" t="str">
        <f>IF(AF169="","",VLOOKUP(AF169,[10]シフト記号表!$C$6:$L$47,10,FALSE))</f>
        <v/>
      </c>
      <c r="AG170" s="558" t="str">
        <f>IF(AG169="","",VLOOKUP(AG169,[10]シフト記号表!$C$6:$L$47,10,FALSE))</f>
        <v/>
      </c>
      <c r="AH170" s="558" t="str">
        <f>IF(AH169="","",VLOOKUP(AH169,[10]シフト記号表!$C$6:$L$47,10,FALSE))</f>
        <v/>
      </c>
      <c r="AI170" s="558" t="str">
        <f>IF(AI169="","",VLOOKUP(AI169,[10]シフト記号表!$C$6:$L$47,10,FALSE))</f>
        <v/>
      </c>
      <c r="AJ170" s="559" t="str">
        <f>IF(AJ169="","",VLOOKUP(AJ169,[10]シフト記号表!$C$6:$L$47,10,FALSE))</f>
        <v/>
      </c>
      <c r="AK170" s="557" t="str">
        <f>IF(AK169="","",VLOOKUP(AK169,[10]シフト記号表!$C$6:$L$47,10,FALSE))</f>
        <v/>
      </c>
      <c r="AL170" s="558" t="str">
        <f>IF(AL169="","",VLOOKUP(AL169,[10]シフト記号表!$C$6:$L$47,10,FALSE))</f>
        <v/>
      </c>
      <c r="AM170" s="558" t="str">
        <f>IF(AM169="","",VLOOKUP(AM169,[10]シフト記号表!$C$6:$L$47,10,FALSE))</f>
        <v/>
      </c>
      <c r="AN170" s="558" t="str">
        <f>IF(AN169="","",VLOOKUP(AN169,[10]シフト記号表!$C$6:$L$47,10,FALSE))</f>
        <v/>
      </c>
      <c r="AO170" s="558" t="str">
        <f>IF(AO169="","",VLOOKUP(AO169,[10]シフト記号表!$C$6:$L$47,10,FALSE))</f>
        <v/>
      </c>
      <c r="AP170" s="558" t="str">
        <f>IF(AP169="","",VLOOKUP(AP169,[10]シフト記号表!$C$6:$L$47,10,FALSE))</f>
        <v/>
      </c>
      <c r="AQ170" s="559" t="str">
        <f>IF(AQ169="","",VLOOKUP(AQ169,[10]シフト記号表!$C$6:$L$47,10,FALSE))</f>
        <v/>
      </c>
      <c r="AR170" s="557" t="str">
        <f>IF(AR169="","",VLOOKUP(AR169,[10]シフト記号表!$C$6:$L$47,10,FALSE))</f>
        <v/>
      </c>
      <c r="AS170" s="558" t="str">
        <f>IF(AS169="","",VLOOKUP(AS169,[10]シフト記号表!$C$6:$L$47,10,FALSE))</f>
        <v/>
      </c>
      <c r="AT170" s="558" t="str">
        <f>IF(AT169="","",VLOOKUP(AT169,[10]シフト記号表!$C$6:$L$47,10,FALSE))</f>
        <v/>
      </c>
      <c r="AU170" s="558" t="str">
        <f>IF(AU169="","",VLOOKUP(AU169,[10]シフト記号表!$C$6:$L$47,10,FALSE))</f>
        <v/>
      </c>
      <c r="AV170" s="558" t="str">
        <f>IF(AV169="","",VLOOKUP(AV169,[10]シフト記号表!$C$6:$L$47,10,FALSE))</f>
        <v/>
      </c>
      <c r="AW170" s="558" t="str">
        <f>IF(AW169="","",VLOOKUP(AW169,[10]シフト記号表!$C$6:$L$47,10,FALSE))</f>
        <v/>
      </c>
      <c r="AX170" s="559" t="str">
        <f>IF(AX169="","",VLOOKUP(AX169,[10]シフト記号表!$C$6:$L$47,10,FALSE))</f>
        <v/>
      </c>
      <c r="AY170" s="557" t="str">
        <f>IF(AY169="","",VLOOKUP(AY169,[10]シフト記号表!$C$6:$L$47,10,FALSE))</f>
        <v/>
      </c>
      <c r="AZ170" s="558" t="str">
        <f>IF(AZ169="","",VLOOKUP(AZ169,[10]シフト記号表!$C$6:$L$47,10,FALSE))</f>
        <v/>
      </c>
      <c r="BA170" s="558" t="str">
        <f>IF(BA169="","",VLOOKUP(BA169,[10]シフト記号表!$C$6:$L$47,10,FALSE))</f>
        <v/>
      </c>
      <c r="BB170" s="2132">
        <f>IF($BE$3="４週",SUM(W170:AX170),IF($BE$3="暦月",SUM(W170:BA170),""))</f>
        <v>0</v>
      </c>
      <c r="BC170" s="2133"/>
      <c r="BD170" s="2134">
        <f>IF($BE$3="４週",BB170/4,IF($BE$3="暦月",(BB170/($BE$8/7)),""))</f>
        <v>0</v>
      </c>
      <c r="BE170" s="2133"/>
      <c r="BF170" s="2129"/>
      <c r="BG170" s="2130"/>
      <c r="BH170" s="2130"/>
      <c r="BI170" s="2130"/>
      <c r="BJ170" s="2131"/>
    </row>
    <row r="171" spans="2:62" ht="20.25" customHeight="1" x14ac:dyDescent="0.15">
      <c r="B171" s="2049">
        <f>B169+1</f>
        <v>79</v>
      </c>
      <c r="C171" s="2121"/>
      <c r="D171" s="2122"/>
      <c r="E171" s="761"/>
      <c r="F171" s="762"/>
      <c r="G171" s="761"/>
      <c r="H171" s="762"/>
      <c r="I171" s="2123"/>
      <c r="J171" s="2124"/>
      <c r="K171" s="2125"/>
      <c r="L171" s="2126"/>
      <c r="M171" s="2126"/>
      <c r="N171" s="2122"/>
      <c r="O171" s="2066"/>
      <c r="P171" s="2067"/>
      <c r="Q171" s="2067"/>
      <c r="R171" s="2067"/>
      <c r="S171" s="2068"/>
      <c r="T171" s="776" t="s">
        <v>887</v>
      </c>
      <c r="U171" s="777"/>
      <c r="V171" s="778"/>
      <c r="W171" s="549"/>
      <c r="X171" s="550"/>
      <c r="Y171" s="550"/>
      <c r="Z171" s="550"/>
      <c r="AA171" s="550"/>
      <c r="AB171" s="550"/>
      <c r="AC171" s="551"/>
      <c r="AD171" s="549"/>
      <c r="AE171" s="550"/>
      <c r="AF171" s="550"/>
      <c r="AG171" s="550"/>
      <c r="AH171" s="550"/>
      <c r="AI171" s="550"/>
      <c r="AJ171" s="551"/>
      <c r="AK171" s="549"/>
      <c r="AL171" s="550"/>
      <c r="AM171" s="550"/>
      <c r="AN171" s="550"/>
      <c r="AO171" s="550"/>
      <c r="AP171" s="550"/>
      <c r="AQ171" s="551"/>
      <c r="AR171" s="549"/>
      <c r="AS171" s="550"/>
      <c r="AT171" s="550"/>
      <c r="AU171" s="550"/>
      <c r="AV171" s="550"/>
      <c r="AW171" s="550"/>
      <c r="AX171" s="551"/>
      <c r="AY171" s="549"/>
      <c r="AZ171" s="550"/>
      <c r="BA171" s="772"/>
      <c r="BB171" s="2127"/>
      <c r="BC171" s="2128"/>
      <c r="BD171" s="2116"/>
      <c r="BE171" s="2117"/>
      <c r="BF171" s="2118"/>
      <c r="BG171" s="2119"/>
      <c r="BH171" s="2119"/>
      <c r="BI171" s="2119"/>
      <c r="BJ171" s="2120"/>
    </row>
    <row r="172" spans="2:62" ht="20.25" customHeight="1" x14ac:dyDescent="0.15">
      <c r="B172" s="2050"/>
      <c r="C172" s="2135"/>
      <c r="D172" s="2136"/>
      <c r="E172" s="779"/>
      <c r="F172" s="780">
        <f>C171</f>
        <v>0</v>
      </c>
      <c r="G172" s="779"/>
      <c r="H172" s="780">
        <f>I171</f>
        <v>0</v>
      </c>
      <c r="I172" s="2137"/>
      <c r="J172" s="2138"/>
      <c r="K172" s="2139"/>
      <c r="L172" s="2140"/>
      <c r="M172" s="2140"/>
      <c r="N172" s="2136"/>
      <c r="O172" s="2066"/>
      <c r="P172" s="2067"/>
      <c r="Q172" s="2067"/>
      <c r="R172" s="2067"/>
      <c r="S172" s="2068"/>
      <c r="T172" s="773" t="s">
        <v>888</v>
      </c>
      <c r="U172" s="774"/>
      <c r="V172" s="775"/>
      <c r="W172" s="557" t="str">
        <f>IF(W171="","",VLOOKUP(W171,[10]シフト記号表!$C$6:$L$47,10,FALSE))</f>
        <v/>
      </c>
      <c r="X172" s="558" t="str">
        <f>IF(X171="","",VLOOKUP(X171,[10]シフト記号表!$C$6:$L$47,10,FALSE))</f>
        <v/>
      </c>
      <c r="Y172" s="558" t="str">
        <f>IF(Y171="","",VLOOKUP(Y171,[10]シフト記号表!$C$6:$L$47,10,FALSE))</f>
        <v/>
      </c>
      <c r="Z172" s="558" t="str">
        <f>IF(Z171="","",VLOOKUP(Z171,[10]シフト記号表!$C$6:$L$47,10,FALSE))</f>
        <v/>
      </c>
      <c r="AA172" s="558" t="str">
        <f>IF(AA171="","",VLOOKUP(AA171,[10]シフト記号表!$C$6:$L$47,10,FALSE))</f>
        <v/>
      </c>
      <c r="AB172" s="558" t="str">
        <f>IF(AB171="","",VLOOKUP(AB171,[10]シフト記号表!$C$6:$L$47,10,FALSE))</f>
        <v/>
      </c>
      <c r="AC172" s="559" t="str">
        <f>IF(AC171="","",VLOOKUP(AC171,[10]シフト記号表!$C$6:$L$47,10,FALSE))</f>
        <v/>
      </c>
      <c r="AD172" s="557" t="str">
        <f>IF(AD171="","",VLOOKUP(AD171,[10]シフト記号表!$C$6:$L$47,10,FALSE))</f>
        <v/>
      </c>
      <c r="AE172" s="558" t="str">
        <f>IF(AE171="","",VLOOKUP(AE171,[10]シフト記号表!$C$6:$L$47,10,FALSE))</f>
        <v/>
      </c>
      <c r="AF172" s="558" t="str">
        <f>IF(AF171="","",VLOOKUP(AF171,[10]シフト記号表!$C$6:$L$47,10,FALSE))</f>
        <v/>
      </c>
      <c r="AG172" s="558" t="str">
        <f>IF(AG171="","",VLOOKUP(AG171,[10]シフト記号表!$C$6:$L$47,10,FALSE))</f>
        <v/>
      </c>
      <c r="AH172" s="558" t="str">
        <f>IF(AH171="","",VLOOKUP(AH171,[10]シフト記号表!$C$6:$L$47,10,FALSE))</f>
        <v/>
      </c>
      <c r="AI172" s="558" t="str">
        <f>IF(AI171="","",VLOOKUP(AI171,[10]シフト記号表!$C$6:$L$47,10,FALSE))</f>
        <v/>
      </c>
      <c r="AJ172" s="559" t="str">
        <f>IF(AJ171="","",VLOOKUP(AJ171,[10]シフト記号表!$C$6:$L$47,10,FALSE))</f>
        <v/>
      </c>
      <c r="AK172" s="557" t="str">
        <f>IF(AK171="","",VLOOKUP(AK171,[10]シフト記号表!$C$6:$L$47,10,FALSE))</f>
        <v/>
      </c>
      <c r="AL172" s="558" t="str">
        <f>IF(AL171="","",VLOOKUP(AL171,[10]シフト記号表!$C$6:$L$47,10,FALSE))</f>
        <v/>
      </c>
      <c r="AM172" s="558" t="str">
        <f>IF(AM171="","",VLOOKUP(AM171,[10]シフト記号表!$C$6:$L$47,10,FALSE))</f>
        <v/>
      </c>
      <c r="AN172" s="558" t="str">
        <f>IF(AN171="","",VLOOKUP(AN171,[10]シフト記号表!$C$6:$L$47,10,FALSE))</f>
        <v/>
      </c>
      <c r="AO172" s="558" t="str">
        <f>IF(AO171="","",VLOOKUP(AO171,[10]シフト記号表!$C$6:$L$47,10,FALSE))</f>
        <v/>
      </c>
      <c r="AP172" s="558" t="str">
        <f>IF(AP171="","",VLOOKUP(AP171,[10]シフト記号表!$C$6:$L$47,10,FALSE))</f>
        <v/>
      </c>
      <c r="AQ172" s="559" t="str">
        <f>IF(AQ171="","",VLOOKUP(AQ171,[10]シフト記号表!$C$6:$L$47,10,FALSE))</f>
        <v/>
      </c>
      <c r="AR172" s="557" t="str">
        <f>IF(AR171="","",VLOOKUP(AR171,[10]シフト記号表!$C$6:$L$47,10,FALSE))</f>
        <v/>
      </c>
      <c r="AS172" s="558" t="str">
        <f>IF(AS171="","",VLOOKUP(AS171,[10]シフト記号表!$C$6:$L$47,10,FALSE))</f>
        <v/>
      </c>
      <c r="AT172" s="558" t="str">
        <f>IF(AT171="","",VLOOKUP(AT171,[10]シフト記号表!$C$6:$L$47,10,FALSE))</f>
        <v/>
      </c>
      <c r="AU172" s="558" t="str">
        <f>IF(AU171="","",VLOOKUP(AU171,[10]シフト記号表!$C$6:$L$47,10,FALSE))</f>
        <v/>
      </c>
      <c r="AV172" s="558" t="str">
        <f>IF(AV171="","",VLOOKUP(AV171,[10]シフト記号表!$C$6:$L$47,10,FALSE))</f>
        <v/>
      </c>
      <c r="AW172" s="558" t="str">
        <f>IF(AW171="","",VLOOKUP(AW171,[10]シフト記号表!$C$6:$L$47,10,FALSE))</f>
        <v/>
      </c>
      <c r="AX172" s="559" t="str">
        <f>IF(AX171="","",VLOOKUP(AX171,[10]シフト記号表!$C$6:$L$47,10,FALSE))</f>
        <v/>
      </c>
      <c r="AY172" s="557" t="str">
        <f>IF(AY171="","",VLOOKUP(AY171,[10]シフト記号表!$C$6:$L$47,10,FALSE))</f>
        <v/>
      </c>
      <c r="AZ172" s="558" t="str">
        <f>IF(AZ171="","",VLOOKUP(AZ171,[10]シフト記号表!$C$6:$L$47,10,FALSE))</f>
        <v/>
      </c>
      <c r="BA172" s="558" t="str">
        <f>IF(BA171="","",VLOOKUP(BA171,[10]シフト記号表!$C$6:$L$47,10,FALSE))</f>
        <v/>
      </c>
      <c r="BB172" s="2132">
        <f>IF($BE$3="４週",SUM(W172:AX172),IF($BE$3="暦月",SUM(W172:BA172),""))</f>
        <v>0</v>
      </c>
      <c r="BC172" s="2133"/>
      <c r="BD172" s="2134">
        <f>IF($BE$3="４週",BB172/4,IF($BE$3="暦月",(BB172/($BE$8/7)),""))</f>
        <v>0</v>
      </c>
      <c r="BE172" s="2133"/>
      <c r="BF172" s="2129"/>
      <c r="BG172" s="2130"/>
      <c r="BH172" s="2130"/>
      <c r="BI172" s="2130"/>
      <c r="BJ172" s="2131"/>
    </row>
    <row r="173" spans="2:62" ht="20.25" customHeight="1" x14ac:dyDescent="0.15">
      <c r="B173" s="2049">
        <f>B171+1</f>
        <v>80</v>
      </c>
      <c r="C173" s="2121"/>
      <c r="D173" s="2122"/>
      <c r="E173" s="761"/>
      <c r="F173" s="762"/>
      <c r="G173" s="761"/>
      <c r="H173" s="762"/>
      <c r="I173" s="2123"/>
      <c r="J173" s="2124"/>
      <c r="K173" s="2125"/>
      <c r="L173" s="2126"/>
      <c r="M173" s="2126"/>
      <c r="N173" s="2122"/>
      <c r="O173" s="2066"/>
      <c r="P173" s="2067"/>
      <c r="Q173" s="2067"/>
      <c r="R173" s="2067"/>
      <c r="S173" s="2068"/>
      <c r="T173" s="776" t="s">
        <v>887</v>
      </c>
      <c r="U173" s="777"/>
      <c r="V173" s="778"/>
      <c r="W173" s="549"/>
      <c r="X173" s="550"/>
      <c r="Y173" s="550"/>
      <c r="Z173" s="550"/>
      <c r="AA173" s="550"/>
      <c r="AB173" s="550"/>
      <c r="AC173" s="551"/>
      <c r="AD173" s="549"/>
      <c r="AE173" s="550"/>
      <c r="AF173" s="550"/>
      <c r="AG173" s="550"/>
      <c r="AH173" s="550"/>
      <c r="AI173" s="550"/>
      <c r="AJ173" s="551"/>
      <c r="AK173" s="549"/>
      <c r="AL173" s="550"/>
      <c r="AM173" s="550"/>
      <c r="AN173" s="550"/>
      <c r="AO173" s="550"/>
      <c r="AP173" s="550"/>
      <c r="AQ173" s="551"/>
      <c r="AR173" s="549"/>
      <c r="AS173" s="550"/>
      <c r="AT173" s="550"/>
      <c r="AU173" s="550"/>
      <c r="AV173" s="550"/>
      <c r="AW173" s="550"/>
      <c r="AX173" s="551"/>
      <c r="AY173" s="549"/>
      <c r="AZ173" s="550"/>
      <c r="BA173" s="772"/>
      <c r="BB173" s="2127"/>
      <c r="BC173" s="2128"/>
      <c r="BD173" s="2116"/>
      <c r="BE173" s="2117"/>
      <c r="BF173" s="2118"/>
      <c r="BG173" s="2119"/>
      <c r="BH173" s="2119"/>
      <c r="BI173" s="2119"/>
      <c r="BJ173" s="2120"/>
    </row>
    <row r="174" spans="2:62" ht="20.25" customHeight="1" x14ac:dyDescent="0.15">
      <c r="B174" s="2050"/>
      <c r="C174" s="2135"/>
      <c r="D174" s="2136"/>
      <c r="E174" s="779"/>
      <c r="F174" s="780">
        <f>C173</f>
        <v>0</v>
      </c>
      <c r="G174" s="779"/>
      <c r="H174" s="780">
        <f>I173</f>
        <v>0</v>
      </c>
      <c r="I174" s="2137"/>
      <c r="J174" s="2138"/>
      <c r="K174" s="2139"/>
      <c r="L174" s="2140"/>
      <c r="M174" s="2140"/>
      <c r="N174" s="2136"/>
      <c r="O174" s="2066"/>
      <c r="P174" s="2067"/>
      <c r="Q174" s="2067"/>
      <c r="R174" s="2067"/>
      <c r="S174" s="2068"/>
      <c r="T174" s="773" t="s">
        <v>888</v>
      </c>
      <c r="U174" s="774"/>
      <c r="V174" s="775"/>
      <c r="W174" s="557" t="str">
        <f>IF(W173="","",VLOOKUP(W173,[10]シフト記号表!$C$6:$L$47,10,FALSE))</f>
        <v/>
      </c>
      <c r="X174" s="558" t="str">
        <f>IF(X173="","",VLOOKUP(X173,[10]シフト記号表!$C$6:$L$47,10,FALSE))</f>
        <v/>
      </c>
      <c r="Y174" s="558" t="str">
        <f>IF(Y173="","",VLOOKUP(Y173,[10]シフト記号表!$C$6:$L$47,10,FALSE))</f>
        <v/>
      </c>
      <c r="Z174" s="558" t="str">
        <f>IF(Z173="","",VLOOKUP(Z173,[10]シフト記号表!$C$6:$L$47,10,FALSE))</f>
        <v/>
      </c>
      <c r="AA174" s="558" t="str">
        <f>IF(AA173="","",VLOOKUP(AA173,[10]シフト記号表!$C$6:$L$47,10,FALSE))</f>
        <v/>
      </c>
      <c r="AB174" s="558" t="str">
        <f>IF(AB173="","",VLOOKUP(AB173,[10]シフト記号表!$C$6:$L$47,10,FALSE))</f>
        <v/>
      </c>
      <c r="AC174" s="559" t="str">
        <f>IF(AC173="","",VLOOKUP(AC173,[10]シフト記号表!$C$6:$L$47,10,FALSE))</f>
        <v/>
      </c>
      <c r="AD174" s="557" t="str">
        <f>IF(AD173="","",VLOOKUP(AD173,[10]シフト記号表!$C$6:$L$47,10,FALSE))</f>
        <v/>
      </c>
      <c r="AE174" s="558" t="str">
        <f>IF(AE173="","",VLOOKUP(AE173,[10]シフト記号表!$C$6:$L$47,10,FALSE))</f>
        <v/>
      </c>
      <c r="AF174" s="558" t="str">
        <f>IF(AF173="","",VLOOKUP(AF173,[10]シフト記号表!$C$6:$L$47,10,FALSE))</f>
        <v/>
      </c>
      <c r="AG174" s="558" t="str">
        <f>IF(AG173="","",VLOOKUP(AG173,[10]シフト記号表!$C$6:$L$47,10,FALSE))</f>
        <v/>
      </c>
      <c r="AH174" s="558" t="str">
        <f>IF(AH173="","",VLOOKUP(AH173,[10]シフト記号表!$C$6:$L$47,10,FALSE))</f>
        <v/>
      </c>
      <c r="AI174" s="558" t="str">
        <f>IF(AI173="","",VLOOKUP(AI173,[10]シフト記号表!$C$6:$L$47,10,FALSE))</f>
        <v/>
      </c>
      <c r="AJ174" s="559" t="str">
        <f>IF(AJ173="","",VLOOKUP(AJ173,[10]シフト記号表!$C$6:$L$47,10,FALSE))</f>
        <v/>
      </c>
      <c r="AK174" s="557" t="str">
        <f>IF(AK173="","",VLOOKUP(AK173,[10]シフト記号表!$C$6:$L$47,10,FALSE))</f>
        <v/>
      </c>
      <c r="AL174" s="558" t="str">
        <f>IF(AL173="","",VLOOKUP(AL173,[10]シフト記号表!$C$6:$L$47,10,FALSE))</f>
        <v/>
      </c>
      <c r="AM174" s="558" t="str">
        <f>IF(AM173="","",VLOOKUP(AM173,[10]シフト記号表!$C$6:$L$47,10,FALSE))</f>
        <v/>
      </c>
      <c r="AN174" s="558" t="str">
        <f>IF(AN173="","",VLOOKUP(AN173,[10]シフト記号表!$C$6:$L$47,10,FALSE))</f>
        <v/>
      </c>
      <c r="AO174" s="558" t="str">
        <f>IF(AO173="","",VLOOKUP(AO173,[10]シフト記号表!$C$6:$L$47,10,FALSE))</f>
        <v/>
      </c>
      <c r="AP174" s="558" t="str">
        <f>IF(AP173="","",VLOOKUP(AP173,[10]シフト記号表!$C$6:$L$47,10,FALSE))</f>
        <v/>
      </c>
      <c r="AQ174" s="559" t="str">
        <f>IF(AQ173="","",VLOOKUP(AQ173,[10]シフト記号表!$C$6:$L$47,10,FALSE))</f>
        <v/>
      </c>
      <c r="AR174" s="557" t="str">
        <f>IF(AR173="","",VLOOKUP(AR173,[10]シフト記号表!$C$6:$L$47,10,FALSE))</f>
        <v/>
      </c>
      <c r="AS174" s="558" t="str">
        <f>IF(AS173="","",VLOOKUP(AS173,[10]シフト記号表!$C$6:$L$47,10,FALSE))</f>
        <v/>
      </c>
      <c r="AT174" s="558" t="str">
        <f>IF(AT173="","",VLOOKUP(AT173,[10]シフト記号表!$C$6:$L$47,10,FALSE))</f>
        <v/>
      </c>
      <c r="AU174" s="558" t="str">
        <f>IF(AU173="","",VLOOKUP(AU173,[10]シフト記号表!$C$6:$L$47,10,FALSE))</f>
        <v/>
      </c>
      <c r="AV174" s="558" t="str">
        <f>IF(AV173="","",VLOOKUP(AV173,[10]シフト記号表!$C$6:$L$47,10,FALSE))</f>
        <v/>
      </c>
      <c r="AW174" s="558" t="str">
        <f>IF(AW173="","",VLOOKUP(AW173,[10]シフト記号表!$C$6:$L$47,10,FALSE))</f>
        <v/>
      </c>
      <c r="AX174" s="559" t="str">
        <f>IF(AX173="","",VLOOKUP(AX173,[10]シフト記号表!$C$6:$L$47,10,FALSE))</f>
        <v/>
      </c>
      <c r="AY174" s="557" t="str">
        <f>IF(AY173="","",VLOOKUP(AY173,[10]シフト記号表!$C$6:$L$47,10,FALSE))</f>
        <v/>
      </c>
      <c r="AZ174" s="558" t="str">
        <f>IF(AZ173="","",VLOOKUP(AZ173,[10]シフト記号表!$C$6:$L$47,10,FALSE))</f>
        <v/>
      </c>
      <c r="BA174" s="558" t="str">
        <f>IF(BA173="","",VLOOKUP(BA173,[10]シフト記号表!$C$6:$L$47,10,FALSE))</f>
        <v/>
      </c>
      <c r="BB174" s="2132">
        <f>IF($BE$3="４週",SUM(W174:AX174),IF($BE$3="暦月",SUM(W174:BA174),""))</f>
        <v>0</v>
      </c>
      <c r="BC174" s="2133"/>
      <c r="BD174" s="2134">
        <f>IF($BE$3="４週",BB174/4,IF($BE$3="暦月",(BB174/($BE$8/7)),""))</f>
        <v>0</v>
      </c>
      <c r="BE174" s="2133"/>
      <c r="BF174" s="2129"/>
      <c r="BG174" s="2130"/>
      <c r="BH174" s="2130"/>
      <c r="BI174" s="2130"/>
      <c r="BJ174" s="2131"/>
    </row>
    <row r="175" spans="2:62" ht="20.25" customHeight="1" x14ac:dyDescent="0.15">
      <c r="B175" s="2049">
        <f>B173+1</f>
        <v>81</v>
      </c>
      <c r="C175" s="2121"/>
      <c r="D175" s="2122"/>
      <c r="E175" s="761"/>
      <c r="F175" s="762"/>
      <c r="G175" s="761"/>
      <c r="H175" s="762"/>
      <c r="I175" s="2123"/>
      <c r="J175" s="2124"/>
      <c r="K175" s="2125"/>
      <c r="L175" s="2126"/>
      <c r="M175" s="2126"/>
      <c r="N175" s="2122"/>
      <c r="O175" s="2066"/>
      <c r="P175" s="2067"/>
      <c r="Q175" s="2067"/>
      <c r="R175" s="2067"/>
      <c r="S175" s="2068"/>
      <c r="T175" s="776" t="s">
        <v>887</v>
      </c>
      <c r="U175" s="777"/>
      <c r="V175" s="778"/>
      <c r="W175" s="549"/>
      <c r="X175" s="550"/>
      <c r="Y175" s="550"/>
      <c r="Z175" s="550"/>
      <c r="AA175" s="550"/>
      <c r="AB175" s="550"/>
      <c r="AC175" s="551"/>
      <c r="AD175" s="549"/>
      <c r="AE175" s="550"/>
      <c r="AF175" s="550"/>
      <c r="AG175" s="550"/>
      <c r="AH175" s="550"/>
      <c r="AI175" s="550"/>
      <c r="AJ175" s="551"/>
      <c r="AK175" s="549"/>
      <c r="AL175" s="550"/>
      <c r="AM175" s="550"/>
      <c r="AN175" s="550"/>
      <c r="AO175" s="550"/>
      <c r="AP175" s="550"/>
      <c r="AQ175" s="551"/>
      <c r="AR175" s="549"/>
      <c r="AS175" s="550"/>
      <c r="AT175" s="550"/>
      <c r="AU175" s="550"/>
      <c r="AV175" s="550"/>
      <c r="AW175" s="550"/>
      <c r="AX175" s="551"/>
      <c r="AY175" s="549"/>
      <c r="AZ175" s="550"/>
      <c r="BA175" s="772"/>
      <c r="BB175" s="2127"/>
      <c r="BC175" s="2128"/>
      <c r="BD175" s="2116"/>
      <c r="BE175" s="2117"/>
      <c r="BF175" s="2118"/>
      <c r="BG175" s="2119"/>
      <c r="BH175" s="2119"/>
      <c r="BI175" s="2119"/>
      <c r="BJ175" s="2120"/>
    </row>
    <row r="176" spans="2:62" ht="20.25" customHeight="1" x14ac:dyDescent="0.15">
      <c r="B176" s="2050"/>
      <c r="C176" s="2135"/>
      <c r="D176" s="2136"/>
      <c r="E176" s="779"/>
      <c r="F176" s="780">
        <f>C175</f>
        <v>0</v>
      </c>
      <c r="G176" s="779"/>
      <c r="H176" s="780">
        <f>I175</f>
        <v>0</v>
      </c>
      <c r="I176" s="2137"/>
      <c r="J176" s="2138"/>
      <c r="K176" s="2139"/>
      <c r="L176" s="2140"/>
      <c r="M176" s="2140"/>
      <c r="N176" s="2136"/>
      <c r="O176" s="2066"/>
      <c r="P176" s="2067"/>
      <c r="Q176" s="2067"/>
      <c r="R176" s="2067"/>
      <c r="S176" s="2068"/>
      <c r="T176" s="773" t="s">
        <v>888</v>
      </c>
      <c r="U176" s="774"/>
      <c r="V176" s="775"/>
      <c r="W176" s="557" t="str">
        <f>IF(W175="","",VLOOKUP(W175,[10]シフト記号表!$C$6:$L$47,10,FALSE))</f>
        <v/>
      </c>
      <c r="X176" s="558" t="str">
        <f>IF(X175="","",VLOOKUP(X175,[10]シフト記号表!$C$6:$L$47,10,FALSE))</f>
        <v/>
      </c>
      <c r="Y176" s="558" t="str">
        <f>IF(Y175="","",VLOOKUP(Y175,[10]シフト記号表!$C$6:$L$47,10,FALSE))</f>
        <v/>
      </c>
      <c r="Z176" s="558" t="str">
        <f>IF(Z175="","",VLOOKUP(Z175,[10]シフト記号表!$C$6:$L$47,10,FALSE))</f>
        <v/>
      </c>
      <c r="AA176" s="558" t="str">
        <f>IF(AA175="","",VLOOKUP(AA175,[10]シフト記号表!$C$6:$L$47,10,FALSE))</f>
        <v/>
      </c>
      <c r="AB176" s="558" t="str">
        <f>IF(AB175="","",VLOOKUP(AB175,[10]シフト記号表!$C$6:$L$47,10,FALSE))</f>
        <v/>
      </c>
      <c r="AC176" s="559" t="str">
        <f>IF(AC175="","",VLOOKUP(AC175,[10]シフト記号表!$C$6:$L$47,10,FALSE))</f>
        <v/>
      </c>
      <c r="AD176" s="557" t="str">
        <f>IF(AD175="","",VLOOKUP(AD175,[10]シフト記号表!$C$6:$L$47,10,FALSE))</f>
        <v/>
      </c>
      <c r="AE176" s="558" t="str">
        <f>IF(AE175="","",VLOOKUP(AE175,[10]シフト記号表!$C$6:$L$47,10,FALSE))</f>
        <v/>
      </c>
      <c r="AF176" s="558" t="str">
        <f>IF(AF175="","",VLOOKUP(AF175,[10]シフト記号表!$C$6:$L$47,10,FALSE))</f>
        <v/>
      </c>
      <c r="AG176" s="558" t="str">
        <f>IF(AG175="","",VLOOKUP(AG175,[10]シフト記号表!$C$6:$L$47,10,FALSE))</f>
        <v/>
      </c>
      <c r="AH176" s="558" t="str">
        <f>IF(AH175="","",VLOOKUP(AH175,[10]シフト記号表!$C$6:$L$47,10,FALSE))</f>
        <v/>
      </c>
      <c r="AI176" s="558" t="str">
        <f>IF(AI175="","",VLOOKUP(AI175,[10]シフト記号表!$C$6:$L$47,10,FALSE))</f>
        <v/>
      </c>
      <c r="AJ176" s="559" t="str">
        <f>IF(AJ175="","",VLOOKUP(AJ175,[10]シフト記号表!$C$6:$L$47,10,FALSE))</f>
        <v/>
      </c>
      <c r="AK176" s="557" t="str">
        <f>IF(AK175="","",VLOOKUP(AK175,[10]シフト記号表!$C$6:$L$47,10,FALSE))</f>
        <v/>
      </c>
      <c r="AL176" s="558" t="str">
        <f>IF(AL175="","",VLOOKUP(AL175,[10]シフト記号表!$C$6:$L$47,10,FALSE))</f>
        <v/>
      </c>
      <c r="AM176" s="558" t="str">
        <f>IF(AM175="","",VLOOKUP(AM175,[10]シフト記号表!$C$6:$L$47,10,FALSE))</f>
        <v/>
      </c>
      <c r="AN176" s="558" t="str">
        <f>IF(AN175="","",VLOOKUP(AN175,[10]シフト記号表!$C$6:$L$47,10,FALSE))</f>
        <v/>
      </c>
      <c r="AO176" s="558" t="str">
        <f>IF(AO175="","",VLOOKUP(AO175,[10]シフト記号表!$C$6:$L$47,10,FALSE))</f>
        <v/>
      </c>
      <c r="AP176" s="558" t="str">
        <f>IF(AP175="","",VLOOKUP(AP175,[10]シフト記号表!$C$6:$L$47,10,FALSE))</f>
        <v/>
      </c>
      <c r="AQ176" s="559" t="str">
        <f>IF(AQ175="","",VLOOKUP(AQ175,[10]シフト記号表!$C$6:$L$47,10,FALSE))</f>
        <v/>
      </c>
      <c r="AR176" s="557" t="str">
        <f>IF(AR175="","",VLOOKUP(AR175,[10]シフト記号表!$C$6:$L$47,10,FALSE))</f>
        <v/>
      </c>
      <c r="AS176" s="558" t="str">
        <f>IF(AS175="","",VLOOKUP(AS175,[10]シフト記号表!$C$6:$L$47,10,FALSE))</f>
        <v/>
      </c>
      <c r="AT176" s="558" t="str">
        <f>IF(AT175="","",VLOOKUP(AT175,[10]シフト記号表!$C$6:$L$47,10,FALSE))</f>
        <v/>
      </c>
      <c r="AU176" s="558" t="str">
        <f>IF(AU175="","",VLOOKUP(AU175,[10]シフト記号表!$C$6:$L$47,10,FALSE))</f>
        <v/>
      </c>
      <c r="AV176" s="558" t="str">
        <f>IF(AV175="","",VLOOKUP(AV175,[10]シフト記号表!$C$6:$L$47,10,FALSE))</f>
        <v/>
      </c>
      <c r="AW176" s="558" t="str">
        <f>IF(AW175="","",VLOOKUP(AW175,[10]シフト記号表!$C$6:$L$47,10,FALSE))</f>
        <v/>
      </c>
      <c r="AX176" s="559" t="str">
        <f>IF(AX175="","",VLOOKUP(AX175,[10]シフト記号表!$C$6:$L$47,10,FALSE))</f>
        <v/>
      </c>
      <c r="AY176" s="557" t="str">
        <f>IF(AY175="","",VLOOKUP(AY175,[10]シフト記号表!$C$6:$L$47,10,FALSE))</f>
        <v/>
      </c>
      <c r="AZ176" s="558" t="str">
        <f>IF(AZ175="","",VLOOKUP(AZ175,[10]シフト記号表!$C$6:$L$47,10,FALSE))</f>
        <v/>
      </c>
      <c r="BA176" s="558" t="str">
        <f>IF(BA175="","",VLOOKUP(BA175,[10]シフト記号表!$C$6:$L$47,10,FALSE))</f>
        <v/>
      </c>
      <c r="BB176" s="2132">
        <f>IF($BE$3="４週",SUM(W176:AX176),IF($BE$3="暦月",SUM(W176:BA176),""))</f>
        <v>0</v>
      </c>
      <c r="BC176" s="2133"/>
      <c r="BD176" s="2134">
        <f>IF($BE$3="４週",BB176/4,IF($BE$3="暦月",(BB176/($BE$8/7)),""))</f>
        <v>0</v>
      </c>
      <c r="BE176" s="2133"/>
      <c r="BF176" s="2129"/>
      <c r="BG176" s="2130"/>
      <c r="BH176" s="2130"/>
      <c r="BI176" s="2130"/>
      <c r="BJ176" s="2131"/>
    </row>
    <row r="177" spans="2:62" ht="20.25" customHeight="1" x14ac:dyDescent="0.15">
      <c r="B177" s="2049">
        <f>B175+1</f>
        <v>82</v>
      </c>
      <c r="C177" s="2121"/>
      <c r="D177" s="2122"/>
      <c r="E177" s="761"/>
      <c r="F177" s="762"/>
      <c r="G177" s="761"/>
      <c r="H177" s="762"/>
      <c r="I177" s="2123"/>
      <c r="J177" s="2124"/>
      <c r="K177" s="2125"/>
      <c r="L177" s="2126"/>
      <c r="M177" s="2126"/>
      <c r="N177" s="2122"/>
      <c r="O177" s="2066"/>
      <c r="P177" s="2067"/>
      <c r="Q177" s="2067"/>
      <c r="R177" s="2067"/>
      <c r="S177" s="2068"/>
      <c r="T177" s="776" t="s">
        <v>887</v>
      </c>
      <c r="U177" s="777"/>
      <c r="V177" s="778"/>
      <c r="W177" s="549"/>
      <c r="X177" s="550"/>
      <c r="Y177" s="550"/>
      <c r="Z177" s="550"/>
      <c r="AA177" s="550"/>
      <c r="AB177" s="550"/>
      <c r="AC177" s="551"/>
      <c r="AD177" s="549"/>
      <c r="AE177" s="550"/>
      <c r="AF177" s="550"/>
      <c r="AG177" s="550"/>
      <c r="AH177" s="550"/>
      <c r="AI177" s="550"/>
      <c r="AJ177" s="551"/>
      <c r="AK177" s="549"/>
      <c r="AL177" s="550"/>
      <c r="AM177" s="550"/>
      <c r="AN177" s="550"/>
      <c r="AO177" s="550"/>
      <c r="AP177" s="550"/>
      <c r="AQ177" s="551"/>
      <c r="AR177" s="549"/>
      <c r="AS177" s="550"/>
      <c r="AT177" s="550"/>
      <c r="AU177" s="550"/>
      <c r="AV177" s="550"/>
      <c r="AW177" s="550"/>
      <c r="AX177" s="551"/>
      <c r="AY177" s="549"/>
      <c r="AZ177" s="550"/>
      <c r="BA177" s="772"/>
      <c r="BB177" s="2127"/>
      <c r="BC177" s="2128"/>
      <c r="BD177" s="2116"/>
      <c r="BE177" s="2117"/>
      <c r="BF177" s="2118"/>
      <c r="BG177" s="2119"/>
      <c r="BH177" s="2119"/>
      <c r="BI177" s="2119"/>
      <c r="BJ177" s="2120"/>
    </row>
    <row r="178" spans="2:62" ht="20.25" customHeight="1" x14ac:dyDescent="0.15">
      <c r="B178" s="2050"/>
      <c r="C178" s="2135"/>
      <c r="D178" s="2136"/>
      <c r="E178" s="779"/>
      <c r="F178" s="780">
        <f>C177</f>
        <v>0</v>
      </c>
      <c r="G178" s="779"/>
      <c r="H178" s="780">
        <f>I177</f>
        <v>0</v>
      </c>
      <c r="I178" s="2137"/>
      <c r="J178" s="2138"/>
      <c r="K178" s="2139"/>
      <c r="L178" s="2140"/>
      <c r="M178" s="2140"/>
      <c r="N178" s="2136"/>
      <c r="O178" s="2066"/>
      <c r="P178" s="2067"/>
      <c r="Q178" s="2067"/>
      <c r="R178" s="2067"/>
      <c r="S178" s="2068"/>
      <c r="T178" s="773" t="s">
        <v>888</v>
      </c>
      <c r="U178" s="774"/>
      <c r="V178" s="775"/>
      <c r="W178" s="557" t="str">
        <f>IF(W177="","",VLOOKUP(W177,[10]シフト記号表!$C$6:$L$47,10,FALSE))</f>
        <v/>
      </c>
      <c r="X178" s="558" t="str">
        <f>IF(X177="","",VLOOKUP(X177,[10]シフト記号表!$C$6:$L$47,10,FALSE))</f>
        <v/>
      </c>
      <c r="Y178" s="558" t="str">
        <f>IF(Y177="","",VLOOKUP(Y177,[10]シフト記号表!$C$6:$L$47,10,FALSE))</f>
        <v/>
      </c>
      <c r="Z178" s="558" t="str">
        <f>IF(Z177="","",VLOOKUP(Z177,[10]シフト記号表!$C$6:$L$47,10,FALSE))</f>
        <v/>
      </c>
      <c r="AA178" s="558" t="str">
        <f>IF(AA177="","",VLOOKUP(AA177,[10]シフト記号表!$C$6:$L$47,10,FALSE))</f>
        <v/>
      </c>
      <c r="AB178" s="558" t="str">
        <f>IF(AB177="","",VLOOKUP(AB177,[10]シフト記号表!$C$6:$L$47,10,FALSE))</f>
        <v/>
      </c>
      <c r="AC178" s="559" t="str">
        <f>IF(AC177="","",VLOOKUP(AC177,[10]シフト記号表!$C$6:$L$47,10,FALSE))</f>
        <v/>
      </c>
      <c r="AD178" s="557" t="str">
        <f>IF(AD177="","",VLOOKUP(AD177,[10]シフト記号表!$C$6:$L$47,10,FALSE))</f>
        <v/>
      </c>
      <c r="AE178" s="558" t="str">
        <f>IF(AE177="","",VLOOKUP(AE177,[10]シフト記号表!$C$6:$L$47,10,FALSE))</f>
        <v/>
      </c>
      <c r="AF178" s="558" t="str">
        <f>IF(AF177="","",VLOOKUP(AF177,[10]シフト記号表!$C$6:$L$47,10,FALSE))</f>
        <v/>
      </c>
      <c r="AG178" s="558" t="str">
        <f>IF(AG177="","",VLOOKUP(AG177,[10]シフト記号表!$C$6:$L$47,10,FALSE))</f>
        <v/>
      </c>
      <c r="AH178" s="558" t="str">
        <f>IF(AH177="","",VLOOKUP(AH177,[10]シフト記号表!$C$6:$L$47,10,FALSE))</f>
        <v/>
      </c>
      <c r="AI178" s="558" t="str">
        <f>IF(AI177="","",VLOOKUP(AI177,[10]シフト記号表!$C$6:$L$47,10,FALSE))</f>
        <v/>
      </c>
      <c r="AJ178" s="559" t="str">
        <f>IF(AJ177="","",VLOOKUP(AJ177,[10]シフト記号表!$C$6:$L$47,10,FALSE))</f>
        <v/>
      </c>
      <c r="AK178" s="557" t="str">
        <f>IF(AK177="","",VLOOKUP(AK177,[10]シフト記号表!$C$6:$L$47,10,FALSE))</f>
        <v/>
      </c>
      <c r="AL178" s="558" t="str">
        <f>IF(AL177="","",VLOOKUP(AL177,[10]シフト記号表!$C$6:$L$47,10,FALSE))</f>
        <v/>
      </c>
      <c r="AM178" s="558" t="str">
        <f>IF(AM177="","",VLOOKUP(AM177,[10]シフト記号表!$C$6:$L$47,10,FALSE))</f>
        <v/>
      </c>
      <c r="AN178" s="558" t="str">
        <f>IF(AN177="","",VLOOKUP(AN177,[10]シフト記号表!$C$6:$L$47,10,FALSE))</f>
        <v/>
      </c>
      <c r="AO178" s="558" t="str">
        <f>IF(AO177="","",VLOOKUP(AO177,[10]シフト記号表!$C$6:$L$47,10,FALSE))</f>
        <v/>
      </c>
      <c r="AP178" s="558" t="str">
        <f>IF(AP177="","",VLOOKUP(AP177,[10]シフト記号表!$C$6:$L$47,10,FALSE))</f>
        <v/>
      </c>
      <c r="AQ178" s="559" t="str">
        <f>IF(AQ177="","",VLOOKUP(AQ177,[10]シフト記号表!$C$6:$L$47,10,FALSE))</f>
        <v/>
      </c>
      <c r="AR178" s="557" t="str">
        <f>IF(AR177="","",VLOOKUP(AR177,[10]シフト記号表!$C$6:$L$47,10,FALSE))</f>
        <v/>
      </c>
      <c r="AS178" s="558" t="str">
        <f>IF(AS177="","",VLOOKUP(AS177,[10]シフト記号表!$C$6:$L$47,10,FALSE))</f>
        <v/>
      </c>
      <c r="AT178" s="558" t="str">
        <f>IF(AT177="","",VLOOKUP(AT177,[10]シフト記号表!$C$6:$L$47,10,FALSE))</f>
        <v/>
      </c>
      <c r="AU178" s="558" t="str">
        <f>IF(AU177="","",VLOOKUP(AU177,[10]シフト記号表!$C$6:$L$47,10,FALSE))</f>
        <v/>
      </c>
      <c r="AV178" s="558" t="str">
        <f>IF(AV177="","",VLOOKUP(AV177,[10]シフト記号表!$C$6:$L$47,10,FALSE))</f>
        <v/>
      </c>
      <c r="AW178" s="558" t="str">
        <f>IF(AW177="","",VLOOKUP(AW177,[10]シフト記号表!$C$6:$L$47,10,FALSE))</f>
        <v/>
      </c>
      <c r="AX178" s="559" t="str">
        <f>IF(AX177="","",VLOOKUP(AX177,[10]シフト記号表!$C$6:$L$47,10,FALSE))</f>
        <v/>
      </c>
      <c r="AY178" s="557" t="str">
        <f>IF(AY177="","",VLOOKUP(AY177,[10]シフト記号表!$C$6:$L$47,10,FALSE))</f>
        <v/>
      </c>
      <c r="AZ178" s="558" t="str">
        <f>IF(AZ177="","",VLOOKUP(AZ177,[10]シフト記号表!$C$6:$L$47,10,FALSE))</f>
        <v/>
      </c>
      <c r="BA178" s="558" t="str">
        <f>IF(BA177="","",VLOOKUP(BA177,[10]シフト記号表!$C$6:$L$47,10,FALSE))</f>
        <v/>
      </c>
      <c r="BB178" s="2132">
        <f>IF($BE$3="４週",SUM(W178:AX178),IF($BE$3="暦月",SUM(W178:BA178),""))</f>
        <v>0</v>
      </c>
      <c r="BC178" s="2133"/>
      <c r="BD178" s="2134">
        <f>IF($BE$3="４週",BB178/4,IF($BE$3="暦月",(BB178/($BE$8/7)),""))</f>
        <v>0</v>
      </c>
      <c r="BE178" s="2133"/>
      <c r="BF178" s="2129"/>
      <c r="BG178" s="2130"/>
      <c r="BH178" s="2130"/>
      <c r="BI178" s="2130"/>
      <c r="BJ178" s="2131"/>
    </row>
    <row r="179" spans="2:62" ht="20.25" customHeight="1" x14ac:dyDescent="0.15">
      <c r="B179" s="2049">
        <f>B177+1</f>
        <v>83</v>
      </c>
      <c r="C179" s="2121"/>
      <c r="D179" s="2122"/>
      <c r="E179" s="761"/>
      <c r="F179" s="762"/>
      <c r="G179" s="761"/>
      <c r="H179" s="762"/>
      <c r="I179" s="2123"/>
      <c r="J179" s="2124"/>
      <c r="K179" s="2125"/>
      <c r="L179" s="2126"/>
      <c r="M179" s="2126"/>
      <c r="N179" s="2122"/>
      <c r="O179" s="2066"/>
      <c r="P179" s="2067"/>
      <c r="Q179" s="2067"/>
      <c r="R179" s="2067"/>
      <c r="S179" s="2068"/>
      <c r="T179" s="776" t="s">
        <v>887</v>
      </c>
      <c r="U179" s="777"/>
      <c r="V179" s="778"/>
      <c r="W179" s="549"/>
      <c r="X179" s="550"/>
      <c r="Y179" s="550"/>
      <c r="Z179" s="550"/>
      <c r="AA179" s="550"/>
      <c r="AB179" s="550"/>
      <c r="AC179" s="551"/>
      <c r="AD179" s="549"/>
      <c r="AE179" s="550"/>
      <c r="AF179" s="550"/>
      <c r="AG179" s="550"/>
      <c r="AH179" s="550"/>
      <c r="AI179" s="550"/>
      <c r="AJ179" s="551"/>
      <c r="AK179" s="549"/>
      <c r="AL179" s="550"/>
      <c r="AM179" s="550"/>
      <c r="AN179" s="550"/>
      <c r="AO179" s="550"/>
      <c r="AP179" s="550"/>
      <c r="AQ179" s="551"/>
      <c r="AR179" s="549"/>
      <c r="AS179" s="550"/>
      <c r="AT179" s="550"/>
      <c r="AU179" s="550"/>
      <c r="AV179" s="550"/>
      <c r="AW179" s="550"/>
      <c r="AX179" s="551"/>
      <c r="AY179" s="549"/>
      <c r="AZ179" s="550"/>
      <c r="BA179" s="772"/>
      <c r="BB179" s="2127"/>
      <c r="BC179" s="2128"/>
      <c r="BD179" s="2116"/>
      <c r="BE179" s="2117"/>
      <c r="BF179" s="2118"/>
      <c r="BG179" s="2119"/>
      <c r="BH179" s="2119"/>
      <c r="BI179" s="2119"/>
      <c r="BJ179" s="2120"/>
    </row>
    <row r="180" spans="2:62" ht="20.25" customHeight="1" x14ac:dyDescent="0.15">
      <c r="B180" s="2050"/>
      <c r="C180" s="2135"/>
      <c r="D180" s="2136"/>
      <c r="E180" s="779"/>
      <c r="F180" s="780">
        <f>C179</f>
        <v>0</v>
      </c>
      <c r="G180" s="779"/>
      <c r="H180" s="780">
        <f>I179</f>
        <v>0</v>
      </c>
      <c r="I180" s="2137"/>
      <c r="J180" s="2138"/>
      <c r="K180" s="2139"/>
      <c r="L180" s="2140"/>
      <c r="M180" s="2140"/>
      <c r="N180" s="2136"/>
      <c r="O180" s="2066"/>
      <c r="P180" s="2067"/>
      <c r="Q180" s="2067"/>
      <c r="R180" s="2067"/>
      <c r="S180" s="2068"/>
      <c r="T180" s="773" t="s">
        <v>888</v>
      </c>
      <c r="U180" s="774"/>
      <c r="V180" s="775"/>
      <c r="W180" s="557" t="str">
        <f>IF(W179="","",VLOOKUP(W179,[10]シフト記号表!$C$6:$L$47,10,FALSE))</f>
        <v/>
      </c>
      <c r="X180" s="558" t="str">
        <f>IF(X179="","",VLOOKUP(X179,[10]シフト記号表!$C$6:$L$47,10,FALSE))</f>
        <v/>
      </c>
      <c r="Y180" s="558" t="str">
        <f>IF(Y179="","",VLOOKUP(Y179,[10]シフト記号表!$C$6:$L$47,10,FALSE))</f>
        <v/>
      </c>
      <c r="Z180" s="558" t="str">
        <f>IF(Z179="","",VLOOKUP(Z179,[10]シフト記号表!$C$6:$L$47,10,FALSE))</f>
        <v/>
      </c>
      <c r="AA180" s="558" t="str">
        <f>IF(AA179="","",VLOOKUP(AA179,[10]シフト記号表!$C$6:$L$47,10,FALSE))</f>
        <v/>
      </c>
      <c r="AB180" s="558" t="str">
        <f>IF(AB179="","",VLOOKUP(AB179,[10]シフト記号表!$C$6:$L$47,10,FALSE))</f>
        <v/>
      </c>
      <c r="AC180" s="559" t="str">
        <f>IF(AC179="","",VLOOKUP(AC179,[10]シフト記号表!$C$6:$L$47,10,FALSE))</f>
        <v/>
      </c>
      <c r="AD180" s="557" t="str">
        <f>IF(AD179="","",VLOOKUP(AD179,[10]シフト記号表!$C$6:$L$47,10,FALSE))</f>
        <v/>
      </c>
      <c r="AE180" s="558" t="str">
        <f>IF(AE179="","",VLOOKUP(AE179,[10]シフト記号表!$C$6:$L$47,10,FALSE))</f>
        <v/>
      </c>
      <c r="AF180" s="558" t="str">
        <f>IF(AF179="","",VLOOKUP(AF179,[10]シフト記号表!$C$6:$L$47,10,FALSE))</f>
        <v/>
      </c>
      <c r="AG180" s="558" t="str">
        <f>IF(AG179="","",VLOOKUP(AG179,[10]シフト記号表!$C$6:$L$47,10,FALSE))</f>
        <v/>
      </c>
      <c r="AH180" s="558" t="str">
        <f>IF(AH179="","",VLOOKUP(AH179,[10]シフト記号表!$C$6:$L$47,10,FALSE))</f>
        <v/>
      </c>
      <c r="AI180" s="558" t="str">
        <f>IF(AI179="","",VLOOKUP(AI179,[10]シフト記号表!$C$6:$L$47,10,FALSE))</f>
        <v/>
      </c>
      <c r="AJ180" s="559" t="str">
        <f>IF(AJ179="","",VLOOKUP(AJ179,[10]シフト記号表!$C$6:$L$47,10,FALSE))</f>
        <v/>
      </c>
      <c r="AK180" s="557" t="str">
        <f>IF(AK179="","",VLOOKUP(AK179,[10]シフト記号表!$C$6:$L$47,10,FALSE))</f>
        <v/>
      </c>
      <c r="AL180" s="558" t="str">
        <f>IF(AL179="","",VLOOKUP(AL179,[10]シフト記号表!$C$6:$L$47,10,FALSE))</f>
        <v/>
      </c>
      <c r="AM180" s="558" t="str">
        <f>IF(AM179="","",VLOOKUP(AM179,[10]シフト記号表!$C$6:$L$47,10,FALSE))</f>
        <v/>
      </c>
      <c r="AN180" s="558" t="str">
        <f>IF(AN179="","",VLOOKUP(AN179,[10]シフト記号表!$C$6:$L$47,10,FALSE))</f>
        <v/>
      </c>
      <c r="AO180" s="558" t="str">
        <f>IF(AO179="","",VLOOKUP(AO179,[10]シフト記号表!$C$6:$L$47,10,FALSE))</f>
        <v/>
      </c>
      <c r="AP180" s="558" t="str">
        <f>IF(AP179="","",VLOOKUP(AP179,[10]シフト記号表!$C$6:$L$47,10,FALSE))</f>
        <v/>
      </c>
      <c r="AQ180" s="559" t="str">
        <f>IF(AQ179="","",VLOOKUP(AQ179,[10]シフト記号表!$C$6:$L$47,10,FALSE))</f>
        <v/>
      </c>
      <c r="AR180" s="557" t="str">
        <f>IF(AR179="","",VLOOKUP(AR179,[10]シフト記号表!$C$6:$L$47,10,FALSE))</f>
        <v/>
      </c>
      <c r="AS180" s="558" t="str">
        <f>IF(AS179="","",VLOOKUP(AS179,[10]シフト記号表!$C$6:$L$47,10,FALSE))</f>
        <v/>
      </c>
      <c r="AT180" s="558" t="str">
        <f>IF(AT179="","",VLOOKUP(AT179,[10]シフト記号表!$C$6:$L$47,10,FALSE))</f>
        <v/>
      </c>
      <c r="AU180" s="558" t="str">
        <f>IF(AU179="","",VLOOKUP(AU179,[10]シフト記号表!$C$6:$L$47,10,FALSE))</f>
        <v/>
      </c>
      <c r="AV180" s="558" t="str">
        <f>IF(AV179="","",VLOOKUP(AV179,[10]シフト記号表!$C$6:$L$47,10,FALSE))</f>
        <v/>
      </c>
      <c r="AW180" s="558" t="str">
        <f>IF(AW179="","",VLOOKUP(AW179,[10]シフト記号表!$C$6:$L$47,10,FALSE))</f>
        <v/>
      </c>
      <c r="AX180" s="559" t="str">
        <f>IF(AX179="","",VLOOKUP(AX179,[10]シフト記号表!$C$6:$L$47,10,FALSE))</f>
        <v/>
      </c>
      <c r="AY180" s="557" t="str">
        <f>IF(AY179="","",VLOOKUP(AY179,[10]シフト記号表!$C$6:$L$47,10,FALSE))</f>
        <v/>
      </c>
      <c r="AZ180" s="558" t="str">
        <f>IF(AZ179="","",VLOOKUP(AZ179,[10]シフト記号表!$C$6:$L$47,10,FALSE))</f>
        <v/>
      </c>
      <c r="BA180" s="558" t="str">
        <f>IF(BA179="","",VLOOKUP(BA179,[10]シフト記号表!$C$6:$L$47,10,FALSE))</f>
        <v/>
      </c>
      <c r="BB180" s="2132">
        <f>IF($BE$3="４週",SUM(W180:AX180),IF($BE$3="暦月",SUM(W180:BA180),""))</f>
        <v>0</v>
      </c>
      <c r="BC180" s="2133"/>
      <c r="BD180" s="2134">
        <f>IF($BE$3="４週",BB180/4,IF($BE$3="暦月",(BB180/($BE$8/7)),""))</f>
        <v>0</v>
      </c>
      <c r="BE180" s="2133"/>
      <c r="BF180" s="2129"/>
      <c r="BG180" s="2130"/>
      <c r="BH180" s="2130"/>
      <c r="BI180" s="2130"/>
      <c r="BJ180" s="2131"/>
    </row>
    <row r="181" spans="2:62" ht="20.25" customHeight="1" x14ac:dyDescent="0.15">
      <c r="B181" s="2049">
        <f>B179+1</f>
        <v>84</v>
      </c>
      <c r="C181" s="2121"/>
      <c r="D181" s="2122"/>
      <c r="E181" s="761"/>
      <c r="F181" s="762"/>
      <c r="G181" s="761"/>
      <c r="H181" s="762"/>
      <c r="I181" s="2123"/>
      <c r="J181" s="2124"/>
      <c r="K181" s="2125"/>
      <c r="L181" s="2126"/>
      <c r="M181" s="2126"/>
      <c r="N181" s="2122"/>
      <c r="O181" s="2066"/>
      <c r="P181" s="2067"/>
      <c r="Q181" s="2067"/>
      <c r="R181" s="2067"/>
      <c r="S181" s="2068"/>
      <c r="T181" s="776" t="s">
        <v>887</v>
      </c>
      <c r="U181" s="777"/>
      <c r="V181" s="778"/>
      <c r="W181" s="549"/>
      <c r="X181" s="550"/>
      <c r="Y181" s="550"/>
      <c r="Z181" s="550"/>
      <c r="AA181" s="550"/>
      <c r="AB181" s="550"/>
      <c r="AC181" s="551"/>
      <c r="AD181" s="549"/>
      <c r="AE181" s="550"/>
      <c r="AF181" s="550"/>
      <c r="AG181" s="550"/>
      <c r="AH181" s="550"/>
      <c r="AI181" s="550"/>
      <c r="AJ181" s="551"/>
      <c r="AK181" s="549"/>
      <c r="AL181" s="550"/>
      <c r="AM181" s="550"/>
      <c r="AN181" s="550"/>
      <c r="AO181" s="550"/>
      <c r="AP181" s="550"/>
      <c r="AQ181" s="551"/>
      <c r="AR181" s="549"/>
      <c r="AS181" s="550"/>
      <c r="AT181" s="550"/>
      <c r="AU181" s="550"/>
      <c r="AV181" s="550"/>
      <c r="AW181" s="550"/>
      <c r="AX181" s="551"/>
      <c r="AY181" s="549"/>
      <c r="AZ181" s="550"/>
      <c r="BA181" s="772"/>
      <c r="BB181" s="2127"/>
      <c r="BC181" s="2128"/>
      <c r="BD181" s="2116"/>
      <c r="BE181" s="2117"/>
      <c r="BF181" s="2118"/>
      <c r="BG181" s="2119"/>
      <c r="BH181" s="2119"/>
      <c r="BI181" s="2119"/>
      <c r="BJ181" s="2120"/>
    </row>
    <row r="182" spans="2:62" ht="20.25" customHeight="1" x14ac:dyDescent="0.15">
      <c r="B182" s="2050"/>
      <c r="C182" s="2135"/>
      <c r="D182" s="2136"/>
      <c r="E182" s="779"/>
      <c r="F182" s="780">
        <f>C181</f>
        <v>0</v>
      </c>
      <c r="G182" s="779"/>
      <c r="H182" s="780">
        <f>I181</f>
        <v>0</v>
      </c>
      <c r="I182" s="2137"/>
      <c r="J182" s="2138"/>
      <c r="K182" s="2139"/>
      <c r="L182" s="2140"/>
      <c r="M182" s="2140"/>
      <c r="N182" s="2136"/>
      <c r="O182" s="2066"/>
      <c r="P182" s="2067"/>
      <c r="Q182" s="2067"/>
      <c r="R182" s="2067"/>
      <c r="S182" s="2068"/>
      <c r="T182" s="773" t="s">
        <v>888</v>
      </c>
      <c r="U182" s="774"/>
      <c r="V182" s="775"/>
      <c r="W182" s="557" t="str">
        <f>IF(W181="","",VLOOKUP(W181,[10]シフト記号表!$C$6:$L$47,10,FALSE))</f>
        <v/>
      </c>
      <c r="X182" s="558" t="str">
        <f>IF(X181="","",VLOOKUP(X181,[10]シフト記号表!$C$6:$L$47,10,FALSE))</f>
        <v/>
      </c>
      <c r="Y182" s="558" t="str">
        <f>IF(Y181="","",VLOOKUP(Y181,[10]シフト記号表!$C$6:$L$47,10,FALSE))</f>
        <v/>
      </c>
      <c r="Z182" s="558" t="str">
        <f>IF(Z181="","",VLOOKUP(Z181,[10]シフト記号表!$C$6:$L$47,10,FALSE))</f>
        <v/>
      </c>
      <c r="AA182" s="558" t="str">
        <f>IF(AA181="","",VLOOKUP(AA181,[10]シフト記号表!$C$6:$L$47,10,FALSE))</f>
        <v/>
      </c>
      <c r="AB182" s="558" t="str">
        <f>IF(AB181="","",VLOOKUP(AB181,[10]シフト記号表!$C$6:$L$47,10,FALSE))</f>
        <v/>
      </c>
      <c r="AC182" s="559" t="str">
        <f>IF(AC181="","",VLOOKUP(AC181,[10]シフト記号表!$C$6:$L$47,10,FALSE))</f>
        <v/>
      </c>
      <c r="AD182" s="557" t="str">
        <f>IF(AD181="","",VLOOKUP(AD181,[10]シフト記号表!$C$6:$L$47,10,FALSE))</f>
        <v/>
      </c>
      <c r="AE182" s="558" t="str">
        <f>IF(AE181="","",VLOOKUP(AE181,[10]シフト記号表!$C$6:$L$47,10,FALSE))</f>
        <v/>
      </c>
      <c r="AF182" s="558" t="str">
        <f>IF(AF181="","",VLOOKUP(AF181,[10]シフト記号表!$C$6:$L$47,10,FALSE))</f>
        <v/>
      </c>
      <c r="AG182" s="558" t="str">
        <f>IF(AG181="","",VLOOKUP(AG181,[10]シフト記号表!$C$6:$L$47,10,FALSE))</f>
        <v/>
      </c>
      <c r="AH182" s="558" t="str">
        <f>IF(AH181="","",VLOOKUP(AH181,[10]シフト記号表!$C$6:$L$47,10,FALSE))</f>
        <v/>
      </c>
      <c r="AI182" s="558" t="str">
        <f>IF(AI181="","",VLOOKUP(AI181,[10]シフト記号表!$C$6:$L$47,10,FALSE))</f>
        <v/>
      </c>
      <c r="AJ182" s="559" t="str">
        <f>IF(AJ181="","",VLOOKUP(AJ181,[10]シフト記号表!$C$6:$L$47,10,FALSE))</f>
        <v/>
      </c>
      <c r="AK182" s="557" t="str">
        <f>IF(AK181="","",VLOOKUP(AK181,[10]シフト記号表!$C$6:$L$47,10,FALSE))</f>
        <v/>
      </c>
      <c r="AL182" s="558" t="str">
        <f>IF(AL181="","",VLOOKUP(AL181,[10]シフト記号表!$C$6:$L$47,10,FALSE))</f>
        <v/>
      </c>
      <c r="AM182" s="558" t="str">
        <f>IF(AM181="","",VLOOKUP(AM181,[10]シフト記号表!$C$6:$L$47,10,FALSE))</f>
        <v/>
      </c>
      <c r="AN182" s="558" t="str">
        <f>IF(AN181="","",VLOOKUP(AN181,[10]シフト記号表!$C$6:$L$47,10,FALSE))</f>
        <v/>
      </c>
      <c r="AO182" s="558" t="str">
        <f>IF(AO181="","",VLOOKUP(AO181,[10]シフト記号表!$C$6:$L$47,10,FALSE))</f>
        <v/>
      </c>
      <c r="AP182" s="558" t="str">
        <f>IF(AP181="","",VLOOKUP(AP181,[10]シフト記号表!$C$6:$L$47,10,FALSE))</f>
        <v/>
      </c>
      <c r="AQ182" s="559" t="str">
        <f>IF(AQ181="","",VLOOKUP(AQ181,[10]シフト記号表!$C$6:$L$47,10,FALSE))</f>
        <v/>
      </c>
      <c r="AR182" s="557" t="str">
        <f>IF(AR181="","",VLOOKUP(AR181,[10]シフト記号表!$C$6:$L$47,10,FALSE))</f>
        <v/>
      </c>
      <c r="AS182" s="558" t="str">
        <f>IF(AS181="","",VLOOKUP(AS181,[10]シフト記号表!$C$6:$L$47,10,FALSE))</f>
        <v/>
      </c>
      <c r="AT182" s="558" t="str">
        <f>IF(AT181="","",VLOOKUP(AT181,[10]シフト記号表!$C$6:$L$47,10,FALSE))</f>
        <v/>
      </c>
      <c r="AU182" s="558" t="str">
        <f>IF(AU181="","",VLOOKUP(AU181,[10]シフト記号表!$C$6:$L$47,10,FALSE))</f>
        <v/>
      </c>
      <c r="AV182" s="558" t="str">
        <f>IF(AV181="","",VLOOKUP(AV181,[10]シフト記号表!$C$6:$L$47,10,FALSE))</f>
        <v/>
      </c>
      <c r="AW182" s="558" t="str">
        <f>IF(AW181="","",VLOOKUP(AW181,[10]シフト記号表!$C$6:$L$47,10,FALSE))</f>
        <v/>
      </c>
      <c r="AX182" s="559" t="str">
        <f>IF(AX181="","",VLOOKUP(AX181,[10]シフト記号表!$C$6:$L$47,10,FALSE))</f>
        <v/>
      </c>
      <c r="AY182" s="557" t="str">
        <f>IF(AY181="","",VLOOKUP(AY181,[10]シフト記号表!$C$6:$L$47,10,FALSE))</f>
        <v/>
      </c>
      <c r="AZ182" s="558" t="str">
        <f>IF(AZ181="","",VLOOKUP(AZ181,[10]シフト記号表!$C$6:$L$47,10,FALSE))</f>
        <v/>
      </c>
      <c r="BA182" s="558" t="str">
        <f>IF(BA181="","",VLOOKUP(BA181,[10]シフト記号表!$C$6:$L$47,10,FALSE))</f>
        <v/>
      </c>
      <c r="BB182" s="2132">
        <f>IF($BE$3="４週",SUM(W182:AX182),IF($BE$3="暦月",SUM(W182:BA182),""))</f>
        <v>0</v>
      </c>
      <c r="BC182" s="2133"/>
      <c r="BD182" s="2134">
        <f>IF($BE$3="４週",BB182/4,IF($BE$3="暦月",(BB182/($BE$8/7)),""))</f>
        <v>0</v>
      </c>
      <c r="BE182" s="2133"/>
      <c r="BF182" s="2129"/>
      <c r="BG182" s="2130"/>
      <c r="BH182" s="2130"/>
      <c r="BI182" s="2130"/>
      <c r="BJ182" s="2131"/>
    </row>
    <row r="183" spans="2:62" ht="20.25" customHeight="1" x14ac:dyDescent="0.15">
      <c r="B183" s="2049">
        <f>B181+1</f>
        <v>85</v>
      </c>
      <c r="C183" s="2121"/>
      <c r="D183" s="2122"/>
      <c r="E183" s="761"/>
      <c r="F183" s="762"/>
      <c r="G183" s="761"/>
      <c r="H183" s="762"/>
      <c r="I183" s="2123"/>
      <c r="J183" s="2124"/>
      <c r="K183" s="2125"/>
      <c r="L183" s="2126"/>
      <c r="M183" s="2126"/>
      <c r="N183" s="2122"/>
      <c r="O183" s="2066"/>
      <c r="P183" s="2067"/>
      <c r="Q183" s="2067"/>
      <c r="R183" s="2067"/>
      <c r="S183" s="2068"/>
      <c r="T183" s="776" t="s">
        <v>887</v>
      </c>
      <c r="U183" s="777"/>
      <c r="V183" s="778"/>
      <c r="W183" s="549"/>
      <c r="X183" s="550"/>
      <c r="Y183" s="550"/>
      <c r="Z183" s="550"/>
      <c r="AA183" s="550"/>
      <c r="AB183" s="550"/>
      <c r="AC183" s="551"/>
      <c r="AD183" s="549"/>
      <c r="AE183" s="550"/>
      <c r="AF183" s="550"/>
      <c r="AG183" s="550"/>
      <c r="AH183" s="550"/>
      <c r="AI183" s="550"/>
      <c r="AJ183" s="551"/>
      <c r="AK183" s="549"/>
      <c r="AL183" s="550"/>
      <c r="AM183" s="550"/>
      <c r="AN183" s="550"/>
      <c r="AO183" s="550"/>
      <c r="AP183" s="550"/>
      <c r="AQ183" s="551"/>
      <c r="AR183" s="549"/>
      <c r="AS183" s="550"/>
      <c r="AT183" s="550"/>
      <c r="AU183" s="550"/>
      <c r="AV183" s="550"/>
      <c r="AW183" s="550"/>
      <c r="AX183" s="551"/>
      <c r="AY183" s="549"/>
      <c r="AZ183" s="550"/>
      <c r="BA183" s="772"/>
      <c r="BB183" s="2127"/>
      <c r="BC183" s="2128"/>
      <c r="BD183" s="2116"/>
      <c r="BE183" s="2117"/>
      <c r="BF183" s="2118"/>
      <c r="BG183" s="2119"/>
      <c r="BH183" s="2119"/>
      <c r="BI183" s="2119"/>
      <c r="BJ183" s="2120"/>
    </row>
    <row r="184" spans="2:62" ht="20.25" customHeight="1" x14ac:dyDescent="0.15">
      <c r="B184" s="2050"/>
      <c r="C184" s="2135"/>
      <c r="D184" s="2136"/>
      <c r="E184" s="779"/>
      <c r="F184" s="780">
        <f>C183</f>
        <v>0</v>
      </c>
      <c r="G184" s="779"/>
      <c r="H184" s="780">
        <f>I183</f>
        <v>0</v>
      </c>
      <c r="I184" s="2137"/>
      <c r="J184" s="2138"/>
      <c r="K184" s="2139"/>
      <c r="L184" s="2140"/>
      <c r="M184" s="2140"/>
      <c r="N184" s="2136"/>
      <c r="O184" s="2066"/>
      <c r="P184" s="2067"/>
      <c r="Q184" s="2067"/>
      <c r="R184" s="2067"/>
      <c r="S184" s="2068"/>
      <c r="T184" s="773" t="s">
        <v>888</v>
      </c>
      <c r="U184" s="774"/>
      <c r="V184" s="775"/>
      <c r="W184" s="557" t="str">
        <f>IF(W183="","",VLOOKUP(W183,[10]シフト記号表!$C$6:$L$47,10,FALSE))</f>
        <v/>
      </c>
      <c r="X184" s="558" t="str">
        <f>IF(X183="","",VLOOKUP(X183,[10]シフト記号表!$C$6:$L$47,10,FALSE))</f>
        <v/>
      </c>
      <c r="Y184" s="558" t="str">
        <f>IF(Y183="","",VLOOKUP(Y183,[10]シフト記号表!$C$6:$L$47,10,FALSE))</f>
        <v/>
      </c>
      <c r="Z184" s="558" t="str">
        <f>IF(Z183="","",VLOOKUP(Z183,[10]シフト記号表!$C$6:$L$47,10,FALSE))</f>
        <v/>
      </c>
      <c r="AA184" s="558" t="str">
        <f>IF(AA183="","",VLOOKUP(AA183,[10]シフト記号表!$C$6:$L$47,10,FALSE))</f>
        <v/>
      </c>
      <c r="AB184" s="558" t="str">
        <f>IF(AB183="","",VLOOKUP(AB183,[10]シフト記号表!$C$6:$L$47,10,FALSE))</f>
        <v/>
      </c>
      <c r="AC184" s="559" t="str">
        <f>IF(AC183="","",VLOOKUP(AC183,[10]シフト記号表!$C$6:$L$47,10,FALSE))</f>
        <v/>
      </c>
      <c r="AD184" s="557" t="str">
        <f>IF(AD183="","",VLOOKUP(AD183,[10]シフト記号表!$C$6:$L$47,10,FALSE))</f>
        <v/>
      </c>
      <c r="AE184" s="558" t="str">
        <f>IF(AE183="","",VLOOKUP(AE183,[10]シフト記号表!$C$6:$L$47,10,FALSE))</f>
        <v/>
      </c>
      <c r="AF184" s="558" t="str">
        <f>IF(AF183="","",VLOOKUP(AF183,[10]シフト記号表!$C$6:$L$47,10,FALSE))</f>
        <v/>
      </c>
      <c r="AG184" s="558" t="str">
        <f>IF(AG183="","",VLOOKUP(AG183,[10]シフト記号表!$C$6:$L$47,10,FALSE))</f>
        <v/>
      </c>
      <c r="AH184" s="558" t="str">
        <f>IF(AH183="","",VLOOKUP(AH183,[10]シフト記号表!$C$6:$L$47,10,FALSE))</f>
        <v/>
      </c>
      <c r="AI184" s="558" t="str">
        <f>IF(AI183="","",VLOOKUP(AI183,[10]シフト記号表!$C$6:$L$47,10,FALSE))</f>
        <v/>
      </c>
      <c r="AJ184" s="559" t="str">
        <f>IF(AJ183="","",VLOOKUP(AJ183,[10]シフト記号表!$C$6:$L$47,10,FALSE))</f>
        <v/>
      </c>
      <c r="AK184" s="557" t="str">
        <f>IF(AK183="","",VLOOKUP(AK183,[10]シフト記号表!$C$6:$L$47,10,FALSE))</f>
        <v/>
      </c>
      <c r="AL184" s="558" t="str">
        <f>IF(AL183="","",VLOOKUP(AL183,[10]シフト記号表!$C$6:$L$47,10,FALSE))</f>
        <v/>
      </c>
      <c r="AM184" s="558" t="str">
        <f>IF(AM183="","",VLOOKUP(AM183,[10]シフト記号表!$C$6:$L$47,10,FALSE))</f>
        <v/>
      </c>
      <c r="AN184" s="558" t="str">
        <f>IF(AN183="","",VLOOKUP(AN183,[10]シフト記号表!$C$6:$L$47,10,FALSE))</f>
        <v/>
      </c>
      <c r="AO184" s="558" t="str">
        <f>IF(AO183="","",VLOOKUP(AO183,[10]シフト記号表!$C$6:$L$47,10,FALSE))</f>
        <v/>
      </c>
      <c r="AP184" s="558" t="str">
        <f>IF(AP183="","",VLOOKUP(AP183,[10]シフト記号表!$C$6:$L$47,10,FALSE))</f>
        <v/>
      </c>
      <c r="AQ184" s="559" t="str">
        <f>IF(AQ183="","",VLOOKUP(AQ183,[10]シフト記号表!$C$6:$L$47,10,FALSE))</f>
        <v/>
      </c>
      <c r="AR184" s="557" t="str">
        <f>IF(AR183="","",VLOOKUP(AR183,[10]シフト記号表!$C$6:$L$47,10,FALSE))</f>
        <v/>
      </c>
      <c r="AS184" s="558" t="str">
        <f>IF(AS183="","",VLOOKUP(AS183,[10]シフト記号表!$C$6:$L$47,10,FALSE))</f>
        <v/>
      </c>
      <c r="AT184" s="558" t="str">
        <f>IF(AT183="","",VLOOKUP(AT183,[10]シフト記号表!$C$6:$L$47,10,FALSE))</f>
        <v/>
      </c>
      <c r="AU184" s="558" t="str">
        <f>IF(AU183="","",VLOOKUP(AU183,[10]シフト記号表!$C$6:$L$47,10,FALSE))</f>
        <v/>
      </c>
      <c r="AV184" s="558" t="str">
        <f>IF(AV183="","",VLOOKUP(AV183,[10]シフト記号表!$C$6:$L$47,10,FALSE))</f>
        <v/>
      </c>
      <c r="AW184" s="558" t="str">
        <f>IF(AW183="","",VLOOKUP(AW183,[10]シフト記号表!$C$6:$L$47,10,FALSE))</f>
        <v/>
      </c>
      <c r="AX184" s="559" t="str">
        <f>IF(AX183="","",VLOOKUP(AX183,[10]シフト記号表!$C$6:$L$47,10,FALSE))</f>
        <v/>
      </c>
      <c r="AY184" s="557" t="str">
        <f>IF(AY183="","",VLOOKUP(AY183,[10]シフト記号表!$C$6:$L$47,10,FALSE))</f>
        <v/>
      </c>
      <c r="AZ184" s="558" t="str">
        <f>IF(AZ183="","",VLOOKUP(AZ183,[10]シフト記号表!$C$6:$L$47,10,FALSE))</f>
        <v/>
      </c>
      <c r="BA184" s="558" t="str">
        <f>IF(BA183="","",VLOOKUP(BA183,[10]シフト記号表!$C$6:$L$47,10,FALSE))</f>
        <v/>
      </c>
      <c r="BB184" s="2132">
        <f>IF($BE$3="４週",SUM(W184:AX184),IF($BE$3="暦月",SUM(W184:BA184),""))</f>
        <v>0</v>
      </c>
      <c r="BC184" s="2133"/>
      <c r="BD184" s="2134">
        <f>IF($BE$3="４週",BB184/4,IF($BE$3="暦月",(BB184/($BE$8/7)),""))</f>
        <v>0</v>
      </c>
      <c r="BE184" s="2133"/>
      <c r="BF184" s="2129"/>
      <c r="BG184" s="2130"/>
      <c r="BH184" s="2130"/>
      <c r="BI184" s="2130"/>
      <c r="BJ184" s="2131"/>
    </row>
    <row r="185" spans="2:62" ht="20.25" customHeight="1" x14ac:dyDescent="0.15">
      <c r="B185" s="2049">
        <f>B183+1</f>
        <v>86</v>
      </c>
      <c r="C185" s="2121"/>
      <c r="D185" s="2122"/>
      <c r="E185" s="761"/>
      <c r="F185" s="762"/>
      <c r="G185" s="761"/>
      <c r="H185" s="762"/>
      <c r="I185" s="2123"/>
      <c r="J185" s="2124"/>
      <c r="K185" s="2125"/>
      <c r="L185" s="2126"/>
      <c r="M185" s="2126"/>
      <c r="N185" s="2122"/>
      <c r="O185" s="2066"/>
      <c r="P185" s="2067"/>
      <c r="Q185" s="2067"/>
      <c r="R185" s="2067"/>
      <c r="S185" s="2068"/>
      <c r="T185" s="776" t="s">
        <v>887</v>
      </c>
      <c r="U185" s="777"/>
      <c r="V185" s="778"/>
      <c r="W185" s="549"/>
      <c r="X185" s="550"/>
      <c r="Y185" s="550"/>
      <c r="Z185" s="550"/>
      <c r="AA185" s="550"/>
      <c r="AB185" s="550"/>
      <c r="AC185" s="551"/>
      <c r="AD185" s="549"/>
      <c r="AE185" s="550"/>
      <c r="AF185" s="550"/>
      <c r="AG185" s="550"/>
      <c r="AH185" s="550"/>
      <c r="AI185" s="550"/>
      <c r="AJ185" s="551"/>
      <c r="AK185" s="549"/>
      <c r="AL185" s="550"/>
      <c r="AM185" s="550"/>
      <c r="AN185" s="550"/>
      <c r="AO185" s="550"/>
      <c r="AP185" s="550"/>
      <c r="AQ185" s="551"/>
      <c r="AR185" s="549"/>
      <c r="AS185" s="550"/>
      <c r="AT185" s="550"/>
      <c r="AU185" s="550"/>
      <c r="AV185" s="550"/>
      <c r="AW185" s="550"/>
      <c r="AX185" s="551"/>
      <c r="AY185" s="549"/>
      <c r="AZ185" s="550"/>
      <c r="BA185" s="772"/>
      <c r="BB185" s="2127"/>
      <c r="BC185" s="2128"/>
      <c r="BD185" s="2116"/>
      <c r="BE185" s="2117"/>
      <c r="BF185" s="2118"/>
      <c r="BG185" s="2119"/>
      <c r="BH185" s="2119"/>
      <c r="BI185" s="2119"/>
      <c r="BJ185" s="2120"/>
    </row>
    <row r="186" spans="2:62" ht="20.25" customHeight="1" x14ac:dyDescent="0.15">
      <c r="B186" s="2050"/>
      <c r="C186" s="2135"/>
      <c r="D186" s="2136"/>
      <c r="E186" s="779"/>
      <c r="F186" s="780">
        <f>C185</f>
        <v>0</v>
      </c>
      <c r="G186" s="779"/>
      <c r="H186" s="780">
        <f>I185</f>
        <v>0</v>
      </c>
      <c r="I186" s="2137"/>
      <c r="J186" s="2138"/>
      <c r="K186" s="2139"/>
      <c r="L186" s="2140"/>
      <c r="M186" s="2140"/>
      <c r="N186" s="2136"/>
      <c r="O186" s="2066"/>
      <c r="P186" s="2067"/>
      <c r="Q186" s="2067"/>
      <c r="R186" s="2067"/>
      <c r="S186" s="2068"/>
      <c r="T186" s="773" t="s">
        <v>888</v>
      </c>
      <c r="U186" s="774"/>
      <c r="V186" s="775"/>
      <c r="W186" s="557" t="str">
        <f>IF(W185="","",VLOOKUP(W185,[10]シフト記号表!$C$6:$L$47,10,FALSE))</f>
        <v/>
      </c>
      <c r="X186" s="558" t="str">
        <f>IF(X185="","",VLOOKUP(X185,[10]シフト記号表!$C$6:$L$47,10,FALSE))</f>
        <v/>
      </c>
      <c r="Y186" s="558" t="str">
        <f>IF(Y185="","",VLOOKUP(Y185,[10]シフト記号表!$C$6:$L$47,10,FALSE))</f>
        <v/>
      </c>
      <c r="Z186" s="558" t="str">
        <f>IF(Z185="","",VLOOKUP(Z185,[10]シフト記号表!$C$6:$L$47,10,FALSE))</f>
        <v/>
      </c>
      <c r="AA186" s="558" t="str">
        <f>IF(AA185="","",VLOOKUP(AA185,[10]シフト記号表!$C$6:$L$47,10,FALSE))</f>
        <v/>
      </c>
      <c r="AB186" s="558" t="str">
        <f>IF(AB185="","",VLOOKUP(AB185,[10]シフト記号表!$C$6:$L$47,10,FALSE))</f>
        <v/>
      </c>
      <c r="AC186" s="559" t="str">
        <f>IF(AC185="","",VLOOKUP(AC185,[10]シフト記号表!$C$6:$L$47,10,FALSE))</f>
        <v/>
      </c>
      <c r="AD186" s="557" t="str">
        <f>IF(AD185="","",VLOOKUP(AD185,[10]シフト記号表!$C$6:$L$47,10,FALSE))</f>
        <v/>
      </c>
      <c r="AE186" s="558" t="str">
        <f>IF(AE185="","",VLOOKUP(AE185,[10]シフト記号表!$C$6:$L$47,10,FALSE))</f>
        <v/>
      </c>
      <c r="AF186" s="558" t="str">
        <f>IF(AF185="","",VLOOKUP(AF185,[10]シフト記号表!$C$6:$L$47,10,FALSE))</f>
        <v/>
      </c>
      <c r="AG186" s="558" t="str">
        <f>IF(AG185="","",VLOOKUP(AG185,[10]シフト記号表!$C$6:$L$47,10,FALSE))</f>
        <v/>
      </c>
      <c r="AH186" s="558" t="str">
        <f>IF(AH185="","",VLOOKUP(AH185,[10]シフト記号表!$C$6:$L$47,10,FALSE))</f>
        <v/>
      </c>
      <c r="AI186" s="558" t="str">
        <f>IF(AI185="","",VLOOKUP(AI185,[10]シフト記号表!$C$6:$L$47,10,FALSE))</f>
        <v/>
      </c>
      <c r="AJ186" s="559" t="str">
        <f>IF(AJ185="","",VLOOKUP(AJ185,[10]シフト記号表!$C$6:$L$47,10,FALSE))</f>
        <v/>
      </c>
      <c r="AK186" s="557" t="str">
        <f>IF(AK185="","",VLOOKUP(AK185,[10]シフト記号表!$C$6:$L$47,10,FALSE))</f>
        <v/>
      </c>
      <c r="AL186" s="558" t="str">
        <f>IF(AL185="","",VLOOKUP(AL185,[10]シフト記号表!$C$6:$L$47,10,FALSE))</f>
        <v/>
      </c>
      <c r="AM186" s="558" t="str">
        <f>IF(AM185="","",VLOOKUP(AM185,[10]シフト記号表!$C$6:$L$47,10,FALSE))</f>
        <v/>
      </c>
      <c r="AN186" s="558" t="str">
        <f>IF(AN185="","",VLOOKUP(AN185,[10]シフト記号表!$C$6:$L$47,10,FALSE))</f>
        <v/>
      </c>
      <c r="AO186" s="558" t="str">
        <f>IF(AO185="","",VLOOKUP(AO185,[10]シフト記号表!$C$6:$L$47,10,FALSE))</f>
        <v/>
      </c>
      <c r="AP186" s="558" t="str">
        <f>IF(AP185="","",VLOOKUP(AP185,[10]シフト記号表!$C$6:$L$47,10,FALSE))</f>
        <v/>
      </c>
      <c r="AQ186" s="559" t="str">
        <f>IF(AQ185="","",VLOOKUP(AQ185,[10]シフト記号表!$C$6:$L$47,10,FALSE))</f>
        <v/>
      </c>
      <c r="AR186" s="557" t="str">
        <f>IF(AR185="","",VLOOKUP(AR185,[10]シフト記号表!$C$6:$L$47,10,FALSE))</f>
        <v/>
      </c>
      <c r="AS186" s="558" t="str">
        <f>IF(AS185="","",VLOOKUP(AS185,[10]シフト記号表!$C$6:$L$47,10,FALSE))</f>
        <v/>
      </c>
      <c r="AT186" s="558" t="str">
        <f>IF(AT185="","",VLOOKUP(AT185,[10]シフト記号表!$C$6:$L$47,10,FALSE))</f>
        <v/>
      </c>
      <c r="AU186" s="558" t="str">
        <f>IF(AU185="","",VLOOKUP(AU185,[10]シフト記号表!$C$6:$L$47,10,FALSE))</f>
        <v/>
      </c>
      <c r="AV186" s="558" t="str">
        <f>IF(AV185="","",VLOOKUP(AV185,[10]シフト記号表!$C$6:$L$47,10,FALSE))</f>
        <v/>
      </c>
      <c r="AW186" s="558" t="str">
        <f>IF(AW185="","",VLOOKUP(AW185,[10]シフト記号表!$C$6:$L$47,10,FALSE))</f>
        <v/>
      </c>
      <c r="AX186" s="559" t="str">
        <f>IF(AX185="","",VLOOKUP(AX185,[10]シフト記号表!$C$6:$L$47,10,FALSE))</f>
        <v/>
      </c>
      <c r="AY186" s="557" t="str">
        <f>IF(AY185="","",VLOOKUP(AY185,[10]シフト記号表!$C$6:$L$47,10,FALSE))</f>
        <v/>
      </c>
      <c r="AZ186" s="558" t="str">
        <f>IF(AZ185="","",VLOOKUP(AZ185,[10]シフト記号表!$C$6:$L$47,10,FALSE))</f>
        <v/>
      </c>
      <c r="BA186" s="558" t="str">
        <f>IF(BA185="","",VLOOKUP(BA185,[10]シフト記号表!$C$6:$L$47,10,FALSE))</f>
        <v/>
      </c>
      <c r="BB186" s="2132">
        <f>IF($BE$3="４週",SUM(W186:AX186),IF($BE$3="暦月",SUM(W186:BA186),""))</f>
        <v>0</v>
      </c>
      <c r="BC186" s="2133"/>
      <c r="BD186" s="2134">
        <f>IF($BE$3="４週",BB186/4,IF($BE$3="暦月",(BB186/($BE$8/7)),""))</f>
        <v>0</v>
      </c>
      <c r="BE186" s="2133"/>
      <c r="BF186" s="2129"/>
      <c r="BG186" s="2130"/>
      <c r="BH186" s="2130"/>
      <c r="BI186" s="2130"/>
      <c r="BJ186" s="2131"/>
    </row>
    <row r="187" spans="2:62" ht="20.25" customHeight="1" x14ac:dyDescent="0.15">
      <c r="B187" s="2049">
        <f>B185+1</f>
        <v>87</v>
      </c>
      <c r="C187" s="2121"/>
      <c r="D187" s="2122"/>
      <c r="E187" s="761"/>
      <c r="F187" s="762"/>
      <c r="G187" s="761"/>
      <c r="H187" s="762"/>
      <c r="I187" s="2123"/>
      <c r="J187" s="2124"/>
      <c r="K187" s="2125"/>
      <c r="L187" s="2126"/>
      <c r="M187" s="2126"/>
      <c r="N187" s="2122"/>
      <c r="O187" s="2066"/>
      <c r="P187" s="2067"/>
      <c r="Q187" s="2067"/>
      <c r="R187" s="2067"/>
      <c r="S187" s="2068"/>
      <c r="T187" s="776" t="s">
        <v>887</v>
      </c>
      <c r="U187" s="777"/>
      <c r="V187" s="778"/>
      <c r="W187" s="549"/>
      <c r="X187" s="550"/>
      <c r="Y187" s="550"/>
      <c r="Z187" s="550"/>
      <c r="AA187" s="550"/>
      <c r="AB187" s="550"/>
      <c r="AC187" s="551"/>
      <c r="AD187" s="549"/>
      <c r="AE187" s="550"/>
      <c r="AF187" s="550"/>
      <c r="AG187" s="550"/>
      <c r="AH187" s="550"/>
      <c r="AI187" s="550"/>
      <c r="AJ187" s="551"/>
      <c r="AK187" s="549"/>
      <c r="AL187" s="550"/>
      <c r="AM187" s="550"/>
      <c r="AN187" s="550"/>
      <c r="AO187" s="550"/>
      <c r="AP187" s="550"/>
      <c r="AQ187" s="551"/>
      <c r="AR187" s="549"/>
      <c r="AS187" s="550"/>
      <c r="AT187" s="550"/>
      <c r="AU187" s="550"/>
      <c r="AV187" s="550"/>
      <c r="AW187" s="550"/>
      <c r="AX187" s="551"/>
      <c r="AY187" s="549"/>
      <c r="AZ187" s="550"/>
      <c r="BA187" s="772"/>
      <c r="BB187" s="2127"/>
      <c r="BC187" s="2128"/>
      <c r="BD187" s="2116"/>
      <c r="BE187" s="2117"/>
      <c r="BF187" s="2118"/>
      <c r="BG187" s="2119"/>
      <c r="BH187" s="2119"/>
      <c r="BI187" s="2119"/>
      <c r="BJ187" s="2120"/>
    </row>
    <row r="188" spans="2:62" ht="20.25" customHeight="1" x14ac:dyDescent="0.15">
      <c r="B188" s="2050"/>
      <c r="C188" s="2135"/>
      <c r="D188" s="2136"/>
      <c r="E188" s="779"/>
      <c r="F188" s="780">
        <f>C187</f>
        <v>0</v>
      </c>
      <c r="G188" s="779"/>
      <c r="H188" s="780">
        <f>I187</f>
        <v>0</v>
      </c>
      <c r="I188" s="2137"/>
      <c r="J188" s="2138"/>
      <c r="K188" s="2139"/>
      <c r="L188" s="2140"/>
      <c r="M188" s="2140"/>
      <c r="N188" s="2136"/>
      <c r="O188" s="2066"/>
      <c r="P188" s="2067"/>
      <c r="Q188" s="2067"/>
      <c r="R188" s="2067"/>
      <c r="S188" s="2068"/>
      <c r="T188" s="773" t="s">
        <v>888</v>
      </c>
      <c r="U188" s="774"/>
      <c r="V188" s="775"/>
      <c r="W188" s="557" t="str">
        <f>IF(W187="","",VLOOKUP(W187,[10]シフト記号表!$C$6:$L$47,10,FALSE))</f>
        <v/>
      </c>
      <c r="X188" s="558" t="str">
        <f>IF(X187="","",VLOOKUP(X187,[10]シフト記号表!$C$6:$L$47,10,FALSE))</f>
        <v/>
      </c>
      <c r="Y188" s="558" t="str">
        <f>IF(Y187="","",VLOOKUP(Y187,[10]シフト記号表!$C$6:$L$47,10,FALSE))</f>
        <v/>
      </c>
      <c r="Z188" s="558" t="str">
        <f>IF(Z187="","",VLOOKUP(Z187,[10]シフト記号表!$C$6:$L$47,10,FALSE))</f>
        <v/>
      </c>
      <c r="AA188" s="558" t="str">
        <f>IF(AA187="","",VLOOKUP(AA187,[10]シフト記号表!$C$6:$L$47,10,FALSE))</f>
        <v/>
      </c>
      <c r="AB188" s="558" t="str">
        <f>IF(AB187="","",VLOOKUP(AB187,[10]シフト記号表!$C$6:$L$47,10,FALSE))</f>
        <v/>
      </c>
      <c r="AC188" s="559" t="str">
        <f>IF(AC187="","",VLOOKUP(AC187,[10]シフト記号表!$C$6:$L$47,10,FALSE))</f>
        <v/>
      </c>
      <c r="AD188" s="557" t="str">
        <f>IF(AD187="","",VLOOKUP(AD187,[10]シフト記号表!$C$6:$L$47,10,FALSE))</f>
        <v/>
      </c>
      <c r="AE188" s="558" t="str">
        <f>IF(AE187="","",VLOOKUP(AE187,[10]シフト記号表!$C$6:$L$47,10,FALSE))</f>
        <v/>
      </c>
      <c r="AF188" s="558" t="str">
        <f>IF(AF187="","",VLOOKUP(AF187,[10]シフト記号表!$C$6:$L$47,10,FALSE))</f>
        <v/>
      </c>
      <c r="AG188" s="558" t="str">
        <f>IF(AG187="","",VLOOKUP(AG187,[10]シフト記号表!$C$6:$L$47,10,FALSE))</f>
        <v/>
      </c>
      <c r="AH188" s="558" t="str">
        <f>IF(AH187="","",VLOOKUP(AH187,[10]シフト記号表!$C$6:$L$47,10,FALSE))</f>
        <v/>
      </c>
      <c r="AI188" s="558" t="str">
        <f>IF(AI187="","",VLOOKUP(AI187,[10]シフト記号表!$C$6:$L$47,10,FALSE))</f>
        <v/>
      </c>
      <c r="AJ188" s="559" t="str">
        <f>IF(AJ187="","",VLOOKUP(AJ187,[10]シフト記号表!$C$6:$L$47,10,FALSE))</f>
        <v/>
      </c>
      <c r="AK188" s="557" t="str">
        <f>IF(AK187="","",VLOOKUP(AK187,[10]シフト記号表!$C$6:$L$47,10,FALSE))</f>
        <v/>
      </c>
      <c r="AL188" s="558" t="str">
        <f>IF(AL187="","",VLOOKUP(AL187,[10]シフト記号表!$C$6:$L$47,10,FALSE))</f>
        <v/>
      </c>
      <c r="AM188" s="558" t="str">
        <f>IF(AM187="","",VLOOKUP(AM187,[10]シフト記号表!$C$6:$L$47,10,FALSE))</f>
        <v/>
      </c>
      <c r="AN188" s="558" t="str">
        <f>IF(AN187="","",VLOOKUP(AN187,[10]シフト記号表!$C$6:$L$47,10,FALSE))</f>
        <v/>
      </c>
      <c r="AO188" s="558" t="str">
        <f>IF(AO187="","",VLOOKUP(AO187,[10]シフト記号表!$C$6:$L$47,10,FALSE))</f>
        <v/>
      </c>
      <c r="AP188" s="558" t="str">
        <f>IF(AP187="","",VLOOKUP(AP187,[10]シフト記号表!$C$6:$L$47,10,FALSE))</f>
        <v/>
      </c>
      <c r="AQ188" s="559" t="str">
        <f>IF(AQ187="","",VLOOKUP(AQ187,[10]シフト記号表!$C$6:$L$47,10,FALSE))</f>
        <v/>
      </c>
      <c r="AR188" s="557" t="str">
        <f>IF(AR187="","",VLOOKUP(AR187,[10]シフト記号表!$C$6:$L$47,10,FALSE))</f>
        <v/>
      </c>
      <c r="AS188" s="558" t="str">
        <f>IF(AS187="","",VLOOKUP(AS187,[10]シフト記号表!$C$6:$L$47,10,FALSE))</f>
        <v/>
      </c>
      <c r="AT188" s="558" t="str">
        <f>IF(AT187="","",VLOOKUP(AT187,[10]シフト記号表!$C$6:$L$47,10,FALSE))</f>
        <v/>
      </c>
      <c r="AU188" s="558" t="str">
        <f>IF(AU187="","",VLOOKUP(AU187,[10]シフト記号表!$C$6:$L$47,10,FALSE))</f>
        <v/>
      </c>
      <c r="AV188" s="558" t="str">
        <f>IF(AV187="","",VLOOKUP(AV187,[10]シフト記号表!$C$6:$L$47,10,FALSE))</f>
        <v/>
      </c>
      <c r="AW188" s="558" t="str">
        <f>IF(AW187="","",VLOOKUP(AW187,[10]シフト記号表!$C$6:$L$47,10,FALSE))</f>
        <v/>
      </c>
      <c r="AX188" s="559" t="str">
        <f>IF(AX187="","",VLOOKUP(AX187,[10]シフト記号表!$C$6:$L$47,10,FALSE))</f>
        <v/>
      </c>
      <c r="AY188" s="557" t="str">
        <f>IF(AY187="","",VLOOKUP(AY187,[10]シフト記号表!$C$6:$L$47,10,FALSE))</f>
        <v/>
      </c>
      <c r="AZ188" s="558" t="str">
        <f>IF(AZ187="","",VLOOKUP(AZ187,[10]シフト記号表!$C$6:$L$47,10,FALSE))</f>
        <v/>
      </c>
      <c r="BA188" s="558" t="str">
        <f>IF(BA187="","",VLOOKUP(BA187,[10]シフト記号表!$C$6:$L$47,10,FALSE))</f>
        <v/>
      </c>
      <c r="BB188" s="2132">
        <f>IF($BE$3="４週",SUM(W188:AX188),IF($BE$3="暦月",SUM(W188:BA188),""))</f>
        <v>0</v>
      </c>
      <c r="BC188" s="2133"/>
      <c r="BD188" s="2134">
        <f>IF($BE$3="４週",BB188/4,IF($BE$3="暦月",(BB188/($BE$8/7)),""))</f>
        <v>0</v>
      </c>
      <c r="BE188" s="2133"/>
      <c r="BF188" s="2129"/>
      <c r="BG188" s="2130"/>
      <c r="BH188" s="2130"/>
      <c r="BI188" s="2130"/>
      <c r="BJ188" s="2131"/>
    </row>
    <row r="189" spans="2:62" ht="20.25" customHeight="1" x14ac:dyDescent="0.15">
      <c r="B189" s="2049">
        <f>B187+1</f>
        <v>88</v>
      </c>
      <c r="C189" s="2121"/>
      <c r="D189" s="2122"/>
      <c r="E189" s="761"/>
      <c r="F189" s="762"/>
      <c r="G189" s="761"/>
      <c r="H189" s="762"/>
      <c r="I189" s="2123"/>
      <c r="J189" s="2124"/>
      <c r="K189" s="2125"/>
      <c r="L189" s="2126"/>
      <c r="M189" s="2126"/>
      <c r="N189" s="2122"/>
      <c r="O189" s="2066"/>
      <c r="P189" s="2067"/>
      <c r="Q189" s="2067"/>
      <c r="R189" s="2067"/>
      <c r="S189" s="2068"/>
      <c r="T189" s="776" t="s">
        <v>887</v>
      </c>
      <c r="U189" s="777"/>
      <c r="V189" s="778"/>
      <c r="W189" s="549"/>
      <c r="X189" s="550"/>
      <c r="Y189" s="550"/>
      <c r="Z189" s="550"/>
      <c r="AA189" s="550"/>
      <c r="AB189" s="550"/>
      <c r="AC189" s="551"/>
      <c r="AD189" s="549"/>
      <c r="AE189" s="550"/>
      <c r="AF189" s="550"/>
      <c r="AG189" s="550"/>
      <c r="AH189" s="550"/>
      <c r="AI189" s="550"/>
      <c r="AJ189" s="551"/>
      <c r="AK189" s="549"/>
      <c r="AL189" s="550"/>
      <c r="AM189" s="550"/>
      <c r="AN189" s="550"/>
      <c r="AO189" s="550"/>
      <c r="AP189" s="550"/>
      <c r="AQ189" s="551"/>
      <c r="AR189" s="549"/>
      <c r="AS189" s="550"/>
      <c r="AT189" s="550"/>
      <c r="AU189" s="550"/>
      <c r="AV189" s="550"/>
      <c r="AW189" s="550"/>
      <c r="AX189" s="551"/>
      <c r="AY189" s="549"/>
      <c r="AZ189" s="550"/>
      <c r="BA189" s="772"/>
      <c r="BB189" s="2127"/>
      <c r="BC189" s="2128"/>
      <c r="BD189" s="2116"/>
      <c r="BE189" s="2117"/>
      <c r="BF189" s="2118"/>
      <c r="BG189" s="2119"/>
      <c r="BH189" s="2119"/>
      <c r="BI189" s="2119"/>
      <c r="BJ189" s="2120"/>
    </row>
    <row r="190" spans="2:62" ht="20.25" customHeight="1" x14ac:dyDescent="0.15">
      <c r="B190" s="2050"/>
      <c r="C190" s="2135"/>
      <c r="D190" s="2136"/>
      <c r="E190" s="779"/>
      <c r="F190" s="780">
        <f>C189</f>
        <v>0</v>
      </c>
      <c r="G190" s="779"/>
      <c r="H190" s="780">
        <f>I189</f>
        <v>0</v>
      </c>
      <c r="I190" s="2137"/>
      <c r="J190" s="2138"/>
      <c r="K190" s="2139"/>
      <c r="L190" s="2140"/>
      <c r="M190" s="2140"/>
      <c r="N190" s="2136"/>
      <c r="O190" s="2066"/>
      <c r="P190" s="2067"/>
      <c r="Q190" s="2067"/>
      <c r="R190" s="2067"/>
      <c r="S190" s="2068"/>
      <c r="T190" s="773" t="s">
        <v>888</v>
      </c>
      <c r="U190" s="774"/>
      <c r="V190" s="775"/>
      <c r="W190" s="557" t="str">
        <f>IF(W189="","",VLOOKUP(W189,[10]シフト記号表!$C$6:$L$47,10,FALSE))</f>
        <v/>
      </c>
      <c r="X190" s="558" t="str">
        <f>IF(X189="","",VLOOKUP(X189,[10]シフト記号表!$C$6:$L$47,10,FALSE))</f>
        <v/>
      </c>
      <c r="Y190" s="558" t="str">
        <f>IF(Y189="","",VLOOKUP(Y189,[10]シフト記号表!$C$6:$L$47,10,FALSE))</f>
        <v/>
      </c>
      <c r="Z190" s="558" t="str">
        <f>IF(Z189="","",VLOOKUP(Z189,[10]シフト記号表!$C$6:$L$47,10,FALSE))</f>
        <v/>
      </c>
      <c r="AA190" s="558" t="str">
        <f>IF(AA189="","",VLOOKUP(AA189,[10]シフト記号表!$C$6:$L$47,10,FALSE))</f>
        <v/>
      </c>
      <c r="AB190" s="558" t="str">
        <f>IF(AB189="","",VLOOKUP(AB189,[10]シフト記号表!$C$6:$L$47,10,FALSE))</f>
        <v/>
      </c>
      <c r="AC190" s="559" t="str">
        <f>IF(AC189="","",VLOOKUP(AC189,[10]シフト記号表!$C$6:$L$47,10,FALSE))</f>
        <v/>
      </c>
      <c r="AD190" s="557" t="str">
        <f>IF(AD189="","",VLOOKUP(AD189,[10]シフト記号表!$C$6:$L$47,10,FALSE))</f>
        <v/>
      </c>
      <c r="AE190" s="558" t="str">
        <f>IF(AE189="","",VLOOKUP(AE189,[10]シフト記号表!$C$6:$L$47,10,FALSE))</f>
        <v/>
      </c>
      <c r="AF190" s="558" t="str">
        <f>IF(AF189="","",VLOOKUP(AF189,[10]シフト記号表!$C$6:$L$47,10,FALSE))</f>
        <v/>
      </c>
      <c r="AG190" s="558" t="str">
        <f>IF(AG189="","",VLOOKUP(AG189,[10]シフト記号表!$C$6:$L$47,10,FALSE))</f>
        <v/>
      </c>
      <c r="AH190" s="558" t="str">
        <f>IF(AH189="","",VLOOKUP(AH189,[10]シフト記号表!$C$6:$L$47,10,FALSE))</f>
        <v/>
      </c>
      <c r="AI190" s="558" t="str">
        <f>IF(AI189="","",VLOOKUP(AI189,[10]シフト記号表!$C$6:$L$47,10,FALSE))</f>
        <v/>
      </c>
      <c r="AJ190" s="559" t="str">
        <f>IF(AJ189="","",VLOOKUP(AJ189,[10]シフト記号表!$C$6:$L$47,10,FALSE))</f>
        <v/>
      </c>
      <c r="AK190" s="557" t="str">
        <f>IF(AK189="","",VLOOKUP(AK189,[10]シフト記号表!$C$6:$L$47,10,FALSE))</f>
        <v/>
      </c>
      <c r="AL190" s="558" t="str">
        <f>IF(AL189="","",VLOOKUP(AL189,[10]シフト記号表!$C$6:$L$47,10,FALSE))</f>
        <v/>
      </c>
      <c r="AM190" s="558" t="str">
        <f>IF(AM189="","",VLOOKUP(AM189,[10]シフト記号表!$C$6:$L$47,10,FALSE))</f>
        <v/>
      </c>
      <c r="AN190" s="558" t="str">
        <f>IF(AN189="","",VLOOKUP(AN189,[10]シフト記号表!$C$6:$L$47,10,FALSE))</f>
        <v/>
      </c>
      <c r="AO190" s="558" t="str">
        <f>IF(AO189="","",VLOOKUP(AO189,[10]シフト記号表!$C$6:$L$47,10,FALSE))</f>
        <v/>
      </c>
      <c r="AP190" s="558" t="str">
        <f>IF(AP189="","",VLOOKUP(AP189,[10]シフト記号表!$C$6:$L$47,10,FALSE))</f>
        <v/>
      </c>
      <c r="AQ190" s="559" t="str">
        <f>IF(AQ189="","",VLOOKUP(AQ189,[10]シフト記号表!$C$6:$L$47,10,FALSE))</f>
        <v/>
      </c>
      <c r="AR190" s="557" t="str">
        <f>IF(AR189="","",VLOOKUP(AR189,[10]シフト記号表!$C$6:$L$47,10,FALSE))</f>
        <v/>
      </c>
      <c r="AS190" s="558" t="str">
        <f>IF(AS189="","",VLOOKUP(AS189,[10]シフト記号表!$C$6:$L$47,10,FALSE))</f>
        <v/>
      </c>
      <c r="AT190" s="558" t="str">
        <f>IF(AT189="","",VLOOKUP(AT189,[10]シフト記号表!$C$6:$L$47,10,FALSE))</f>
        <v/>
      </c>
      <c r="AU190" s="558" t="str">
        <f>IF(AU189="","",VLOOKUP(AU189,[10]シフト記号表!$C$6:$L$47,10,FALSE))</f>
        <v/>
      </c>
      <c r="AV190" s="558" t="str">
        <f>IF(AV189="","",VLOOKUP(AV189,[10]シフト記号表!$C$6:$L$47,10,FALSE))</f>
        <v/>
      </c>
      <c r="AW190" s="558" t="str">
        <f>IF(AW189="","",VLOOKUP(AW189,[10]シフト記号表!$C$6:$L$47,10,FALSE))</f>
        <v/>
      </c>
      <c r="AX190" s="559" t="str">
        <f>IF(AX189="","",VLOOKUP(AX189,[10]シフト記号表!$C$6:$L$47,10,FALSE))</f>
        <v/>
      </c>
      <c r="AY190" s="557" t="str">
        <f>IF(AY189="","",VLOOKUP(AY189,[10]シフト記号表!$C$6:$L$47,10,FALSE))</f>
        <v/>
      </c>
      <c r="AZ190" s="558" t="str">
        <f>IF(AZ189="","",VLOOKUP(AZ189,[10]シフト記号表!$C$6:$L$47,10,FALSE))</f>
        <v/>
      </c>
      <c r="BA190" s="558" t="str">
        <f>IF(BA189="","",VLOOKUP(BA189,[10]シフト記号表!$C$6:$L$47,10,FALSE))</f>
        <v/>
      </c>
      <c r="BB190" s="2132">
        <f>IF($BE$3="４週",SUM(W190:AX190),IF($BE$3="暦月",SUM(W190:BA190),""))</f>
        <v>0</v>
      </c>
      <c r="BC190" s="2133"/>
      <c r="BD190" s="2134">
        <f>IF($BE$3="４週",BB190/4,IF($BE$3="暦月",(BB190/($BE$8/7)),""))</f>
        <v>0</v>
      </c>
      <c r="BE190" s="2133"/>
      <c r="BF190" s="2129"/>
      <c r="BG190" s="2130"/>
      <c r="BH190" s="2130"/>
      <c r="BI190" s="2130"/>
      <c r="BJ190" s="2131"/>
    </row>
    <row r="191" spans="2:62" ht="20.25" customHeight="1" x14ac:dyDescent="0.15">
      <c r="B191" s="2049">
        <f>B189+1</f>
        <v>89</v>
      </c>
      <c r="C191" s="2121"/>
      <c r="D191" s="2122"/>
      <c r="E191" s="761"/>
      <c r="F191" s="762"/>
      <c r="G191" s="761"/>
      <c r="H191" s="762"/>
      <c r="I191" s="2123"/>
      <c r="J191" s="2124"/>
      <c r="K191" s="2125"/>
      <c r="L191" s="2126"/>
      <c r="M191" s="2126"/>
      <c r="N191" s="2122"/>
      <c r="O191" s="2066"/>
      <c r="P191" s="2067"/>
      <c r="Q191" s="2067"/>
      <c r="R191" s="2067"/>
      <c r="S191" s="2068"/>
      <c r="T191" s="776" t="s">
        <v>887</v>
      </c>
      <c r="U191" s="777"/>
      <c r="V191" s="778"/>
      <c r="W191" s="549"/>
      <c r="X191" s="550"/>
      <c r="Y191" s="550"/>
      <c r="Z191" s="550"/>
      <c r="AA191" s="550"/>
      <c r="AB191" s="550"/>
      <c r="AC191" s="551"/>
      <c r="AD191" s="549"/>
      <c r="AE191" s="550"/>
      <c r="AF191" s="550"/>
      <c r="AG191" s="550"/>
      <c r="AH191" s="550"/>
      <c r="AI191" s="550"/>
      <c r="AJ191" s="551"/>
      <c r="AK191" s="549"/>
      <c r="AL191" s="550"/>
      <c r="AM191" s="550"/>
      <c r="AN191" s="550"/>
      <c r="AO191" s="550"/>
      <c r="AP191" s="550"/>
      <c r="AQ191" s="551"/>
      <c r="AR191" s="549"/>
      <c r="AS191" s="550"/>
      <c r="AT191" s="550"/>
      <c r="AU191" s="550"/>
      <c r="AV191" s="550"/>
      <c r="AW191" s="550"/>
      <c r="AX191" s="551"/>
      <c r="AY191" s="549"/>
      <c r="AZ191" s="550"/>
      <c r="BA191" s="772"/>
      <c r="BB191" s="2127"/>
      <c r="BC191" s="2128"/>
      <c r="BD191" s="2116"/>
      <c r="BE191" s="2117"/>
      <c r="BF191" s="2118"/>
      <c r="BG191" s="2119"/>
      <c r="BH191" s="2119"/>
      <c r="BI191" s="2119"/>
      <c r="BJ191" s="2120"/>
    </row>
    <row r="192" spans="2:62" ht="20.25" customHeight="1" x14ac:dyDescent="0.15">
      <c r="B192" s="2050"/>
      <c r="C192" s="2135"/>
      <c r="D192" s="2136"/>
      <c r="E192" s="779"/>
      <c r="F192" s="780">
        <f>C191</f>
        <v>0</v>
      </c>
      <c r="G192" s="779"/>
      <c r="H192" s="780">
        <f>I191</f>
        <v>0</v>
      </c>
      <c r="I192" s="2137"/>
      <c r="J192" s="2138"/>
      <c r="K192" s="2139"/>
      <c r="L192" s="2140"/>
      <c r="M192" s="2140"/>
      <c r="N192" s="2136"/>
      <c r="O192" s="2066"/>
      <c r="P192" s="2067"/>
      <c r="Q192" s="2067"/>
      <c r="R192" s="2067"/>
      <c r="S192" s="2068"/>
      <c r="T192" s="773" t="s">
        <v>888</v>
      </c>
      <c r="U192" s="774"/>
      <c r="V192" s="775"/>
      <c r="W192" s="557" t="str">
        <f>IF(W191="","",VLOOKUP(W191,[10]シフト記号表!$C$6:$L$47,10,FALSE))</f>
        <v/>
      </c>
      <c r="X192" s="558" t="str">
        <f>IF(X191="","",VLOOKUP(X191,[10]シフト記号表!$C$6:$L$47,10,FALSE))</f>
        <v/>
      </c>
      <c r="Y192" s="558" t="str">
        <f>IF(Y191="","",VLOOKUP(Y191,[10]シフト記号表!$C$6:$L$47,10,FALSE))</f>
        <v/>
      </c>
      <c r="Z192" s="558" t="str">
        <f>IF(Z191="","",VLOOKUP(Z191,[10]シフト記号表!$C$6:$L$47,10,FALSE))</f>
        <v/>
      </c>
      <c r="AA192" s="558" t="str">
        <f>IF(AA191="","",VLOOKUP(AA191,[10]シフト記号表!$C$6:$L$47,10,FALSE))</f>
        <v/>
      </c>
      <c r="AB192" s="558" t="str">
        <f>IF(AB191="","",VLOOKUP(AB191,[10]シフト記号表!$C$6:$L$47,10,FALSE))</f>
        <v/>
      </c>
      <c r="AC192" s="559" t="str">
        <f>IF(AC191="","",VLOOKUP(AC191,[10]シフト記号表!$C$6:$L$47,10,FALSE))</f>
        <v/>
      </c>
      <c r="AD192" s="557" t="str">
        <f>IF(AD191="","",VLOOKUP(AD191,[10]シフト記号表!$C$6:$L$47,10,FALSE))</f>
        <v/>
      </c>
      <c r="AE192" s="558" t="str">
        <f>IF(AE191="","",VLOOKUP(AE191,[10]シフト記号表!$C$6:$L$47,10,FALSE))</f>
        <v/>
      </c>
      <c r="AF192" s="558" t="str">
        <f>IF(AF191="","",VLOOKUP(AF191,[10]シフト記号表!$C$6:$L$47,10,FALSE))</f>
        <v/>
      </c>
      <c r="AG192" s="558" t="str">
        <f>IF(AG191="","",VLOOKUP(AG191,[10]シフト記号表!$C$6:$L$47,10,FALSE))</f>
        <v/>
      </c>
      <c r="AH192" s="558" t="str">
        <f>IF(AH191="","",VLOOKUP(AH191,[10]シフト記号表!$C$6:$L$47,10,FALSE))</f>
        <v/>
      </c>
      <c r="AI192" s="558" t="str">
        <f>IF(AI191="","",VLOOKUP(AI191,[10]シフト記号表!$C$6:$L$47,10,FALSE))</f>
        <v/>
      </c>
      <c r="AJ192" s="559" t="str">
        <f>IF(AJ191="","",VLOOKUP(AJ191,[10]シフト記号表!$C$6:$L$47,10,FALSE))</f>
        <v/>
      </c>
      <c r="AK192" s="557" t="str">
        <f>IF(AK191="","",VLOOKUP(AK191,[10]シフト記号表!$C$6:$L$47,10,FALSE))</f>
        <v/>
      </c>
      <c r="AL192" s="558" t="str">
        <f>IF(AL191="","",VLOOKUP(AL191,[10]シフト記号表!$C$6:$L$47,10,FALSE))</f>
        <v/>
      </c>
      <c r="AM192" s="558" t="str">
        <f>IF(AM191="","",VLOOKUP(AM191,[10]シフト記号表!$C$6:$L$47,10,FALSE))</f>
        <v/>
      </c>
      <c r="AN192" s="558" t="str">
        <f>IF(AN191="","",VLOOKUP(AN191,[10]シフト記号表!$C$6:$L$47,10,FALSE))</f>
        <v/>
      </c>
      <c r="AO192" s="558" t="str">
        <f>IF(AO191="","",VLOOKUP(AO191,[10]シフト記号表!$C$6:$L$47,10,FALSE))</f>
        <v/>
      </c>
      <c r="AP192" s="558" t="str">
        <f>IF(AP191="","",VLOOKUP(AP191,[10]シフト記号表!$C$6:$L$47,10,FALSE))</f>
        <v/>
      </c>
      <c r="AQ192" s="559" t="str">
        <f>IF(AQ191="","",VLOOKUP(AQ191,[10]シフト記号表!$C$6:$L$47,10,FALSE))</f>
        <v/>
      </c>
      <c r="AR192" s="557" t="str">
        <f>IF(AR191="","",VLOOKUP(AR191,[10]シフト記号表!$C$6:$L$47,10,FALSE))</f>
        <v/>
      </c>
      <c r="AS192" s="558" t="str">
        <f>IF(AS191="","",VLOOKUP(AS191,[10]シフト記号表!$C$6:$L$47,10,FALSE))</f>
        <v/>
      </c>
      <c r="AT192" s="558" t="str">
        <f>IF(AT191="","",VLOOKUP(AT191,[10]シフト記号表!$C$6:$L$47,10,FALSE))</f>
        <v/>
      </c>
      <c r="AU192" s="558" t="str">
        <f>IF(AU191="","",VLOOKUP(AU191,[10]シフト記号表!$C$6:$L$47,10,FALSE))</f>
        <v/>
      </c>
      <c r="AV192" s="558" t="str">
        <f>IF(AV191="","",VLOOKUP(AV191,[10]シフト記号表!$C$6:$L$47,10,FALSE))</f>
        <v/>
      </c>
      <c r="AW192" s="558" t="str">
        <f>IF(AW191="","",VLOOKUP(AW191,[10]シフト記号表!$C$6:$L$47,10,FALSE))</f>
        <v/>
      </c>
      <c r="AX192" s="559" t="str">
        <f>IF(AX191="","",VLOOKUP(AX191,[10]シフト記号表!$C$6:$L$47,10,FALSE))</f>
        <v/>
      </c>
      <c r="AY192" s="557" t="str">
        <f>IF(AY191="","",VLOOKUP(AY191,[10]シフト記号表!$C$6:$L$47,10,FALSE))</f>
        <v/>
      </c>
      <c r="AZ192" s="558" t="str">
        <f>IF(AZ191="","",VLOOKUP(AZ191,[10]シフト記号表!$C$6:$L$47,10,FALSE))</f>
        <v/>
      </c>
      <c r="BA192" s="558" t="str">
        <f>IF(BA191="","",VLOOKUP(BA191,[10]シフト記号表!$C$6:$L$47,10,FALSE))</f>
        <v/>
      </c>
      <c r="BB192" s="2132">
        <f>IF($BE$3="４週",SUM(W192:AX192),IF($BE$3="暦月",SUM(W192:BA192),""))</f>
        <v>0</v>
      </c>
      <c r="BC192" s="2133"/>
      <c r="BD192" s="2134">
        <f>IF($BE$3="４週",BB192/4,IF($BE$3="暦月",(BB192/($BE$8/7)),""))</f>
        <v>0</v>
      </c>
      <c r="BE192" s="2133"/>
      <c r="BF192" s="2129"/>
      <c r="BG192" s="2130"/>
      <c r="BH192" s="2130"/>
      <c r="BI192" s="2130"/>
      <c r="BJ192" s="2131"/>
    </row>
    <row r="193" spans="2:62" ht="20.25" customHeight="1" x14ac:dyDescent="0.15">
      <c r="B193" s="2049">
        <f>B191+1</f>
        <v>90</v>
      </c>
      <c r="C193" s="2121"/>
      <c r="D193" s="2122"/>
      <c r="E193" s="761"/>
      <c r="F193" s="762"/>
      <c r="G193" s="761"/>
      <c r="H193" s="762"/>
      <c r="I193" s="2123"/>
      <c r="J193" s="2124"/>
      <c r="K193" s="2125"/>
      <c r="L193" s="2126"/>
      <c r="M193" s="2126"/>
      <c r="N193" s="2122"/>
      <c r="O193" s="2066"/>
      <c r="P193" s="2067"/>
      <c r="Q193" s="2067"/>
      <c r="R193" s="2067"/>
      <c r="S193" s="2068"/>
      <c r="T193" s="776" t="s">
        <v>887</v>
      </c>
      <c r="U193" s="777"/>
      <c r="V193" s="778"/>
      <c r="W193" s="549"/>
      <c r="X193" s="550"/>
      <c r="Y193" s="550"/>
      <c r="Z193" s="550"/>
      <c r="AA193" s="550"/>
      <c r="AB193" s="550"/>
      <c r="AC193" s="551"/>
      <c r="AD193" s="549"/>
      <c r="AE193" s="550"/>
      <c r="AF193" s="550"/>
      <c r="AG193" s="550"/>
      <c r="AH193" s="550"/>
      <c r="AI193" s="550"/>
      <c r="AJ193" s="551"/>
      <c r="AK193" s="549"/>
      <c r="AL193" s="550"/>
      <c r="AM193" s="550"/>
      <c r="AN193" s="550"/>
      <c r="AO193" s="550"/>
      <c r="AP193" s="550"/>
      <c r="AQ193" s="551"/>
      <c r="AR193" s="549"/>
      <c r="AS193" s="550"/>
      <c r="AT193" s="550"/>
      <c r="AU193" s="550"/>
      <c r="AV193" s="550"/>
      <c r="AW193" s="550"/>
      <c r="AX193" s="551"/>
      <c r="AY193" s="549"/>
      <c r="AZ193" s="550"/>
      <c r="BA193" s="772"/>
      <c r="BB193" s="2127"/>
      <c r="BC193" s="2128"/>
      <c r="BD193" s="2116"/>
      <c r="BE193" s="2117"/>
      <c r="BF193" s="2118"/>
      <c r="BG193" s="2119"/>
      <c r="BH193" s="2119"/>
      <c r="BI193" s="2119"/>
      <c r="BJ193" s="2120"/>
    </row>
    <row r="194" spans="2:62" ht="20.25" customHeight="1" x14ac:dyDescent="0.15">
      <c r="B194" s="2050"/>
      <c r="C194" s="2135"/>
      <c r="D194" s="2136"/>
      <c r="E194" s="779"/>
      <c r="F194" s="780">
        <f>C193</f>
        <v>0</v>
      </c>
      <c r="G194" s="779"/>
      <c r="H194" s="780">
        <f>I193</f>
        <v>0</v>
      </c>
      <c r="I194" s="2137"/>
      <c r="J194" s="2138"/>
      <c r="K194" s="2139"/>
      <c r="L194" s="2140"/>
      <c r="M194" s="2140"/>
      <c r="N194" s="2136"/>
      <c r="O194" s="2066"/>
      <c r="P194" s="2067"/>
      <c r="Q194" s="2067"/>
      <c r="R194" s="2067"/>
      <c r="S194" s="2068"/>
      <c r="T194" s="773" t="s">
        <v>888</v>
      </c>
      <c r="U194" s="774"/>
      <c r="V194" s="775"/>
      <c r="W194" s="557" t="str">
        <f>IF(W193="","",VLOOKUP(W193,[10]シフト記号表!$C$6:$L$47,10,FALSE))</f>
        <v/>
      </c>
      <c r="X194" s="558" t="str">
        <f>IF(X193="","",VLOOKUP(X193,[10]シフト記号表!$C$6:$L$47,10,FALSE))</f>
        <v/>
      </c>
      <c r="Y194" s="558" t="str">
        <f>IF(Y193="","",VLOOKUP(Y193,[10]シフト記号表!$C$6:$L$47,10,FALSE))</f>
        <v/>
      </c>
      <c r="Z194" s="558" t="str">
        <f>IF(Z193="","",VLOOKUP(Z193,[10]シフト記号表!$C$6:$L$47,10,FALSE))</f>
        <v/>
      </c>
      <c r="AA194" s="558" t="str">
        <f>IF(AA193="","",VLOOKUP(AA193,[10]シフト記号表!$C$6:$L$47,10,FALSE))</f>
        <v/>
      </c>
      <c r="AB194" s="558" t="str">
        <f>IF(AB193="","",VLOOKUP(AB193,[10]シフト記号表!$C$6:$L$47,10,FALSE))</f>
        <v/>
      </c>
      <c r="AC194" s="559" t="str">
        <f>IF(AC193="","",VLOOKUP(AC193,[10]シフト記号表!$C$6:$L$47,10,FALSE))</f>
        <v/>
      </c>
      <c r="AD194" s="557" t="str">
        <f>IF(AD193="","",VLOOKUP(AD193,[10]シフト記号表!$C$6:$L$47,10,FALSE))</f>
        <v/>
      </c>
      <c r="AE194" s="558" t="str">
        <f>IF(AE193="","",VLOOKUP(AE193,[10]シフト記号表!$C$6:$L$47,10,FALSE))</f>
        <v/>
      </c>
      <c r="AF194" s="558" t="str">
        <f>IF(AF193="","",VLOOKUP(AF193,[10]シフト記号表!$C$6:$L$47,10,FALSE))</f>
        <v/>
      </c>
      <c r="AG194" s="558" t="str">
        <f>IF(AG193="","",VLOOKUP(AG193,[10]シフト記号表!$C$6:$L$47,10,FALSE))</f>
        <v/>
      </c>
      <c r="AH194" s="558" t="str">
        <f>IF(AH193="","",VLOOKUP(AH193,[10]シフト記号表!$C$6:$L$47,10,FALSE))</f>
        <v/>
      </c>
      <c r="AI194" s="558" t="str">
        <f>IF(AI193="","",VLOOKUP(AI193,[10]シフト記号表!$C$6:$L$47,10,FALSE))</f>
        <v/>
      </c>
      <c r="AJ194" s="559" t="str">
        <f>IF(AJ193="","",VLOOKUP(AJ193,[10]シフト記号表!$C$6:$L$47,10,FALSE))</f>
        <v/>
      </c>
      <c r="AK194" s="557" t="str">
        <f>IF(AK193="","",VLOOKUP(AK193,[10]シフト記号表!$C$6:$L$47,10,FALSE))</f>
        <v/>
      </c>
      <c r="AL194" s="558" t="str">
        <f>IF(AL193="","",VLOOKUP(AL193,[10]シフト記号表!$C$6:$L$47,10,FALSE))</f>
        <v/>
      </c>
      <c r="AM194" s="558" t="str">
        <f>IF(AM193="","",VLOOKUP(AM193,[10]シフト記号表!$C$6:$L$47,10,FALSE))</f>
        <v/>
      </c>
      <c r="AN194" s="558" t="str">
        <f>IF(AN193="","",VLOOKUP(AN193,[10]シフト記号表!$C$6:$L$47,10,FALSE))</f>
        <v/>
      </c>
      <c r="AO194" s="558" t="str">
        <f>IF(AO193="","",VLOOKUP(AO193,[10]シフト記号表!$C$6:$L$47,10,FALSE))</f>
        <v/>
      </c>
      <c r="AP194" s="558" t="str">
        <f>IF(AP193="","",VLOOKUP(AP193,[10]シフト記号表!$C$6:$L$47,10,FALSE))</f>
        <v/>
      </c>
      <c r="AQ194" s="559" t="str">
        <f>IF(AQ193="","",VLOOKUP(AQ193,[10]シフト記号表!$C$6:$L$47,10,FALSE))</f>
        <v/>
      </c>
      <c r="AR194" s="557" t="str">
        <f>IF(AR193="","",VLOOKUP(AR193,[10]シフト記号表!$C$6:$L$47,10,FALSE))</f>
        <v/>
      </c>
      <c r="AS194" s="558" t="str">
        <f>IF(AS193="","",VLOOKUP(AS193,[10]シフト記号表!$C$6:$L$47,10,FALSE))</f>
        <v/>
      </c>
      <c r="AT194" s="558" t="str">
        <f>IF(AT193="","",VLOOKUP(AT193,[10]シフト記号表!$C$6:$L$47,10,FALSE))</f>
        <v/>
      </c>
      <c r="AU194" s="558" t="str">
        <f>IF(AU193="","",VLOOKUP(AU193,[10]シフト記号表!$C$6:$L$47,10,FALSE))</f>
        <v/>
      </c>
      <c r="AV194" s="558" t="str">
        <f>IF(AV193="","",VLOOKUP(AV193,[10]シフト記号表!$C$6:$L$47,10,FALSE))</f>
        <v/>
      </c>
      <c r="AW194" s="558" t="str">
        <f>IF(AW193="","",VLOOKUP(AW193,[10]シフト記号表!$C$6:$L$47,10,FALSE))</f>
        <v/>
      </c>
      <c r="AX194" s="559" t="str">
        <f>IF(AX193="","",VLOOKUP(AX193,[10]シフト記号表!$C$6:$L$47,10,FALSE))</f>
        <v/>
      </c>
      <c r="AY194" s="557" t="str">
        <f>IF(AY193="","",VLOOKUP(AY193,[10]シフト記号表!$C$6:$L$47,10,FALSE))</f>
        <v/>
      </c>
      <c r="AZ194" s="558" t="str">
        <f>IF(AZ193="","",VLOOKUP(AZ193,[10]シフト記号表!$C$6:$L$47,10,FALSE))</f>
        <v/>
      </c>
      <c r="BA194" s="558" t="str">
        <f>IF(BA193="","",VLOOKUP(BA193,[10]シフト記号表!$C$6:$L$47,10,FALSE))</f>
        <v/>
      </c>
      <c r="BB194" s="2132">
        <f>IF($BE$3="４週",SUM(W194:AX194),IF($BE$3="暦月",SUM(W194:BA194),""))</f>
        <v>0</v>
      </c>
      <c r="BC194" s="2133"/>
      <c r="BD194" s="2134">
        <f>IF($BE$3="４週",BB194/4,IF($BE$3="暦月",(BB194/($BE$8/7)),""))</f>
        <v>0</v>
      </c>
      <c r="BE194" s="2133"/>
      <c r="BF194" s="2129"/>
      <c r="BG194" s="2130"/>
      <c r="BH194" s="2130"/>
      <c r="BI194" s="2130"/>
      <c r="BJ194" s="2131"/>
    </row>
    <row r="195" spans="2:62" ht="20.25" customHeight="1" x14ac:dyDescent="0.15">
      <c r="B195" s="2049">
        <f>B193+1</f>
        <v>91</v>
      </c>
      <c r="C195" s="2121"/>
      <c r="D195" s="2122"/>
      <c r="E195" s="761"/>
      <c r="F195" s="762"/>
      <c r="G195" s="761"/>
      <c r="H195" s="762"/>
      <c r="I195" s="2123"/>
      <c r="J195" s="2124"/>
      <c r="K195" s="2125"/>
      <c r="L195" s="2126"/>
      <c r="M195" s="2126"/>
      <c r="N195" s="2122"/>
      <c r="O195" s="2066"/>
      <c r="P195" s="2067"/>
      <c r="Q195" s="2067"/>
      <c r="R195" s="2067"/>
      <c r="S195" s="2068"/>
      <c r="T195" s="776" t="s">
        <v>887</v>
      </c>
      <c r="U195" s="777"/>
      <c r="V195" s="778"/>
      <c r="W195" s="549"/>
      <c r="X195" s="550"/>
      <c r="Y195" s="550"/>
      <c r="Z195" s="550"/>
      <c r="AA195" s="550"/>
      <c r="AB195" s="550"/>
      <c r="AC195" s="551"/>
      <c r="AD195" s="549"/>
      <c r="AE195" s="550"/>
      <c r="AF195" s="550"/>
      <c r="AG195" s="550"/>
      <c r="AH195" s="550"/>
      <c r="AI195" s="550"/>
      <c r="AJ195" s="551"/>
      <c r="AK195" s="549"/>
      <c r="AL195" s="550"/>
      <c r="AM195" s="550"/>
      <c r="AN195" s="550"/>
      <c r="AO195" s="550"/>
      <c r="AP195" s="550"/>
      <c r="AQ195" s="551"/>
      <c r="AR195" s="549"/>
      <c r="AS195" s="550"/>
      <c r="AT195" s="550"/>
      <c r="AU195" s="550"/>
      <c r="AV195" s="550"/>
      <c r="AW195" s="550"/>
      <c r="AX195" s="551"/>
      <c r="AY195" s="549"/>
      <c r="AZ195" s="550"/>
      <c r="BA195" s="772"/>
      <c r="BB195" s="2127"/>
      <c r="BC195" s="2128"/>
      <c r="BD195" s="2116"/>
      <c r="BE195" s="2117"/>
      <c r="BF195" s="2118"/>
      <c r="BG195" s="2119"/>
      <c r="BH195" s="2119"/>
      <c r="BI195" s="2119"/>
      <c r="BJ195" s="2120"/>
    </row>
    <row r="196" spans="2:62" ht="20.25" customHeight="1" x14ac:dyDescent="0.15">
      <c r="B196" s="2050"/>
      <c r="C196" s="2135"/>
      <c r="D196" s="2136"/>
      <c r="E196" s="779"/>
      <c r="F196" s="780">
        <f>C195</f>
        <v>0</v>
      </c>
      <c r="G196" s="779"/>
      <c r="H196" s="780">
        <f>I195</f>
        <v>0</v>
      </c>
      <c r="I196" s="2137"/>
      <c r="J196" s="2138"/>
      <c r="K196" s="2139"/>
      <c r="L196" s="2140"/>
      <c r="M196" s="2140"/>
      <c r="N196" s="2136"/>
      <c r="O196" s="2066"/>
      <c r="P196" s="2067"/>
      <c r="Q196" s="2067"/>
      <c r="R196" s="2067"/>
      <c r="S196" s="2068"/>
      <c r="T196" s="773" t="s">
        <v>888</v>
      </c>
      <c r="U196" s="774"/>
      <c r="V196" s="775"/>
      <c r="W196" s="557" t="str">
        <f>IF(W195="","",VLOOKUP(W195,[10]シフト記号表!$C$6:$L$47,10,FALSE))</f>
        <v/>
      </c>
      <c r="X196" s="558" t="str">
        <f>IF(X195="","",VLOOKUP(X195,[10]シフト記号表!$C$6:$L$47,10,FALSE))</f>
        <v/>
      </c>
      <c r="Y196" s="558" t="str">
        <f>IF(Y195="","",VLOOKUP(Y195,[10]シフト記号表!$C$6:$L$47,10,FALSE))</f>
        <v/>
      </c>
      <c r="Z196" s="558" t="str">
        <f>IF(Z195="","",VLOOKUP(Z195,[10]シフト記号表!$C$6:$L$47,10,FALSE))</f>
        <v/>
      </c>
      <c r="AA196" s="558" t="str">
        <f>IF(AA195="","",VLOOKUP(AA195,[10]シフト記号表!$C$6:$L$47,10,FALSE))</f>
        <v/>
      </c>
      <c r="AB196" s="558" t="str">
        <f>IF(AB195="","",VLOOKUP(AB195,[10]シフト記号表!$C$6:$L$47,10,FALSE))</f>
        <v/>
      </c>
      <c r="AC196" s="559" t="str">
        <f>IF(AC195="","",VLOOKUP(AC195,[10]シフト記号表!$C$6:$L$47,10,FALSE))</f>
        <v/>
      </c>
      <c r="AD196" s="557" t="str">
        <f>IF(AD195="","",VLOOKUP(AD195,[10]シフト記号表!$C$6:$L$47,10,FALSE))</f>
        <v/>
      </c>
      <c r="AE196" s="558" t="str">
        <f>IF(AE195="","",VLOOKUP(AE195,[10]シフト記号表!$C$6:$L$47,10,FALSE))</f>
        <v/>
      </c>
      <c r="AF196" s="558" t="str">
        <f>IF(AF195="","",VLOOKUP(AF195,[10]シフト記号表!$C$6:$L$47,10,FALSE))</f>
        <v/>
      </c>
      <c r="AG196" s="558" t="str">
        <f>IF(AG195="","",VLOOKUP(AG195,[10]シフト記号表!$C$6:$L$47,10,FALSE))</f>
        <v/>
      </c>
      <c r="AH196" s="558" t="str">
        <f>IF(AH195="","",VLOOKUP(AH195,[10]シフト記号表!$C$6:$L$47,10,FALSE))</f>
        <v/>
      </c>
      <c r="AI196" s="558" t="str">
        <f>IF(AI195="","",VLOOKUP(AI195,[10]シフト記号表!$C$6:$L$47,10,FALSE))</f>
        <v/>
      </c>
      <c r="AJ196" s="559" t="str">
        <f>IF(AJ195="","",VLOOKUP(AJ195,[10]シフト記号表!$C$6:$L$47,10,FALSE))</f>
        <v/>
      </c>
      <c r="AK196" s="557" t="str">
        <f>IF(AK195="","",VLOOKUP(AK195,[10]シフト記号表!$C$6:$L$47,10,FALSE))</f>
        <v/>
      </c>
      <c r="AL196" s="558" t="str">
        <f>IF(AL195="","",VLOOKUP(AL195,[10]シフト記号表!$C$6:$L$47,10,FALSE))</f>
        <v/>
      </c>
      <c r="AM196" s="558" t="str">
        <f>IF(AM195="","",VLOOKUP(AM195,[10]シフト記号表!$C$6:$L$47,10,FALSE))</f>
        <v/>
      </c>
      <c r="AN196" s="558" t="str">
        <f>IF(AN195="","",VLOOKUP(AN195,[10]シフト記号表!$C$6:$L$47,10,FALSE))</f>
        <v/>
      </c>
      <c r="AO196" s="558" t="str">
        <f>IF(AO195="","",VLOOKUP(AO195,[10]シフト記号表!$C$6:$L$47,10,FALSE))</f>
        <v/>
      </c>
      <c r="AP196" s="558" t="str">
        <f>IF(AP195="","",VLOOKUP(AP195,[10]シフト記号表!$C$6:$L$47,10,FALSE))</f>
        <v/>
      </c>
      <c r="AQ196" s="559" t="str">
        <f>IF(AQ195="","",VLOOKUP(AQ195,[10]シフト記号表!$C$6:$L$47,10,FALSE))</f>
        <v/>
      </c>
      <c r="AR196" s="557" t="str">
        <f>IF(AR195="","",VLOOKUP(AR195,[10]シフト記号表!$C$6:$L$47,10,FALSE))</f>
        <v/>
      </c>
      <c r="AS196" s="558" t="str">
        <f>IF(AS195="","",VLOOKUP(AS195,[10]シフト記号表!$C$6:$L$47,10,FALSE))</f>
        <v/>
      </c>
      <c r="AT196" s="558" t="str">
        <f>IF(AT195="","",VLOOKUP(AT195,[10]シフト記号表!$C$6:$L$47,10,FALSE))</f>
        <v/>
      </c>
      <c r="AU196" s="558" t="str">
        <f>IF(AU195="","",VLOOKUP(AU195,[10]シフト記号表!$C$6:$L$47,10,FALSE))</f>
        <v/>
      </c>
      <c r="AV196" s="558" t="str">
        <f>IF(AV195="","",VLOOKUP(AV195,[10]シフト記号表!$C$6:$L$47,10,FALSE))</f>
        <v/>
      </c>
      <c r="AW196" s="558" t="str">
        <f>IF(AW195="","",VLOOKUP(AW195,[10]シフト記号表!$C$6:$L$47,10,FALSE))</f>
        <v/>
      </c>
      <c r="AX196" s="559" t="str">
        <f>IF(AX195="","",VLOOKUP(AX195,[10]シフト記号表!$C$6:$L$47,10,FALSE))</f>
        <v/>
      </c>
      <c r="AY196" s="557" t="str">
        <f>IF(AY195="","",VLOOKUP(AY195,[10]シフト記号表!$C$6:$L$47,10,FALSE))</f>
        <v/>
      </c>
      <c r="AZ196" s="558" t="str">
        <f>IF(AZ195="","",VLOOKUP(AZ195,[10]シフト記号表!$C$6:$L$47,10,FALSE))</f>
        <v/>
      </c>
      <c r="BA196" s="558" t="str">
        <f>IF(BA195="","",VLOOKUP(BA195,[10]シフト記号表!$C$6:$L$47,10,FALSE))</f>
        <v/>
      </c>
      <c r="BB196" s="2132">
        <f>IF($BE$3="４週",SUM(W196:AX196),IF($BE$3="暦月",SUM(W196:BA196),""))</f>
        <v>0</v>
      </c>
      <c r="BC196" s="2133"/>
      <c r="BD196" s="2134">
        <f>IF($BE$3="４週",BB196/4,IF($BE$3="暦月",(BB196/($BE$8/7)),""))</f>
        <v>0</v>
      </c>
      <c r="BE196" s="2133"/>
      <c r="BF196" s="2129"/>
      <c r="BG196" s="2130"/>
      <c r="BH196" s="2130"/>
      <c r="BI196" s="2130"/>
      <c r="BJ196" s="2131"/>
    </row>
    <row r="197" spans="2:62" ht="20.25" customHeight="1" x14ac:dyDescent="0.15">
      <c r="B197" s="2049">
        <f>B195+1</f>
        <v>92</v>
      </c>
      <c r="C197" s="2121"/>
      <c r="D197" s="2122"/>
      <c r="E197" s="761"/>
      <c r="F197" s="762"/>
      <c r="G197" s="761"/>
      <c r="H197" s="762"/>
      <c r="I197" s="2123"/>
      <c r="J197" s="2124"/>
      <c r="K197" s="2125"/>
      <c r="L197" s="2126"/>
      <c r="M197" s="2126"/>
      <c r="N197" s="2122"/>
      <c r="O197" s="2066"/>
      <c r="P197" s="2067"/>
      <c r="Q197" s="2067"/>
      <c r="R197" s="2067"/>
      <c r="S197" s="2068"/>
      <c r="T197" s="776" t="s">
        <v>887</v>
      </c>
      <c r="U197" s="777"/>
      <c r="V197" s="778"/>
      <c r="W197" s="549"/>
      <c r="X197" s="550"/>
      <c r="Y197" s="550"/>
      <c r="Z197" s="550"/>
      <c r="AA197" s="550"/>
      <c r="AB197" s="550"/>
      <c r="AC197" s="551"/>
      <c r="AD197" s="549"/>
      <c r="AE197" s="550"/>
      <c r="AF197" s="550"/>
      <c r="AG197" s="550"/>
      <c r="AH197" s="550"/>
      <c r="AI197" s="550"/>
      <c r="AJ197" s="551"/>
      <c r="AK197" s="549"/>
      <c r="AL197" s="550"/>
      <c r="AM197" s="550"/>
      <c r="AN197" s="550"/>
      <c r="AO197" s="550"/>
      <c r="AP197" s="550"/>
      <c r="AQ197" s="551"/>
      <c r="AR197" s="549"/>
      <c r="AS197" s="550"/>
      <c r="AT197" s="550"/>
      <c r="AU197" s="550"/>
      <c r="AV197" s="550"/>
      <c r="AW197" s="550"/>
      <c r="AX197" s="551"/>
      <c r="AY197" s="549"/>
      <c r="AZ197" s="550"/>
      <c r="BA197" s="772"/>
      <c r="BB197" s="2127"/>
      <c r="BC197" s="2128"/>
      <c r="BD197" s="2116"/>
      <c r="BE197" s="2117"/>
      <c r="BF197" s="2118"/>
      <c r="BG197" s="2119"/>
      <c r="BH197" s="2119"/>
      <c r="BI197" s="2119"/>
      <c r="BJ197" s="2120"/>
    </row>
    <row r="198" spans="2:62" ht="20.25" customHeight="1" x14ac:dyDescent="0.15">
      <c r="B198" s="2050"/>
      <c r="C198" s="2135"/>
      <c r="D198" s="2136"/>
      <c r="E198" s="779"/>
      <c r="F198" s="780">
        <f>C197</f>
        <v>0</v>
      </c>
      <c r="G198" s="779"/>
      <c r="H198" s="780">
        <f>I197</f>
        <v>0</v>
      </c>
      <c r="I198" s="2137"/>
      <c r="J198" s="2138"/>
      <c r="K198" s="2139"/>
      <c r="L198" s="2140"/>
      <c r="M198" s="2140"/>
      <c r="N198" s="2136"/>
      <c r="O198" s="2066"/>
      <c r="P198" s="2067"/>
      <c r="Q198" s="2067"/>
      <c r="R198" s="2067"/>
      <c r="S198" s="2068"/>
      <c r="T198" s="773" t="s">
        <v>888</v>
      </c>
      <c r="U198" s="774"/>
      <c r="V198" s="775"/>
      <c r="W198" s="557" t="str">
        <f>IF(W197="","",VLOOKUP(W197,[10]シフト記号表!$C$6:$L$47,10,FALSE))</f>
        <v/>
      </c>
      <c r="X198" s="558" t="str">
        <f>IF(X197="","",VLOOKUP(X197,[10]シフト記号表!$C$6:$L$47,10,FALSE))</f>
        <v/>
      </c>
      <c r="Y198" s="558" t="str">
        <f>IF(Y197="","",VLOOKUP(Y197,[10]シフト記号表!$C$6:$L$47,10,FALSE))</f>
        <v/>
      </c>
      <c r="Z198" s="558" t="str">
        <f>IF(Z197="","",VLOOKUP(Z197,[10]シフト記号表!$C$6:$L$47,10,FALSE))</f>
        <v/>
      </c>
      <c r="AA198" s="558" t="str">
        <f>IF(AA197="","",VLOOKUP(AA197,[10]シフト記号表!$C$6:$L$47,10,FALSE))</f>
        <v/>
      </c>
      <c r="AB198" s="558" t="str">
        <f>IF(AB197="","",VLOOKUP(AB197,[10]シフト記号表!$C$6:$L$47,10,FALSE))</f>
        <v/>
      </c>
      <c r="AC198" s="559" t="str">
        <f>IF(AC197="","",VLOOKUP(AC197,[10]シフト記号表!$C$6:$L$47,10,FALSE))</f>
        <v/>
      </c>
      <c r="AD198" s="557" t="str">
        <f>IF(AD197="","",VLOOKUP(AD197,[10]シフト記号表!$C$6:$L$47,10,FALSE))</f>
        <v/>
      </c>
      <c r="AE198" s="558" t="str">
        <f>IF(AE197="","",VLOOKUP(AE197,[10]シフト記号表!$C$6:$L$47,10,FALSE))</f>
        <v/>
      </c>
      <c r="AF198" s="558" t="str">
        <f>IF(AF197="","",VLOOKUP(AF197,[10]シフト記号表!$C$6:$L$47,10,FALSE))</f>
        <v/>
      </c>
      <c r="AG198" s="558" t="str">
        <f>IF(AG197="","",VLOOKUP(AG197,[10]シフト記号表!$C$6:$L$47,10,FALSE))</f>
        <v/>
      </c>
      <c r="AH198" s="558" t="str">
        <f>IF(AH197="","",VLOOKUP(AH197,[10]シフト記号表!$C$6:$L$47,10,FALSE))</f>
        <v/>
      </c>
      <c r="AI198" s="558" t="str">
        <f>IF(AI197="","",VLOOKUP(AI197,[10]シフト記号表!$C$6:$L$47,10,FALSE))</f>
        <v/>
      </c>
      <c r="AJ198" s="559" t="str">
        <f>IF(AJ197="","",VLOOKUP(AJ197,[10]シフト記号表!$C$6:$L$47,10,FALSE))</f>
        <v/>
      </c>
      <c r="AK198" s="557" t="str">
        <f>IF(AK197="","",VLOOKUP(AK197,[10]シフト記号表!$C$6:$L$47,10,FALSE))</f>
        <v/>
      </c>
      <c r="AL198" s="558" t="str">
        <f>IF(AL197="","",VLOOKUP(AL197,[10]シフト記号表!$C$6:$L$47,10,FALSE))</f>
        <v/>
      </c>
      <c r="AM198" s="558" t="str">
        <f>IF(AM197="","",VLOOKUP(AM197,[10]シフト記号表!$C$6:$L$47,10,FALSE))</f>
        <v/>
      </c>
      <c r="AN198" s="558" t="str">
        <f>IF(AN197="","",VLOOKUP(AN197,[10]シフト記号表!$C$6:$L$47,10,FALSE))</f>
        <v/>
      </c>
      <c r="AO198" s="558" t="str">
        <f>IF(AO197="","",VLOOKUP(AO197,[10]シフト記号表!$C$6:$L$47,10,FALSE))</f>
        <v/>
      </c>
      <c r="AP198" s="558" t="str">
        <f>IF(AP197="","",VLOOKUP(AP197,[10]シフト記号表!$C$6:$L$47,10,FALSE))</f>
        <v/>
      </c>
      <c r="AQ198" s="559" t="str">
        <f>IF(AQ197="","",VLOOKUP(AQ197,[10]シフト記号表!$C$6:$L$47,10,FALSE))</f>
        <v/>
      </c>
      <c r="AR198" s="557" t="str">
        <f>IF(AR197="","",VLOOKUP(AR197,[10]シフト記号表!$C$6:$L$47,10,FALSE))</f>
        <v/>
      </c>
      <c r="AS198" s="558" t="str">
        <f>IF(AS197="","",VLOOKUP(AS197,[10]シフト記号表!$C$6:$L$47,10,FALSE))</f>
        <v/>
      </c>
      <c r="AT198" s="558" t="str">
        <f>IF(AT197="","",VLOOKUP(AT197,[10]シフト記号表!$C$6:$L$47,10,FALSE))</f>
        <v/>
      </c>
      <c r="AU198" s="558" t="str">
        <f>IF(AU197="","",VLOOKUP(AU197,[10]シフト記号表!$C$6:$L$47,10,FALSE))</f>
        <v/>
      </c>
      <c r="AV198" s="558" t="str">
        <f>IF(AV197="","",VLOOKUP(AV197,[10]シフト記号表!$C$6:$L$47,10,FALSE))</f>
        <v/>
      </c>
      <c r="AW198" s="558" t="str">
        <f>IF(AW197="","",VLOOKUP(AW197,[10]シフト記号表!$C$6:$L$47,10,FALSE))</f>
        <v/>
      </c>
      <c r="AX198" s="559" t="str">
        <f>IF(AX197="","",VLOOKUP(AX197,[10]シフト記号表!$C$6:$L$47,10,FALSE))</f>
        <v/>
      </c>
      <c r="AY198" s="557" t="str">
        <f>IF(AY197="","",VLOOKUP(AY197,[10]シフト記号表!$C$6:$L$47,10,FALSE))</f>
        <v/>
      </c>
      <c r="AZ198" s="558" t="str">
        <f>IF(AZ197="","",VLOOKUP(AZ197,[10]シフト記号表!$C$6:$L$47,10,FALSE))</f>
        <v/>
      </c>
      <c r="BA198" s="558" t="str">
        <f>IF(BA197="","",VLOOKUP(BA197,[10]シフト記号表!$C$6:$L$47,10,FALSE))</f>
        <v/>
      </c>
      <c r="BB198" s="2132">
        <f>IF($BE$3="４週",SUM(W198:AX198),IF($BE$3="暦月",SUM(W198:BA198),""))</f>
        <v>0</v>
      </c>
      <c r="BC198" s="2133"/>
      <c r="BD198" s="2134">
        <f>IF($BE$3="４週",BB198/4,IF($BE$3="暦月",(BB198/($BE$8/7)),""))</f>
        <v>0</v>
      </c>
      <c r="BE198" s="2133"/>
      <c r="BF198" s="2129"/>
      <c r="BG198" s="2130"/>
      <c r="BH198" s="2130"/>
      <c r="BI198" s="2130"/>
      <c r="BJ198" s="2131"/>
    </row>
    <row r="199" spans="2:62" ht="20.25" customHeight="1" x14ac:dyDescent="0.15">
      <c r="B199" s="2049">
        <f>B197+1</f>
        <v>93</v>
      </c>
      <c r="C199" s="2121"/>
      <c r="D199" s="2122"/>
      <c r="E199" s="761"/>
      <c r="F199" s="762"/>
      <c r="G199" s="761"/>
      <c r="H199" s="762"/>
      <c r="I199" s="2123"/>
      <c r="J199" s="2124"/>
      <c r="K199" s="2125"/>
      <c r="L199" s="2126"/>
      <c r="M199" s="2126"/>
      <c r="N199" s="2122"/>
      <c r="O199" s="2066"/>
      <c r="P199" s="2067"/>
      <c r="Q199" s="2067"/>
      <c r="R199" s="2067"/>
      <c r="S199" s="2068"/>
      <c r="T199" s="776" t="s">
        <v>887</v>
      </c>
      <c r="U199" s="777"/>
      <c r="V199" s="778"/>
      <c r="W199" s="549"/>
      <c r="X199" s="550"/>
      <c r="Y199" s="550"/>
      <c r="Z199" s="550"/>
      <c r="AA199" s="550"/>
      <c r="AB199" s="550"/>
      <c r="AC199" s="551"/>
      <c r="AD199" s="549"/>
      <c r="AE199" s="550"/>
      <c r="AF199" s="550"/>
      <c r="AG199" s="550"/>
      <c r="AH199" s="550"/>
      <c r="AI199" s="550"/>
      <c r="AJ199" s="551"/>
      <c r="AK199" s="549"/>
      <c r="AL199" s="550"/>
      <c r="AM199" s="550"/>
      <c r="AN199" s="550"/>
      <c r="AO199" s="550"/>
      <c r="AP199" s="550"/>
      <c r="AQ199" s="551"/>
      <c r="AR199" s="549"/>
      <c r="AS199" s="550"/>
      <c r="AT199" s="550"/>
      <c r="AU199" s="550"/>
      <c r="AV199" s="550"/>
      <c r="AW199" s="550"/>
      <c r="AX199" s="551"/>
      <c r="AY199" s="549"/>
      <c r="AZ199" s="550"/>
      <c r="BA199" s="772"/>
      <c r="BB199" s="2127"/>
      <c r="BC199" s="2128"/>
      <c r="BD199" s="2116"/>
      <c r="BE199" s="2117"/>
      <c r="BF199" s="2118"/>
      <c r="BG199" s="2119"/>
      <c r="BH199" s="2119"/>
      <c r="BI199" s="2119"/>
      <c r="BJ199" s="2120"/>
    </row>
    <row r="200" spans="2:62" ht="20.25" customHeight="1" x14ac:dyDescent="0.15">
      <c r="B200" s="2050"/>
      <c r="C200" s="2135"/>
      <c r="D200" s="2136"/>
      <c r="E200" s="779"/>
      <c r="F200" s="780">
        <f>C199</f>
        <v>0</v>
      </c>
      <c r="G200" s="779"/>
      <c r="H200" s="780">
        <f>I199</f>
        <v>0</v>
      </c>
      <c r="I200" s="2137"/>
      <c r="J200" s="2138"/>
      <c r="K200" s="2139"/>
      <c r="L200" s="2140"/>
      <c r="M200" s="2140"/>
      <c r="N200" s="2136"/>
      <c r="O200" s="2066"/>
      <c r="P200" s="2067"/>
      <c r="Q200" s="2067"/>
      <c r="R200" s="2067"/>
      <c r="S200" s="2068"/>
      <c r="T200" s="773" t="s">
        <v>888</v>
      </c>
      <c r="U200" s="774"/>
      <c r="V200" s="775"/>
      <c r="W200" s="557" t="str">
        <f>IF(W199="","",VLOOKUP(W199,[10]シフト記号表!$C$6:$L$47,10,FALSE))</f>
        <v/>
      </c>
      <c r="X200" s="558" t="str">
        <f>IF(X199="","",VLOOKUP(X199,[10]シフト記号表!$C$6:$L$47,10,FALSE))</f>
        <v/>
      </c>
      <c r="Y200" s="558" t="str">
        <f>IF(Y199="","",VLOOKUP(Y199,[10]シフト記号表!$C$6:$L$47,10,FALSE))</f>
        <v/>
      </c>
      <c r="Z200" s="558" t="str">
        <f>IF(Z199="","",VLOOKUP(Z199,[10]シフト記号表!$C$6:$L$47,10,FALSE))</f>
        <v/>
      </c>
      <c r="AA200" s="558" t="str">
        <f>IF(AA199="","",VLOOKUP(AA199,[10]シフト記号表!$C$6:$L$47,10,FALSE))</f>
        <v/>
      </c>
      <c r="AB200" s="558" t="str">
        <f>IF(AB199="","",VLOOKUP(AB199,[10]シフト記号表!$C$6:$L$47,10,FALSE))</f>
        <v/>
      </c>
      <c r="AC200" s="559" t="str">
        <f>IF(AC199="","",VLOOKUP(AC199,[10]シフト記号表!$C$6:$L$47,10,FALSE))</f>
        <v/>
      </c>
      <c r="AD200" s="557" t="str">
        <f>IF(AD199="","",VLOOKUP(AD199,[10]シフト記号表!$C$6:$L$47,10,FALSE))</f>
        <v/>
      </c>
      <c r="AE200" s="558" t="str">
        <f>IF(AE199="","",VLOOKUP(AE199,[10]シフト記号表!$C$6:$L$47,10,FALSE))</f>
        <v/>
      </c>
      <c r="AF200" s="558" t="str">
        <f>IF(AF199="","",VLOOKUP(AF199,[10]シフト記号表!$C$6:$L$47,10,FALSE))</f>
        <v/>
      </c>
      <c r="AG200" s="558" t="str">
        <f>IF(AG199="","",VLOOKUP(AG199,[10]シフト記号表!$C$6:$L$47,10,FALSE))</f>
        <v/>
      </c>
      <c r="AH200" s="558" t="str">
        <f>IF(AH199="","",VLOOKUP(AH199,[10]シフト記号表!$C$6:$L$47,10,FALSE))</f>
        <v/>
      </c>
      <c r="AI200" s="558" t="str">
        <f>IF(AI199="","",VLOOKUP(AI199,[10]シフト記号表!$C$6:$L$47,10,FALSE))</f>
        <v/>
      </c>
      <c r="AJ200" s="559" t="str">
        <f>IF(AJ199="","",VLOOKUP(AJ199,[10]シフト記号表!$C$6:$L$47,10,FALSE))</f>
        <v/>
      </c>
      <c r="AK200" s="557" t="str">
        <f>IF(AK199="","",VLOOKUP(AK199,[10]シフト記号表!$C$6:$L$47,10,FALSE))</f>
        <v/>
      </c>
      <c r="AL200" s="558" t="str">
        <f>IF(AL199="","",VLOOKUP(AL199,[10]シフト記号表!$C$6:$L$47,10,FALSE))</f>
        <v/>
      </c>
      <c r="AM200" s="558" t="str">
        <f>IF(AM199="","",VLOOKUP(AM199,[10]シフト記号表!$C$6:$L$47,10,FALSE))</f>
        <v/>
      </c>
      <c r="AN200" s="558" t="str">
        <f>IF(AN199="","",VLOOKUP(AN199,[10]シフト記号表!$C$6:$L$47,10,FALSE))</f>
        <v/>
      </c>
      <c r="AO200" s="558" t="str">
        <f>IF(AO199="","",VLOOKUP(AO199,[10]シフト記号表!$C$6:$L$47,10,FALSE))</f>
        <v/>
      </c>
      <c r="AP200" s="558" t="str">
        <f>IF(AP199="","",VLOOKUP(AP199,[10]シフト記号表!$C$6:$L$47,10,FALSE))</f>
        <v/>
      </c>
      <c r="AQ200" s="559" t="str">
        <f>IF(AQ199="","",VLOOKUP(AQ199,[10]シフト記号表!$C$6:$L$47,10,FALSE))</f>
        <v/>
      </c>
      <c r="AR200" s="557" t="str">
        <f>IF(AR199="","",VLOOKUP(AR199,[10]シフト記号表!$C$6:$L$47,10,FALSE))</f>
        <v/>
      </c>
      <c r="AS200" s="558" t="str">
        <f>IF(AS199="","",VLOOKUP(AS199,[10]シフト記号表!$C$6:$L$47,10,FALSE))</f>
        <v/>
      </c>
      <c r="AT200" s="558" t="str">
        <f>IF(AT199="","",VLOOKUP(AT199,[10]シフト記号表!$C$6:$L$47,10,FALSE))</f>
        <v/>
      </c>
      <c r="AU200" s="558" t="str">
        <f>IF(AU199="","",VLOOKUP(AU199,[10]シフト記号表!$C$6:$L$47,10,FALSE))</f>
        <v/>
      </c>
      <c r="AV200" s="558" t="str">
        <f>IF(AV199="","",VLOOKUP(AV199,[10]シフト記号表!$C$6:$L$47,10,FALSE))</f>
        <v/>
      </c>
      <c r="AW200" s="558" t="str">
        <f>IF(AW199="","",VLOOKUP(AW199,[10]シフト記号表!$C$6:$L$47,10,FALSE))</f>
        <v/>
      </c>
      <c r="AX200" s="559" t="str">
        <f>IF(AX199="","",VLOOKUP(AX199,[10]シフト記号表!$C$6:$L$47,10,FALSE))</f>
        <v/>
      </c>
      <c r="AY200" s="557" t="str">
        <f>IF(AY199="","",VLOOKUP(AY199,[10]シフト記号表!$C$6:$L$47,10,FALSE))</f>
        <v/>
      </c>
      <c r="AZ200" s="558" t="str">
        <f>IF(AZ199="","",VLOOKUP(AZ199,[10]シフト記号表!$C$6:$L$47,10,FALSE))</f>
        <v/>
      </c>
      <c r="BA200" s="558" t="str">
        <f>IF(BA199="","",VLOOKUP(BA199,[10]シフト記号表!$C$6:$L$47,10,FALSE))</f>
        <v/>
      </c>
      <c r="BB200" s="2132">
        <f>IF($BE$3="４週",SUM(W200:AX200),IF($BE$3="暦月",SUM(W200:BA200),""))</f>
        <v>0</v>
      </c>
      <c r="BC200" s="2133"/>
      <c r="BD200" s="2134">
        <f>IF($BE$3="４週",BB200/4,IF($BE$3="暦月",(BB200/($BE$8/7)),""))</f>
        <v>0</v>
      </c>
      <c r="BE200" s="2133"/>
      <c r="BF200" s="2129"/>
      <c r="BG200" s="2130"/>
      <c r="BH200" s="2130"/>
      <c r="BI200" s="2130"/>
      <c r="BJ200" s="2131"/>
    </row>
    <row r="201" spans="2:62" ht="20.25" customHeight="1" x14ac:dyDescent="0.15">
      <c r="B201" s="2049">
        <f>B199+1</f>
        <v>94</v>
      </c>
      <c r="C201" s="2121"/>
      <c r="D201" s="2122"/>
      <c r="E201" s="761"/>
      <c r="F201" s="762"/>
      <c r="G201" s="761"/>
      <c r="H201" s="762"/>
      <c r="I201" s="2123"/>
      <c r="J201" s="2124"/>
      <c r="K201" s="2125"/>
      <c r="L201" s="2126"/>
      <c r="M201" s="2126"/>
      <c r="N201" s="2122"/>
      <c r="O201" s="2066"/>
      <c r="P201" s="2067"/>
      <c r="Q201" s="2067"/>
      <c r="R201" s="2067"/>
      <c r="S201" s="2068"/>
      <c r="T201" s="776" t="s">
        <v>887</v>
      </c>
      <c r="U201" s="777"/>
      <c r="V201" s="778"/>
      <c r="W201" s="549"/>
      <c r="X201" s="550"/>
      <c r="Y201" s="550"/>
      <c r="Z201" s="550"/>
      <c r="AA201" s="550"/>
      <c r="AB201" s="550"/>
      <c r="AC201" s="551"/>
      <c r="AD201" s="549"/>
      <c r="AE201" s="550"/>
      <c r="AF201" s="550"/>
      <c r="AG201" s="550"/>
      <c r="AH201" s="550"/>
      <c r="AI201" s="550"/>
      <c r="AJ201" s="551"/>
      <c r="AK201" s="549"/>
      <c r="AL201" s="550"/>
      <c r="AM201" s="550"/>
      <c r="AN201" s="550"/>
      <c r="AO201" s="550"/>
      <c r="AP201" s="550"/>
      <c r="AQ201" s="551"/>
      <c r="AR201" s="549"/>
      <c r="AS201" s="550"/>
      <c r="AT201" s="550"/>
      <c r="AU201" s="550"/>
      <c r="AV201" s="550"/>
      <c r="AW201" s="550"/>
      <c r="AX201" s="551"/>
      <c r="AY201" s="549"/>
      <c r="AZ201" s="550"/>
      <c r="BA201" s="772"/>
      <c r="BB201" s="2127"/>
      <c r="BC201" s="2128"/>
      <c r="BD201" s="2116"/>
      <c r="BE201" s="2117"/>
      <c r="BF201" s="2118"/>
      <c r="BG201" s="2119"/>
      <c r="BH201" s="2119"/>
      <c r="BI201" s="2119"/>
      <c r="BJ201" s="2120"/>
    </row>
    <row r="202" spans="2:62" ht="20.25" customHeight="1" x14ac:dyDescent="0.15">
      <c r="B202" s="2050"/>
      <c r="C202" s="2135"/>
      <c r="D202" s="2136"/>
      <c r="E202" s="779"/>
      <c r="F202" s="780">
        <f>C201</f>
        <v>0</v>
      </c>
      <c r="G202" s="779"/>
      <c r="H202" s="780">
        <f>I201</f>
        <v>0</v>
      </c>
      <c r="I202" s="2137"/>
      <c r="J202" s="2138"/>
      <c r="K202" s="2139"/>
      <c r="L202" s="2140"/>
      <c r="M202" s="2140"/>
      <c r="N202" s="2136"/>
      <c r="O202" s="2066"/>
      <c r="P202" s="2067"/>
      <c r="Q202" s="2067"/>
      <c r="R202" s="2067"/>
      <c r="S202" s="2068"/>
      <c r="T202" s="773" t="s">
        <v>888</v>
      </c>
      <c r="U202" s="774"/>
      <c r="V202" s="775"/>
      <c r="W202" s="557" t="str">
        <f>IF(W201="","",VLOOKUP(W201,[10]シフト記号表!$C$6:$L$47,10,FALSE))</f>
        <v/>
      </c>
      <c r="X202" s="558" t="str">
        <f>IF(X201="","",VLOOKUP(X201,[10]シフト記号表!$C$6:$L$47,10,FALSE))</f>
        <v/>
      </c>
      <c r="Y202" s="558" t="str">
        <f>IF(Y201="","",VLOOKUP(Y201,[10]シフト記号表!$C$6:$L$47,10,FALSE))</f>
        <v/>
      </c>
      <c r="Z202" s="558" t="str">
        <f>IF(Z201="","",VLOOKUP(Z201,[10]シフト記号表!$C$6:$L$47,10,FALSE))</f>
        <v/>
      </c>
      <c r="AA202" s="558" t="str">
        <f>IF(AA201="","",VLOOKUP(AA201,[10]シフト記号表!$C$6:$L$47,10,FALSE))</f>
        <v/>
      </c>
      <c r="AB202" s="558" t="str">
        <f>IF(AB201="","",VLOOKUP(AB201,[10]シフト記号表!$C$6:$L$47,10,FALSE))</f>
        <v/>
      </c>
      <c r="AC202" s="559" t="str">
        <f>IF(AC201="","",VLOOKUP(AC201,[10]シフト記号表!$C$6:$L$47,10,FALSE))</f>
        <v/>
      </c>
      <c r="AD202" s="557" t="str">
        <f>IF(AD201="","",VLOOKUP(AD201,[10]シフト記号表!$C$6:$L$47,10,FALSE))</f>
        <v/>
      </c>
      <c r="AE202" s="558" t="str">
        <f>IF(AE201="","",VLOOKUP(AE201,[10]シフト記号表!$C$6:$L$47,10,FALSE))</f>
        <v/>
      </c>
      <c r="AF202" s="558" t="str">
        <f>IF(AF201="","",VLOOKUP(AF201,[10]シフト記号表!$C$6:$L$47,10,FALSE))</f>
        <v/>
      </c>
      <c r="AG202" s="558" t="str">
        <f>IF(AG201="","",VLOOKUP(AG201,[10]シフト記号表!$C$6:$L$47,10,FALSE))</f>
        <v/>
      </c>
      <c r="AH202" s="558" t="str">
        <f>IF(AH201="","",VLOOKUP(AH201,[10]シフト記号表!$C$6:$L$47,10,FALSE))</f>
        <v/>
      </c>
      <c r="AI202" s="558" t="str">
        <f>IF(AI201="","",VLOOKUP(AI201,[10]シフト記号表!$C$6:$L$47,10,FALSE))</f>
        <v/>
      </c>
      <c r="AJ202" s="559" t="str">
        <f>IF(AJ201="","",VLOOKUP(AJ201,[10]シフト記号表!$C$6:$L$47,10,FALSE))</f>
        <v/>
      </c>
      <c r="AK202" s="557" t="str">
        <f>IF(AK201="","",VLOOKUP(AK201,[10]シフト記号表!$C$6:$L$47,10,FALSE))</f>
        <v/>
      </c>
      <c r="AL202" s="558" t="str">
        <f>IF(AL201="","",VLOOKUP(AL201,[10]シフト記号表!$C$6:$L$47,10,FALSE))</f>
        <v/>
      </c>
      <c r="AM202" s="558" t="str">
        <f>IF(AM201="","",VLOOKUP(AM201,[10]シフト記号表!$C$6:$L$47,10,FALSE))</f>
        <v/>
      </c>
      <c r="AN202" s="558" t="str">
        <f>IF(AN201="","",VLOOKUP(AN201,[10]シフト記号表!$C$6:$L$47,10,FALSE))</f>
        <v/>
      </c>
      <c r="AO202" s="558" t="str">
        <f>IF(AO201="","",VLOOKUP(AO201,[10]シフト記号表!$C$6:$L$47,10,FALSE))</f>
        <v/>
      </c>
      <c r="AP202" s="558" t="str">
        <f>IF(AP201="","",VLOOKUP(AP201,[10]シフト記号表!$C$6:$L$47,10,FALSE))</f>
        <v/>
      </c>
      <c r="AQ202" s="559" t="str">
        <f>IF(AQ201="","",VLOOKUP(AQ201,[10]シフト記号表!$C$6:$L$47,10,FALSE))</f>
        <v/>
      </c>
      <c r="AR202" s="557" t="str">
        <f>IF(AR201="","",VLOOKUP(AR201,[10]シフト記号表!$C$6:$L$47,10,FALSE))</f>
        <v/>
      </c>
      <c r="AS202" s="558" t="str">
        <f>IF(AS201="","",VLOOKUP(AS201,[10]シフト記号表!$C$6:$L$47,10,FALSE))</f>
        <v/>
      </c>
      <c r="AT202" s="558" t="str">
        <f>IF(AT201="","",VLOOKUP(AT201,[10]シフト記号表!$C$6:$L$47,10,FALSE))</f>
        <v/>
      </c>
      <c r="AU202" s="558" t="str">
        <f>IF(AU201="","",VLOOKUP(AU201,[10]シフト記号表!$C$6:$L$47,10,FALSE))</f>
        <v/>
      </c>
      <c r="AV202" s="558" t="str">
        <f>IF(AV201="","",VLOOKUP(AV201,[10]シフト記号表!$C$6:$L$47,10,FALSE))</f>
        <v/>
      </c>
      <c r="AW202" s="558" t="str">
        <f>IF(AW201="","",VLOOKUP(AW201,[10]シフト記号表!$C$6:$L$47,10,FALSE))</f>
        <v/>
      </c>
      <c r="AX202" s="559" t="str">
        <f>IF(AX201="","",VLOOKUP(AX201,[10]シフト記号表!$C$6:$L$47,10,FALSE))</f>
        <v/>
      </c>
      <c r="AY202" s="557" t="str">
        <f>IF(AY201="","",VLOOKUP(AY201,[10]シフト記号表!$C$6:$L$47,10,FALSE))</f>
        <v/>
      </c>
      <c r="AZ202" s="558" t="str">
        <f>IF(AZ201="","",VLOOKUP(AZ201,[10]シフト記号表!$C$6:$L$47,10,FALSE))</f>
        <v/>
      </c>
      <c r="BA202" s="558" t="str">
        <f>IF(BA201="","",VLOOKUP(BA201,[10]シフト記号表!$C$6:$L$47,10,FALSE))</f>
        <v/>
      </c>
      <c r="BB202" s="2132">
        <f>IF($BE$3="４週",SUM(W202:AX202),IF($BE$3="暦月",SUM(W202:BA202),""))</f>
        <v>0</v>
      </c>
      <c r="BC202" s="2133"/>
      <c r="BD202" s="2134">
        <f>IF($BE$3="４週",BB202/4,IF($BE$3="暦月",(BB202/($BE$8/7)),""))</f>
        <v>0</v>
      </c>
      <c r="BE202" s="2133"/>
      <c r="BF202" s="2129"/>
      <c r="BG202" s="2130"/>
      <c r="BH202" s="2130"/>
      <c r="BI202" s="2130"/>
      <c r="BJ202" s="2131"/>
    </row>
    <row r="203" spans="2:62" ht="20.25" customHeight="1" x14ac:dyDescent="0.15">
      <c r="B203" s="2049">
        <f>B201+1</f>
        <v>95</v>
      </c>
      <c r="C203" s="2121"/>
      <c r="D203" s="2122"/>
      <c r="E203" s="761"/>
      <c r="F203" s="762"/>
      <c r="G203" s="761"/>
      <c r="H203" s="762"/>
      <c r="I203" s="2123"/>
      <c r="J203" s="2124"/>
      <c r="K203" s="2125"/>
      <c r="L203" s="2126"/>
      <c r="M203" s="2126"/>
      <c r="N203" s="2122"/>
      <c r="O203" s="2066"/>
      <c r="P203" s="2067"/>
      <c r="Q203" s="2067"/>
      <c r="R203" s="2067"/>
      <c r="S203" s="2068"/>
      <c r="T203" s="776" t="s">
        <v>887</v>
      </c>
      <c r="U203" s="777"/>
      <c r="V203" s="778"/>
      <c r="W203" s="549"/>
      <c r="X203" s="550"/>
      <c r="Y203" s="550"/>
      <c r="Z203" s="550"/>
      <c r="AA203" s="550"/>
      <c r="AB203" s="550"/>
      <c r="AC203" s="551"/>
      <c r="AD203" s="549"/>
      <c r="AE203" s="550"/>
      <c r="AF203" s="550"/>
      <c r="AG203" s="550"/>
      <c r="AH203" s="550"/>
      <c r="AI203" s="550"/>
      <c r="AJ203" s="551"/>
      <c r="AK203" s="549"/>
      <c r="AL203" s="550"/>
      <c r="AM203" s="550"/>
      <c r="AN203" s="550"/>
      <c r="AO203" s="550"/>
      <c r="AP203" s="550"/>
      <c r="AQ203" s="551"/>
      <c r="AR203" s="549"/>
      <c r="AS203" s="550"/>
      <c r="AT203" s="550"/>
      <c r="AU203" s="550"/>
      <c r="AV203" s="550"/>
      <c r="AW203" s="550"/>
      <c r="AX203" s="551"/>
      <c r="AY203" s="549"/>
      <c r="AZ203" s="550"/>
      <c r="BA203" s="772"/>
      <c r="BB203" s="2127"/>
      <c r="BC203" s="2128"/>
      <c r="BD203" s="2116"/>
      <c r="BE203" s="2117"/>
      <c r="BF203" s="2118"/>
      <c r="BG203" s="2119"/>
      <c r="BH203" s="2119"/>
      <c r="BI203" s="2119"/>
      <c r="BJ203" s="2120"/>
    </row>
    <row r="204" spans="2:62" ht="20.25" customHeight="1" x14ac:dyDescent="0.15">
      <c r="B204" s="2050"/>
      <c r="C204" s="2135"/>
      <c r="D204" s="2136"/>
      <c r="E204" s="779"/>
      <c r="F204" s="780">
        <f>C203</f>
        <v>0</v>
      </c>
      <c r="G204" s="779"/>
      <c r="H204" s="780">
        <f>I203</f>
        <v>0</v>
      </c>
      <c r="I204" s="2137"/>
      <c r="J204" s="2138"/>
      <c r="K204" s="2139"/>
      <c r="L204" s="2140"/>
      <c r="M204" s="2140"/>
      <c r="N204" s="2136"/>
      <c r="O204" s="2066"/>
      <c r="P204" s="2067"/>
      <c r="Q204" s="2067"/>
      <c r="R204" s="2067"/>
      <c r="S204" s="2068"/>
      <c r="T204" s="773" t="s">
        <v>888</v>
      </c>
      <c r="U204" s="774"/>
      <c r="V204" s="775"/>
      <c r="W204" s="557" t="str">
        <f>IF(W203="","",VLOOKUP(W203,[10]シフト記号表!$C$6:$L$47,10,FALSE))</f>
        <v/>
      </c>
      <c r="X204" s="558" t="str">
        <f>IF(X203="","",VLOOKUP(X203,[10]シフト記号表!$C$6:$L$47,10,FALSE))</f>
        <v/>
      </c>
      <c r="Y204" s="558" t="str">
        <f>IF(Y203="","",VLOOKUP(Y203,[10]シフト記号表!$C$6:$L$47,10,FALSE))</f>
        <v/>
      </c>
      <c r="Z204" s="558" t="str">
        <f>IF(Z203="","",VLOOKUP(Z203,[10]シフト記号表!$C$6:$L$47,10,FALSE))</f>
        <v/>
      </c>
      <c r="AA204" s="558" t="str">
        <f>IF(AA203="","",VLOOKUP(AA203,[10]シフト記号表!$C$6:$L$47,10,FALSE))</f>
        <v/>
      </c>
      <c r="AB204" s="558" t="str">
        <f>IF(AB203="","",VLOOKUP(AB203,[10]シフト記号表!$C$6:$L$47,10,FALSE))</f>
        <v/>
      </c>
      <c r="AC204" s="559" t="str">
        <f>IF(AC203="","",VLOOKUP(AC203,[10]シフト記号表!$C$6:$L$47,10,FALSE))</f>
        <v/>
      </c>
      <c r="AD204" s="557" t="str">
        <f>IF(AD203="","",VLOOKUP(AD203,[10]シフト記号表!$C$6:$L$47,10,FALSE))</f>
        <v/>
      </c>
      <c r="AE204" s="558" t="str">
        <f>IF(AE203="","",VLOOKUP(AE203,[10]シフト記号表!$C$6:$L$47,10,FALSE))</f>
        <v/>
      </c>
      <c r="AF204" s="558" t="str">
        <f>IF(AF203="","",VLOOKUP(AF203,[10]シフト記号表!$C$6:$L$47,10,FALSE))</f>
        <v/>
      </c>
      <c r="AG204" s="558" t="str">
        <f>IF(AG203="","",VLOOKUP(AG203,[10]シフト記号表!$C$6:$L$47,10,FALSE))</f>
        <v/>
      </c>
      <c r="AH204" s="558" t="str">
        <f>IF(AH203="","",VLOOKUP(AH203,[10]シフト記号表!$C$6:$L$47,10,FALSE))</f>
        <v/>
      </c>
      <c r="AI204" s="558" t="str">
        <f>IF(AI203="","",VLOOKUP(AI203,[10]シフト記号表!$C$6:$L$47,10,FALSE))</f>
        <v/>
      </c>
      <c r="AJ204" s="559" t="str">
        <f>IF(AJ203="","",VLOOKUP(AJ203,[10]シフト記号表!$C$6:$L$47,10,FALSE))</f>
        <v/>
      </c>
      <c r="AK204" s="557" t="str">
        <f>IF(AK203="","",VLOOKUP(AK203,[10]シフト記号表!$C$6:$L$47,10,FALSE))</f>
        <v/>
      </c>
      <c r="AL204" s="558" t="str">
        <f>IF(AL203="","",VLOOKUP(AL203,[10]シフト記号表!$C$6:$L$47,10,FALSE))</f>
        <v/>
      </c>
      <c r="AM204" s="558" t="str">
        <f>IF(AM203="","",VLOOKUP(AM203,[10]シフト記号表!$C$6:$L$47,10,FALSE))</f>
        <v/>
      </c>
      <c r="AN204" s="558" t="str">
        <f>IF(AN203="","",VLOOKUP(AN203,[10]シフト記号表!$C$6:$L$47,10,FALSE))</f>
        <v/>
      </c>
      <c r="AO204" s="558" t="str">
        <f>IF(AO203="","",VLOOKUP(AO203,[10]シフト記号表!$C$6:$L$47,10,FALSE))</f>
        <v/>
      </c>
      <c r="AP204" s="558" t="str">
        <f>IF(AP203="","",VLOOKUP(AP203,[10]シフト記号表!$C$6:$L$47,10,FALSE))</f>
        <v/>
      </c>
      <c r="AQ204" s="559" t="str">
        <f>IF(AQ203="","",VLOOKUP(AQ203,[10]シフト記号表!$C$6:$L$47,10,FALSE))</f>
        <v/>
      </c>
      <c r="AR204" s="557" t="str">
        <f>IF(AR203="","",VLOOKUP(AR203,[10]シフト記号表!$C$6:$L$47,10,FALSE))</f>
        <v/>
      </c>
      <c r="AS204" s="558" t="str">
        <f>IF(AS203="","",VLOOKUP(AS203,[10]シフト記号表!$C$6:$L$47,10,FALSE))</f>
        <v/>
      </c>
      <c r="AT204" s="558" t="str">
        <f>IF(AT203="","",VLOOKUP(AT203,[10]シフト記号表!$C$6:$L$47,10,FALSE))</f>
        <v/>
      </c>
      <c r="AU204" s="558" t="str">
        <f>IF(AU203="","",VLOOKUP(AU203,[10]シフト記号表!$C$6:$L$47,10,FALSE))</f>
        <v/>
      </c>
      <c r="AV204" s="558" t="str">
        <f>IF(AV203="","",VLOOKUP(AV203,[10]シフト記号表!$C$6:$L$47,10,FALSE))</f>
        <v/>
      </c>
      <c r="AW204" s="558" t="str">
        <f>IF(AW203="","",VLOOKUP(AW203,[10]シフト記号表!$C$6:$L$47,10,FALSE))</f>
        <v/>
      </c>
      <c r="AX204" s="559" t="str">
        <f>IF(AX203="","",VLOOKUP(AX203,[10]シフト記号表!$C$6:$L$47,10,FALSE))</f>
        <v/>
      </c>
      <c r="AY204" s="557" t="str">
        <f>IF(AY203="","",VLOOKUP(AY203,[10]シフト記号表!$C$6:$L$47,10,FALSE))</f>
        <v/>
      </c>
      <c r="AZ204" s="558" t="str">
        <f>IF(AZ203="","",VLOOKUP(AZ203,[10]シフト記号表!$C$6:$L$47,10,FALSE))</f>
        <v/>
      </c>
      <c r="BA204" s="558" t="str">
        <f>IF(BA203="","",VLOOKUP(BA203,[10]シフト記号表!$C$6:$L$47,10,FALSE))</f>
        <v/>
      </c>
      <c r="BB204" s="2132">
        <f>IF($BE$3="４週",SUM(W204:AX204),IF($BE$3="暦月",SUM(W204:BA204),""))</f>
        <v>0</v>
      </c>
      <c r="BC204" s="2133"/>
      <c r="BD204" s="2134">
        <f>IF($BE$3="４週",BB204/4,IF($BE$3="暦月",(BB204/($BE$8/7)),""))</f>
        <v>0</v>
      </c>
      <c r="BE204" s="2133"/>
      <c r="BF204" s="2129"/>
      <c r="BG204" s="2130"/>
      <c r="BH204" s="2130"/>
      <c r="BI204" s="2130"/>
      <c r="BJ204" s="2131"/>
    </row>
    <row r="205" spans="2:62" ht="20.25" customHeight="1" x14ac:dyDescent="0.15">
      <c r="B205" s="2049">
        <f>B203+1</f>
        <v>96</v>
      </c>
      <c r="C205" s="2121"/>
      <c r="D205" s="2122"/>
      <c r="E205" s="761"/>
      <c r="F205" s="762"/>
      <c r="G205" s="761"/>
      <c r="H205" s="762"/>
      <c r="I205" s="2123"/>
      <c r="J205" s="2124"/>
      <c r="K205" s="2125"/>
      <c r="L205" s="2126"/>
      <c r="M205" s="2126"/>
      <c r="N205" s="2122"/>
      <c r="O205" s="2066"/>
      <c r="P205" s="2067"/>
      <c r="Q205" s="2067"/>
      <c r="R205" s="2067"/>
      <c r="S205" s="2068"/>
      <c r="T205" s="776" t="s">
        <v>887</v>
      </c>
      <c r="U205" s="777"/>
      <c r="V205" s="778"/>
      <c r="W205" s="549"/>
      <c r="X205" s="550"/>
      <c r="Y205" s="550"/>
      <c r="Z205" s="550"/>
      <c r="AA205" s="550"/>
      <c r="AB205" s="550"/>
      <c r="AC205" s="551"/>
      <c r="AD205" s="549"/>
      <c r="AE205" s="550"/>
      <c r="AF205" s="550"/>
      <c r="AG205" s="550"/>
      <c r="AH205" s="550"/>
      <c r="AI205" s="550"/>
      <c r="AJ205" s="551"/>
      <c r="AK205" s="549"/>
      <c r="AL205" s="550"/>
      <c r="AM205" s="550"/>
      <c r="AN205" s="550"/>
      <c r="AO205" s="550"/>
      <c r="AP205" s="550"/>
      <c r="AQ205" s="551"/>
      <c r="AR205" s="549"/>
      <c r="AS205" s="550"/>
      <c r="AT205" s="550"/>
      <c r="AU205" s="550"/>
      <c r="AV205" s="550"/>
      <c r="AW205" s="550"/>
      <c r="AX205" s="551"/>
      <c r="AY205" s="549"/>
      <c r="AZ205" s="550"/>
      <c r="BA205" s="772"/>
      <c r="BB205" s="2127"/>
      <c r="BC205" s="2128"/>
      <c r="BD205" s="2116"/>
      <c r="BE205" s="2117"/>
      <c r="BF205" s="2118"/>
      <c r="BG205" s="2119"/>
      <c r="BH205" s="2119"/>
      <c r="BI205" s="2119"/>
      <c r="BJ205" s="2120"/>
    </row>
    <row r="206" spans="2:62" ht="20.25" customHeight="1" x14ac:dyDescent="0.15">
      <c r="B206" s="2050"/>
      <c r="C206" s="2135"/>
      <c r="D206" s="2136"/>
      <c r="E206" s="779"/>
      <c r="F206" s="780">
        <f>C205</f>
        <v>0</v>
      </c>
      <c r="G206" s="779"/>
      <c r="H206" s="780">
        <f>I205</f>
        <v>0</v>
      </c>
      <c r="I206" s="2137"/>
      <c r="J206" s="2138"/>
      <c r="K206" s="2139"/>
      <c r="L206" s="2140"/>
      <c r="M206" s="2140"/>
      <c r="N206" s="2136"/>
      <c r="O206" s="2066"/>
      <c r="P206" s="2067"/>
      <c r="Q206" s="2067"/>
      <c r="R206" s="2067"/>
      <c r="S206" s="2068"/>
      <c r="T206" s="773" t="s">
        <v>888</v>
      </c>
      <c r="U206" s="774"/>
      <c r="V206" s="775"/>
      <c r="W206" s="557" t="str">
        <f>IF(W205="","",VLOOKUP(W205,[10]シフト記号表!$C$6:$L$47,10,FALSE))</f>
        <v/>
      </c>
      <c r="X206" s="558" t="str">
        <f>IF(X205="","",VLOOKUP(X205,[10]シフト記号表!$C$6:$L$47,10,FALSE))</f>
        <v/>
      </c>
      <c r="Y206" s="558" t="str">
        <f>IF(Y205="","",VLOOKUP(Y205,[10]シフト記号表!$C$6:$L$47,10,FALSE))</f>
        <v/>
      </c>
      <c r="Z206" s="558" t="str">
        <f>IF(Z205="","",VLOOKUP(Z205,[10]シフト記号表!$C$6:$L$47,10,FALSE))</f>
        <v/>
      </c>
      <c r="AA206" s="558" t="str">
        <f>IF(AA205="","",VLOOKUP(AA205,[10]シフト記号表!$C$6:$L$47,10,FALSE))</f>
        <v/>
      </c>
      <c r="AB206" s="558" t="str">
        <f>IF(AB205="","",VLOOKUP(AB205,[10]シフト記号表!$C$6:$L$47,10,FALSE))</f>
        <v/>
      </c>
      <c r="AC206" s="559" t="str">
        <f>IF(AC205="","",VLOOKUP(AC205,[10]シフト記号表!$C$6:$L$47,10,FALSE))</f>
        <v/>
      </c>
      <c r="AD206" s="557" t="str">
        <f>IF(AD205="","",VLOOKUP(AD205,[10]シフト記号表!$C$6:$L$47,10,FALSE))</f>
        <v/>
      </c>
      <c r="AE206" s="558" t="str">
        <f>IF(AE205="","",VLOOKUP(AE205,[10]シフト記号表!$C$6:$L$47,10,FALSE))</f>
        <v/>
      </c>
      <c r="AF206" s="558" t="str">
        <f>IF(AF205="","",VLOOKUP(AF205,[10]シフト記号表!$C$6:$L$47,10,FALSE))</f>
        <v/>
      </c>
      <c r="AG206" s="558" t="str">
        <f>IF(AG205="","",VLOOKUP(AG205,[10]シフト記号表!$C$6:$L$47,10,FALSE))</f>
        <v/>
      </c>
      <c r="AH206" s="558" t="str">
        <f>IF(AH205="","",VLOOKUP(AH205,[10]シフト記号表!$C$6:$L$47,10,FALSE))</f>
        <v/>
      </c>
      <c r="AI206" s="558" t="str">
        <f>IF(AI205="","",VLOOKUP(AI205,[10]シフト記号表!$C$6:$L$47,10,FALSE))</f>
        <v/>
      </c>
      <c r="AJ206" s="559" t="str">
        <f>IF(AJ205="","",VLOOKUP(AJ205,[10]シフト記号表!$C$6:$L$47,10,FALSE))</f>
        <v/>
      </c>
      <c r="AK206" s="557" t="str">
        <f>IF(AK205="","",VLOOKUP(AK205,[10]シフト記号表!$C$6:$L$47,10,FALSE))</f>
        <v/>
      </c>
      <c r="AL206" s="558" t="str">
        <f>IF(AL205="","",VLOOKUP(AL205,[10]シフト記号表!$C$6:$L$47,10,FALSE))</f>
        <v/>
      </c>
      <c r="AM206" s="558" t="str">
        <f>IF(AM205="","",VLOOKUP(AM205,[10]シフト記号表!$C$6:$L$47,10,FALSE))</f>
        <v/>
      </c>
      <c r="AN206" s="558" t="str">
        <f>IF(AN205="","",VLOOKUP(AN205,[10]シフト記号表!$C$6:$L$47,10,FALSE))</f>
        <v/>
      </c>
      <c r="AO206" s="558" t="str">
        <f>IF(AO205="","",VLOOKUP(AO205,[10]シフト記号表!$C$6:$L$47,10,FALSE))</f>
        <v/>
      </c>
      <c r="AP206" s="558" t="str">
        <f>IF(AP205="","",VLOOKUP(AP205,[10]シフト記号表!$C$6:$L$47,10,FALSE))</f>
        <v/>
      </c>
      <c r="AQ206" s="559" t="str">
        <f>IF(AQ205="","",VLOOKUP(AQ205,[10]シフト記号表!$C$6:$L$47,10,FALSE))</f>
        <v/>
      </c>
      <c r="AR206" s="557" t="str">
        <f>IF(AR205="","",VLOOKUP(AR205,[10]シフト記号表!$C$6:$L$47,10,FALSE))</f>
        <v/>
      </c>
      <c r="AS206" s="558" t="str">
        <f>IF(AS205="","",VLOOKUP(AS205,[10]シフト記号表!$C$6:$L$47,10,FALSE))</f>
        <v/>
      </c>
      <c r="AT206" s="558" t="str">
        <f>IF(AT205="","",VLOOKUP(AT205,[10]シフト記号表!$C$6:$L$47,10,FALSE))</f>
        <v/>
      </c>
      <c r="AU206" s="558" t="str">
        <f>IF(AU205="","",VLOOKUP(AU205,[10]シフト記号表!$C$6:$L$47,10,FALSE))</f>
        <v/>
      </c>
      <c r="AV206" s="558" t="str">
        <f>IF(AV205="","",VLOOKUP(AV205,[10]シフト記号表!$C$6:$L$47,10,FALSE))</f>
        <v/>
      </c>
      <c r="AW206" s="558" t="str">
        <f>IF(AW205="","",VLOOKUP(AW205,[10]シフト記号表!$C$6:$L$47,10,FALSE))</f>
        <v/>
      </c>
      <c r="AX206" s="559" t="str">
        <f>IF(AX205="","",VLOOKUP(AX205,[10]シフト記号表!$C$6:$L$47,10,FALSE))</f>
        <v/>
      </c>
      <c r="AY206" s="557" t="str">
        <f>IF(AY205="","",VLOOKUP(AY205,[10]シフト記号表!$C$6:$L$47,10,FALSE))</f>
        <v/>
      </c>
      <c r="AZ206" s="558" t="str">
        <f>IF(AZ205="","",VLOOKUP(AZ205,[10]シフト記号表!$C$6:$L$47,10,FALSE))</f>
        <v/>
      </c>
      <c r="BA206" s="558" t="str">
        <f>IF(BA205="","",VLOOKUP(BA205,[10]シフト記号表!$C$6:$L$47,10,FALSE))</f>
        <v/>
      </c>
      <c r="BB206" s="2132">
        <f>IF($BE$3="４週",SUM(W206:AX206),IF($BE$3="暦月",SUM(W206:BA206),""))</f>
        <v>0</v>
      </c>
      <c r="BC206" s="2133"/>
      <c r="BD206" s="2134">
        <f>IF($BE$3="４週",BB206/4,IF($BE$3="暦月",(BB206/($BE$8/7)),""))</f>
        <v>0</v>
      </c>
      <c r="BE206" s="2133"/>
      <c r="BF206" s="2129"/>
      <c r="BG206" s="2130"/>
      <c r="BH206" s="2130"/>
      <c r="BI206" s="2130"/>
      <c r="BJ206" s="2131"/>
    </row>
    <row r="207" spans="2:62" ht="20.25" customHeight="1" x14ac:dyDescent="0.15">
      <c r="B207" s="2049">
        <f>B205+1</f>
        <v>97</v>
      </c>
      <c r="C207" s="2121"/>
      <c r="D207" s="2122"/>
      <c r="E207" s="761"/>
      <c r="F207" s="762"/>
      <c r="G207" s="761"/>
      <c r="H207" s="762"/>
      <c r="I207" s="2123"/>
      <c r="J207" s="2124"/>
      <c r="K207" s="2125"/>
      <c r="L207" s="2126"/>
      <c r="M207" s="2126"/>
      <c r="N207" s="2122"/>
      <c r="O207" s="2066"/>
      <c r="P207" s="2067"/>
      <c r="Q207" s="2067"/>
      <c r="R207" s="2067"/>
      <c r="S207" s="2068"/>
      <c r="T207" s="776" t="s">
        <v>887</v>
      </c>
      <c r="U207" s="777"/>
      <c r="V207" s="778"/>
      <c r="W207" s="549"/>
      <c r="X207" s="550"/>
      <c r="Y207" s="550"/>
      <c r="Z207" s="550"/>
      <c r="AA207" s="550"/>
      <c r="AB207" s="550"/>
      <c r="AC207" s="551"/>
      <c r="AD207" s="549"/>
      <c r="AE207" s="550"/>
      <c r="AF207" s="550"/>
      <c r="AG207" s="550"/>
      <c r="AH207" s="550"/>
      <c r="AI207" s="550"/>
      <c r="AJ207" s="551"/>
      <c r="AK207" s="549"/>
      <c r="AL207" s="550"/>
      <c r="AM207" s="550"/>
      <c r="AN207" s="550"/>
      <c r="AO207" s="550"/>
      <c r="AP207" s="550"/>
      <c r="AQ207" s="551"/>
      <c r="AR207" s="549"/>
      <c r="AS207" s="550"/>
      <c r="AT207" s="550"/>
      <c r="AU207" s="550"/>
      <c r="AV207" s="550"/>
      <c r="AW207" s="550"/>
      <c r="AX207" s="551"/>
      <c r="AY207" s="549"/>
      <c r="AZ207" s="550"/>
      <c r="BA207" s="772"/>
      <c r="BB207" s="2127"/>
      <c r="BC207" s="2128"/>
      <c r="BD207" s="2116"/>
      <c r="BE207" s="2117"/>
      <c r="BF207" s="2118"/>
      <c r="BG207" s="2119"/>
      <c r="BH207" s="2119"/>
      <c r="BI207" s="2119"/>
      <c r="BJ207" s="2120"/>
    </row>
    <row r="208" spans="2:62" ht="20.25" customHeight="1" x14ac:dyDescent="0.15">
      <c r="B208" s="2050"/>
      <c r="C208" s="2135"/>
      <c r="D208" s="2136"/>
      <c r="E208" s="779"/>
      <c r="F208" s="780">
        <f>C207</f>
        <v>0</v>
      </c>
      <c r="G208" s="779"/>
      <c r="H208" s="780">
        <f>I207</f>
        <v>0</v>
      </c>
      <c r="I208" s="2137"/>
      <c r="J208" s="2138"/>
      <c r="K208" s="2139"/>
      <c r="L208" s="2140"/>
      <c r="M208" s="2140"/>
      <c r="N208" s="2136"/>
      <c r="O208" s="2066"/>
      <c r="P208" s="2067"/>
      <c r="Q208" s="2067"/>
      <c r="R208" s="2067"/>
      <c r="S208" s="2068"/>
      <c r="T208" s="773" t="s">
        <v>888</v>
      </c>
      <c r="U208" s="774"/>
      <c r="V208" s="775"/>
      <c r="W208" s="557" t="str">
        <f>IF(W207="","",VLOOKUP(W207,[10]シフト記号表!$C$6:$L$47,10,FALSE))</f>
        <v/>
      </c>
      <c r="X208" s="558" t="str">
        <f>IF(X207="","",VLOOKUP(X207,[10]シフト記号表!$C$6:$L$47,10,FALSE))</f>
        <v/>
      </c>
      <c r="Y208" s="558" t="str">
        <f>IF(Y207="","",VLOOKUP(Y207,[10]シフト記号表!$C$6:$L$47,10,FALSE))</f>
        <v/>
      </c>
      <c r="Z208" s="558" t="str">
        <f>IF(Z207="","",VLOOKUP(Z207,[10]シフト記号表!$C$6:$L$47,10,FALSE))</f>
        <v/>
      </c>
      <c r="AA208" s="558" t="str">
        <f>IF(AA207="","",VLOOKUP(AA207,[10]シフト記号表!$C$6:$L$47,10,FALSE))</f>
        <v/>
      </c>
      <c r="AB208" s="558" t="str">
        <f>IF(AB207="","",VLOOKUP(AB207,[10]シフト記号表!$C$6:$L$47,10,FALSE))</f>
        <v/>
      </c>
      <c r="AC208" s="559" t="str">
        <f>IF(AC207="","",VLOOKUP(AC207,[10]シフト記号表!$C$6:$L$47,10,FALSE))</f>
        <v/>
      </c>
      <c r="AD208" s="557" t="str">
        <f>IF(AD207="","",VLOOKUP(AD207,[10]シフト記号表!$C$6:$L$47,10,FALSE))</f>
        <v/>
      </c>
      <c r="AE208" s="558" t="str">
        <f>IF(AE207="","",VLOOKUP(AE207,[10]シフト記号表!$C$6:$L$47,10,FALSE))</f>
        <v/>
      </c>
      <c r="AF208" s="558" t="str">
        <f>IF(AF207="","",VLOOKUP(AF207,[10]シフト記号表!$C$6:$L$47,10,FALSE))</f>
        <v/>
      </c>
      <c r="AG208" s="558" t="str">
        <f>IF(AG207="","",VLOOKUP(AG207,[10]シフト記号表!$C$6:$L$47,10,FALSE))</f>
        <v/>
      </c>
      <c r="AH208" s="558" t="str">
        <f>IF(AH207="","",VLOOKUP(AH207,[10]シフト記号表!$C$6:$L$47,10,FALSE))</f>
        <v/>
      </c>
      <c r="AI208" s="558" t="str">
        <f>IF(AI207="","",VLOOKUP(AI207,[10]シフト記号表!$C$6:$L$47,10,FALSE))</f>
        <v/>
      </c>
      <c r="AJ208" s="559" t="str">
        <f>IF(AJ207="","",VLOOKUP(AJ207,[10]シフト記号表!$C$6:$L$47,10,FALSE))</f>
        <v/>
      </c>
      <c r="AK208" s="557" t="str">
        <f>IF(AK207="","",VLOOKUP(AK207,[10]シフト記号表!$C$6:$L$47,10,FALSE))</f>
        <v/>
      </c>
      <c r="AL208" s="558" t="str">
        <f>IF(AL207="","",VLOOKUP(AL207,[10]シフト記号表!$C$6:$L$47,10,FALSE))</f>
        <v/>
      </c>
      <c r="AM208" s="558" t="str">
        <f>IF(AM207="","",VLOOKUP(AM207,[10]シフト記号表!$C$6:$L$47,10,FALSE))</f>
        <v/>
      </c>
      <c r="AN208" s="558" t="str">
        <f>IF(AN207="","",VLOOKUP(AN207,[10]シフト記号表!$C$6:$L$47,10,FALSE))</f>
        <v/>
      </c>
      <c r="AO208" s="558" t="str">
        <f>IF(AO207="","",VLOOKUP(AO207,[10]シフト記号表!$C$6:$L$47,10,FALSE))</f>
        <v/>
      </c>
      <c r="AP208" s="558" t="str">
        <f>IF(AP207="","",VLOOKUP(AP207,[10]シフト記号表!$C$6:$L$47,10,FALSE))</f>
        <v/>
      </c>
      <c r="AQ208" s="559" t="str">
        <f>IF(AQ207="","",VLOOKUP(AQ207,[10]シフト記号表!$C$6:$L$47,10,FALSE))</f>
        <v/>
      </c>
      <c r="AR208" s="557" t="str">
        <f>IF(AR207="","",VLOOKUP(AR207,[10]シフト記号表!$C$6:$L$47,10,FALSE))</f>
        <v/>
      </c>
      <c r="AS208" s="558" t="str">
        <f>IF(AS207="","",VLOOKUP(AS207,[10]シフト記号表!$C$6:$L$47,10,FALSE))</f>
        <v/>
      </c>
      <c r="AT208" s="558" t="str">
        <f>IF(AT207="","",VLOOKUP(AT207,[10]シフト記号表!$C$6:$L$47,10,FALSE))</f>
        <v/>
      </c>
      <c r="AU208" s="558" t="str">
        <f>IF(AU207="","",VLOOKUP(AU207,[10]シフト記号表!$C$6:$L$47,10,FALSE))</f>
        <v/>
      </c>
      <c r="AV208" s="558" t="str">
        <f>IF(AV207="","",VLOOKUP(AV207,[10]シフト記号表!$C$6:$L$47,10,FALSE))</f>
        <v/>
      </c>
      <c r="AW208" s="558" t="str">
        <f>IF(AW207="","",VLOOKUP(AW207,[10]シフト記号表!$C$6:$L$47,10,FALSE))</f>
        <v/>
      </c>
      <c r="AX208" s="559" t="str">
        <f>IF(AX207="","",VLOOKUP(AX207,[10]シフト記号表!$C$6:$L$47,10,FALSE))</f>
        <v/>
      </c>
      <c r="AY208" s="557" t="str">
        <f>IF(AY207="","",VLOOKUP(AY207,[10]シフト記号表!$C$6:$L$47,10,FALSE))</f>
        <v/>
      </c>
      <c r="AZ208" s="558" t="str">
        <f>IF(AZ207="","",VLOOKUP(AZ207,[10]シフト記号表!$C$6:$L$47,10,FALSE))</f>
        <v/>
      </c>
      <c r="BA208" s="558" t="str">
        <f>IF(BA207="","",VLOOKUP(BA207,[10]シフト記号表!$C$6:$L$47,10,FALSE))</f>
        <v/>
      </c>
      <c r="BB208" s="2132">
        <f>IF($BE$3="４週",SUM(W208:AX208),IF($BE$3="暦月",SUM(W208:BA208),""))</f>
        <v>0</v>
      </c>
      <c r="BC208" s="2133"/>
      <c r="BD208" s="2134">
        <f>IF($BE$3="４週",BB208/4,IF($BE$3="暦月",(BB208/($BE$8/7)),""))</f>
        <v>0</v>
      </c>
      <c r="BE208" s="2133"/>
      <c r="BF208" s="2129"/>
      <c r="BG208" s="2130"/>
      <c r="BH208" s="2130"/>
      <c r="BI208" s="2130"/>
      <c r="BJ208" s="2131"/>
    </row>
    <row r="209" spans="2:62" ht="20.25" customHeight="1" x14ac:dyDescent="0.15">
      <c r="B209" s="2049">
        <f>B207+1</f>
        <v>98</v>
      </c>
      <c r="C209" s="2121"/>
      <c r="D209" s="2122"/>
      <c r="E209" s="761"/>
      <c r="F209" s="762"/>
      <c r="G209" s="761"/>
      <c r="H209" s="762"/>
      <c r="I209" s="2123"/>
      <c r="J209" s="2124"/>
      <c r="K209" s="2125"/>
      <c r="L209" s="2126"/>
      <c r="M209" s="2126"/>
      <c r="N209" s="2122"/>
      <c r="O209" s="2066"/>
      <c r="P209" s="2067"/>
      <c r="Q209" s="2067"/>
      <c r="R209" s="2067"/>
      <c r="S209" s="2068"/>
      <c r="T209" s="776" t="s">
        <v>887</v>
      </c>
      <c r="U209" s="777"/>
      <c r="V209" s="778"/>
      <c r="W209" s="549"/>
      <c r="X209" s="550"/>
      <c r="Y209" s="550"/>
      <c r="Z209" s="550"/>
      <c r="AA209" s="550"/>
      <c r="AB209" s="550"/>
      <c r="AC209" s="551"/>
      <c r="AD209" s="549"/>
      <c r="AE209" s="550"/>
      <c r="AF209" s="550"/>
      <c r="AG209" s="550"/>
      <c r="AH209" s="550"/>
      <c r="AI209" s="550"/>
      <c r="AJ209" s="551"/>
      <c r="AK209" s="549"/>
      <c r="AL209" s="550"/>
      <c r="AM209" s="550"/>
      <c r="AN209" s="550"/>
      <c r="AO209" s="550"/>
      <c r="AP209" s="550"/>
      <c r="AQ209" s="551"/>
      <c r="AR209" s="549"/>
      <c r="AS209" s="550"/>
      <c r="AT209" s="550"/>
      <c r="AU209" s="550"/>
      <c r="AV209" s="550"/>
      <c r="AW209" s="550"/>
      <c r="AX209" s="551"/>
      <c r="AY209" s="549"/>
      <c r="AZ209" s="550"/>
      <c r="BA209" s="772"/>
      <c r="BB209" s="2127"/>
      <c r="BC209" s="2128"/>
      <c r="BD209" s="2116"/>
      <c r="BE209" s="2117"/>
      <c r="BF209" s="2118"/>
      <c r="BG209" s="2119"/>
      <c r="BH209" s="2119"/>
      <c r="BI209" s="2119"/>
      <c r="BJ209" s="2120"/>
    </row>
    <row r="210" spans="2:62" ht="20.25" customHeight="1" x14ac:dyDescent="0.15">
      <c r="B210" s="2050"/>
      <c r="C210" s="2135"/>
      <c r="D210" s="2136"/>
      <c r="E210" s="779"/>
      <c r="F210" s="780">
        <f>C209</f>
        <v>0</v>
      </c>
      <c r="G210" s="779"/>
      <c r="H210" s="780">
        <f>I209</f>
        <v>0</v>
      </c>
      <c r="I210" s="2137"/>
      <c r="J210" s="2138"/>
      <c r="K210" s="2139"/>
      <c r="L210" s="2140"/>
      <c r="M210" s="2140"/>
      <c r="N210" s="2136"/>
      <c r="O210" s="2066"/>
      <c r="P210" s="2067"/>
      <c r="Q210" s="2067"/>
      <c r="R210" s="2067"/>
      <c r="S210" s="2068"/>
      <c r="T210" s="773" t="s">
        <v>888</v>
      </c>
      <c r="U210" s="774"/>
      <c r="V210" s="775"/>
      <c r="W210" s="557" t="str">
        <f>IF(W209="","",VLOOKUP(W209,[10]シフト記号表!$C$6:$L$47,10,FALSE))</f>
        <v/>
      </c>
      <c r="X210" s="558" t="str">
        <f>IF(X209="","",VLOOKUP(X209,[10]シフト記号表!$C$6:$L$47,10,FALSE))</f>
        <v/>
      </c>
      <c r="Y210" s="558" t="str">
        <f>IF(Y209="","",VLOOKUP(Y209,[10]シフト記号表!$C$6:$L$47,10,FALSE))</f>
        <v/>
      </c>
      <c r="Z210" s="558" t="str">
        <f>IF(Z209="","",VLOOKUP(Z209,[10]シフト記号表!$C$6:$L$47,10,FALSE))</f>
        <v/>
      </c>
      <c r="AA210" s="558" t="str">
        <f>IF(AA209="","",VLOOKUP(AA209,[10]シフト記号表!$C$6:$L$47,10,FALSE))</f>
        <v/>
      </c>
      <c r="AB210" s="558" t="str">
        <f>IF(AB209="","",VLOOKUP(AB209,[10]シフト記号表!$C$6:$L$47,10,FALSE))</f>
        <v/>
      </c>
      <c r="AC210" s="559" t="str">
        <f>IF(AC209="","",VLOOKUP(AC209,[10]シフト記号表!$C$6:$L$47,10,FALSE))</f>
        <v/>
      </c>
      <c r="AD210" s="557" t="str">
        <f>IF(AD209="","",VLOOKUP(AD209,[10]シフト記号表!$C$6:$L$47,10,FALSE))</f>
        <v/>
      </c>
      <c r="AE210" s="558" t="str">
        <f>IF(AE209="","",VLOOKUP(AE209,[10]シフト記号表!$C$6:$L$47,10,FALSE))</f>
        <v/>
      </c>
      <c r="AF210" s="558" t="str">
        <f>IF(AF209="","",VLOOKUP(AF209,[10]シフト記号表!$C$6:$L$47,10,FALSE))</f>
        <v/>
      </c>
      <c r="AG210" s="558" t="str">
        <f>IF(AG209="","",VLOOKUP(AG209,[10]シフト記号表!$C$6:$L$47,10,FALSE))</f>
        <v/>
      </c>
      <c r="AH210" s="558" t="str">
        <f>IF(AH209="","",VLOOKUP(AH209,[10]シフト記号表!$C$6:$L$47,10,FALSE))</f>
        <v/>
      </c>
      <c r="AI210" s="558" t="str">
        <f>IF(AI209="","",VLOOKUP(AI209,[10]シフト記号表!$C$6:$L$47,10,FALSE))</f>
        <v/>
      </c>
      <c r="AJ210" s="559" t="str">
        <f>IF(AJ209="","",VLOOKUP(AJ209,[10]シフト記号表!$C$6:$L$47,10,FALSE))</f>
        <v/>
      </c>
      <c r="AK210" s="557" t="str">
        <f>IF(AK209="","",VLOOKUP(AK209,[10]シフト記号表!$C$6:$L$47,10,FALSE))</f>
        <v/>
      </c>
      <c r="AL210" s="558" t="str">
        <f>IF(AL209="","",VLOOKUP(AL209,[10]シフト記号表!$C$6:$L$47,10,FALSE))</f>
        <v/>
      </c>
      <c r="AM210" s="558" t="str">
        <f>IF(AM209="","",VLOOKUP(AM209,[10]シフト記号表!$C$6:$L$47,10,FALSE))</f>
        <v/>
      </c>
      <c r="AN210" s="558" t="str">
        <f>IF(AN209="","",VLOOKUP(AN209,[10]シフト記号表!$C$6:$L$47,10,FALSE))</f>
        <v/>
      </c>
      <c r="AO210" s="558" t="str">
        <f>IF(AO209="","",VLOOKUP(AO209,[10]シフト記号表!$C$6:$L$47,10,FALSE))</f>
        <v/>
      </c>
      <c r="AP210" s="558" t="str">
        <f>IF(AP209="","",VLOOKUP(AP209,[10]シフト記号表!$C$6:$L$47,10,FALSE))</f>
        <v/>
      </c>
      <c r="AQ210" s="559" t="str">
        <f>IF(AQ209="","",VLOOKUP(AQ209,[10]シフト記号表!$C$6:$L$47,10,FALSE))</f>
        <v/>
      </c>
      <c r="AR210" s="557" t="str">
        <f>IF(AR209="","",VLOOKUP(AR209,[10]シフト記号表!$C$6:$L$47,10,FALSE))</f>
        <v/>
      </c>
      <c r="AS210" s="558" t="str">
        <f>IF(AS209="","",VLOOKUP(AS209,[10]シフト記号表!$C$6:$L$47,10,FALSE))</f>
        <v/>
      </c>
      <c r="AT210" s="558" t="str">
        <f>IF(AT209="","",VLOOKUP(AT209,[10]シフト記号表!$C$6:$L$47,10,FALSE))</f>
        <v/>
      </c>
      <c r="AU210" s="558" t="str">
        <f>IF(AU209="","",VLOOKUP(AU209,[10]シフト記号表!$C$6:$L$47,10,FALSE))</f>
        <v/>
      </c>
      <c r="AV210" s="558" t="str">
        <f>IF(AV209="","",VLOOKUP(AV209,[10]シフト記号表!$C$6:$L$47,10,FALSE))</f>
        <v/>
      </c>
      <c r="AW210" s="558" t="str">
        <f>IF(AW209="","",VLOOKUP(AW209,[10]シフト記号表!$C$6:$L$47,10,FALSE))</f>
        <v/>
      </c>
      <c r="AX210" s="559" t="str">
        <f>IF(AX209="","",VLOOKUP(AX209,[10]シフト記号表!$C$6:$L$47,10,FALSE))</f>
        <v/>
      </c>
      <c r="AY210" s="557" t="str">
        <f>IF(AY209="","",VLOOKUP(AY209,[10]シフト記号表!$C$6:$L$47,10,FALSE))</f>
        <v/>
      </c>
      <c r="AZ210" s="558" t="str">
        <f>IF(AZ209="","",VLOOKUP(AZ209,[10]シフト記号表!$C$6:$L$47,10,FALSE))</f>
        <v/>
      </c>
      <c r="BA210" s="558" t="str">
        <f>IF(BA209="","",VLOOKUP(BA209,[10]シフト記号表!$C$6:$L$47,10,FALSE))</f>
        <v/>
      </c>
      <c r="BB210" s="2132">
        <f>IF($BE$3="４週",SUM(W210:AX210),IF($BE$3="暦月",SUM(W210:BA210),""))</f>
        <v>0</v>
      </c>
      <c r="BC210" s="2133"/>
      <c r="BD210" s="2134">
        <f>IF($BE$3="４週",BB210/4,IF($BE$3="暦月",(BB210/($BE$8/7)),""))</f>
        <v>0</v>
      </c>
      <c r="BE210" s="2133"/>
      <c r="BF210" s="2129"/>
      <c r="BG210" s="2130"/>
      <c r="BH210" s="2130"/>
      <c r="BI210" s="2130"/>
      <c r="BJ210" s="2131"/>
    </row>
    <row r="211" spans="2:62" ht="20.25" customHeight="1" x14ac:dyDescent="0.15">
      <c r="B211" s="2049">
        <f>B209+1</f>
        <v>99</v>
      </c>
      <c r="C211" s="2121"/>
      <c r="D211" s="2122"/>
      <c r="E211" s="761"/>
      <c r="F211" s="762"/>
      <c r="G211" s="761"/>
      <c r="H211" s="762"/>
      <c r="I211" s="2123"/>
      <c r="J211" s="2124"/>
      <c r="K211" s="2125"/>
      <c r="L211" s="2126"/>
      <c r="M211" s="2126"/>
      <c r="N211" s="2122"/>
      <c r="O211" s="2066"/>
      <c r="P211" s="2067"/>
      <c r="Q211" s="2067"/>
      <c r="R211" s="2067"/>
      <c r="S211" s="2068"/>
      <c r="T211" s="776" t="s">
        <v>887</v>
      </c>
      <c r="U211" s="777"/>
      <c r="V211" s="778"/>
      <c r="W211" s="549"/>
      <c r="X211" s="550"/>
      <c r="Y211" s="550"/>
      <c r="Z211" s="550"/>
      <c r="AA211" s="550"/>
      <c r="AB211" s="550"/>
      <c r="AC211" s="551"/>
      <c r="AD211" s="549"/>
      <c r="AE211" s="550"/>
      <c r="AF211" s="550"/>
      <c r="AG211" s="550"/>
      <c r="AH211" s="550"/>
      <c r="AI211" s="550"/>
      <c r="AJ211" s="551"/>
      <c r="AK211" s="549"/>
      <c r="AL211" s="550"/>
      <c r="AM211" s="550"/>
      <c r="AN211" s="550"/>
      <c r="AO211" s="550"/>
      <c r="AP211" s="550"/>
      <c r="AQ211" s="551"/>
      <c r="AR211" s="549"/>
      <c r="AS211" s="550"/>
      <c r="AT211" s="550"/>
      <c r="AU211" s="550"/>
      <c r="AV211" s="550"/>
      <c r="AW211" s="550"/>
      <c r="AX211" s="551"/>
      <c r="AY211" s="549"/>
      <c r="AZ211" s="550"/>
      <c r="BA211" s="772"/>
      <c r="BB211" s="2127"/>
      <c r="BC211" s="2128"/>
      <c r="BD211" s="2116"/>
      <c r="BE211" s="2117"/>
      <c r="BF211" s="2118"/>
      <c r="BG211" s="2119"/>
      <c r="BH211" s="2119"/>
      <c r="BI211" s="2119"/>
      <c r="BJ211" s="2120"/>
    </row>
    <row r="212" spans="2:62" ht="20.25" customHeight="1" x14ac:dyDescent="0.15">
      <c r="B212" s="2050"/>
      <c r="C212" s="2135"/>
      <c r="D212" s="2136"/>
      <c r="E212" s="779"/>
      <c r="F212" s="780">
        <f>C211</f>
        <v>0</v>
      </c>
      <c r="G212" s="779"/>
      <c r="H212" s="780">
        <f>I211</f>
        <v>0</v>
      </c>
      <c r="I212" s="2137"/>
      <c r="J212" s="2138"/>
      <c r="K212" s="2139"/>
      <c r="L212" s="2140"/>
      <c r="M212" s="2140"/>
      <c r="N212" s="2136"/>
      <c r="O212" s="2066"/>
      <c r="P212" s="2067"/>
      <c r="Q212" s="2067"/>
      <c r="R212" s="2067"/>
      <c r="S212" s="2068"/>
      <c r="T212" s="773" t="s">
        <v>888</v>
      </c>
      <c r="U212" s="774"/>
      <c r="V212" s="775"/>
      <c r="W212" s="557" t="str">
        <f>IF(W211="","",VLOOKUP(W211,[10]シフト記号表!$C$6:$L$47,10,FALSE))</f>
        <v/>
      </c>
      <c r="X212" s="558" t="str">
        <f>IF(X211="","",VLOOKUP(X211,[10]シフト記号表!$C$6:$L$47,10,FALSE))</f>
        <v/>
      </c>
      <c r="Y212" s="558" t="str">
        <f>IF(Y211="","",VLOOKUP(Y211,[10]シフト記号表!$C$6:$L$47,10,FALSE))</f>
        <v/>
      </c>
      <c r="Z212" s="558" t="str">
        <f>IF(Z211="","",VLOOKUP(Z211,[10]シフト記号表!$C$6:$L$47,10,FALSE))</f>
        <v/>
      </c>
      <c r="AA212" s="558" t="str">
        <f>IF(AA211="","",VLOOKUP(AA211,[10]シフト記号表!$C$6:$L$47,10,FALSE))</f>
        <v/>
      </c>
      <c r="AB212" s="558" t="str">
        <f>IF(AB211="","",VLOOKUP(AB211,[10]シフト記号表!$C$6:$L$47,10,FALSE))</f>
        <v/>
      </c>
      <c r="AC212" s="559" t="str">
        <f>IF(AC211="","",VLOOKUP(AC211,[10]シフト記号表!$C$6:$L$47,10,FALSE))</f>
        <v/>
      </c>
      <c r="AD212" s="557" t="str">
        <f>IF(AD211="","",VLOOKUP(AD211,[10]シフト記号表!$C$6:$L$47,10,FALSE))</f>
        <v/>
      </c>
      <c r="AE212" s="558" t="str">
        <f>IF(AE211="","",VLOOKUP(AE211,[10]シフト記号表!$C$6:$L$47,10,FALSE))</f>
        <v/>
      </c>
      <c r="AF212" s="558" t="str">
        <f>IF(AF211="","",VLOOKUP(AF211,[10]シフト記号表!$C$6:$L$47,10,FALSE))</f>
        <v/>
      </c>
      <c r="AG212" s="558" t="str">
        <f>IF(AG211="","",VLOOKUP(AG211,[10]シフト記号表!$C$6:$L$47,10,FALSE))</f>
        <v/>
      </c>
      <c r="AH212" s="558" t="str">
        <f>IF(AH211="","",VLOOKUP(AH211,[10]シフト記号表!$C$6:$L$47,10,FALSE))</f>
        <v/>
      </c>
      <c r="AI212" s="558" t="str">
        <f>IF(AI211="","",VLOOKUP(AI211,[10]シフト記号表!$C$6:$L$47,10,FALSE))</f>
        <v/>
      </c>
      <c r="AJ212" s="559" t="str">
        <f>IF(AJ211="","",VLOOKUP(AJ211,[10]シフト記号表!$C$6:$L$47,10,FALSE))</f>
        <v/>
      </c>
      <c r="AK212" s="557" t="str">
        <f>IF(AK211="","",VLOOKUP(AK211,[10]シフト記号表!$C$6:$L$47,10,FALSE))</f>
        <v/>
      </c>
      <c r="AL212" s="558" t="str">
        <f>IF(AL211="","",VLOOKUP(AL211,[10]シフト記号表!$C$6:$L$47,10,FALSE))</f>
        <v/>
      </c>
      <c r="AM212" s="558" t="str">
        <f>IF(AM211="","",VLOOKUP(AM211,[10]シフト記号表!$C$6:$L$47,10,FALSE))</f>
        <v/>
      </c>
      <c r="AN212" s="558" t="str">
        <f>IF(AN211="","",VLOOKUP(AN211,[10]シフト記号表!$C$6:$L$47,10,FALSE))</f>
        <v/>
      </c>
      <c r="AO212" s="558" t="str">
        <f>IF(AO211="","",VLOOKUP(AO211,[10]シフト記号表!$C$6:$L$47,10,FALSE))</f>
        <v/>
      </c>
      <c r="AP212" s="558" t="str">
        <f>IF(AP211="","",VLOOKUP(AP211,[10]シフト記号表!$C$6:$L$47,10,FALSE))</f>
        <v/>
      </c>
      <c r="AQ212" s="559" t="str">
        <f>IF(AQ211="","",VLOOKUP(AQ211,[10]シフト記号表!$C$6:$L$47,10,FALSE))</f>
        <v/>
      </c>
      <c r="AR212" s="557" t="str">
        <f>IF(AR211="","",VLOOKUP(AR211,[10]シフト記号表!$C$6:$L$47,10,FALSE))</f>
        <v/>
      </c>
      <c r="AS212" s="558" t="str">
        <f>IF(AS211="","",VLOOKUP(AS211,[10]シフト記号表!$C$6:$L$47,10,FALSE))</f>
        <v/>
      </c>
      <c r="AT212" s="558" t="str">
        <f>IF(AT211="","",VLOOKUP(AT211,[10]シフト記号表!$C$6:$L$47,10,FALSE))</f>
        <v/>
      </c>
      <c r="AU212" s="558" t="str">
        <f>IF(AU211="","",VLOOKUP(AU211,[10]シフト記号表!$C$6:$L$47,10,FALSE))</f>
        <v/>
      </c>
      <c r="AV212" s="558" t="str">
        <f>IF(AV211="","",VLOOKUP(AV211,[10]シフト記号表!$C$6:$L$47,10,FALSE))</f>
        <v/>
      </c>
      <c r="AW212" s="558" t="str">
        <f>IF(AW211="","",VLOOKUP(AW211,[10]シフト記号表!$C$6:$L$47,10,FALSE))</f>
        <v/>
      </c>
      <c r="AX212" s="559" t="str">
        <f>IF(AX211="","",VLOOKUP(AX211,[10]シフト記号表!$C$6:$L$47,10,FALSE))</f>
        <v/>
      </c>
      <c r="AY212" s="557" t="str">
        <f>IF(AY211="","",VLOOKUP(AY211,[10]シフト記号表!$C$6:$L$47,10,FALSE))</f>
        <v/>
      </c>
      <c r="AZ212" s="558" t="str">
        <f>IF(AZ211="","",VLOOKUP(AZ211,[10]シフト記号表!$C$6:$L$47,10,FALSE))</f>
        <v/>
      </c>
      <c r="BA212" s="558" t="str">
        <f>IF(BA211="","",VLOOKUP(BA211,[10]シフト記号表!$C$6:$L$47,10,FALSE))</f>
        <v/>
      </c>
      <c r="BB212" s="2132">
        <f>IF($BE$3="４週",SUM(W212:AX212),IF($BE$3="暦月",SUM(W212:BA212),""))</f>
        <v>0</v>
      </c>
      <c r="BC212" s="2133"/>
      <c r="BD212" s="2134">
        <f>IF($BE$3="４週",BB212/4,IF($BE$3="暦月",(BB212/($BE$8/7)),""))</f>
        <v>0</v>
      </c>
      <c r="BE212" s="2133"/>
      <c r="BF212" s="2129"/>
      <c r="BG212" s="2130"/>
      <c r="BH212" s="2130"/>
      <c r="BI212" s="2130"/>
      <c r="BJ212" s="2131"/>
    </row>
    <row r="213" spans="2:62" ht="20.25" customHeight="1" x14ac:dyDescent="0.15">
      <c r="B213" s="2049">
        <f>B211+1</f>
        <v>100</v>
      </c>
      <c r="C213" s="2121"/>
      <c r="D213" s="2122"/>
      <c r="E213" s="767"/>
      <c r="F213" s="768"/>
      <c r="G213" s="767"/>
      <c r="H213" s="768"/>
      <c r="I213" s="2123"/>
      <c r="J213" s="2124"/>
      <c r="K213" s="2125"/>
      <c r="L213" s="2126"/>
      <c r="M213" s="2126"/>
      <c r="N213" s="2122"/>
      <c r="O213" s="2066"/>
      <c r="P213" s="2067"/>
      <c r="Q213" s="2067"/>
      <c r="R213" s="2067"/>
      <c r="S213" s="2068"/>
      <c r="T213" s="769" t="s">
        <v>887</v>
      </c>
      <c r="U213" s="770"/>
      <c r="V213" s="771"/>
      <c r="W213" s="549"/>
      <c r="X213" s="550"/>
      <c r="Y213" s="550"/>
      <c r="Z213" s="550"/>
      <c r="AA213" s="550"/>
      <c r="AB213" s="550"/>
      <c r="AC213" s="551"/>
      <c r="AD213" s="549"/>
      <c r="AE213" s="550"/>
      <c r="AF213" s="550"/>
      <c r="AG213" s="550"/>
      <c r="AH213" s="550"/>
      <c r="AI213" s="550"/>
      <c r="AJ213" s="551"/>
      <c r="AK213" s="549"/>
      <c r="AL213" s="550"/>
      <c r="AM213" s="550"/>
      <c r="AN213" s="550"/>
      <c r="AO213" s="550"/>
      <c r="AP213" s="550"/>
      <c r="AQ213" s="551"/>
      <c r="AR213" s="549"/>
      <c r="AS213" s="550"/>
      <c r="AT213" s="550"/>
      <c r="AU213" s="550"/>
      <c r="AV213" s="550"/>
      <c r="AW213" s="550"/>
      <c r="AX213" s="551"/>
      <c r="AY213" s="549"/>
      <c r="AZ213" s="550"/>
      <c r="BA213" s="772"/>
      <c r="BB213" s="2127"/>
      <c r="BC213" s="2128"/>
      <c r="BD213" s="2116"/>
      <c r="BE213" s="2117"/>
      <c r="BF213" s="2118"/>
      <c r="BG213" s="2119"/>
      <c r="BH213" s="2119"/>
      <c r="BI213" s="2119"/>
      <c r="BJ213" s="2120"/>
    </row>
    <row r="214" spans="2:62" ht="20.25" customHeight="1" thickBot="1" x14ac:dyDescent="0.2">
      <c r="B214" s="2147"/>
      <c r="C214" s="2148"/>
      <c r="D214" s="2149"/>
      <c r="E214" s="781"/>
      <c r="F214" s="782">
        <f>C213</f>
        <v>0</v>
      </c>
      <c r="G214" s="781"/>
      <c r="H214" s="782">
        <f>I213</f>
        <v>0</v>
      </c>
      <c r="I214" s="2150"/>
      <c r="J214" s="2151"/>
      <c r="K214" s="2152"/>
      <c r="L214" s="2153"/>
      <c r="M214" s="2153"/>
      <c r="N214" s="2149"/>
      <c r="O214" s="2154"/>
      <c r="P214" s="2155"/>
      <c r="Q214" s="2155"/>
      <c r="R214" s="2155"/>
      <c r="S214" s="2156"/>
      <c r="T214" s="784" t="s">
        <v>888</v>
      </c>
      <c r="U214" s="785"/>
      <c r="V214" s="786"/>
      <c r="W214" s="787" t="str">
        <f>IF(W213="","",VLOOKUP(W213,[10]シフト記号表!$C$6:$L$47,10,FALSE))</f>
        <v/>
      </c>
      <c r="X214" s="788" t="str">
        <f>IF(X213="","",VLOOKUP(X213,[10]シフト記号表!$C$6:$L$47,10,FALSE))</f>
        <v/>
      </c>
      <c r="Y214" s="788" t="str">
        <f>IF(Y213="","",VLOOKUP(Y213,[10]シフト記号表!$C$6:$L$47,10,FALSE))</f>
        <v/>
      </c>
      <c r="Z214" s="788" t="str">
        <f>IF(Z213="","",VLOOKUP(Z213,[10]シフト記号表!$C$6:$L$47,10,FALSE))</f>
        <v/>
      </c>
      <c r="AA214" s="788" t="str">
        <f>IF(AA213="","",VLOOKUP(AA213,[10]シフト記号表!$C$6:$L$47,10,FALSE))</f>
        <v/>
      </c>
      <c r="AB214" s="788" t="str">
        <f>IF(AB213="","",VLOOKUP(AB213,[10]シフト記号表!$C$6:$L$47,10,FALSE))</f>
        <v/>
      </c>
      <c r="AC214" s="789" t="str">
        <f>IF(AC213="","",VLOOKUP(AC213,[10]シフト記号表!$C$6:$L$47,10,FALSE))</f>
        <v/>
      </c>
      <c r="AD214" s="787" t="str">
        <f>IF(AD213="","",VLOOKUP(AD213,[10]シフト記号表!$C$6:$L$47,10,FALSE))</f>
        <v/>
      </c>
      <c r="AE214" s="788" t="str">
        <f>IF(AE213="","",VLOOKUP(AE213,[10]シフト記号表!$C$6:$L$47,10,FALSE))</f>
        <v/>
      </c>
      <c r="AF214" s="788" t="str">
        <f>IF(AF213="","",VLOOKUP(AF213,[10]シフト記号表!$C$6:$L$47,10,FALSE))</f>
        <v/>
      </c>
      <c r="AG214" s="788" t="str">
        <f>IF(AG213="","",VLOOKUP(AG213,[10]シフト記号表!$C$6:$L$47,10,FALSE))</f>
        <v/>
      </c>
      <c r="AH214" s="788" t="str">
        <f>IF(AH213="","",VLOOKUP(AH213,[10]シフト記号表!$C$6:$L$47,10,FALSE))</f>
        <v/>
      </c>
      <c r="AI214" s="788" t="str">
        <f>IF(AI213="","",VLOOKUP(AI213,[10]シフト記号表!$C$6:$L$47,10,FALSE))</f>
        <v/>
      </c>
      <c r="AJ214" s="789" t="str">
        <f>IF(AJ213="","",VLOOKUP(AJ213,[10]シフト記号表!$C$6:$L$47,10,FALSE))</f>
        <v/>
      </c>
      <c r="AK214" s="787" t="str">
        <f>IF(AK213="","",VLOOKUP(AK213,[10]シフト記号表!$C$6:$L$47,10,FALSE))</f>
        <v/>
      </c>
      <c r="AL214" s="788" t="str">
        <f>IF(AL213="","",VLOOKUP(AL213,[10]シフト記号表!$C$6:$L$47,10,FALSE))</f>
        <v/>
      </c>
      <c r="AM214" s="788" t="str">
        <f>IF(AM213="","",VLOOKUP(AM213,[10]シフト記号表!$C$6:$L$47,10,FALSE))</f>
        <v/>
      </c>
      <c r="AN214" s="788" t="str">
        <f>IF(AN213="","",VLOOKUP(AN213,[10]シフト記号表!$C$6:$L$47,10,FALSE))</f>
        <v/>
      </c>
      <c r="AO214" s="788" t="str">
        <f>IF(AO213="","",VLOOKUP(AO213,[10]シフト記号表!$C$6:$L$47,10,FALSE))</f>
        <v/>
      </c>
      <c r="AP214" s="788" t="str">
        <f>IF(AP213="","",VLOOKUP(AP213,[10]シフト記号表!$C$6:$L$47,10,FALSE))</f>
        <v/>
      </c>
      <c r="AQ214" s="789" t="str">
        <f>IF(AQ213="","",VLOOKUP(AQ213,[10]シフト記号表!$C$6:$L$47,10,FALSE))</f>
        <v/>
      </c>
      <c r="AR214" s="787" t="str">
        <f>IF(AR213="","",VLOOKUP(AR213,[10]シフト記号表!$C$6:$L$47,10,FALSE))</f>
        <v/>
      </c>
      <c r="AS214" s="788" t="str">
        <f>IF(AS213="","",VLOOKUP(AS213,[10]シフト記号表!$C$6:$L$47,10,FALSE))</f>
        <v/>
      </c>
      <c r="AT214" s="788" t="str">
        <f>IF(AT213="","",VLOOKUP(AT213,[10]シフト記号表!$C$6:$L$47,10,FALSE))</f>
        <v/>
      </c>
      <c r="AU214" s="788" t="str">
        <f>IF(AU213="","",VLOOKUP(AU213,[10]シフト記号表!$C$6:$L$47,10,FALSE))</f>
        <v/>
      </c>
      <c r="AV214" s="788" t="str">
        <f>IF(AV213="","",VLOOKUP(AV213,[10]シフト記号表!$C$6:$L$47,10,FALSE))</f>
        <v/>
      </c>
      <c r="AW214" s="788" t="str">
        <f>IF(AW213="","",VLOOKUP(AW213,[10]シフト記号表!$C$6:$L$47,10,FALSE))</f>
        <v/>
      </c>
      <c r="AX214" s="789" t="str">
        <f>IF(AX213="","",VLOOKUP(AX213,[10]シフト記号表!$C$6:$L$47,10,FALSE))</f>
        <v/>
      </c>
      <c r="AY214" s="787" t="str">
        <f>IF(AY213="","",VLOOKUP(AY213,[10]シフト記号表!$C$6:$L$47,10,FALSE))</f>
        <v/>
      </c>
      <c r="AZ214" s="788" t="str">
        <f>IF(AZ213="","",VLOOKUP(AZ213,[10]シフト記号表!$C$6:$L$47,10,FALSE))</f>
        <v/>
      </c>
      <c r="BA214" s="788" t="str">
        <f>IF(BA213="","",VLOOKUP(BA213,[10]シフト記号表!$C$6:$L$47,10,FALSE))</f>
        <v/>
      </c>
      <c r="BB214" s="2144">
        <f>IF($BE$3="４週",SUM(W214:AX214),IF($BE$3="暦月",SUM(W214:BA214),""))</f>
        <v>0</v>
      </c>
      <c r="BC214" s="2145"/>
      <c r="BD214" s="2146">
        <f>IF($BE$3="４週",BB214/4,IF($BE$3="暦月",(BB214/($BE$8/7)),""))</f>
        <v>0</v>
      </c>
      <c r="BE214" s="2145"/>
      <c r="BF214" s="2141"/>
      <c r="BG214" s="2142"/>
      <c r="BH214" s="2142"/>
      <c r="BI214" s="2142"/>
      <c r="BJ214" s="2143"/>
    </row>
    <row r="215" spans="2:62" ht="20.25" customHeight="1" x14ac:dyDescent="0.15">
      <c r="B215" s="790"/>
      <c r="C215" s="791"/>
      <c r="D215" s="791"/>
      <c r="E215" s="791"/>
      <c r="F215" s="791"/>
      <c r="G215" s="791"/>
      <c r="H215" s="791"/>
      <c r="I215" s="792"/>
      <c r="J215" s="792"/>
      <c r="K215" s="791"/>
      <c r="L215" s="791"/>
      <c r="M215" s="791"/>
      <c r="N215" s="791"/>
      <c r="O215" s="793"/>
      <c r="P215" s="793"/>
      <c r="Q215" s="793"/>
      <c r="R215" s="794"/>
      <c r="S215" s="794"/>
      <c r="T215" s="794"/>
      <c r="U215" s="795"/>
      <c r="V215" s="796"/>
      <c r="W215" s="797"/>
      <c r="X215" s="797"/>
      <c r="Y215" s="797"/>
      <c r="Z215" s="797"/>
      <c r="AA215" s="797"/>
      <c r="AB215" s="797"/>
      <c r="AC215" s="797"/>
      <c r="AD215" s="797"/>
      <c r="AE215" s="797"/>
      <c r="AF215" s="797"/>
      <c r="AG215" s="797"/>
      <c r="AH215" s="797"/>
      <c r="AI215" s="797"/>
      <c r="AJ215" s="797"/>
      <c r="AK215" s="797"/>
      <c r="AL215" s="797"/>
      <c r="AM215" s="797"/>
      <c r="AN215" s="797"/>
      <c r="AO215" s="797"/>
      <c r="AP215" s="797"/>
      <c r="AQ215" s="797"/>
      <c r="AR215" s="797"/>
      <c r="AS215" s="797"/>
      <c r="AT215" s="797"/>
      <c r="AU215" s="797"/>
      <c r="AV215" s="797"/>
      <c r="AW215" s="797"/>
      <c r="AX215" s="797"/>
      <c r="AY215" s="797"/>
      <c r="AZ215" s="797"/>
      <c r="BA215" s="797"/>
      <c r="BB215" s="797"/>
      <c r="BC215" s="797"/>
      <c r="BD215" s="798"/>
      <c r="BE215" s="798"/>
      <c r="BF215" s="793"/>
      <c r="BG215" s="793"/>
      <c r="BH215" s="793"/>
      <c r="BI215" s="793"/>
      <c r="BJ215" s="793"/>
    </row>
    <row r="216" spans="2:62" ht="20.25" customHeight="1" x14ac:dyDescent="0.15">
      <c r="B216" s="790"/>
      <c r="C216" s="791"/>
      <c r="D216" s="791"/>
      <c r="E216" s="791"/>
      <c r="F216" s="791"/>
      <c r="G216" s="791"/>
      <c r="H216" s="791"/>
      <c r="I216" s="895"/>
      <c r="J216" s="896" t="s">
        <v>945</v>
      </c>
      <c r="K216" s="896"/>
      <c r="L216" s="896"/>
      <c r="M216" s="896"/>
      <c r="N216" s="896"/>
      <c r="O216" s="896"/>
      <c r="P216" s="896"/>
      <c r="Q216" s="896"/>
      <c r="R216" s="896"/>
      <c r="S216" s="896"/>
      <c r="T216" s="897"/>
      <c r="U216" s="896"/>
      <c r="V216" s="896"/>
      <c r="W216" s="896"/>
      <c r="X216" s="896"/>
      <c r="Y216" s="896"/>
      <c r="Z216" s="898"/>
      <c r="AA216" s="898"/>
      <c r="AB216" s="898"/>
      <c r="AC216" s="898"/>
      <c r="AD216" s="898"/>
      <c r="AE216" s="898"/>
      <c r="AF216" s="898"/>
      <c r="AG216" s="898"/>
      <c r="AH216" s="898"/>
      <c r="AI216" s="898"/>
      <c r="AJ216" s="898"/>
      <c r="AK216" s="898"/>
      <c r="AL216" s="898"/>
      <c r="AM216" s="898"/>
      <c r="AN216" s="898"/>
      <c r="AO216" s="898"/>
      <c r="AP216" s="898"/>
      <c r="AQ216" s="898"/>
      <c r="AR216" s="898"/>
      <c r="AS216" s="898"/>
      <c r="AT216" s="898"/>
      <c r="AU216" s="898"/>
      <c r="AV216" s="898"/>
      <c r="AW216" s="898"/>
      <c r="AX216" s="898"/>
      <c r="AY216" s="898"/>
      <c r="AZ216" s="898"/>
      <c r="BA216" s="898"/>
      <c r="BB216" s="898"/>
      <c r="BC216" s="898"/>
      <c r="BD216" s="899"/>
      <c r="BE216" s="798"/>
      <c r="BF216" s="793"/>
      <c r="BG216" s="793"/>
      <c r="BH216" s="793"/>
      <c r="BI216" s="793"/>
      <c r="BJ216" s="793"/>
    </row>
    <row r="217" spans="2:62" ht="20.25" customHeight="1" x14ac:dyDescent="0.15">
      <c r="B217" s="790"/>
      <c r="C217" s="791"/>
      <c r="D217" s="791"/>
      <c r="E217" s="791"/>
      <c r="F217" s="791"/>
      <c r="G217" s="791"/>
      <c r="H217" s="791"/>
      <c r="I217" s="895"/>
      <c r="J217" s="896"/>
      <c r="K217" s="896"/>
      <c r="L217" s="896"/>
      <c r="M217" s="896"/>
      <c r="N217" s="896"/>
      <c r="O217" s="896"/>
      <c r="P217" s="896"/>
      <c r="Q217" s="896"/>
      <c r="R217" s="896"/>
      <c r="S217" s="896"/>
      <c r="T217" s="897"/>
      <c r="U217" s="896"/>
      <c r="V217" s="896"/>
      <c r="W217" s="896"/>
      <c r="X217" s="896"/>
      <c r="Y217" s="896"/>
      <c r="Z217" s="898"/>
      <c r="AA217" s="896" t="s">
        <v>691</v>
      </c>
      <c r="AB217" s="896"/>
      <c r="AC217" s="896"/>
      <c r="AD217" s="896"/>
      <c r="AE217" s="896"/>
      <c r="AF217" s="896"/>
      <c r="AG217" s="898"/>
      <c r="AH217" s="898"/>
      <c r="AI217" s="898"/>
      <c r="AJ217" s="898"/>
      <c r="AK217" s="898"/>
      <c r="AL217" s="898"/>
      <c r="AM217" s="898"/>
      <c r="AN217" s="899"/>
      <c r="AO217" s="798"/>
      <c r="AP217" s="2387"/>
      <c r="AQ217" s="2387"/>
      <c r="AR217" s="2387"/>
      <c r="AS217" s="2387"/>
      <c r="AT217" s="793"/>
    </row>
    <row r="218" spans="2:62" ht="20.25" customHeight="1" x14ac:dyDescent="0.15">
      <c r="B218" s="790"/>
      <c r="C218" s="791"/>
      <c r="D218" s="791"/>
      <c r="E218" s="791"/>
      <c r="F218" s="791"/>
      <c r="G218" s="791"/>
      <c r="H218" s="791"/>
      <c r="I218" s="895"/>
      <c r="J218" s="896"/>
      <c r="K218" s="2388" t="s">
        <v>692</v>
      </c>
      <c r="L218" s="2388"/>
      <c r="M218" s="2388" t="s">
        <v>693</v>
      </c>
      <c r="N218" s="2388"/>
      <c r="O218" s="2388"/>
      <c r="P218" s="2388"/>
      <c r="Q218" s="896"/>
      <c r="R218" s="2383" t="s">
        <v>694</v>
      </c>
      <c r="S218" s="2383"/>
      <c r="T218" s="2383"/>
      <c r="U218" s="2383"/>
      <c r="V218" s="605"/>
      <c r="W218" s="900" t="s">
        <v>695</v>
      </c>
      <c r="X218" s="900"/>
      <c r="Y218" s="725"/>
      <c r="Z218" s="898"/>
      <c r="AA218" s="2394" t="s">
        <v>696</v>
      </c>
      <c r="AB218" s="2394"/>
      <c r="AC218" s="2394" t="s">
        <v>697</v>
      </c>
      <c r="AD218" s="2394"/>
      <c r="AE218" s="2394"/>
      <c r="AF218" s="2394"/>
      <c r="AG218" s="898"/>
      <c r="AH218" s="898"/>
      <c r="AI218" s="898"/>
      <c r="AJ218" s="898"/>
      <c r="AK218" s="898"/>
      <c r="AL218" s="898"/>
      <c r="AM218" s="898"/>
      <c r="AN218" s="899"/>
      <c r="AO218" s="798"/>
      <c r="AP218" s="2384"/>
      <c r="AQ218" s="2384"/>
      <c r="AR218" s="2384"/>
      <c r="AS218" s="2384"/>
      <c r="AT218" s="793"/>
    </row>
    <row r="219" spans="2:62" ht="20.25" customHeight="1" x14ac:dyDescent="0.15">
      <c r="B219" s="790"/>
      <c r="C219" s="791"/>
      <c r="D219" s="791"/>
      <c r="E219" s="791"/>
      <c r="F219" s="791"/>
      <c r="G219" s="791"/>
      <c r="H219" s="791"/>
      <c r="I219" s="895"/>
      <c r="J219" s="896"/>
      <c r="K219" s="2385"/>
      <c r="L219" s="2385"/>
      <c r="M219" s="2385" t="s">
        <v>699</v>
      </c>
      <c r="N219" s="2385"/>
      <c r="O219" s="2385" t="s">
        <v>700</v>
      </c>
      <c r="P219" s="2385"/>
      <c r="Q219" s="896"/>
      <c r="R219" s="2385" t="s">
        <v>699</v>
      </c>
      <c r="S219" s="2385"/>
      <c r="T219" s="2385" t="s">
        <v>700</v>
      </c>
      <c r="U219" s="2385"/>
      <c r="V219" s="605"/>
      <c r="W219" s="900" t="s">
        <v>701</v>
      </c>
      <c r="X219" s="900"/>
      <c r="Y219" s="725"/>
      <c r="Z219" s="898"/>
      <c r="AA219" s="2394" t="s">
        <v>702</v>
      </c>
      <c r="AB219" s="2394"/>
      <c r="AC219" s="2394" t="s">
        <v>703</v>
      </c>
      <c r="AD219" s="2394"/>
      <c r="AE219" s="2394"/>
      <c r="AF219" s="2394"/>
      <c r="AG219" s="898"/>
      <c r="AH219" s="898"/>
      <c r="AI219" s="898"/>
      <c r="AJ219" s="898"/>
      <c r="AK219" s="898"/>
      <c r="AL219" s="898"/>
      <c r="AM219" s="898"/>
      <c r="AN219" s="899"/>
      <c r="AO219" s="798"/>
      <c r="AP219" s="2382"/>
      <c r="AQ219" s="2382"/>
      <c r="AR219" s="2382"/>
      <c r="AS219" s="2382"/>
      <c r="AT219" s="793"/>
    </row>
    <row r="220" spans="2:62" ht="20.25" customHeight="1" x14ac:dyDescent="0.15">
      <c r="B220" s="790"/>
      <c r="C220" s="791"/>
      <c r="D220" s="791"/>
      <c r="E220" s="791"/>
      <c r="F220" s="791"/>
      <c r="G220" s="791"/>
      <c r="H220" s="791"/>
      <c r="I220" s="895"/>
      <c r="J220" s="896"/>
      <c r="K220" s="2394" t="s">
        <v>702</v>
      </c>
      <c r="L220" s="2394"/>
      <c r="M220" s="2396">
        <f>SUMIFS($BB$15:$BB$214,$F$15:$F$214,"看護職員",$H$15:$H$214,"A")</f>
        <v>0</v>
      </c>
      <c r="N220" s="2396"/>
      <c r="O220" s="2389">
        <f>SUMIFS($BD$15:$BD$214,$F$15:$F$214,"看護職員",$H$15:$H$214,"A")</f>
        <v>0</v>
      </c>
      <c r="P220" s="2389"/>
      <c r="Q220" s="903"/>
      <c r="R220" s="2390">
        <v>0</v>
      </c>
      <c r="S220" s="2390"/>
      <c r="T220" s="2390">
        <v>0</v>
      </c>
      <c r="U220" s="2390"/>
      <c r="V220" s="904"/>
      <c r="W220" s="2391">
        <v>0</v>
      </c>
      <c r="X220" s="2392"/>
      <c r="Y220" s="725"/>
      <c r="Z220" s="898"/>
      <c r="AA220" s="2394" t="s">
        <v>704</v>
      </c>
      <c r="AB220" s="2394"/>
      <c r="AC220" s="2394" t="s">
        <v>705</v>
      </c>
      <c r="AD220" s="2394"/>
      <c r="AE220" s="2394"/>
      <c r="AF220" s="2394"/>
      <c r="AG220" s="898"/>
      <c r="AH220" s="898"/>
      <c r="AI220" s="898"/>
      <c r="AJ220" s="898"/>
      <c r="AK220" s="898"/>
      <c r="AL220" s="898"/>
      <c r="AM220" s="898"/>
      <c r="AN220" s="899"/>
      <c r="AO220" s="798"/>
      <c r="AP220" s="906"/>
      <c r="AQ220" s="906"/>
      <c r="AR220" s="906"/>
      <c r="AS220" s="906"/>
      <c r="AT220" s="793"/>
    </row>
    <row r="221" spans="2:62" ht="20.25" customHeight="1" x14ac:dyDescent="0.15">
      <c r="B221" s="790"/>
      <c r="C221" s="791"/>
      <c r="D221" s="791"/>
      <c r="E221" s="791"/>
      <c r="F221" s="791"/>
      <c r="G221" s="791"/>
      <c r="H221" s="791"/>
      <c r="I221" s="895"/>
      <c r="J221" s="896"/>
      <c r="K221" s="2394" t="s">
        <v>704</v>
      </c>
      <c r="L221" s="2394"/>
      <c r="M221" s="2396">
        <f>SUMIFS($BB$15:$BB$214,$F$15:$F$214,"看護職員",$H$15:$H$214,"B")</f>
        <v>0</v>
      </c>
      <c r="N221" s="2396"/>
      <c r="O221" s="2389">
        <f>SUMIFS($BD$15:$BD$214,$F$15:$F$214,"看護職員",$H$15:$H$214,"B")</f>
        <v>0</v>
      </c>
      <c r="P221" s="2389"/>
      <c r="Q221" s="903"/>
      <c r="R221" s="2390">
        <v>0</v>
      </c>
      <c r="S221" s="2390"/>
      <c r="T221" s="2390">
        <v>0</v>
      </c>
      <c r="U221" s="2390"/>
      <c r="V221" s="904"/>
      <c r="W221" s="2391">
        <v>0</v>
      </c>
      <c r="X221" s="2392"/>
      <c r="Y221" s="725"/>
      <c r="Z221" s="898"/>
      <c r="AA221" s="2394" t="s">
        <v>706</v>
      </c>
      <c r="AB221" s="2394"/>
      <c r="AC221" s="2394" t="s">
        <v>707</v>
      </c>
      <c r="AD221" s="2394"/>
      <c r="AE221" s="2394"/>
      <c r="AF221" s="2394"/>
      <c r="AG221" s="898"/>
      <c r="AH221" s="898"/>
      <c r="AI221" s="898"/>
      <c r="AJ221" s="898"/>
      <c r="AK221" s="898"/>
      <c r="AL221" s="898"/>
      <c r="AM221" s="898"/>
      <c r="AN221" s="899"/>
      <c r="AO221" s="798"/>
      <c r="AP221" s="793"/>
      <c r="AQ221" s="793"/>
      <c r="AR221" s="793"/>
      <c r="AS221" s="793"/>
      <c r="AT221" s="793"/>
    </row>
    <row r="222" spans="2:62" ht="20.25" customHeight="1" x14ac:dyDescent="0.15">
      <c r="B222" s="790"/>
      <c r="C222" s="791"/>
      <c r="D222" s="791"/>
      <c r="E222" s="791"/>
      <c r="F222" s="791"/>
      <c r="G222" s="791"/>
      <c r="H222" s="791"/>
      <c r="I222" s="895"/>
      <c r="J222" s="896"/>
      <c r="K222" s="2394" t="s">
        <v>706</v>
      </c>
      <c r="L222" s="2394"/>
      <c r="M222" s="2396">
        <f>SUMIFS($BB$15:$BB$214,$F$15:$F$214,"看護職員",$H$15:$H$214,"C")</f>
        <v>0</v>
      </c>
      <c r="N222" s="2396"/>
      <c r="O222" s="2389">
        <f>SUMIFS($BD$15:$BD$214,$F$15:$F$214,"看護職員",$H$15:$H$214,"C")</f>
        <v>0</v>
      </c>
      <c r="P222" s="2389"/>
      <c r="Q222" s="903"/>
      <c r="R222" s="2390">
        <v>0</v>
      </c>
      <c r="S222" s="2390"/>
      <c r="T222" s="2397">
        <v>0</v>
      </c>
      <c r="U222" s="2397"/>
      <c r="V222" s="904"/>
      <c r="W222" s="2398" t="s">
        <v>708</v>
      </c>
      <c r="X222" s="2399"/>
      <c r="Y222" s="725"/>
      <c r="Z222" s="898"/>
      <c r="AA222" s="2394" t="s">
        <v>709</v>
      </c>
      <c r="AB222" s="2394"/>
      <c r="AC222" s="2394" t="s">
        <v>710</v>
      </c>
      <c r="AD222" s="2394"/>
      <c r="AE222" s="2394"/>
      <c r="AF222" s="2394"/>
      <c r="AG222" s="898"/>
      <c r="AH222" s="898"/>
      <c r="AI222" s="898"/>
      <c r="AJ222" s="898"/>
      <c r="AK222" s="898"/>
      <c r="AL222" s="898"/>
      <c r="AM222" s="898"/>
      <c r="AN222" s="899"/>
      <c r="AO222" s="798"/>
      <c r="AP222" s="793"/>
      <c r="AQ222" s="793"/>
      <c r="AR222" s="793"/>
      <c r="AS222" s="793"/>
      <c r="AT222" s="793"/>
    </row>
    <row r="223" spans="2:62" ht="20.25" customHeight="1" x14ac:dyDescent="0.15">
      <c r="B223" s="790"/>
      <c r="C223" s="791"/>
      <c r="D223" s="791"/>
      <c r="E223" s="791"/>
      <c r="F223" s="791"/>
      <c r="G223" s="791"/>
      <c r="H223" s="791"/>
      <c r="I223" s="895"/>
      <c r="J223" s="896"/>
      <c r="K223" s="2394" t="s">
        <v>709</v>
      </c>
      <c r="L223" s="2394"/>
      <c r="M223" s="2396">
        <f>SUMIFS($BB$15:$BB$214,$F$15:$F$214,"看護職員",$H$15:$H$214,"D")</f>
        <v>0</v>
      </c>
      <c r="N223" s="2396"/>
      <c r="O223" s="2389">
        <f>SUMIFS($BD$15:$BD$214,$F$15:$F$214,"看護職員",$H$15:$H$214,"D")</f>
        <v>0</v>
      </c>
      <c r="P223" s="2389"/>
      <c r="Q223" s="903"/>
      <c r="R223" s="2390">
        <v>0</v>
      </c>
      <c r="S223" s="2390"/>
      <c r="T223" s="2397">
        <v>0</v>
      </c>
      <c r="U223" s="2397"/>
      <c r="V223" s="904"/>
      <c r="W223" s="2398" t="s">
        <v>708</v>
      </c>
      <c r="X223" s="2399"/>
      <c r="Y223" s="725"/>
      <c r="Z223" s="898"/>
      <c r="AA223" s="725"/>
      <c r="AB223" s="725"/>
      <c r="AC223" s="725"/>
      <c r="AD223" s="725"/>
      <c r="AE223" s="725"/>
      <c r="AF223" s="725"/>
      <c r="AG223" s="725"/>
      <c r="AH223" s="725"/>
      <c r="AI223" s="725"/>
      <c r="AJ223" s="725"/>
      <c r="AK223" s="725"/>
      <c r="AL223" s="725"/>
      <c r="AM223" s="725"/>
      <c r="AN223" s="725"/>
      <c r="AP223" s="793"/>
      <c r="AQ223" s="793"/>
      <c r="AR223" s="793"/>
      <c r="AS223" s="793"/>
      <c r="AT223" s="793"/>
    </row>
    <row r="224" spans="2:62" ht="20.25" customHeight="1" x14ac:dyDescent="0.15">
      <c r="B224" s="790"/>
      <c r="C224" s="791"/>
      <c r="D224" s="791"/>
      <c r="E224" s="791"/>
      <c r="F224" s="791"/>
      <c r="G224" s="791"/>
      <c r="H224" s="791"/>
      <c r="I224" s="895"/>
      <c r="J224" s="896"/>
      <c r="K224" s="2394" t="s">
        <v>698</v>
      </c>
      <c r="L224" s="2394"/>
      <c r="M224" s="2396">
        <f>SUM(M220:N223)</f>
        <v>0</v>
      </c>
      <c r="N224" s="2396"/>
      <c r="O224" s="2389">
        <f>SUM(O220:P223)</f>
        <v>0</v>
      </c>
      <c r="P224" s="2389"/>
      <c r="Q224" s="903"/>
      <c r="R224" s="2396">
        <f>SUM(R220:S223)</f>
        <v>0</v>
      </c>
      <c r="S224" s="2396"/>
      <c r="T224" s="2389">
        <f>SUM(T220:U223)</f>
        <v>0</v>
      </c>
      <c r="U224" s="2389"/>
      <c r="V224" s="904"/>
      <c r="W224" s="2407">
        <f>SUM(W220:X221)</f>
        <v>0</v>
      </c>
      <c r="X224" s="2408"/>
      <c r="Y224" s="725"/>
      <c r="Z224" s="898"/>
      <c r="AA224" s="725"/>
      <c r="AB224" s="725"/>
      <c r="AC224" s="725"/>
      <c r="AD224" s="725"/>
      <c r="AE224" s="725"/>
      <c r="AF224" s="725"/>
      <c r="AG224" s="725"/>
      <c r="AH224" s="725"/>
      <c r="AI224" s="725"/>
      <c r="AJ224" s="725"/>
      <c r="AK224" s="725"/>
      <c r="AL224" s="725"/>
      <c r="AM224" s="725"/>
      <c r="AN224" s="725"/>
      <c r="AP224" s="793"/>
      <c r="AQ224" s="793"/>
      <c r="AR224" s="793"/>
      <c r="AS224" s="793"/>
      <c r="AT224" s="793"/>
    </row>
    <row r="225" spans="2:46" ht="20.25" customHeight="1" x14ac:dyDescent="0.15">
      <c r="B225" s="790"/>
      <c r="C225" s="791"/>
      <c r="D225" s="791"/>
      <c r="E225" s="791"/>
      <c r="F225" s="791"/>
      <c r="G225" s="791"/>
      <c r="H225" s="791"/>
      <c r="I225" s="895"/>
      <c r="J225" s="895"/>
      <c r="K225" s="907"/>
      <c r="L225" s="907"/>
      <c r="M225" s="907"/>
      <c r="N225" s="907"/>
      <c r="O225" s="908"/>
      <c r="P225" s="908"/>
      <c r="Q225" s="908"/>
      <c r="R225" s="909"/>
      <c r="S225" s="909"/>
      <c r="T225" s="909"/>
      <c r="U225" s="909"/>
      <c r="V225" s="910"/>
      <c r="W225" s="898"/>
      <c r="X225" s="898"/>
      <c r="Y225" s="898"/>
      <c r="Z225" s="898"/>
      <c r="AA225" s="725"/>
      <c r="AB225" s="725"/>
      <c r="AC225" s="725"/>
      <c r="AD225" s="725"/>
      <c r="AE225" s="725"/>
      <c r="AF225" s="725"/>
      <c r="AG225" s="725"/>
      <c r="AH225" s="725"/>
      <c r="AI225" s="725"/>
      <c r="AJ225" s="725"/>
      <c r="AK225" s="725"/>
      <c r="AL225" s="725"/>
      <c r="AM225" s="725"/>
      <c r="AN225" s="725"/>
      <c r="AP225" s="793"/>
      <c r="AQ225" s="793"/>
      <c r="AR225" s="793"/>
      <c r="AS225" s="793"/>
      <c r="AT225" s="793"/>
    </row>
    <row r="226" spans="2:46" ht="20.25" customHeight="1" x14ac:dyDescent="0.15">
      <c r="B226" s="790"/>
      <c r="C226" s="791"/>
      <c r="D226" s="791"/>
      <c r="E226" s="791"/>
      <c r="F226" s="791"/>
      <c r="G226" s="791"/>
      <c r="H226" s="791"/>
      <c r="I226" s="895"/>
      <c r="J226" s="895"/>
      <c r="K226" s="897" t="s">
        <v>711</v>
      </c>
      <c r="L226" s="896"/>
      <c r="M226" s="896"/>
      <c r="N226" s="896"/>
      <c r="O226" s="896"/>
      <c r="P226" s="896"/>
      <c r="Q226" s="478" t="s">
        <v>712</v>
      </c>
      <c r="R226" s="2403" t="s">
        <v>713</v>
      </c>
      <c r="S226" s="2404"/>
      <c r="T226" s="911"/>
      <c r="U226" s="911"/>
      <c r="V226" s="896"/>
      <c r="W226" s="896"/>
      <c r="X226" s="896"/>
      <c r="Y226" s="898"/>
      <c r="Z226" s="898"/>
      <c r="AA226" s="725"/>
      <c r="AB226" s="725"/>
      <c r="AC226" s="725"/>
      <c r="AD226" s="725"/>
      <c r="AE226" s="725"/>
      <c r="AF226" s="725"/>
      <c r="AG226" s="725"/>
      <c r="AH226" s="725"/>
      <c r="AI226" s="725"/>
      <c r="AJ226" s="725"/>
      <c r="AK226" s="725"/>
      <c r="AL226" s="725"/>
      <c r="AM226" s="725"/>
      <c r="AN226" s="725"/>
      <c r="AP226" s="793"/>
      <c r="AQ226" s="793"/>
      <c r="AR226" s="793"/>
      <c r="AS226" s="793"/>
      <c r="AT226" s="793"/>
    </row>
    <row r="227" spans="2:46" ht="20.25" customHeight="1" x14ac:dyDescent="0.15">
      <c r="B227" s="790"/>
      <c r="C227" s="791"/>
      <c r="D227" s="791"/>
      <c r="E227" s="791"/>
      <c r="F227" s="791"/>
      <c r="G227" s="791"/>
      <c r="H227" s="791"/>
      <c r="I227" s="895"/>
      <c r="J227" s="895"/>
      <c r="K227" s="896" t="s">
        <v>714</v>
      </c>
      <c r="L227" s="896"/>
      <c r="M227" s="896"/>
      <c r="N227" s="896"/>
      <c r="O227" s="896"/>
      <c r="P227" s="896" t="s">
        <v>715</v>
      </c>
      <c r="Q227" s="896"/>
      <c r="R227" s="896"/>
      <c r="S227" s="896"/>
      <c r="T227" s="897"/>
      <c r="U227" s="896"/>
      <c r="V227" s="896"/>
      <c r="W227" s="896"/>
      <c r="X227" s="896"/>
      <c r="Y227" s="898"/>
      <c r="Z227" s="898"/>
      <c r="AA227" s="725"/>
      <c r="AB227" s="725"/>
      <c r="AC227" s="725"/>
      <c r="AD227" s="725"/>
      <c r="AE227" s="725"/>
      <c r="AF227" s="725"/>
      <c r="AG227" s="725"/>
      <c r="AH227" s="725"/>
      <c r="AI227" s="725"/>
      <c r="AJ227" s="725"/>
      <c r="AK227" s="725"/>
      <c r="AL227" s="725"/>
      <c r="AM227" s="725"/>
      <c r="AN227" s="725"/>
      <c r="AP227" s="793"/>
      <c r="AQ227" s="793"/>
      <c r="AR227" s="793"/>
      <c r="AS227" s="793"/>
      <c r="AT227" s="793"/>
    </row>
    <row r="228" spans="2:46" ht="20.25" customHeight="1" x14ac:dyDescent="0.15">
      <c r="B228" s="790"/>
      <c r="C228" s="791"/>
      <c r="D228" s="791"/>
      <c r="E228" s="791"/>
      <c r="F228" s="791"/>
      <c r="G228" s="791"/>
      <c r="H228" s="791"/>
      <c r="I228" s="895"/>
      <c r="J228" s="895"/>
      <c r="K228" s="896" t="str">
        <f>IF($R$226="週","対象時間数（週平均）","対象時間数（当月合計）")</f>
        <v>対象時間数（週平均）</v>
      </c>
      <c r="L228" s="896"/>
      <c r="M228" s="896"/>
      <c r="N228" s="896"/>
      <c r="O228" s="896"/>
      <c r="P228" s="896" t="str">
        <f>IF($R$226="週","週に勤務すべき時間数","当月に勤務すべき時間数")</f>
        <v>週に勤務すべき時間数</v>
      </c>
      <c r="Q228" s="896"/>
      <c r="R228" s="896"/>
      <c r="S228" s="896"/>
      <c r="T228" s="897"/>
      <c r="U228" s="896" t="s">
        <v>716</v>
      </c>
      <c r="V228" s="896"/>
      <c r="W228" s="896"/>
      <c r="X228" s="896"/>
      <c r="Y228" s="898"/>
      <c r="Z228" s="898"/>
      <c r="AA228" s="725"/>
      <c r="AB228" s="725"/>
      <c r="AC228" s="725"/>
      <c r="AD228" s="725"/>
      <c r="AE228" s="725"/>
      <c r="AF228" s="725"/>
      <c r="AG228" s="725"/>
      <c r="AH228" s="725"/>
      <c r="AI228" s="725"/>
      <c r="AJ228" s="725"/>
      <c r="AK228" s="725"/>
      <c r="AL228" s="725"/>
      <c r="AM228" s="725"/>
      <c r="AN228" s="725"/>
      <c r="AP228" s="793"/>
      <c r="AQ228" s="793"/>
      <c r="AR228" s="793"/>
      <c r="AS228" s="793"/>
      <c r="AT228" s="793"/>
    </row>
    <row r="229" spans="2:46" ht="20.25" customHeight="1" x14ac:dyDescent="0.15">
      <c r="I229" s="725"/>
      <c r="J229" s="725"/>
      <c r="K229" s="2409">
        <f>IF($R$226="週",T224,R224)</f>
        <v>0</v>
      </c>
      <c r="L229" s="2409"/>
      <c r="M229" s="2409"/>
      <c r="N229" s="2409"/>
      <c r="O229" s="905" t="s">
        <v>717</v>
      </c>
      <c r="P229" s="2394">
        <f>IF($R$226="週",$BA$6,$BE$6)</f>
        <v>40</v>
      </c>
      <c r="Q229" s="2394"/>
      <c r="R229" s="2394"/>
      <c r="S229" s="2394"/>
      <c r="T229" s="905" t="s">
        <v>718</v>
      </c>
      <c r="U229" s="2400">
        <f>ROUNDDOWN(K229/P229,1)</f>
        <v>0</v>
      </c>
      <c r="V229" s="2400"/>
      <c r="W229" s="2400"/>
      <c r="X229" s="2400"/>
      <c r="Y229" s="725"/>
      <c r="Z229" s="725"/>
    </row>
    <row r="230" spans="2:46" ht="20.25" customHeight="1" x14ac:dyDescent="0.15">
      <c r="I230" s="725"/>
      <c r="J230" s="725"/>
      <c r="K230" s="896"/>
      <c r="L230" s="896"/>
      <c r="M230" s="896"/>
      <c r="N230" s="896"/>
      <c r="O230" s="896"/>
      <c r="P230" s="896"/>
      <c r="Q230" s="896"/>
      <c r="R230" s="896"/>
      <c r="S230" s="896"/>
      <c r="T230" s="897"/>
      <c r="U230" s="896" t="s">
        <v>719</v>
      </c>
      <c r="V230" s="896"/>
      <c r="W230" s="896"/>
      <c r="X230" s="896"/>
      <c r="Y230" s="725"/>
      <c r="Z230" s="725"/>
    </row>
    <row r="231" spans="2:46" ht="20.25" customHeight="1" x14ac:dyDescent="0.15">
      <c r="I231" s="725"/>
      <c r="J231" s="725"/>
      <c r="K231" s="896" t="s">
        <v>936</v>
      </c>
      <c r="L231" s="896"/>
      <c r="M231" s="896"/>
      <c r="N231" s="896"/>
      <c r="O231" s="896"/>
      <c r="P231" s="896"/>
      <c r="Q231" s="896"/>
      <c r="R231" s="896"/>
      <c r="S231" s="896"/>
      <c r="T231" s="897"/>
      <c r="U231" s="896"/>
      <c r="V231" s="896"/>
      <c r="W231" s="896"/>
      <c r="X231" s="896"/>
      <c r="Y231" s="725"/>
      <c r="Z231" s="725"/>
    </row>
    <row r="232" spans="2:46" ht="20.25" customHeight="1" x14ac:dyDescent="0.15">
      <c r="I232" s="725"/>
      <c r="J232" s="725"/>
      <c r="K232" s="896" t="s">
        <v>695</v>
      </c>
      <c r="L232" s="896"/>
      <c r="M232" s="896"/>
      <c r="N232" s="896"/>
      <c r="O232" s="896"/>
      <c r="P232" s="896"/>
      <c r="Q232" s="896"/>
      <c r="R232" s="896"/>
      <c r="S232" s="896"/>
      <c r="T232" s="897"/>
      <c r="U232" s="2388"/>
      <c r="V232" s="2388"/>
      <c r="W232" s="2388"/>
      <c r="X232" s="2388"/>
      <c r="Y232" s="725"/>
      <c r="Z232" s="725"/>
    </row>
    <row r="233" spans="2:46" ht="20.25" customHeight="1" x14ac:dyDescent="0.15">
      <c r="I233" s="725"/>
      <c r="J233" s="725"/>
      <c r="K233" s="605" t="s">
        <v>720</v>
      </c>
      <c r="L233" s="605"/>
      <c r="M233" s="605"/>
      <c r="N233" s="605"/>
      <c r="O233" s="605"/>
      <c r="P233" s="896" t="s">
        <v>721</v>
      </c>
      <c r="Q233" s="605"/>
      <c r="R233" s="605"/>
      <c r="S233" s="605"/>
      <c r="T233" s="605"/>
      <c r="U233" s="2385" t="s">
        <v>698</v>
      </c>
      <c r="V233" s="2385"/>
      <c r="W233" s="2385"/>
      <c r="X233" s="2385"/>
      <c r="Y233" s="725"/>
      <c r="Z233" s="725"/>
    </row>
    <row r="234" spans="2:46" ht="20.25" customHeight="1" x14ac:dyDescent="0.15">
      <c r="I234" s="725"/>
      <c r="J234" s="725"/>
      <c r="K234" s="2394">
        <f>W224</f>
        <v>0</v>
      </c>
      <c r="L234" s="2394"/>
      <c r="M234" s="2394"/>
      <c r="N234" s="2394"/>
      <c r="O234" s="905" t="s">
        <v>722</v>
      </c>
      <c r="P234" s="2400">
        <f>U229</f>
        <v>0</v>
      </c>
      <c r="Q234" s="2400"/>
      <c r="R234" s="2400"/>
      <c r="S234" s="2400"/>
      <c r="T234" s="905" t="s">
        <v>718</v>
      </c>
      <c r="U234" s="2386">
        <f>ROUNDDOWN(K234+P234,1)</f>
        <v>0</v>
      </c>
      <c r="V234" s="2386"/>
      <c r="W234" s="2386"/>
      <c r="X234" s="2386"/>
      <c r="Y234" s="912"/>
      <c r="Z234" s="912"/>
    </row>
    <row r="235" spans="2:46" ht="20.25" customHeight="1" x14ac:dyDescent="0.15"/>
    <row r="236" spans="2:46" ht="20.25" customHeight="1" x14ac:dyDescent="0.15"/>
    <row r="237" spans="2:46" ht="20.25" customHeight="1" x14ac:dyDescent="0.15"/>
    <row r="238" spans="2:46" ht="20.25" customHeight="1" x14ac:dyDescent="0.15"/>
    <row r="239" spans="2:46" ht="20.25" customHeight="1" x14ac:dyDescent="0.15"/>
    <row r="240" spans="2:46" ht="20.25" customHeight="1" x14ac:dyDescent="0.15"/>
    <row r="241" ht="20.25" customHeight="1" x14ac:dyDescent="0.15"/>
    <row r="242" ht="20.25" customHeight="1" x14ac:dyDescent="0.15"/>
    <row r="243" ht="20.25" customHeight="1" x14ac:dyDescent="0.15"/>
    <row r="244" ht="20.25" customHeight="1" x14ac:dyDescent="0.15"/>
    <row r="245" ht="20.25" customHeight="1" x14ac:dyDescent="0.15"/>
    <row r="246" ht="20.25" customHeight="1" x14ac:dyDescent="0.15"/>
    <row r="247" ht="20.25" customHeight="1" x14ac:dyDescent="0.15"/>
    <row r="248" ht="20.25" customHeight="1" x14ac:dyDescent="0.15"/>
    <row r="249" ht="20.25" customHeight="1" x14ac:dyDescent="0.15"/>
    <row r="250" ht="20.25" customHeight="1" x14ac:dyDescent="0.15"/>
    <row r="251" ht="20.25" customHeight="1" x14ac:dyDescent="0.15"/>
    <row r="252" ht="20.25" customHeight="1" x14ac:dyDescent="0.15"/>
    <row r="253" ht="20.25" customHeight="1" x14ac:dyDescent="0.15"/>
    <row r="254" ht="20.25" customHeight="1" x14ac:dyDescent="0.15"/>
    <row r="275" spans="1:59" x14ac:dyDescent="0.15">
      <c r="AQ275" s="799"/>
      <c r="AR275" s="799"/>
      <c r="AS275" s="799"/>
      <c r="AT275" s="799"/>
      <c r="AU275" s="799"/>
      <c r="AV275" s="799"/>
      <c r="AW275" s="799"/>
      <c r="AX275" s="799"/>
      <c r="AY275" s="799"/>
      <c r="AZ275" s="800"/>
      <c r="BA275" s="800"/>
      <c r="BB275" s="800"/>
      <c r="BC275" s="800"/>
      <c r="BD275" s="800"/>
      <c r="BE275" s="800"/>
    </row>
    <row r="276" spans="1:59" x14ac:dyDescent="0.15">
      <c r="AQ276" s="799"/>
      <c r="AR276" s="799"/>
      <c r="AS276" s="799"/>
      <c r="AT276" s="799"/>
      <c r="AU276" s="799"/>
      <c r="AV276" s="799"/>
      <c r="AW276" s="799"/>
      <c r="AX276" s="799"/>
      <c r="AY276" s="799"/>
      <c r="AZ276" s="800"/>
      <c r="BA276" s="800"/>
      <c r="BB276" s="800"/>
      <c r="BC276" s="800"/>
      <c r="BD276" s="800"/>
      <c r="BE276" s="800"/>
    </row>
    <row r="281" spans="1:59" x14ac:dyDescent="0.15">
      <c r="A281" s="599"/>
      <c r="B281" s="599"/>
      <c r="C281" s="609"/>
      <c r="D281" s="609"/>
      <c r="E281" s="609"/>
      <c r="F281" s="609"/>
      <c r="G281" s="609"/>
      <c r="H281" s="609"/>
      <c r="I281" s="609"/>
      <c r="J281" s="609"/>
      <c r="K281" s="799"/>
      <c r="L281" s="799"/>
      <c r="M281" s="799"/>
      <c r="N281" s="799"/>
      <c r="O281" s="799"/>
      <c r="P281" s="799"/>
      <c r="Q281" s="799"/>
      <c r="R281" s="799"/>
      <c r="S281" s="799"/>
      <c r="T281" s="799"/>
      <c r="U281" s="799"/>
      <c r="V281" s="799"/>
      <c r="W281" s="799"/>
      <c r="X281" s="799"/>
      <c r="Y281" s="799"/>
      <c r="Z281" s="799"/>
      <c r="AA281" s="799"/>
      <c r="AB281" s="799"/>
      <c r="AC281" s="799"/>
      <c r="AD281" s="799"/>
      <c r="AE281" s="799"/>
      <c r="AF281" s="799"/>
      <c r="AG281" s="799"/>
      <c r="AH281" s="799"/>
      <c r="AI281" s="799"/>
      <c r="AJ281" s="799"/>
      <c r="AK281" s="799"/>
      <c r="AL281" s="799"/>
      <c r="AM281" s="799"/>
      <c r="AN281" s="799"/>
      <c r="AO281" s="799"/>
      <c r="AP281" s="799"/>
      <c r="BF281" s="800"/>
      <c r="BG281" s="800"/>
    </row>
    <row r="282" spans="1:59" x14ac:dyDescent="0.15">
      <c r="A282" s="599"/>
      <c r="B282" s="599"/>
      <c r="C282" s="609"/>
      <c r="D282" s="609"/>
      <c r="E282" s="609"/>
      <c r="F282" s="609"/>
      <c r="G282" s="609"/>
      <c r="H282" s="609"/>
      <c r="I282" s="609"/>
      <c r="J282" s="609"/>
      <c r="K282" s="799"/>
      <c r="L282" s="799"/>
      <c r="M282" s="799"/>
      <c r="N282" s="799"/>
      <c r="O282" s="799"/>
      <c r="P282" s="799"/>
      <c r="Q282" s="799"/>
      <c r="R282" s="799"/>
      <c r="S282" s="799"/>
      <c r="T282" s="799"/>
      <c r="U282" s="799"/>
      <c r="V282" s="799"/>
      <c r="W282" s="799"/>
      <c r="X282" s="799"/>
      <c r="Y282" s="799"/>
      <c r="Z282" s="799"/>
      <c r="AA282" s="799"/>
      <c r="AB282" s="799"/>
      <c r="AC282" s="799"/>
      <c r="AD282" s="799"/>
      <c r="AE282" s="799"/>
      <c r="AF282" s="799"/>
      <c r="AG282" s="799"/>
      <c r="AH282" s="799"/>
      <c r="AI282" s="799"/>
      <c r="AJ282" s="799"/>
      <c r="AK282" s="799"/>
      <c r="AL282" s="799"/>
      <c r="AM282" s="799"/>
      <c r="AN282" s="799"/>
      <c r="AO282" s="799"/>
      <c r="AP282" s="799"/>
      <c r="BF282" s="800"/>
      <c r="BG282" s="800"/>
    </row>
    <row r="283" spans="1:59" x14ac:dyDescent="0.15">
      <c r="A283" s="599"/>
      <c r="B283" s="599"/>
      <c r="C283" s="608"/>
      <c r="D283" s="608"/>
      <c r="E283" s="608"/>
      <c r="F283" s="608"/>
      <c r="G283" s="608"/>
      <c r="H283" s="608"/>
      <c r="I283" s="608"/>
      <c r="J283" s="608"/>
      <c r="K283" s="609"/>
      <c r="L283" s="609"/>
      <c r="M283" s="599"/>
      <c r="N283" s="599"/>
      <c r="O283" s="599"/>
      <c r="P283" s="599"/>
      <c r="Q283" s="599"/>
      <c r="R283" s="599"/>
    </row>
    <row r="284" spans="1:59" x14ac:dyDescent="0.15">
      <c r="A284" s="599"/>
      <c r="B284" s="599"/>
      <c r="C284" s="608"/>
      <c r="D284" s="608"/>
      <c r="E284" s="608"/>
      <c r="F284" s="608"/>
      <c r="G284" s="608"/>
      <c r="H284" s="608"/>
      <c r="I284" s="608"/>
      <c r="J284" s="608"/>
      <c r="K284" s="609"/>
      <c r="L284" s="609"/>
      <c r="M284" s="599"/>
      <c r="N284" s="599"/>
      <c r="O284" s="599"/>
      <c r="P284" s="599"/>
      <c r="Q284" s="599"/>
      <c r="R284" s="599"/>
    </row>
    <row r="285" spans="1:59" x14ac:dyDescent="0.15">
      <c r="C285" s="598"/>
      <c r="D285" s="598"/>
      <c r="E285" s="598"/>
      <c r="F285" s="598"/>
      <c r="G285" s="598"/>
      <c r="H285" s="598"/>
      <c r="I285" s="598"/>
      <c r="J285" s="598"/>
    </row>
    <row r="286" spans="1:59" x14ac:dyDescent="0.15">
      <c r="C286" s="598"/>
      <c r="D286" s="598"/>
      <c r="E286" s="598"/>
      <c r="F286" s="598"/>
      <c r="G286" s="598"/>
      <c r="H286" s="598"/>
      <c r="I286" s="598"/>
      <c r="J286" s="598"/>
    </row>
    <row r="287" spans="1:59" x14ac:dyDescent="0.15">
      <c r="C287" s="598"/>
      <c r="D287" s="598"/>
      <c r="E287" s="598"/>
      <c r="F287" s="598"/>
      <c r="G287" s="598"/>
      <c r="H287" s="598"/>
      <c r="I287" s="598"/>
      <c r="J287" s="598"/>
    </row>
    <row r="288" spans="1:59" x14ac:dyDescent="0.15">
      <c r="C288" s="598"/>
      <c r="D288" s="598"/>
      <c r="E288" s="598"/>
      <c r="F288" s="598"/>
      <c r="G288" s="598"/>
      <c r="H288" s="598"/>
      <c r="I288" s="598"/>
      <c r="J288" s="598"/>
    </row>
  </sheetData>
  <sheetProtection insertRows="0" deleteRows="0"/>
  <mergeCells count="1083">
    <mergeCell ref="K234:N234"/>
    <mergeCell ref="P234:S234"/>
    <mergeCell ref="U234:X234"/>
    <mergeCell ref="R226:S226"/>
    <mergeCell ref="K229:N229"/>
    <mergeCell ref="P229:S229"/>
    <mergeCell ref="U229:X229"/>
    <mergeCell ref="U232:X232"/>
    <mergeCell ref="U233:X233"/>
    <mergeCell ref="K224:L224"/>
    <mergeCell ref="M224:N224"/>
    <mergeCell ref="O224:P224"/>
    <mergeCell ref="R224:S224"/>
    <mergeCell ref="T224:U224"/>
    <mergeCell ref="W224:X224"/>
    <mergeCell ref="AA222:AB222"/>
    <mergeCell ref="AC222:AF222"/>
    <mergeCell ref="K223:L223"/>
    <mergeCell ref="M223:N223"/>
    <mergeCell ref="O223:P223"/>
    <mergeCell ref="R223:S223"/>
    <mergeCell ref="T223:U223"/>
    <mergeCell ref="W223:X223"/>
    <mergeCell ref="K222:L222"/>
    <mergeCell ref="M222:N222"/>
    <mergeCell ref="O222:P222"/>
    <mergeCell ref="R222:S222"/>
    <mergeCell ref="T222:U222"/>
    <mergeCell ref="W222:X222"/>
    <mergeCell ref="AA220:AB220"/>
    <mergeCell ref="AC220:AF220"/>
    <mergeCell ref="K221:L221"/>
    <mergeCell ref="M221:N221"/>
    <mergeCell ref="O221:P221"/>
    <mergeCell ref="R221:S221"/>
    <mergeCell ref="T221:U221"/>
    <mergeCell ref="W221:X221"/>
    <mergeCell ref="AA221:AB221"/>
    <mergeCell ref="AC221:AF221"/>
    <mergeCell ref="K220:L220"/>
    <mergeCell ref="M220:N220"/>
    <mergeCell ref="O220:P220"/>
    <mergeCell ref="R220:S220"/>
    <mergeCell ref="T220:U220"/>
    <mergeCell ref="W220:X220"/>
    <mergeCell ref="AP218:AS218"/>
    <mergeCell ref="M219:N219"/>
    <mergeCell ref="O219:P219"/>
    <mergeCell ref="R219:S219"/>
    <mergeCell ref="T219:U219"/>
    <mergeCell ref="AA219:AB219"/>
    <mergeCell ref="AC219:AF219"/>
    <mergeCell ref="AP219:AS219"/>
    <mergeCell ref="BD213:BE213"/>
    <mergeCell ref="BF213:BJ214"/>
    <mergeCell ref="BB214:BC214"/>
    <mergeCell ref="BD214:BE214"/>
    <mergeCell ref="AP217:AS217"/>
    <mergeCell ref="K218:L219"/>
    <mergeCell ref="M218:P218"/>
    <mergeCell ref="R218:U218"/>
    <mergeCell ref="AA218:AB218"/>
    <mergeCell ref="AC218:AF218"/>
    <mergeCell ref="BD211:BE211"/>
    <mergeCell ref="BF211:BJ212"/>
    <mergeCell ref="BB212:BC212"/>
    <mergeCell ref="BD212:BE212"/>
    <mergeCell ref="B213:B214"/>
    <mergeCell ref="C213:D214"/>
    <mergeCell ref="I213:J214"/>
    <mergeCell ref="K213:N214"/>
    <mergeCell ref="O213:S214"/>
    <mergeCell ref="BB213:BC213"/>
    <mergeCell ref="BD209:BE209"/>
    <mergeCell ref="BF209:BJ210"/>
    <mergeCell ref="BB210:BC210"/>
    <mergeCell ref="BD210:BE210"/>
    <mergeCell ref="B211:B212"/>
    <mergeCell ref="C211:D212"/>
    <mergeCell ref="I211:J212"/>
    <mergeCell ref="K211:N212"/>
    <mergeCell ref="O211:S212"/>
    <mergeCell ref="BB211:BC211"/>
    <mergeCell ref="BD207:BE207"/>
    <mergeCell ref="BF207:BJ208"/>
    <mergeCell ref="BB208:BC208"/>
    <mergeCell ref="BD208:BE208"/>
    <mergeCell ref="B209:B210"/>
    <mergeCell ref="C209:D210"/>
    <mergeCell ref="I209:J210"/>
    <mergeCell ref="K209:N210"/>
    <mergeCell ref="O209:S210"/>
    <mergeCell ref="BB209:BC209"/>
    <mergeCell ref="BD205:BE205"/>
    <mergeCell ref="BF205:BJ206"/>
    <mergeCell ref="BB206:BC206"/>
    <mergeCell ref="BD206:BE206"/>
    <mergeCell ref="B207:B208"/>
    <mergeCell ref="C207:D208"/>
    <mergeCell ref="I207:J208"/>
    <mergeCell ref="K207:N208"/>
    <mergeCell ref="O207:S208"/>
    <mergeCell ref="BB207:BC207"/>
    <mergeCell ref="BD203:BE203"/>
    <mergeCell ref="BF203:BJ204"/>
    <mergeCell ref="BB204:BC204"/>
    <mergeCell ref="BD204:BE204"/>
    <mergeCell ref="B205:B206"/>
    <mergeCell ref="C205:D206"/>
    <mergeCell ref="I205:J206"/>
    <mergeCell ref="K205:N206"/>
    <mergeCell ref="O205:S206"/>
    <mergeCell ref="BB205:BC205"/>
    <mergeCell ref="BD201:BE201"/>
    <mergeCell ref="BF201:BJ202"/>
    <mergeCell ref="BB202:BC202"/>
    <mergeCell ref="BD202:BE202"/>
    <mergeCell ref="B203:B204"/>
    <mergeCell ref="C203:D204"/>
    <mergeCell ref="I203:J204"/>
    <mergeCell ref="K203:N204"/>
    <mergeCell ref="O203:S204"/>
    <mergeCell ref="BB203:BC203"/>
    <mergeCell ref="BD199:BE199"/>
    <mergeCell ref="BF199:BJ200"/>
    <mergeCell ref="BB200:BC200"/>
    <mergeCell ref="BD200:BE200"/>
    <mergeCell ref="B201:B202"/>
    <mergeCell ref="C201:D202"/>
    <mergeCell ref="I201:J202"/>
    <mergeCell ref="K201:N202"/>
    <mergeCell ref="O201:S202"/>
    <mergeCell ref="BB201:BC201"/>
    <mergeCell ref="BD197:BE197"/>
    <mergeCell ref="BF197:BJ198"/>
    <mergeCell ref="BB198:BC198"/>
    <mergeCell ref="BD198:BE198"/>
    <mergeCell ref="B199:B200"/>
    <mergeCell ref="C199:D200"/>
    <mergeCell ref="I199:J200"/>
    <mergeCell ref="K199:N200"/>
    <mergeCell ref="O199:S200"/>
    <mergeCell ref="BB199:BC199"/>
    <mergeCell ref="BD195:BE195"/>
    <mergeCell ref="BF195:BJ196"/>
    <mergeCell ref="BB196:BC196"/>
    <mergeCell ref="BD196:BE196"/>
    <mergeCell ref="B197:B198"/>
    <mergeCell ref="C197:D198"/>
    <mergeCell ref="I197:J198"/>
    <mergeCell ref="K197:N198"/>
    <mergeCell ref="O197:S198"/>
    <mergeCell ref="BB197:BC197"/>
    <mergeCell ref="BD193:BE193"/>
    <mergeCell ref="BF193:BJ194"/>
    <mergeCell ref="BB194:BC194"/>
    <mergeCell ref="BD194:BE194"/>
    <mergeCell ref="B195:B196"/>
    <mergeCell ref="C195:D196"/>
    <mergeCell ref="I195:J196"/>
    <mergeCell ref="K195:N196"/>
    <mergeCell ref="O195:S196"/>
    <mergeCell ref="BB195:BC195"/>
    <mergeCell ref="BD191:BE191"/>
    <mergeCell ref="BF191:BJ192"/>
    <mergeCell ref="BB192:BC192"/>
    <mergeCell ref="BD192:BE192"/>
    <mergeCell ref="B193:B194"/>
    <mergeCell ref="C193:D194"/>
    <mergeCell ref="I193:J194"/>
    <mergeCell ref="K193:N194"/>
    <mergeCell ref="O193:S194"/>
    <mergeCell ref="BB193:BC193"/>
    <mergeCell ref="BD189:BE189"/>
    <mergeCell ref="BF189:BJ190"/>
    <mergeCell ref="BB190:BC190"/>
    <mergeCell ref="BD190:BE190"/>
    <mergeCell ref="B191:B192"/>
    <mergeCell ref="C191:D192"/>
    <mergeCell ref="I191:J192"/>
    <mergeCell ref="K191:N192"/>
    <mergeCell ref="O191:S192"/>
    <mergeCell ref="BB191:BC191"/>
    <mergeCell ref="BD187:BE187"/>
    <mergeCell ref="BF187:BJ188"/>
    <mergeCell ref="BB188:BC188"/>
    <mergeCell ref="BD188:BE188"/>
    <mergeCell ref="B189:B190"/>
    <mergeCell ref="C189:D190"/>
    <mergeCell ref="I189:J190"/>
    <mergeCell ref="K189:N190"/>
    <mergeCell ref="O189:S190"/>
    <mergeCell ref="BB189:BC189"/>
    <mergeCell ref="BD185:BE185"/>
    <mergeCell ref="BF185:BJ186"/>
    <mergeCell ref="BB186:BC186"/>
    <mergeCell ref="BD186:BE186"/>
    <mergeCell ref="B187:B188"/>
    <mergeCell ref="C187:D188"/>
    <mergeCell ref="I187:J188"/>
    <mergeCell ref="K187:N188"/>
    <mergeCell ref="O187:S188"/>
    <mergeCell ref="BB187:BC187"/>
    <mergeCell ref="BD183:BE183"/>
    <mergeCell ref="BF183:BJ184"/>
    <mergeCell ref="BB184:BC184"/>
    <mergeCell ref="BD184:BE184"/>
    <mergeCell ref="B185:B186"/>
    <mergeCell ref="C185:D186"/>
    <mergeCell ref="I185:J186"/>
    <mergeCell ref="K185:N186"/>
    <mergeCell ref="O185:S186"/>
    <mergeCell ref="BB185:BC185"/>
    <mergeCell ref="BD181:BE181"/>
    <mergeCell ref="BF181:BJ182"/>
    <mergeCell ref="BB182:BC182"/>
    <mergeCell ref="BD182:BE182"/>
    <mergeCell ref="B183:B184"/>
    <mergeCell ref="C183:D184"/>
    <mergeCell ref="I183:J184"/>
    <mergeCell ref="K183:N184"/>
    <mergeCell ref="O183:S184"/>
    <mergeCell ref="BB183:BC183"/>
    <mergeCell ref="BD179:BE179"/>
    <mergeCell ref="BF179:BJ180"/>
    <mergeCell ref="BB180:BC180"/>
    <mergeCell ref="BD180:BE180"/>
    <mergeCell ref="B181:B182"/>
    <mergeCell ref="C181:D182"/>
    <mergeCell ref="I181:J182"/>
    <mergeCell ref="K181:N182"/>
    <mergeCell ref="O181:S182"/>
    <mergeCell ref="BB181:BC181"/>
    <mergeCell ref="BD177:BE177"/>
    <mergeCell ref="BF177:BJ178"/>
    <mergeCell ref="BB178:BC178"/>
    <mergeCell ref="BD178:BE178"/>
    <mergeCell ref="B179:B180"/>
    <mergeCell ref="C179:D180"/>
    <mergeCell ref="I179:J180"/>
    <mergeCell ref="K179:N180"/>
    <mergeCell ref="O179:S180"/>
    <mergeCell ref="BB179:BC179"/>
    <mergeCell ref="BD175:BE175"/>
    <mergeCell ref="BF175:BJ176"/>
    <mergeCell ref="BB176:BC176"/>
    <mergeCell ref="BD176:BE176"/>
    <mergeCell ref="B177:B178"/>
    <mergeCell ref="C177:D178"/>
    <mergeCell ref="I177:J178"/>
    <mergeCell ref="K177:N178"/>
    <mergeCell ref="O177:S178"/>
    <mergeCell ref="BB177:BC177"/>
    <mergeCell ref="BD173:BE173"/>
    <mergeCell ref="BF173:BJ174"/>
    <mergeCell ref="BB174:BC174"/>
    <mergeCell ref="BD174:BE174"/>
    <mergeCell ref="B175:B176"/>
    <mergeCell ref="C175:D176"/>
    <mergeCell ref="I175:J176"/>
    <mergeCell ref="K175:N176"/>
    <mergeCell ref="O175:S176"/>
    <mergeCell ref="BB175:BC175"/>
    <mergeCell ref="BD171:BE171"/>
    <mergeCell ref="BF171:BJ172"/>
    <mergeCell ref="BB172:BC172"/>
    <mergeCell ref="BD172:BE172"/>
    <mergeCell ref="B173:B174"/>
    <mergeCell ref="C173:D174"/>
    <mergeCell ref="I173:J174"/>
    <mergeCell ref="K173:N174"/>
    <mergeCell ref="O173:S174"/>
    <mergeCell ref="BB173:BC173"/>
    <mergeCell ref="BD169:BE169"/>
    <mergeCell ref="BF169:BJ170"/>
    <mergeCell ref="BB170:BC170"/>
    <mergeCell ref="BD170:BE170"/>
    <mergeCell ref="B171:B172"/>
    <mergeCell ref="C171:D172"/>
    <mergeCell ref="I171:J172"/>
    <mergeCell ref="K171:N172"/>
    <mergeCell ref="O171:S172"/>
    <mergeCell ref="BB171:BC171"/>
    <mergeCell ref="BD167:BE167"/>
    <mergeCell ref="BF167:BJ168"/>
    <mergeCell ref="BB168:BC168"/>
    <mergeCell ref="BD168:BE168"/>
    <mergeCell ref="B169:B170"/>
    <mergeCell ref="C169:D170"/>
    <mergeCell ref="I169:J170"/>
    <mergeCell ref="K169:N170"/>
    <mergeCell ref="O169:S170"/>
    <mergeCell ref="BB169:BC169"/>
    <mergeCell ref="BD165:BE165"/>
    <mergeCell ref="BF165:BJ166"/>
    <mergeCell ref="BB166:BC166"/>
    <mergeCell ref="BD166:BE166"/>
    <mergeCell ref="B167:B168"/>
    <mergeCell ref="C167:D168"/>
    <mergeCell ref="I167:J168"/>
    <mergeCell ref="K167:N168"/>
    <mergeCell ref="O167:S168"/>
    <mergeCell ref="BB167:BC167"/>
    <mergeCell ref="BD163:BE163"/>
    <mergeCell ref="BF163:BJ164"/>
    <mergeCell ref="BB164:BC164"/>
    <mergeCell ref="BD164:BE164"/>
    <mergeCell ref="B165:B166"/>
    <mergeCell ref="C165:D166"/>
    <mergeCell ref="I165:J166"/>
    <mergeCell ref="K165:N166"/>
    <mergeCell ref="O165:S166"/>
    <mergeCell ref="BB165:BC165"/>
    <mergeCell ref="BD161:BE161"/>
    <mergeCell ref="BF161:BJ162"/>
    <mergeCell ref="BB162:BC162"/>
    <mergeCell ref="BD162:BE162"/>
    <mergeCell ref="B163:B164"/>
    <mergeCell ref="C163:D164"/>
    <mergeCell ref="I163:J164"/>
    <mergeCell ref="K163:N164"/>
    <mergeCell ref="O163:S164"/>
    <mergeCell ref="BB163:BC163"/>
    <mergeCell ref="BD159:BE159"/>
    <mergeCell ref="BF159:BJ160"/>
    <mergeCell ref="BB160:BC160"/>
    <mergeCell ref="BD160:BE160"/>
    <mergeCell ref="B161:B162"/>
    <mergeCell ref="C161:D162"/>
    <mergeCell ref="I161:J162"/>
    <mergeCell ref="K161:N162"/>
    <mergeCell ref="O161:S162"/>
    <mergeCell ref="BB161:BC161"/>
    <mergeCell ref="BD157:BE157"/>
    <mergeCell ref="BF157:BJ158"/>
    <mergeCell ref="BB158:BC158"/>
    <mergeCell ref="BD158:BE158"/>
    <mergeCell ref="B159:B160"/>
    <mergeCell ref="C159:D160"/>
    <mergeCell ref="I159:J160"/>
    <mergeCell ref="K159:N160"/>
    <mergeCell ref="O159:S160"/>
    <mergeCell ref="BB159:BC159"/>
    <mergeCell ref="BD155:BE155"/>
    <mergeCell ref="BF155:BJ156"/>
    <mergeCell ref="BB156:BC156"/>
    <mergeCell ref="BD156:BE156"/>
    <mergeCell ref="B157:B158"/>
    <mergeCell ref="C157:D158"/>
    <mergeCell ref="I157:J158"/>
    <mergeCell ref="K157:N158"/>
    <mergeCell ref="O157:S158"/>
    <mergeCell ref="BB157:BC157"/>
    <mergeCell ref="BD153:BE153"/>
    <mergeCell ref="BF153:BJ154"/>
    <mergeCell ref="BB154:BC154"/>
    <mergeCell ref="BD154:BE154"/>
    <mergeCell ref="B155:B156"/>
    <mergeCell ref="C155:D156"/>
    <mergeCell ref="I155:J156"/>
    <mergeCell ref="K155:N156"/>
    <mergeCell ref="O155:S156"/>
    <mergeCell ref="BB155:BC155"/>
    <mergeCell ref="BD151:BE151"/>
    <mergeCell ref="BF151:BJ152"/>
    <mergeCell ref="BB152:BC152"/>
    <mergeCell ref="BD152:BE152"/>
    <mergeCell ref="B153:B154"/>
    <mergeCell ref="C153:D154"/>
    <mergeCell ref="I153:J154"/>
    <mergeCell ref="K153:N154"/>
    <mergeCell ref="O153:S154"/>
    <mergeCell ref="BB153:BC153"/>
    <mergeCell ref="BD149:BE149"/>
    <mergeCell ref="BF149:BJ150"/>
    <mergeCell ref="BB150:BC150"/>
    <mergeCell ref="BD150:BE150"/>
    <mergeCell ref="B151:B152"/>
    <mergeCell ref="C151:D152"/>
    <mergeCell ref="I151:J152"/>
    <mergeCell ref="K151:N152"/>
    <mergeCell ref="O151:S152"/>
    <mergeCell ref="BB151:BC151"/>
    <mergeCell ref="BD147:BE147"/>
    <mergeCell ref="BF147:BJ148"/>
    <mergeCell ref="BB148:BC148"/>
    <mergeCell ref="BD148:BE148"/>
    <mergeCell ref="B149:B150"/>
    <mergeCell ref="C149:D150"/>
    <mergeCell ref="I149:J150"/>
    <mergeCell ref="K149:N150"/>
    <mergeCell ref="O149:S150"/>
    <mergeCell ref="BB149:BC149"/>
    <mergeCell ref="BD145:BE145"/>
    <mergeCell ref="BF145:BJ146"/>
    <mergeCell ref="BB146:BC146"/>
    <mergeCell ref="BD146:BE146"/>
    <mergeCell ref="B147:B148"/>
    <mergeCell ref="C147:D148"/>
    <mergeCell ref="I147:J148"/>
    <mergeCell ref="K147:N148"/>
    <mergeCell ref="O147:S148"/>
    <mergeCell ref="BB147:BC147"/>
    <mergeCell ref="BD143:BE143"/>
    <mergeCell ref="BF143:BJ144"/>
    <mergeCell ref="BB144:BC144"/>
    <mergeCell ref="BD144:BE144"/>
    <mergeCell ref="B145:B146"/>
    <mergeCell ref="C145:D146"/>
    <mergeCell ref="I145:J146"/>
    <mergeCell ref="K145:N146"/>
    <mergeCell ref="O145:S146"/>
    <mergeCell ref="BB145:BC145"/>
    <mergeCell ref="BD141:BE141"/>
    <mergeCell ref="BF141:BJ142"/>
    <mergeCell ref="BB142:BC142"/>
    <mergeCell ref="BD142:BE142"/>
    <mergeCell ref="B143:B144"/>
    <mergeCell ref="C143:D144"/>
    <mergeCell ref="I143:J144"/>
    <mergeCell ref="K143:N144"/>
    <mergeCell ref="O143:S144"/>
    <mergeCell ref="BB143:BC143"/>
    <mergeCell ref="BD139:BE139"/>
    <mergeCell ref="BF139:BJ140"/>
    <mergeCell ref="BB140:BC140"/>
    <mergeCell ref="BD140:BE140"/>
    <mergeCell ref="B141:B142"/>
    <mergeCell ref="C141:D142"/>
    <mergeCell ref="I141:J142"/>
    <mergeCell ref="K141:N142"/>
    <mergeCell ref="O141:S142"/>
    <mergeCell ref="BB141:BC141"/>
    <mergeCell ref="BD137:BE137"/>
    <mergeCell ref="BF137:BJ138"/>
    <mergeCell ref="BB138:BC138"/>
    <mergeCell ref="BD138:BE138"/>
    <mergeCell ref="B139:B140"/>
    <mergeCell ref="C139:D140"/>
    <mergeCell ref="I139:J140"/>
    <mergeCell ref="K139:N140"/>
    <mergeCell ref="O139:S140"/>
    <mergeCell ref="BB139:BC139"/>
    <mergeCell ref="BD135:BE135"/>
    <mergeCell ref="BF135:BJ136"/>
    <mergeCell ref="BB136:BC136"/>
    <mergeCell ref="BD136:BE136"/>
    <mergeCell ref="B137:B138"/>
    <mergeCell ref="C137:D138"/>
    <mergeCell ref="I137:J138"/>
    <mergeCell ref="K137:N138"/>
    <mergeCell ref="O137:S138"/>
    <mergeCell ref="BB137:BC137"/>
    <mergeCell ref="BD133:BE133"/>
    <mergeCell ref="BF133:BJ134"/>
    <mergeCell ref="BB134:BC134"/>
    <mergeCell ref="BD134:BE134"/>
    <mergeCell ref="B135:B136"/>
    <mergeCell ref="C135:D136"/>
    <mergeCell ref="I135:J136"/>
    <mergeCell ref="K135:N136"/>
    <mergeCell ref="O135:S136"/>
    <mergeCell ref="BB135:BC135"/>
    <mergeCell ref="BD131:BE131"/>
    <mergeCell ref="BF131:BJ132"/>
    <mergeCell ref="BB132:BC132"/>
    <mergeCell ref="BD132:BE132"/>
    <mergeCell ref="B133:B134"/>
    <mergeCell ref="C133:D134"/>
    <mergeCell ref="I133:J134"/>
    <mergeCell ref="K133:N134"/>
    <mergeCell ref="O133:S134"/>
    <mergeCell ref="BB133:BC133"/>
    <mergeCell ref="BD129:BE129"/>
    <mergeCell ref="BF129:BJ130"/>
    <mergeCell ref="BB130:BC130"/>
    <mergeCell ref="BD130:BE130"/>
    <mergeCell ref="B131:B132"/>
    <mergeCell ref="C131:D132"/>
    <mergeCell ref="I131:J132"/>
    <mergeCell ref="K131:N132"/>
    <mergeCell ref="O131:S132"/>
    <mergeCell ref="BB131:BC131"/>
    <mergeCell ref="BD127:BE127"/>
    <mergeCell ref="BF127:BJ128"/>
    <mergeCell ref="BB128:BC128"/>
    <mergeCell ref="BD128:BE128"/>
    <mergeCell ref="B129:B130"/>
    <mergeCell ref="C129:D130"/>
    <mergeCell ref="I129:J130"/>
    <mergeCell ref="K129:N130"/>
    <mergeCell ref="O129:S130"/>
    <mergeCell ref="BB129:BC129"/>
    <mergeCell ref="BD125:BE125"/>
    <mergeCell ref="BF125:BJ126"/>
    <mergeCell ref="BB126:BC126"/>
    <mergeCell ref="BD126:BE126"/>
    <mergeCell ref="B127:B128"/>
    <mergeCell ref="C127:D128"/>
    <mergeCell ref="I127:J128"/>
    <mergeCell ref="K127:N128"/>
    <mergeCell ref="O127:S128"/>
    <mergeCell ref="BB127:BC127"/>
    <mergeCell ref="BD123:BE123"/>
    <mergeCell ref="BF123:BJ124"/>
    <mergeCell ref="BB124:BC124"/>
    <mergeCell ref="BD124:BE124"/>
    <mergeCell ref="B125:B126"/>
    <mergeCell ref="C125:D126"/>
    <mergeCell ref="I125:J126"/>
    <mergeCell ref="K125:N126"/>
    <mergeCell ref="O125:S126"/>
    <mergeCell ref="BB125:BC125"/>
    <mergeCell ref="BD121:BE121"/>
    <mergeCell ref="BF121:BJ122"/>
    <mergeCell ref="BB122:BC122"/>
    <mergeCell ref="BD122:BE122"/>
    <mergeCell ref="B123:B124"/>
    <mergeCell ref="C123:D124"/>
    <mergeCell ref="I123:J124"/>
    <mergeCell ref="K123:N124"/>
    <mergeCell ref="O123:S124"/>
    <mergeCell ref="BB123:BC123"/>
    <mergeCell ref="BD119:BE119"/>
    <mergeCell ref="BF119:BJ120"/>
    <mergeCell ref="BB120:BC120"/>
    <mergeCell ref="BD120:BE120"/>
    <mergeCell ref="B121:B122"/>
    <mergeCell ref="C121:D122"/>
    <mergeCell ref="I121:J122"/>
    <mergeCell ref="K121:N122"/>
    <mergeCell ref="O121:S122"/>
    <mergeCell ref="BB121:BC121"/>
    <mergeCell ref="BD117:BE117"/>
    <mergeCell ref="BF117:BJ118"/>
    <mergeCell ref="BB118:BC118"/>
    <mergeCell ref="BD118:BE118"/>
    <mergeCell ref="B119:B120"/>
    <mergeCell ref="C119:D120"/>
    <mergeCell ref="I119:J120"/>
    <mergeCell ref="K119:N120"/>
    <mergeCell ref="O119:S120"/>
    <mergeCell ref="BB119:BC119"/>
    <mergeCell ref="BD115:BE115"/>
    <mergeCell ref="BF115:BJ116"/>
    <mergeCell ref="BB116:BC116"/>
    <mergeCell ref="BD116:BE116"/>
    <mergeCell ref="B117:B118"/>
    <mergeCell ref="C117:D118"/>
    <mergeCell ref="I117:J118"/>
    <mergeCell ref="K117:N118"/>
    <mergeCell ref="O117:S118"/>
    <mergeCell ref="BB117:BC117"/>
    <mergeCell ref="BD113:BE113"/>
    <mergeCell ref="BF113:BJ114"/>
    <mergeCell ref="BB114:BC114"/>
    <mergeCell ref="BD114:BE114"/>
    <mergeCell ref="B115:B116"/>
    <mergeCell ref="C115:D116"/>
    <mergeCell ref="I115:J116"/>
    <mergeCell ref="K115:N116"/>
    <mergeCell ref="O115:S116"/>
    <mergeCell ref="BB115:BC115"/>
    <mergeCell ref="BD111:BE111"/>
    <mergeCell ref="BF111:BJ112"/>
    <mergeCell ref="BB112:BC112"/>
    <mergeCell ref="BD112:BE112"/>
    <mergeCell ref="B113:B114"/>
    <mergeCell ref="C113:D114"/>
    <mergeCell ref="I113:J114"/>
    <mergeCell ref="K113:N114"/>
    <mergeCell ref="O113:S114"/>
    <mergeCell ref="BB113:BC113"/>
    <mergeCell ref="BD109:BE109"/>
    <mergeCell ref="BF109:BJ110"/>
    <mergeCell ref="BB110:BC110"/>
    <mergeCell ref="BD110:BE110"/>
    <mergeCell ref="B111:B112"/>
    <mergeCell ref="C111:D112"/>
    <mergeCell ref="I111:J112"/>
    <mergeCell ref="K111:N112"/>
    <mergeCell ref="O111:S112"/>
    <mergeCell ref="BB111:BC111"/>
    <mergeCell ref="BD107:BE107"/>
    <mergeCell ref="BF107:BJ108"/>
    <mergeCell ref="BB108:BC108"/>
    <mergeCell ref="BD108:BE108"/>
    <mergeCell ref="B109:B110"/>
    <mergeCell ref="C109:D110"/>
    <mergeCell ref="I109:J110"/>
    <mergeCell ref="K109:N110"/>
    <mergeCell ref="O109:S110"/>
    <mergeCell ref="BB109:BC109"/>
    <mergeCell ref="BD105:BE105"/>
    <mergeCell ref="BF105:BJ106"/>
    <mergeCell ref="BB106:BC106"/>
    <mergeCell ref="BD106:BE106"/>
    <mergeCell ref="B107:B108"/>
    <mergeCell ref="C107:D108"/>
    <mergeCell ref="I107:J108"/>
    <mergeCell ref="K107:N108"/>
    <mergeCell ref="O107:S108"/>
    <mergeCell ref="BB107:BC107"/>
    <mergeCell ref="BD103:BE103"/>
    <mergeCell ref="BF103:BJ104"/>
    <mergeCell ref="BB104:BC104"/>
    <mergeCell ref="BD104:BE104"/>
    <mergeCell ref="B105:B106"/>
    <mergeCell ref="C105:D106"/>
    <mergeCell ref="I105:J106"/>
    <mergeCell ref="K105:N106"/>
    <mergeCell ref="O105:S106"/>
    <mergeCell ref="BB105:BC105"/>
    <mergeCell ref="BD101:BE101"/>
    <mergeCell ref="BF101:BJ102"/>
    <mergeCell ref="BB102:BC102"/>
    <mergeCell ref="BD102:BE102"/>
    <mergeCell ref="B103:B104"/>
    <mergeCell ref="C103:D104"/>
    <mergeCell ref="I103:J104"/>
    <mergeCell ref="K103:N104"/>
    <mergeCell ref="O103:S104"/>
    <mergeCell ref="BB103:BC103"/>
    <mergeCell ref="BD99:BE99"/>
    <mergeCell ref="BF99:BJ100"/>
    <mergeCell ref="BB100:BC100"/>
    <mergeCell ref="BD100:BE100"/>
    <mergeCell ref="B101:B102"/>
    <mergeCell ref="C101:D102"/>
    <mergeCell ref="I101:J102"/>
    <mergeCell ref="K101:N102"/>
    <mergeCell ref="O101:S102"/>
    <mergeCell ref="BB101:BC101"/>
    <mergeCell ref="BD97:BE97"/>
    <mergeCell ref="BF97:BJ98"/>
    <mergeCell ref="BB98:BC98"/>
    <mergeCell ref="BD98:BE98"/>
    <mergeCell ref="B99:B100"/>
    <mergeCell ref="C99:D100"/>
    <mergeCell ref="I99:J100"/>
    <mergeCell ref="K99:N100"/>
    <mergeCell ref="O99:S100"/>
    <mergeCell ref="BB99:BC99"/>
    <mergeCell ref="BD95:BE95"/>
    <mergeCell ref="BF95:BJ96"/>
    <mergeCell ref="BB96:BC96"/>
    <mergeCell ref="BD96:BE96"/>
    <mergeCell ref="B97:B98"/>
    <mergeCell ref="C97:D98"/>
    <mergeCell ref="I97:J98"/>
    <mergeCell ref="K97:N98"/>
    <mergeCell ref="O97:S98"/>
    <mergeCell ref="BB97:BC97"/>
    <mergeCell ref="BD93:BE93"/>
    <mergeCell ref="BF93:BJ94"/>
    <mergeCell ref="BB94:BC94"/>
    <mergeCell ref="BD94:BE94"/>
    <mergeCell ref="B95:B96"/>
    <mergeCell ref="C95:D96"/>
    <mergeCell ref="I95:J96"/>
    <mergeCell ref="K95:N96"/>
    <mergeCell ref="O95:S96"/>
    <mergeCell ref="BB95:BC95"/>
    <mergeCell ref="BD91:BE91"/>
    <mergeCell ref="BF91:BJ92"/>
    <mergeCell ref="BB92:BC92"/>
    <mergeCell ref="BD92:BE92"/>
    <mergeCell ref="B93:B94"/>
    <mergeCell ref="C93:D94"/>
    <mergeCell ref="I93:J94"/>
    <mergeCell ref="K93:N94"/>
    <mergeCell ref="O93:S94"/>
    <mergeCell ref="BB93:BC93"/>
    <mergeCell ref="BD89:BE89"/>
    <mergeCell ref="BF89:BJ90"/>
    <mergeCell ref="BB90:BC90"/>
    <mergeCell ref="BD90:BE90"/>
    <mergeCell ref="B91:B92"/>
    <mergeCell ref="C91:D92"/>
    <mergeCell ref="I91:J92"/>
    <mergeCell ref="K91:N92"/>
    <mergeCell ref="O91:S92"/>
    <mergeCell ref="BB91:BC91"/>
    <mergeCell ref="BD87:BE87"/>
    <mergeCell ref="BF87:BJ88"/>
    <mergeCell ref="BB88:BC88"/>
    <mergeCell ref="BD88:BE88"/>
    <mergeCell ref="B89:B90"/>
    <mergeCell ref="C89:D90"/>
    <mergeCell ref="I89:J90"/>
    <mergeCell ref="K89:N90"/>
    <mergeCell ref="O89:S90"/>
    <mergeCell ref="BB89:BC89"/>
    <mergeCell ref="BD85:BE85"/>
    <mergeCell ref="BF85:BJ86"/>
    <mergeCell ref="BB86:BC86"/>
    <mergeCell ref="BD86:BE86"/>
    <mergeCell ref="B87:B88"/>
    <mergeCell ref="C87:D88"/>
    <mergeCell ref="I87:J88"/>
    <mergeCell ref="K87:N88"/>
    <mergeCell ref="O87:S88"/>
    <mergeCell ref="BB87:BC87"/>
    <mergeCell ref="BD83:BE83"/>
    <mergeCell ref="BF83:BJ84"/>
    <mergeCell ref="BB84:BC84"/>
    <mergeCell ref="BD84:BE84"/>
    <mergeCell ref="B85:B86"/>
    <mergeCell ref="C85:D86"/>
    <mergeCell ref="I85:J86"/>
    <mergeCell ref="K85:N86"/>
    <mergeCell ref="O85:S86"/>
    <mergeCell ref="BB85:BC85"/>
    <mergeCell ref="BD81:BE81"/>
    <mergeCell ref="BF81:BJ82"/>
    <mergeCell ref="BB82:BC82"/>
    <mergeCell ref="BD82:BE82"/>
    <mergeCell ref="B83:B84"/>
    <mergeCell ref="C83:D84"/>
    <mergeCell ref="I83:J84"/>
    <mergeCell ref="K83:N84"/>
    <mergeCell ref="O83:S84"/>
    <mergeCell ref="BB83:BC83"/>
    <mergeCell ref="BD79:BE79"/>
    <mergeCell ref="BF79:BJ80"/>
    <mergeCell ref="BB80:BC80"/>
    <mergeCell ref="BD80:BE80"/>
    <mergeCell ref="B81:B82"/>
    <mergeCell ref="C81:D82"/>
    <mergeCell ref="I81:J82"/>
    <mergeCell ref="K81:N82"/>
    <mergeCell ref="O81:S82"/>
    <mergeCell ref="BB81:BC81"/>
    <mergeCell ref="BD77:BE77"/>
    <mergeCell ref="BF77:BJ78"/>
    <mergeCell ref="BB78:BC78"/>
    <mergeCell ref="BD78:BE78"/>
    <mergeCell ref="B79:B80"/>
    <mergeCell ref="C79:D80"/>
    <mergeCell ref="I79:J80"/>
    <mergeCell ref="K79:N80"/>
    <mergeCell ref="O79:S80"/>
    <mergeCell ref="BB79:BC79"/>
    <mergeCell ref="BD75:BE75"/>
    <mergeCell ref="BF75:BJ76"/>
    <mergeCell ref="BB76:BC76"/>
    <mergeCell ref="BD76:BE76"/>
    <mergeCell ref="B77:B78"/>
    <mergeCell ref="C77:D78"/>
    <mergeCell ref="I77:J78"/>
    <mergeCell ref="K77:N78"/>
    <mergeCell ref="O77:S78"/>
    <mergeCell ref="BB77:BC77"/>
    <mergeCell ref="BD73:BE73"/>
    <mergeCell ref="BF73:BJ74"/>
    <mergeCell ref="BB74:BC74"/>
    <mergeCell ref="BD74:BE74"/>
    <mergeCell ref="B75:B76"/>
    <mergeCell ref="C75:D76"/>
    <mergeCell ref="I75:J76"/>
    <mergeCell ref="K75:N76"/>
    <mergeCell ref="O75:S76"/>
    <mergeCell ref="BB75:BC75"/>
    <mergeCell ref="BD71:BE71"/>
    <mergeCell ref="BF71:BJ72"/>
    <mergeCell ref="BB72:BC72"/>
    <mergeCell ref="BD72:BE72"/>
    <mergeCell ref="B73:B74"/>
    <mergeCell ref="C73:D74"/>
    <mergeCell ref="I73:J74"/>
    <mergeCell ref="K73:N74"/>
    <mergeCell ref="O73:S74"/>
    <mergeCell ref="BB73:BC73"/>
    <mergeCell ref="BD69:BE69"/>
    <mergeCell ref="BF69:BJ70"/>
    <mergeCell ref="BB70:BC70"/>
    <mergeCell ref="BD70:BE70"/>
    <mergeCell ref="B71:B72"/>
    <mergeCell ref="C71:D72"/>
    <mergeCell ref="I71:J72"/>
    <mergeCell ref="K71:N72"/>
    <mergeCell ref="O71:S72"/>
    <mergeCell ref="BB71:BC71"/>
    <mergeCell ref="BD67:BE67"/>
    <mergeCell ref="BF67:BJ68"/>
    <mergeCell ref="BB68:BC68"/>
    <mergeCell ref="BD68:BE68"/>
    <mergeCell ref="B69:B70"/>
    <mergeCell ref="C69:D70"/>
    <mergeCell ref="I69:J70"/>
    <mergeCell ref="K69:N70"/>
    <mergeCell ref="O69:S70"/>
    <mergeCell ref="BB69:BC69"/>
    <mergeCell ref="BD65:BE65"/>
    <mergeCell ref="BF65:BJ66"/>
    <mergeCell ref="BB66:BC66"/>
    <mergeCell ref="BD66:BE66"/>
    <mergeCell ref="B67:B68"/>
    <mergeCell ref="C67:D68"/>
    <mergeCell ref="I67:J68"/>
    <mergeCell ref="K67:N68"/>
    <mergeCell ref="O67:S68"/>
    <mergeCell ref="BB67:BC67"/>
    <mergeCell ref="BD63:BE63"/>
    <mergeCell ref="BF63:BJ64"/>
    <mergeCell ref="BB64:BC64"/>
    <mergeCell ref="BD64:BE64"/>
    <mergeCell ref="B65:B66"/>
    <mergeCell ref="C65:D66"/>
    <mergeCell ref="I65:J66"/>
    <mergeCell ref="K65:N66"/>
    <mergeCell ref="O65:S66"/>
    <mergeCell ref="BB65:BC65"/>
    <mergeCell ref="BD61:BE61"/>
    <mergeCell ref="BF61:BJ62"/>
    <mergeCell ref="BB62:BC62"/>
    <mergeCell ref="BD62:BE62"/>
    <mergeCell ref="B63:B64"/>
    <mergeCell ref="C63:D64"/>
    <mergeCell ref="I63:J64"/>
    <mergeCell ref="K63:N64"/>
    <mergeCell ref="O63:S64"/>
    <mergeCell ref="BB63:BC63"/>
    <mergeCell ref="BD59:BE59"/>
    <mergeCell ref="BF59:BJ60"/>
    <mergeCell ref="BB60:BC60"/>
    <mergeCell ref="BD60:BE60"/>
    <mergeCell ref="B61:B62"/>
    <mergeCell ref="C61:D62"/>
    <mergeCell ref="I61:J62"/>
    <mergeCell ref="K61:N62"/>
    <mergeCell ref="O61:S62"/>
    <mergeCell ref="BB61:BC61"/>
    <mergeCell ref="BD57:BE57"/>
    <mergeCell ref="BF57:BJ58"/>
    <mergeCell ref="BB58:BC58"/>
    <mergeCell ref="BD58:BE58"/>
    <mergeCell ref="B59:B60"/>
    <mergeCell ref="C59:D60"/>
    <mergeCell ref="I59:J60"/>
    <mergeCell ref="K59:N60"/>
    <mergeCell ref="O59:S60"/>
    <mergeCell ref="BB59:BC59"/>
    <mergeCell ref="BD55:BE55"/>
    <mergeCell ref="BF55:BJ56"/>
    <mergeCell ref="BB56:BC56"/>
    <mergeCell ref="BD56:BE56"/>
    <mergeCell ref="B57:B58"/>
    <mergeCell ref="C57:D58"/>
    <mergeCell ref="I57:J58"/>
    <mergeCell ref="K57:N58"/>
    <mergeCell ref="O57:S58"/>
    <mergeCell ref="BB57:BC57"/>
    <mergeCell ref="BD53:BE53"/>
    <mergeCell ref="BF53:BJ54"/>
    <mergeCell ref="BB54:BC54"/>
    <mergeCell ref="BD54:BE54"/>
    <mergeCell ref="B55:B56"/>
    <mergeCell ref="C55:D56"/>
    <mergeCell ref="I55:J56"/>
    <mergeCell ref="K55:N56"/>
    <mergeCell ref="O55:S56"/>
    <mergeCell ref="BB55:BC55"/>
    <mergeCell ref="BD51:BE51"/>
    <mergeCell ref="BF51:BJ52"/>
    <mergeCell ref="BB52:BC52"/>
    <mergeCell ref="BD52:BE52"/>
    <mergeCell ref="B53:B54"/>
    <mergeCell ref="C53:D54"/>
    <mergeCell ref="I53:J54"/>
    <mergeCell ref="K53:N54"/>
    <mergeCell ref="O53:S54"/>
    <mergeCell ref="BB53:BC53"/>
    <mergeCell ref="BD49:BE49"/>
    <mergeCell ref="BF49:BJ50"/>
    <mergeCell ref="BB50:BC50"/>
    <mergeCell ref="BD50:BE50"/>
    <mergeCell ref="B51:B52"/>
    <mergeCell ref="C51:D52"/>
    <mergeCell ref="I51:J52"/>
    <mergeCell ref="K51:N52"/>
    <mergeCell ref="O51:S52"/>
    <mergeCell ref="BB51:BC51"/>
    <mergeCell ref="BD47:BE47"/>
    <mergeCell ref="BF47:BJ48"/>
    <mergeCell ref="BB48:BC48"/>
    <mergeCell ref="BD48:BE48"/>
    <mergeCell ref="B49:B50"/>
    <mergeCell ref="C49:D50"/>
    <mergeCell ref="I49:J50"/>
    <mergeCell ref="K49:N50"/>
    <mergeCell ref="O49:S50"/>
    <mergeCell ref="BB49:BC49"/>
    <mergeCell ref="BD45:BE45"/>
    <mergeCell ref="BF45:BJ46"/>
    <mergeCell ref="BB46:BC46"/>
    <mergeCell ref="BD46:BE46"/>
    <mergeCell ref="B47:B48"/>
    <mergeCell ref="C47:D48"/>
    <mergeCell ref="I47:J48"/>
    <mergeCell ref="K47:N48"/>
    <mergeCell ref="O47:S48"/>
    <mergeCell ref="BB47:BC47"/>
    <mergeCell ref="BD43:BE43"/>
    <mergeCell ref="BF43:BJ44"/>
    <mergeCell ref="BB44:BC44"/>
    <mergeCell ref="BD44:BE44"/>
    <mergeCell ref="B45:B46"/>
    <mergeCell ref="C45:D46"/>
    <mergeCell ref="I45:J46"/>
    <mergeCell ref="K45:N46"/>
    <mergeCell ref="O45:S46"/>
    <mergeCell ref="BB45:BC45"/>
    <mergeCell ref="BD41:BE41"/>
    <mergeCell ref="BF41:BJ42"/>
    <mergeCell ref="BB42:BC42"/>
    <mergeCell ref="BD42:BE42"/>
    <mergeCell ref="B43:B44"/>
    <mergeCell ref="C43:D44"/>
    <mergeCell ref="I43:J44"/>
    <mergeCell ref="K43:N44"/>
    <mergeCell ref="O43:S44"/>
    <mergeCell ref="BB43:BC43"/>
    <mergeCell ref="BD39:BE39"/>
    <mergeCell ref="BF39:BJ40"/>
    <mergeCell ref="BB40:BC40"/>
    <mergeCell ref="BD40:BE40"/>
    <mergeCell ref="B41:B42"/>
    <mergeCell ref="C41:D42"/>
    <mergeCell ref="I41:J42"/>
    <mergeCell ref="K41:N42"/>
    <mergeCell ref="O41:S42"/>
    <mergeCell ref="BB41:BC41"/>
    <mergeCell ref="BD37:BE37"/>
    <mergeCell ref="BF37:BJ38"/>
    <mergeCell ref="BB38:BC38"/>
    <mergeCell ref="BD38:BE38"/>
    <mergeCell ref="B39:B40"/>
    <mergeCell ref="C39:D40"/>
    <mergeCell ref="I39:J40"/>
    <mergeCell ref="K39:N40"/>
    <mergeCell ref="O39:S40"/>
    <mergeCell ref="BB39:BC39"/>
    <mergeCell ref="BD35:BE35"/>
    <mergeCell ref="BF35:BJ36"/>
    <mergeCell ref="BB36:BC36"/>
    <mergeCell ref="BD36:BE36"/>
    <mergeCell ref="B37:B38"/>
    <mergeCell ref="C37:D38"/>
    <mergeCell ref="I37:J38"/>
    <mergeCell ref="K37:N38"/>
    <mergeCell ref="O37:S38"/>
    <mergeCell ref="BB37:BC37"/>
    <mergeCell ref="BD33:BE33"/>
    <mergeCell ref="BF33:BJ34"/>
    <mergeCell ref="BB34:BC34"/>
    <mergeCell ref="BD34:BE34"/>
    <mergeCell ref="B35:B36"/>
    <mergeCell ref="C35:D36"/>
    <mergeCell ref="I35:J36"/>
    <mergeCell ref="K35:N36"/>
    <mergeCell ref="O35:S36"/>
    <mergeCell ref="BB35:BC35"/>
    <mergeCell ref="BD31:BE31"/>
    <mergeCell ref="BF31:BJ32"/>
    <mergeCell ref="BB32:BC32"/>
    <mergeCell ref="BD32:BE32"/>
    <mergeCell ref="B33:B34"/>
    <mergeCell ref="C33:D34"/>
    <mergeCell ref="I33:J34"/>
    <mergeCell ref="K33:N34"/>
    <mergeCell ref="O33:S34"/>
    <mergeCell ref="BB33:BC33"/>
    <mergeCell ref="BD29:BE29"/>
    <mergeCell ref="BF29:BJ30"/>
    <mergeCell ref="BB30:BC30"/>
    <mergeCell ref="BD30:BE30"/>
    <mergeCell ref="B31:B32"/>
    <mergeCell ref="C31:D32"/>
    <mergeCell ref="I31:J32"/>
    <mergeCell ref="K31:N32"/>
    <mergeCell ref="O31:S32"/>
    <mergeCell ref="BB31:BC31"/>
    <mergeCell ref="BD27:BE27"/>
    <mergeCell ref="BF27:BJ28"/>
    <mergeCell ref="BB28:BC28"/>
    <mergeCell ref="BD28:BE28"/>
    <mergeCell ref="B29:B30"/>
    <mergeCell ref="C29:D30"/>
    <mergeCell ref="I29:J30"/>
    <mergeCell ref="K29:N30"/>
    <mergeCell ref="O29:S30"/>
    <mergeCell ref="BB29:BC29"/>
    <mergeCell ref="BD25:BE25"/>
    <mergeCell ref="BF25:BJ26"/>
    <mergeCell ref="BB26:BC26"/>
    <mergeCell ref="BD26:BE26"/>
    <mergeCell ref="B27:B28"/>
    <mergeCell ref="C27:D28"/>
    <mergeCell ref="I27:J28"/>
    <mergeCell ref="K27:N28"/>
    <mergeCell ref="O27:S28"/>
    <mergeCell ref="BB27:BC27"/>
    <mergeCell ref="BD23:BE23"/>
    <mergeCell ref="BF23:BJ24"/>
    <mergeCell ref="BB24:BC24"/>
    <mergeCell ref="BD24:BE24"/>
    <mergeCell ref="B25:B26"/>
    <mergeCell ref="C25:D26"/>
    <mergeCell ref="I25:J26"/>
    <mergeCell ref="K25:N26"/>
    <mergeCell ref="O25:S26"/>
    <mergeCell ref="BB25:BC25"/>
    <mergeCell ref="BD21:BE21"/>
    <mergeCell ref="BF21:BJ22"/>
    <mergeCell ref="BB22:BC22"/>
    <mergeCell ref="BD22:BE22"/>
    <mergeCell ref="B23:B24"/>
    <mergeCell ref="C23:D24"/>
    <mergeCell ref="I23:J24"/>
    <mergeCell ref="K23:N24"/>
    <mergeCell ref="O23:S24"/>
    <mergeCell ref="BB23:BC23"/>
    <mergeCell ref="BD19:BE19"/>
    <mergeCell ref="BF19:BJ20"/>
    <mergeCell ref="BB20:BC20"/>
    <mergeCell ref="BD20:BE20"/>
    <mergeCell ref="B21:B22"/>
    <mergeCell ref="C21:D22"/>
    <mergeCell ref="I21:J22"/>
    <mergeCell ref="K21:N22"/>
    <mergeCell ref="O21:S22"/>
    <mergeCell ref="BB21:BC21"/>
    <mergeCell ref="B10:B14"/>
    <mergeCell ref="C10:D14"/>
    <mergeCell ref="I10:J14"/>
    <mergeCell ref="K10:N14"/>
    <mergeCell ref="O10:S14"/>
    <mergeCell ref="W10:BA10"/>
    <mergeCell ref="BD17:BE17"/>
    <mergeCell ref="BF17:BJ18"/>
    <mergeCell ref="BB18:BC18"/>
    <mergeCell ref="BD18:BE18"/>
    <mergeCell ref="B19:B20"/>
    <mergeCell ref="C19:D20"/>
    <mergeCell ref="I19:J20"/>
    <mergeCell ref="K19:N20"/>
    <mergeCell ref="O19:S20"/>
    <mergeCell ref="BB19:BC19"/>
    <mergeCell ref="BD15:BE15"/>
    <mergeCell ref="BF15:BJ16"/>
    <mergeCell ref="BB16:BC16"/>
    <mergeCell ref="BD16:BE16"/>
    <mergeCell ref="B17:B18"/>
    <mergeCell ref="C17:D18"/>
    <mergeCell ref="I17:J18"/>
    <mergeCell ref="K17:N18"/>
    <mergeCell ref="O17:S18"/>
    <mergeCell ref="BB17:BC17"/>
    <mergeCell ref="B15:B16"/>
    <mergeCell ref="C15:D16"/>
    <mergeCell ref="I15:J16"/>
    <mergeCell ref="K15:N16"/>
    <mergeCell ref="O15:S16"/>
    <mergeCell ref="BB15:BC15"/>
    <mergeCell ref="AT1:BI1"/>
    <mergeCell ref="AC2:AD2"/>
    <mergeCell ref="AF2:AG2"/>
    <mergeCell ref="AJ2:AK2"/>
    <mergeCell ref="AT2:BI2"/>
    <mergeCell ref="BE3:BH3"/>
    <mergeCell ref="BB10:BC14"/>
    <mergeCell ref="BD10:BE14"/>
    <mergeCell ref="BF10:BJ14"/>
    <mergeCell ref="W11:AC11"/>
    <mergeCell ref="AD11:AJ11"/>
    <mergeCell ref="AK11:AQ11"/>
    <mergeCell ref="AR11:AX11"/>
    <mergeCell ref="AY11:BA11"/>
    <mergeCell ref="BE4:BH4"/>
    <mergeCell ref="BA6:BB6"/>
    <mergeCell ref="BE6:BF6"/>
    <mergeCell ref="BE8:BF8"/>
  </mergeCells>
  <phoneticPr fontId="1"/>
  <conditionalFormatting sqref="W228:Z228">
    <cfRule type="expression" dxfId="1221" priority="203">
      <formula>OR(#REF!=$B215,#REF!=$B215)</formula>
    </cfRule>
  </conditionalFormatting>
  <conditionalFormatting sqref="Z218 W218:X218 W227:Z227">
    <cfRule type="expression" dxfId="1220" priority="204">
      <formula>OR(#REF!=$B216,#REF!=$B216)</formula>
    </cfRule>
  </conditionalFormatting>
  <conditionalFormatting sqref="BB16:BE16">
    <cfRule type="expression" dxfId="1219" priority="202">
      <formula>INDIRECT(ADDRESS(ROW(),COLUMN()))=TRUNC(INDIRECT(ADDRESS(ROW(),COLUMN())))</formula>
    </cfRule>
  </conditionalFormatting>
  <conditionalFormatting sqref="BB18:BE18">
    <cfRule type="expression" dxfId="1218" priority="201">
      <formula>INDIRECT(ADDRESS(ROW(),COLUMN()))=TRUNC(INDIRECT(ADDRESS(ROW(),COLUMN())))</formula>
    </cfRule>
  </conditionalFormatting>
  <conditionalFormatting sqref="BB20:BE20">
    <cfRule type="expression" dxfId="1217" priority="200">
      <formula>INDIRECT(ADDRESS(ROW(),COLUMN()))=TRUNC(INDIRECT(ADDRESS(ROW(),COLUMN())))</formula>
    </cfRule>
  </conditionalFormatting>
  <conditionalFormatting sqref="BB22:BE22">
    <cfRule type="expression" dxfId="1216" priority="199">
      <formula>INDIRECT(ADDRESS(ROW(),COLUMN()))=TRUNC(INDIRECT(ADDRESS(ROW(),COLUMN())))</formula>
    </cfRule>
  </conditionalFormatting>
  <conditionalFormatting sqref="BB24:BE24">
    <cfRule type="expression" dxfId="1215" priority="198">
      <formula>INDIRECT(ADDRESS(ROW(),COLUMN()))=TRUNC(INDIRECT(ADDRESS(ROW(),COLUMN())))</formula>
    </cfRule>
  </conditionalFormatting>
  <conditionalFormatting sqref="BB26:BE26">
    <cfRule type="expression" dxfId="1214" priority="197">
      <formula>INDIRECT(ADDRESS(ROW(),COLUMN()))=TRUNC(INDIRECT(ADDRESS(ROW(),COLUMN())))</formula>
    </cfRule>
  </conditionalFormatting>
  <conditionalFormatting sqref="BB28:BE28">
    <cfRule type="expression" dxfId="1213" priority="196">
      <formula>INDIRECT(ADDRESS(ROW(),COLUMN()))=TRUNC(INDIRECT(ADDRESS(ROW(),COLUMN())))</formula>
    </cfRule>
  </conditionalFormatting>
  <conditionalFormatting sqref="BB30:BE30">
    <cfRule type="expression" dxfId="1212" priority="195">
      <formula>INDIRECT(ADDRESS(ROW(),COLUMN()))=TRUNC(INDIRECT(ADDRESS(ROW(),COLUMN())))</formula>
    </cfRule>
  </conditionalFormatting>
  <conditionalFormatting sqref="BB32:BE32">
    <cfRule type="expression" dxfId="1211" priority="194">
      <formula>INDIRECT(ADDRESS(ROW(),COLUMN()))=TRUNC(INDIRECT(ADDRESS(ROW(),COLUMN())))</formula>
    </cfRule>
  </conditionalFormatting>
  <conditionalFormatting sqref="BB34:BE34">
    <cfRule type="expression" dxfId="1210" priority="193">
      <formula>INDIRECT(ADDRESS(ROW(),COLUMN()))=TRUNC(INDIRECT(ADDRESS(ROW(),COLUMN())))</formula>
    </cfRule>
  </conditionalFormatting>
  <conditionalFormatting sqref="BB36:BE36">
    <cfRule type="expression" dxfId="1209" priority="192">
      <formula>INDIRECT(ADDRESS(ROW(),COLUMN()))=TRUNC(INDIRECT(ADDRESS(ROW(),COLUMN())))</formula>
    </cfRule>
  </conditionalFormatting>
  <conditionalFormatting sqref="BB38:BE38">
    <cfRule type="expression" dxfId="1208" priority="191">
      <formula>INDIRECT(ADDRESS(ROW(),COLUMN()))=TRUNC(INDIRECT(ADDRESS(ROW(),COLUMN())))</formula>
    </cfRule>
  </conditionalFormatting>
  <conditionalFormatting sqref="BB40:BE40">
    <cfRule type="expression" dxfId="1207" priority="190">
      <formula>INDIRECT(ADDRESS(ROW(),COLUMN()))=TRUNC(INDIRECT(ADDRESS(ROW(),COLUMN())))</formula>
    </cfRule>
  </conditionalFormatting>
  <conditionalFormatting sqref="BB42:BE42">
    <cfRule type="expression" dxfId="1206" priority="189">
      <formula>INDIRECT(ADDRESS(ROW(),COLUMN()))=TRUNC(INDIRECT(ADDRESS(ROW(),COLUMN())))</formula>
    </cfRule>
  </conditionalFormatting>
  <conditionalFormatting sqref="BB44:BE44">
    <cfRule type="expression" dxfId="1205" priority="188">
      <formula>INDIRECT(ADDRESS(ROW(),COLUMN()))=TRUNC(INDIRECT(ADDRESS(ROW(),COLUMN())))</formula>
    </cfRule>
  </conditionalFormatting>
  <conditionalFormatting sqref="BB46:BE46">
    <cfRule type="expression" dxfId="1204" priority="187">
      <formula>INDIRECT(ADDRESS(ROW(),COLUMN()))=TRUNC(INDIRECT(ADDRESS(ROW(),COLUMN())))</formula>
    </cfRule>
  </conditionalFormatting>
  <conditionalFormatting sqref="BB48:BE48">
    <cfRule type="expression" dxfId="1203" priority="186">
      <formula>INDIRECT(ADDRESS(ROW(),COLUMN()))=TRUNC(INDIRECT(ADDRESS(ROW(),COLUMN())))</formula>
    </cfRule>
  </conditionalFormatting>
  <conditionalFormatting sqref="BB50:BE50">
    <cfRule type="expression" dxfId="1202" priority="185">
      <formula>INDIRECT(ADDRESS(ROW(),COLUMN()))=TRUNC(INDIRECT(ADDRESS(ROW(),COLUMN())))</formula>
    </cfRule>
  </conditionalFormatting>
  <conditionalFormatting sqref="BB52:BE52">
    <cfRule type="expression" dxfId="1201" priority="184">
      <formula>INDIRECT(ADDRESS(ROW(),COLUMN()))=TRUNC(INDIRECT(ADDRESS(ROW(),COLUMN())))</formula>
    </cfRule>
  </conditionalFormatting>
  <conditionalFormatting sqref="BB54:BE54">
    <cfRule type="expression" dxfId="1200" priority="183">
      <formula>INDIRECT(ADDRESS(ROW(),COLUMN()))=TRUNC(INDIRECT(ADDRESS(ROW(),COLUMN())))</formula>
    </cfRule>
  </conditionalFormatting>
  <conditionalFormatting sqref="BB56:BE56">
    <cfRule type="expression" dxfId="1199" priority="182">
      <formula>INDIRECT(ADDRESS(ROW(),COLUMN()))=TRUNC(INDIRECT(ADDRESS(ROW(),COLUMN())))</formula>
    </cfRule>
  </conditionalFormatting>
  <conditionalFormatting sqref="BB58:BE58">
    <cfRule type="expression" dxfId="1198" priority="181">
      <formula>INDIRECT(ADDRESS(ROW(),COLUMN()))=TRUNC(INDIRECT(ADDRESS(ROW(),COLUMN())))</formula>
    </cfRule>
  </conditionalFormatting>
  <conditionalFormatting sqref="BB60:BE60">
    <cfRule type="expression" dxfId="1197" priority="180">
      <formula>INDIRECT(ADDRESS(ROW(),COLUMN()))=TRUNC(INDIRECT(ADDRESS(ROW(),COLUMN())))</formula>
    </cfRule>
  </conditionalFormatting>
  <conditionalFormatting sqref="BB62:BE62">
    <cfRule type="expression" dxfId="1196" priority="179">
      <formula>INDIRECT(ADDRESS(ROW(),COLUMN()))=TRUNC(INDIRECT(ADDRESS(ROW(),COLUMN())))</formula>
    </cfRule>
  </conditionalFormatting>
  <conditionalFormatting sqref="BB64:BE64">
    <cfRule type="expression" dxfId="1195" priority="178">
      <formula>INDIRECT(ADDRESS(ROW(),COLUMN()))=TRUNC(INDIRECT(ADDRESS(ROW(),COLUMN())))</formula>
    </cfRule>
  </conditionalFormatting>
  <conditionalFormatting sqref="BB66:BE66">
    <cfRule type="expression" dxfId="1194" priority="177">
      <formula>INDIRECT(ADDRESS(ROW(),COLUMN()))=TRUNC(INDIRECT(ADDRESS(ROW(),COLUMN())))</formula>
    </cfRule>
  </conditionalFormatting>
  <conditionalFormatting sqref="BB68:BE68">
    <cfRule type="expression" dxfId="1193" priority="176">
      <formula>INDIRECT(ADDRESS(ROW(),COLUMN()))=TRUNC(INDIRECT(ADDRESS(ROW(),COLUMN())))</formula>
    </cfRule>
  </conditionalFormatting>
  <conditionalFormatting sqref="BB70:BE70">
    <cfRule type="expression" dxfId="1192" priority="175">
      <formula>INDIRECT(ADDRESS(ROW(),COLUMN()))=TRUNC(INDIRECT(ADDRESS(ROW(),COLUMN())))</formula>
    </cfRule>
  </conditionalFormatting>
  <conditionalFormatting sqref="BB72:BE72">
    <cfRule type="expression" dxfId="1191" priority="174">
      <formula>INDIRECT(ADDRESS(ROW(),COLUMN()))=TRUNC(INDIRECT(ADDRESS(ROW(),COLUMN())))</formula>
    </cfRule>
  </conditionalFormatting>
  <conditionalFormatting sqref="M220:X224">
    <cfRule type="expression" dxfId="1190" priority="173">
      <formula>INDIRECT(ADDRESS(ROW(),COLUMN()))=TRUNC(INDIRECT(ADDRESS(ROW(),COLUMN())))</formula>
    </cfRule>
  </conditionalFormatting>
  <conditionalFormatting sqref="K229:N229">
    <cfRule type="expression" dxfId="1189" priority="172">
      <formula>INDIRECT(ADDRESS(ROW(),COLUMN()))=TRUNC(INDIRECT(ADDRESS(ROW(),COLUMN())))</formula>
    </cfRule>
  </conditionalFormatting>
  <conditionalFormatting sqref="W16:BA16">
    <cfRule type="expression" dxfId="1188" priority="170">
      <formula>INDIRECT(ADDRESS(ROW(),COLUMN()))=TRUNC(INDIRECT(ADDRESS(ROW(),COLUMN())))</formula>
    </cfRule>
  </conditionalFormatting>
  <conditionalFormatting sqref="W18:BA18">
    <cfRule type="expression" dxfId="1187" priority="171">
      <formula>INDIRECT(ADDRESS(ROW(),COLUMN()))=TRUNC(INDIRECT(ADDRESS(ROW(),COLUMN())))</formula>
    </cfRule>
  </conditionalFormatting>
  <conditionalFormatting sqref="W186:BA186">
    <cfRule type="expression" dxfId="1186" priority="29">
      <formula>INDIRECT(ADDRESS(ROW(),COLUMN()))=TRUNC(INDIRECT(ADDRESS(ROW(),COLUMN())))</formula>
    </cfRule>
  </conditionalFormatting>
  <conditionalFormatting sqref="W20:BA20">
    <cfRule type="expression" dxfId="1185" priority="169">
      <formula>INDIRECT(ADDRESS(ROW(),COLUMN()))=TRUNC(INDIRECT(ADDRESS(ROW(),COLUMN())))</formula>
    </cfRule>
  </conditionalFormatting>
  <conditionalFormatting sqref="W22:BA22">
    <cfRule type="expression" dxfId="1184" priority="168">
      <formula>INDIRECT(ADDRESS(ROW(),COLUMN()))=TRUNC(INDIRECT(ADDRESS(ROW(),COLUMN())))</formula>
    </cfRule>
  </conditionalFormatting>
  <conditionalFormatting sqref="W24:BA24">
    <cfRule type="expression" dxfId="1183" priority="167">
      <formula>INDIRECT(ADDRESS(ROW(),COLUMN()))=TRUNC(INDIRECT(ADDRESS(ROW(),COLUMN())))</formula>
    </cfRule>
  </conditionalFormatting>
  <conditionalFormatting sqref="W26:BA26">
    <cfRule type="expression" dxfId="1182" priority="166">
      <formula>INDIRECT(ADDRESS(ROW(),COLUMN()))=TRUNC(INDIRECT(ADDRESS(ROW(),COLUMN())))</formula>
    </cfRule>
  </conditionalFormatting>
  <conditionalFormatting sqref="W28:BA28">
    <cfRule type="expression" dxfId="1181" priority="165">
      <formula>INDIRECT(ADDRESS(ROW(),COLUMN()))=TRUNC(INDIRECT(ADDRESS(ROW(),COLUMN())))</formula>
    </cfRule>
  </conditionalFormatting>
  <conditionalFormatting sqref="W30:BA30">
    <cfRule type="expression" dxfId="1180" priority="164">
      <formula>INDIRECT(ADDRESS(ROW(),COLUMN()))=TRUNC(INDIRECT(ADDRESS(ROW(),COLUMN())))</formula>
    </cfRule>
  </conditionalFormatting>
  <conditionalFormatting sqref="W32:BA32">
    <cfRule type="expression" dxfId="1179" priority="163">
      <formula>INDIRECT(ADDRESS(ROW(),COLUMN()))=TRUNC(INDIRECT(ADDRESS(ROW(),COLUMN())))</formula>
    </cfRule>
  </conditionalFormatting>
  <conditionalFormatting sqref="W34:BA34">
    <cfRule type="expression" dxfId="1178" priority="162">
      <formula>INDIRECT(ADDRESS(ROW(),COLUMN()))=TRUNC(INDIRECT(ADDRESS(ROW(),COLUMN())))</formula>
    </cfRule>
  </conditionalFormatting>
  <conditionalFormatting sqref="W36:BA36">
    <cfRule type="expression" dxfId="1177" priority="161">
      <formula>INDIRECT(ADDRESS(ROW(),COLUMN()))=TRUNC(INDIRECT(ADDRESS(ROW(),COLUMN())))</formula>
    </cfRule>
  </conditionalFormatting>
  <conditionalFormatting sqref="W38:BA38">
    <cfRule type="expression" dxfId="1176" priority="160">
      <formula>INDIRECT(ADDRESS(ROW(),COLUMN()))=TRUNC(INDIRECT(ADDRESS(ROW(),COLUMN())))</formula>
    </cfRule>
  </conditionalFormatting>
  <conditionalFormatting sqref="W40:BA40">
    <cfRule type="expression" dxfId="1175" priority="159">
      <formula>INDIRECT(ADDRESS(ROW(),COLUMN()))=TRUNC(INDIRECT(ADDRESS(ROW(),COLUMN())))</formula>
    </cfRule>
  </conditionalFormatting>
  <conditionalFormatting sqref="W42:BA42">
    <cfRule type="expression" dxfId="1174" priority="158">
      <formula>INDIRECT(ADDRESS(ROW(),COLUMN()))=TRUNC(INDIRECT(ADDRESS(ROW(),COLUMN())))</formula>
    </cfRule>
  </conditionalFormatting>
  <conditionalFormatting sqref="W44:BA44">
    <cfRule type="expression" dxfId="1173" priority="157">
      <formula>INDIRECT(ADDRESS(ROW(),COLUMN()))=TRUNC(INDIRECT(ADDRESS(ROW(),COLUMN())))</formula>
    </cfRule>
  </conditionalFormatting>
  <conditionalFormatting sqref="W46:BA46">
    <cfRule type="expression" dxfId="1172" priority="156">
      <formula>INDIRECT(ADDRESS(ROW(),COLUMN()))=TRUNC(INDIRECT(ADDRESS(ROW(),COLUMN())))</formula>
    </cfRule>
  </conditionalFormatting>
  <conditionalFormatting sqref="W48:BA48">
    <cfRule type="expression" dxfId="1171" priority="155">
      <formula>INDIRECT(ADDRESS(ROW(),COLUMN()))=TRUNC(INDIRECT(ADDRESS(ROW(),COLUMN())))</formula>
    </cfRule>
  </conditionalFormatting>
  <conditionalFormatting sqref="W50:BA50">
    <cfRule type="expression" dxfId="1170" priority="154">
      <formula>INDIRECT(ADDRESS(ROW(),COLUMN()))=TRUNC(INDIRECT(ADDRESS(ROW(),COLUMN())))</formula>
    </cfRule>
  </conditionalFormatting>
  <conditionalFormatting sqref="W52:BA52">
    <cfRule type="expression" dxfId="1169" priority="153">
      <formula>INDIRECT(ADDRESS(ROW(),COLUMN()))=TRUNC(INDIRECT(ADDRESS(ROW(),COLUMN())))</formula>
    </cfRule>
  </conditionalFormatting>
  <conditionalFormatting sqref="W54:BA54">
    <cfRule type="expression" dxfId="1168" priority="152">
      <formula>INDIRECT(ADDRESS(ROW(),COLUMN()))=TRUNC(INDIRECT(ADDRESS(ROW(),COLUMN())))</formula>
    </cfRule>
  </conditionalFormatting>
  <conditionalFormatting sqref="W56:BA56">
    <cfRule type="expression" dxfId="1167" priority="151">
      <formula>INDIRECT(ADDRESS(ROW(),COLUMN()))=TRUNC(INDIRECT(ADDRESS(ROW(),COLUMN())))</formula>
    </cfRule>
  </conditionalFormatting>
  <conditionalFormatting sqref="W58:BA58">
    <cfRule type="expression" dxfId="1166" priority="150">
      <formula>INDIRECT(ADDRESS(ROW(),COLUMN()))=TRUNC(INDIRECT(ADDRESS(ROW(),COLUMN())))</formula>
    </cfRule>
  </conditionalFormatting>
  <conditionalFormatting sqref="W60:BA60">
    <cfRule type="expression" dxfId="1165" priority="149">
      <formula>INDIRECT(ADDRESS(ROW(),COLUMN()))=TRUNC(INDIRECT(ADDRESS(ROW(),COLUMN())))</formula>
    </cfRule>
  </conditionalFormatting>
  <conditionalFormatting sqref="W62:BA62">
    <cfRule type="expression" dxfId="1164" priority="148">
      <formula>INDIRECT(ADDRESS(ROW(),COLUMN()))=TRUNC(INDIRECT(ADDRESS(ROW(),COLUMN())))</formula>
    </cfRule>
  </conditionalFormatting>
  <conditionalFormatting sqref="W64:BA64">
    <cfRule type="expression" dxfId="1163" priority="147">
      <formula>INDIRECT(ADDRESS(ROW(),COLUMN()))=TRUNC(INDIRECT(ADDRESS(ROW(),COLUMN())))</formula>
    </cfRule>
  </conditionalFormatting>
  <conditionalFormatting sqref="W66:BA66">
    <cfRule type="expression" dxfId="1162" priority="146">
      <formula>INDIRECT(ADDRESS(ROW(),COLUMN()))=TRUNC(INDIRECT(ADDRESS(ROW(),COLUMN())))</formula>
    </cfRule>
  </conditionalFormatting>
  <conditionalFormatting sqref="W68:BA68">
    <cfRule type="expression" dxfId="1161" priority="145">
      <formula>INDIRECT(ADDRESS(ROW(),COLUMN()))=TRUNC(INDIRECT(ADDRESS(ROW(),COLUMN())))</formula>
    </cfRule>
  </conditionalFormatting>
  <conditionalFormatting sqref="W70:BA70">
    <cfRule type="expression" dxfId="1160" priority="144">
      <formula>INDIRECT(ADDRESS(ROW(),COLUMN()))=TRUNC(INDIRECT(ADDRESS(ROW(),COLUMN())))</formula>
    </cfRule>
  </conditionalFormatting>
  <conditionalFormatting sqref="W72:BA72">
    <cfRule type="expression" dxfId="1159" priority="143">
      <formula>INDIRECT(ADDRESS(ROW(),COLUMN()))=TRUNC(INDIRECT(ADDRESS(ROW(),COLUMN())))</formula>
    </cfRule>
  </conditionalFormatting>
  <conditionalFormatting sqref="W74:BA74">
    <cfRule type="expression" dxfId="1158" priority="141">
      <formula>INDIRECT(ADDRESS(ROW(),COLUMN()))=TRUNC(INDIRECT(ADDRESS(ROW(),COLUMN())))</formula>
    </cfRule>
  </conditionalFormatting>
  <conditionalFormatting sqref="BB74:BE74">
    <cfRule type="expression" dxfId="1157" priority="142">
      <formula>INDIRECT(ADDRESS(ROW(),COLUMN()))=TRUNC(INDIRECT(ADDRESS(ROW(),COLUMN())))</formula>
    </cfRule>
  </conditionalFormatting>
  <conditionalFormatting sqref="BB76:BE76">
    <cfRule type="expression" dxfId="1156" priority="140">
      <formula>INDIRECT(ADDRESS(ROW(),COLUMN()))=TRUNC(INDIRECT(ADDRESS(ROW(),COLUMN())))</formula>
    </cfRule>
  </conditionalFormatting>
  <conditionalFormatting sqref="W76:BA76">
    <cfRule type="expression" dxfId="1155" priority="139">
      <formula>INDIRECT(ADDRESS(ROW(),COLUMN()))=TRUNC(INDIRECT(ADDRESS(ROW(),COLUMN())))</formula>
    </cfRule>
  </conditionalFormatting>
  <conditionalFormatting sqref="BB78:BE78">
    <cfRule type="expression" dxfId="1154" priority="138">
      <formula>INDIRECT(ADDRESS(ROW(),COLUMN()))=TRUNC(INDIRECT(ADDRESS(ROW(),COLUMN())))</formula>
    </cfRule>
  </conditionalFormatting>
  <conditionalFormatting sqref="W78:BA78">
    <cfRule type="expression" dxfId="1153" priority="137">
      <formula>INDIRECT(ADDRESS(ROW(),COLUMN()))=TRUNC(INDIRECT(ADDRESS(ROW(),COLUMN())))</formula>
    </cfRule>
  </conditionalFormatting>
  <conditionalFormatting sqref="BB80:BE80">
    <cfRule type="expression" dxfId="1152" priority="136">
      <formula>INDIRECT(ADDRESS(ROW(),COLUMN()))=TRUNC(INDIRECT(ADDRESS(ROW(),COLUMN())))</formula>
    </cfRule>
  </conditionalFormatting>
  <conditionalFormatting sqref="W80:BA80">
    <cfRule type="expression" dxfId="1151" priority="135">
      <formula>INDIRECT(ADDRESS(ROW(),COLUMN()))=TRUNC(INDIRECT(ADDRESS(ROW(),COLUMN())))</formula>
    </cfRule>
  </conditionalFormatting>
  <conditionalFormatting sqref="BB82:BE82">
    <cfRule type="expression" dxfId="1150" priority="134">
      <formula>INDIRECT(ADDRESS(ROW(),COLUMN()))=TRUNC(INDIRECT(ADDRESS(ROW(),COLUMN())))</formula>
    </cfRule>
  </conditionalFormatting>
  <conditionalFormatting sqref="W82:BA82">
    <cfRule type="expression" dxfId="1149" priority="133">
      <formula>INDIRECT(ADDRESS(ROW(),COLUMN()))=TRUNC(INDIRECT(ADDRESS(ROW(),COLUMN())))</formula>
    </cfRule>
  </conditionalFormatting>
  <conditionalFormatting sqref="BB84:BE84">
    <cfRule type="expression" dxfId="1148" priority="132">
      <formula>INDIRECT(ADDRESS(ROW(),COLUMN()))=TRUNC(INDIRECT(ADDRESS(ROW(),COLUMN())))</formula>
    </cfRule>
  </conditionalFormatting>
  <conditionalFormatting sqref="W84:BA84">
    <cfRule type="expression" dxfId="1147" priority="131">
      <formula>INDIRECT(ADDRESS(ROW(),COLUMN()))=TRUNC(INDIRECT(ADDRESS(ROW(),COLUMN())))</formula>
    </cfRule>
  </conditionalFormatting>
  <conditionalFormatting sqref="BB86:BE86">
    <cfRule type="expression" dxfId="1146" priority="130">
      <formula>INDIRECT(ADDRESS(ROW(),COLUMN()))=TRUNC(INDIRECT(ADDRESS(ROW(),COLUMN())))</formula>
    </cfRule>
  </conditionalFormatting>
  <conditionalFormatting sqref="W86:BA86">
    <cfRule type="expression" dxfId="1145" priority="129">
      <formula>INDIRECT(ADDRESS(ROW(),COLUMN()))=TRUNC(INDIRECT(ADDRESS(ROW(),COLUMN())))</formula>
    </cfRule>
  </conditionalFormatting>
  <conditionalFormatting sqref="BB88:BE88">
    <cfRule type="expression" dxfId="1144" priority="128">
      <formula>INDIRECT(ADDRESS(ROW(),COLUMN()))=TRUNC(INDIRECT(ADDRESS(ROW(),COLUMN())))</formula>
    </cfRule>
  </conditionalFormatting>
  <conditionalFormatting sqref="W88:BA88">
    <cfRule type="expression" dxfId="1143" priority="127">
      <formula>INDIRECT(ADDRESS(ROW(),COLUMN()))=TRUNC(INDIRECT(ADDRESS(ROW(),COLUMN())))</formula>
    </cfRule>
  </conditionalFormatting>
  <conditionalFormatting sqref="BB90:BE90">
    <cfRule type="expression" dxfId="1142" priority="126">
      <formula>INDIRECT(ADDRESS(ROW(),COLUMN()))=TRUNC(INDIRECT(ADDRESS(ROW(),COLUMN())))</formula>
    </cfRule>
  </conditionalFormatting>
  <conditionalFormatting sqref="W90:BA90">
    <cfRule type="expression" dxfId="1141" priority="125">
      <formula>INDIRECT(ADDRESS(ROW(),COLUMN()))=TRUNC(INDIRECT(ADDRESS(ROW(),COLUMN())))</formula>
    </cfRule>
  </conditionalFormatting>
  <conditionalFormatting sqref="BB92:BE92">
    <cfRule type="expression" dxfId="1140" priority="124">
      <formula>INDIRECT(ADDRESS(ROW(),COLUMN()))=TRUNC(INDIRECT(ADDRESS(ROW(),COLUMN())))</formula>
    </cfRule>
  </conditionalFormatting>
  <conditionalFormatting sqref="W92:BA92">
    <cfRule type="expression" dxfId="1139" priority="123">
      <formula>INDIRECT(ADDRESS(ROW(),COLUMN()))=TRUNC(INDIRECT(ADDRESS(ROW(),COLUMN())))</formula>
    </cfRule>
  </conditionalFormatting>
  <conditionalFormatting sqref="BB94:BE94">
    <cfRule type="expression" dxfId="1138" priority="122">
      <formula>INDIRECT(ADDRESS(ROW(),COLUMN()))=TRUNC(INDIRECT(ADDRESS(ROW(),COLUMN())))</formula>
    </cfRule>
  </conditionalFormatting>
  <conditionalFormatting sqref="W94:BA94">
    <cfRule type="expression" dxfId="1137" priority="121">
      <formula>INDIRECT(ADDRESS(ROW(),COLUMN()))=TRUNC(INDIRECT(ADDRESS(ROW(),COLUMN())))</formula>
    </cfRule>
  </conditionalFormatting>
  <conditionalFormatting sqref="BB96:BE96">
    <cfRule type="expression" dxfId="1136" priority="120">
      <formula>INDIRECT(ADDRESS(ROW(),COLUMN()))=TRUNC(INDIRECT(ADDRESS(ROW(),COLUMN())))</formula>
    </cfRule>
  </conditionalFormatting>
  <conditionalFormatting sqref="W96:BA96">
    <cfRule type="expression" dxfId="1135" priority="119">
      <formula>INDIRECT(ADDRESS(ROW(),COLUMN()))=TRUNC(INDIRECT(ADDRESS(ROW(),COLUMN())))</formula>
    </cfRule>
  </conditionalFormatting>
  <conditionalFormatting sqref="BB98:BE98">
    <cfRule type="expression" dxfId="1134" priority="118">
      <formula>INDIRECT(ADDRESS(ROW(),COLUMN()))=TRUNC(INDIRECT(ADDRESS(ROW(),COLUMN())))</formula>
    </cfRule>
  </conditionalFormatting>
  <conditionalFormatting sqref="W98:BA98">
    <cfRule type="expression" dxfId="1133" priority="117">
      <formula>INDIRECT(ADDRESS(ROW(),COLUMN()))=TRUNC(INDIRECT(ADDRESS(ROW(),COLUMN())))</formula>
    </cfRule>
  </conditionalFormatting>
  <conditionalFormatting sqref="BB100:BE100">
    <cfRule type="expression" dxfId="1132" priority="116">
      <formula>INDIRECT(ADDRESS(ROW(),COLUMN()))=TRUNC(INDIRECT(ADDRESS(ROW(),COLUMN())))</formula>
    </cfRule>
  </conditionalFormatting>
  <conditionalFormatting sqref="W100:BA100">
    <cfRule type="expression" dxfId="1131" priority="115">
      <formula>INDIRECT(ADDRESS(ROW(),COLUMN()))=TRUNC(INDIRECT(ADDRESS(ROW(),COLUMN())))</formula>
    </cfRule>
  </conditionalFormatting>
  <conditionalFormatting sqref="BB102:BE102">
    <cfRule type="expression" dxfId="1130" priority="114">
      <formula>INDIRECT(ADDRESS(ROW(),COLUMN()))=TRUNC(INDIRECT(ADDRESS(ROW(),COLUMN())))</formula>
    </cfRule>
  </conditionalFormatting>
  <conditionalFormatting sqref="W102:BA102">
    <cfRule type="expression" dxfId="1129" priority="113">
      <formula>INDIRECT(ADDRESS(ROW(),COLUMN()))=TRUNC(INDIRECT(ADDRESS(ROW(),COLUMN())))</formula>
    </cfRule>
  </conditionalFormatting>
  <conditionalFormatting sqref="BB104:BE104">
    <cfRule type="expression" dxfId="1128" priority="112">
      <formula>INDIRECT(ADDRESS(ROW(),COLUMN()))=TRUNC(INDIRECT(ADDRESS(ROW(),COLUMN())))</formula>
    </cfRule>
  </conditionalFormatting>
  <conditionalFormatting sqref="W104:BA104">
    <cfRule type="expression" dxfId="1127" priority="111">
      <formula>INDIRECT(ADDRESS(ROW(),COLUMN()))=TRUNC(INDIRECT(ADDRESS(ROW(),COLUMN())))</formula>
    </cfRule>
  </conditionalFormatting>
  <conditionalFormatting sqref="BB106:BE106">
    <cfRule type="expression" dxfId="1126" priority="110">
      <formula>INDIRECT(ADDRESS(ROW(),COLUMN()))=TRUNC(INDIRECT(ADDRESS(ROW(),COLUMN())))</formula>
    </cfRule>
  </conditionalFormatting>
  <conditionalFormatting sqref="W106:BA106">
    <cfRule type="expression" dxfId="1125" priority="109">
      <formula>INDIRECT(ADDRESS(ROW(),COLUMN()))=TRUNC(INDIRECT(ADDRESS(ROW(),COLUMN())))</formula>
    </cfRule>
  </conditionalFormatting>
  <conditionalFormatting sqref="BB108:BE108">
    <cfRule type="expression" dxfId="1124" priority="108">
      <formula>INDIRECT(ADDRESS(ROW(),COLUMN()))=TRUNC(INDIRECT(ADDRESS(ROW(),COLUMN())))</formula>
    </cfRule>
  </conditionalFormatting>
  <conditionalFormatting sqref="W108:BA108">
    <cfRule type="expression" dxfId="1123" priority="107">
      <formula>INDIRECT(ADDRESS(ROW(),COLUMN()))=TRUNC(INDIRECT(ADDRESS(ROW(),COLUMN())))</formula>
    </cfRule>
  </conditionalFormatting>
  <conditionalFormatting sqref="BB110:BE110">
    <cfRule type="expression" dxfId="1122" priority="106">
      <formula>INDIRECT(ADDRESS(ROW(),COLUMN()))=TRUNC(INDIRECT(ADDRESS(ROW(),COLUMN())))</formula>
    </cfRule>
  </conditionalFormatting>
  <conditionalFormatting sqref="W110:BA110">
    <cfRule type="expression" dxfId="1121" priority="105">
      <formula>INDIRECT(ADDRESS(ROW(),COLUMN()))=TRUNC(INDIRECT(ADDRESS(ROW(),COLUMN())))</formula>
    </cfRule>
  </conditionalFormatting>
  <conditionalFormatting sqref="BB112:BE112">
    <cfRule type="expression" dxfId="1120" priority="104">
      <formula>INDIRECT(ADDRESS(ROW(),COLUMN()))=TRUNC(INDIRECT(ADDRESS(ROW(),COLUMN())))</formula>
    </cfRule>
  </conditionalFormatting>
  <conditionalFormatting sqref="W112:BA112">
    <cfRule type="expression" dxfId="1119" priority="103">
      <formula>INDIRECT(ADDRESS(ROW(),COLUMN()))=TRUNC(INDIRECT(ADDRESS(ROW(),COLUMN())))</formula>
    </cfRule>
  </conditionalFormatting>
  <conditionalFormatting sqref="BB114:BE114">
    <cfRule type="expression" dxfId="1118" priority="102">
      <formula>INDIRECT(ADDRESS(ROW(),COLUMN()))=TRUNC(INDIRECT(ADDRESS(ROW(),COLUMN())))</formula>
    </cfRule>
  </conditionalFormatting>
  <conditionalFormatting sqref="W114:BA114">
    <cfRule type="expression" dxfId="1117" priority="101">
      <formula>INDIRECT(ADDRESS(ROW(),COLUMN()))=TRUNC(INDIRECT(ADDRESS(ROW(),COLUMN())))</formula>
    </cfRule>
  </conditionalFormatting>
  <conditionalFormatting sqref="BB116:BE116">
    <cfRule type="expression" dxfId="1116" priority="100">
      <formula>INDIRECT(ADDRESS(ROW(),COLUMN()))=TRUNC(INDIRECT(ADDRESS(ROW(),COLUMN())))</formula>
    </cfRule>
  </conditionalFormatting>
  <conditionalFormatting sqref="W116:BA116">
    <cfRule type="expression" dxfId="1115" priority="99">
      <formula>INDIRECT(ADDRESS(ROW(),COLUMN()))=TRUNC(INDIRECT(ADDRESS(ROW(),COLUMN())))</formula>
    </cfRule>
  </conditionalFormatting>
  <conditionalFormatting sqref="BB118:BE118">
    <cfRule type="expression" dxfId="1114" priority="98">
      <formula>INDIRECT(ADDRESS(ROW(),COLUMN()))=TRUNC(INDIRECT(ADDRESS(ROW(),COLUMN())))</formula>
    </cfRule>
  </conditionalFormatting>
  <conditionalFormatting sqref="W118:BA118">
    <cfRule type="expression" dxfId="1113" priority="97">
      <formula>INDIRECT(ADDRESS(ROW(),COLUMN()))=TRUNC(INDIRECT(ADDRESS(ROW(),COLUMN())))</formula>
    </cfRule>
  </conditionalFormatting>
  <conditionalFormatting sqref="BB120:BE120">
    <cfRule type="expression" dxfId="1112" priority="96">
      <formula>INDIRECT(ADDRESS(ROW(),COLUMN()))=TRUNC(INDIRECT(ADDRESS(ROW(),COLUMN())))</formula>
    </cfRule>
  </conditionalFormatting>
  <conditionalFormatting sqref="W120:BA120">
    <cfRule type="expression" dxfId="1111" priority="95">
      <formula>INDIRECT(ADDRESS(ROW(),COLUMN()))=TRUNC(INDIRECT(ADDRESS(ROW(),COLUMN())))</formula>
    </cfRule>
  </conditionalFormatting>
  <conditionalFormatting sqref="BB122:BE122">
    <cfRule type="expression" dxfId="1110" priority="94">
      <formula>INDIRECT(ADDRESS(ROW(),COLUMN()))=TRUNC(INDIRECT(ADDRESS(ROW(),COLUMN())))</formula>
    </cfRule>
  </conditionalFormatting>
  <conditionalFormatting sqref="W122:BA122">
    <cfRule type="expression" dxfId="1109" priority="93">
      <formula>INDIRECT(ADDRESS(ROW(),COLUMN()))=TRUNC(INDIRECT(ADDRESS(ROW(),COLUMN())))</formula>
    </cfRule>
  </conditionalFormatting>
  <conditionalFormatting sqref="BB124:BE124">
    <cfRule type="expression" dxfId="1108" priority="92">
      <formula>INDIRECT(ADDRESS(ROW(),COLUMN()))=TRUNC(INDIRECT(ADDRESS(ROW(),COLUMN())))</formula>
    </cfRule>
  </conditionalFormatting>
  <conditionalFormatting sqref="W124:BA124">
    <cfRule type="expression" dxfId="1107" priority="91">
      <formula>INDIRECT(ADDRESS(ROW(),COLUMN()))=TRUNC(INDIRECT(ADDRESS(ROW(),COLUMN())))</formula>
    </cfRule>
  </conditionalFormatting>
  <conditionalFormatting sqref="BB126:BE126">
    <cfRule type="expression" dxfId="1106" priority="90">
      <formula>INDIRECT(ADDRESS(ROW(),COLUMN()))=TRUNC(INDIRECT(ADDRESS(ROW(),COLUMN())))</formula>
    </cfRule>
  </conditionalFormatting>
  <conditionalFormatting sqref="W126:BA126">
    <cfRule type="expression" dxfId="1105" priority="89">
      <formula>INDIRECT(ADDRESS(ROW(),COLUMN()))=TRUNC(INDIRECT(ADDRESS(ROW(),COLUMN())))</formula>
    </cfRule>
  </conditionalFormatting>
  <conditionalFormatting sqref="BB128:BE128">
    <cfRule type="expression" dxfId="1104" priority="88">
      <formula>INDIRECT(ADDRESS(ROW(),COLUMN()))=TRUNC(INDIRECT(ADDRESS(ROW(),COLUMN())))</formula>
    </cfRule>
  </conditionalFormatting>
  <conditionalFormatting sqref="W128:BA128">
    <cfRule type="expression" dxfId="1103" priority="87">
      <formula>INDIRECT(ADDRESS(ROW(),COLUMN()))=TRUNC(INDIRECT(ADDRESS(ROW(),COLUMN())))</formula>
    </cfRule>
  </conditionalFormatting>
  <conditionalFormatting sqref="BB130:BE130">
    <cfRule type="expression" dxfId="1102" priority="86">
      <formula>INDIRECT(ADDRESS(ROW(),COLUMN()))=TRUNC(INDIRECT(ADDRESS(ROW(),COLUMN())))</formula>
    </cfRule>
  </conditionalFormatting>
  <conditionalFormatting sqref="W130:BA130">
    <cfRule type="expression" dxfId="1101" priority="85">
      <formula>INDIRECT(ADDRESS(ROW(),COLUMN()))=TRUNC(INDIRECT(ADDRESS(ROW(),COLUMN())))</formula>
    </cfRule>
  </conditionalFormatting>
  <conditionalFormatting sqref="BB132:BE132">
    <cfRule type="expression" dxfId="1100" priority="84">
      <formula>INDIRECT(ADDRESS(ROW(),COLUMN()))=TRUNC(INDIRECT(ADDRESS(ROW(),COLUMN())))</formula>
    </cfRule>
  </conditionalFormatting>
  <conditionalFormatting sqref="W132:BA132">
    <cfRule type="expression" dxfId="1099" priority="83">
      <formula>INDIRECT(ADDRESS(ROW(),COLUMN()))=TRUNC(INDIRECT(ADDRESS(ROW(),COLUMN())))</formula>
    </cfRule>
  </conditionalFormatting>
  <conditionalFormatting sqref="BB134:BE134">
    <cfRule type="expression" dxfId="1098" priority="82">
      <formula>INDIRECT(ADDRESS(ROW(),COLUMN()))=TRUNC(INDIRECT(ADDRESS(ROW(),COLUMN())))</formula>
    </cfRule>
  </conditionalFormatting>
  <conditionalFormatting sqref="W134:BA134">
    <cfRule type="expression" dxfId="1097" priority="81">
      <formula>INDIRECT(ADDRESS(ROW(),COLUMN()))=TRUNC(INDIRECT(ADDRESS(ROW(),COLUMN())))</formula>
    </cfRule>
  </conditionalFormatting>
  <conditionalFormatting sqref="BB136:BE136">
    <cfRule type="expression" dxfId="1096" priority="80">
      <formula>INDIRECT(ADDRESS(ROW(),COLUMN()))=TRUNC(INDIRECT(ADDRESS(ROW(),COLUMN())))</formula>
    </cfRule>
  </conditionalFormatting>
  <conditionalFormatting sqref="W136:BA136">
    <cfRule type="expression" dxfId="1095" priority="79">
      <formula>INDIRECT(ADDRESS(ROW(),COLUMN()))=TRUNC(INDIRECT(ADDRESS(ROW(),COLUMN())))</formula>
    </cfRule>
  </conditionalFormatting>
  <conditionalFormatting sqref="BB138:BE138">
    <cfRule type="expression" dxfId="1094" priority="78">
      <formula>INDIRECT(ADDRESS(ROW(),COLUMN()))=TRUNC(INDIRECT(ADDRESS(ROW(),COLUMN())))</formula>
    </cfRule>
  </conditionalFormatting>
  <conditionalFormatting sqref="W138:BA138">
    <cfRule type="expression" dxfId="1093" priority="77">
      <formula>INDIRECT(ADDRESS(ROW(),COLUMN()))=TRUNC(INDIRECT(ADDRESS(ROW(),COLUMN())))</formula>
    </cfRule>
  </conditionalFormatting>
  <conditionalFormatting sqref="BB140:BE140">
    <cfRule type="expression" dxfId="1092" priority="76">
      <formula>INDIRECT(ADDRESS(ROW(),COLUMN()))=TRUNC(INDIRECT(ADDRESS(ROW(),COLUMN())))</formula>
    </cfRule>
  </conditionalFormatting>
  <conditionalFormatting sqref="W140:BA140">
    <cfRule type="expression" dxfId="1091" priority="75">
      <formula>INDIRECT(ADDRESS(ROW(),COLUMN()))=TRUNC(INDIRECT(ADDRESS(ROW(),COLUMN())))</formula>
    </cfRule>
  </conditionalFormatting>
  <conditionalFormatting sqref="BB142:BE142">
    <cfRule type="expression" dxfId="1090" priority="74">
      <formula>INDIRECT(ADDRESS(ROW(),COLUMN()))=TRUNC(INDIRECT(ADDRESS(ROW(),COLUMN())))</formula>
    </cfRule>
  </conditionalFormatting>
  <conditionalFormatting sqref="W142:BA142">
    <cfRule type="expression" dxfId="1089" priority="73">
      <formula>INDIRECT(ADDRESS(ROW(),COLUMN()))=TRUNC(INDIRECT(ADDRESS(ROW(),COLUMN())))</formula>
    </cfRule>
  </conditionalFormatting>
  <conditionalFormatting sqref="BB144:BE144">
    <cfRule type="expression" dxfId="1088" priority="72">
      <formula>INDIRECT(ADDRESS(ROW(),COLUMN()))=TRUNC(INDIRECT(ADDRESS(ROW(),COLUMN())))</formula>
    </cfRule>
  </conditionalFormatting>
  <conditionalFormatting sqref="W144:BA144">
    <cfRule type="expression" dxfId="1087" priority="71">
      <formula>INDIRECT(ADDRESS(ROW(),COLUMN()))=TRUNC(INDIRECT(ADDRESS(ROW(),COLUMN())))</formula>
    </cfRule>
  </conditionalFormatting>
  <conditionalFormatting sqref="BB146:BE146">
    <cfRule type="expression" dxfId="1086" priority="70">
      <formula>INDIRECT(ADDRESS(ROW(),COLUMN()))=TRUNC(INDIRECT(ADDRESS(ROW(),COLUMN())))</formula>
    </cfRule>
  </conditionalFormatting>
  <conditionalFormatting sqref="W146:BA146">
    <cfRule type="expression" dxfId="1085" priority="69">
      <formula>INDIRECT(ADDRESS(ROW(),COLUMN()))=TRUNC(INDIRECT(ADDRESS(ROW(),COLUMN())))</formula>
    </cfRule>
  </conditionalFormatting>
  <conditionalFormatting sqref="BB148:BE148">
    <cfRule type="expression" dxfId="1084" priority="68">
      <formula>INDIRECT(ADDRESS(ROW(),COLUMN()))=TRUNC(INDIRECT(ADDRESS(ROW(),COLUMN())))</formula>
    </cfRule>
  </conditionalFormatting>
  <conditionalFormatting sqref="W148:BA148">
    <cfRule type="expression" dxfId="1083" priority="67">
      <formula>INDIRECT(ADDRESS(ROW(),COLUMN()))=TRUNC(INDIRECT(ADDRESS(ROW(),COLUMN())))</formula>
    </cfRule>
  </conditionalFormatting>
  <conditionalFormatting sqref="BB150:BE150">
    <cfRule type="expression" dxfId="1082" priority="66">
      <formula>INDIRECT(ADDRESS(ROW(),COLUMN()))=TRUNC(INDIRECT(ADDRESS(ROW(),COLUMN())))</formula>
    </cfRule>
  </conditionalFormatting>
  <conditionalFormatting sqref="W150:BA150">
    <cfRule type="expression" dxfId="1081" priority="65">
      <formula>INDIRECT(ADDRESS(ROW(),COLUMN()))=TRUNC(INDIRECT(ADDRESS(ROW(),COLUMN())))</formula>
    </cfRule>
  </conditionalFormatting>
  <conditionalFormatting sqref="BB152:BE152">
    <cfRule type="expression" dxfId="1080" priority="64">
      <formula>INDIRECT(ADDRESS(ROW(),COLUMN()))=TRUNC(INDIRECT(ADDRESS(ROW(),COLUMN())))</formula>
    </cfRule>
  </conditionalFormatting>
  <conditionalFormatting sqref="W152:BA152">
    <cfRule type="expression" dxfId="1079" priority="63">
      <formula>INDIRECT(ADDRESS(ROW(),COLUMN()))=TRUNC(INDIRECT(ADDRESS(ROW(),COLUMN())))</formula>
    </cfRule>
  </conditionalFormatting>
  <conditionalFormatting sqref="BB154:BE154">
    <cfRule type="expression" dxfId="1078" priority="62">
      <formula>INDIRECT(ADDRESS(ROW(),COLUMN()))=TRUNC(INDIRECT(ADDRESS(ROW(),COLUMN())))</formula>
    </cfRule>
  </conditionalFormatting>
  <conditionalFormatting sqref="W154:BA154">
    <cfRule type="expression" dxfId="1077" priority="61">
      <formula>INDIRECT(ADDRESS(ROW(),COLUMN()))=TRUNC(INDIRECT(ADDRESS(ROW(),COLUMN())))</formula>
    </cfRule>
  </conditionalFormatting>
  <conditionalFormatting sqref="BB156:BE156">
    <cfRule type="expression" dxfId="1076" priority="60">
      <formula>INDIRECT(ADDRESS(ROW(),COLUMN()))=TRUNC(INDIRECT(ADDRESS(ROW(),COLUMN())))</formula>
    </cfRule>
  </conditionalFormatting>
  <conditionalFormatting sqref="W156:BA156">
    <cfRule type="expression" dxfId="1075" priority="59">
      <formula>INDIRECT(ADDRESS(ROW(),COLUMN()))=TRUNC(INDIRECT(ADDRESS(ROW(),COLUMN())))</formula>
    </cfRule>
  </conditionalFormatting>
  <conditionalFormatting sqref="BB158:BE158">
    <cfRule type="expression" dxfId="1074" priority="58">
      <formula>INDIRECT(ADDRESS(ROW(),COLUMN()))=TRUNC(INDIRECT(ADDRESS(ROW(),COLUMN())))</formula>
    </cfRule>
  </conditionalFormatting>
  <conditionalFormatting sqref="W158:BA158">
    <cfRule type="expression" dxfId="1073" priority="57">
      <formula>INDIRECT(ADDRESS(ROW(),COLUMN()))=TRUNC(INDIRECT(ADDRESS(ROW(),COLUMN())))</formula>
    </cfRule>
  </conditionalFormatting>
  <conditionalFormatting sqref="BB160:BE160">
    <cfRule type="expression" dxfId="1072" priority="56">
      <formula>INDIRECT(ADDRESS(ROW(),COLUMN()))=TRUNC(INDIRECT(ADDRESS(ROW(),COLUMN())))</formula>
    </cfRule>
  </conditionalFormatting>
  <conditionalFormatting sqref="W160:BA160">
    <cfRule type="expression" dxfId="1071" priority="55">
      <formula>INDIRECT(ADDRESS(ROW(),COLUMN()))=TRUNC(INDIRECT(ADDRESS(ROW(),COLUMN())))</formula>
    </cfRule>
  </conditionalFormatting>
  <conditionalFormatting sqref="BB162:BE162">
    <cfRule type="expression" dxfId="1070" priority="54">
      <formula>INDIRECT(ADDRESS(ROW(),COLUMN()))=TRUNC(INDIRECT(ADDRESS(ROW(),COLUMN())))</formula>
    </cfRule>
  </conditionalFormatting>
  <conditionalFormatting sqref="W162:BA162">
    <cfRule type="expression" dxfId="1069" priority="53">
      <formula>INDIRECT(ADDRESS(ROW(),COLUMN()))=TRUNC(INDIRECT(ADDRESS(ROW(),COLUMN())))</formula>
    </cfRule>
  </conditionalFormatting>
  <conditionalFormatting sqref="BB164:BE164">
    <cfRule type="expression" dxfId="1068" priority="52">
      <formula>INDIRECT(ADDRESS(ROW(),COLUMN()))=TRUNC(INDIRECT(ADDRESS(ROW(),COLUMN())))</formula>
    </cfRule>
  </conditionalFormatting>
  <conditionalFormatting sqref="W164:BA164">
    <cfRule type="expression" dxfId="1067" priority="51">
      <formula>INDIRECT(ADDRESS(ROW(),COLUMN()))=TRUNC(INDIRECT(ADDRESS(ROW(),COLUMN())))</formula>
    </cfRule>
  </conditionalFormatting>
  <conditionalFormatting sqref="BB166:BE166">
    <cfRule type="expression" dxfId="1066" priority="50">
      <formula>INDIRECT(ADDRESS(ROW(),COLUMN()))=TRUNC(INDIRECT(ADDRESS(ROW(),COLUMN())))</formula>
    </cfRule>
  </conditionalFormatting>
  <conditionalFormatting sqref="W166:BA166">
    <cfRule type="expression" dxfId="1065" priority="49">
      <formula>INDIRECT(ADDRESS(ROW(),COLUMN()))=TRUNC(INDIRECT(ADDRESS(ROW(),COLUMN())))</formula>
    </cfRule>
  </conditionalFormatting>
  <conditionalFormatting sqref="BB168:BE168">
    <cfRule type="expression" dxfId="1064" priority="48">
      <formula>INDIRECT(ADDRESS(ROW(),COLUMN()))=TRUNC(INDIRECT(ADDRESS(ROW(),COLUMN())))</formula>
    </cfRule>
  </conditionalFormatting>
  <conditionalFormatting sqref="W168:BA168">
    <cfRule type="expression" dxfId="1063" priority="47">
      <formula>INDIRECT(ADDRESS(ROW(),COLUMN()))=TRUNC(INDIRECT(ADDRESS(ROW(),COLUMN())))</formula>
    </cfRule>
  </conditionalFormatting>
  <conditionalFormatting sqref="BB170:BE170">
    <cfRule type="expression" dxfId="1062" priority="46">
      <formula>INDIRECT(ADDRESS(ROW(),COLUMN()))=TRUNC(INDIRECT(ADDRESS(ROW(),COLUMN())))</formula>
    </cfRule>
  </conditionalFormatting>
  <conditionalFormatting sqref="W170:BA170">
    <cfRule type="expression" dxfId="1061" priority="45">
      <formula>INDIRECT(ADDRESS(ROW(),COLUMN()))=TRUNC(INDIRECT(ADDRESS(ROW(),COLUMN())))</formula>
    </cfRule>
  </conditionalFormatting>
  <conditionalFormatting sqref="BB172:BE172">
    <cfRule type="expression" dxfId="1060" priority="44">
      <formula>INDIRECT(ADDRESS(ROW(),COLUMN()))=TRUNC(INDIRECT(ADDRESS(ROW(),COLUMN())))</formula>
    </cfRule>
  </conditionalFormatting>
  <conditionalFormatting sqref="W172:BA172">
    <cfRule type="expression" dxfId="1059" priority="43">
      <formula>INDIRECT(ADDRESS(ROW(),COLUMN()))=TRUNC(INDIRECT(ADDRESS(ROW(),COLUMN())))</formula>
    </cfRule>
  </conditionalFormatting>
  <conditionalFormatting sqref="BB174:BE174">
    <cfRule type="expression" dxfId="1058" priority="42">
      <formula>INDIRECT(ADDRESS(ROW(),COLUMN()))=TRUNC(INDIRECT(ADDRESS(ROW(),COLUMN())))</formula>
    </cfRule>
  </conditionalFormatting>
  <conditionalFormatting sqref="W174:BA174">
    <cfRule type="expression" dxfId="1057" priority="41">
      <formula>INDIRECT(ADDRESS(ROW(),COLUMN()))=TRUNC(INDIRECT(ADDRESS(ROW(),COLUMN())))</formula>
    </cfRule>
  </conditionalFormatting>
  <conditionalFormatting sqref="BB176:BE176">
    <cfRule type="expression" dxfId="1056" priority="40">
      <formula>INDIRECT(ADDRESS(ROW(),COLUMN()))=TRUNC(INDIRECT(ADDRESS(ROW(),COLUMN())))</formula>
    </cfRule>
  </conditionalFormatting>
  <conditionalFormatting sqref="W176:BA176">
    <cfRule type="expression" dxfId="1055" priority="39">
      <formula>INDIRECT(ADDRESS(ROW(),COLUMN()))=TRUNC(INDIRECT(ADDRESS(ROW(),COLUMN())))</formula>
    </cfRule>
  </conditionalFormatting>
  <conditionalFormatting sqref="BB178:BE178">
    <cfRule type="expression" dxfId="1054" priority="38">
      <formula>INDIRECT(ADDRESS(ROW(),COLUMN()))=TRUNC(INDIRECT(ADDRESS(ROW(),COLUMN())))</formula>
    </cfRule>
  </conditionalFormatting>
  <conditionalFormatting sqref="W178:BA178">
    <cfRule type="expression" dxfId="1053" priority="37">
      <formula>INDIRECT(ADDRESS(ROW(),COLUMN()))=TRUNC(INDIRECT(ADDRESS(ROW(),COLUMN())))</formula>
    </cfRule>
  </conditionalFormatting>
  <conditionalFormatting sqref="BB180:BE180">
    <cfRule type="expression" dxfId="1052" priority="36">
      <formula>INDIRECT(ADDRESS(ROW(),COLUMN()))=TRUNC(INDIRECT(ADDRESS(ROW(),COLUMN())))</formula>
    </cfRule>
  </conditionalFormatting>
  <conditionalFormatting sqref="W180:BA180">
    <cfRule type="expression" dxfId="1051" priority="35">
      <formula>INDIRECT(ADDRESS(ROW(),COLUMN()))=TRUNC(INDIRECT(ADDRESS(ROW(),COLUMN())))</formula>
    </cfRule>
  </conditionalFormatting>
  <conditionalFormatting sqref="BB182:BE182">
    <cfRule type="expression" dxfId="1050" priority="34">
      <formula>INDIRECT(ADDRESS(ROW(),COLUMN()))=TRUNC(INDIRECT(ADDRESS(ROW(),COLUMN())))</formula>
    </cfRule>
  </conditionalFormatting>
  <conditionalFormatting sqref="W182:BA182">
    <cfRule type="expression" dxfId="1049" priority="33">
      <formula>INDIRECT(ADDRESS(ROW(),COLUMN()))=TRUNC(INDIRECT(ADDRESS(ROW(),COLUMN())))</formula>
    </cfRule>
  </conditionalFormatting>
  <conditionalFormatting sqref="BB184:BE184">
    <cfRule type="expression" dxfId="1048" priority="32">
      <formula>INDIRECT(ADDRESS(ROW(),COLUMN()))=TRUNC(INDIRECT(ADDRESS(ROW(),COLUMN())))</formula>
    </cfRule>
  </conditionalFormatting>
  <conditionalFormatting sqref="W184:BA184">
    <cfRule type="expression" dxfId="1047" priority="31">
      <formula>INDIRECT(ADDRESS(ROW(),COLUMN()))=TRUNC(INDIRECT(ADDRESS(ROW(),COLUMN())))</formula>
    </cfRule>
  </conditionalFormatting>
  <conditionalFormatting sqref="BB186:BE186">
    <cfRule type="expression" dxfId="1046" priority="30">
      <formula>INDIRECT(ADDRESS(ROW(),COLUMN()))=TRUNC(INDIRECT(ADDRESS(ROW(),COLUMN())))</formula>
    </cfRule>
  </conditionalFormatting>
  <conditionalFormatting sqref="BB188:BE188">
    <cfRule type="expression" dxfId="1045" priority="28">
      <formula>INDIRECT(ADDRESS(ROW(),COLUMN()))=TRUNC(INDIRECT(ADDRESS(ROW(),COLUMN())))</formula>
    </cfRule>
  </conditionalFormatting>
  <conditionalFormatting sqref="W188:BA188">
    <cfRule type="expression" dxfId="1044" priority="27">
      <formula>INDIRECT(ADDRESS(ROW(),COLUMN()))=TRUNC(INDIRECT(ADDRESS(ROW(),COLUMN())))</formula>
    </cfRule>
  </conditionalFormatting>
  <conditionalFormatting sqref="BB190:BE190">
    <cfRule type="expression" dxfId="1043" priority="26">
      <formula>INDIRECT(ADDRESS(ROW(),COLUMN()))=TRUNC(INDIRECT(ADDRESS(ROW(),COLUMN())))</formula>
    </cfRule>
  </conditionalFormatting>
  <conditionalFormatting sqref="W190:BA190">
    <cfRule type="expression" dxfId="1042" priority="25">
      <formula>INDIRECT(ADDRESS(ROW(),COLUMN()))=TRUNC(INDIRECT(ADDRESS(ROW(),COLUMN())))</formula>
    </cfRule>
  </conditionalFormatting>
  <conditionalFormatting sqref="BB192:BE192">
    <cfRule type="expression" dxfId="1041" priority="24">
      <formula>INDIRECT(ADDRESS(ROW(),COLUMN()))=TRUNC(INDIRECT(ADDRESS(ROW(),COLUMN())))</formula>
    </cfRule>
  </conditionalFormatting>
  <conditionalFormatting sqref="W192:BA192">
    <cfRule type="expression" dxfId="1040" priority="23">
      <formula>INDIRECT(ADDRESS(ROW(),COLUMN()))=TRUNC(INDIRECT(ADDRESS(ROW(),COLUMN())))</formula>
    </cfRule>
  </conditionalFormatting>
  <conditionalFormatting sqref="BB194:BE194">
    <cfRule type="expression" dxfId="1039" priority="22">
      <formula>INDIRECT(ADDRESS(ROW(),COLUMN()))=TRUNC(INDIRECT(ADDRESS(ROW(),COLUMN())))</formula>
    </cfRule>
  </conditionalFormatting>
  <conditionalFormatting sqref="W194:BA194">
    <cfRule type="expression" dxfId="1038" priority="21">
      <formula>INDIRECT(ADDRESS(ROW(),COLUMN()))=TRUNC(INDIRECT(ADDRESS(ROW(),COLUMN())))</formula>
    </cfRule>
  </conditionalFormatting>
  <conditionalFormatting sqref="BB196:BE196">
    <cfRule type="expression" dxfId="1037" priority="20">
      <formula>INDIRECT(ADDRESS(ROW(),COLUMN()))=TRUNC(INDIRECT(ADDRESS(ROW(),COLUMN())))</formula>
    </cfRule>
  </conditionalFormatting>
  <conditionalFormatting sqref="W196:BA196">
    <cfRule type="expression" dxfId="1036" priority="19">
      <formula>INDIRECT(ADDRESS(ROW(),COLUMN()))=TRUNC(INDIRECT(ADDRESS(ROW(),COLUMN())))</formula>
    </cfRule>
  </conditionalFormatting>
  <conditionalFormatting sqref="BB198:BE198">
    <cfRule type="expression" dxfId="1035" priority="18">
      <formula>INDIRECT(ADDRESS(ROW(),COLUMN()))=TRUNC(INDIRECT(ADDRESS(ROW(),COLUMN())))</formula>
    </cfRule>
  </conditionalFormatting>
  <conditionalFormatting sqref="W198:BA198">
    <cfRule type="expression" dxfId="1034" priority="17">
      <formula>INDIRECT(ADDRESS(ROW(),COLUMN()))=TRUNC(INDIRECT(ADDRESS(ROW(),COLUMN())))</formula>
    </cfRule>
  </conditionalFormatting>
  <conditionalFormatting sqref="BB200:BE200">
    <cfRule type="expression" dxfId="1033" priority="16">
      <formula>INDIRECT(ADDRESS(ROW(),COLUMN()))=TRUNC(INDIRECT(ADDRESS(ROW(),COLUMN())))</formula>
    </cfRule>
  </conditionalFormatting>
  <conditionalFormatting sqref="W200:BA200">
    <cfRule type="expression" dxfId="1032" priority="15">
      <formula>INDIRECT(ADDRESS(ROW(),COLUMN()))=TRUNC(INDIRECT(ADDRESS(ROW(),COLUMN())))</formula>
    </cfRule>
  </conditionalFormatting>
  <conditionalFormatting sqref="BB202:BE202">
    <cfRule type="expression" dxfId="1031" priority="14">
      <formula>INDIRECT(ADDRESS(ROW(),COLUMN()))=TRUNC(INDIRECT(ADDRESS(ROW(),COLUMN())))</formula>
    </cfRule>
  </conditionalFormatting>
  <conditionalFormatting sqref="W202:BA202">
    <cfRule type="expression" dxfId="1030" priority="13">
      <formula>INDIRECT(ADDRESS(ROW(),COLUMN()))=TRUNC(INDIRECT(ADDRESS(ROW(),COLUMN())))</formula>
    </cfRule>
  </conditionalFormatting>
  <conditionalFormatting sqref="BB204:BE204">
    <cfRule type="expression" dxfId="1029" priority="12">
      <formula>INDIRECT(ADDRESS(ROW(),COLUMN()))=TRUNC(INDIRECT(ADDRESS(ROW(),COLUMN())))</formula>
    </cfRule>
  </conditionalFormatting>
  <conditionalFormatting sqref="W204:BA204">
    <cfRule type="expression" dxfId="1028" priority="11">
      <formula>INDIRECT(ADDRESS(ROW(),COLUMN()))=TRUNC(INDIRECT(ADDRESS(ROW(),COLUMN())))</formula>
    </cfRule>
  </conditionalFormatting>
  <conditionalFormatting sqref="BB206:BE206">
    <cfRule type="expression" dxfId="1027" priority="10">
      <formula>INDIRECT(ADDRESS(ROW(),COLUMN()))=TRUNC(INDIRECT(ADDRESS(ROW(),COLUMN())))</formula>
    </cfRule>
  </conditionalFormatting>
  <conditionalFormatting sqref="W206:BA206">
    <cfRule type="expression" dxfId="1026" priority="9">
      <formula>INDIRECT(ADDRESS(ROW(),COLUMN()))=TRUNC(INDIRECT(ADDRESS(ROW(),COLUMN())))</formula>
    </cfRule>
  </conditionalFormatting>
  <conditionalFormatting sqref="BB208:BE208">
    <cfRule type="expression" dxfId="1025" priority="8">
      <formula>INDIRECT(ADDRESS(ROW(),COLUMN()))=TRUNC(INDIRECT(ADDRESS(ROW(),COLUMN())))</formula>
    </cfRule>
  </conditionalFormatting>
  <conditionalFormatting sqref="W208:BA208">
    <cfRule type="expression" dxfId="1024" priority="7">
      <formula>INDIRECT(ADDRESS(ROW(),COLUMN()))=TRUNC(INDIRECT(ADDRESS(ROW(),COLUMN())))</formula>
    </cfRule>
  </conditionalFormatting>
  <conditionalFormatting sqref="BB210:BE210">
    <cfRule type="expression" dxfId="1023" priority="6">
      <formula>INDIRECT(ADDRESS(ROW(),COLUMN()))=TRUNC(INDIRECT(ADDRESS(ROW(),COLUMN())))</formula>
    </cfRule>
  </conditionalFormatting>
  <conditionalFormatting sqref="W210:BA210">
    <cfRule type="expression" dxfId="1022" priority="5">
      <formula>INDIRECT(ADDRESS(ROW(),COLUMN()))=TRUNC(INDIRECT(ADDRESS(ROW(),COLUMN())))</formula>
    </cfRule>
  </conditionalFormatting>
  <conditionalFormatting sqref="BB212:BE212">
    <cfRule type="expression" dxfId="1021" priority="4">
      <formula>INDIRECT(ADDRESS(ROW(),COLUMN()))=TRUNC(INDIRECT(ADDRESS(ROW(),COLUMN())))</formula>
    </cfRule>
  </conditionalFormatting>
  <conditionalFormatting sqref="W212:BA212">
    <cfRule type="expression" dxfId="1020" priority="3">
      <formula>INDIRECT(ADDRESS(ROW(),COLUMN()))=TRUNC(INDIRECT(ADDRESS(ROW(),COLUMN())))</formula>
    </cfRule>
  </conditionalFormatting>
  <conditionalFormatting sqref="BB214:BE214">
    <cfRule type="expression" dxfId="1019" priority="2">
      <formula>INDIRECT(ADDRESS(ROW(),COLUMN()))=TRUNC(INDIRECT(ADDRESS(ROW(),COLUMN())))</formula>
    </cfRule>
  </conditionalFormatting>
  <conditionalFormatting sqref="W214:BA214">
    <cfRule type="expression" dxfId="1018" priority="1">
      <formula>INDIRECT(ADDRESS(ROW(),COLUMN()))=TRUNC(INDIRECT(ADDRESS(ROW(),COLUMN())))</formula>
    </cfRule>
  </conditionalFormatting>
  <conditionalFormatting sqref="AA222:AK222">
    <cfRule type="expression" dxfId="1017" priority="205">
      <formula>OR(#REF!=$B215,#REF!=$B215)</formula>
    </cfRule>
  </conditionalFormatting>
  <conditionalFormatting sqref="AA221:AK221">
    <cfRule type="expression" dxfId="1016" priority="206">
      <formula>OR(#REF!=$B225,#REF!=$B225)</formula>
    </cfRule>
  </conditionalFormatting>
  <dataValidations count="9">
    <dataValidation type="list" errorStyle="warning" allowBlank="1" showInputMessage="1" error="リストにない場合のみ、入力してください。" sqref="K15:N214" xr:uid="{1B3ED2C2-6A00-42E8-81BE-C3FA84C43540}">
      <formula1>INDIRECT(C15)</formula1>
    </dataValidation>
    <dataValidation type="list" allowBlank="1" showInputMessage="1" sqref="I15:J214" xr:uid="{7CD67CA2-07AB-4788-B29A-81F31BFDDA84}">
      <formula1>"A, B, C, D"</formula1>
    </dataValidation>
    <dataValidation type="list" allowBlank="1" showInputMessage="1" sqref="W15:BA15 W17:BA17 W19:BA19 W21:BA21 W23:BA23 W25:BA25 W27:BA27 W29:BA29 W31:BA31 W33:BA33 W35:BA35 W37:BA37 W39:BA39 W41:BA41 W43:BA43 W45:BA45 W47:BA47 W49:BA49 W51:BA51 W53:BA53 W55:BA55 W57:BA57 W59:BA59 W61:BA61 W63:BA63 W65:BA65 W67:BA67 W69:BA69 W71:BA71 W73:BA73 W75:BA75 W77:BA77 W79:BA79 W81:BA81 W83:BA83 W85:BA85 W87:BA87 W89:BA89 W91:BA91 W93:BA93 W95:BA95 W97:BA97 W99:BA99 W101:BA101 W103:BA103 W105:BA105 W107:BA107 W109:BA109 W111:BA111 W113:BA113 W115:BA115 W117:BA117 W119:BA119 W121:BA121 W123:BA123 W125:BA125 W127:BA127 W129:BA129 W131:BA131 W133:BA133 W135:BA135 W137:BA137 W139:BA139 W141:BA141 W143:BA143 W145:BA145 W147:BA147 W149:BA149 W151:BA151 W153:BA153 W155:BA155 W157:BA157 W159:BA159 W161:BA161 W163:BA163 W165:BA165 W167:BA167 W169:BA169 W171:BA171 W173:BA173 W175:BA175 W177:BA177 W179:BA179 W181:BA181 W183:BA183 W185:BA185 W187:BA187 W189:BA189 W191:BA191 W193:BA193 W195:BA195 W197:BA197 W199:BA199 W201:BA201 W203:BA203 W205:BA205 W207:BA207 W209:BA209 W211:BA211 W213:BA213" xr:uid="{6F5FB6C3-C98D-4C72-8BA1-DC9F5B590427}">
      <formula1>シフト記号表</formula1>
    </dataValidation>
    <dataValidation type="list" allowBlank="1" showInputMessage="1" sqref="C15:D214" xr:uid="{AE433149-38CE-4224-A430-CEC7D3034C44}">
      <formula1>職種</formula1>
    </dataValidation>
    <dataValidation type="list" allowBlank="1" showInputMessage="1" showErrorMessage="1" sqref="BE4:BH4" xr:uid="{E0DC5EAC-5894-44C3-80B4-5B1712B26EED}">
      <formula1>"予定,実績,予定・実績"</formula1>
    </dataValidation>
    <dataValidation type="decimal" allowBlank="1" showInputMessage="1" showErrorMessage="1" error="入力可能範囲　32～40" sqref="BA6:BB6" xr:uid="{5C1BE154-22BA-42DC-821F-ED6CA2363C2D}">
      <formula1>32</formula1>
      <formula2>40</formula2>
    </dataValidation>
    <dataValidation type="list" allowBlank="1" showInputMessage="1" showErrorMessage="1" sqref="AF3:AF4" xr:uid="{6EB3DC50-E66B-4ACE-887B-26BDE95A5947}">
      <formula1>#REF!</formula1>
    </dataValidation>
    <dataValidation type="list" allowBlank="1" showInputMessage="1" showErrorMessage="1" sqref="BE3:BH3" xr:uid="{0EE6AA7A-7AD6-4622-B920-50BADCFE0031}">
      <formula1>"４週,暦月"</formula1>
    </dataValidation>
    <dataValidation type="list" allowBlank="1" showInputMessage="1" showErrorMessage="1" sqref="R226:S226" xr:uid="{4123E6E5-8843-4EF2-ABFA-96F8583F6424}">
      <formula1>"週,暦月"</formula1>
    </dataValidation>
  </dataValidations>
  <printOptions horizontalCentered="1"/>
  <pageMargins left="0.15748031496062992" right="0.15748031496062992" top="0.59055118110236227" bottom="0.47244094488188981" header="0.15748031496062992" footer="0.15748031496062992"/>
  <pageSetup paperSize="9" scale="44" fitToHeight="0" orientation="landscape" r:id="rId1"/>
  <headerFooter>
    <oddFooter>&amp;R&amp;16&amp;P/&amp;N</oddFooter>
  </headerFooter>
  <drawing r:id="rId2"/>
  <extLst>
    <ext xmlns:x14="http://schemas.microsoft.com/office/spreadsheetml/2009/9/main" uri="{CCE6A557-97BC-4b89-ADB6-D9C93CAAB3DF}">
      <x14:dataValidations xmlns:xm="http://schemas.microsoft.com/office/excel/2006/main" count="1">
        <x14:dataValidation type="list" errorStyle="information" allowBlank="1" showInputMessage="1" error="プルダウンにないケースは直接入力してください。" xr:uid="{ECDE12C0-701F-4351-97C3-5DD2DF7B8FBF}">
          <x14:formula1>
            <xm:f>'C:\Users\nw03114.WISTARIA\Desktop\2025新規申請、廃止、休止届＆変更届\標準様式\[2-3_標準様式1_07_勤務表_定期巡回・随時対応型訪問介護看護.xlsx]プルダウン・リスト'!#REF!</xm:f>
          </x14:formula1>
          <xm:sqref>AT1:BI1</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0C92D8-F1A6-48E1-98F4-7570A561ACCC}">
  <sheetPr>
    <pageSetUpPr fitToPage="1"/>
  </sheetPr>
  <dimension ref="A1:BM137"/>
  <sheetViews>
    <sheetView showGridLines="0" view="pageBreakPreview" zoomScale="40" zoomScaleNormal="55" zoomScaleSheetLayoutView="40" workbookViewId="0">
      <selection activeCell="AA3" sqref="AA3"/>
    </sheetView>
  </sheetViews>
  <sheetFormatPr defaultColWidth="4.5" defaultRowHeight="14.25" x14ac:dyDescent="0.15"/>
  <cols>
    <col min="1" max="1" width="0.875" style="536" customWidth="1"/>
    <col min="2" max="5" width="5.75" style="536" customWidth="1"/>
    <col min="6" max="7" width="5.75" style="536" hidden="1" customWidth="1"/>
    <col min="8" max="60" width="5.75" style="536" customWidth="1"/>
    <col min="61" max="61" width="1.125" style="536" customWidth="1"/>
    <col min="62" max="16384" width="4.5" style="536"/>
  </cols>
  <sheetData>
    <row r="1" spans="2:65" s="486" customFormat="1" ht="20.25" customHeight="1" x14ac:dyDescent="0.15">
      <c r="C1" s="487" t="s">
        <v>991</v>
      </c>
      <c r="D1" s="487"/>
      <c r="E1" s="487"/>
      <c r="F1" s="487"/>
      <c r="G1" s="487"/>
      <c r="H1" s="487"/>
      <c r="K1" s="488" t="s">
        <v>723</v>
      </c>
      <c r="N1" s="487"/>
      <c r="O1" s="487"/>
      <c r="P1" s="487"/>
      <c r="Q1" s="487"/>
      <c r="R1" s="487"/>
      <c r="S1" s="487"/>
      <c r="T1" s="487"/>
      <c r="U1" s="487"/>
      <c r="AQ1" s="490" t="s">
        <v>724</v>
      </c>
      <c r="AR1" s="2031" t="s">
        <v>946</v>
      </c>
      <c r="AS1" s="2032"/>
      <c r="AT1" s="2032"/>
      <c r="AU1" s="2032"/>
      <c r="AV1" s="2032"/>
      <c r="AW1" s="2032"/>
      <c r="AX1" s="2032"/>
      <c r="AY1" s="2032"/>
      <c r="AZ1" s="2032"/>
      <c r="BA1" s="2032"/>
      <c r="BB1" s="2032"/>
      <c r="BC1" s="2032"/>
      <c r="BD1" s="2032"/>
      <c r="BE1" s="2032"/>
      <c r="BF1" s="2032"/>
      <c r="BG1" s="2032"/>
      <c r="BH1" s="490" t="s">
        <v>665</v>
      </c>
    </row>
    <row r="2" spans="2:65" s="497" customFormat="1" ht="20.25" customHeight="1" x14ac:dyDescent="0.15">
      <c r="H2" s="488"/>
      <c r="K2" s="488"/>
      <c r="L2" s="488"/>
      <c r="N2" s="490"/>
      <c r="O2" s="490"/>
      <c r="P2" s="490"/>
      <c r="Q2" s="490"/>
      <c r="R2" s="490"/>
      <c r="S2" s="490"/>
      <c r="T2" s="490"/>
      <c r="U2" s="490"/>
      <c r="Z2" s="422" t="s">
        <v>666</v>
      </c>
      <c r="AA2" s="2033">
        <v>8</v>
      </c>
      <c r="AB2" s="2033"/>
      <c r="AC2" s="422" t="s">
        <v>664</v>
      </c>
      <c r="AD2" s="2034">
        <f>IF(AA2=0,"",YEAR(DATE(2018+AA2,1,1)))</f>
        <v>2026</v>
      </c>
      <c r="AE2" s="2034"/>
      <c r="AF2" s="423" t="s">
        <v>667</v>
      </c>
      <c r="AG2" s="423" t="s">
        <v>668</v>
      </c>
      <c r="AH2" s="2033"/>
      <c r="AI2" s="2033"/>
      <c r="AJ2" s="423" t="s">
        <v>669</v>
      </c>
      <c r="AQ2" s="490" t="s">
        <v>725</v>
      </c>
      <c r="AR2" s="2033"/>
      <c r="AS2" s="2033"/>
      <c r="AT2" s="2033"/>
      <c r="AU2" s="2033"/>
      <c r="AV2" s="2033"/>
      <c r="AW2" s="2033"/>
      <c r="AX2" s="2033"/>
      <c r="AY2" s="2033"/>
      <c r="AZ2" s="2033"/>
      <c r="BA2" s="2033"/>
      <c r="BB2" s="2033"/>
      <c r="BC2" s="2033"/>
      <c r="BD2" s="2033"/>
      <c r="BE2" s="2033"/>
      <c r="BF2" s="2033"/>
      <c r="BG2" s="2033"/>
      <c r="BH2" s="490" t="s">
        <v>665</v>
      </c>
      <c r="BI2" s="490"/>
      <c r="BJ2" s="490"/>
      <c r="BK2" s="490"/>
    </row>
    <row r="3" spans="2:65" s="497" customFormat="1" ht="20.25" customHeight="1" x14ac:dyDescent="0.15">
      <c r="H3" s="488"/>
      <c r="K3" s="488"/>
      <c r="M3" s="490"/>
      <c r="N3" s="490"/>
      <c r="O3" s="490"/>
      <c r="P3" s="490"/>
      <c r="Q3" s="490"/>
      <c r="R3" s="490"/>
      <c r="S3" s="490"/>
      <c r="AA3" s="739"/>
      <c r="AB3" s="739"/>
      <c r="AC3" s="740"/>
      <c r="AD3" s="741"/>
      <c r="AE3" s="740"/>
      <c r="BB3" s="498" t="s">
        <v>671</v>
      </c>
      <c r="BC3" s="2035" t="s">
        <v>672</v>
      </c>
      <c r="BD3" s="2036"/>
      <c r="BE3" s="2036"/>
      <c r="BF3" s="2037"/>
      <c r="BG3" s="490"/>
    </row>
    <row r="4" spans="2:65" s="497" customFormat="1" ht="20.25" customHeight="1" x14ac:dyDescent="0.15">
      <c r="H4" s="488"/>
      <c r="K4" s="488"/>
      <c r="M4" s="490"/>
      <c r="N4" s="490"/>
      <c r="O4" s="490"/>
      <c r="P4" s="490"/>
      <c r="Q4" s="490"/>
      <c r="R4" s="490"/>
      <c r="S4" s="490"/>
      <c r="AA4" s="739"/>
      <c r="AB4" s="739"/>
      <c r="AC4" s="740"/>
      <c r="AD4" s="741"/>
      <c r="AE4" s="740"/>
      <c r="BB4" s="498" t="s">
        <v>673</v>
      </c>
      <c r="BC4" s="2035" t="s">
        <v>674</v>
      </c>
      <c r="BD4" s="2036"/>
      <c r="BE4" s="2036"/>
      <c r="BF4" s="2037"/>
      <c r="BG4" s="490"/>
    </row>
    <row r="5" spans="2:65" s="497" customFormat="1" ht="5.0999999999999996" customHeight="1" x14ac:dyDescent="0.15">
      <c r="H5" s="488"/>
      <c r="K5" s="488"/>
      <c r="M5" s="490"/>
      <c r="N5" s="490"/>
      <c r="O5" s="490"/>
      <c r="P5" s="490"/>
      <c r="Q5" s="490"/>
      <c r="R5" s="490"/>
      <c r="S5" s="490"/>
      <c r="AA5" s="529"/>
      <c r="AB5" s="529"/>
      <c r="AH5" s="486"/>
      <c r="AI5" s="486"/>
      <c r="AJ5" s="486"/>
      <c r="AK5" s="486"/>
      <c r="AL5" s="486"/>
      <c r="AM5" s="486"/>
      <c r="AN5" s="486"/>
      <c r="AO5" s="486"/>
      <c r="AP5" s="486"/>
      <c r="AQ5" s="486"/>
      <c r="AR5" s="486"/>
      <c r="AS5" s="486"/>
      <c r="AT5" s="486"/>
      <c r="AU5" s="486"/>
      <c r="AV5" s="486"/>
      <c r="AW5" s="486"/>
      <c r="AX5" s="486"/>
      <c r="AY5" s="486"/>
      <c r="AZ5" s="486"/>
      <c r="BA5" s="486"/>
      <c r="BB5" s="486"/>
      <c r="BC5" s="486"/>
      <c r="BD5" s="486"/>
      <c r="BE5" s="486"/>
      <c r="BF5" s="500"/>
      <c r="BG5" s="500"/>
    </row>
    <row r="6" spans="2:65" s="497" customFormat="1" ht="21" customHeight="1" x14ac:dyDescent="0.15">
      <c r="B6" s="501"/>
      <c r="C6" s="507"/>
      <c r="D6" s="507"/>
      <c r="E6" s="507"/>
      <c r="F6" s="507"/>
      <c r="G6" s="507"/>
      <c r="H6" s="507"/>
      <c r="I6" s="443"/>
      <c r="J6" s="443"/>
      <c r="K6" s="443"/>
      <c r="L6" s="435"/>
      <c r="M6" s="443"/>
      <c r="N6" s="443"/>
      <c r="O6" s="443"/>
      <c r="P6" s="491"/>
      <c r="Q6" s="491"/>
      <c r="R6" s="491"/>
      <c r="S6" s="491"/>
      <c r="T6" s="491"/>
      <c r="U6" s="491"/>
      <c r="V6" s="491"/>
      <c r="W6" s="491"/>
      <c r="X6" s="491"/>
      <c r="Y6" s="491"/>
      <c r="Z6" s="491"/>
      <c r="AA6" s="491"/>
      <c r="AB6" s="491"/>
      <c r="AC6" s="491"/>
      <c r="AD6" s="491"/>
      <c r="AE6" s="491"/>
      <c r="AF6" s="491"/>
      <c r="AG6" s="491"/>
      <c r="AH6" s="441"/>
      <c r="AI6" s="441"/>
      <c r="AJ6" s="441"/>
      <c r="AK6" s="441"/>
      <c r="AL6" s="441"/>
      <c r="AM6" s="441" t="s">
        <v>884</v>
      </c>
      <c r="AN6" s="486"/>
      <c r="AO6" s="486"/>
      <c r="AP6" s="486"/>
      <c r="AQ6" s="486"/>
      <c r="AR6" s="486"/>
      <c r="AS6" s="486"/>
      <c r="AU6" s="509"/>
      <c r="AV6" s="509"/>
      <c r="AW6" s="725"/>
      <c r="AX6" s="486"/>
      <c r="AY6" s="2095">
        <v>40</v>
      </c>
      <c r="AZ6" s="2096"/>
      <c r="BA6" s="725" t="s">
        <v>676</v>
      </c>
      <c r="BB6" s="486"/>
      <c r="BC6" s="2095">
        <v>160</v>
      </c>
      <c r="BD6" s="2096"/>
      <c r="BE6" s="725" t="s">
        <v>677</v>
      </c>
      <c r="BF6" s="486"/>
      <c r="BG6" s="500"/>
    </row>
    <row r="7" spans="2:65" s="497" customFormat="1" ht="5.0999999999999996" customHeight="1" x14ac:dyDescent="0.15">
      <c r="B7" s="501"/>
      <c r="C7" s="447"/>
      <c r="D7" s="447"/>
      <c r="E7" s="447"/>
      <c r="F7" s="447"/>
      <c r="G7" s="447"/>
      <c r="H7" s="443"/>
      <c r="I7" s="443"/>
      <c r="J7" s="443"/>
      <c r="K7" s="443"/>
      <c r="L7" s="443"/>
      <c r="M7" s="443"/>
      <c r="N7" s="443"/>
      <c r="O7" s="443"/>
      <c r="P7" s="491"/>
      <c r="Q7" s="491"/>
      <c r="R7" s="491"/>
      <c r="S7" s="491"/>
      <c r="T7" s="491"/>
      <c r="U7" s="491"/>
      <c r="V7" s="491"/>
      <c r="W7" s="491"/>
      <c r="X7" s="491"/>
      <c r="Y7" s="491"/>
      <c r="Z7" s="491"/>
      <c r="AA7" s="491"/>
      <c r="AB7" s="491"/>
      <c r="AC7" s="491"/>
      <c r="AD7" s="491"/>
      <c r="AE7" s="491"/>
      <c r="AF7" s="491"/>
      <c r="AG7" s="491"/>
      <c r="AH7" s="441"/>
      <c r="AI7" s="441"/>
      <c r="AJ7" s="441"/>
      <c r="AK7" s="441"/>
      <c r="AL7" s="441"/>
      <c r="AM7" s="441"/>
      <c r="AN7" s="441"/>
      <c r="AO7" s="441"/>
      <c r="AP7" s="441"/>
      <c r="AQ7" s="441"/>
      <c r="AR7" s="441"/>
      <c r="AS7" s="441"/>
      <c r="AT7" s="441"/>
      <c r="AU7" s="441"/>
      <c r="AV7" s="441"/>
      <c r="AW7" s="441"/>
      <c r="AX7" s="441"/>
      <c r="AY7" s="441"/>
      <c r="AZ7" s="441"/>
      <c r="BA7" s="441"/>
      <c r="BB7" s="441"/>
      <c r="BC7" s="441"/>
      <c r="BD7" s="441"/>
      <c r="BE7" s="441"/>
      <c r="BF7" s="524"/>
      <c r="BG7" s="524"/>
      <c r="BH7" s="491"/>
    </row>
    <row r="8" spans="2:65" s="497" customFormat="1" ht="21" customHeight="1" x14ac:dyDescent="0.15">
      <c r="B8" s="446"/>
      <c r="C8" s="435"/>
      <c r="D8" s="435"/>
      <c r="E8" s="435"/>
      <c r="F8" s="435"/>
      <c r="G8" s="435"/>
      <c r="H8" s="443"/>
      <c r="I8" s="443"/>
      <c r="J8" s="443"/>
      <c r="K8" s="443"/>
      <c r="L8" s="443"/>
      <c r="M8" s="443"/>
      <c r="N8" s="443"/>
      <c r="O8" s="443"/>
      <c r="P8" s="491"/>
      <c r="Q8" s="491"/>
      <c r="R8" s="491"/>
      <c r="S8" s="491"/>
      <c r="T8" s="491"/>
      <c r="U8" s="491"/>
      <c r="V8" s="491"/>
      <c r="W8" s="491"/>
      <c r="X8" s="491"/>
      <c r="Y8" s="491"/>
      <c r="Z8" s="491"/>
      <c r="AA8" s="491"/>
      <c r="AB8" s="491"/>
      <c r="AC8" s="491"/>
      <c r="AD8" s="491"/>
      <c r="AE8" s="491"/>
      <c r="AF8" s="491"/>
      <c r="AG8" s="491"/>
      <c r="AH8" s="506"/>
      <c r="AI8" s="506"/>
      <c r="AJ8" s="506"/>
      <c r="AK8" s="507"/>
      <c r="AL8" s="502"/>
      <c r="AM8" s="504"/>
      <c r="AN8" s="504"/>
      <c r="AO8" s="501"/>
      <c r="AP8" s="430"/>
      <c r="AQ8" s="430"/>
      <c r="AR8" s="430"/>
      <c r="AS8" s="508"/>
      <c r="AT8" s="508"/>
      <c r="AU8" s="441"/>
      <c r="AV8" s="430"/>
      <c r="AW8" s="430"/>
      <c r="AX8" s="435"/>
      <c r="AY8" s="441"/>
      <c r="AZ8" s="441" t="s">
        <v>678</v>
      </c>
      <c r="BA8" s="441"/>
      <c r="BB8" s="441"/>
      <c r="BC8" s="2097">
        <f>DAY(EOMONTH(DATE(AD2,AH2,1),0))</f>
        <v>31</v>
      </c>
      <c r="BD8" s="2098"/>
      <c r="BE8" s="441" t="s">
        <v>679</v>
      </c>
      <c r="BF8" s="441"/>
      <c r="BG8" s="441"/>
      <c r="BH8" s="491"/>
      <c r="BK8" s="490"/>
      <c r="BL8" s="490"/>
      <c r="BM8" s="490"/>
    </row>
    <row r="9" spans="2:65" s="497" customFormat="1" ht="5.0999999999999996" customHeight="1" x14ac:dyDescent="0.15">
      <c r="B9" s="446"/>
      <c r="C9" s="439"/>
      <c r="D9" s="439"/>
      <c r="E9" s="439"/>
      <c r="F9" s="439"/>
      <c r="G9" s="439"/>
      <c r="H9" s="430"/>
      <c r="I9" s="430"/>
      <c r="J9" s="430"/>
      <c r="K9" s="430"/>
      <c r="L9" s="430"/>
      <c r="M9" s="430"/>
      <c r="N9" s="430"/>
      <c r="O9" s="430"/>
      <c r="P9" s="491"/>
      <c r="Q9" s="491"/>
      <c r="R9" s="491"/>
      <c r="S9" s="491"/>
      <c r="T9" s="491"/>
      <c r="U9" s="491"/>
      <c r="V9" s="491"/>
      <c r="W9" s="491"/>
      <c r="X9" s="491"/>
      <c r="Y9" s="491"/>
      <c r="Z9" s="491"/>
      <c r="AA9" s="491"/>
      <c r="AB9" s="491"/>
      <c r="AC9" s="491"/>
      <c r="AD9" s="491"/>
      <c r="AE9" s="491"/>
      <c r="AF9" s="491"/>
      <c r="AG9" s="491"/>
      <c r="AH9" s="447"/>
      <c r="AI9" s="507"/>
      <c r="AJ9" s="440"/>
      <c r="AK9" s="506"/>
      <c r="AL9" s="507"/>
      <c r="AM9" s="507"/>
      <c r="AN9" s="507"/>
      <c r="AO9" s="507"/>
      <c r="AP9" s="440"/>
      <c r="AQ9" s="441"/>
      <c r="AR9" s="512"/>
      <c r="AS9" s="512"/>
      <c r="AT9" s="512"/>
      <c r="AU9" s="441"/>
      <c r="AV9" s="441"/>
      <c r="AW9" s="441"/>
      <c r="AX9" s="441"/>
      <c r="AY9" s="441"/>
      <c r="AZ9" s="441"/>
      <c r="BA9" s="441"/>
      <c r="BB9" s="441"/>
      <c r="BC9" s="441"/>
      <c r="BD9" s="441"/>
      <c r="BE9" s="441"/>
      <c r="BF9" s="441"/>
      <c r="BG9" s="441"/>
      <c r="BH9" s="491"/>
      <c r="BK9" s="490"/>
      <c r="BL9" s="490"/>
      <c r="BM9" s="490"/>
    </row>
    <row r="10" spans="2:65" s="497" customFormat="1" ht="21" customHeight="1" x14ac:dyDescent="0.15">
      <c r="B10" s="446"/>
      <c r="C10" s="439"/>
      <c r="D10" s="439"/>
      <c r="E10" s="439"/>
      <c r="F10" s="439"/>
      <c r="G10" s="439"/>
      <c r="H10" s="430"/>
      <c r="I10" s="430"/>
      <c r="J10" s="430"/>
      <c r="K10" s="430"/>
      <c r="L10" s="430"/>
      <c r="M10" s="430"/>
      <c r="N10" s="430"/>
      <c r="O10" s="430"/>
      <c r="P10" s="491"/>
      <c r="Q10" s="491"/>
      <c r="R10" s="491"/>
      <c r="S10" s="491"/>
      <c r="T10" s="491"/>
      <c r="U10" s="491"/>
      <c r="V10" s="491"/>
      <c r="W10" s="491"/>
      <c r="X10" s="491"/>
      <c r="Y10" s="491"/>
      <c r="Z10" s="491"/>
      <c r="AA10" s="491"/>
      <c r="AB10" s="491"/>
      <c r="AC10" s="491"/>
      <c r="AD10" s="491"/>
      <c r="AE10" s="491"/>
      <c r="AF10" s="491"/>
      <c r="AG10" s="491"/>
      <c r="AH10" s="447"/>
      <c r="AI10" s="507"/>
      <c r="AJ10" s="440"/>
      <c r="AK10" s="506"/>
      <c r="AL10" s="507"/>
      <c r="AM10" s="507"/>
      <c r="AN10" s="441" t="s">
        <v>895</v>
      </c>
      <c r="AO10" s="441"/>
      <c r="AP10" s="440"/>
      <c r="AQ10" s="441"/>
      <c r="AR10" s="507"/>
      <c r="AS10" s="507"/>
      <c r="AT10" s="440"/>
      <c r="AU10" s="441"/>
      <c r="AV10" s="512"/>
      <c r="AW10" s="512"/>
      <c r="AX10" s="512"/>
      <c r="AY10" s="441"/>
      <c r="AZ10" s="441"/>
      <c r="BA10" s="524" t="s">
        <v>896</v>
      </c>
      <c r="BB10" s="441"/>
      <c r="BC10" s="2095"/>
      <c r="BD10" s="2096"/>
      <c r="BE10" s="725" t="s">
        <v>425</v>
      </c>
      <c r="BF10" s="441"/>
      <c r="BG10" s="441"/>
      <c r="BH10" s="491"/>
      <c r="BK10" s="490"/>
      <c r="BL10" s="490"/>
      <c r="BM10" s="490"/>
    </row>
    <row r="11" spans="2:65" s="497" customFormat="1" ht="5.0999999999999996" customHeight="1" x14ac:dyDescent="0.15">
      <c r="B11" s="446"/>
      <c r="C11" s="439"/>
      <c r="D11" s="439"/>
      <c r="E11" s="439"/>
      <c r="F11" s="439"/>
      <c r="G11" s="439"/>
      <c r="H11" s="430"/>
      <c r="I11" s="430"/>
      <c r="J11" s="430"/>
      <c r="K11" s="430"/>
      <c r="L11" s="430"/>
      <c r="M11" s="430"/>
      <c r="N11" s="430"/>
      <c r="O11" s="430"/>
      <c r="P11" s="491"/>
      <c r="Q11" s="491"/>
      <c r="R11" s="491"/>
      <c r="S11" s="491"/>
      <c r="T11" s="491"/>
      <c r="U11" s="491"/>
      <c r="V11" s="491"/>
      <c r="W11" s="491"/>
      <c r="X11" s="491"/>
      <c r="Y11" s="491"/>
      <c r="Z11" s="491"/>
      <c r="AA11" s="491"/>
      <c r="AB11" s="491"/>
      <c r="AC11" s="491"/>
      <c r="AD11" s="491"/>
      <c r="AE11" s="491"/>
      <c r="AF11" s="491"/>
      <c r="AG11" s="491"/>
      <c r="AH11" s="447"/>
      <c r="AI11" s="507"/>
      <c r="AJ11" s="440"/>
      <c r="AK11" s="506"/>
      <c r="AL11" s="507"/>
      <c r="AM11" s="507"/>
      <c r="AN11" s="507"/>
      <c r="AO11" s="507"/>
      <c r="AP11" s="440"/>
      <c r="AQ11" s="441"/>
      <c r="AR11" s="512"/>
      <c r="AS11" s="512"/>
      <c r="AT11" s="512"/>
      <c r="AU11" s="441"/>
      <c r="AV11" s="441"/>
      <c r="AW11" s="441"/>
      <c r="AX11" s="441"/>
      <c r="AY11" s="441"/>
      <c r="AZ11" s="441"/>
      <c r="BA11" s="441"/>
      <c r="BB11" s="441"/>
      <c r="BC11" s="441"/>
      <c r="BD11" s="441"/>
      <c r="BE11" s="441"/>
      <c r="BF11" s="441"/>
      <c r="BG11" s="441"/>
      <c r="BH11" s="491"/>
      <c r="BK11" s="490"/>
      <c r="BL11" s="490"/>
      <c r="BM11" s="490"/>
    </row>
    <row r="12" spans="2:65" s="497" customFormat="1" ht="21" customHeight="1" x14ac:dyDescent="0.15">
      <c r="R12" s="443"/>
      <c r="S12" s="443"/>
      <c r="T12" s="502"/>
      <c r="U12" s="2330"/>
      <c r="V12" s="2330"/>
      <c r="W12" s="501"/>
      <c r="X12" s="434"/>
      <c r="Y12" s="491"/>
      <c r="Z12" s="491"/>
      <c r="AA12" s="447"/>
      <c r="AB12" s="504"/>
      <c r="AC12" s="501"/>
      <c r="AD12" s="447"/>
      <c r="AE12" s="447"/>
      <c r="AF12" s="447"/>
      <c r="AG12" s="511"/>
      <c r="AH12" s="506"/>
      <c r="AI12" s="506"/>
      <c r="AJ12" s="506"/>
      <c r="AK12" s="507"/>
      <c r="AL12" s="502"/>
      <c r="AM12" s="504"/>
      <c r="AN12" s="441"/>
      <c r="AO12" s="440"/>
      <c r="AP12" s="440"/>
      <c r="AQ12" s="440"/>
      <c r="AR12" s="440"/>
      <c r="AS12" s="501" t="s">
        <v>897</v>
      </c>
      <c r="AT12" s="440"/>
      <c r="AU12" s="440"/>
      <c r="AV12" s="440"/>
      <c r="AW12" s="440"/>
      <c r="AX12" s="440"/>
      <c r="AY12" s="440"/>
      <c r="AZ12" s="440"/>
      <c r="BA12" s="440"/>
      <c r="BB12" s="440"/>
      <c r="BC12" s="447"/>
      <c r="BD12" s="506"/>
      <c r="BE12" s="507"/>
      <c r="BF12" s="507"/>
      <c r="BG12" s="447"/>
      <c r="BH12" s="507"/>
      <c r="BK12" s="490"/>
      <c r="BL12" s="490"/>
      <c r="BM12" s="490"/>
    </row>
    <row r="13" spans="2:65" s="497" customFormat="1" ht="21" customHeight="1" x14ac:dyDescent="0.15">
      <c r="R13" s="440"/>
      <c r="S13" s="507"/>
      <c r="T13" s="507"/>
      <c r="U13" s="507"/>
      <c r="V13" s="507"/>
      <c r="W13" s="491"/>
      <c r="X13" s="491"/>
      <c r="Y13" s="491"/>
      <c r="Z13" s="491"/>
      <c r="AA13" s="440"/>
      <c r="AB13" s="507"/>
      <c r="AC13" s="507"/>
      <c r="AD13" s="440"/>
      <c r="AE13" s="440"/>
      <c r="AF13" s="440"/>
      <c r="AG13" s="511"/>
      <c r="AH13" s="447"/>
      <c r="AI13" s="506"/>
      <c r="AJ13" s="507"/>
      <c r="AK13" s="506"/>
      <c r="AL13" s="507"/>
      <c r="AM13" s="507"/>
      <c r="AN13" s="507"/>
      <c r="AO13" s="447"/>
      <c r="AP13" s="501"/>
      <c r="AQ13" s="447"/>
      <c r="AR13" s="447"/>
      <c r="AS13" s="501" t="s">
        <v>898</v>
      </c>
      <c r="AT13" s="507"/>
      <c r="AU13" s="507"/>
      <c r="AV13" s="507"/>
      <c r="AW13" s="507"/>
      <c r="AX13" s="507"/>
      <c r="AY13" s="507"/>
      <c r="AZ13" s="507"/>
      <c r="BA13" s="507"/>
      <c r="BB13" s="2163">
        <v>0.29166666666666669</v>
      </c>
      <c r="BC13" s="2164"/>
      <c r="BD13" s="2165"/>
      <c r="BE13" s="435" t="s">
        <v>730</v>
      </c>
      <c r="BF13" s="2163">
        <v>0.83333333333333337</v>
      </c>
      <c r="BG13" s="2164"/>
      <c r="BH13" s="2165"/>
      <c r="BK13" s="490"/>
      <c r="BL13" s="490"/>
      <c r="BM13" s="490"/>
    </row>
    <row r="14" spans="2:65" s="497" customFormat="1" ht="21" customHeight="1" x14ac:dyDescent="0.15">
      <c r="R14" s="521"/>
      <c r="S14" s="521"/>
      <c r="T14" s="521"/>
      <c r="U14" s="521"/>
      <c r="V14" s="521"/>
      <c r="W14" s="521"/>
      <c r="X14" s="491"/>
      <c r="Y14" s="491"/>
      <c r="Z14" s="491"/>
      <c r="AA14" s="435"/>
      <c r="AB14" s="521"/>
      <c r="AC14" s="521"/>
      <c r="AD14" s="435"/>
      <c r="AE14" s="447"/>
      <c r="AF14" s="447"/>
      <c r="AG14" s="505"/>
      <c r="AH14" s="501"/>
      <c r="AI14" s="506"/>
      <c r="AJ14" s="507"/>
      <c r="AK14" s="506"/>
      <c r="AL14" s="507"/>
      <c r="AM14" s="507"/>
      <c r="AN14" s="507"/>
      <c r="AO14" s="435"/>
      <c r="AP14" s="443"/>
      <c r="AQ14" s="443"/>
      <c r="AR14" s="443"/>
      <c r="AS14" s="501" t="s">
        <v>899</v>
      </c>
      <c r="AT14" s="507"/>
      <c r="AU14" s="507"/>
      <c r="AV14" s="507"/>
      <c r="AW14" s="507"/>
      <c r="AX14" s="507"/>
      <c r="AY14" s="507"/>
      <c r="AZ14" s="507"/>
      <c r="BA14" s="507"/>
      <c r="BB14" s="2163">
        <v>0.83333333333333337</v>
      </c>
      <c r="BC14" s="2164"/>
      <c r="BD14" s="2165"/>
      <c r="BE14" s="435" t="s">
        <v>730</v>
      </c>
      <c r="BF14" s="2163">
        <v>0.29166666666666669</v>
      </c>
      <c r="BG14" s="2164"/>
      <c r="BH14" s="2165"/>
      <c r="BK14" s="490"/>
      <c r="BL14" s="490"/>
      <c r="BM14" s="490"/>
    </row>
    <row r="15" spans="2:65" ht="12" customHeight="1" thickBot="1" x14ac:dyDescent="0.2">
      <c r="B15" s="534"/>
      <c r="C15" s="535"/>
      <c r="D15" s="535"/>
      <c r="E15" s="535"/>
      <c r="F15" s="535"/>
      <c r="G15" s="535"/>
      <c r="H15" s="535"/>
      <c r="I15" s="534"/>
      <c r="J15" s="534"/>
      <c r="K15" s="534"/>
      <c r="L15" s="534"/>
      <c r="M15" s="534"/>
      <c r="N15" s="534"/>
      <c r="O15" s="534"/>
      <c r="P15" s="534"/>
      <c r="Q15" s="534"/>
      <c r="R15" s="534"/>
      <c r="S15" s="534"/>
      <c r="T15" s="534"/>
      <c r="U15" s="534"/>
      <c r="V15" s="534"/>
      <c r="W15" s="534"/>
      <c r="X15" s="534"/>
      <c r="Y15" s="534"/>
      <c r="Z15" s="534"/>
      <c r="AA15" s="535"/>
      <c r="AB15" s="534"/>
      <c r="AC15" s="534"/>
      <c r="AD15" s="534"/>
      <c r="AE15" s="534"/>
      <c r="AF15" s="534"/>
      <c r="AG15" s="534"/>
      <c r="AH15" s="534"/>
      <c r="AI15" s="534"/>
      <c r="AJ15" s="534"/>
      <c r="AK15" s="534"/>
      <c r="AL15" s="534"/>
      <c r="AM15" s="534"/>
      <c r="AR15" s="598"/>
      <c r="BI15" s="537"/>
      <c r="BJ15" s="537"/>
      <c r="BK15" s="537"/>
    </row>
    <row r="16" spans="2:65" ht="21.6" customHeight="1" x14ac:dyDescent="0.15">
      <c r="B16" s="2099" t="s">
        <v>680</v>
      </c>
      <c r="C16" s="2083" t="s">
        <v>733</v>
      </c>
      <c r="D16" s="2084"/>
      <c r="E16" s="2102"/>
      <c r="F16" s="685"/>
      <c r="G16" s="814"/>
      <c r="H16" s="2170" t="s">
        <v>734</v>
      </c>
      <c r="I16" s="2111" t="s">
        <v>900</v>
      </c>
      <c r="J16" s="2084"/>
      <c r="K16" s="2084"/>
      <c r="L16" s="2102"/>
      <c r="M16" s="2111" t="s">
        <v>736</v>
      </c>
      <c r="N16" s="2084"/>
      <c r="O16" s="2102"/>
      <c r="P16" s="2111" t="s">
        <v>901</v>
      </c>
      <c r="Q16" s="2084"/>
      <c r="R16" s="2084"/>
      <c r="S16" s="2084"/>
      <c r="T16" s="2085"/>
      <c r="U16" s="815"/>
      <c r="V16" s="816"/>
      <c r="W16" s="816"/>
      <c r="X16" s="816"/>
      <c r="Y16" s="816"/>
      <c r="Z16" s="816"/>
      <c r="AA16" s="816"/>
      <c r="AB16" s="816"/>
      <c r="AC16" s="816"/>
      <c r="AD16" s="816"/>
      <c r="AE16" s="816"/>
      <c r="AF16" s="816"/>
      <c r="AG16" s="816"/>
      <c r="AH16" s="816"/>
      <c r="AI16" s="817" t="s">
        <v>737</v>
      </c>
      <c r="AJ16" s="816"/>
      <c r="AK16" s="816"/>
      <c r="AL16" s="816"/>
      <c r="AM16" s="816"/>
      <c r="AN16" s="816" t="s">
        <v>902</v>
      </c>
      <c r="AO16" s="816"/>
      <c r="AP16" s="818"/>
      <c r="AQ16" s="819"/>
      <c r="AR16" s="816" t="s">
        <v>665</v>
      </c>
      <c r="AS16" s="816"/>
      <c r="AT16" s="816"/>
      <c r="AU16" s="816"/>
      <c r="AV16" s="816"/>
      <c r="AW16" s="816"/>
      <c r="AX16" s="816"/>
      <c r="AY16" s="820"/>
      <c r="AZ16" s="2071" t="str">
        <f>IF(BC3="計画","(11)1～4週目の勤務時間数合計","(11)1か月の勤務時間数　合計")</f>
        <v>(11)1か月の勤務時間数　合計</v>
      </c>
      <c r="BA16" s="2072"/>
      <c r="BB16" s="2077" t="s">
        <v>903</v>
      </c>
      <c r="BC16" s="2078"/>
      <c r="BD16" s="2083" t="s">
        <v>904</v>
      </c>
      <c r="BE16" s="2084"/>
      <c r="BF16" s="2084"/>
      <c r="BG16" s="2084"/>
      <c r="BH16" s="2085"/>
    </row>
    <row r="17" spans="2:60" ht="20.25" customHeight="1" x14ac:dyDescent="0.15">
      <c r="B17" s="2100"/>
      <c r="C17" s="2086"/>
      <c r="D17" s="2087"/>
      <c r="E17" s="2103"/>
      <c r="F17" s="686"/>
      <c r="G17" s="821"/>
      <c r="H17" s="2171"/>
      <c r="I17" s="2112"/>
      <c r="J17" s="2087"/>
      <c r="K17" s="2087"/>
      <c r="L17" s="2103"/>
      <c r="M17" s="2112"/>
      <c r="N17" s="2087"/>
      <c r="O17" s="2103"/>
      <c r="P17" s="2112"/>
      <c r="Q17" s="2087"/>
      <c r="R17" s="2087"/>
      <c r="S17" s="2087"/>
      <c r="T17" s="2088"/>
      <c r="U17" s="2092" t="s">
        <v>686</v>
      </c>
      <c r="V17" s="2092"/>
      <c r="W17" s="2092"/>
      <c r="X17" s="2092"/>
      <c r="Y17" s="2092"/>
      <c r="Z17" s="2092"/>
      <c r="AA17" s="2093"/>
      <c r="AB17" s="2094" t="s">
        <v>687</v>
      </c>
      <c r="AC17" s="2092"/>
      <c r="AD17" s="2092"/>
      <c r="AE17" s="2092"/>
      <c r="AF17" s="2092"/>
      <c r="AG17" s="2092"/>
      <c r="AH17" s="2093"/>
      <c r="AI17" s="2094" t="s">
        <v>688</v>
      </c>
      <c r="AJ17" s="2092"/>
      <c r="AK17" s="2092"/>
      <c r="AL17" s="2092"/>
      <c r="AM17" s="2092"/>
      <c r="AN17" s="2092"/>
      <c r="AO17" s="2093"/>
      <c r="AP17" s="2094" t="s">
        <v>689</v>
      </c>
      <c r="AQ17" s="2092"/>
      <c r="AR17" s="2092"/>
      <c r="AS17" s="2092"/>
      <c r="AT17" s="2092"/>
      <c r="AU17" s="2092"/>
      <c r="AV17" s="2093"/>
      <c r="AW17" s="2094" t="s">
        <v>690</v>
      </c>
      <c r="AX17" s="2092"/>
      <c r="AY17" s="2092"/>
      <c r="AZ17" s="2073"/>
      <c r="BA17" s="2074"/>
      <c r="BB17" s="2079"/>
      <c r="BC17" s="2080"/>
      <c r="BD17" s="2086"/>
      <c r="BE17" s="2087"/>
      <c r="BF17" s="2087"/>
      <c r="BG17" s="2087"/>
      <c r="BH17" s="2088"/>
    </row>
    <row r="18" spans="2:60" ht="20.25" customHeight="1" x14ac:dyDescent="0.15">
      <c r="B18" s="2100"/>
      <c r="C18" s="2086"/>
      <c r="D18" s="2087"/>
      <c r="E18" s="2103"/>
      <c r="F18" s="686"/>
      <c r="G18" s="821"/>
      <c r="H18" s="2171"/>
      <c r="I18" s="2112"/>
      <c r="J18" s="2087"/>
      <c r="K18" s="2087"/>
      <c r="L18" s="2103"/>
      <c r="M18" s="2112"/>
      <c r="N18" s="2087"/>
      <c r="O18" s="2103"/>
      <c r="P18" s="2112"/>
      <c r="Q18" s="2087"/>
      <c r="R18" s="2087"/>
      <c r="S18" s="2087"/>
      <c r="T18" s="2088"/>
      <c r="U18" s="541">
        <v>1</v>
      </c>
      <c r="V18" s="539">
        <v>2</v>
      </c>
      <c r="W18" s="539">
        <v>3</v>
      </c>
      <c r="X18" s="539">
        <v>4</v>
      </c>
      <c r="Y18" s="539">
        <v>5</v>
      </c>
      <c r="Z18" s="539">
        <v>6</v>
      </c>
      <c r="AA18" s="540">
        <v>7</v>
      </c>
      <c r="AB18" s="538">
        <v>8</v>
      </c>
      <c r="AC18" s="539">
        <v>9</v>
      </c>
      <c r="AD18" s="539">
        <v>10</v>
      </c>
      <c r="AE18" s="539">
        <v>11</v>
      </c>
      <c r="AF18" s="539">
        <v>12</v>
      </c>
      <c r="AG18" s="539">
        <v>13</v>
      </c>
      <c r="AH18" s="540">
        <v>14</v>
      </c>
      <c r="AI18" s="541">
        <v>15</v>
      </c>
      <c r="AJ18" s="539">
        <v>16</v>
      </c>
      <c r="AK18" s="539">
        <v>17</v>
      </c>
      <c r="AL18" s="539">
        <v>18</v>
      </c>
      <c r="AM18" s="539">
        <v>19</v>
      </c>
      <c r="AN18" s="539">
        <v>20</v>
      </c>
      <c r="AO18" s="540">
        <v>21</v>
      </c>
      <c r="AP18" s="538">
        <v>22</v>
      </c>
      <c r="AQ18" s="539">
        <v>23</v>
      </c>
      <c r="AR18" s="539">
        <v>24</v>
      </c>
      <c r="AS18" s="539">
        <v>25</v>
      </c>
      <c r="AT18" s="539">
        <v>26</v>
      </c>
      <c r="AU18" s="539">
        <v>27</v>
      </c>
      <c r="AV18" s="540">
        <v>28</v>
      </c>
      <c r="AW18" s="542" t="str">
        <f>IF($BC$3="暦月",IF(DAY(DATE($AD$2,$AH$2,29))=29,29,""),"")</f>
        <v/>
      </c>
      <c r="AX18" s="543" t="str">
        <f>IF($BC$3="暦月",IF(DAY(DATE($AD$2,$AH$2,30))=30,30,""),"")</f>
        <v/>
      </c>
      <c r="AY18" s="544" t="str">
        <f>IF($BC$3="暦月",IF(DAY(DATE($AD$2,$AH$2,31))=31,31,""),"")</f>
        <v/>
      </c>
      <c r="AZ18" s="2073"/>
      <c r="BA18" s="2074"/>
      <c r="BB18" s="2079"/>
      <c r="BC18" s="2080"/>
      <c r="BD18" s="2086"/>
      <c r="BE18" s="2087"/>
      <c r="BF18" s="2087"/>
      <c r="BG18" s="2087"/>
      <c r="BH18" s="2088"/>
    </row>
    <row r="19" spans="2:60" ht="20.25" hidden="1" customHeight="1" x14ac:dyDescent="0.15">
      <c r="B19" s="2100"/>
      <c r="C19" s="2086"/>
      <c r="D19" s="2087"/>
      <c r="E19" s="2103"/>
      <c r="F19" s="686"/>
      <c r="G19" s="821"/>
      <c r="H19" s="2171"/>
      <c r="I19" s="2112"/>
      <c r="J19" s="2087"/>
      <c r="K19" s="2087"/>
      <c r="L19" s="2103"/>
      <c r="M19" s="2112"/>
      <c r="N19" s="2087"/>
      <c r="O19" s="2103"/>
      <c r="P19" s="2112"/>
      <c r="Q19" s="2087"/>
      <c r="R19" s="2087"/>
      <c r="S19" s="2087"/>
      <c r="T19" s="2088"/>
      <c r="U19" s="541">
        <f>WEEKDAY(DATE($AD$2,$AH$2,1))</f>
        <v>2</v>
      </c>
      <c r="V19" s="539">
        <f>WEEKDAY(DATE($AD$2,$AH$2,2))</f>
        <v>3</v>
      </c>
      <c r="W19" s="539">
        <f>WEEKDAY(DATE($AD$2,$AH$2,3))</f>
        <v>4</v>
      </c>
      <c r="X19" s="539">
        <f>WEEKDAY(DATE($AD$2,$AH$2,4))</f>
        <v>5</v>
      </c>
      <c r="Y19" s="539">
        <f>WEEKDAY(DATE($AD$2,$AH$2,5))</f>
        <v>6</v>
      </c>
      <c r="Z19" s="539">
        <f>WEEKDAY(DATE($AD$2,$AH$2,6))</f>
        <v>7</v>
      </c>
      <c r="AA19" s="540">
        <f>WEEKDAY(DATE($AD$2,$AH$2,7))</f>
        <v>1</v>
      </c>
      <c r="AB19" s="538">
        <f>WEEKDAY(DATE($AD$2,$AH$2,8))</f>
        <v>2</v>
      </c>
      <c r="AC19" s="539">
        <f>WEEKDAY(DATE($AD$2,$AH$2,9))</f>
        <v>3</v>
      </c>
      <c r="AD19" s="539">
        <f>WEEKDAY(DATE($AD$2,$AH$2,10))</f>
        <v>4</v>
      </c>
      <c r="AE19" s="539">
        <f>WEEKDAY(DATE($AD$2,$AH$2,11))</f>
        <v>5</v>
      </c>
      <c r="AF19" s="539">
        <f>WEEKDAY(DATE($AD$2,$AH$2,12))</f>
        <v>6</v>
      </c>
      <c r="AG19" s="539">
        <f>WEEKDAY(DATE($AD$2,$AH$2,13))</f>
        <v>7</v>
      </c>
      <c r="AH19" s="540">
        <f>WEEKDAY(DATE($AD$2,$AH$2,14))</f>
        <v>1</v>
      </c>
      <c r="AI19" s="538">
        <f>WEEKDAY(DATE($AD$2,$AH$2,15))</f>
        <v>2</v>
      </c>
      <c r="AJ19" s="539">
        <f>WEEKDAY(DATE($AD$2,$AH$2,16))</f>
        <v>3</v>
      </c>
      <c r="AK19" s="539">
        <f>WEEKDAY(DATE($AD$2,$AH$2,17))</f>
        <v>4</v>
      </c>
      <c r="AL19" s="539">
        <f>WEEKDAY(DATE($AD$2,$AH$2,18))</f>
        <v>5</v>
      </c>
      <c r="AM19" s="539">
        <f>WEEKDAY(DATE($AD$2,$AH$2,19))</f>
        <v>6</v>
      </c>
      <c r="AN19" s="539">
        <f>WEEKDAY(DATE($AD$2,$AH$2,20))</f>
        <v>7</v>
      </c>
      <c r="AO19" s="540">
        <f>WEEKDAY(DATE($AD$2,$AH$2,21))</f>
        <v>1</v>
      </c>
      <c r="AP19" s="538">
        <f>WEEKDAY(DATE($AD$2,$AH$2,22))</f>
        <v>2</v>
      </c>
      <c r="AQ19" s="539">
        <f>WEEKDAY(DATE($AD$2,$AH$2,23))</f>
        <v>3</v>
      </c>
      <c r="AR19" s="539">
        <f>WEEKDAY(DATE($AD$2,$AH$2,24))</f>
        <v>4</v>
      </c>
      <c r="AS19" s="539">
        <f>WEEKDAY(DATE($AD$2,$AH$2,25))</f>
        <v>5</v>
      </c>
      <c r="AT19" s="539">
        <f>WEEKDAY(DATE($AD$2,$AH$2,26))</f>
        <v>6</v>
      </c>
      <c r="AU19" s="539">
        <f>WEEKDAY(DATE($AD$2,$AH$2,27))</f>
        <v>7</v>
      </c>
      <c r="AV19" s="540">
        <f>WEEKDAY(DATE($AD$2,$AH$2,28))</f>
        <v>1</v>
      </c>
      <c r="AW19" s="538">
        <f>IF(AW18=29,WEEKDAY(DATE($AD$2,$AH$2,29)),0)</f>
        <v>0</v>
      </c>
      <c r="AX19" s="539">
        <f>IF(AX18=30,WEEKDAY(DATE($AD$2,$AH$2,30)),0)</f>
        <v>0</v>
      </c>
      <c r="AY19" s="540">
        <f>IF(AY18=31,WEEKDAY(DATE($AD$2,$AH$2,31)),0)</f>
        <v>0</v>
      </c>
      <c r="AZ19" s="2073"/>
      <c r="BA19" s="2074"/>
      <c r="BB19" s="2079"/>
      <c r="BC19" s="2080"/>
      <c r="BD19" s="2086"/>
      <c r="BE19" s="2087"/>
      <c r="BF19" s="2087"/>
      <c r="BG19" s="2087"/>
      <c r="BH19" s="2088"/>
    </row>
    <row r="20" spans="2:60" ht="20.25" customHeight="1" thickBot="1" x14ac:dyDescent="0.2">
      <c r="B20" s="2101"/>
      <c r="C20" s="2089"/>
      <c r="D20" s="2090"/>
      <c r="E20" s="2104"/>
      <c r="F20" s="687"/>
      <c r="G20" s="822"/>
      <c r="H20" s="2172"/>
      <c r="I20" s="2113"/>
      <c r="J20" s="2090"/>
      <c r="K20" s="2090"/>
      <c r="L20" s="2104"/>
      <c r="M20" s="2113"/>
      <c r="N20" s="2090"/>
      <c r="O20" s="2104"/>
      <c r="P20" s="2113"/>
      <c r="Q20" s="2090"/>
      <c r="R20" s="2090"/>
      <c r="S20" s="2090"/>
      <c r="T20" s="2091"/>
      <c r="U20" s="751" t="str">
        <f>IF(U19=1,"日",IF(U19=2,"月",IF(U19=3,"火",IF(U19=4,"水",IF(U19=5,"木",IF(U19=6,"金","土"))))))</f>
        <v>月</v>
      </c>
      <c r="V20" s="546" t="str">
        <f t="shared" ref="V20:AV20" si="0">IF(V19=1,"日",IF(V19=2,"月",IF(V19=3,"火",IF(V19=4,"水",IF(V19=5,"木",IF(V19=6,"金","土"))))))</f>
        <v>火</v>
      </c>
      <c r="W20" s="546" t="str">
        <f t="shared" si="0"/>
        <v>水</v>
      </c>
      <c r="X20" s="546" t="str">
        <f t="shared" si="0"/>
        <v>木</v>
      </c>
      <c r="Y20" s="546" t="str">
        <f t="shared" si="0"/>
        <v>金</v>
      </c>
      <c r="Z20" s="546" t="str">
        <f t="shared" si="0"/>
        <v>土</v>
      </c>
      <c r="AA20" s="547" t="str">
        <f t="shared" si="0"/>
        <v>日</v>
      </c>
      <c r="AB20" s="545" t="str">
        <f>IF(AB19=1,"日",IF(AB19=2,"月",IF(AB19=3,"火",IF(AB19=4,"水",IF(AB19=5,"木",IF(AB19=6,"金","土"))))))</f>
        <v>月</v>
      </c>
      <c r="AC20" s="546" t="str">
        <f t="shared" si="0"/>
        <v>火</v>
      </c>
      <c r="AD20" s="546" t="str">
        <f t="shared" si="0"/>
        <v>水</v>
      </c>
      <c r="AE20" s="546" t="str">
        <f t="shared" si="0"/>
        <v>木</v>
      </c>
      <c r="AF20" s="546" t="str">
        <f t="shared" si="0"/>
        <v>金</v>
      </c>
      <c r="AG20" s="546" t="str">
        <f t="shared" si="0"/>
        <v>土</v>
      </c>
      <c r="AH20" s="547" t="str">
        <f t="shared" si="0"/>
        <v>日</v>
      </c>
      <c r="AI20" s="545" t="str">
        <f>IF(AI19=1,"日",IF(AI19=2,"月",IF(AI19=3,"火",IF(AI19=4,"水",IF(AI19=5,"木",IF(AI19=6,"金","土"))))))</f>
        <v>月</v>
      </c>
      <c r="AJ20" s="546" t="str">
        <f t="shared" si="0"/>
        <v>火</v>
      </c>
      <c r="AK20" s="546" t="str">
        <f t="shared" si="0"/>
        <v>水</v>
      </c>
      <c r="AL20" s="546" t="str">
        <f t="shared" si="0"/>
        <v>木</v>
      </c>
      <c r="AM20" s="546" t="str">
        <f t="shared" si="0"/>
        <v>金</v>
      </c>
      <c r="AN20" s="546" t="str">
        <f t="shared" si="0"/>
        <v>土</v>
      </c>
      <c r="AO20" s="547" t="str">
        <f t="shared" si="0"/>
        <v>日</v>
      </c>
      <c r="AP20" s="545" t="str">
        <f>IF(AP19=1,"日",IF(AP19=2,"月",IF(AP19=3,"火",IF(AP19=4,"水",IF(AP19=5,"木",IF(AP19=6,"金","土"))))))</f>
        <v>月</v>
      </c>
      <c r="AQ20" s="546" t="str">
        <f t="shared" si="0"/>
        <v>火</v>
      </c>
      <c r="AR20" s="546" t="str">
        <f t="shared" si="0"/>
        <v>水</v>
      </c>
      <c r="AS20" s="546" t="str">
        <f t="shared" si="0"/>
        <v>木</v>
      </c>
      <c r="AT20" s="546" t="str">
        <f t="shared" si="0"/>
        <v>金</v>
      </c>
      <c r="AU20" s="546" t="str">
        <f t="shared" si="0"/>
        <v>土</v>
      </c>
      <c r="AV20" s="547" t="str">
        <f t="shared" si="0"/>
        <v>日</v>
      </c>
      <c r="AW20" s="546" t="str">
        <f>IF(AW19=1,"日",IF(AW19=2,"月",IF(AW19=3,"火",IF(AW19=4,"水",IF(AW19=5,"木",IF(AW19=6,"金",IF(AW19=0,"","土")))))))</f>
        <v/>
      </c>
      <c r="AX20" s="546" t="str">
        <f>IF(AX19=1,"日",IF(AX19=2,"月",IF(AX19=3,"火",IF(AX19=4,"水",IF(AX19=5,"木",IF(AX19=6,"金",IF(AX19=0,"","土")))))))</f>
        <v/>
      </c>
      <c r="AY20" s="546" t="str">
        <f>IF(AY19=1,"日",IF(AY19=2,"月",IF(AY19=3,"火",IF(AY19=4,"水",IF(AY19=5,"木",IF(AY19=6,"金",IF(AY19=0,"","土")))))))</f>
        <v/>
      </c>
      <c r="AZ20" s="2075"/>
      <c r="BA20" s="2076"/>
      <c r="BB20" s="2081"/>
      <c r="BC20" s="2082"/>
      <c r="BD20" s="2089"/>
      <c r="BE20" s="2090"/>
      <c r="BF20" s="2090"/>
      <c r="BG20" s="2090"/>
      <c r="BH20" s="2091"/>
    </row>
    <row r="21" spans="2:60" ht="20.25" customHeight="1" x14ac:dyDescent="0.15">
      <c r="B21" s="823"/>
      <c r="C21" s="2051"/>
      <c r="D21" s="2060"/>
      <c r="E21" s="2052"/>
      <c r="F21" s="824"/>
      <c r="G21" s="548"/>
      <c r="H21" s="2190"/>
      <c r="I21" s="2055"/>
      <c r="J21" s="2345"/>
      <c r="K21" s="2345"/>
      <c r="L21" s="2056"/>
      <c r="M21" s="2346"/>
      <c r="N21" s="2347"/>
      <c r="O21" s="2348"/>
      <c r="P21" s="825" t="s">
        <v>887</v>
      </c>
      <c r="Q21" s="826"/>
      <c r="R21" s="826"/>
      <c r="S21" s="827"/>
      <c r="T21" s="828"/>
      <c r="U21" s="829"/>
      <c r="V21" s="829"/>
      <c r="W21" s="829"/>
      <c r="X21" s="829"/>
      <c r="Y21" s="829"/>
      <c r="Z21" s="829"/>
      <c r="AA21" s="830"/>
      <c r="AB21" s="831"/>
      <c r="AC21" s="829"/>
      <c r="AD21" s="829"/>
      <c r="AE21" s="829"/>
      <c r="AF21" s="829"/>
      <c r="AG21" s="829"/>
      <c r="AH21" s="830"/>
      <c r="AI21" s="831"/>
      <c r="AJ21" s="829"/>
      <c r="AK21" s="829"/>
      <c r="AL21" s="829"/>
      <c r="AM21" s="829"/>
      <c r="AN21" s="829"/>
      <c r="AO21" s="830"/>
      <c r="AP21" s="831"/>
      <c r="AQ21" s="829"/>
      <c r="AR21" s="829"/>
      <c r="AS21" s="829"/>
      <c r="AT21" s="829"/>
      <c r="AU21" s="829"/>
      <c r="AV21" s="830"/>
      <c r="AW21" s="831"/>
      <c r="AX21" s="829"/>
      <c r="AY21" s="829"/>
      <c r="AZ21" s="2349"/>
      <c r="BA21" s="2350"/>
      <c r="BB21" s="2352"/>
      <c r="BC21" s="2350"/>
      <c r="BD21" s="2040"/>
      <c r="BE21" s="2041"/>
      <c r="BF21" s="2041"/>
      <c r="BG21" s="2041"/>
      <c r="BH21" s="2042"/>
    </row>
    <row r="22" spans="2:60" ht="20.25" customHeight="1" x14ac:dyDescent="0.15">
      <c r="B22" s="684">
        <v>1</v>
      </c>
      <c r="C22" s="2053"/>
      <c r="D22" s="2062"/>
      <c r="E22" s="2054"/>
      <c r="F22" s="689">
        <f>C21</f>
        <v>0</v>
      </c>
      <c r="G22" s="552"/>
      <c r="H22" s="2191"/>
      <c r="I22" s="2057"/>
      <c r="J22" s="2332"/>
      <c r="K22" s="2332"/>
      <c r="L22" s="2058"/>
      <c r="M22" s="2337"/>
      <c r="N22" s="2338"/>
      <c r="O22" s="2339"/>
      <c r="P22" s="832" t="s">
        <v>905</v>
      </c>
      <c r="Q22" s="833"/>
      <c r="R22" s="833"/>
      <c r="S22" s="834"/>
      <c r="T22" s="835"/>
      <c r="U22" s="553" t="str">
        <f>IF(U21="","",VLOOKUP(U21,'[5]シフト記号表（勤務時間帯）'!$D$6:$X$47,21,FALSE))</f>
        <v/>
      </c>
      <c r="V22" s="554" t="str">
        <f>IF(V21="","",VLOOKUP(V21,'[5]シフト記号表（勤務時間帯）'!$D$6:$X$47,21,FALSE))</f>
        <v/>
      </c>
      <c r="W22" s="554" t="str">
        <f>IF(W21="","",VLOOKUP(W21,'[5]シフト記号表（勤務時間帯）'!$D$6:$X$47,21,FALSE))</f>
        <v/>
      </c>
      <c r="X22" s="554" t="str">
        <f>IF(X21="","",VLOOKUP(X21,'[5]シフト記号表（勤務時間帯）'!$D$6:$X$47,21,FALSE))</f>
        <v/>
      </c>
      <c r="Y22" s="554" t="str">
        <f>IF(Y21="","",VLOOKUP(Y21,'[5]シフト記号表（勤務時間帯）'!$D$6:$X$47,21,FALSE))</f>
        <v/>
      </c>
      <c r="Z22" s="554" t="str">
        <f>IF(Z21="","",VLOOKUP(Z21,'[5]シフト記号表（勤務時間帯）'!$D$6:$X$47,21,FALSE))</f>
        <v/>
      </c>
      <c r="AA22" s="555" t="str">
        <f>IF(AA21="","",VLOOKUP(AA21,'[5]シフト記号表（勤務時間帯）'!$D$6:$X$47,21,FALSE))</f>
        <v/>
      </c>
      <c r="AB22" s="553" t="str">
        <f>IF(AB21="","",VLOOKUP(AB21,'[5]シフト記号表（勤務時間帯）'!$D$6:$X$47,21,FALSE))</f>
        <v/>
      </c>
      <c r="AC22" s="554" t="str">
        <f>IF(AC21="","",VLOOKUP(AC21,'[5]シフト記号表（勤務時間帯）'!$D$6:$X$47,21,FALSE))</f>
        <v/>
      </c>
      <c r="AD22" s="554" t="str">
        <f>IF(AD21="","",VLOOKUP(AD21,'[5]シフト記号表（勤務時間帯）'!$D$6:$X$47,21,FALSE))</f>
        <v/>
      </c>
      <c r="AE22" s="554" t="str">
        <f>IF(AE21="","",VLOOKUP(AE21,'[5]シフト記号表（勤務時間帯）'!$D$6:$X$47,21,FALSE))</f>
        <v/>
      </c>
      <c r="AF22" s="554" t="str">
        <f>IF(AF21="","",VLOOKUP(AF21,'[5]シフト記号表（勤務時間帯）'!$D$6:$X$47,21,FALSE))</f>
        <v/>
      </c>
      <c r="AG22" s="554" t="str">
        <f>IF(AG21="","",VLOOKUP(AG21,'[5]シフト記号表（勤務時間帯）'!$D$6:$X$47,21,FALSE))</f>
        <v/>
      </c>
      <c r="AH22" s="555" t="str">
        <f>IF(AH21="","",VLOOKUP(AH21,'[5]シフト記号表（勤務時間帯）'!$D$6:$X$47,21,FALSE))</f>
        <v/>
      </c>
      <c r="AI22" s="553" t="str">
        <f>IF(AI21="","",VLOOKUP(AI21,'[5]シフト記号表（勤務時間帯）'!$D$6:$X$47,21,FALSE))</f>
        <v/>
      </c>
      <c r="AJ22" s="554" t="str">
        <f>IF(AJ21="","",VLOOKUP(AJ21,'[5]シフト記号表（勤務時間帯）'!$D$6:$X$47,21,FALSE))</f>
        <v/>
      </c>
      <c r="AK22" s="554" t="str">
        <f>IF(AK21="","",VLOOKUP(AK21,'[5]シフト記号表（勤務時間帯）'!$D$6:$X$47,21,FALSE))</f>
        <v/>
      </c>
      <c r="AL22" s="554" t="str">
        <f>IF(AL21="","",VLOOKUP(AL21,'[5]シフト記号表（勤務時間帯）'!$D$6:$X$47,21,FALSE))</f>
        <v/>
      </c>
      <c r="AM22" s="554" t="str">
        <f>IF(AM21="","",VLOOKUP(AM21,'[5]シフト記号表（勤務時間帯）'!$D$6:$X$47,21,FALSE))</f>
        <v/>
      </c>
      <c r="AN22" s="554" t="str">
        <f>IF(AN21="","",VLOOKUP(AN21,'[5]シフト記号表（勤務時間帯）'!$D$6:$X$47,21,FALSE))</f>
        <v/>
      </c>
      <c r="AO22" s="555" t="str">
        <f>IF(AO21="","",VLOOKUP(AO21,'[5]シフト記号表（勤務時間帯）'!$D$6:$X$47,21,FALSE))</f>
        <v/>
      </c>
      <c r="AP22" s="553" t="str">
        <f>IF(AP21="","",VLOOKUP(AP21,'[5]シフト記号表（勤務時間帯）'!$D$6:$X$47,21,FALSE))</f>
        <v/>
      </c>
      <c r="AQ22" s="554" t="str">
        <f>IF(AQ21="","",VLOOKUP(AQ21,'[5]シフト記号表（勤務時間帯）'!$D$6:$X$47,21,FALSE))</f>
        <v/>
      </c>
      <c r="AR22" s="554" t="str">
        <f>IF(AR21="","",VLOOKUP(AR21,'[5]シフト記号表（勤務時間帯）'!$D$6:$X$47,21,FALSE))</f>
        <v/>
      </c>
      <c r="AS22" s="554" t="str">
        <f>IF(AS21="","",VLOOKUP(AS21,'[5]シフト記号表（勤務時間帯）'!$D$6:$X$47,21,FALSE))</f>
        <v/>
      </c>
      <c r="AT22" s="554" t="str">
        <f>IF(AT21="","",VLOOKUP(AT21,'[5]シフト記号表（勤務時間帯）'!$D$6:$X$47,21,FALSE))</f>
        <v/>
      </c>
      <c r="AU22" s="554" t="str">
        <f>IF(AU21="","",VLOOKUP(AU21,'[5]シフト記号表（勤務時間帯）'!$D$6:$X$47,21,FALSE))</f>
        <v/>
      </c>
      <c r="AV22" s="555" t="str">
        <f>IF(AV21="","",VLOOKUP(AV21,'[5]シフト記号表（勤務時間帯）'!$D$6:$X$47,21,FALSE))</f>
        <v/>
      </c>
      <c r="AW22" s="553" t="str">
        <f>IF(AW21="","",VLOOKUP(AW21,'[5]シフト記号表（勤務時間帯）'!$D$6:$X$47,21,FALSE))</f>
        <v/>
      </c>
      <c r="AX22" s="554" t="str">
        <f>IF(AX21="","",VLOOKUP(AX21,'[5]シフト記号表（勤務時間帯）'!$D$6:$X$47,21,FALSE))</f>
        <v/>
      </c>
      <c r="AY22" s="554" t="str">
        <f>IF(AY21="","",VLOOKUP(AY21,'[5]シフト記号表（勤務時間帯）'!$D$6:$X$47,21,FALSE))</f>
        <v/>
      </c>
      <c r="AZ22" s="2046">
        <f>IF($BC$3="４週",SUM(U22:AV22),IF($BC$3="暦月",SUM(U22:AY22),""))</f>
        <v>0</v>
      </c>
      <c r="BA22" s="2047"/>
      <c r="BB22" s="2048">
        <f>IF($BC$3="４週",AZ22/4,IF($BC$3="暦月",(AZ22/($BC$8/7)),""))</f>
        <v>0</v>
      </c>
      <c r="BC22" s="2047"/>
      <c r="BD22" s="2043"/>
      <c r="BE22" s="2044"/>
      <c r="BF22" s="2044"/>
      <c r="BG22" s="2044"/>
      <c r="BH22" s="2045"/>
    </row>
    <row r="23" spans="2:60" ht="20.25" customHeight="1" x14ac:dyDescent="0.15">
      <c r="B23" s="836"/>
      <c r="C23" s="2135"/>
      <c r="D23" s="2140"/>
      <c r="E23" s="2136"/>
      <c r="F23" s="690"/>
      <c r="G23" s="837">
        <f>C21</f>
        <v>0</v>
      </c>
      <c r="H23" s="2256"/>
      <c r="I23" s="2137"/>
      <c r="J23" s="2333"/>
      <c r="K23" s="2333"/>
      <c r="L23" s="2138"/>
      <c r="M23" s="2340"/>
      <c r="N23" s="2341"/>
      <c r="O23" s="2342"/>
      <c r="P23" s="838" t="s">
        <v>906</v>
      </c>
      <c r="Q23" s="839"/>
      <c r="R23" s="839"/>
      <c r="S23" s="840"/>
      <c r="T23" s="841"/>
      <c r="U23" s="557" t="str">
        <f>IF(U21="","",VLOOKUP(U21,'[5]シフト記号表（勤務時間帯）'!$D$6:$Z$47,23,FALSE))</f>
        <v/>
      </c>
      <c r="V23" s="558" t="str">
        <f>IF(V21="","",VLOOKUP(V21,'[5]シフト記号表（勤務時間帯）'!$D$6:$Z$47,23,FALSE))</f>
        <v/>
      </c>
      <c r="W23" s="558" t="str">
        <f>IF(W21="","",VLOOKUP(W21,'[5]シフト記号表（勤務時間帯）'!$D$6:$Z$47,23,FALSE))</f>
        <v/>
      </c>
      <c r="X23" s="558" t="str">
        <f>IF(X21="","",VLOOKUP(X21,'[5]シフト記号表（勤務時間帯）'!$D$6:$Z$47,23,FALSE))</f>
        <v/>
      </c>
      <c r="Y23" s="558" t="str">
        <f>IF(Y21="","",VLOOKUP(Y21,'[5]シフト記号表（勤務時間帯）'!$D$6:$Z$47,23,FALSE))</f>
        <v/>
      </c>
      <c r="Z23" s="558" t="str">
        <f>IF(Z21="","",VLOOKUP(Z21,'[5]シフト記号表（勤務時間帯）'!$D$6:$Z$47,23,FALSE))</f>
        <v/>
      </c>
      <c r="AA23" s="559" t="str">
        <f>IF(AA21="","",VLOOKUP(AA21,'[5]シフト記号表（勤務時間帯）'!$D$6:$Z$47,23,FALSE))</f>
        <v/>
      </c>
      <c r="AB23" s="557" t="str">
        <f>IF(AB21="","",VLOOKUP(AB21,'[5]シフト記号表（勤務時間帯）'!$D$6:$Z$47,23,FALSE))</f>
        <v/>
      </c>
      <c r="AC23" s="558" t="str">
        <f>IF(AC21="","",VLOOKUP(AC21,'[5]シフト記号表（勤務時間帯）'!$D$6:$Z$47,23,FALSE))</f>
        <v/>
      </c>
      <c r="AD23" s="558" t="str">
        <f>IF(AD21="","",VLOOKUP(AD21,'[5]シフト記号表（勤務時間帯）'!$D$6:$Z$47,23,FALSE))</f>
        <v/>
      </c>
      <c r="AE23" s="558" t="str">
        <f>IF(AE21="","",VLOOKUP(AE21,'[5]シフト記号表（勤務時間帯）'!$D$6:$Z$47,23,FALSE))</f>
        <v/>
      </c>
      <c r="AF23" s="558" t="str">
        <f>IF(AF21="","",VLOOKUP(AF21,'[5]シフト記号表（勤務時間帯）'!$D$6:$Z$47,23,FALSE))</f>
        <v/>
      </c>
      <c r="AG23" s="558" t="str">
        <f>IF(AG21="","",VLOOKUP(AG21,'[5]シフト記号表（勤務時間帯）'!$D$6:$Z$47,23,FALSE))</f>
        <v/>
      </c>
      <c r="AH23" s="559" t="str">
        <f>IF(AH21="","",VLOOKUP(AH21,'[5]シフト記号表（勤務時間帯）'!$D$6:$Z$47,23,FALSE))</f>
        <v/>
      </c>
      <c r="AI23" s="557" t="str">
        <f>IF(AI21="","",VLOOKUP(AI21,'[5]シフト記号表（勤務時間帯）'!$D$6:$Z$47,23,FALSE))</f>
        <v/>
      </c>
      <c r="AJ23" s="558" t="str">
        <f>IF(AJ21="","",VLOOKUP(AJ21,'[5]シフト記号表（勤務時間帯）'!$D$6:$Z$47,23,FALSE))</f>
        <v/>
      </c>
      <c r="AK23" s="558" t="str">
        <f>IF(AK21="","",VLOOKUP(AK21,'[5]シフト記号表（勤務時間帯）'!$D$6:$Z$47,23,FALSE))</f>
        <v/>
      </c>
      <c r="AL23" s="558" t="str">
        <f>IF(AL21="","",VLOOKUP(AL21,'[5]シフト記号表（勤務時間帯）'!$D$6:$Z$47,23,FALSE))</f>
        <v/>
      </c>
      <c r="AM23" s="558" t="str">
        <f>IF(AM21="","",VLOOKUP(AM21,'[5]シフト記号表（勤務時間帯）'!$D$6:$Z$47,23,FALSE))</f>
        <v/>
      </c>
      <c r="AN23" s="558" t="str">
        <f>IF(AN21="","",VLOOKUP(AN21,'[5]シフト記号表（勤務時間帯）'!$D$6:$Z$47,23,FALSE))</f>
        <v/>
      </c>
      <c r="AO23" s="559" t="str">
        <f>IF(AO21="","",VLOOKUP(AO21,'[5]シフト記号表（勤務時間帯）'!$D$6:$Z$47,23,FALSE))</f>
        <v/>
      </c>
      <c r="AP23" s="557" t="str">
        <f>IF(AP21="","",VLOOKUP(AP21,'[5]シフト記号表（勤務時間帯）'!$D$6:$Z$47,23,FALSE))</f>
        <v/>
      </c>
      <c r="AQ23" s="558" t="str">
        <f>IF(AQ21="","",VLOOKUP(AQ21,'[5]シフト記号表（勤務時間帯）'!$D$6:$Z$47,23,FALSE))</f>
        <v/>
      </c>
      <c r="AR23" s="558" t="str">
        <f>IF(AR21="","",VLOOKUP(AR21,'[5]シフト記号表（勤務時間帯）'!$D$6:$Z$47,23,FALSE))</f>
        <v/>
      </c>
      <c r="AS23" s="558" t="str">
        <f>IF(AS21="","",VLOOKUP(AS21,'[5]シフト記号表（勤務時間帯）'!$D$6:$Z$47,23,FALSE))</f>
        <v/>
      </c>
      <c r="AT23" s="558" t="str">
        <f>IF(AT21="","",VLOOKUP(AT21,'[5]シフト記号表（勤務時間帯）'!$D$6:$Z$47,23,FALSE))</f>
        <v/>
      </c>
      <c r="AU23" s="558" t="str">
        <f>IF(AU21="","",VLOOKUP(AU21,'[5]シフト記号表（勤務時間帯）'!$D$6:$Z$47,23,FALSE))</f>
        <v/>
      </c>
      <c r="AV23" s="559" t="str">
        <f>IF(AV21="","",VLOOKUP(AV21,'[5]シフト記号表（勤務時間帯）'!$D$6:$Z$47,23,FALSE))</f>
        <v/>
      </c>
      <c r="AW23" s="557" t="str">
        <f>IF(AW21="","",VLOOKUP(AW21,'[5]シフト記号表（勤務時間帯）'!$D$6:$Z$47,23,FALSE))</f>
        <v/>
      </c>
      <c r="AX23" s="558" t="str">
        <f>IF(AX21="","",VLOOKUP(AX21,'[5]シフト記号表（勤務時間帯）'!$D$6:$Z$47,23,FALSE))</f>
        <v/>
      </c>
      <c r="AY23" s="558" t="str">
        <f>IF(AY21="","",VLOOKUP(AY21,'[5]シフト記号表（勤務時間帯）'!$D$6:$Z$47,23,FALSE))</f>
        <v/>
      </c>
      <c r="AZ23" s="2132">
        <f>IF($BC$3="４週",SUM(U23:AV23),IF($BC$3="暦月",SUM(U23:AY23),""))</f>
        <v>0</v>
      </c>
      <c r="BA23" s="2133"/>
      <c r="BB23" s="2134">
        <f>IF($BC$3="４週",AZ23/4,IF($BC$3="暦月",(AZ23/($BC$8/7)),""))</f>
        <v>0</v>
      </c>
      <c r="BC23" s="2133"/>
      <c r="BD23" s="2129"/>
      <c r="BE23" s="2130"/>
      <c r="BF23" s="2130"/>
      <c r="BG23" s="2130"/>
      <c r="BH23" s="2131"/>
    </row>
    <row r="24" spans="2:60" ht="20.25" customHeight="1" x14ac:dyDescent="0.15">
      <c r="B24" s="842"/>
      <c r="C24" s="2121"/>
      <c r="D24" s="2126"/>
      <c r="E24" s="2122"/>
      <c r="F24" s="688"/>
      <c r="G24" s="843"/>
      <c r="H24" s="2255"/>
      <c r="I24" s="2123"/>
      <c r="J24" s="2331"/>
      <c r="K24" s="2331"/>
      <c r="L24" s="2124"/>
      <c r="M24" s="2334"/>
      <c r="N24" s="2335"/>
      <c r="O24" s="2336"/>
      <c r="P24" s="844" t="s">
        <v>887</v>
      </c>
      <c r="Q24" s="845"/>
      <c r="R24" s="845"/>
      <c r="S24" s="846"/>
      <c r="T24" s="847"/>
      <c r="U24" s="848"/>
      <c r="V24" s="849"/>
      <c r="W24" s="849"/>
      <c r="X24" s="849"/>
      <c r="Y24" s="849"/>
      <c r="Z24" s="849"/>
      <c r="AA24" s="850"/>
      <c r="AB24" s="848"/>
      <c r="AC24" s="849"/>
      <c r="AD24" s="849"/>
      <c r="AE24" s="849"/>
      <c r="AF24" s="849"/>
      <c r="AG24" s="849"/>
      <c r="AH24" s="850"/>
      <c r="AI24" s="848"/>
      <c r="AJ24" s="849"/>
      <c r="AK24" s="849"/>
      <c r="AL24" s="849"/>
      <c r="AM24" s="849"/>
      <c r="AN24" s="849"/>
      <c r="AO24" s="850"/>
      <c r="AP24" s="848"/>
      <c r="AQ24" s="849"/>
      <c r="AR24" s="849"/>
      <c r="AS24" s="849"/>
      <c r="AT24" s="849"/>
      <c r="AU24" s="849"/>
      <c r="AV24" s="850"/>
      <c r="AW24" s="848"/>
      <c r="AX24" s="849"/>
      <c r="AY24" s="849"/>
      <c r="AZ24" s="2343"/>
      <c r="BA24" s="2344"/>
      <c r="BB24" s="2351"/>
      <c r="BC24" s="2344"/>
      <c r="BD24" s="2118"/>
      <c r="BE24" s="2119"/>
      <c r="BF24" s="2119"/>
      <c r="BG24" s="2119"/>
      <c r="BH24" s="2120"/>
    </row>
    <row r="25" spans="2:60" ht="20.25" customHeight="1" x14ac:dyDescent="0.15">
      <c r="B25" s="684">
        <f>B22+1</f>
        <v>2</v>
      </c>
      <c r="C25" s="2053"/>
      <c r="D25" s="2062"/>
      <c r="E25" s="2054"/>
      <c r="F25" s="689">
        <f>C24</f>
        <v>0</v>
      </c>
      <c r="G25" s="552"/>
      <c r="H25" s="2191"/>
      <c r="I25" s="2057"/>
      <c r="J25" s="2332"/>
      <c r="K25" s="2332"/>
      <c r="L25" s="2058"/>
      <c r="M25" s="2337"/>
      <c r="N25" s="2338"/>
      <c r="O25" s="2339"/>
      <c r="P25" s="832" t="s">
        <v>905</v>
      </c>
      <c r="Q25" s="833"/>
      <c r="R25" s="833"/>
      <c r="S25" s="834"/>
      <c r="T25" s="835"/>
      <c r="U25" s="553" t="str">
        <f>IF(U24="","",VLOOKUP(U24,'[5]シフト記号表（勤務時間帯）'!$D$6:$X$47,21,FALSE))</f>
        <v/>
      </c>
      <c r="V25" s="554" t="str">
        <f>IF(V24="","",VLOOKUP(V24,'[5]シフト記号表（勤務時間帯）'!$D$6:$X$47,21,FALSE))</f>
        <v/>
      </c>
      <c r="W25" s="554" t="str">
        <f>IF(W24="","",VLOOKUP(W24,'[5]シフト記号表（勤務時間帯）'!$D$6:$X$47,21,FALSE))</f>
        <v/>
      </c>
      <c r="X25" s="554" t="str">
        <f>IF(X24="","",VLOOKUP(X24,'[5]シフト記号表（勤務時間帯）'!$D$6:$X$47,21,FALSE))</f>
        <v/>
      </c>
      <c r="Y25" s="554" t="str">
        <f>IF(Y24="","",VLOOKUP(Y24,'[5]シフト記号表（勤務時間帯）'!$D$6:$X$47,21,FALSE))</f>
        <v/>
      </c>
      <c r="Z25" s="554" t="str">
        <f>IF(Z24="","",VLOOKUP(Z24,'[5]シフト記号表（勤務時間帯）'!$D$6:$X$47,21,FALSE))</f>
        <v/>
      </c>
      <c r="AA25" s="555" t="str">
        <f>IF(AA24="","",VLOOKUP(AA24,'[5]シフト記号表（勤務時間帯）'!$D$6:$X$47,21,FALSE))</f>
        <v/>
      </c>
      <c r="AB25" s="553" t="str">
        <f>IF(AB24="","",VLOOKUP(AB24,'[5]シフト記号表（勤務時間帯）'!$D$6:$X$47,21,FALSE))</f>
        <v/>
      </c>
      <c r="AC25" s="554" t="str">
        <f>IF(AC24="","",VLOOKUP(AC24,'[5]シフト記号表（勤務時間帯）'!$D$6:$X$47,21,FALSE))</f>
        <v/>
      </c>
      <c r="AD25" s="554" t="str">
        <f>IF(AD24="","",VLOOKUP(AD24,'[5]シフト記号表（勤務時間帯）'!$D$6:$X$47,21,FALSE))</f>
        <v/>
      </c>
      <c r="AE25" s="554" t="str">
        <f>IF(AE24="","",VLOOKUP(AE24,'[5]シフト記号表（勤務時間帯）'!$D$6:$X$47,21,FALSE))</f>
        <v/>
      </c>
      <c r="AF25" s="554" t="str">
        <f>IF(AF24="","",VLOOKUP(AF24,'[5]シフト記号表（勤務時間帯）'!$D$6:$X$47,21,FALSE))</f>
        <v/>
      </c>
      <c r="AG25" s="554" t="str">
        <f>IF(AG24="","",VLOOKUP(AG24,'[5]シフト記号表（勤務時間帯）'!$D$6:$X$47,21,FALSE))</f>
        <v/>
      </c>
      <c r="AH25" s="555" t="str">
        <f>IF(AH24="","",VLOOKUP(AH24,'[5]シフト記号表（勤務時間帯）'!$D$6:$X$47,21,FALSE))</f>
        <v/>
      </c>
      <c r="AI25" s="553" t="str">
        <f>IF(AI24="","",VLOOKUP(AI24,'[5]シフト記号表（勤務時間帯）'!$D$6:$X$47,21,FALSE))</f>
        <v/>
      </c>
      <c r="AJ25" s="554" t="str">
        <f>IF(AJ24="","",VLOOKUP(AJ24,'[5]シフト記号表（勤務時間帯）'!$D$6:$X$47,21,FALSE))</f>
        <v/>
      </c>
      <c r="AK25" s="554" t="str">
        <f>IF(AK24="","",VLOOKUP(AK24,'[5]シフト記号表（勤務時間帯）'!$D$6:$X$47,21,FALSE))</f>
        <v/>
      </c>
      <c r="AL25" s="554" t="str">
        <f>IF(AL24="","",VLOOKUP(AL24,'[5]シフト記号表（勤務時間帯）'!$D$6:$X$47,21,FALSE))</f>
        <v/>
      </c>
      <c r="AM25" s="554" t="str">
        <f>IF(AM24="","",VLOOKUP(AM24,'[5]シフト記号表（勤務時間帯）'!$D$6:$X$47,21,FALSE))</f>
        <v/>
      </c>
      <c r="AN25" s="554" t="str">
        <f>IF(AN24="","",VLOOKUP(AN24,'[5]シフト記号表（勤務時間帯）'!$D$6:$X$47,21,FALSE))</f>
        <v/>
      </c>
      <c r="AO25" s="555" t="str">
        <f>IF(AO24="","",VLOOKUP(AO24,'[5]シフト記号表（勤務時間帯）'!$D$6:$X$47,21,FALSE))</f>
        <v/>
      </c>
      <c r="AP25" s="553" t="str">
        <f>IF(AP24="","",VLOOKUP(AP24,'[5]シフト記号表（勤務時間帯）'!$D$6:$X$47,21,FALSE))</f>
        <v/>
      </c>
      <c r="AQ25" s="554" t="str">
        <f>IF(AQ24="","",VLOOKUP(AQ24,'[5]シフト記号表（勤務時間帯）'!$D$6:$X$47,21,FALSE))</f>
        <v/>
      </c>
      <c r="AR25" s="554" t="str">
        <f>IF(AR24="","",VLOOKUP(AR24,'[5]シフト記号表（勤務時間帯）'!$D$6:$X$47,21,FALSE))</f>
        <v/>
      </c>
      <c r="AS25" s="554" t="str">
        <f>IF(AS24="","",VLOOKUP(AS24,'[5]シフト記号表（勤務時間帯）'!$D$6:$X$47,21,FALSE))</f>
        <v/>
      </c>
      <c r="AT25" s="554" t="str">
        <f>IF(AT24="","",VLOOKUP(AT24,'[5]シフト記号表（勤務時間帯）'!$D$6:$X$47,21,FALSE))</f>
        <v/>
      </c>
      <c r="AU25" s="554" t="str">
        <f>IF(AU24="","",VLOOKUP(AU24,'[5]シフト記号表（勤務時間帯）'!$D$6:$X$47,21,FALSE))</f>
        <v/>
      </c>
      <c r="AV25" s="555" t="str">
        <f>IF(AV24="","",VLOOKUP(AV24,'[5]シフト記号表（勤務時間帯）'!$D$6:$X$47,21,FALSE))</f>
        <v/>
      </c>
      <c r="AW25" s="553" t="str">
        <f>IF(AW24="","",VLOOKUP(AW24,'[5]シフト記号表（勤務時間帯）'!$D$6:$X$47,21,FALSE))</f>
        <v/>
      </c>
      <c r="AX25" s="554" t="str">
        <f>IF(AX24="","",VLOOKUP(AX24,'[5]シフト記号表（勤務時間帯）'!$D$6:$X$47,21,FALSE))</f>
        <v/>
      </c>
      <c r="AY25" s="554" t="str">
        <f>IF(AY24="","",VLOOKUP(AY24,'[5]シフト記号表（勤務時間帯）'!$D$6:$X$47,21,FALSE))</f>
        <v/>
      </c>
      <c r="AZ25" s="2046">
        <f>IF($BC$3="４週",SUM(U25:AV25),IF($BC$3="暦月",SUM(U25:AY25),""))</f>
        <v>0</v>
      </c>
      <c r="BA25" s="2047"/>
      <c r="BB25" s="2048">
        <f>IF($BC$3="４週",AZ25/4,IF($BC$3="暦月",(AZ25/($BC$8/7)),""))</f>
        <v>0</v>
      </c>
      <c r="BC25" s="2047"/>
      <c r="BD25" s="2043"/>
      <c r="BE25" s="2044"/>
      <c r="BF25" s="2044"/>
      <c r="BG25" s="2044"/>
      <c r="BH25" s="2045"/>
    </row>
    <row r="26" spans="2:60" ht="20.25" customHeight="1" x14ac:dyDescent="0.15">
      <c r="B26" s="836"/>
      <c r="C26" s="2135"/>
      <c r="D26" s="2140"/>
      <c r="E26" s="2136"/>
      <c r="F26" s="690"/>
      <c r="G26" s="837">
        <f>C24</f>
        <v>0</v>
      </c>
      <c r="H26" s="2256"/>
      <c r="I26" s="2137"/>
      <c r="J26" s="2333"/>
      <c r="K26" s="2333"/>
      <c r="L26" s="2138"/>
      <c r="M26" s="2340"/>
      <c r="N26" s="2341"/>
      <c r="O26" s="2342"/>
      <c r="P26" s="838" t="s">
        <v>906</v>
      </c>
      <c r="Q26" s="839"/>
      <c r="R26" s="839"/>
      <c r="S26" s="840"/>
      <c r="T26" s="841"/>
      <c r="U26" s="557" t="str">
        <f>IF(U24="","",VLOOKUP(U24,'[5]シフト記号表（勤務時間帯）'!$D$6:$Z$47,23,FALSE))</f>
        <v/>
      </c>
      <c r="V26" s="558" t="str">
        <f>IF(V24="","",VLOOKUP(V24,'[5]シフト記号表（勤務時間帯）'!$D$6:$Z$47,23,FALSE))</f>
        <v/>
      </c>
      <c r="W26" s="558" t="str">
        <f>IF(W24="","",VLOOKUP(W24,'[5]シフト記号表（勤務時間帯）'!$D$6:$Z$47,23,FALSE))</f>
        <v/>
      </c>
      <c r="X26" s="558" t="str">
        <f>IF(X24="","",VLOOKUP(X24,'[5]シフト記号表（勤務時間帯）'!$D$6:$Z$47,23,FALSE))</f>
        <v/>
      </c>
      <c r="Y26" s="558" t="str">
        <f>IF(Y24="","",VLOOKUP(Y24,'[5]シフト記号表（勤務時間帯）'!$D$6:$Z$47,23,FALSE))</f>
        <v/>
      </c>
      <c r="Z26" s="558" t="str">
        <f>IF(Z24="","",VLOOKUP(Z24,'[5]シフト記号表（勤務時間帯）'!$D$6:$Z$47,23,FALSE))</f>
        <v/>
      </c>
      <c r="AA26" s="559" t="str">
        <f>IF(AA24="","",VLOOKUP(AA24,'[5]シフト記号表（勤務時間帯）'!$D$6:$Z$47,23,FALSE))</f>
        <v/>
      </c>
      <c r="AB26" s="557" t="str">
        <f>IF(AB24="","",VLOOKUP(AB24,'[5]シフト記号表（勤務時間帯）'!$D$6:$Z$47,23,FALSE))</f>
        <v/>
      </c>
      <c r="AC26" s="558" t="str">
        <f>IF(AC24="","",VLOOKUP(AC24,'[5]シフト記号表（勤務時間帯）'!$D$6:$Z$47,23,FALSE))</f>
        <v/>
      </c>
      <c r="AD26" s="558" t="str">
        <f>IF(AD24="","",VLOOKUP(AD24,'[5]シフト記号表（勤務時間帯）'!$D$6:$Z$47,23,FALSE))</f>
        <v/>
      </c>
      <c r="AE26" s="558" t="str">
        <f>IF(AE24="","",VLOOKUP(AE24,'[5]シフト記号表（勤務時間帯）'!$D$6:$Z$47,23,FALSE))</f>
        <v/>
      </c>
      <c r="AF26" s="558" t="str">
        <f>IF(AF24="","",VLOOKUP(AF24,'[5]シフト記号表（勤務時間帯）'!$D$6:$Z$47,23,FALSE))</f>
        <v/>
      </c>
      <c r="AG26" s="558" t="str">
        <f>IF(AG24="","",VLOOKUP(AG24,'[5]シフト記号表（勤務時間帯）'!$D$6:$Z$47,23,FALSE))</f>
        <v/>
      </c>
      <c r="AH26" s="559" t="str">
        <f>IF(AH24="","",VLOOKUP(AH24,'[5]シフト記号表（勤務時間帯）'!$D$6:$Z$47,23,FALSE))</f>
        <v/>
      </c>
      <c r="AI26" s="557" t="str">
        <f>IF(AI24="","",VLOOKUP(AI24,'[5]シフト記号表（勤務時間帯）'!$D$6:$Z$47,23,FALSE))</f>
        <v/>
      </c>
      <c r="AJ26" s="558" t="str">
        <f>IF(AJ24="","",VLOOKUP(AJ24,'[5]シフト記号表（勤務時間帯）'!$D$6:$Z$47,23,FALSE))</f>
        <v/>
      </c>
      <c r="AK26" s="558" t="str">
        <f>IF(AK24="","",VLOOKUP(AK24,'[5]シフト記号表（勤務時間帯）'!$D$6:$Z$47,23,FALSE))</f>
        <v/>
      </c>
      <c r="AL26" s="558" t="str">
        <f>IF(AL24="","",VLOOKUP(AL24,'[5]シフト記号表（勤務時間帯）'!$D$6:$Z$47,23,FALSE))</f>
        <v/>
      </c>
      <c r="AM26" s="558" t="str">
        <f>IF(AM24="","",VLOOKUP(AM24,'[5]シフト記号表（勤務時間帯）'!$D$6:$Z$47,23,FALSE))</f>
        <v/>
      </c>
      <c r="AN26" s="558" t="str">
        <f>IF(AN24="","",VLOOKUP(AN24,'[5]シフト記号表（勤務時間帯）'!$D$6:$Z$47,23,FALSE))</f>
        <v/>
      </c>
      <c r="AO26" s="559" t="str">
        <f>IF(AO24="","",VLOOKUP(AO24,'[5]シフト記号表（勤務時間帯）'!$D$6:$Z$47,23,FALSE))</f>
        <v/>
      </c>
      <c r="AP26" s="557" t="str">
        <f>IF(AP24="","",VLOOKUP(AP24,'[5]シフト記号表（勤務時間帯）'!$D$6:$Z$47,23,FALSE))</f>
        <v/>
      </c>
      <c r="AQ26" s="558" t="str">
        <f>IF(AQ24="","",VLOOKUP(AQ24,'[5]シフト記号表（勤務時間帯）'!$D$6:$Z$47,23,FALSE))</f>
        <v/>
      </c>
      <c r="AR26" s="558" t="str">
        <f>IF(AR24="","",VLOOKUP(AR24,'[5]シフト記号表（勤務時間帯）'!$D$6:$Z$47,23,FALSE))</f>
        <v/>
      </c>
      <c r="AS26" s="558" t="str">
        <f>IF(AS24="","",VLOOKUP(AS24,'[5]シフト記号表（勤務時間帯）'!$D$6:$Z$47,23,FALSE))</f>
        <v/>
      </c>
      <c r="AT26" s="558" t="str">
        <f>IF(AT24="","",VLOOKUP(AT24,'[5]シフト記号表（勤務時間帯）'!$D$6:$Z$47,23,FALSE))</f>
        <v/>
      </c>
      <c r="AU26" s="558" t="str">
        <f>IF(AU24="","",VLOOKUP(AU24,'[5]シフト記号表（勤務時間帯）'!$D$6:$Z$47,23,FALSE))</f>
        <v/>
      </c>
      <c r="AV26" s="559" t="str">
        <f>IF(AV24="","",VLOOKUP(AV24,'[5]シフト記号表（勤務時間帯）'!$D$6:$Z$47,23,FALSE))</f>
        <v/>
      </c>
      <c r="AW26" s="557" t="str">
        <f>IF(AW24="","",VLOOKUP(AW24,'[5]シフト記号表（勤務時間帯）'!$D$6:$Z$47,23,FALSE))</f>
        <v/>
      </c>
      <c r="AX26" s="558" t="str">
        <f>IF(AX24="","",VLOOKUP(AX24,'[5]シフト記号表（勤務時間帯）'!$D$6:$Z$47,23,FALSE))</f>
        <v/>
      </c>
      <c r="AY26" s="558" t="str">
        <f>IF(AY24="","",VLOOKUP(AY24,'[5]シフト記号表（勤務時間帯）'!$D$6:$Z$47,23,FALSE))</f>
        <v/>
      </c>
      <c r="AZ26" s="2132">
        <f>IF($BC$3="４週",SUM(U26:AV26),IF($BC$3="暦月",SUM(U26:AY26),""))</f>
        <v>0</v>
      </c>
      <c r="BA26" s="2133"/>
      <c r="BB26" s="2134">
        <f>IF($BC$3="４週",AZ26/4,IF($BC$3="暦月",(AZ26/($BC$8/7)),""))</f>
        <v>0</v>
      </c>
      <c r="BC26" s="2133"/>
      <c r="BD26" s="2129"/>
      <c r="BE26" s="2130"/>
      <c r="BF26" s="2130"/>
      <c r="BG26" s="2130"/>
      <c r="BH26" s="2131"/>
    </row>
    <row r="27" spans="2:60" ht="20.25" customHeight="1" x14ac:dyDescent="0.15">
      <c r="B27" s="842"/>
      <c r="C27" s="2121"/>
      <c r="D27" s="2126"/>
      <c r="E27" s="2122"/>
      <c r="F27" s="689"/>
      <c r="G27" s="552"/>
      <c r="H27" s="2353"/>
      <c r="I27" s="2123"/>
      <c r="J27" s="2331"/>
      <c r="K27" s="2331"/>
      <c r="L27" s="2124"/>
      <c r="M27" s="2334"/>
      <c r="N27" s="2335"/>
      <c r="O27" s="2336"/>
      <c r="P27" s="844" t="s">
        <v>887</v>
      </c>
      <c r="Q27" s="845"/>
      <c r="R27" s="845"/>
      <c r="S27" s="846"/>
      <c r="T27" s="847"/>
      <c r="U27" s="848"/>
      <c r="V27" s="849"/>
      <c r="W27" s="849"/>
      <c r="X27" s="849"/>
      <c r="Y27" s="849"/>
      <c r="Z27" s="849"/>
      <c r="AA27" s="850"/>
      <c r="AB27" s="848"/>
      <c r="AC27" s="849"/>
      <c r="AD27" s="849"/>
      <c r="AE27" s="849"/>
      <c r="AF27" s="849"/>
      <c r="AG27" s="849"/>
      <c r="AH27" s="850"/>
      <c r="AI27" s="848"/>
      <c r="AJ27" s="849"/>
      <c r="AK27" s="849"/>
      <c r="AL27" s="849"/>
      <c r="AM27" s="849"/>
      <c r="AN27" s="849"/>
      <c r="AO27" s="850"/>
      <c r="AP27" s="848"/>
      <c r="AQ27" s="849"/>
      <c r="AR27" s="849"/>
      <c r="AS27" s="849"/>
      <c r="AT27" s="849"/>
      <c r="AU27" s="849"/>
      <c r="AV27" s="850"/>
      <c r="AW27" s="848"/>
      <c r="AX27" s="849"/>
      <c r="AY27" s="849"/>
      <c r="AZ27" s="2343"/>
      <c r="BA27" s="2344"/>
      <c r="BB27" s="2351"/>
      <c r="BC27" s="2344"/>
      <c r="BD27" s="2118"/>
      <c r="BE27" s="2119"/>
      <c r="BF27" s="2119"/>
      <c r="BG27" s="2119"/>
      <c r="BH27" s="2120"/>
    </row>
    <row r="28" spans="2:60" ht="20.25" customHeight="1" x14ac:dyDescent="0.15">
      <c r="B28" s="684">
        <f>B25+1</f>
        <v>3</v>
      </c>
      <c r="C28" s="2053"/>
      <c r="D28" s="2062"/>
      <c r="E28" s="2054"/>
      <c r="F28" s="689">
        <f>C27</f>
        <v>0</v>
      </c>
      <c r="G28" s="552"/>
      <c r="H28" s="2191"/>
      <c r="I28" s="2057"/>
      <c r="J28" s="2332"/>
      <c r="K28" s="2332"/>
      <c r="L28" s="2058"/>
      <c r="M28" s="2337"/>
      <c r="N28" s="2338"/>
      <c r="O28" s="2339"/>
      <c r="P28" s="832" t="s">
        <v>905</v>
      </c>
      <c r="Q28" s="833"/>
      <c r="R28" s="833"/>
      <c r="S28" s="834"/>
      <c r="T28" s="835"/>
      <c r="U28" s="553" t="str">
        <f>IF(U27="","",VLOOKUP(U27,'[5]シフト記号表（勤務時間帯）'!$D$6:$X$47,21,FALSE))</f>
        <v/>
      </c>
      <c r="V28" s="554" t="str">
        <f>IF(V27="","",VLOOKUP(V27,'[5]シフト記号表（勤務時間帯）'!$D$6:$X$47,21,FALSE))</f>
        <v/>
      </c>
      <c r="W28" s="554" t="str">
        <f>IF(W27="","",VLOOKUP(W27,'[5]シフト記号表（勤務時間帯）'!$D$6:$X$47,21,FALSE))</f>
        <v/>
      </c>
      <c r="X28" s="554" t="str">
        <f>IF(X27="","",VLOOKUP(X27,'[5]シフト記号表（勤務時間帯）'!$D$6:$X$47,21,FALSE))</f>
        <v/>
      </c>
      <c r="Y28" s="554" t="str">
        <f>IF(Y27="","",VLOOKUP(Y27,'[5]シフト記号表（勤務時間帯）'!$D$6:$X$47,21,FALSE))</f>
        <v/>
      </c>
      <c r="Z28" s="554" t="str">
        <f>IF(Z27="","",VLOOKUP(Z27,'[5]シフト記号表（勤務時間帯）'!$D$6:$X$47,21,FALSE))</f>
        <v/>
      </c>
      <c r="AA28" s="555" t="str">
        <f>IF(AA27="","",VLOOKUP(AA27,'[5]シフト記号表（勤務時間帯）'!$D$6:$X$47,21,FALSE))</f>
        <v/>
      </c>
      <c r="AB28" s="553" t="str">
        <f>IF(AB27="","",VLOOKUP(AB27,'[5]シフト記号表（勤務時間帯）'!$D$6:$X$47,21,FALSE))</f>
        <v/>
      </c>
      <c r="AC28" s="554" t="str">
        <f>IF(AC27="","",VLOOKUP(AC27,'[5]シフト記号表（勤務時間帯）'!$D$6:$X$47,21,FALSE))</f>
        <v/>
      </c>
      <c r="AD28" s="554" t="str">
        <f>IF(AD27="","",VLOOKUP(AD27,'[5]シフト記号表（勤務時間帯）'!$D$6:$X$47,21,FALSE))</f>
        <v/>
      </c>
      <c r="AE28" s="554" t="str">
        <f>IF(AE27="","",VLOOKUP(AE27,'[5]シフト記号表（勤務時間帯）'!$D$6:$X$47,21,FALSE))</f>
        <v/>
      </c>
      <c r="AF28" s="554" t="str">
        <f>IF(AF27="","",VLOOKUP(AF27,'[5]シフト記号表（勤務時間帯）'!$D$6:$X$47,21,FALSE))</f>
        <v/>
      </c>
      <c r="AG28" s="554" t="str">
        <f>IF(AG27="","",VLOOKUP(AG27,'[5]シフト記号表（勤務時間帯）'!$D$6:$X$47,21,FALSE))</f>
        <v/>
      </c>
      <c r="AH28" s="555" t="str">
        <f>IF(AH27="","",VLOOKUP(AH27,'[5]シフト記号表（勤務時間帯）'!$D$6:$X$47,21,FALSE))</f>
        <v/>
      </c>
      <c r="AI28" s="553" t="str">
        <f>IF(AI27="","",VLOOKUP(AI27,'[5]シフト記号表（勤務時間帯）'!$D$6:$X$47,21,FALSE))</f>
        <v/>
      </c>
      <c r="AJ28" s="554" t="str">
        <f>IF(AJ27="","",VLOOKUP(AJ27,'[5]シフト記号表（勤務時間帯）'!$D$6:$X$47,21,FALSE))</f>
        <v/>
      </c>
      <c r="AK28" s="554" t="str">
        <f>IF(AK27="","",VLOOKUP(AK27,'[5]シフト記号表（勤務時間帯）'!$D$6:$X$47,21,FALSE))</f>
        <v/>
      </c>
      <c r="AL28" s="554" t="str">
        <f>IF(AL27="","",VLOOKUP(AL27,'[5]シフト記号表（勤務時間帯）'!$D$6:$X$47,21,FALSE))</f>
        <v/>
      </c>
      <c r="AM28" s="554" t="str">
        <f>IF(AM27="","",VLOOKUP(AM27,'[5]シフト記号表（勤務時間帯）'!$D$6:$X$47,21,FALSE))</f>
        <v/>
      </c>
      <c r="AN28" s="554" t="str">
        <f>IF(AN27="","",VLOOKUP(AN27,'[5]シフト記号表（勤務時間帯）'!$D$6:$X$47,21,FALSE))</f>
        <v/>
      </c>
      <c r="AO28" s="555" t="str">
        <f>IF(AO27="","",VLOOKUP(AO27,'[5]シフト記号表（勤務時間帯）'!$D$6:$X$47,21,FALSE))</f>
        <v/>
      </c>
      <c r="AP28" s="553" t="str">
        <f>IF(AP27="","",VLOOKUP(AP27,'[5]シフト記号表（勤務時間帯）'!$D$6:$X$47,21,FALSE))</f>
        <v/>
      </c>
      <c r="AQ28" s="554" t="str">
        <f>IF(AQ27="","",VLOOKUP(AQ27,'[5]シフト記号表（勤務時間帯）'!$D$6:$X$47,21,FALSE))</f>
        <v/>
      </c>
      <c r="AR28" s="554" t="str">
        <f>IF(AR27="","",VLOOKUP(AR27,'[5]シフト記号表（勤務時間帯）'!$D$6:$X$47,21,FALSE))</f>
        <v/>
      </c>
      <c r="AS28" s="554" t="str">
        <f>IF(AS27="","",VLOOKUP(AS27,'[5]シフト記号表（勤務時間帯）'!$D$6:$X$47,21,FALSE))</f>
        <v/>
      </c>
      <c r="AT28" s="554" t="str">
        <f>IF(AT27="","",VLOOKUP(AT27,'[5]シフト記号表（勤務時間帯）'!$D$6:$X$47,21,FALSE))</f>
        <v/>
      </c>
      <c r="AU28" s="554" t="str">
        <f>IF(AU27="","",VLOOKUP(AU27,'[5]シフト記号表（勤務時間帯）'!$D$6:$X$47,21,FALSE))</f>
        <v/>
      </c>
      <c r="AV28" s="555" t="str">
        <f>IF(AV27="","",VLOOKUP(AV27,'[5]シフト記号表（勤務時間帯）'!$D$6:$X$47,21,FALSE))</f>
        <v/>
      </c>
      <c r="AW28" s="553" t="str">
        <f>IF(AW27="","",VLOOKUP(AW27,'[5]シフト記号表（勤務時間帯）'!$D$6:$X$47,21,FALSE))</f>
        <v/>
      </c>
      <c r="AX28" s="554" t="str">
        <f>IF(AX27="","",VLOOKUP(AX27,'[5]シフト記号表（勤務時間帯）'!$D$6:$X$47,21,FALSE))</f>
        <v/>
      </c>
      <c r="AY28" s="554" t="str">
        <f>IF(AY27="","",VLOOKUP(AY27,'[5]シフト記号表（勤務時間帯）'!$D$6:$X$47,21,FALSE))</f>
        <v/>
      </c>
      <c r="AZ28" s="2046">
        <f>IF($BC$3="４週",SUM(U28:AV28),IF($BC$3="暦月",SUM(U28:AY28),""))</f>
        <v>0</v>
      </c>
      <c r="BA28" s="2047"/>
      <c r="BB28" s="2048">
        <f>IF($BC$3="４週",AZ28/4,IF($BC$3="暦月",(AZ28/($BC$8/7)),""))</f>
        <v>0</v>
      </c>
      <c r="BC28" s="2047"/>
      <c r="BD28" s="2043"/>
      <c r="BE28" s="2044"/>
      <c r="BF28" s="2044"/>
      <c r="BG28" s="2044"/>
      <c r="BH28" s="2045"/>
    </row>
    <row r="29" spans="2:60" ht="20.25" customHeight="1" x14ac:dyDescent="0.15">
      <c r="B29" s="836"/>
      <c r="C29" s="2135"/>
      <c r="D29" s="2140"/>
      <c r="E29" s="2136"/>
      <c r="F29" s="690"/>
      <c r="G29" s="837">
        <f>C27</f>
        <v>0</v>
      </c>
      <c r="H29" s="2256"/>
      <c r="I29" s="2137"/>
      <c r="J29" s="2333"/>
      <c r="K29" s="2333"/>
      <c r="L29" s="2138"/>
      <c r="M29" s="2340"/>
      <c r="N29" s="2341"/>
      <c r="O29" s="2342"/>
      <c r="P29" s="838" t="s">
        <v>906</v>
      </c>
      <c r="Q29" s="851"/>
      <c r="R29" s="851"/>
      <c r="S29" s="852"/>
      <c r="T29" s="853"/>
      <c r="U29" s="557" t="str">
        <f>IF(U27="","",VLOOKUP(U27,'[5]シフト記号表（勤務時間帯）'!$D$6:$Z$47,23,FALSE))</f>
        <v/>
      </c>
      <c r="V29" s="558" t="str">
        <f>IF(V27="","",VLOOKUP(V27,'[5]シフト記号表（勤務時間帯）'!$D$6:$Z$47,23,FALSE))</f>
        <v/>
      </c>
      <c r="W29" s="558" t="str">
        <f>IF(W27="","",VLOOKUP(W27,'[5]シフト記号表（勤務時間帯）'!$D$6:$Z$47,23,FALSE))</f>
        <v/>
      </c>
      <c r="X29" s="558" t="str">
        <f>IF(X27="","",VLOOKUP(X27,'[5]シフト記号表（勤務時間帯）'!$D$6:$Z$47,23,FALSE))</f>
        <v/>
      </c>
      <c r="Y29" s="558" t="str">
        <f>IF(Y27="","",VLOOKUP(Y27,'[5]シフト記号表（勤務時間帯）'!$D$6:$Z$47,23,FALSE))</f>
        <v/>
      </c>
      <c r="Z29" s="558" t="str">
        <f>IF(Z27="","",VLOOKUP(Z27,'[5]シフト記号表（勤務時間帯）'!$D$6:$Z$47,23,FALSE))</f>
        <v/>
      </c>
      <c r="AA29" s="559" t="str">
        <f>IF(AA27="","",VLOOKUP(AA27,'[5]シフト記号表（勤務時間帯）'!$D$6:$Z$47,23,FALSE))</f>
        <v/>
      </c>
      <c r="AB29" s="557" t="str">
        <f>IF(AB27="","",VLOOKUP(AB27,'[5]シフト記号表（勤務時間帯）'!$D$6:$Z$47,23,FALSE))</f>
        <v/>
      </c>
      <c r="AC29" s="558" t="str">
        <f>IF(AC27="","",VLOOKUP(AC27,'[5]シフト記号表（勤務時間帯）'!$D$6:$Z$47,23,FALSE))</f>
        <v/>
      </c>
      <c r="AD29" s="558" t="str">
        <f>IF(AD27="","",VLOOKUP(AD27,'[5]シフト記号表（勤務時間帯）'!$D$6:$Z$47,23,FALSE))</f>
        <v/>
      </c>
      <c r="AE29" s="558" t="str">
        <f>IF(AE27="","",VLOOKUP(AE27,'[5]シフト記号表（勤務時間帯）'!$D$6:$Z$47,23,FALSE))</f>
        <v/>
      </c>
      <c r="AF29" s="558" t="str">
        <f>IF(AF27="","",VLOOKUP(AF27,'[5]シフト記号表（勤務時間帯）'!$D$6:$Z$47,23,FALSE))</f>
        <v/>
      </c>
      <c r="AG29" s="558" t="str">
        <f>IF(AG27="","",VLOOKUP(AG27,'[5]シフト記号表（勤務時間帯）'!$D$6:$Z$47,23,FALSE))</f>
        <v/>
      </c>
      <c r="AH29" s="559" t="str">
        <f>IF(AH27="","",VLOOKUP(AH27,'[5]シフト記号表（勤務時間帯）'!$D$6:$Z$47,23,FALSE))</f>
        <v/>
      </c>
      <c r="AI29" s="557" t="str">
        <f>IF(AI27="","",VLOOKUP(AI27,'[5]シフト記号表（勤務時間帯）'!$D$6:$Z$47,23,FALSE))</f>
        <v/>
      </c>
      <c r="AJ29" s="558" t="str">
        <f>IF(AJ27="","",VLOOKUP(AJ27,'[5]シフト記号表（勤務時間帯）'!$D$6:$Z$47,23,FALSE))</f>
        <v/>
      </c>
      <c r="AK29" s="558" t="str">
        <f>IF(AK27="","",VLOOKUP(AK27,'[5]シフト記号表（勤務時間帯）'!$D$6:$Z$47,23,FALSE))</f>
        <v/>
      </c>
      <c r="AL29" s="558" t="str">
        <f>IF(AL27="","",VLOOKUP(AL27,'[5]シフト記号表（勤務時間帯）'!$D$6:$Z$47,23,FALSE))</f>
        <v/>
      </c>
      <c r="AM29" s="558" t="str">
        <f>IF(AM27="","",VLOOKUP(AM27,'[5]シフト記号表（勤務時間帯）'!$D$6:$Z$47,23,FALSE))</f>
        <v/>
      </c>
      <c r="AN29" s="558" t="str">
        <f>IF(AN27="","",VLOOKUP(AN27,'[5]シフト記号表（勤務時間帯）'!$D$6:$Z$47,23,FALSE))</f>
        <v/>
      </c>
      <c r="AO29" s="559" t="str">
        <f>IF(AO27="","",VLOOKUP(AO27,'[5]シフト記号表（勤務時間帯）'!$D$6:$Z$47,23,FALSE))</f>
        <v/>
      </c>
      <c r="AP29" s="557" t="str">
        <f>IF(AP27="","",VLOOKUP(AP27,'[5]シフト記号表（勤務時間帯）'!$D$6:$Z$47,23,FALSE))</f>
        <v/>
      </c>
      <c r="AQ29" s="558" t="str">
        <f>IF(AQ27="","",VLOOKUP(AQ27,'[5]シフト記号表（勤務時間帯）'!$D$6:$Z$47,23,FALSE))</f>
        <v/>
      </c>
      <c r="AR29" s="558" t="str">
        <f>IF(AR27="","",VLOOKUP(AR27,'[5]シフト記号表（勤務時間帯）'!$D$6:$Z$47,23,FALSE))</f>
        <v/>
      </c>
      <c r="AS29" s="558" t="str">
        <f>IF(AS27="","",VLOOKUP(AS27,'[5]シフト記号表（勤務時間帯）'!$D$6:$Z$47,23,FALSE))</f>
        <v/>
      </c>
      <c r="AT29" s="558" t="str">
        <f>IF(AT27="","",VLOOKUP(AT27,'[5]シフト記号表（勤務時間帯）'!$D$6:$Z$47,23,FALSE))</f>
        <v/>
      </c>
      <c r="AU29" s="558" t="str">
        <f>IF(AU27="","",VLOOKUP(AU27,'[5]シフト記号表（勤務時間帯）'!$D$6:$Z$47,23,FALSE))</f>
        <v/>
      </c>
      <c r="AV29" s="559" t="str">
        <f>IF(AV27="","",VLOOKUP(AV27,'[5]シフト記号表（勤務時間帯）'!$D$6:$Z$47,23,FALSE))</f>
        <v/>
      </c>
      <c r="AW29" s="557" t="str">
        <f>IF(AW27="","",VLOOKUP(AW27,'[5]シフト記号表（勤務時間帯）'!$D$6:$Z$47,23,FALSE))</f>
        <v/>
      </c>
      <c r="AX29" s="558" t="str">
        <f>IF(AX27="","",VLOOKUP(AX27,'[5]シフト記号表（勤務時間帯）'!$D$6:$Z$47,23,FALSE))</f>
        <v/>
      </c>
      <c r="AY29" s="558" t="str">
        <f>IF(AY27="","",VLOOKUP(AY27,'[5]シフト記号表（勤務時間帯）'!$D$6:$Z$47,23,FALSE))</f>
        <v/>
      </c>
      <c r="AZ29" s="2132">
        <f>IF($BC$3="４週",SUM(U29:AV29),IF($BC$3="暦月",SUM(U29:AY29),""))</f>
        <v>0</v>
      </c>
      <c r="BA29" s="2133"/>
      <c r="BB29" s="2134">
        <f>IF($BC$3="４週",AZ29/4,IF($BC$3="暦月",(AZ29/($BC$8/7)),""))</f>
        <v>0</v>
      </c>
      <c r="BC29" s="2133"/>
      <c r="BD29" s="2129"/>
      <c r="BE29" s="2130"/>
      <c r="BF29" s="2130"/>
      <c r="BG29" s="2130"/>
      <c r="BH29" s="2131"/>
    </row>
    <row r="30" spans="2:60" ht="20.25" customHeight="1" x14ac:dyDescent="0.15">
      <c r="B30" s="842"/>
      <c r="C30" s="2121"/>
      <c r="D30" s="2126"/>
      <c r="E30" s="2122"/>
      <c r="F30" s="689"/>
      <c r="G30" s="552"/>
      <c r="H30" s="2353"/>
      <c r="I30" s="2123"/>
      <c r="J30" s="2331"/>
      <c r="K30" s="2331"/>
      <c r="L30" s="2124"/>
      <c r="M30" s="2334"/>
      <c r="N30" s="2335"/>
      <c r="O30" s="2336"/>
      <c r="P30" s="844" t="s">
        <v>887</v>
      </c>
      <c r="Q30" s="845"/>
      <c r="R30" s="845"/>
      <c r="S30" s="846"/>
      <c r="T30" s="847"/>
      <c r="U30" s="848"/>
      <c r="V30" s="849"/>
      <c r="W30" s="849"/>
      <c r="X30" s="849"/>
      <c r="Y30" s="849"/>
      <c r="Z30" s="849"/>
      <c r="AA30" s="850"/>
      <c r="AB30" s="848"/>
      <c r="AC30" s="849"/>
      <c r="AD30" s="849"/>
      <c r="AE30" s="849"/>
      <c r="AF30" s="849"/>
      <c r="AG30" s="849"/>
      <c r="AH30" s="850"/>
      <c r="AI30" s="848"/>
      <c r="AJ30" s="849"/>
      <c r="AK30" s="849"/>
      <c r="AL30" s="849"/>
      <c r="AM30" s="849"/>
      <c r="AN30" s="849"/>
      <c r="AO30" s="850"/>
      <c r="AP30" s="848"/>
      <c r="AQ30" s="849"/>
      <c r="AR30" s="849"/>
      <c r="AS30" s="849"/>
      <c r="AT30" s="849"/>
      <c r="AU30" s="849"/>
      <c r="AV30" s="850"/>
      <c r="AW30" s="848"/>
      <c r="AX30" s="849"/>
      <c r="AY30" s="849"/>
      <c r="AZ30" s="2343"/>
      <c r="BA30" s="2344"/>
      <c r="BB30" s="2351"/>
      <c r="BC30" s="2344"/>
      <c r="BD30" s="2118"/>
      <c r="BE30" s="2119"/>
      <c r="BF30" s="2119"/>
      <c r="BG30" s="2119"/>
      <c r="BH30" s="2120"/>
    </row>
    <row r="31" spans="2:60" ht="20.25" customHeight="1" x14ac:dyDescent="0.15">
      <c r="B31" s="684">
        <f>B28+1</f>
        <v>4</v>
      </c>
      <c r="C31" s="2053"/>
      <c r="D31" s="2062"/>
      <c r="E31" s="2054"/>
      <c r="F31" s="689">
        <f>C30</f>
        <v>0</v>
      </c>
      <c r="G31" s="552"/>
      <c r="H31" s="2191"/>
      <c r="I31" s="2057"/>
      <c r="J31" s="2332"/>
      <c r="K31" s="2332"/>
      <c r="L31" s="2058"/>
      <c r="M31" s="2337"/>
      <c r="N31" s="2338"/>
      <c r="O31" s="2339"/>
      <c r="P31" s="832" t="s">
        <v>905</v>
      </c>
      <c r="Q31" s="833"/>
      <c r="R31" s="833"/>
      <c r="S31" s="834"/>
      <c r="T31" s="835"/>
      <c r="U31" s="553" t="str">
        <f>IF(U30="","",VLOOKUP(U30,'[5]シフト記号表（勤務時間帯）'!$D$6:$X$47,21,FALSE))</f>
        <v/>
      </c>
      <c r="V31" s="554" t="str">
        <f>IF(V30="","",VLOOKUP(V30,'[5]シフト記号表（勤務時間帯）'!$D$6:$X$47,21,FALSE))</f>
        <v/>
      </c>
      <c r="W31" s="554" t="str">
        <f>IF(W30="","",VLOOKUP(W30,'[5]シフト記号表（勤務時間帯）'!$D$6:$X$47,21,FALSE))</f>
        <v/>
      </c>
      <c r="X31" s="554" t="str">
        <f>IF(X30="","",VLOOKUP(X30,'[5]シフト記号表（勤務時間帯）'!$D$6:$X$47,21,FALSE))</f>
        <v/>
      </c>
      <c r="Y31" s="554" t="str">
        <f>IF(Y30="","",VLOOKUP(Y30,'[5]シフト記号表（勤務時間帯）'!$D$6:$X$47,21,FALSE))</f>
        <v/>
      </c>
      <c r="Z31" s="554" t="str">
        <f>IF(Z30="","",VLOOKUP(Z30,'[5]シフト記号表（勤務時間帯）'!$D$6:$X$47,21,FALSE))</f>
        <v/>
      </c>
      <c r="AA31" s="555" t="str">
        <f>IF(AA30="","",VLOOKUP(AA30,'[5]シフト記号表（勤務時間帯）'!$D$6:$X$47,21,FALSE))</f>
        <v/>
      </c>
      <c r="AB31" s="553" t="str">
        <f>IF(AB30="","",VLOOKUP(AB30,'[5]シフト記号表（勤務時間帯）'!$D$6:$X$47,21,FALSE))</f>
        <v/>
      </c>
      <c r="AC31" s="554" t="str">
        <f>IF(AC30="","",VLOOKUP(AC30,'[5]シフト記号表（勤務時間帯）'!$D$6:$X$47,21,FALSE))</f>
        <v/>
      </c>
      <c r="AD31" s="554" t="str">
        <f>IF(AD30="","",VLOOKUP(AD30,'[5]シフト記号表（勤務時間帯）'!$D$6:$X$47,21,FALSE))</f>
        <v/>
      </c>
      <c r="AE31" s="554" t="str">
        <f>IF(AE30="","",VLOOKUP(AE30,'[5]シフト記号表（勤務時間帯）'!$D$6:$X$47,21,FALSE))</f>
        <v/>
      </c>
      <c r="AF31" s="554" t="str">
        <f>IF(AF30="","",VLOOKUP(AF30,'[5]シフト記号表（勤務時間帯）'!$D$6:$X$47,21,FALSE))</f>
        <v/>
      </c>
      <c r="AG31" s="554" t="str">
        <f>IF(AG30="","",VLOOKUP(AG30,'[5]シフト記号表（勤務時間帯）'!$D$6:$X$47,21,FALSE))</f>
        <v/>
      </c>
      <c r="AH31" s="555" t="str">
        <f>IF(AH30="","",VLOOKUP(AH30,'[5]シフト記号表（勤務時間帯）'!$D$6:$X$47,21,FALSE))</f>
        <v/>
      </c>
      <c r="AI31" s="553" t="str">
        <f>IF(AI30="","",VLOOKUP(AI30,'[5]シフト記号表（勤務時間帯）'!$D$6:$X$47,21,FALSE))</f>
        <v/>
      </c>
      <c r="AJ31" s="554" t="str">
        <f>IF(AJ30="","",VLOOKUP(AJ30,'[5]シフト記号表（勤務時間帯）'!$D$6:$X$47,21,FALSE))</f>
        <v/>
      </c>
      <c r="AK31" s="554" t="str">
        <f>IF(AK30="","",VLOOKUP(AK30,'[5]シフト記号表（勤務時間帯）'!$D$6:$X$47,21,FALSE))</f>
        <v/>
      </c>
      <c r="AL31" s="554" t="str">
        <f>IF(AL30="","",VLOOKUP(AL30,'[5]シフト記号表（勤務時間帯）'!$D$6:$X$47,21,FALSE))</f>
        <v/>
      </c>
      <c r="AM31" s="554" t="str">
        <f>IF(AM30="","",VLOOKUP(AM30,'[5]シフト記号表（勤務時間帯）'!$D$6:$X$47,21,FALSE))</f>
        <v/>
      </c>
      <c r="AN31" s="554" t="str">
        <f>IF(AN30="","",VLOOKUP(AN30,'[5]シフト記号表（勤務時間帯）'!$D$6:$X$47,21,FALSE))</f>
        <v/>
      </c>
      <c r="AO31" s="555" t="str">
        <f>IF(AO30="","",VLOOKUP(AO30,'[5]シフト記号表（勤務時間帯）'!$D$6:$X$47,21,FALSE))</f>
        <v/>
      </c>
      <c r="AP31" s="553" t="str">
        <f>IF(AP30="","",VLOOKUP(AP30,'[5]シフト記号表（勤務時間帯）'!$D$6:$X$47,21,FALSE))</f>
        <v/>
      </c>
      <c r="AQ31" s="554" t="str">
        <f>IF(AQ30="","",VLOOKUP(AQ30,'[5]シフト記号表（勤務時間帯）'!$D$6:$X$47,21,FALSE))</f>
        <v/>
      </c>
      <c r="AR31" s="554" t="str">
        <f>IF(AR30="","",VLOOKUP(AR30,'[5]シフト記号表（勤務時間帯）'!$D$6:$X$47,21,FALSE))</f>
        <v/>
      </c>
      <c r="AS31" s="554" t="str">
        <f>IF(AS30="","",VLOOKUP(AS30,'[5]シフト記号表（勤務時間帯）'!$D$6:$X$47,21,FALSE))</f>
        <v/>
      </c>
      <c r="AT31" s="554" t="str">
        <f>IF(AT30="","",VLOOKUP(AT30,'[5]シフト記号表（勤務時間帯）'!$D$6:$X$47,21,FALSE))</f>
        <v/>
      </c>
      <c r="AU31" s="554" t="str">
        <f>IF(AU30="","",VLOOKUP(AU30,'[5]シフト記号表（勤務時間帯）'!$D$6:$X$47,21,FALSE))</f>
        <v/>
      </c>
      <c r="AV31" s="555" t="str">
        <f>IF(AV30="","",VLOOKUP(AV30,'[5]シフト記号表（勤務時間帯）'!$D$6:$X$47,21,FALSE))</f>
        <v/>
      </c>
      <c r="AW31" s="553" t="str">
        <f>IF(AW30="","",VLOOKUP(AW30,'[5]シフト記号表（勤務時間帯）'!$D$6:$X$47,21,FALSE))</f>
        <v/>
      </c>
      <c r="AX31" s="554" t="str">
        <f>IF(AX30="","",VLOOKUP(AX30,'[5]シフト記号表（勤務時間帯）'!$D$6:$X$47,21,FALSE))</f>
        <v/>
      </c>
      <c r="AY31" s="554" t="str">
        <f>IF(AY30="","",VLOOKUP(AY30,'[5]シフト記号表（勤務時間帯）'!$D$6:$X$47,21,FALSE))</f>
        <v/>
      </c>
      <c r="AZ31" s="2046">
        <f>IF($BC$3="４週",SUM(U31:AV31),IF($BC$3="暦月",SUM(U31:AY31),""))</f>
        <v>0</v>
      </c>
      <c r="BA31" s="2047"/>
      <c r="BB31" s="2048">
        <f>IF($BC$3="４週",AZ31/4,IF($BC$3="暦月",(AZ31/($BC$8/7)),""))</f>
        <v>0</v>
      </c>
      <c r="BC31" s="2047"/>
      <c r="BD31" s="2043"/>
      <c r="BE31" s="2044"/>
      <c r="BF31" s="2044"/>
      <c r="BG31" s="2044"/>
      <c r="BH31" s="2045"/>
    </row>
    <row r="32" spans="2:60" ht="20.25" customHeight="1" x14ac:dyDescent="0.15">
      <c r="B32" s="836"/>
      <c r="C32" s="2135"/>
      <c r="D32" s="2140"/>
      <c r="E32" s="2136"/>
      <c r="F32" s="690"/>
      <c r="G32" s="837">
        <f>C30</f>
        <v>0</v>
      </c>
      <c r="H32" s="2256"/>
      <c r="I32" s="2137"/>
      <c r="J32" s="2333"/>
      <c r="K32" s="2333"/>
      <c r="L32" s="2138"/>
      <c r="M32" s="2340"/>
      <c r="N32" s="2341"/>
      <c r="O32" s="2342"/>
      <c r="P32" s="838" t="s">
        <v>906</v>
      </c>
      <c r="Q32" s="854"/>
      <c r="R32" s="854"/>
      <c r="S32" s="840"/>
      <c r="T32" s="841"/>
      <c r="U32" s="557" t="str">
        <f>IF(U30="","",VLOOKUP(U30,'[5]シフト記号表（勤務時間帯）'!$D$6:$Z$47,23,FALSE))</f>
        <v/>
      </c>
      <c r="V32" s="558" t="str">
        <f>IF(V30="","",VLOOKUP(V30,'[5]シフト記号表（勤務時間帯）'!$D$6:$Z$47,23,FALSE))</f>
        <v/>
      </c>
      <c r="W32" s="558" t="str">
        <f>IF(W30="","",VLOOKUP(W30,'[5]シフト記号表（勤務時間帯）'!$D$6:$Z$47,23,FALSE))</f>
        <v/>
      </c>
      <c r="X32" s="558" t="str">
        <f>IF(X30="","",VLOOKUP(X30,'[5]シフト記号表（勤務時間帯）'!$D$6:$Z$47,23,FALSE))</f>
        <v/>
      </c>
      <c r="Y32" s="558" t="str">
        <f>IF(Y30="","",VLOOKUP(Y30,'[5]シフト記号表（勤務時間帯）'!$D$6:$Z$47,23,FALSE))</f>
        <v/>
      </c>
      <c r="Z32" s="558" t="str">
        <f>IF(Z30="","",VLOOKUP(Z30,'[5]シフト記号表（勤務時間帯）'!$D$6:$Z$47,23,FALSE))</f>
        <v/>
      </c>
      <c r="AA32" s="559" t="str">
        <f>IF(AA30="","",VLOOKUP(AA30,'[5]シフト記号表（勤務時間帯）'!$D$6:$Z$47,23,FALSE))</f>
        <v/>
      </c>
      <c r="AB32" s="557" t="str">
        <f>IF(AB30="","",VLOOKUP(AB30,'[5]シフト記号表（勤務時間帯）'!$D$6:$Z$47,23,FALSE))</f>
        <v/>
      </c>
      <c r="AC32" s="558" t="str">
        <f>IF(AC30="","",VLOOKUP(AC30,'[5]シフト記号表（勤務時間帯）'!$D$6:$Z$47,23,FALSE))</f>
        <v/>
      </c>
      <c r="AD32" s="558" t="str">
        <f>IF(AD30="","",VLOOKUP(AD30,'[5]シフト記号表（勤務時間帯）'!$D$6:$Z$47,23,FALSE))</f>
        <v/>
      </c>
      <c r="AE32" s="558" t="str">
        <f>IF(AE30="","",VLOOKUP(AE30,'[5]シフト記号表（勤務時間帯）'!$D$6:$Z$47,23,FALSE))</f>
        <v/>
      </c>
      <c r="AF32" s="558" t="str">
        <f>IF(AF30="","",VLOOKUP(AF30,'[5]シフト記号表（勤務時間帯）'!$D$6:$Z$47,23,FALSE))</f>
        <v/>
      </c>
      <c r="AG32" s="558" t="str">
        <f>IF(AG30="","",VLOOKUP(AG30,'[5]シフト記号表（勤務時間帯）'!$D$6:$Z$47,23,FALSE))</f>
        <v/>
      </c>
      <c r="AH32" s="559" t="str">
        <f>IF(AH30="","",VLOOKUP(AH30,'[5]シフト記号表（勤務時間帯）'!$D$6:$Z$47,23,FALSE))</f>
        <v/>
      </c>
      <c r="AI32" s="557" t="str">
        <f>IF(AI30="","",VLOOKUP(AI30,'[5]シフト記号表（勤務時間帯）'!$D$6:$Z$47,23,FALSE))</f>
        <v/>
      </c>
      <c r="AJ32" s="558" t="str">
        <f>IF(AJ30="","",VLOOKUP(AJ30,'[5]シフト記号表（勤務時間帯）'!$D$6:$Z$47,23,FALSE))</f>
        <v/>
      </c>
      <c r="AK32" s="558" t="str">
        <f>IF(AK30="","",VLOOKUP(AK30,'[5]シフト記号表（勤務時間帯）'!$D$6:$Z$47,23,FALSE))</f>
        <v/>
      </c>
      <c r="AL32" s="558" t="str">
        <f>IF(AL30="","",VLOOKUP(AL30,'[5]シフト記号表（勤務時間帯）'!$D$6:$Z$47,23,FALSE))</f>
        <v/>
      </c>
      <c r="AM32" s="558" t="str">
        <f>IF(AM30="","",VLOOKUP(AM30,'[5]シフト記号表（勤務時間帯）'!$D$6:$Z$47,23,FALSE))</f>
        <v/>
      </c>
      <c r="AN32" s="558" t="str">
        <f>IF(AN30="","",VLOOKUP(AN30,'[5]シフト記号表（勤務時間帯）'!$D$6:$Z$47,23,FALSE))</f>
        <v/>
      </c>
      <c r="AO32" s="559" t="str">
        <f>IF(AO30="","",VLOOKUP(AO30,'[5]シフト記号表（勤務時間帯）'!$D$6:$Z$47,23,FALSE))</f>
        <v/>
      </c>
      <c r="AP32" s="557" t="str">
        <f>IF(AP30="","",VLOOKUP(AP30,'[5]シフト記号表（勤務時間帯）'!$D$6:$Z$47,23,FALSE))</f>
        <v/>
      </c>
      <c r="AQ32" s="558" t="str">
        <f>IF(AQ30="","",VLOOKUP(AQ30,'[5]シフト記号表（勤務時間帯）'!$D$6:$Z$47,23,FALSE))</f>
        <v/>
      </c>
      <c r="AR32" s="558" t="str">
        <f>IF(AR30="","",VLOOKUP(AR30,'[5]シフト記号表（勤務時間帯）'!$D$6:$Z$47,23,FALSE))</f>
        <v/>
      </c>
      <c r="AS32" s="558" t="str">
        <f>IF(AS30="","",VLOOKUP(AS30,'[5]シフト記号表（勤務時間帯）'!$D$6:$Z$47,23,FALSE))</f>
        <v/>
      </c>
      <c r="AT32" s="558" t="str">
        <f>IF(AT30="","",VLOOKUP(AT30,'[5]シフト記号表（勤務時間帯）'!$D$6:$Z$47,23,FALSE))</f>
        <v/>
      </c>
      <c r="AU32" s="558" t="str">
        <f>IF(AU30="","",VLOOKUP(AU30,'[5]シフト記号表（勤務時間帯）'!$D$6:$Z$47,23,FALSE))</f>
        <v/>
      </c>
      <c r="AV32" s="559" t="str">
        <f>IF(AV30="","",VLOOKUP(AV30,'[5]シフト記号表（勤務時間帯）'!$D$6:$Z$47,23,FALSE))</f>
        <v/>
      </c>
      <c r="AW32" s="557" t="str">
        <f>IF(AW30="","",VLOOKUP(AW30,'[5]シフト記号表（勤務時間帯）'!$D$6:$Z$47,23,FALSE))</f>
        <v/>
      </c>
      <c r="AX32" s="558" t="str">
        <f>IF(AX30="","",VLOOKUP(AX30,'[5]シフト記号表（勤務時間帯）'!$D$6:$Z$47,23,FALSE))</f>
        <v/>
      </c>
      <c r="AY32" s="558" t="str">
        <f>IF(AY30="","",VLOOKUP(AY30,'[5]シフト記号表（勤務時間帯）'!$D$6:$Z$47,23,FALSE))</f>
        <v/>
      </c>
      <c r="AZ32" s="2132">
        <f>IF($BC$3="４週",SUM(U32:AV32),IF($BC$3="暦月",SUM(U32:AY32),""))</f>
        <v>0</v>
      </c>
      <c r="BA32" s="2133"/>
      <c r="BB32" s="2134">
        <f>IF($BC$3="４週",AZ32/4,IF($BC$3="暦月",(AZ32/($BC$8/7)),""))</f>
        <v>0</v>
      </c>
      <c r="BC32" s="2133"/>
      <c r="BD32" s="2129"/>
      <c r="BE32" s="2130"/>
      <c r="BF32" s="2130"/>
      <c r="BG32" s="2130"/>
      <c r="BH32" s="2131"/>
    </row>
    <row r="33" spans="2:60" ht="20.25" customHeight="1" x14ac:dyDescent="0.15">
      <c r="B33" s="842"/>
      <c r="C33" s="2121"/>
      <c r="D33" s="2126"/>
      <c r="E33" s="2122"/>
      <c r="F33" s="689"/>
      <c r="G33" s="552"/>
      <c r="H33" s="2353"/>
      <c r="I33" s="2123"/>
      <c r="J33" s="2331"/>
      <c r="K33" s="2331"/>
      <c r="L33" s="2124"/>
      <c r="M33" s="2334"/>
      <c r="N33" s="2335"/>
      <c r="O33" s="2336"/>
      <c r="P33" s="844" t="s">
        <v>887</v>
      </c>
      <c r="Q33" s="845"/>
      <c r="R33" s="845"/>
      <c r="S33" s="846"/>
      <c r="T33" s="847"/>
      <c r="U33" s="848"/>
      <c r="V33" s="849"/>
      <c r="W33" s="849"/>
      <c r="X33" s="849"/>
      <c r="Y33" s="849"/>
      <c r="Z33" s="849"/>
      <c r="AA33" s="850"/>
      <c r="AB33" s="848"/>
      <c r="AC33" s="849"/>
      <c r="AD33" s="849"/>
      <c r="AE33" s="849"/>
      <c r="AF33" s="849"/>
      <c r="AG33" s="849"/>
      <c r="AH33" s="850"/>
      <c r="AI33" s="848"/>
      <c r="AJ33" s="849"/>
      <c r="AK33" s="849"/>
      <c r="AL33" s="849"/>
      <c r="AM33" s="849"/>
      <c r="AN33" s="849"/>
      <c r="AO33" s="850"/>
      <c r="AP33" s="848"/>
      <c r="AQ33" s="849"/>
      <c r="AR33" s="849"/>
      <c r="AS33" s="849"/>
      <c r="AT33" s="849"/>
      <c r="AU33" s="849"/>
      <c r="AV33" s="850"/>
      <c r="AW33" s="848"/>
      <c r="AX33" s="849"/>
      <c r="AY33" s="849"/>
      <c r="AZ33" s="2343"/>
      <c r="BA33" s="2344"/>
      <c r="BB33" s="2351"/>
      <c r="BC33" s="2344"/>
      <c r="BD33" s="2118"/>
      <c r="BE33" s="2119"/>
      <c r="BF33" s="2119"/>
      <c r="BG33" s="2119"/>
      <c r="BH33" s="2120"/>
    </row>
    <row r="34" spans="2:60" ht="20.25" customHeight="1" x14ac:dyDescent="0.15">
      <c r="B34" s="684">
        <f>B31+1</f>
        <v>5</v>
      </c>
      <c r="C34" s="2053"/>
      <c r="D34" s="2062"/>
      <c r="E34" s="2054"/>
      <c r="F34" s="689">
        <f>C33</f>
        <v>0</v>
      </c>
      <c r="G34" s="552"/>
      <c r="H34" s="2191"/>
      <c r="I34" s="2057"/>
      <c r="J34" s="2332"/>
      <c r="K34" s="2332"/>
      <c r="L34" s="2058"/>
      <c r="M34" s="2337"/>
      <c r="N34" s="2338"/>
      <c r="O34" s="2339"/>
      <c r="P34" s="832" t="s">
        <v>905</v>
      </c>
      <c r="Q34" s="833"/>
      <c r="R34" s="833"/>
      <c r="S34" s="834"/>
      <c r="T34" s="835"/>
      <c r="U34" s="553" t="str">
        <f>IF(U33="","",VLOOKUP(U33,'[5]シフト記号表（勤務時間帯）'!$D$6:$X$47,21,FALSE))</f>
        <v/>
      </c>
      <c r="V34" s="554" t="str">
        <f>IF(V33="","",VLOOKUP(V33,'[5]シフト記号表（勤務時間帯）'!$D$6:$X$47,21,FALSE))</f>
        <v/>
      </c>
      <c r="W34" s="554" t="str">
        <f>IF(W33="","",VLOOKUP(W33,'[5]シフト記号表（勤務時間帯）'!$D$6:$X$47,21,FALSE))</f>
        <v/>
      </c>
      <c r="X34" s="554" t="str">
        <f>IF(X33="","",VLOOKUP(X33,'[5]シフト記号表（勤務時間帯）'!$D$6:$X$47,21,FALSE))</f>
        <v/>
      </c>
      <c r="Y34" s="554" t="str">
        <f>IF(Y33="","",VLOOKUP(Y33,'[5]シフト記号表（勤務時間帯）'!$D$6:$X$47,21,FALSE))</f>
        <v/>
      </c>
      <c r="Z34" s="554" t="str">
        <f>IF(Z33="","",VLOOKUP(Z33,'[5]シフト記号表（勤務時間帯）'!$D$6:$X$47,21,FALSE))</f>
        <v/>
      </c>
      <c r="AA34" s="555" t="str">
        <f>IF(AA33="","",VLOOKUP(AA33,'[5]シフト記号表（勤務時間帯）'!$D$6:$X$47,21,FALSE))</f>
        <v/>
      </c>
      <c r="AB34" s="553" t="str">
        <f>IF(AB33="","",VLOOKUP(AB33,'[5]シフト記号表（勤務時間帯）'!$D$6:$X$47,21,FALSE))</f>
        <v/>
      </c>
      <c r="AC34" s="554" t="str">
        <f>IF(AC33="","",VLOOKUP(AC33,'[5]シフト記号表（勤務時間帯）'!$D$6:$X$47,21,FALSE))</f>
        <v/>
      </c>
      <c r="AD34" s="554" t="str">
        <f>IF(AD33="","",VLOOKUP(AD33,'[5]シフト記号表（勤務時間帯）'!$D$6:$X$47,21,FALSE))</f>
        <v/>
      </c>
      <c r="AE34" s="554" t="str">
        <f>IF(AE33="","",VLOOKUP(AE33,'[5]シフト記号表（勤務時間帯）'!$D$6:$X$47,21,FALSE))</f>
        <v/>
      </c>
      <c r="AF34" s="554" t="str">
        <f>IF(AF33="","",VLOOKUP(AF33,'[5]シフト記号表（勤務時間帯）'!$D$6:$X$47,21,FALSE))</f>
        <v/>
      </c>
      <c r="AG34" s="554" t="str">
        <f>IF(AG33="","",VLOOKUP(AG33,'[5]シフト記号表（勤務時間帯）'!$D$6:$X$47,21,FALSE))</f>
        <v/>
      </c>
      <c r="AH34" s="555" t="str">
        <f>IF(AH33="","",VLOOKUP(AH33,'[5]シフト記号表（勤務時間帯）'!$D$6:$X$47,21,FALSE))</f>
        <v/>
      </c>
      <c r="AI34" s="553" t="str">
        <f>IF(AI33="","",VLOOKUP(AI33,'[5]シフト記号表（勤務時間帯）'!$D$6:$X$47,21,FALSE))</f>
        <v/>
      </c>
      <c r="AJ34" s="554" t="str">
        <f>IF(AJ33="","",VLOOKUP(AJ33,'[5]シフト記号表（勤務時間帯）'!$D$6:$X$47,21,FALSE))</f>
        <v/>
      </c>
      <c r="AK34" s="554" t="str">
        <f>IF(AK33="","",VLOOKUP(AK33,'[5]シフト記号表（勤務時間帯）'!$D$6:$X$47,21,FALSE))</f>
        <v/>
      </c>
      <c r="AL34" s="554" t="str">
        <f>IF(AL33="","",VLOOKUP(AL33,'[5]シフト記号表（勤務時間帯）'!$D$6:$X$47,21,FALSE))</f>
        <v/>
      </c>
      <c r="AM34" s="554" t="str">
        <f>IF(AM33="","",VLOOKUP(AM33,'[5]シフト記号表（勤務時間帯）'!$D$6:$X$47,21,FALSE))</f>
        <v/>
      </c>
      <c r="AN34" s="554" t="str">
        <f>IF(AN33="","",VLOOKUP(AN33,'[5]シフト記号表（勤務時間帯）'!$D$6:$X$47,21,FALSE))</f>
        <v/>
      </c>
      <c r="AO34" s="555" t="str">
        <f>IF(AO33="","",VLOOKUP(AO33,'[5]シフト記号表（勤務時間帯）'!$D$6:$X$47,21,FALSE))</f>
        <v/>
      </c>
      <c r="AP34" s="553" t="str">
        <f>IF(AP33="","",VLOOKUP(AP33,'[5]シフト記号表（勤務時間帯）'!$D$6:$X$47,21,FALSE))</f>
        <v/>
      </c>
      <c r="AQ34" s="554" t="str">
        <f>IF(AQ33="","",VLOOKUP(AQ33,'[5]シフト記号表（勤務時間帯）'!$D$6:$X$47,21,FALSE))</f>
        <v/>
      </c>
      <c r="AR34" s="554" t="str">
        <f>IF(AR33="","",VLOOKUP(AR33,'[5]シフト記号表（勤務時間帯）'!$D$6:$X$47,21,FALSE))</f>
        <v/>
      </c>
      <c r="AS34" s="554" t="str">
        <f>IF(AS33="","",VLOOKUP(AS33,'[5]シフト記号表（勤務時間帯）'!$D$6:$X$47,21,FALSE))</f>
        <v/>
      </c>
      <c r="AT34" s="554" t="str">
        <f>IF(AT33="","",VLOOKUP(AT33,'[5]シフト記号表（勤務時間帯）'!$D$6:$X$47,21,FALSE))</f>
        <v/>
      </c>
      <c r="AU34" s="554" t="str">
        <f>IF(AU33="","",VLOOKUP(AU33,'[5]シフト記号表（勤務時間帯）'!$D$6:$X$47,21,FALSE))</f>
        <v/>
      </c>
      <c r="AV34" s="555" t="str">
        <f>IF(AV33="","",VLOOKUP(AV33,'[5]シフト記号表（勤務時間帯）'!$D$6:$X$47,21,FALSE))</f>
        <v/>
      </c>
      <c r="AW34" s="553" t="str">
        <f>IF(AW33="","",VLOOKUP(AW33,'[5]シフト記号表（勤務時間帯）'!$D$6:$X$47,21,FALSE))</f>
        <v/>
      </c>
      <c r="AX34" s="554" t="str">
        <f>IF(AX33="","",VLOOKUP(AX33,'[5]シフト記号表（勤務時間帯）'!$D$6:$X$47,21,FALSE))</f>
        <v/>
      </c>
      <c r="AY34" s="554" t="str">
        <f>IF(AY33="","",VLOOKUP(AY33,'[5]シフト記号表（勤務時間帯）'!$D$6:$X$47,21,FALSE))</f>
        <v/>
      </c>
      <c r="AZ34" s="2046">
        <f>IF($BC$3="４週",SUM(U34:AV34),IF($BC$3="暦月",SUM(U34:AY34),""))</f>
        <v>0</v>
      </c>
      <c r="BA34" s="2047"/>
      <c r="BB34" s="2048">
        <f>IF($BC$3="４週",AZ34/4,IF($BC$3="暦月",(AZ34/($BC$8/7)),""))</f>
        <v>0</v>
      </c>
      <c r="BC34" s="2047"/>
      <c r="BD34" s="2043"/>
      <c r="BE34" s="2044"/>
      <c r="BF34" s="2044"/>
      <c r="BG34" s="2044"/>
      <c r="BH34" s="2045"/>
    </row>
    <row r="35" spans="2:60" ht="20.25" customHeight="1" x14ac:dyDescent="0.15">
      <c r="B35" s="836"/>
      <c r="C35" s="2135"/>
      <c r="D35" s="2140"/>
      <c r="E35" s="2136"/>
      <c r="F35" s="690"/>
      <c r="G35" s="837">
        <f>C33</f>
        <v>0</v>
      </c>
      <c r="H35" s="2256"/>
      <c r="I35" s="2137"/>
      <c r="J35" s="2333"/>
      <c r="K35" s="2333"/>
      <c r="L35" s="2138"/>
      <c r="M35" s="2340"/>
      <c r="N35" s="2341"/>
      <c r="O35" s="2342"/>
      <c r="P35" s="838" t="s">
        <v>906</v>
      </c>
      <c r="Q35" s="839"/>
      <c r="R35" s="839"/>
      <c r="S35" s="855"/>
      <c r="T35" s="856"/>
      <c r="U35" s="557" t="str">
        <f>IF(U33="","",VLOOKUP(U33,'[5]シフト記号表（勤務時間帯）'!$D$6:$Z$47,23,FALSE))</f>
        <v/>
      </c>
      <c r="V35" s="558" t="str">
        <f>IF(V33="","",VLOOKUP(V33,'[5]シフト記号表（勤務時間帯）'!$D$6:$Z$47,23,FALSE))</f>
        <v/>
      </c>
      <c r="W35" s="558" t="str">
        <f>IF(W33="","",VLOOKUP(W33,'[5]シフト記号表（勤務時間帯）'!$D$6:$Z$47,23,FALSE))</f>
        <v/>
      </c>
      <c r="X35" s="558" t="str">
        <f>IF(X33="","",VLOOKUP(X33,'[5]シフト記号表（勤務時間帯）'!$D$6:$Z$47,23,FALSE))</f>
        <v/>
      </c>
      <c r="Y35" s="558" t="str">
        <f>IF(Y33="","",VLOOKUP(Y33,'[5]シフト記号表（勤務時間帯）'!$D$6:$Z$47,23,FALSE))</f>
        <v/>
      </c>
      <c r="Z35" s="558" t="str">
        <f>IF(Z33="","",VLOOKUP(Z33,'[5]シフト記号表（勤務時間帯）'!$D$6:$Z$47,23,FALSE))</f>
        <v/>
      </c>
      <c r="AA35" s="559" t="str">
        <f>IF(AA33="","",VLOOKUP(AA33,'[5]シフト記号表（勤務時間帯）'!$D$6:$Z$47,23,FALSE))</f>
        <v/>
      </c>
      <c r="AB35" s="557" t="str">
        <f>IF(AB33="","",VLOOKUP(AB33,'[5]シフト記号表（勤務時間帯）'!$D$6:$Z$47,23,FALSE))</f>
        <v/>
      </c>
      <c r="AC35" s="558" t="str">
        <f>IF(AC33="","",VLOOKUP(AC33,'[5]シフト記号表（勤務時間帯）'!$D$6:$Z$47,23,FALSE))</f>
        <v/>
      </c>
      <c r="AD35" s="558" t="str">
        <f>IF(AD33="","",VLOOKUP(AD33,'[5]シフト記号表（勤務時間帯）'!$D$6:$Z$47,23,FALSE))</f>
        <v/>
      </c>
      <c r="AE35" s="558" t="str">
        <f>IF(AE33="","",VLOOKUP(AE33,'[5]シフト記号表（勤務時間帯）'!$D$6:$Z$47,23,FALSE))</f>
        <v/>
      </c>
      <c r="AF35" s="558" t="str">
        <f>IF(AF33="","",VLOOKUP(AF33,'[5]シフト記号表（勤務時間帯）'!$D$6:$Z$47,23,FALSE))</f>
        <v/>
      </c>
      <c r="AG35" s="558" t="str">
        <f>IF(AG33="","",VLOOKUP(AG33,'[5]シフト記号表（勤務時間帯）'!$D$6:$Z$47,23,FALSE))</f>
        <v/>
      </c>
      <c r="AH35" s="559" t="str">
        <f>IF(AH33="","",VLOOKUP(AH33,'[5]シフト記号表（勤務時間帯）'!$D$6:$Z$47,23,FALSE))</f>
        <v/>
      </c>
      <c r="AI35" s="557" t="str">
        <f>IF(AI33="","",VLOOKUP(AI33,'[5]シフト記号表（勤務時間帯）'!$D$6:$Z$47,23,FALSE))</f>
        <v/>
      </c>
      <c r="AJ35" s="558" t="str">
        <f>IF(AJ33="","",VLOOKUP(AJ33,'[5]シフト記号表（勤務時間帯）'!$D$6:$Z$47,23,FALSE))</f>
        <v/>
      </c>
      <c r="AK35" s="558" t="str">
        <f>IF(AK33="","",VLOOKUP(AK33,'[5]シフト記号表（勤務時間帯）'!$D$6:$Z$47,23,FALSE))</f>
        <v/>
      </c>
      <c r="AL35" s="558" t="str">
        <f>IF(AL33="","",VLOOKUP(AL33,'[5]シフト記号表（勤務時間帯）'!$D$6:$Z$47,23,FALSE))</f>
        <v/>
      </c>
      <c r="AM35" s="558" t="str">
        <f>IF(AM33="","",VLOOKUP(AM33,'[5]シフト記号表（勤務時間帯）'!$D$6:$Z$47,23,FALSE))</f>
        <v/>
      </c>
      <c r="AN35" s="558" t="str">
        <f>IF(AN33="","",VLOOKUP(AN33,'[5]シフト記号表（勤務時間帯）'!$D$6:$Z$47,23,FALSE))</f>
        <v/>
      </c>
      <c r="AO35" s="559" t="str">
        <f>IF(AO33="","",VLOOKUP(AO33,'[5]シフト記号表（勤務時間帯）'!$D$6:$Z$47,23,FALSE))</f>
        <v/>
      </c>
      <c r="AP35" s="557" t="str">
        <f>IF(AP33="","",VLOOKUP(AP33,'[5]シフト記号表（勤務時間帯）'!$D$6:$Z$47,23,FALSE))</f>
        <v/>
      </c>
      <c r="AQ35" s="558" t="str">
        <f>IF(AQ33="","",VLOOKUP(AQ33,'[5]シフト記号表（勤務時間帯）'!$D$6:$Z$47,23,FALSE))</f>
        <v/>
      </c>
      <c r="AR35" s="558" t="str">
        <f>IF(AR33="","",VLOOKUP(AR33,'[5]シフト記号表（勤務時間帯）'!$D$6:$Z$47,23,FALSE))</f>
        <v/>
      </c>
      <c r="AS35" s="558" t="str">
        <f>IF(AS33="","",VLOOKUP(AS33,'[5]シフト記号表（勤務時間帯）'!$D$6:$Z$47,23,FALSE))</f>
        <v/>
      </c>
      <c r="AT35" s="558" t="str">
        <f>IF(AT33="","",VLOOKUP(AT33,'[5]シフト記号表（勤務時間帯）'!$D$6:$Z$47,23,FALSE))</f>
        <v/>
      </c>
      <c r="AU35" s="558" t="str">
        <f>IF(AU33="","",VLOOKUP(AU33,'[5]シフト記号表（勤務時間帯）'!$D$6:$Z$47,23,FALSE))</f>
        <v/>
      </c>
      <c r="AV35" s="559" t="str">
        <f>IF(AV33="","",VLOOKUP(AV33,'[5]シフト記号表（勤務時間帯）'!$D$6:$Z$47,23,FALSE))</f>
        <v/>
      </c>
      <c r="AW35" s="557" t="str">
        <f>IF(AW33="","",VLOOKUP(AW33,'[5]シフト記号表（勤務時間帯）'!$D$6:$Z$47,23,FALSE))</f>
        <v/>
      </c>
      <c r="AX35" s="558" t="str">
        <f>IF(AX33="","",VLOOKUP(AX33,'[5]シフト記号表（勤務時間帯）'!$D$6:$Z$47,23,FALSE))</f>
        <v/>
      </c>
      <c r="AY35" s="558" t="str">
        <f>IF(AY33="","",VLOOKUP(AY33,'[5]シフト記号表（勤務時間帯）'!$D$6:$Z$47,23,FALSE))</f>
        <v/>
      </c>
      <c r="AZ35" s="2132">
        <f>IF($BC$3="４週",SUM(U35:AV35),IF($BC$3="暦月",SUM(U35:AY35),""))</f>
        <v>0</v>
      </c>
      <c r="BA35" s="2133"/>
      <c r="BB35" s="2134">
        <f>IF($BC$3="４週",AZ35/4,IF($BC$3="暦月",(AZ35/($BC$8/7)),""))</f>
        <v>0</v>
      </c>
      <c r="BC35" s="2133"/>
      <c r="BD35" s="2129"/>
      <c r="BE35" s="2130"/>
      <c r="BF35" s="2130"/>
      <c r="BG35" s="2130"/>
      <c r="BH35" s="2131"/>
    </row>
    <row r="36" spans="2:60" ht="20.25" customHeight="1" x14ac:dyDescent="0.15">
      <c r="B36" s="842"/>
      <c r="C36" s="2121"/>
      <c r="D36" s="2126"/>
      <c r="E36" s="2122"/>
      <c r="F36" s="689"/>
      <c r="G36" s="552"/>
      <c r="H36" s="2353"/>
      <c r="I36" s="2123"/>
      <c r="J36" s="2331"/>
      <c r="K36" s="2331"/>
      <c r="L36" s="2124"/>
      <c r="M36" s="2334"/>
      <c r="N36" s="2335"/>
      <c r="O36" s="2336"/>
      <c r="P36" s="844" t="s">
        <v>887</v>
      </c>
      <c r="Q36" s="851"/>
      <c r="R36" s="851"/>
      <c r="S36" s="852"/>
      <c r="T36" s="857"/>
      <c r="U36" s="848"/>
      <c r="V36" s="849"/>
      <c r="W36" s="849"/>
      <c r="X36" s="849"/>
      <c r="Y36" s="849"/>
      <c r="Z36" s="849"/>
      <c r="AA36" s="850"/>
      <c r="AB36" s="848"/>
      <c r="AC36" s="849"/>
      <c r="AD36" s="849"/>
      <c r="AE36" s="849"/>
      <c r="AF36" s="849"/>
      <c r="AG36" s="849"/>
      <c r="AH36" s="850"/>
      <c r="AI36" s="848"/>
      <c r="AJ36" s="849"/>
      <c r="AK36" s="849"/>
      <c r="AL36" s="849"/>
      <c r="AM36" s="849"/>
      <c r="AN36" s="849"/>
      <c r="AO36" s="850"/>
      <c r="AP36" s="848"/>
      <c r="AQ36" s="849"/>
      <c r="AR36" s="849"/>
      <c r="AS36" s="849"/>
      <c r="AT36" s="849"/>
      <c r="AU36" s="849"/>
      <c r="AV36" s="850"/>
      <c r="AW36" s="848"/>
      <c r="AX36" s="849"/>
      <c r="AY36" s="849"/>
      <c r="AZ36" s="2343"/>
      <c r="BA36" s="2344"/>
      <c r="BB36" s="2351"/>
      <c r="BC36" s="2344"/>
      <c r="BD36" s="2118"/>
      <c r="BE36" s="2119"/>
      <c r="BF36" s="2119"/>
      <c r="BG36" s="2119"/>
      <c r="BH36" s="2120"/>
    </row>
    <row r="37" spans="2:60" ht="20.25" customHeight="1" x14ac:dyDescent="0.15">
      <c r="B37" s="684">
        <f>B34+1</f>
        <v>6</v>
      </c>
      <c r="C37" s="2053"/>
      <c r="D37" s="2062"/>
      <c r="E37" s="2054"/>
      <c r="F37" s="689">
        <f>C36</f>
        <v>0</v>
      </c>
      <c r="G37" s="552"/>
      <c r="H37" s="2191"/>
      <c r="I37" s="2057"/>
      <c r="J37" s="2332"/>
      <c r="K37" s="2332"/>
      <c r="L37" s="2058"/>
      <c r="M37" s="2337"/>
      <c r="N37" s="2338"/>
      <c r="O37" s="2339"/>
      <c r="P37" s="832" t="s">
        <v>905</v>
      </c>
      <c r="Q37" s="833"/>
      <c r="R37" s="833"/>
      <c r="S37" s="834"/>
      <c r="T37" s="835"/>
      <c r="U37" s="553" t="str">
        <f>IF(U36="","",VLOOKUP(U36,'[5]シフト記号表（勤務時間帯）'!$D$6:$X$47,21,FALSE))</f>
        <v/>
      </c>
      <c r="V37" s="554" t="str">
        <f>IF(V36="","",VLOOKUP(V36,'[5]シフト記号表（勤務時間帯）'!$D$6:$X$47,21,FALSE))</f>
        <v/>
      </c>
      <c r="W37" s="554" t="str">
        <f>IF(W36="","",VLOOKUP(W36,'[5]シフト記号表（勤務時間帯）'!$D$6:$X$47,21,FALSE))</f>
        <v/>
      </c>
      <c r="X37" s="554" t="str">
        <f>IF(X36="","",VLOOKUP(X36,'[5]シフト記号表（勤務時間帯）'!$D$6:$X$47,21,FALSE))</f>
        <v/>
      </c>
      <c r="Y37" s="554" t="str">
        <f>IF(Y36="","",VLOOKUP(Y36,'[5]シフト記号表（勤務時間帯）'!$D$6:$X$47,21,FALSE))</f>
        <v/>
      </c>
      <c r="Z37" s="554" t="str">
        <f>IF(Z36="","",VLOOKUP(Z36,'[5]シフト記号表（勤務時間帯）'!$D$6:$X$47,21,FALSE))</f>
        <v/>
      </c>
      <c r="AA37" s="555" t="str">
        <f>IF(AA36="","",VLOOKUP(AA36,'[5]シフト記号表（勤務時間帯）'!$D$6:$X$47,21,FALSE))</f>
        <v/>
      </c>
      <c r="AB37" s="553" t="str">
        <f>IF(AB36="","",VLOOKUP(AB36,'[5]シフト記号表（勤務時間帯）'!$D$6:$X$47,21,FALSE))</f>
        <v/>
      </c>
      <c r="AC37" s="554" t="str">
        <f>IF(AC36="","",VLOOKUP(AC36,'[5]シフト記号表（勤務時間帯）'!$D$6:$X$47,21,FALSE))</f>
        <v/>
      </c>
      <c r="AD37" s="554" t="str">
        <f>IF(AD36="","",VLOOKUP(AD36,'[5]シフト記号表（勤務時間帯）'!$D$6:$X$47,21,FALSE))</f>
        <v/>
      </c>
      <c r="AE37" s="554" t="str">
        <f>IF(AE36="","",VLOOKUP(AE36,'[5]シフト記号表（勤務時間帯）'!$D$6:$X$47,21,FALSE))</f>
        <v/>
      </c>
      <c r="AF37" s="554" t="str">
        <f>IF(AF36="","",VLOOKUP(AF36,'[5]シフト記号表（勤務時間帯）'!$D$6:$X$47,21,FALSE))</f>
        <v/>
      </c>
      <c r="AG37" s="554" t="str">
        <f>IF(AG36="","",VLOOKUP(AG36,'[5]シフト記号表（勤務時間帯）'!$D$6:$X$47,21,FALSE))</f>
        <v/>
      </c>
      <c r="AH37" s="555" t="str">
        <f>IF(AH36="","",VLOOKUP(AH36,'[5]シフト記号表（勤務時間帯）'!$D$6:$X$47,21,FALSE))</f>
        <v/>
      </c>
      <c r="AI37" s="553" t="str">
        <f>IF(AI36="","",VLOOKUP(AI36,'[5]シフト記号表（勤務時間帯）'!$D$6:$X$47,21,FALSE))</f>
        <v/>
      </c>
      <c r="AJ37" s="554" t="str">
        <f>IF(AJ36="","",VLOOKUP(AJ36,'[5]シフト記号表（勤務時間帯）'!$D$6:$X$47,21,FALSE))</f>
        <v/>
      </c>
      <c r="AK37" s="554" t="str">
        <f>IF(AK36="","",VLOOKUP(AK36,'[5]シフト記号表（勤務時間帯）'!$D$6:$X$47,21,FALSE))</f>
        <v/>
      </c>
      <c r="AL37" s="554" t="str">
        <f>IF(AL36="","",VLOOKUP(AL36,'[5]シフト記号表（勤務時間帯）'!$D$6:$X$47,21,FALSE))</f>
        <v/>
      </c>
      <c r="AM37" s="554" t="str">
        <f>IF(AM36="","",VLOOKUP(AM36,'[5]シフト記号表（勤務時間帯）'!$D$6:$X$47,21,FALSE))</f>
        <v/>
      </c>
      <c r="AN37" s="554" t="str">
        <f>IF(AN36="","",VLOOKUP(AN36,'[5]シフト記号表（勤務時間帯）'!$D$6:$X$47,21,FALSE))</f>
        <v/>
      </c>
      <c r="AO37" s="555" t="str">
        <f>IF(AO36="","",VLOOKUP(AO36,'[5]シフト記号表（勤務時間帯）'!$D$6:$X$47,21,FALSE))</f>
        <v/>
      </c>
      <c r="AP37" s="553" t="str">
        <f>IF(AP36="","",VLOOKUP(AP36,'[5]シフト記号表（勤務時間帯）'!$D$6:$X$47,21,FALSE))</f>
        <v/>
      </c>
      <c r="AQ37" s="554" t="str">
        <f>IF(AQ36="","",VLOOKUP(AQ36,'[5]シフト記号表（勤務時間帯）'!$D$6:$X$47,21,FALSE))</f>
        <v/>
      </c>
      <c r="AR37" s="554" t="str">
        <f>IF(AR36="","",VLOOKUP(AR36,'[5]シフト記号表（勤務時間帯）'!$D$6:$X$47,21,FALSE))</f>
        <v/>
      </c>
      <c r="AS37" s="554" t="str">
        <f>IF(AS36="","",VLOOKUP(AS36,'[5]シフト記号表（勤務時間帯）'!$D$6:$X$47,21,FALSE))</f>
        <v/>
      </c>
      <c r="AT37" s="554" t="str">
        <f>IF(AT36="","",VLOOKUP(AT36,'[5]シフト記号表（勤務時間帯）'!$D$6:$X$47,21,FALSE))</f>
        <v/>
      </c>
      <c r="AU37" s="554" t="str">
        <f>IF(AU36="","",VLOOKUP(AU36,'[5]シフト記号表（勤務時間帯）'!$D$6:$X$47,21,FALSE))</f>
        <v/>
      </c>
      <c r="AV37" s="555" t="str">
        <f>IF(AV36="","",VLOOKUP(AV36,'[5]シフト記号表（勤務時間帯）'!$D$6:$X$47,21,FALSE))</f>
        <v/>
      </c>
      <c r="AW37" s="553" t="str">
        <f>IF(AW36="","",VLOOKUP(AW36,'[5]シフト記号表（勤務時間帯）'!$D$6:$X$47,21,FALSE))</f>
        <v/>
      </c>
      <c r="AX37" s="554" t="str">
        <f>IF(AX36="","",VLOOKUP(AX36,'[5]シフト記号表（勤務時間帯）'!$D$6:$X$47,21,FALSE))</f>
        <v/>
      </c>
      <c r="AY37" s="554" t="str">
        <f>IF(AY36="","",VLOOKUP(AY36,'[5]シフト記号表（勤務時間帯）'!$D$6:$X$47,21,FALSE))</f>
        <v/>
      </c>
      <c r="AZ37" s="2046">
        <f>IF($BC$3="４週",SUM(U37:AV37),IF($BC$3="暦月",SUM(U37:AY37),""))</f>
        <v>0</v>
      </c>
      <c r="BA37" s="2047"/>
      <c r="BB37" s="2048">
        <f>IF($BC$3="４週",AZ37/4,IF($BC$3="暦月",(AZ37/($BC$8/7)),""))</f>
        <v>0</v>
      </c>
      <c r="BC37" s="2047"/>
      <c r="BD37" s="2043"/>
      <c r="BE37" s="2044"/>
      <c r="BF37" s="2044"/>
      <c r="BG37" s="2044"/>
      <c r="BH37" s="2045"/>
    </row>
    <row r="38" spans="2:60" ht="20.25" customHeight="1" x14ac:dyDescent="0.15">
      <c r="B38" s="836"/>
      <c r="C38" s="2135"/>
      <c r="D38" s="2140"/>
      <c r="E38" s="2136"/>
      <c r="F38" s="690"/>
      <c r="G38" s="837">
        <f>C36</f>
        <v>0</v>
      </c>
      <c r="H38" s="2256"/>
      <c r="I38" s="2137"/>
      <c r="J38" s="2333"/>
      <c r="K38" s="2333"/>
      <c r="L38" s="2138"/>
      <c r="M38" s="2340"/>
      <c r="N38" s="2341"/>
      <c r="O38" s="2342"/>
      <c r="P38" s="838" t="s">
        <v>906</v>
      </c>
      <c r="Q38" s="854"/>
      <c r="R38" s="854"/>
      <c r="S38" s="840"/>
      <c r="T38" s="841"/>
      <c r="U38" s="557" t="str">
        <f>IF(U36="","",VLOOKUP(U36,'[5]シフト記号表（勤務時間帯）'!$D$6:$Z$47,23,FALSE))</f>
        <v/>
      </c>
      <c r="V38" s="558" t="str">
        <f>IF(V36="","",VLOOKUP(V36,'[5]シフト記号表（勤務時間帯）'!$D$6:$Z$47,23,FALSE))</f>
        <v/>
      </c>
      <c r="W38" s="558" t="str">
        <f>IF(W36="","",VLOOKUP(W36,'[5]シフト記号表（勤務時間帯）'!$D$6:$Z$47,23,FALSE))</f>
        <v/>
      </c>
      <c r="X38" s="558" t="str">
        <f>IF(X36="","",VLOOKUP(X36,'[5]シフト記号表（勤務時間帯）'!$D$6:$Z$47,23,FALSE))</f>
        <v/>
      </c>
      <c r="Y38" s="558" t="str">
        <f>IF(Y36="","",VLOOKUP(Y36,'[5]シフト記号表（勤務時間帯）'!$D$6:$Z$47,23,FALSE))</f>
        <v/>
      </c>
      <c r="Z38" s="558" t="str">
        <f>IF(Z36="","",VLOOKUP(Z36,'[5]シフト記号表（勤務時間帯）'!$D$6:$Z$47,23,FALSE))</f>
        <v/>
      </c>
      <c r="AA38" s="559" t="str">
        <f>IF(AA36="","",VLOOKUP(AA36,'[5]シフト記号表（勤務時間帯）'!$D$6:$Z$47,23,FALSE))</f>
        <v/>
      </c>
      <c r="AB38" s="557" t="str">
        <f>IF(AB36="","",VLOOKUP(AB36,'[5]シフト記号表（勤務時間帯）'!$D$6:$Z$47,23,FALSE))</f>
        <v/>
      </c>
      <c r="AC38" s="558" t="str">
        <f>IF(AC36="","",VLOOKUP(AC36,'[5]シフト記号表（勤務時間帯）'!$D$6:$Z$47,23,FALSE))</f>
        <v/>
      </c>
      <c r="AD38" s="558" t="str">
        <f>IF(AD36="","",VLOOKUP(AD36,'[5]シフト記号表（勤務時間帯）'!$D$6:$Z$47,23,FALSE))</f>
        <v/>
      </c>
      <c r="AE38" s="558" t="str">
        <f>IF(AE36="","",VLOOKUP(AE36,'[5]シフト記号表（勤務時間帯）'!$D$6:$Z$47,23,FALSE))</f>
        <v/>
      </c>
      <c r="AF38" s="558" t="str">
        <f>IF(AF36="","",VLOOKUP(AF36,'[5]シフト記号表（勤務時間帯）'!$D$6:$Z$47,23,FALSE))</f>
        <v/>
      </c>
      <c r="AG38" s="558" t="str">
        <f>IF(AG36="","",VLOOKUP(AG36,'[5]シフト記号表（勤務時間帯）'!$D$6:$Z$47,23,FALSE))</f>
        <v/>
      </c>
      <c r="AH38" s="559" t="str">
        <f>IF(AH36="","",VLOOKUP(AH36,'[5]シフト記号表（勤務時間帯）'!$D$6:$Z$47,23,FALSE))</f>
        <v/>
      </c>
      <c r="AI38" s="557" t="str">
        <f>IF(AI36="","",VLOOKUP(AI36,'[5]シフト記号表（勤務時間帯）'!$D$6:$Z$47,23,FALSE))</f>
        <v/>
      </c>
      <c r="AJ38" s="558" t="str">
        <f>IF(AJ36="","",VLOOKUP(AJ36,'[5]シフト記号表（勤務時間帯）'!$D$6:$Z$47,23,FALSE))</f>
        <v/>
      </c>
      <c r="AK38" s="558" t="str">
        <f>IF(AK36="","",VLOOKUP(AK36,'[5]シフト記号表（勤務時間帯）'!$D$6:$Z$47,23,FALSE))</f>
        <v/>
      </c>
      <c r="AL38" s="558" t="str">
        <f>IF(AL36="","",VLOOKUP(AL36,'[5]シフト記号表（勤務時間帯）'!$D$6:$Z$47,23,FALSE))</f>
        <v/>
      </c>
      <c r="AM38" s="558" t="str">
        <f>IF(AM36="","",VLOOKUP(AM36,'[5]シフト記号表（勤務時間帯）'!$D$6:$Z$47,23,FALSE))</f>
        <v/>
      </c>
      <c r="AN38" s="558" t="str">
        <f>IF(AN36="","",VLOOKUP(AN36,'[5]シフト記号表（勤務時間帯）'!$D$6:$Z$47,23,FALSE))</f>
        <v/>
      </c>
      <c r="AO38" s="559" t="str">
        <f>IF(AO36="","",VLOOKUP(AO36,'[5]シフト記号表（勤務時間帯）'!$D$6:$Z$47,23,FALSE))</f>
        <v/>
      </c>
      <c r="AP38" s="557" t="str">
        <f>IF(AP36="","",VLOOKUP(AP36,'[5]シフト記号表（勤務時間帯）'!$D$6:$Z$47,23,FALSE))</f>
        <v/>
      </c>
      <c r="AQ38" s="558" t="str">
        <f>IF(AQ36="","",VLOOKUP(AQ36,'[5]シフト記号表（勤務時間帯）'!$D$6:$Z$47,23,FALSE))</f>
        <v/>
      </c>
      <c r="AR38" s="558" t="str">
        <f>IF(AR36="","",VLOOKUP(AR36,'[5]シフト記号表（勤務時間帯）'!$D$6:$Z$47,23,FALSE))</f>
        <v/>
      </c>
      <c r="AS38" s="558" t="str">
        <f>IF(AS36="","",VLOOKUP(AS36,'[5]シフト記号表（勤務時間帯）'!$D$6:$Z$47,23,FALSE))</f>
        <v/>
      </c>
      <c r="AT38" s="558" t="str">
        <f>IF(AT36="","",VLOOKUP(AT36,'[5]シフト記号表（勤務時間帯）'!$D$6:$Z$47,23,FALSE))</f>
        <v/>
      </c>
      <c r="AU38" s="558" t="str">
        <f>IF(AU36="","",VLOOKUP(AU36,'[5]シフト記号表（勤務時間帯）'!$D$6:$Z$47,23,FALSE))</f>
        <v/>
      </c>
      <c r="AV38" s="559" t="str">
        <f>IF(AV36="","",VLOOKUP(AV36,'[5]シフト記号表（勤務時間帯）'!$D$6:$Z$47,23,FALSE))</f>
        <v/>
      </c>
      <c r="AW38" s="557" t="str">
        <f>IF(AW36="","",VLOOKUP(AW36,'[5]シフト記号表（勤務時間帯）'!$D$6:$Z$47,23,FALSE))</f>
        <v/>
      </c>
      <c r="AX38" s="558" t="str">
        <f>IF(AX36="","",VLOOKUP(AX36,'[5]シフト記号表（勤務時間帯）'!$D$6:$Z$47,23,FALSE))</f>
        <v/>
      </c>
      <c r="AY38" s="558" t="str">
        <f>IF(AY36="","",VLOOKUP(AY36,'[5]シフト記号表（勤務時間帯）'!$D$6:$Z$47,23,FALSE))</f>
        <v/>
      </c>
      <c r="AZ38" s="2132">
        <f>IF($BC$3="４週",SUM(U38:AV38),IF($BC$3="暦月",SUM(U38:AY38),""))</f>
        <v>0</v>
      </c>
      <c r="BA38" s="2133"/>
      <c r="BB38" s="2134">
        <f>IF($BC$3="４週",AZ38/4,IF($BC$3="暦月",(AZ38/($BC$8/7)),""))</f>
        <v>0</v>
      </c>
      <c r="BC38" s="2133"/>
      <c r="BD38" s="2129"/>
      <c r="BE38" s="2130"/>
      <c r="BF38" s="2130"/>
      <c r="BG38" s="2130"/>
      <c r="BH38" s="2131"/>
    </row>
    <row r="39" spans="2:60" ht="20.25" customHeight="1" x14ac:dyDescent="0.15">
      <c r="B39" s="842"/>
      <c r="C39" s="2121"/>
      <c r="D39" s="2126"/>
      <c r="E39" s="2122"/>
      <c r="F39" s="689"/>
      <c r="G39" s="552"/>
      <c r="H39" s="2353"/>
      <c r="I39" s="2123"/>
      <c r="J39" s="2331"/>
      <c r="K39" s="2331"/>
      <c r="L39" s="2124"/>
      <c r="M39" s="2334"/>
      <c r="N39" s="2335"/>
      <c r="O39" s="2336"/>
      <c r="P39" s="844" t="s">
        <v>887</v>
      </c>
      <c r="Q39" s="845"/>
      <c r="R39" s="845"/>
      <c r="S39" s="846"/>
      <c r="T39" s="847"/>
      <c r="U39" s="848"/>
      <c r="V39" s="849"/>
      <c r="W39" s="849"/>
      <c r="X39" s="849"/>
      <c r="Y39" s="849"/>
      <c r="Z39" s="849"/>
      <c r="AA39" s="850"/>
      <c r="AB39" s="848"/>
      <c r="AC39" s="849"/>
      <c r="AD39" s="849"/>
      <c r="AE39" s="849"/>
      <c r="AF39" s="849"/>
      <c r="AG39" s="849"/>
      <c r="AH39" s="850"/>
      <c r="AI39" s="848"/>
      <c r="AJ39" s="849"/>
      <c r="AK39" s="849"/>
      <c r="AL39" s="849"/>
      <c r="AM39" s="849"/>
      <c r="AN39" s="849"/>
      <c r="AO39" s="850"/>
      <c r="AP39" s="848"/>
      <c r="AQ39" s="849"/>
      <c r="AR39" s="849"/>
      <c r="AS39" s="849"/>
      <c r="AT39" s="849"/>
      <c r="AU39" s="849"/>
      <c r="AV39" s="850"/>
      <c r="AW39" s="848"/>
      <c r="AX39" s="849"/>
      <c r="AY39" s="849"/>
      <c r="AZ39" s="2343"/>
      <c r="BA39" s="2344"/>
      <c r="BB39" s="2351"/>
      <c r="BC39" s="2344"/>
      <c r="BD39" s="2118"/>
      <c r="BE39" s="2119"/>
      <c r="BF39" s="2119"/>
      <c r="BG39" s="2119"/>
      <c r="BH39" s="2120"/>
    </row>
    <row r="40" spans="2:60" ht="20.25" customHeight="1" x14ac:dyDescent="0.15">
      <c r="B40" s="684">
        <f>B37+1</f>
        <v>7</v>
      </c>
      <c r="C40" s="2053"/>
      <c r="D40" s="2062"/>
      <c r="E40" s="2054"/>
      <c r="F40" s="689">
        <f>C39</f>
        <v>0</v>
      </c>
      <c r="G40" s="552"/>
      <c r="H40" s="2191"/>
      <c r="I40" s="2057"/>
      <c r="J40" s="2332"/>
      <c r="K40" s="2332"/>
      <c r="L40" s="2058"/>
      <c r="M40" s="2337"/>
      <c r="N40" s="2338"/>
      <c r="O40" s="2339"/>
      <c r="P40" s="832" t="s">
        <v>905</v>
      </c>
      <c r="Q40" s="833"/>
      <c r="R40" s="833"/>
      <c r="S40" s="834"/>
      <c r="T40" s="835"/>
      <c r="U40" s="553" t="str">
        <f>IF(U39="","",VLOOKUP(U39,'[5]シフト記号表（勤務時間帯）'!$D$6:$X$47,21,FALSE))</f>
        <v/>
      </c>
      <c r="V40" s="554" t="str">
        <f>IF(V39="","",VLOOKUP(V39,'[5]シフト記号表（勤務時間帯）'!$D$6:$X$47,21,FALSE))</f>
        <v/>
      </c>
      <c r="W40" s="554" t="str">
        <f>IF(W39="","",VLOOKUP(W39,'[5]シフト記号表（勤務時間帯）'!$D$6:$X$47,21,FALSE))</f>
        <v/>
      </c>
      <c r="X40" s="554" t="str">
        <f>IF(X39="","",VLOOKUP(X39,'[5]シフト記号表（勤務時間帯）'!$D$6:$X$47,21,FALSE))</f>
        <v/>
      </c>
      <c r="Y40" s="554" t="str">
        <f>IF(Y39="","",VLOOKUP(Y39,'[5]シフト記号表（勤務時間帯）'!$D$6:$X$47,21,FALSE))</f>
        <v/>
      </c>
      <c r="Z40" s="554" t="str">
        <f>IF(Z39="","",VLOOKUP(Z39,'[5]シフト記号表（勤務時間帯）'!$D$6:$X$47,21,FALSE))</f>
        <v/>
      </c>
      <c r="AA40" s="555" t="str">
        <f>IF(AA39="","",VLOOKUP(AA39,'[5]シフト記号表（勤務時間帯）'!$D$6:$X$47,21,FALSE))</f>
        <v/>
      </c>
      <c r="AB40" s="553" t="str">
        <f>IF(AB39="","",VLOOKUP(AB39,'[5]シフト記号表（勤務時間帯）'!$D$6:$X$47,21,FALSE))</f>
        <v/>
      </c>
      <c r="AC40" s="554" t="str">
        <f>IF(AC39="","",VLOOKUP(AC39,'[5]シフト記号表（勤務時間帯）'!$D$6:$X$47,21,FALSE))</f>
        <v/>
      </c>
      <c r="AD40" s="554" t="str">
        <f>IF(AD39="","",VLOOKUP(AD39,'[5]シフト記号表（勤務時間帯）'!$D$6:$X$47,21,FALSE))</f>
        <v/>
      </c>
      <c r="AE40" s="554" t="str">
        <f>IF(AE39="","",VLOOKUP(AE39,'[5]シフト記号表（勤務時間帯）'!$D$6:$X$47,21,FALSE))</f>
        <v/>
      </c>
      <c r="AF40" s="554" t="str">
        <f>IF(AF39="","",VLOOKUP(AF39,'[5]シフト記号表（勤務時間帯）'!$D$6:$X$47,21,FALSE))</f>
        <v/>
      </c>
      <c r="AG40" s="554" t="str">
        <f>IF(AG39="","",VLOOKUP(AG39,'[5]シフト記号表（勤務時間帯）'!$D$6:$X$47,21,FALSE))</f>
        <v/>
      </c>
      <c r="AH40" s="555" t="str">
        <f>IF(AH39="","",VLOOKUP(AH39,'[5]シフト記号表（勤務時間帯）'!$D$6:$X$47,21,FALSE))</f>
        <v/>
      </c>
      <c r="AI40" s="553" t="str">
        <f>IF(AI39="","",VLOOKUP(AI39,'[5]シフト記号表（勤務時間帯）'!$D$6:$X$47,21,FALSE))</f>
        <v/>
      </c>
      <c r="AJ40" s="554" t="str">
        <f>IF(AJ39="","",VLOOKUP(AJ39,'[5]シフト記号表（勤務時間帯）'!$D$6:$X$47,21,FALSE))</f>
        <v/>
      </c>
      <c r="AK40" s="554" t="str">
        <f>IF(AK39="","",VLOOKUP(AK39,'[5]シフト記号表（勤務時間帯）'!$D$6:$X$47,21,FALSE))</f>
        <v/>
      </c>
      <c r="AL40" s="554" t="str">
        <f>IF(AL39="","",VLOOKUP(AL39,'[5]シフト記号表（勤務時間帯）'!$D$6:$X$47,21,FALSE))</f>
        <v/>
      </c>
      <c r="AM40" s="554" t="str">
        <f>IF(AM39="","",VLOOKUP(AM39,'[5]シフト記号表（勤務時間帯）'!$D$6:$X$47,21,FALSE))</f>
        <v/>
      </c>
      <c r="AN40" s="554" t="str">
        <f>IF(AN39="","",VLOOKUP(AN39,'[5]シフト記号表（勤務時間帯）'!$D$6:$X$47,21,FALSE))</f>
        <v/>
      </c>
      <c r="AO40" s="555" t="str">
        <f>IF(AO39="","",VLOOKUP(AO39,'[5]シフト記号表（勤務時間帯）'!$D$6:$X$47,21,FALSE))</f>
        <v/>
      </c>
      <c r="AP40" s="553" t="str">
        <f>IF(AP39="","",VLOOKUP(AP39,'[5]シフト記号表（勤務時間帯）'!$D$6:$X$47,21,FALSE))</f>
        <v/>
      </c>
      <c r="AQ40" s="554" t="str">
        <f>IF(AQ39="","",VLOOKUP(AQ39,'[5]シフト記号表（勤務時間帯）'!$D$6:$X$47,21,FALSE))</f>
        <v/>
      </c>
      <c r="AR40" s="554" t="str">
        <f>IF(AR39="","",VLOOKUP(AR39,'[5]シフト記号表（勤務時間帯）'!$D$6:$X$47,21,FALSE))</f>
        <v/>
      </c>
      <c r="AS40" s="554" t="str">
        <f>IF(AS39="","",VLOOKUP(AS39,'[5]シフト記号表（勤務時間帯）'!$D$6:$X$47,21,FALSE))</f>
        <v/>
      </c>
      <c r="AT40" s="554" t="str">
        <f>IF(AT39="","",VLOOKUP(AT39,'[5]シフト記号表（勤務時間帯）'!$D$6:$X$47,21,FALSE))</f>
        <v/>
      </c>
      <c r="AU40" s="554" t="str">
        <f>IF(AU39="","",VLOOKUP(AU39,'[5]シフト記号表（勤務時間帯）'!$D$6:$X$47,21,FALSE))</f>
        <v/>
      </c>
      <c r="AV40" s="555" t="str">
        <f>IF(AV39="","",VLOOKUP(AV39,'[5]シフト記号表（勤務時間帯）'!$D$6:$X$47,21,FALSE))</f>
        <v/>
      </c>
      <c r="AW40" s="553" t="str">
        <f>IF(AW39="","",VLOOKUP(AW39,'[5]シフト記号表（勤務時間帯）'!$D$6:$X$47,21,FALSE))</f>
        <v/>
      </c>
      <c r="AX40" s="554" t="str">
        <f>IF(AX39="","",VLOOKUP(AX39,'[5]シフト記号表（勤務時間帯）'!$D$6:$X$47,21,FALSE))</f>
        <v/>
      </c>
      <c r="AY40" s="554" t="str">
        <f>IF(AY39="","",VLOOKUP(AY39,'[5]シフト記号表（勤務時間帯）'!$D$6:$X$47,21,FALSE))</f>
        <v/>
      </c>
      <c r="AZ40" s="2046">
        <f>IF($BC$3="４週",SUM(U40:AV40),IF($BC$3="暦月",SUM(U40:AY40),""))</f>
        <v>0</v>
      </c>
      <c r="BA40" s="2047"/>
      <c r="BB40" s="2048">
        <f>IF($BC$3="４週",AZ40/4,IF($BC$3="暦月",(AZ40/($BC$8/7)),""))</f>
        <v>0</v>
      </c>
      <c r="BC40" s="2047"/>
      <c r="BD40" s="2043"/>
      <c r="BE40" s="2044"/>
      <c r="BF40" s="2044"/>
      <c r="BG40" s="2044"/>
      <c r="BH40" s="2045"/>
    </row>
    <row r="41" spans="2:60" ht="20.25" customHeight="1" x14ac:dyDescent="0.15">
      <c r="B41" s="836"/>
      <c r="C41" s="2135"/>
      <c r="D41" s="2140"/>
      <c r="E41" s="2136"/>
      <c r="F41" s="690"/>
      <c r="G41" s="837">
        <f>C39</f>
        <v>0</v>
      </c>
      <c r="H41" s="2256"/>
      <c r="I41" s="2137"/>
      <c r="J41" s="2333"/>
      <c r="K41" s="2333"/>
      <c r="L41" s="2138"/>
      <c r="M41" s="2340"/>
      <c r="N41" s="2341"/>
      <c r="O41" s="2342"/>
      <c r="P41" s="838" t="s">
        <v>906</v>
      </c>
      <c r="Q41" s="851"/>
      <c r="R41" s="851"/>
      <c r="S41" s="852"/>
      <c r="T41" s="853"/>
      <c r="U41" s="557" t="str">
        <f>IF(U39="","",VLOOKUP(U39,'[5]シフト記号表（勤務時間帯）'!$D$6:$Z$47,23,FALSE))</f>
        <v/>
      </c>
      <c r="V41" s="558" t="str">
        <f>IF(V39="","",VLOOKUP(V39,'[5]シフト記号表（勤務時間帯）'!$D$6:$Z$47,23,FALSE))</f>
        <v/>
      </c>
      <c r="W41" s="558" t="str">
        <f>IF(W39="","",VLOOKUP(W39,'[5]シフト記号表（勤務時間帯）'!$D$6:$Z$47,23,FALSE))</f>
        <v/>
      </c>
      <c r="X41" s="558" t="str">
        <f>IF(X39="","",VLOOKUP(X39,'[5]シフト記号表（勤務時間帯）'!$D$6:$Z$47,23,FALSE))</f>
        <v/>
      </c>
      <c r="Y41" s="558" t="str">
        <f>IF(Y39="","",VLOOKUP(Y39,'[5]シフト記号表（勤務時間帯）'!$D$6:$Z$47,23,FALSE))</f>
        <v/>
      </c>
      <c r="Z41" s="558" t="str">
        <f>IF(Z39="","",VLOOKUP(Z39,'[5]シフト記号表（勤務時間帯）'!$D$6:$Z$47,23,FALSE))</f>
        <v/>
      </c>
      <c r="AA41" s="559" t="str">
        <f>IF(AA39="","",VLOOKUP(AA39,'[5]シフト記号表（勤務時間帯）'!$D$6:$Z$47,23,FALSE))</f>
        <v/>
      </c>
      <c r="AB41" s="557" t="str">
        <f>IF(AB39="","",VLOOKUP(AB39,'[5]シフト記号表（勤務時間帯）'!$D$6:$Z$47,23,FALSE))</f>
        <v/>
      </c>
      <c r="AC41" s="558" t="str">
        <f>IF(AC39="","",VLOOKUP(AC39,'[5]シフト記号表（勤務時間帯）'!$D$6:$Z$47,23,FALSE))</f>
        <v/>
      </c>
      <c r="AD41" s="558" t="str">
        <f>IF(AD39="","",VLOOKUP(AD39,'[5]シフト記号表（勤務時間帯）'!$D$6:$Z$47,23,FALSE))</f>
        <v/>
      </c>
      <c r="AE41" s="558" t="str">
        <f>IF(AE39="","",VLOOKUP(AE39,'[5]シフト記号表（勤務時間帯）'!$D$6:$Z$47,23,FALSE))</f>
        <v/>
      </c>
      <c r="AF41" s="558" t="str">
        <f>IF(AF39="","",VLOOKUP(AF39,'[5]シフト記号表（勤務時間帯）'!$D$6:$Z$47,23,FALSE))</f>
        <v/>
      </c>
      <c r="AG41" s="558" t="str">
        <f>IF(AG39="","",VLOOKUP(AG39,'[5]シフト記号表（勤務時間帯）'!$D$6:$Z$47,23,FALSE))</f>
        <v/>
      </c>
      <c r="AH41" s="559" t="str">
        <f>IF(AH39="","",VLOOKUP(AH39,'[5]シフト記号表（勤務時間帯）'!$D$6:$Z$47,23,FALSE))</f>
        <v/>
      </c>
      <c r="AI41" s="557" t="str">
        <f>IF(AI39="","",VLOOKUP(AI39,'[5]シフト記号表（勤務時間帯）'!$D$6:$Z$47,23,FALSE))</f>
        <v/>
      </c>
      <c r="AJ41" s="558" t="str">
        <f>IF(AJ39="","",VLOOKUP(AJ39,'[5]シフト記号表（勤務時間帯）'!$D$6:$Z$47,23,FALSE))</f>
        <v/>
      </c>
      <c r="AK41" s="558" t="str">
        <f>IF(AK39="","",VLOOKUP(AK39,'[5]シフト記号表（勤務時間帯）'!$D$6:$Z$47,23,FALSE))</f>
        <v/>
      </c>
      <c r="AL41" s="558" t="str">
        <f>IF(AL39="","",VLOOKUP(AL39,'[5]シフト記号表（勤務時間帯）'!$D$6:$Z$47,23,FALSE))</f>
        <v/>
      </c>
      <c r="AM41" s="558" t="str">
        <f>IF(AM39="","",VLOOKUP(AM39,'[5]シフト記号表（勤務時間帯）'!$D$6:$Z$47,23,FALSE))</f>
        <v/>
      </c>
      <c r="AN41" s="558" t="str">
        <f>IF(AN39="","",VLOOKUP(AN39,'[5]シフト記号表（勤務時間帯）'!$D$6:$Z$47,23,FALSE))</f>
        <v/>
      </c>
      <c r="AO41" s="559" t="str">
        <f>IF(AO39="","",VLOOKUP(AO39,'[5]シフト記号表（勤務時間帯）'!$D$6:$Z$47,23,FALSE))</f>
        <v/>
      </c>
      <c r="AP41" s="557" t="str">
        <f>IF(AP39="","",VLOOKUP(AP39,'[5]シフト記号表（勤務時間帯）'!$D$6:$Z$47,23,FALSE))</f>
        <v/>
      </c>
      <c r="AQ41" s="558" t="str">
        <f>IF(AQ39="","",VLOOKUP(AQ39,'[5]シフト記号表（勤務時間帯）'!$D$6:$Z$47,23,FALSE))</f>
        <v/>
      </c>
      <c r="AR41" s="558" t="str">
        <f>IF(AR39="","",VLOOKUP(AR39,'[5]シフト記号表（勤務時間帯）'!$D$6:$Z$47,23,FALSE))</f>
        <v/>
      </c>
      <c r="AS41" s="558" t="str">
        <f>IF(AS39="","",VLOOKUP(AS39,'[5]シフト記号表（勤務時間帯）'!$D$6:$Z$47,23,FALSE))</f>
        <v/>
      </c>
      <c r="AT41" s="558" t="str">
        <f>IF(AT39="","",VLOOKUP(AT39,'[5]シフト記号表（勤務時間帯）'!$D$6:$Z$47,23,FALSE))</f>
        <v/>
      </c>
      <c r="AU41" s="558" t="str">
        <f>IF(AU39="","",VLOOKUP(AU39,'[5]シフト記号表（勤務時間帯）'!$D$6:$Z$47,23,FALSE))</f>
        <v/>
      </c>
      <c r="AV41" s="559" t="str">
        <f>IF(AV39="","",VLOOKUP(AV39,'[5]シフト記号表（勤務時間帯）'!$D$6:$Z$47,23,FALSE))</f>
        <v/>
      </c>
      <c r="AW41" s="557" t="str">
        <f>IF(AW39="","",VLOOKUP(AW39,'[5]シフト記号表（勤務時間帯）'!$D$6:$Z$47,23,FALSE))</f>
        <v/>
      </c>
      <c r="AX41" s="558" t="str">
        <f>IF(AX39="","",VLOOKUP(AX39,'[5]シフト記号表（勤務時間帯）'!$D$6:$Z$47,23,FALSE))</f>
        <v/>
      </c>
      <c r="AY41" s="558" t="str">
        <f>IF(AY39="","",VLOOKUP(AY39,'[5]シフト記号表（勤務時間帯）'!$D$6:$Z$47,23,FALSE))</f>
        <v/>
      </c>
      <c r="AZ41" s="2132">
        <f>IF($BC$3="４週",SUM(U41:AV41),IF($BC$3="暦月",SUM(U41:AY41),""))</f>
        <v>0</v>
      </c>
      <c r="BA41" s="2133"/>
      <c r="BB41" s="2134">
        <f>IF($BC$3="４週",AZ41/4,IF($BC$3="暦月",(AZ41/($BC$8/7)),""))</f>
        <v>0</v>
      </c>
      <c r="BC41" s="2133"/>
      <c r="BD41" s="2129"/>
      <c r="BE41" s="2130"/>
      <c r="BF41" s="2130"/>
      <c r="BG41" s="2130"/>
      <c r="BH41" s="2131"/>
    </row>
    <row r="42" spans="2:60" ht="20.25" customHeight="1" x14ac:dyDescent="0.15">
      <c r="B42" s="842"/>
      <c r="C42" s="2121"/>
      <c r="D42" s="2126"/>
      <c r="E42" s="2122"/>
      <c r="F42" s="689"/>
      <c r="G42" s="552"/>
      <c r="H42" s="2353"/>
      <c r="I42" s="2123"/>
      <c r="J42" s="2331"/>
      <c r="K42" s="2331"/>
      <c r="L42" s="2124"/>
      <c r="M42" s="2334"/>
      <c r="N42" s="2335"/>
      <c r="O42" s="2336"/>
      <c r="P42" s="844" t="s">
        <v>887</v>
      </c>
      <c r="Q42" s="845"/>
      <c r="R42" s="845"/>
      <c r="S42" s="846"/>
      <c r="T42" s="847"/>
      <c r="U42" s="848"/>
      <c r="V42" s="849"/>
      <c r="W42" s="849"/>
      <c r="X42" s="849"/>
      <c r="Y42" s="849"/>
      <c r="Z42" s="849"/>
      <c r="AA42" s="850"/>
      <c r="AB42" s="848"/>
      <c r="AC42" s="849"/>
      <c r="AD42" s="849"/>
      <c r="AE42" s="849"/>
      <c r="AF42" s="849"/>
      <c r="AG42" s="849"/>
      <c r="AH42" s="850"/>
      <c r="AI42" s="848"/>
      <c r="AJ42" s="849"/>
      <c r="AK42" s="849"/>
      <c r="AL42" s="849"/>
      <c r="AM42" s="849"/>
      <c r="AN42" s="849"/>
      <c r="AO42" s="850"/>
      <c r="AP42" s="848"/>
      <c r="AQ42" s="849"/>
      <c r="AR42" s="849"/>
      <c r="AS42" s="849"/>
      <c r="AT42" s="849"/>
      <c r="AU42" s="849"/>
      <c r="AV42" s="850"/>
      <c r="AW42" s="848"/>
      <c r="AX42" s="849"/>
      <c r="AY42" s="849"/>
      <c r="AZ42" s="2343"/>
      <c r="BA42" s="2344"/>
      <c r="BB42" s="2351"/>
      <c r="BC42" s="2344"/>
      <c r="BD42" s="2118"/>
      <c r="BE42" s="2119"/>
      <c r="BF42" s="2119"/>
      <c r="BG42" s="2119"/>
      <c r="BH42" s="2120"/>
    </row>
    <row r="43" spans="2:60" ht="20.25" customHeight="1" x14ac:dyDescent="0.15">
      <c r="B43" s="684">
        <f>B40+1</f>
        <v>8</v>
      </c>
      <c r="C43" s="2053"/>
      <c r="D43" s="2062"/>
      <c r="E43" s="2054"/>
      <c r="F43" s="689">
        <f>C42</f>
        <v>0</v>
      </c>
      <c r="G43" s="552"/>
      <c r="H43" s="2191"/>
      <c r="I43" s="2057"/>
      <c r="J43" s="2332"/>
      <c r="K43" s="2332"/>
      <c r="L43" s="2058"/>
      <c r="M43" s="2337"/>
      <c r="N43" s="2338"/>
      <c r="O43" s="2339"/>
      <c r="P43" s="832" t="s">
        <v>905</v>
      </c>
      <c r="Q43" s="833"/>
      <c r="R43" s="833"/>
      <c r="S43" s="834"/>
      <c r="T43" s="835"/>
      <c r="U43" s="553" t="str">
        <f>IF(U42="","",VLOOKUP(U42,'[5]シフト記号表（勤務時間帯）'!$D$6:$X$47,21,FALSE))</f>
        <v/>
      </c>
      <c r="V43" s="554" t="str">
        <f>IF(V42="","",VLOOKUP(V42,'[5]シフト記号表（勤務時間帯）'!$D$6:$X$47,21,FALSE))</f>
        <v/>
      </c>
      <c r="W43" s="554" t="str">
        <f>IF(W42="","",VLOOKUP(W42,'[5]シフト記号表（勤務時間帯）'!$D$6:$X$47,21,FALSE))</f>
        <v/>
      </c>
      <c r="X43" s="554" t="str">
        <f>IF(X42="","",VLOOKUP(X42,'[5]シフト記号表（勤務時間帯）'!$D$6:$X$47,21,FALSE))</f>
        <v/>
      </c>
      <c r="Y43" s="554" t="str">
        <f>IF(Y42="","",VLOOKUP(Y42,'[5]シフト記号表（勤務時間帯）'!$D$6:$X$47,21,FALSE))</f>
        <v/>
      </c>
      <c r="Z43" s="554" t="str">
        <f>IF(Z42="","",VLOOKUP(Z42,'[5]シフト記号表（勤務時間帯）'!$D$6:$X$47,21,FALSE))</f>
        <v/>
      </c>
      <c r="AA43" s="555" t="str">
        <f>IF(AA42="","",VLOOKUP(AA42,'[5]シフト記号表（勤務時間帯）'!$D$6:$X$47,21,FALSE))</f>
        <v/>
      </c>
      <c r="AB43" s="553" t="str">
        <f>IF(AB42="","",VLOOKUP(AB42,'[5]シフト記号表（勤務時間帯）'!$D$6:$X$47,21,FALSE))</f>
        <v/>
      </c>
      <c r="AC43" s="554" t="str">
        <f>IF(AC42="","",VLOOKUP(AC42,'[5]シフト記号表（勤務時間帯）'!$D$6:$X$47,21,FALSE))</f>
        <v/>
      </c>
      <c r="AD43" s="554" t="str">
        <f>IF(AD42="","",VLOOKUP(AD42,'[5]シフト記号表（勤務時間帯）'!$D$6:$X$47,21,FALSE))</f>
        <v/>
      </c>
      <c r="AE43" s="554" t="str">
        <f>IF(AE42="","",VLOOKUP(AE42,'[5]シフト記号表（勤務時間帯）'!$D$6:$X$47,21,FALSE))</f>
        <v/>
      </c>
      <c r="AF43" s="554" t="str">
        <f>IF(AF42="","",VLOOKUP(AF42,'[5]シフト記号表（勤務時間帯）'!$D$6:$X$47,21,FALSE))</f>
        <v/>
      </c>
      <c r="AG43" s="554" t="str">
        <f>IF(AG42="","",VLOOKUP(AG42,'[5]シフト記号表（勤務時間帯）'!$D$6:$X$47,21,FALSE))</f>
        <v/>
      </c>
      <c r="AH43" s="555" t="str">
        <f>IF(AH42="","",VLOOKUP(AH42,'[5]シフト記号表（勤務時間帯）'!$D$6:$X$47,21,FALSE))</f>
        <v/>
      </c>
      <c r="AI43" s="553" t="str">
        <f>IF(AI42="","",VLOOKUP(AI42,'[5]シフト記号表（勤務時間帯）'!$D$6:$X$47,21,FALSE))</f>
        <v/>
      </c>
      <c r="AJ43" s="554" t="str">
        <f>IF(AJ42="","",VLOOKUP(AJ42,'[5]シフト記号表（勤務時間帯）'!$D$6:$X$47,21,FALSE))</f>
        <v/>
      </c>
      <c r="AK43" s="554" t="str">
        <f>IF(AK42="","",VLOOKUP(AK42,'[5]シフト記号表（勤務時間帯）'!$D$6:$X$47,21,FALSE))</f>
        <v/>
      </c>
      <c r="AL43" s="554" t="str">
        <f>IF(AL42="","",VLOOKUP(AL42,'[5]シフト記号表（勤務時間帯）'!$D$6:$X$47,21,FALSE))</f>
        <v/>
      </c>
      <c r="AM43" s="554" t="str">
        <f>IF(AM42="","",VLOOKUP(AM42,'[5]シフト記号表（勤務時間帯）'!$D$6:$X$47,21,FALSE))</f>
        <v/>
      </c>
      <c r="AN43" s="554" t="str">
        <f>IF(AN42="","",VLOOKUP(AN42,'[5]シフト記号表（勤務時間帯）'!$D$6:$X$47,21,FALSE))</f>
        <v/>
      </c>
      <c r="AO43" s="555" t="str">
        <f>IF(AO42="","",VLOOKUP(AO42,'[5]シフト記号表（勤務時間帯）'!$D$6:$X$47,21,FALSE))</f>
        <v/>
      </c>
      <c r="AP43" s="553" t="str">
        <f>IF(AP42="","",VLOOKUP(AP42,'[5]シフト記号表（勤務時間帯）'!$D$6:$X$47,21,FALSE))</f>
        <v/>
      </c>
      <c r="AQ43" s="554" t="str">
        <f>IF(AQ42="","",VLOOKUP(AQ42,'[5]シフト記号表（勤務時間帯）'!$D$6:$X$47,21,FALSE))</f>
        <v/>
      </c>
      <c r="AR43" s="554" t="str">
        <f>IF(AR42="","",VLOOKUP(AR42,'[5]シフト記号表（勤務時間帯）'!$D$6:$X$47,21,FALSE))</f>
        <v/>
      </c>
      <c r="AS43" s="554" t="str">
        <f>IF(AS42="","",VLOOKUP(AS42,'[5]シフト記号表（勤務時間帯）'!$D$6:$X$47,21,FALSE))</f>
        <v/>
      </c>
      <c r="AT43" s="554" t="str">
        <f>IF(AT42="","",VLOOKUP(AT42,'[5]シフト記号表（勤務時間帯）'!$D$6:$X$47,21,FALSE))</f>
        <v/>
      </c>
      <c r="AU43" s="554" t="str">
        <f>IF(AU42="","",VLOOKUP(AU42,'[5]シフト記号表（勤務時間帯）'!$D$6:$X$47,21,FALSE))</f>
        <v/>
      </c>
      <c r="AV43" s="555" t="str">
        <f>IF(AV42="","",VLOOKUP(AV42,'[5]シフト記号表（勤務時間帯）'!$D$6:$X$47,21,FALSE))</f>
        <v/>
      </c>
      <c r="AW43" s="553" t="str">
        <f>IF(AW42="","",VLOOKUP(AW42,'[5]シフト記号表（勤務時間帯）'!$D$6:$X$47,21,FALSE))</f>
        <v/>
      </c>
      <c r="AX43" s="554" t="str">
        <f>IF(AX42="","",VLOOKUP(AX42,'[5]シフト記号表（勤務時間帯）'!$D$6:$X$47,21,FALSE))</f>
        <v/>
      </c>
      <c r="AY43" s="554" t="str">
        <f>IF(AY42="","",VLOOKUP(AY42,'[5]シフト記号表（勤務時間帯）'!$D$6:$X$47,21,FALSE))</f>
        <v/>
      </c>
      <c r="AZ43" s="2046">
        <f>IF($BC$3="４週",SUM(U43:AV43),IF($BC$3="暦月",SUM(U43:AY43),""))</f>
        <v>0</v>
      </c>
      <c r="BA43" s="2047"/>
      <c r="BB43" s="2048">
        <f>IF($BC$3="４週",AZ43/4,IF($BC$3="暦月",(AZ43/($BC$8/7)),""))</f>
        <v>0</v>
      </c>
      <c r="BC43" s="2047"/>
      <c r="BD43" s="2043"/>
      <c r="BE43" s="2044"/>
      <c r="BF43" s="2044"/>
      <c r="BG43" s="2044"/>
      <c r="BH43" s="2045"/>
    </row>
    <row r="44" spans="2:60" ht="20.25" customHeight="1" x14ac:dyDescent="0.15">
      <c r="B44" s="836"/>
      <c r="C44" s="2135"/>
      <c r="D44" s="2140"/>
      <c r="E44" s="2136"/>
      <c r="F44" s="690"/>
      <c r="G44" s="837">
        <f>C42</f>
        <v>0</v>
      </c>
      <c r="H44" s="2256"/>
      <c r="I44" s="2137"/>
      <c r="J44" s="2333"/>
      <c r="K44" s="2333"/>
      <c r="L44" s="2138"/>
      <c r="M44" s="2340"/>
      <c r="N44" s="2341"/>
      <c r="O44" s="2342"/>
      <c r="P44" s="838" t="s">
        <v>906</v>
      </c>
      <c r="Q44" s="854"/>
      <c r="R44" s="854"/>
      <c r="S44" s="840"/>
      <c r="T44" s="841"/>
      <c r="U44" s="557" t="str">
        <f>IF(U42="","",VLOOKUP(U42,'[5]シフト記号表（勤務時間帯）'!$D$6:$Z$47,23,FALSE))</f>
        <v/>
      </c>
      <c r="V44" s="558" t="str">
        <f>IF(V42="","",VLOOKUP(V42,'[5]シフト記号表（勤務時間帯）'!$D$6:$Z$47,23,FALSE))</f>
        <v/>
      </c>
      <c r="W44" s="558" t="str">
        <f>IF(W42="","",VLOOKUP(W42,'[5]シフト記号表（勤務時間帯）'!$D$6:$Z$47,23,FALSE))</f>
        <v/>
      </c>
      <c r="X44" s="558" t="str">
        <f>IF(X42="","",VLOOKUP(X42,'[5]シフト記号表（勤務時間帯）'!$D$6:$Z$47,23,FALSE))</f>
        <v/>
      </c>
      <c r="Y44" s="558" t="str">
        <f>IF(Y42="","",VLOOKUP(Y42,'[5]シフト記号表（勤務時間帯）'!$D$6:$Z$47,23,FALSE))</f>
        <v/>
      </c>
      <c r="Z44" s="558" t="str">
        <f>IF(Z42="","",VLOOKUP(Z42,'[5]シフト記号表（勤務時間帯）'!$D$6:$Z$47,23,FALSE))</f>
        <v/>
      </c>
      <c r="AA44" s="559" t="str">
        <f>IF(AA42="","",VLOOKUP(AA42,'[5]シフト記号表（勤務時間帯）'!$D$6:$Z$47,23,FALSE))</f>
        <v/>
      </c>
      <c r="AB44" s="557" t="str">
        <f>IF(AB42="","",VLOOKUP(AB42,'[5]シフト記号表（勤務時間帯）'!$D$6:$Z$47,23,FALSE))</f>
        <v/>
      </c>
      <c r="AC44" s="558" t="str">
        <f>IF(AC42="","",VLOOKUP(AC42,'[5]シフト記号表（勤務時間帯）'!$D$6:$Z$47,23,FALSE))</f>
        <v/>
      </c>
      <c r="AD44" s="558" t="str">
        <f>IF(AD42="","",VLOOKUP(AD42,'[5]シフト記号表（勤務時間帯）'!$D$6:$Z$47,23,FALSE))</f>
        <v/>
      </c>
      <c r="AE44" s="558" t="str">
        <f>IF(AE42="","",VLOOKUP(AE42,'[5]シフト記号表（勤務時間帯）'!$D$6:$Z$47,23,FALSE))</f>
        <v/>
      </c>
      <c r="AF44" s="558" t="str">
        <f>IF(AF42="","",VLOOKUP(AF42,'[5]シフト記号表（勤務時間帯）'!$D$6:$Z$47,23,FALSE))</f>
        <v/>
      </c>
      <c r="AG44" s="558" t="str">
        <f>IF(AG42="","",VLOOKUP(AG42,'[5]シフト記号表（勤務時間帯）'!$D$6:$Z$47,23,FALSE))</f>
        <v/>
      </c>
      <c r="AH44" s="559" t="str">
        <f>IF(AH42="","",VLOOKUP(AH42,'[5]シフト記号表（勤務時間帯）'!$D$6:$Z$47,23,FALSE))</f>
        <v/>
      </c>
      <c r="AI44" s="557" t="str">
        <f>IF(AI42="","",VLOOKUP(AI42,'[5]シフト記号表（勤務時間帯）'!$D$6:$Z$47,23,FALSE))</f>
        <v/>
      </c>
      <c r="AJ44" s="558" t="str">
        <f>IF(AJ42="","",VLOOKUP(AJ42,'[5]シフト記号表（勤務時間帯）'!$D$6:$Z$47,23,FALSE))</f>
        <v/>
      </c>
      <c r="AK44" s="558" t="str">
        <f>IF(AK42="","",VLOOKUP(AK42,'[5]シフト記号表（勤務時間帯）'!$D$6:$Z$47,23,FALSE))</f>
        <v/>
      </c>
      <c r="AL44" s="558" t="str">
        <f>IF(AL42="","",VLOOKUP(AL42,'[5]シフト記号表（勤務時間帯）'!$D$6:$Z$47,23,FALSE))</f>
        <v/>
      </c>
      <c r="AM44" s="558" t="str">
        <f>IF(AM42="","",VLOOKUP(AM42,'[5]シフト記号表（勤務時間帯）'!$D$6:$Z$47,23,FALSE))</f>
        <v/>
      </c>
      <c r="AN44" s="558" t="str">
        <f>IF(AN42="","",VLOOKUP(AN42,'[5]シフト記号表（勤務時間帯）'!$D$6:$Z$47,23,FALSE))</f>
        <v/>
      </c>
      <c r="AO44" s="559" t="str">
        <f>IF(AO42="","",VLOOKUP(AO42,'[5]シフト記号表（勤務時間帯）'!$D$6:$Z$47,23,FALSE))</f>
        <v/>
      </c>
      <c r="AP44" s="557" t="str">
        <f>IF(AP42="","",VLOOKUP(AP42,'[5]シフト記号表（勤務時間帯）'!$D$6:$Z$47,23,FALSE))</f>
        <v/>
      </c>
      <c r="AQ44" s="558" t="str">
        <f>IF(AQ42="","",VLOOKUP(AQ42,'[5]シフト記号表（勤務時間帯）'!$D$6:$Z$47,23,FALSE))</f>
        <v/>
      </c>
      <c r="AR44" s="558" t="str">
        <f>IF(AR42="","",VLOOKUP(AR42,'[5]シフト記号表（勤務時間帯）'!$D$6:$Z$47,23,FALSE))</f>
        <v/>
      </c>
      <c r="AS44" s="558" t="str">
        <f>IF(AS42="","",VLOOKUP(AS42,'[5]シフト記号表（勤務時間帯）'!$D$6:$Z$47,23,FALSE))</f>
        <v/>
      </c>
      <c r="AT44" s="558" t="str">
        <f>IF(AT42="","",VLOOKUP(AT42,'[5]シフト記号表（勤務時間帯）'!$D$6:$Z$47,23,FALSE))</f>
        <v/>
      </c>
      <c r="AU44" s="558" t="str">
        <f>IF(AU42="","",VLOOKUP(AU42,'[5]シフト記号表（勤務時間帯）'!$D$6:$Z$47,23,FALSE))</f>
        <v/>
      </c>
      <c r="AV44" s="559" t="str">
        <f>IF(AV42="","",VLOOKUP(AV42,'[5]シフト記号表（勤務時間帯）'!$D$6:$Z$47,23,FALSE))</f>
        <v/>
      </c>
      <c r="AW44" s="557" t="str">
        <f>IF(AW42="","",VLOOKUP(AW42,'[5]シフト記号表（勤務時間帯）'!$D$6:$Z$47,23,FALSE))</f>
        <v/>
      </c>
      <c r="AX44" s="558" t="str">
        <f>IF(AX42="","",VLOOKUP(AX42,'[5]シフト記号表（勤務時間帯）'!$D$6:$Z$47,23,FALSE))</f>
        <v/>
      </c>
      <c r="AY44" s="558" t="str">
        <f>IF(AY42="","",VLOOKUP(AY42,'[5]シフト記号表（勤務時間帯）'!$D$6:$Z$47,23,FALSE))</f>
        <v/>
      </c>
      <c r="AZ44" s="2132">
        <f>IF($BC$3="４週",SUM(U44:AV44),IF($BC$3="暦月",SUM(U44:AY44),""))</f>
        <v>0</v>
      </c>
      <c r="BA44" s="2133"/>
      <c r="BB44" s="2134">
        <f>IF($BC$3="４週",AZ44/4,IF($BC$3="暦月",(AZ44/($BC$8/7)),""))</f>
        <v>0</v>
      </c>
      <c r="BC44" s="2133"/>
      <c r="BD44" s="2129"/>
      <c r="BE44" s="2130"/>
      <c r="BF44" s="2130"/>
      <c r="BG44" s="2130"/>
      <c r="BH44" s="2131"/>
    </row>
    <row r="45" spans="2:60" ht="20.25" customHeight="1" x14ac:dyDescent="0.15">
      <c r="B45" s="842"/>
      <c r="C45" s="2121"/>
      <c r="D45" s="2126"/>
      <c r="E45" s="2122"/>
      <c r="F45" s="689"/>
      <c r="G45" s="552"/>
      <c r="H45" s="2353"/>
      <c r="I45" s="2123"/>
      <c r="J45" s="2331"/>
      <c r="K45" s="2331"/>
      <c r="L45" s="2124"/>
      <c r="M45" s="2334"/>
      <c r="N45" s="2335"/>
      <c r="O45" s="2336"/>
      <c r="P45" s="844" t="s">
        <v>887</v>
      </c>
      <c r="Q45" s="845"/>
      <c r="R45" s="845"/>
      <c r="S45" s="846"/>
      <c r="T45" s="847"/>
      <c r="U45" s="848"/>
      <c r="V45" s="849"/>
      <c r="W45" s="849"/>
      <c r="X45" s="849"/>
      <c r="Y45" s="849"/>
      <c r="Z45" s="849"/>
      <c r="AA45" s="850"/>
      <c r="AB45" s="848"/>
      <c r="AC45" s="849"/>
      <c r="AD45" s="849"/>
      <c r="AE45" s="849"/>
      <c r="AF45" s="849"/>
      <c r="AG45" s="849"/>
      <c r="AH45" s="850"/>
      <c r="AI45" s="848"/>
      <c r="AJ45" s="849"/>
      <c r="AK45" s="849"/>
      <c r="AL45" s="849"/>
      <c r="AM45" s="849"/>
      <c r="AN45" s="849"/>
      <c r="AO45" s="850"/>
      <c r="AP45" s="848"/>
      <c r="AQ45" s="849"/>
      <c r="AR45" s="849"/>
      <c r="AS45" s="849"/>
      <c r="AT45" s="849"/>
      <c r="AU45" s="849"/>
      <c r="AV45" s="850"/>
      <c r="AW45" s="848"/>
      <c r="AX45" s="849"/>
      <c r="AY45" s="849"/>
      <c r="AZ45" s="2343"/>
      <c r="BA45" s="2344"/>
      <c r="BB45" s="2351"/>
      <c r="BC45" s="2344"/>
      <c r="BD45" s="2118"/>
      <c r="BE45" s="2119"/>
      <c r="BF45" s="2119"/>
      <c r="BG45" s="2119"/>
      <c r="BH45" s="2120"/>
    </row>
    <row r="46" spans="2:60" ht="20.25" customHeight="1" x14ac:dyDescent="0.15">
      <c r="B46" s="684">
        <f>B43+1</f>
        <v>9</v>
      </c>
      <c r="C46" s="2053"/>
      <c r="D46" s="2062"/>
      <c r="E46" s="2054"/>
      <c r="F46" s="689">
        <f>C45</f>
        <v>0</v>
      </c>
      <c r="G46" s="552"/>
      <c r="H46" s="2191"/>
      <c r="I46" s="2057"/>
      <c r="J46" s="2332"/>
      <c r="K46" s="2332"/>
      <c r="L46" s="2058"/>
      <c r="M46" s="2337"/>
      <c r="N46" s="2338"/>
      <c r="O46" s="2339"/>
      <c r="P46" s="832" t="s">
        <v>905</v>
      </c>
      <c r="Q46" s="833"/>
      <c r="R46" s="833"/>
      <c r="S46" s="834"/>
      <c r="T46" s="835"/>
      <c r="U46" s="553" t="str">
        <f>IF(U45="","",VLOOKUP(U45,'[5]シフト記号表（勤務時間帯）'!$D$6:$X$47,21,FALSE))</f>
        <v/>
      </c>
      <c r="V46" s="554" t="str">
        <f>IF(V45="","",VLOOKUP(V45,'[5]シフト記号表（勤務時間帯）'!$D$6:$X$47,21,FALSE))</f>
        <v/>
      </c>
      <c r="W46" s="554" t="str">
        <f>IF(W45="","",VLOOKUP(W45,'[5]シフト記号表（勤務時間帯）'!$D$6:$X$47,21,FALSE))</f>
        <v/>
      </c>
      <c r="X46" s="554" t="str">
        <f>IF(X45="","",VLOOKUP(X45,'[5]シフト記号表（勤務時間帯）'!$D$6:$X$47,21,FALSE))</f>
        <v/>
      </c>
      <c r="Y46" s="554" t="str">
        <f>IF(Y45="","",VLOOKUP(Y45,'[5]シフト記号表（勤務時間帯）'!$D$6:$X$47,21,FALSE))</f>
        <v/>
      </c>
      <c r="Z46" s="554" t="str">
        <f>IF(Z45="","",VLOOKUP(Z45,'[5]シフト記号表（勤務時間帯）'!$D$6:$X$47,21,FALSE))</f>
        <v/>
      </c>
      <c r="AA46" s="555" t="str">
        <f>IF(AA45="","",VLOOKUP(AA45,'[5]シフト記号表（勤務時間帯）'!$D$6:$X$47,21,FALSE))</f>
        <v/>
      </c>
      <c r="AB46" s="553" t="str">
        <f>IF(AB45="","",VLOOKUP(AB45,'[5]シフト記号表（勤務時間帯）'!$D$6:$X$47,21,FALSE))</f>
        <v/>
      </c>
      <c r="AC46" s="554" t="str">
        <f>IF(AC45="","",VLOOKUP(AC45,'[5]シフト記号表（勤務時間帯）'!$D$6:$X$47,21,FALSE))</f>
        <v/>
      </c>
      <c r="AD46" s="554" t="str">
        <f>IF(AD45="","",VLOOKUP(AD45,'[5]シフト記号表（勤務時間帯）'!$D$6:$X$47,21,FALSE))</f>
        <v/>
      </c>
      <c r="AE46" s="554" t="str">
        <f>IF(AE45="","",VLOOKUP(AE45,'[5]シフト記号表（勤務時間帯）'!$D$6:$X$47,21,FALSE))</f>
        <v/>
      </c>
      <c r="AF46" s="554" t="str">
        <f>IF(AF45="","",VLOOKUP(AF45,'[5]シフト記号表（勤務時間帯）'!$D$6:$X$47,21,FALSE))</f>
        <v/>
      </c>
      <c r="AG46" s="554" t="str">
        <f>IF(AG45="","",VLOOKUP(AG45,'[5]シフト記号表（勤務時間帯）'!$D$6:$X$47,21,FALSE))</f>
        <v/>
      </c>
      <c r="AH46" s="555" t="str">
        <f>IF(AH45="","",VLOOKUP(AH45,'[5]シフト記号表（勤務時間帯）'!$D$6:$X$47,21,FALSE))</f>
        <v/>
      </c>
      <c r="AI46" s="553" t="str">
        <f>IF(AI45="","",VLOOKUP(AI45,'[5]シフト記号表（勤務時間帯）'!$D$6:$X$47,21,FALSE))</f>
        <v/>
      </c>
      <c r="AJ46" s="554" t="str">
        <f>IF(AJ45="","",VLOOKUP(AJ45,'[5]シフト記号表（勤務時間帯）'!$D$6:$X$47,21,FALSE))</f>
        <v/>
      </c>
      <c r="AK46" s="554" t="str">
        <f>IF(AK45="","",VLOOKUP(AK45,'[5]シフト記号表（勤務時間帯）'!$D$6:$X$47,21,FALSE))</f>
        <v/>
      </c>
      <c r="AL46" s="554" t="str">
        <f>IF(AL45="","",VLOOKUP(AL45,'[5]シフト記号表（勤務時間帯）'!$D$6:$X$47,21,FALSE))</f>
        <v/>
      </c>
      <c r="AM46" s="554" t="str">
        <f>IF(AM45="","",VLOOKUP(AM45,'[5]シフト記号表（勤務時間帯）'!$D$6:$X$47,21,FALSE))</f>
        <v/>
      </c>
      <c r="AN46" s="554" t="str">
        <f>IF(AN45="","",VLOOKUP(AN45,'[5]シフト記号表（勤務時間帯）'!$D$6:$X$47,21,FALSE))</f>
        <v/>
      </c>
      <c r="AO46" s="555" t="str">
        <f>IF(AO45="","",VLOOKUP(AO45,'[5]シフト記号表（勤務時間帯）'!$D$6:$X$47,21,FALSE))</f>
        <v/>
      </c>
      <c r="AP46" s="553" t="str">
        <f>IF(AP45="","",VLOOKUP(AP45,'[5]シフト記号表（勤務時間帯）'!$D$6:$X$47,21,FALSE))</f>
        <v/>
      </c>
      <c r="AQ46" s="554" t="str">
        <f>IF(AQ45="","",VLOOKUP(AQ45,'[5]シフト記号表（勤務時間帯）'!$D$6:$X$47,21,FALSE))</f>
        <v/>
      </c>
      <c r="AR46" s="554" t="str">
        <f>IF(AR45="","",VLOOKUP(AR45,'[5]シフト記号表（勤務時間帯）'!$D$6:$X$47,21,FALSE))</f>
        <v/>
      </c>
      <c r="AS46" s="554" t="str">
        <f>IF(AS45="","",VLOOKUP(AS45,'[5]シフト記号表（勤務時間帯）'!$D$6:$X$47,21,FALSE))</f>
        <v/>
      </c>
      <c r="AT46" s="554" t="str">
        <f>IF(AT45="","",VLOOKUP(AT45,'[5]シフト記号表（勤務時間帯）'!$D$6:$X$47,21,FALSE))</f>
        <v/>
      </c>
      <c r="AU46" s="554" t="str">
        <f>IF(AU45="","",VLOOKUP(AU45,'[5]シフト記号表（勤務時間帯）'!$D$6:$X$47,21,FALSE))</f>
        <v/>
      </c>
      <c r="AV46" s="555" t="str">
        <f>IF(AV45="","",VLOOKUP(AV45,'[5]シフト記号表（勤務時間帯）'!$D$6:$X$47,21,FALSE))</f>
        <v/>
      </c>
      <c r="AW46" s="553" t="str">
        <f>IF(AW45="","",VLOOKUP(AW45,'[5]シフト記号表（勤務時間帯）'!$D$6:$X$47,21,FALSE))</f>
        <v/>
      </c>
      <c r="AX46" s="554" t="str">
        <f>IF(AX45="","",VLOOKUP(AX45,'[5]シフト記号表（勤務時間帯）'!$D$6:$X$47,21,FALSE))</f>
        <v/>
      </c>
      <c r="AY46" s="554" t="str">
        <f>IF(AY45="","",VLOOKUP(AY45,'[5]シフト記号表（勤務時間帯）'!$D$6:$X$47,21,FALSE))</f>
        <v/>
      </c>
      <c r="AZ46" s="2046">
        <f>IF($BC$3="４週",SUM(U46:AV46),IF($BC$3="暦月",SUM(U46:AY46),""))</f>
        <v>0</v>
      </c>
      <c r="BA46" s="2047"/>
      <c r="BB46" s="2048">
        <f>IF($BC$3="４週",AZ46/4,IF($BC$3="暦月",(AZ46/($BC$8/7)),""))</f>
        <v>0</v>
      </c>
      <c r="BC46" s="2047"/>
      <c r="BD46" s="2043"/>
      <c r="BE46" s="2044"/>
      <c r="BF46" s="2044"/>
      <c r="BG46" s="2044"/>
      <c r="BH46" s="2045"/>
    </row>
    <row r="47" spans="2:60" ht="20.25" customHeight="1" x14ac:dyDescent="0.15">
      <c r="B47" s="836"/>
      <c r="C47" s="2135"/>
      <c r="D47" s="2140"/>
      <c r="E47" s="2136"/>
      <c r="F47" s="690"/>
      <c r="G47" s="837">
        <f>C45</f>
        <v>0</v>
      </c>
      <c r="H47" s="2256"/>
      <c r="I47" s="2137"/>
      <c r="J47" s="2333"/>
      <c r="K47" s="2333"/>
      <c r="L47" s="2138"/>
      <c r="M47" s="2340"/>
      <c r="N47" s="2341"/>
      <c r="O47" s="2342"/>
      <c r="P47" s="838" t="s">
        <v>906</v>
      </c>
      <c r="Q47" s="839"/>
      <c r="R47" s="839"/>
      <c r="S47" s="855"/>
      <c r="T47" s="856"/>
      <c r="U47" s="557" t="str">
        <f>IF(U45="","",VLOOKUP(U45,'[5]シフト記号表（勤務時間帯）'!$D$6:$Z$47,23,FALSE))</f>
        <v/>
      </c>
      <c r="V47" s="558" t="str">
        <f>IF(V45="","",VLOOKUP(V45,'[5]シフト記号表（勤務時間帯）'!$D$6:$Z$47,23,FALSE))</f>
        <v/>
      </c>
      <c r="W47" s="558" t="str">
        <f>IF(W45="","",VLOOKUP(W45,'[5]シフト記号表（勤務時間帯）'!$D$6:$Z$47,23,FALSE))</f>
        <v/>
      </c>
      <c r="X47" s="558" t="str">
        <f>IF(X45="","",VLOOKUP(X45,'[5]シフト記号表（勤務時間帯）'!$D$6:$Z$47,23,FALSE))</f>
        <v/>
      </c>
      <c r="Y47" s="558" t="str">
        <f>IF(Y45="","",VLOOKUP(Y45,'[5]シフト記号表（勤務時間帯）'!$D$6:$Z$47,23,FALSE))</f>
        <v/>
      </c>
      <c r="Z47" s="558" t="str">
        <f>IF(Z45="","",VLOOKUP(Z45,'[5]シフト記号表（勤務時間帯）'!$D$6:$Z$47,23,FALSE))</f>
        <v/>
      </c>
      <c r="AA47" s="559" t="str">
        <f>IF(AA45="","",VLOOKUP(AA45,'[5]シフト記号表（勤務時間帯）'!$D$6:$Z$47,23,FALSE))</f>
        <v/>
      </c>
      <c r="AB47" s="557" t="str">
        <f>IF(AB45="","",VLOOKUP(AB45,'[5]シフト記号表（勤務時間帯）'!$D$6:$Z$47,23,FALSE))</f>
        <v/>
      </c>
      <c r="AC47" s="558" t="str">
        <f>IF(AC45="","",VLOOKUP(AC45,'[5]シフト記号表（勤務時間帯）'!$D$6:$Z$47,23,FALSE))</f>
        <v/>
      </c>
      <c r="AD47" s="558" t="str">
        <f>IF(AD45="","",VLOOKUP(AD45,'[5]シフト記号表（勤務時間帯）'!$D$6:$Z$47,23,FALSE))</f>
        <v/>
      </c>
      <c r="AE47" s="558" t="str">
        <f>IF(AE45="","",VLOOKUP(AE45,'[5]シフト記号表（勤務時間帯）'!$D$6:$Z$47,23,FALSE))</f>
        <v/>
      </c>
      <c r="AF47" s="558" t="str">
        <f>IF(AF45="","",VLOOKUP(AF45,'[5]シフト記号表（勤務時間帯）'!$D$6:$Z$47,23,FALSE))</f>
        <v/>
      </c>
      <c r="AG47" s="558" t="str">
        <f>IF(AG45="","",VLOOKUP(AG45,'[5]シフト記号表（勤務時間帯）'!$D$6:$Z$47,23,FALSE))</f>
        <v/>
      </c>
      <c r="AH47" s="559" t="str">
        <f>IF(AH45="","",VLOOKUP(AH45,'[5]シフト記号表（勤務時間帯）'!$D$6:$Z$47,23,FALSE))</f>
        <v/>
      </c>
      <c r="AI47" s="557" t="str">
        <f>IF(AI45="","",VLOOKUP(AI45,'[5]シフト記号表（勤務時間帯）'!$D$6:$Z$47,23,FALSE))</f>
        <v/>
      </c>
      <c r="AJ47" s="558" t="str">
        <f>IF(AJ45="","",VLOOKUP(AJ45,'[5]シフト記号表（勤務時間帯）'!$D$6:$Z$47,23,FALSE))</f>
        <v/>
      </c>
      <c r="AK47" s="558" t="str">
        <f>IF(AK45="","",VLOOKUP(AK45,'[5]シフト記号表（勤務時間帯）'!$D$6:$Z$47,23,FALSE))</f>
        <v/>
      </c>
      <c r="AL47" s="558" t="str">
        <f>IF(AL45="","",VLOOKUP(AL45,'[5]シフト記号表（勤務時間帯）'!$D$6:$Z$47,23,FALSE))</f>
        <v/>
      </c>
      <c r="AM47" s="558" t="str">
        <f>IF(AM45="","",VLOOKUP(AM45,'[5]シフト記号表（勤務時間帯）'!$D$6:$Z$47,23,FALSE))</f>
        <v/>
      </c>
      <c r="AN47" s="558" t="str">
        <f>IF(AN45="","",VLOOKUP(AN45,'[5]シフト記号表（勤務時間帯）'!$D$6:$Z$47,23,FALSE))</f>
        <v/>
      </c>
      <c r="AO47" s="559" t="str">
        <f>IF(AO45="","",VLOOKUP(AO45,'[5]シフト記号表（勤務時間帯）'!$D$6:$Z$47,23,FALSE))</f>
        <v/>
      </c>
      <c r="AP47" s="557" t="str">
        <f>IF(AP45="","",VLOOKUP(AP45,'[5]シフト記号表（勤務時間帯）'!$D$6:$Z$47,23,FALSE))</f>
        <v/>
      </c>
      <c r="AQ47" s="558" t="str">
        <f>IF(AQ45="","",VLOOKUP(AQ45,'[5]シフト記号表（勤務時間帯）'!$D$6:$Z$47,23,FALSE))</f>
        <v/>
      </c>
      <c r="AR47" s="558" t="str">
        <f>IF(AR45="","",VLOOKUP(AR45,'[5]シフト記号表（勤務時間帯）'!$D$6:$Z$47,23,FALSE))</f>
        <v/>
      </c>
      <c r="AS47" s="558" t="str">
        <f>IF(AS45="","",VLOOKUP(AS45,'[5]シフト記号表（勤務時間帯）'!$D$6:$Z$47,23,FALSE))</f>
        <v/>
      </c>
      <c r="AT47" s="558" t="str">
        <f>IF(AT45="","",VLOOKUP(AT45,'[5]シフト記号表（勤務時間帯）'!$D$6:$Z$47,23,FALSE))</f>
        <v/>
      </c>
      <c r="AU47" s="558" t="str">
        <f>IF(AU45="","",VLOOKUP(AU45,'[5]シフト記号表（勤務時間帯）'!$D$6:$Z$47,23,FALSE))</f>
        <v/>
      </c>
      <c r="AV47" s="559" t="str">
        <f>IF(AV45="","",VLOOKUP(AV45,'[5]シフト記号表（勤務時間帯）'!$D$6:$Z$47,23,FALSE))</f>
        <v/>
      </c>
      <c r="AW47" s="557" t="str">
        <f>IF(AW45="","",VLOOKUP(AW45,'[5]シフト記号表（勤務時間帯）'!$D$6:$Z$47,23,FALSE))</f>
        <v/>
      </c>
      <c r="AX47" s="558" t="str">
        <f>IF(AX45="","",VLOOKUP(AX45,'[5]シフト記号表（勤務時間帯）'!$D$6:$Z$47,23,FALSE))</f>
        <v/>
      </c>
      <c r="AY47" s="558" t="str">
        <f>IF(AY45="","",VLOOKUP(AY45,'[5]シフト記号表（勤務時間帯）'!$D$6:$Z$47,23,FALSE))</f>
        <v/>
      </c>
      <c r="AZ47" s="2132">
        <f>IF($BC$3="４週",SUM(U47:AV47),IF($BC$3="暦月",SUM(U47:AY47),""))</f>
        <v>0</v>
      </c>
      <c r="BA47" s="2133"/>
      <c r="BB47" s="2134">
        <f>IF($BC$3="４週",AZ47/4,IF($BC$3="暦月",(AZ47/($BC$8/7)),""))</f>
        <v>0</v>
      </c>
      <c r="BC47" s="2133"/>
      <c r="BD47" s="2129"/>
      <c r="BE47" s="2130"/>
      <c r="BF47" s="2130"/>
      <c r="BG47" s="2130"/>
      <c r="BH47" s="2131"/>
    </row>
    <row r="48" spans="2:60" ht="20.25" customHeight="1" x14ac:dyDescent="0.15">
      <c r="B48" s="842"/>
      <c r="C48" s="2121"/>
      <c r="D48" s="2126"/>
      <c r="E48" s="2122"/>
      <c r="F48" s="689"/>
      <c r="G48" s="552"/>
      <c r="H48" s="2353"/>
      <c r="I48" s="2123"/>
      <c r="J48" s="2331"/>
      <c r="K48" s="2331"/>
      <c r="L48" s="2124"/>
      <c r="M48" s="2334"/>
      <c r="N48" s="2335"/>
      <c r="O48" s="2336"/>
      <c r="P48" s="844" t="s">
        <v>887</v>
      </c>
      <c r="Q48" s="851"/>
      <c r="R48" s="851"/>
      <c r="S48" s="852"/>
      <c r="T48" s="857"/>
      <c r="U48" s="848"/>
      <c r="V48" s="849"/>
      <c r="W48" s="849"/>
      <c r="X48" s="849"/>
      <c r="Y48" s="849"/>
      <c r="Z48" s="849"/>
      <c r="AA48" s="850"/>
      <c r="AB48" s="848"/>
      <c r="AC48" s="849"/>
      <c r="AD48" s="849"/>
      <c r="AE48" s="849"/>
      <c r="AF48" s="849"/>
      <c r="AG48" s="849"/>
      <c r="AH48" s="850"/>
      <c r="AI48" s="848"/>
      <c r="AJ48" s="849"/>
      <c r="AK48" s="849"/>
      <c r="AL48" s="849"/>
      <c r="AM48" s="849"/>
      <c r="AN48" s="849"/>
      <c r="AO48" s="850"/>
      <c r="AP48" s="848"/>
      <c r="AQ48" s="849"/>
      <c r="AR48" s="849"/>
      <c r="AS48" s="849"/>
      <c r="AT48" s="849"/>
      <c r="AU48" s="849"/>
      <c r="AV48" s="850"/>
      <c r="AW48" s="848"/>
      <c r="AX48" s="849"/>
      <c r="AY48" s="849"/>
      <c r="AZ48" s="2343"/>
      <c r="BA48" s="2344"/>
      <c r="BB48" s="2351"/>
      <c r="BC48" s="2344"/>
      <c r="BD48" s="2118"/>
      <c r="BE48" s="2119"/>
      <c r="BF48" s="2119"/>
      <c r="BG48" s="2119"/>
      <c r="BH48" s="2120"/>
    </row>
    <row r="49" spans="2:60" ht="20.25" customHeight="1" x14ac:dyDescent="0.15">
      <c r="B49" s="684">
        <f>B46+1</f>
        <v>10</v>
      </c>
      <c r="C49" s="2053"/>
      <c r="D49" s="2062"/>
      <c r="E49" s="2054"/>
      <c r="F49" s="689">
        <f>C48</f>
        <v>0</v>
      </c>
      <c r="G49" s="552"/>
      <c r="H49" s="2191"/>
      <c r="I49" s="2057"/>
      <c r="J49" s="2332"/>
      <c r="K49" s="2332"/>
      <c r="L49" s="2058"/>
      <c r="M49" s="2337"/>
      <c r="N49" s="2338"/>
      <c r="O49" s="2339"/>
      <c r="P49" s="832" t="s">
        <v>905</v>
      </c>
      <c r="Q49" s="833"/>
      <c r="R49" s="833"/>
      <c r="S49" s="834"/>
      <c r="T49" s="835"/>
      <c r="U49" s="553" t="str">
        <f>IF(U48="","",VLOOKUP(U48,'[5]シフト記号表（勤務時間帯）'!$D$6:$X$47,21,FALSE))</f>
        <v/>
      </c>
      <c r="V49" s="554" t="str">
        <f>IF(V48="","",VLOOKUP(V48,'[5]シフト記号表（勤務時間帯）'!$D$6:$X$47,21,FALSE))</f>
        <v/>
      </c>
      <c r="W49" s="554" t="str">
        <f>IF(W48="","",VLOOKUP(W48,'[5]シフト記号表（勤務時間帯）'!$D$6:$X$47,21,FALSE))</f>
        <v/>
      </c>
      <c r="X49" s="554" t="str">
        <f>IF(X48="","",VLOOKUP(X48,'[5]シフト記号表（勤務時間帯）'!$D$6:$X$47,21,FALSE))</f>
        <v/>
      </c>
      <c r="Y49" s="554" t="str">
        <f>IF(Y48="","",VLOOKUP(Y48,'[5]シフト記号表（勤務時間帯）'!$D$6:$X$47,21,FALSE))</f>
        <v/>
      </c>
      <c r="Z49" s="554" t="str">
        <f>IF(Z48="","",VLOOKUP(Z48,'[5]シフト記号表（勤務時間帯）'!$D$6:$X$47,21,FALSE))</f>
        <v/>
      </c>
      <c r="AA49" s="555" t="str">
        <f>IF(AA48="","",VLOOKUP(AA48,'[5]シフト記号表（勤務時間帯）'!$D$6:$X$47,21,FALSE))</f>
        <v/>
      </c>
      <c r="AB49" s="553" t="str">
        <f>IF(AB48="","",VLOOKUP(AB48,'[5]シフト記号表（勤務時間帯）'!$D$6:$X$47,21,FALSE))</f>
        <v/>
      </c>
      <c r="AC49" s="554" t="str">
        <f>IF(AC48="","",VLOOKUP(AC48,'[5]シフト記号表（勤務時間帯）'!$D$6:$X$47,21,FALSE))</f>
        <v/>
      </c>
      <c r="AD49" s="554" t="str">
        <f>IF(AD48="","",VLOOKUP(AD48,'[5]シフト記号表（勤務時間帯）'!$D$6:$X$47,21,FALSE))</f>
        <v/>
      </c>
      <c r="AE49" s="554" t="str">
        <f>IF(AE48="","",VLOOKUP(AE48,'[5]シフト記号表（勤務時間帯）'!$D$6:$X$47,21,FALSE))</f>
        <v/>
      </c>
      <c r="AF49" s="554" t="str">
        <f>IF(AF48="","",VLOOKUP(AF48,'[5]シフト記号表（勤務時間帯）'!$D$6:$X$47,21,FALSE))</f>
        <v/>
      </c>
      <c r="AG49" s="554" t="str">
        <f>IF(AG48="","",VLOOKUP(AG48,'[5]シフト記号表（勤務時間帯）'!$D$6:$X$47,21,FALSE))</f>
        <v/>
      </c>
      <c r="AH49" s="555" t="str">
        <f>IF(AH48="","",VLOOKUP(AH48,'[5]シフト記号表（勤務時間帯）'!$D$6:$X$47,21,FALSE))</f>
        <v/>
      </c>
      <c r="AI49" s="553" t="str">
        <f>IF(AI48="","",VLOOKUP(AI48,'[5]シフト記号表（勤務時間帯）'!$D$6:$X$47,21,FALSE))</f>
        <v/>
      </c>
      <c r="AJ49" s="554" t="str">
        <f>IF(AJ48="","",VLOOKUP(AJ48,'[5]シフト記号表（勤務時間帯）'!$D$6:$X$47,21,FALSE))</f>
        <v/>
      </c>
      <c r="AK49" s="554" t="str">
        <f>IF(AK48="","",VLOOKUP(AK48,'[5]シフト記号表（勤務時間帯）'!$D$6:$X$47,21,FALSE))</f>
        <v/>
      </c>
      <c r="AL49" s="554" t="str">
        <f>IF(AL48="","",VLOOKUP(AL48,'[5]シフト記号表（勤務時間帯）'!$D$6:$X$47,21,FALSE))</f>
        <v/>
      </c>
      <c r="AM49" s="554" t="str">
        <f>IF(AM48="","",VLOOKUP(AM48,'[5]シフト記号表（勤務時間帯）'!$D$6:$X$47,21,FALSE))</f>
        <v/>
      </c>
      <c r="AN49" s="554" t="str">
        <f>IF(AN48="","",VLOOKUP(AN48,'[5]シフト記号表（勤務時間帯）'!$D$6:$X$47,21,FALSE))</f>
        <v/>
      </c>
      <c r="AO49" s="555" t="str">
        <f>IF(AO48="","",VLOOKUP(AO48,'[5]シフト記号表（勤務時間帯）'!$D$6:$X$47,21,FALSE))</f>
        <v/>
      </c>
      <c r="AP49" s="553" t="str">
        <f>IF(AP48="","",VLOOKUP(AP48,'[5]シフト記号表（勤務時間帯）'!$D$6:$X$47,21,FALSE))</f>
        <v/>
      </c>
      <c r="AQ49" s="554" t="str">
        <f>IF(AQ48="","",VLOOKUP(AQ48,'[5]シフト記号表（勤務時間帯）'!$D$6:$X$47,21,FALSE))</f>
        <v/>
      </c>
      <c r="AR49" s="554" t="str">
        <f>IF(AR48="","",VLOOKUP(AR48,'[5]シフト記号表（勤務時間帯）'!$D$6:$X$47,21,FALSE))</f>
        <v/>
      </c>
      <c r="AS49" s="554" t="str">
        <f>IF(AS48="","",VLOOKUP(AS48,'[5]シフト記号表（勤務時間帯）'!$D$6:$X$47,21,FALSE))</f>
        <v/>
      </c>
      <c r="AT49" s="554" t="str">
        <f>IF(AT48="","",VLOOKUP(AT48,'[5]シフト記号表（勤務時間帯）'!$D$6:$X$47,21,FALSE))</f>
        <v/>
      </c>
      <c r="AU49" s="554" t="str">
        <f>IF(AU48="","",VLOOKUP(AU48,'[5]シフト記号表（勤務時間帯）'!$D$6:$X$47,21,FALSE))</f>
        <v/>
      </c>
      <c r="AV49" s="555" t="str">
        <f>IF(AV48="","",VLOOKUP(AV48,'[5]シフト記号表（勤務時間帯）'!$D$6:$X$47,21,FALSE))</f>
        <v/>
      </c>
      <c r="AW49" s="553" t="str">
        <f>IF(AW48="","",VLOOKUP(AW48,'[5]シフト記号表（勤務時間帯）'!$D$6:$X$47,21,FALSE))</f>
        <v/>
      </c>
      <c r="AX49" s="554" t="str">
        <f>IF(AX48="","",VLOOKUP(AX48,'[5]シフト記号表（勤務時間帯）'!$D$6:$X$47,21,FALSE))</f>
        <v/>
      </c>
      <c r="AY49" s="554" t="str">
        <f>IF(AY48="","",VLOOKUP(AY48,'[5]シフト記号表（勤務時間帯）'!$D$6:$X$47,21,FALSE))</f>
        <v/>
      </c>
      <c r="AZ49" s="2046">
        <f>IF($BC$3="４週",SUM(U49:AV49),IF($BC$3="暦月",SUM(U49:AY49),""))</f>
        <v>0</v>
      </c>
      <c r="BA49" s="2047"/>
      <c r="BB49" s="2048">
        <f>IF($BC$3="４週",AZ49/4,IF($BC$3="暦月",(AZ49/($BC$8/7)),""))</f>
        <v>0</v>
      </c>
      <c r="BC49" s="2047"/>
      <c r="BD49" s="2043"/>
      <c r="BE49" s="2044"/>
      <c r="BF49" s="2044"/>
      <c r="BG49" s="2044"/>
      <c r="BH49" s="2045"/>
    </row>
    <row r="50" spans="2:60" ht="20.25" customHeight="1" x14ac:dyDescent="0.15">
      <c r="B50" s="836"/>
      <c r="C50" s="2135"/>
      <c r="D50" s="2140"/>
      <c r="E50" s="2136"/>
      <c r="F50" s="690"/>
      <c r="G50" s="837">
        <f>C48</f>
        <v>0</v>
      </c>
      <c r="H50" s="2256"/>
      <c r="I50" s="2137"/>
      <c r="J50" s="2333"/>
      <c r="K50" s="2333"/>
      <c r="L50" s="2138"/>
      <c r="M50" s="2340"/>
      <c r="N50" s="2341"/>
      <c r="O50" s="2342"/>
      <c r="P50" s="858" t="s">
        <v>906</v>
      </c>
      <c r="Q50" s="859"/>
      <c r="R50" s="859"/>
      <c r="S50" s="860"/>
      <c r="T50" s="861"/>
      <c r="U50" s="557" t="str">
        <f>IF(U48="","",VLOOKUP(U48,'[5]シフト記号表（勤務時間帯）'!$D$6:$Z$47,23,FALSE))</f>
        <v/>
      </c>
      <c r="V50" s="558" t="str">
        <f>IF(V48="","",VLOOKUP(V48,'[5]シフト記号表（勤務時間帯）'!$D$6:$Z$47,23,FALSE))</f>
        <v/>
      </c>
      <c r="W50" s="558" t="str">
        <f>IF(W48="","",VLOOKUP(W48,'[5]シフト記号表（勤務時間帯）'!$D$6:$Z$47,23,FALSE))</f>
        <v/>
      </c>
      <c r="X50" s="558" t="str">
        <f>IF(X48="","",VLOOKUP(X48,'[5]シフト記号表（勤務時間帯）'!$D$6:$Z$47,23,FALSE))</f>
        <v/>
      </c>
      <c r="Y50" s="558" t="str">
        <f>IF(Y48="","",VLOOKUP(Y48,'[5]シフト記号表（勤務時間帯）'!$D$6:$Z$47,23,FALSE))</f>
        <v/>
      </c>
      <c r="Z50" s="558" t="str">
        <f>IF(Z48="","",VLOOKUP(Z48,'[5]シフト記号表（勤務時間帯）'!$D$6:$Z$47,23,FALSE))</f>
        <v/>
      </c>
      <c r="AA50" s="559" t="str">
        <f>IF(AA48="","",VLOOKUP(AA48,'[5]シフト記号表（勤務時間帯）'!$D$6:$Z$47,23,FALSE))</f>
        <v/>
      </c>
      <c r="AB50" s="557" t="str">
        <f>IF(AB48="","",VLOOKUP(AB48,'[5]シフト記号表（勤務時間帯）'!$D$6:$Z$47,23,FALSE))</f>
        <v/>
      </c>
      <c r="AC50" s="558" t="str">
        <f>IF(AC48="","",VLOOKUP(AC48,'[5]シフト記号表（勤務時間帯）'!$D$6:$Z$47,23,FALSE))</f>
        <v/>
      </c>
      <c r="AD50" s="558" t="str">
        <f>IF(AD48="","",VLOOKUP(AD48,'[5]シフト記号表（勤務時間帯）'!$D$6:$Z$47,23,FALSE))</f>
        <v/>
      </c>
      <c r="AE50" s="558" t="str">
        <f>IF(AE48="","",VLOOKUP(AE48,'[5]シフト記号表（勤務時間帯）'!$D$6:$Z$47,23,FALSE))</f>
        <v/>
      </c>
      <c r="AF50" s="558" t="str">
        <f>IF(AF48="","",VLOOKUP(AF48,'[5]シフト記号表（勤務時間帯）'!$D$6:$Z$47,23,FALSE))</f>
        <v/>
      </c>
      <c r="AG50" s="558" t="str">
        <f>IF(AG48="","",VLOOKUP(AG48,'[5]シフト記号表（勤務時間帯）'!$D$6:$Z$47,23,FALSE))</f>
        <v/>
      </c>
      <c r="AH50" s="559" t="str">
        <f>IF(AH48="","",VLOOKUP(AH48,'[5]シフト記号表（勤務時間帯）'!$D$6:$Z$47,23,FALSE))</f>
        <v/>
      </c>
      <c r="AI50" s="557" t="str">
        <f>IF(AI48="","",VLOOKUP(AI48,'[5]シフト記号表（勤務時間帯）'!$D$6:$Z$47,23,FALSE))</f>
        <v/>
      </c>
      <c r="AJ50" s="558" t="str">
        <f>IF(AJ48="","",VLOOKUP(AJ48,'[5]シフト記号表（勤務時間帯）'!$D$6:$Z$47,23,FALSE))</f>
        <v/>
      </c>
      <c r="AK50" s="558" t="str">
        <f>IF(AK48="","",VLOOKUP(AK48,'[5]シフト記号表（勤務時間帯）'!$D$6:$Z$47,23,FALSE))</f>
        <v/>
      </c>
      <c r="AL50" s="558" t="str">
        <f>IF(AL48="","",VLOOKUP(AL48,'[5]シフト記号表（勤務時間帯）'!$D$6:$Z$47,23,FALSE))</f>
        <v/>
      </c>
      <c r="AM50" s="558" t="str">
        <f>IF(AM48="","",VLOOKUP(AM48,'[5]シフト記号表（勤務時間帯）'!$D$6:$Z$47,23,FALSE))</f>
        <v/>
      </c>
      <c r="AN50" s="558" t="str">
        <f>IF(AN48="","",VLOOKUP(AN48,'[5]シフト記号表（勤務時間帯）'!$D$6:$Z$47,23,FALSE))</f>
        <v/>
      </c>
      <c r="AO50" s="559" t="str">
        <f>IF(AO48="","",VLOOKUP(AO48,'[5]シフト記号表（勤務時間帯）'!$D$6:$Z$47,23,FALSE))</f>
        <v/>
      </c>
      <c r="AP50" s="557" t="str">
        <f>IF(AP48="","",VLOOKUP(AP48,'[5]シフト記号表（勤務時間帯）'!$D$6:$Z$47,23,FALSE))</f>
        <v/>
      </c>
      <c r="AQ50" s="558" t="str">
        <f>IF(AQ48="","",VLOOKUP(AQ48,'[5]シフト記号表（勤務時間帯）'!$D$6:$Z$47,23,FALSE))</f>
        <v/>
      </c>
      <c r="AR50" s="558" t="str">
        <f>IF(AR48="","",VLOOKUP(AR48,'[5]シフト記号表（勤務時間帯）'!$D$6:$Z$47,23,FALSE))</f>
        <v/>
      </c>
      <c r="AS50" s="558" t="str">
        <f>IF(AS48="","",VLOOKUP(AS48,'[5]シフト記号表（勤務時間帯）'!$D$6:$Z$47,23,FALSE))</f>
        <v/>
      </c>
      <c r="AT50" s="558" t="str">
        <f>IF(AT48="","",VLOOKUP(AT48,'[5]シフト記号表（勤務時間帯）'!$D$6:$Z$47,23,FALSE))</f>
        <v/>
      </c>
      <c r="AU50" s="558" t="str">
        <f>IF(AU48="","",VLOOKUP(AU48,'[5]シフト記号表（勤務時間帯）'!$D$6:$Z$47,23,FALSE))</f>
        <v/>
      </c>
      <c r="AV50" s="559" t="str">
        <f>IF(AV48="","",VLOOKUP(AV48,'[5]シフト記号表（勤務時間帯）'!$D$6:$Z$47,23,FALSE))</f>
        <v/>
      </c>
      <c r="AW50" s="557" t="str">
        <f>IF(AW48="","",VLOOKUP(AW48,'[5]シフト記号表（勤務時間帯）'!$D$6:$Z$47,23,FALSE))</f>
        <v/>
      </c>
      <c r="AX50" s="558" t="str">
        <f>IF(AX48="","",VLOOKUP(AX48,'[5]シフト記号表（勤務時間帯）'!$D$6:$Z$47,23,FALSE))</f>
        <v/>
      </c>
      <c r="AY50" s="558" t="str">
        <f>IF(AY48="","",VLOOKUP(AY48,'[5]シフト記号表（勤務時間帯）'!$D$6:$Z$47,23,FALSE))</f>
        <v/>
      </c>
      <c r="AZ50" s="2132">
        <f>IF($BC$3="４週",SUM(U50:AV50),IF($BC$3="暦月",SUM(U50:AY50),""))</f>
        <v>0</v>
      </c>
      <c r="BA50" s="2133"/>
      <c r="BB50" s="2134">
        <f>IF($BC$3="４週",AZ50/4,IF($BC$3="暦月",(AZ50/($BC$8/7)),""))</f>
        <v>0</v>
      </c>
      <c r="BC50" s="2133"/>
      <c r="BD50" s="2129"/>
      <c r="BE50" s="2130"/>
      <c r="BF50" s="2130"/>
      <c r="BG50" s="2130"/>
      <c r="BH50" s="2131"/>
    </row>
    <row r="51" spans="2:60" ht="20.25" customHeight="1" x14ac:dyDescent="0.15">
      <c r="B51" s="842"/>
      <c r="C51" s="2121"/>
      <c r="D51" s="2126"/>
      <c r="E51" s="2122"/>
      <c r="F51" s="689"/>
      <c r="G51" s="552"/>
      <c r="H51" s="2353"/>
      <c r="I51" s="2123"/>
      <c r="J51" s="2331"/>
      <c r="K51" s="2331"/>
      <c r="L51" s="2124"/>
      <c r="M51" s="2334"/>
      <c r="N51" s="2335"/>
      <c r="O51" s="2336"/>
      <c r="P51" s="844" t="s">
        <v>887</v>
      </c>
      <c r="Q51" s="851"/>
      <c r="R51" s="851"/>
      <c r="S51" s="852"/>
      <c r="T51" s="857"/>
      <c r="U51" s="848"/>
      <c r="V51" s="849"/>
      <c r="W51" s="849"/>
      <c r="X51" s="849"/>
      <c r="Y51" s="849"/>
      <c r="Z51" s="849"/>
      <c r="AA51" s="850"/>
      <c r="AB51" s="848"/>
      <c r="AC51" s="849"/>
      <c r="AD51" s="849"/>
      <c r="AE51" s="849"/>
      <c r="AF51" s="849"/>
      <c r="AG51" s="849"/>
      <c r="AH51" s="850"/>
      <c r="AI51" s="848"/>
      <c r="AJ51" s="849"/>
      <c r="AK51" s="849"/>
      <c r="AL51" s="849"/>
      <c r="AM51" s="849"/>
      <c r="AN51" s="849"/>
      <c r="AO51" s="850"/>
      <c r="AP51" s="848"/>
      <c r="AQ51" s="849"/>
      <c r="AR51" s="849"/>
      <c r="AS51" s="849"/>
      <c r="AT51" s="849"/>
      <c r="AU51" s="849"/>
      <c r="AV51" s="850"/>
      <c r="AW51" s="848"/>
      <c r="AX51" s="849"/>
      <c r="AY51" s="849"/>
      <c r="AZ51" s="2343"/>
      <c r="BA51" s="2344"/>
      <c r="BB51" s="2351"/>
      <c r="BC51" s="2344"/>
      <c r="BD51" s="2118"/>
      <c r="BE51" s="2119"/>
      <c r="BF51" s="2119"/>
      <c r="BG51" s="2119"/>
      <c r="BH51" s="2120"/>
    </row>
    <row r="52" spans="2:60" ht="20.25" customHeight="1" x14ac:dyDescent="0.15">
      <c r="B52" s="684">
        <f>B49+1</f>
        <v>11</v>
      </c>
      <c r="C52" s="2053"/>
      <c r="D52" s="2062"/>
      <c r="E52" s="2054"/>
      <c r="F52" s="689">
        <f>C51</f>
        <v>0</v>
      </c>
      <c r="G52" s="552"/>
      <c r="H52" s="2191"/>
      <c r="I52" s="2057"/>
      <c r="J52" s="2332"/>
      <c r="K52" s="2332"/>
      <c r="L52" s="2058"/>
      <c r="M52" s="2337"/>
      <c r="N52" s="2338"/>
      <c r="O52" s="2339"/>
      <c r="P52" s="832" t="s">
        <v>905</v>
      </c>
      <c r="Q52" s="833"/>
      <c r="R52" s="833"/>
      <c r="S52" s="834"/>
      <c r="T52" s="835"/>
      <c r="U52" s="553" t="str">
        <f>IF(U51="","",VLOOKUP(U51,'[5]シフト記号表（勤務時間帯）'!$D$6:$X$47,21,FALSE))</f>
        <v/>
      </c>
      <c r="V52" s="554" t="str">
        <f>IF(V51="","",VLOOKUP(V51,'[5]シフト記号表（勤務時間帯）'!$D$6:$X$47,21,FALSE))</f>
        <v/>
      </c>
      <c r="W52" s="554" t="str">
        <f>IF(W51="","",VLOOKUP(W51,'[5]シフト記号表（勤務時間帯）'!$D$6:$X$47,21,FALSE))</f>
        <v/>
      </c>
      <c r="X52" s="554" t="str">
        <f>IF(X51="","",VLOOKUP(X51,'[5]シフト記号表（勤務時間帯）'!$D$6:$X$47,21,FALSE))</f>
        <v/>
      </c>
      <c r="Y52" s="554" t="str">
        <f>IF(Y51="","",VLOOKUP(Y51,'[5]シフト記号表（勤務時間帯）'!$D$6:$X$47,21,FALSE))</f>
        <v/>
      </c>
      <c r="Z52" s="554" t="str">
        <f>IF(Z51="","",VLOOKUP(Z51,'[5]シフト記号表（勤務時間帯）'!$D$6:$X$47,21,FALSE))</f>
        <v/>
      </c>
      <c r="AA52" s="555" t="str">
        <f>IF(AA51="","",VLOOKUP(AA51,'[5]シフト記号表（勤務時間帯）'!$D$6:$X$47,21,FALSE))</f>
        <v/>
      </c>
      <c r="AB52" s="553" t="str">
        <f>IF(AB51="","",VLOOKUP(AB51,'[5]シフト記号表（勤務時間帯）'!$D$6:$X$47,21,FALSE))</f>
        <v/>
      </c>
      <c r="AC52" s="554" t="str">
        <f>IF(AC51="","",VLOOKUP(AC51,'[5]シフト記号表（勤務時間帯）'!$D$6:$X$47,21,FALSE))</f>
        <v/>
      </c>
      <c r="AD52" s="554" t="str">
        <f>IF(AD51="","",VLOOKUP(AD51,'[5]シフト記号表（勤務時間帯）'!$D$6:$X$47,21,FALSE))</f>
        <v/>
      </c>
      <c r="AE52" s="554" t="str">
        <f>IF(AE51="","",VLOOKUP(AE51,'[5]シフト記号表（勤務時間帯）'!$D$6:$X$47,21,FALSE))</f>
        <v/>
      </c>
      <c r="AF52" s="554" t="str">
        <f>IF(AF51="","",VLOOKUP(AF51,'[5]シフト記号表（勤務時間帯）'!$D$6:$X$47,21,FALSE))</f>
        <v/>
      </c>
      <c r="AG52" s="554" t="str">
        <f>IF(AG51="","",VLOOKUP(AG51,'[5]シフト記号表（勤務時間帯）'!$D$6:$X$47,21,FALSE))</f>
        <v/>
      </c>
      <c r="AH52" s="555" t="str">
        <f>IF(AH51="","",VLOOKUP(AH51,'[5]シフト記号表（勤務時間帯）'!$D$6:$X$47,21,FALSE))</f>
        <v/>
      </c>
      <c r="AI52" s="553" t="str">
        <f>IF(AI51="","",VLOOKUP(AI51,'[5]シフト記号表（勤務時間帯）'!$D$6:$X$47,21,FALSE))</f>
        <v/>
      </c>
      <c r="AJ52" s="554" t="str">
        <f>IF(AJ51="","",VLOOKUP(AJ51,'[5]シフト記号表（勤務時間帯）'!$D$6:$X$47,21,FALSE))</f>
        <v/>
      </c>
      <c r="AK52" s="554" t="str">
        <f>IF(AK51="","",VLOOKUP(AK51,'[5]シフト記号表（勤務時間帯）'!$D$6:$X$47,21,FALSE))</f>
        <v/>
      </c>
      <c r="AL52" s="554" t="str">
        <f>IF(AL51="","",VLOOKUP(AL51,'[5]シフト記号表（勤務時間帯）'!$D$6:$X$47,21,FALSE))</f>
        <v/>
      </c>
      <c r="AM52" s="554" t="str">
        <f>IF(AM51="","",VLOOKUP(AM51,'[5]シフト記号表（勤務時間帯）'!$D$6:$X$47,21,FALSE))</f>
        <v/>
      </c>
      <c r="AN52" s="554" t="str">
        <f>IF(AN51="","",VLOOKUP(AN51,'[5]シフト記号表（勤務時間帯）'!$D$6:$X$47,21,FALSE))</f>
        <v/>
      </c>
      <c r="AO52" s="555" t="str">
        <f>IF(AO51="","",VLOOKUP(AO51,'[5]シフト記号表（勤務時間帯）'!$D$6:$X$47,21,FALSE))</f>
        <v/>
      </c>
      <c r="AP52" s="553" t="str">
        <f>IF(AP51="","",VLOOKUP(AP51,'[5]シフト記号表（勤務時間帯）'!$D$6:$X$47,21,FALSE))</f>
        <v/>
      </c>
      <c r="AQ52" s="554" t="str">
        <f>IF(AQ51="","",VLOOKUP(AQ51,'[5]シフト記号表（勤務時間帯）'!$D$6:$X$47,21,FALSE))</f>
        <v/>
      </c>
      <c r="AR52" s="554" t="str">
        <f>IF(AR51="","",VLOOKUP(AR51,'[5]シフト記号表（勤務時間帯）'!$D$6:$X$47,21,FALSE))</f>
        <v/>
      </c>
      <c r="AS52" s="554" t="str">
        <f>IF(AS51="","",VLOOKUP(AS51,'[5]シフト記号表（勤務時間帯）'!$D$6:$X$47,21,FALSE))</f>
        <v/>
      </c>
      <c r="AT52" s="554" t="str">
        <f>IF(AT51="","",VLOOKUP(AT51,'[5]シフト記号表（勤務時間帯）'!$D$6:$X$47,21,FALSE))</f>
        <v/>
      </c>
      <c r="AU52" s="554" t="str">
        <f>IF(AU51="","",VLOOKUP(AU51,'[5]シフト記号表（勤務時間帯）'!$D$6:$X$47,21,FALSE))</f>
        <v/>
      </c>
      <c r="AV52" s="555" t="str">
        <f>IF(AV51="","",VLOOKUP(AV51,'[5]シフト記号表（勤務時間帯）'!$D$6:$X$47,21,FALSE))</f>
        <v/>
      </c>
      <c r="AW52" s="553" t="str">
        <f>IF(AW51="","",VLOOKUP(AW51,'[5]シフト記号表（勤務時間帯）'!$D$6:$X$47,21,FALSE))</f>
        <v/>
      </c>
      <c r="AX52" s="554" t="str">
        <f>IF(AX51="","",VLOOKUP(AX51,'[5]シフト記号表（勤務時間帯）'!$D$6:$X$47,21,FALSE))</f>
        <v/>
      </c>
      <c r="AY52" s="554" t="str">
        <f>IF(AY51="","",VLOOKUP(AY51,'[5]シフト記号表（勤務時間帯）'!$D$6:$X$47,21,FALSE))</f>
        <v/>
      </c>
      <c r="AZ52" s="2046">
        <f>IF($BC$3="４週",SUM(U52:AV52),IF($BC$3="暦月",SUM(U52:AY52),""))</f>
        <v>0</v>
      </c>
      <c r="BA52" s="2047"/>
      <c r="BB52" s="2048">
        <f>IF($BC$3="４週",AZ52/4,IF($BC$3="暦月",(AZ52/($BC$8/7)),""))</f>
        <v>0</v>
      </c>
      <c r="BC52" s="2047"/>
      <c r="BD52" s="2043"/>
      <c r="BE52" s="2044"/>
      <c r="BF52" s="2044"/>
      <c r="BG52" s="2044"/>
      <c r="BH52" s="2045"/>
    </row>
    <row r="53" spans="2:60" ht="20.25" customHeight="1" x14ac:dyDescent="0.15">
      <c r="B53" s="836"/>
      <c r="C53" s="2135"/>
      <c r="D53" s="2140"/>
      <c r="E53" s="2136"/>
      <c r="F53" s="690"/>
      <c r="G53" s="837">
        <f>C51</f>
        <v>0</v>
      </c>
      <c r="H53" s="2256"/>
      <c r="I53" s="2137"/>
      <c r="J53" s="2333"/>
      <c r="K53" s="2333"/>
      <c r="L53" s="2138"/>
      <c r="M53" s="2340"/>
      <c r="N53" s="2341"/>
      <c r="O53" s="2342"/>
      <c r="P53" s="858" t="s">
        <v>906</v>
      </c>
      <c r="Q53" s="859"/>
      <c r="R53" s="859"/>
      <c r="S53" s="860"/>
      <c r="T53" s="861"/>
      <c r="U53" s="557" t="str">
        <f>IF(U51="","",VLOOKUP(U51,'[5]シフト記号表（勤務時間帯）'!$D$6:$Z$47,23,FALSE))</f>
        <v/>
      </c>
      <c r="V53" s="558" t="str">
        <f>IF(V51="","",VLOOKUP(V51,'[5]シフト記号表（勤務時間帯）'!$D$6:$Z$47,23,FALSE))</f>
        <v/>
      </c>
      <c r="W53" s="558" t="str">
        <f>IF(W51="","",VLOOKUP(W51,'[5]シフト記号表（勤務時間帯）'!$D$6:$Z$47,23,FALSE))</f>
        <v/>
      </c>
      <c r="X53" s="558" t="str">
        <f>IF(X51="","",VLOOKUP(X51,'[5]シフト記号表（勤務時間帯）'!$D$6:$Z$47,23,FALSE))</f>
        <v/>
      </c>
      <c r="Y53" s="558" t="str">
        <f>IF(Y51="","",VLOOKUP(Y51,'[5]シフト記号表（勤務時間帯）'!$D$6:$Z$47,23,FALSE))</f>
        <v/>
      </c>
      <c r="Z53" s="558" t="str">
        <f>IF(Z51="","",VLOOKUP(Z51,'[5]シフト記号表（勤務時間帯）'!$D$6:$Z$47,23,FALSE))</f>
        <v/>
      </c>
      <c r="AA53" s="559" t="str">
        <f>IF(AA51="","",VLOOKUP(AA51,'[5]シフト記号表（勤務時間帯）'!$D$6:$Z$47,23,FALSE))</f>
        <v/>
      </c>
      <c r="AB53" s="557" t="str">
        <f>IF(AB51="","",VLOOKUP(AB51,'[5]シフト記号表（勤務時間帯）'!$D$6:$Z$47,23,FALSE))</f>
        <v/>
      </c>
      <c r="AC53" s="558" t="str">
        <f>IF(AC51="","",VLOOKUP(AC51,'[5]シフト記号表（勤務時間帯）'!$D$6:$Z$47,23,FALSE))</f>
        <v/>
      </c>
      <c r="AD53" s="558" t="str">
        <f>IF(AD51="","",VLOOKUP(AD51,'[5]シフト記号表（勤務時間帯）'!$D$6:$Z$47,23,FALSE))</f>
        <v/>
      </c>
      <c r="AE53" s="558" t="str">
        <f>IF(AE51="","",VLOOKUP(AE51,'[5]シフト記号表（勤務時間帯）'!$D$6:$Z$47,23,FALSE))</f>
        <v/>
      </c>
      <c r="AF53" s="558" t="str">
        <f>IF(AF51="","",VLOOKUP(AF51,'[5]シフト記号表（勤務時間帯）'!$D$6:$Z$47,23,FALSE))</f>
        <v/>
      </c>
      <c r="AG53" s="558" t="str">
        <f>IF(AG51="","",VLOOKUP(AG51,'[5]シフト記号表（勤務時間帯）'!$D$6:$Z$47,23,FALSE))</f>
        <v/>
      </c>
      <c r="AH53" s="559" t="str">
        <f>IF(AH51="","",VLOOKUP(AH51,'[5]シフト記号表（勤務時間帯）'!$D$6:$Z$47,23,FALSE))</f>
        <v/>
      </c>
      <c r="AI53" s="557" t="str">
        <f>IF(AI51="","",VLOOKUP(AI51,'[5]シフト記号表（勤務時間帯）'!$D$6:$Z$47,23,FALSE))</f>
        <v/>
      </c>
      <c r="AJ53" s="558" t="str">
        <f>IF(AJ51="","",VLOOKUP(AJ51,'[5]シフト記号表（勤務時間帯）'!$D$6:$Z$47,23,FALSE))</f>
        <v/>
      </c>
      <c r="AK53" s="558" t="str">
        <f>IF(AK51="","",VLOOKUP(AK51,'[5]シフト記号表（勤務時間帯）'!$D$6:$Z$47,23,FALSE))</f>
        <v/>
      </c>
      <c r="AL53" s="558" t="str">
        <f>IF(AL51="","",VLOOKUP(AL51,'[5]シフト記号表（勤務時間帯）'!$D$6:$Z$47,23,FALSE))</f>
        <v/>
      </c>
      <c r="AM53" s="558" t="str">
        <f>IF(AM51="","",VLOOKUP(AM51,'[5]シフト記号表（勤務時間帯）'!$D$6:$Z$47,23,FALSE))</f>
        <v/>
      </c>
      <c r="AN53" s="558" t="str">
        <f>IF(AN51="","",VLOOKUP(AN51,'[5]シフト記号表（勤務時間帯）'!$D$6:$Z$47,23,FALSE))</f>
        <v/>
      </c>
      <c r="AO53" s="559" t="str">
        <f>IF(AO51="","",VLOOKUP(AO51,'[5]シフト記号表（勤務時間帯）'!$D$6:$Z$47,23,FALSE))</f>
        <v/>
      </c>
      <c r="AP53" s="557" t="str">
        <f>IF(AP51="","",VLOOKUP(AP51,'[5]シフト記号表（勤務時間帯）'!$D$6:$Z$47,23,FALSE))</f>
        <v/>
      </c>
      <c r="AQ53" s="558" t="str">
        <f>IF(AQ51="","",VLOOKUP(AQ51,'[5]シフト記号表（勤務時間帯）'!$D$6:$Z$47,23,FALSE))</f>
        <v/>
      </c>
      <c r="AR53" s="558" t="str">
        <f>IF(AR51="","",VLOOKUP(AR51,'[5]シフト記号表（勤務時間帯）'!$D$6:$Z$47,23,FALSE))</f>
        <v/>
      </c>
      <c r="AS53" s="558" t="str">
        <f>IF(AS51="","",VLOOKUP(AS51,'[5]シフト記号表（勤務時間帯）'!$D$6:$Z$47,23,FALSE))</f>
        <v/>
      </c>
      <c r="AT53" s="558" t="str">
        <f>IF(AT51="","",VLOOKUP(AT51,'[5]シフト記号表（勤務時間帯）'!$D$6:$Z$47,23,FALSE))</f>
        <v/>
      </c>
      <c r="AU53" s="558" t="str">
        <f>IF(AU51="","",VLOOKUP(AU51,'[5]シフト記号表（勤務時間帯）'!$D$6:$Z$47,23,FALSE))</f>
        <v/>
      </c>
      <c r="AV53" s="559" t="str">
        <f>IF(AV51="","",VLOOKUP(AV51,'[5]シフト記号表（勤務時間帯）'!$D$6:$Z$47,23,FALSE))</f>
        <v/>
      </c>
      <c r="AW53" s="557" t="str">
        <f>IF(AW51="","",VLOOKUP(AW51,'[5]シフト記号表（勤務時間帯）'!$D$6:$Z$47,23,FALSE))</f>
        <v/>
      </c>
      <c r="AX53" s="558" t="str">
        <f>IF(AX51="","",VLOOKUP(AX51,'[5]シフト記号表（勤務時間帯）'!$D$6:$Z$47,23,FALSE))</f>
        <v/>
      </c>
      <c r="AY53" s="558" t="str">
        <f>IF(AY51="","",VLOOKUP(AY51,'[5]シフト記号表（勤務時間帯）'!$D$6:$Z$47,23,FALSE))</f>
        <v/>
      </c>
      <c r="AZ53" s="2132">
        <f>IF($BC$3="４週",SUM(U53:AV53),IF($BC$3="暦月",SUM(U53:AY53),""))</f>
        <v>0</v>
      </c>
      <c r="BA53" s="2133"/>
      <c r="BB53" s="2134">
        <f>IF($BC$3="４週",AZ53/4,IF($BC$3="暦月",(AZ53/($BC$8/7)),""))</f>
        <v>0</v>
      </c>
      <c r="BC53" s="2133"/>
      <c r="BD53" s="2129"/>
      <c r="BE53" s="2130"/>
      <c r="BF53" s="2130"/>
      <c r="BG53" s="2130"/>
      <c r="BH53" s="2131"/>
    </row>
    <row r="54" spans="2:60" ht="20.25" customHeight="1" x14ac:dyDescent="0.15">
      <c r="B54" s="842"/>
      <c r="C54" s="2121"/>
      <c r="D54" s="2126"/>
      <c r="E54" s="2122"/>
      <c r="F54" s="689"/>
      <c r="G54" s="552"/>
      <c r="H54" s="2353"/>
      <c r="I54" s="2123"/>
      <c r="J54" s="2331"/>
      <c r="K54" s="2331"/>
      <c r="L54" s="2124"/>
      <c r="M54" s="2334"/>
      <c r="N54" s="2335"/>
      <c r="O54" s="2336"/>
      <c r="P54" s="844" t="s">
        <v>887</v>
      </c>
      <c r="Q54" s="851"/>
      <c r="R54" s="851"/>
      <c r="S54" s="852"/>
      <c r="T54" s="857"/>
      <c r="U54" s="848"/>
      <c r="V54" s="849"/>
      <c r="W54" s="849"/>
      <c r="X54" s="849"/>
      <c r="Y54" s="849"/>
      <c r="Z54" s="849"/>
      <c r="AA54" s="850"/>
      <c r="AB54" s="848"/>
      <c r="AC54" s="849"/>
      <c r="AD54" s="849"/>
      <c r="AE54" s="849"/>
      <c r="AF54" s="849"/>
      <c r="AG54" s="849"/>
      <c r="AH54" s="850"/>
      <c r="AI54" s="848"/>
      <c r="AJ54" s="849"/>
      <c r="AK54" s="849"/>
      <c r="AL54" s="849"/>
      <c r="AM54" s="849"/>
      <c r="AN54" s="849"/>
      <c r="AO54" s="850"/>
      <c r="AP54" s="848"/>
      <c r="AQ54" s="849"/>
      <c r="AR54" s="849"/>
      <c r="AS54" s="849"/>
      <c r="AT54" s="849"/>
      <c r="AU54" s="849"/>
      <c r="AV54" s="850"/>
      <c r="AW54" s="848"/>
      <c r="AX54" s="849"/>
      <c r="AY54" s="849"/>
      <c r="AZ54" s="2343"/>
      <c r="BA54" s="2344"/>
      <c r="BB54" s="2351"/>
      <c r="BC54" s="2344"/>
      <c r="BD54" s="2118"/>
      <c r="BE54" s="2119"/>
      <c r="BF54" s="2119"/>
      <c r="BG54" s="2119"/>
      <c r="BH54" s="2120"/>
    </row>
    <row r="55" spans="2:60" ht="20.25" customHeight="1" x14ac:dyDescent="0.15">
      <c r="B55" s="684">
        <f>B52+1</f>
        <v>12</v>
      </c>
      <c r="C55" s="2053"/>
      <c r="D55" s="2062"/>
      <c r="E55" s="2054"/>
      <c r="F55" s="689">
        <f>C54</f>
        <v>0</v>
      </c>
      <c r="G55" s="552"/>
      <c r="H55" s="2191"/>
      <c r="I55" s="2057"/>
      <c r="J55" s="2332"/>
      <c r="K55" s="2332"/>
      <c r="L55" s="2058"/>
      <c r="M55" s="2337"/>
      <c r="N55" s="2338"/>
      <c r="O55" s="2339"/>
      <c r="P55" s="832" t="s">
        <v>905</v>
      </c>
      <c r="Q55" s="833"/>
      <c r="R55" s="833"/>
      <c r="S55" s="834"/>
      <c r="T55" s="835"/>
      <c r="U55" s="553" t="str">
        <f>IF(U54="","",VLOOKUP(U54,'[5]シフト記号表（勤務時間帯）'!$D$6:$X$47,21,FALSE))</f>
        <v/>
      </c>
      <c r="V55" s="554" t="str">
        <f>IF(V54="","",VLOOKUP(V54,'[5]シフト記号表（勤務時間帯）'!$D$6:$X$47,21,FALSE))</f>
        <v/>
      </c>
      <c r="W55" s="554" t="str">
        <f>IF(W54="","",VLOOKUP(W54,'[5]シフト記号表（勤務時間帯）'!$D$6:$X$47,21,FALSE))</f>
        <v/>
      </c>
      <c r="X55" s="554" t="str">
        <f>IF(X54="","",VLOOKUP(X54,'[5]シフト記号表（勤務時間帯）'!$D$6:$X$47,21,FALSE))</f>
        <v/>
      </c>
      <c r="Y55" s="554" t="str">
        <f>IF(Y54="","",VLOOKUP(Y54,'[5]シフト記号表（勤務時間帯）'!$D$6:$X$47,21,FALSE))</f>
        <v/>
      </c>
      <c r="Z55" s="554" t="str">
        <f>IF(Z54="","",VLOOKUP(Z54,'[5]シフト記号表（勤務時間帯）'!$D$6:$X$47,21,FALSE))</f>
        <v/>
      </c>
      <c r="AA55" s="555" t="str">
        <f>IF(AA54="","",VLOOKUP(AA54,'[5]シフト記号表（勤務時間帯）'!$D$6:$X$47,21,FALSE))</f>
        <v/>
      </c>
      <c r="AB55" s="553" t="str">
        <f>IF(AB54="","",VLOOKUP(AB54,'[5]シフト記号表（勤務時間帯）'!$D$6:$X$47,21,FALSE))</f>
        <v/>
      </c>
      <c r="AC55" s="554" t="str">
        <f>IF(AC54="","",VLOOKUP(AC54,'[5]シフト記号表（勤務時間帯）'!$D$6:$X$47,21,FALSE))</f>
        <v/>
      </c>
      <c r="AD55" s="554" t="str">
        <f>IF(AD54="","",VLOOKUP(AD54,'[5]シフト記号表（勤務時間帯）'!$D$6:$X$47,21,FALSE))</f>
        <v/>
      </c>
      <c r="AE55" s="554" t="str">
        <f>IF(AE54="","",VLOOKUP(AE54,'[5]シフト記号表（勤務時間帯）'!$D$6:$X$47,21,FALSE))</f>
        <v/>
      </c>
      <c r="AF55" s="554" t="str">
        <f>IF(AF54="","",VLOOKUP(AF54,'[5]シフト記号表（勤務時間帯）'!$D$6:$X$47,21,FALSE))</f>
        <v/>
      </c>
      <c r="AG55" s="554" t="str">
        <f>IF(AG54="","",VLOOKUP(AG54,'[5]シフト記号表（勤務時間帯）'!$D$6:$X$47,21,FALSE))</f>
        <v/>
      </c>
      <c r="AH55" s="555" t="str">
        <f>IF(AH54="","",VLOOKUP(AH54,'[5]シフト記号表（勤務時間帯）'!$D$6:$X$47,21,FALSE))</f>
        <v/>
      </c>
      <c r="AI55" s="553" t="str">
        <f>IF(AI54="","",VLOOKUP(AI54,'[5]シフト記号表（勤務時間帯）'!$D$6:$X$47,21,FALSE))</f>
        <v/>
      </c>
      <c r="AJ55" s="554" t="str">
        <f>IF(AJ54="","",VLOOKUP(AJ54,'[5]シフト記号表（勤務時間帯）'!$D$6:$X$47,21,FALSE))</f>
        <v/>
      </c>
      <c r="AK55" s="554" t="str">
        <f>IF(AK54="","",VLOOKUP(AK54,'[5]シフト記号表（勤務時間帯）'!$D$6:$X$47,21,FALSE))</f>
        <v/>
      </c>
      <c r="AL55" s="554" t="str">
        <f>IF(AL54="","",VLOOKUP(AL54,'[5]シフト記号表（勤務時間帯）'!$D$6:$X$47,21,FALSE))</f>
        <v/>
      </c>
      <c r="AM55" s="554" t="str">
        <f>IF(AM54="","",VLOOKUP(AM54,'[5]シフト記号表（勤務時間帯）'!$D$6:$X$47,21,FALSE))</f>
        <v/>
      </c>
      <c r="AN55" s="554" t="str">
        <f>IF(AN54="","",VLOOKUP(AN54,'[5]シフト記号表（勤務時間帯）'!$D$6:$X$47,21,FALSE))</f>
        <v/>
      </c>
      <c r="AO55" s="555" t="str">
        <f>IF(AO54="","",VLOOKUP(AO54,'[5]シフト記号表（勤務時間帯）'!$D$6:$X$47,21,FALSE))</f>
        <v/>
      </c>
      <c r="AP55" s="553" t="str">
        <f>IF(AP54="","",VLOOKUP(AP54,'[5]シフト記号表（勤務時間帯）'!$D$6:$X$47,21,FALSE))</f>
        <v/>
      </c>
      <c r="AQ55" s="554" t="str">
        <f>IF(AQ54="","",VLOOKUP(AQ54,'[5]シフト記号表（勤務時間帯）'!$D$6:$X$47,21,FALSE))</f>
        <v/>
      </c>
      <c r="AR55" s="554" t="str">
        <f>IF(AR54="","",VLOOKUP(AR54,'[5]シフト記号表（勤務時間帯）'!$D$6:$X$47,21,FALSE))</f>
        <v/>
      </c>
      <c r="AS55" s="554" t="str">
        <f>IF(AS54="","",VLOOKUP(AS54,'[5]シフト記号表（勤務時間帯）'!$D$6:$X$47,21,FALSE))</f>
        <v/>
      </c>
      <c r="AT55" s="554" t="str">
        <f>IF(AT54="","",VLOOKUP(AT54,'[5]シフト記号表（勤務時間帯）'!$D$6:$X$47,21,FALSE))</f>
        <v/>
      </c>
      <c r="AU55" s="554" t="str">
        <f>IF(AU54="","",VLOOKUP(AU54,'[5]シフト記号表（勤務時間帯）'!$D$6:$X$47,21,FALSE))</f>
        <v/>
      </c>
      <c r="AV55" s="555" t="str">
        <f>IF(AV54="","",VLOOKUP(AV54,'[5]シフト記号表（勤務時間帯）'!$D$6:$X$47,21,FALSE))</f>
        <v/>
      </c>
      <c r="AW55" s="553" t="str">
        <f>IF(AW54="","",VLOOKUP(AW54,'[5]シフト記号表（勤務時間帯）'!$D$6:$X$47,21,FALSE))</f>
        <v/>
      </c>
      <c r="AX55" s="554" t="str">
        <f>IF(AX54="","",VLOOKUP(AX54,'[5]シフト記号表（勤務時間帯）'!$D$6:$X$47,21,FALSE))</f>
        <v/>
      </c>
      <c r="AY55" s="554" t="str">
        <f>IF(AY54="","",VLOOKUP(AY54,'[5]シフト記号表（勤務時間帯）'!$D$6:$X$47,21,FALSE))</f>
        <v/>
      </c>
      <c r="AZ55" s="2046">
        <f>IF($BC$3="４週",SUM(U55:AV55),IF($BC$3="暦月",SUM(U55:AY55),""))</f>
        <v>0</v>
      </c>
      <c r="BA55" s="2047"/>
      <c r="BB55" s="2048">
        <f>IF($BC$3="４週",AZ55/4,IF($BC$3="暦月",(AZ55/($BC$8/7)),""))</f>
        <v>0</v>
      </c>
      <c r="BC55" s="2047"/>
      <c r="BD55" s="2043"/>
      <c r="BE55" s="2044"/>
      <c r="BF55" s="2044"/>
      <c r="BG55" s="2044"/>
      <c r="BH55" s="2045"/>
    </row>
    <row r="56" spans="2:60" ht="20.25" customHeight="1" x14ac:dyDescent="0.15">
      <c r="B56" s="836"/>
      <c r="C56" s="2135"/>
      <c r="D56" s="2140"/>
      <c r="E56" s="2136"/>
      <c r="F56" s="690"/>
      <c r="G56" s="837">
        <f>C54</f>
        <v>0</v>
      </c>
      <c r="H56" s="2256"/>
      <c r="I56" s="2137"/>
      <c r="J56" s="2333"/>
      <c r="K56" s="2333"/>
      <c r="L56" s="2138"/>
      <c r="M56" s="2340"/>
      <c r="N56" s="2341"/>
      <c r="O56" s="2342"/>
      <c r="P56" s="858" t="s">
        <v>906</v>
      </c>
      <c r="Q56" s="859"/>
      <c r="R56" s="859"/>
      <c r="S56" s="860"/>
      <c r="T56" s="861"/>
      <c r="U56" s="557" t="str">
        <f>IF(U54="","",VLOOKUP(U54,'[5]シフト記号表（勤務時間帯）'!$D$6:$Z$47,23,FALSE))</f>
        <v/>
      </c>
      <c r="V56" s="558" t="str">
        <f>IF(V54="","",VLOOKUP(V54,'[5]シフト記号表（勤務時間帯）'!$D$6:$Z$47,23,FALSE))</f>
        <v/>
      </c>
      <c r="W56" s="558" t="str">
        <f>IF(W54="","",VLOOKUP(W54,'[5]シフト記号表（勤務時間帯）'!$D$6:$Z$47,23,FALSE))</f>
        <v/>
      </c>
      <c r="X56" s="558" t="str">
        <f>IF(X54="","",VLOOKUP(X54,'[5]シフト記号表（勤務時間帯）'!$D$6:$Z$47,23,FALSE))</f>
        <v/>
      </c>
      <c r="Y56" s="558" t="str">
        <f>IF(Y54="","",VLOOKUP(Y54,'[5]シフト記号表（勤務時間帯）'!$D$6:$Z$47,23,FALSE))</f>
        <v/>
      </c>
      <c r="Z56" s="558" t="str">
        <f>IF(Z54="","",VLOOKUP(Z54,'[5]シフト記号表（勤務時間帯）'!$D$6:$Z$47,23,FALSE))</f>
        <v/>
      </c>
      <c r="AA56" s="559" t="str">
        <f>IF(AA54="","",VLOOKUP(AA54,'[5]シフト記号表（勤務時間帯）'!$D$6:$Z$47,23,FALSE))</f>
        <v/>
      </c>
      <c r="AB56" s="557" t="str">
        <f>IF(AB54="","",VLOOKUP(AB54,'[5]シフト記号表（勤務時間帯）'!$D$6:$Z$47,23,FALSE))</f>
        <v/>
      </c>
      <c r="AC56" s="558" t="str">
        <f>IF(AC54="","",VLOOKUP(AC54,'[5]シフト記号表（勤務時間帯）'!$D$6:$Z$47,23,FALSE))</f>
        <v/>
      </c>
      <c r="AD56" s="558" t="str">
        <f>IF(AD54="","",VLOOKUP(AD54,'[5]シフト記号表（勤務時間帯）'!$D$6:$Z$47,23,FALSE))</f>
        <v/>
      </c>
      <c r="AE56" s="558" t="str">
        <f>IF(AE54="","",VLOOKUP(AE54,'[5]シフト記号表（勤務時間帯）'!$D$6:$Z$47,23,FALSE))</f>
        <v/>
      </c>
      <c r="AF56" s="558" t="str">
        <f>IF(AF54="","",VLOOKUP(AF54,'[5]シフト記号表（勤務時間帯）'!$D$6:$Z$47,23,FALSE))</f>
        <v/>
      </c>
      <c r="AG56" s="558" t="str">
        <f>IF(AG54="","",VLOOKUP(AG54,'[5]シフト記号表（勤務時間帯）'!$D$6:$Z$47,23,FALSE))</f>
        <v/>
      </c>
      <c r="AH56" s="559" t="str">
        <f>IF(AH54="","",VLOOKUP(AH54,'[5]シフト記号表（勤務時間帯）'!$D$6:$Z$47,23,FALSE))</f>
        <v/>
      </c>
      <c r="AI56" s="557" t="str">
        <f>IF(AI54="","",VLOOKUP(AI54,'[5]シフト記号表（勤務時間帯）'!$D$6:$Z$47,23,FALSE))</f>
        <v/>
      </c>
      <c r="AJ56" s="558" t="str">
        <f>IF(AJ54="","",VLOOKUP(AJ54,'[5]シフト記号表（勤務時間帯）'!$D$6:$Z$47,23,FALSE))</f>
        <v/>
      </c>
      <c r="AK56" s="558" t="str">
        <f>IF(AK54="","",VLOOKUP(AK54,'[5]シフト記号表（勤務時間帯）'!$D$6:$Z$47,23,FALSE))</f>
        <v/>
      </c>
      <c r="AL56" s="558" t="str">
        <f>IF(AL54="","",VLOOKUP(AL54,'[5]シフト記号表（勤務時間帯）'!$D$6:$Z$47,23,FALSE))</f>
        <v/>
      </c>
      <c r="AM56" s="558" t="str">
        <f>IF(AM54="","",VLOOKUP(AM54,'[5]シフト記号表（勤務時間帯）'!$D$6:$Z$47,23,FALSE))</f>
        <v/>
      </c>
      <c r="AN56" s="558" t="str">
        <f>IF(AN54="","",VLOOKUP(AN54,'[5]シフト記号表（勤務時間帯）'!$D$6:$Z$47,23,FALSE))</f>
        <v/>
      </c>
      <c r="AO56" s="559" t="str">
        <f>IF(AO54="","",VLOOKUP(AO54,'[5]シフト記号表（勤務時間帯）'!$D$6:$Z$47,23,FALSE))</f>
        <v/>
      </c>
      <c r="AP56" s="557" t="str">
        <f>IF(AP54="","",VLOOKUP(AP54,'[5]シフト記号表（勤務時間帯）'!$D$6:$Z$47,23,FALSE))</f>
        <v/>
      </c>
      <c r="AQ56" s="558" t="str">
        <f>IF(AQ54="","",VLOOKUP(AQ54,'[5]シフト記号表（勤務時間帯）'!$D$6:$Z$47,23,FALSE))</f>
        <v/>
      </c>
      <c r="AR56" s="558" t="str">
        <f>IF(AR54="","",VLOOKUP(AR54,'[5]シフト記号表（勤務時間帯）'!$D$6:$Z$47,23,FALSE))</f>
        <v/>
      </c>
      <c r="AS56" s="558" t="str">
        <f>IF(AS54="","",VLOOKUP(AS54,'[5]シフト記号表（勤務時間帯）'!$D$6:$Z$47,23,FALSE))</f>
        <v/>
      </c>
      <c r="AT56" s="558" t="str">
        <f>IF(AT54="","",VLOOKUP(AT54,'[5]シフト記号表（勤務時間帯）'!$D$6:$Z$47,23,FALSE))</f>
        <v/>
      </c>
      <c r="AU56" s="558" t="str">
        <f>IF(AU54="","",VLOOKUP(AU54,'[5]シフト記号表（勤務時間帯）'!$D$6:$Z$47,23,FALSE))</f>
        <v/>
      </c>
      <c r="AV56" s="559" t="str">
        <f>IF(AV54="","",VLOOKUP(AV54,'[5]シフト記号表（勤務時間帯）'!$D$6:$Z$47,23,FALSE))</f>
        <v/>
      </c>
      <c r="AW56" s="557" t="str">
        <f>IF(AW54="","",VLOOKUP(AW54,'[5]シフト記号表（勤務時間帯）'!$D$6:$Z$47,23,FALSE))</f>
        <v/>
      </c>
      <c r="AX56" s="558" t="str">
        <f>IF(AX54="","",VLOOKUP(AX54,'[5]シフト記号表（勤務時間帯）'!$D$6:$Z$47,23,FALSE))</f>
        <v/>
      </c>
      <c r="AY56" s="558" t="str">
        <f>IF(AY54="","",VLOOKUP(AY54,'[5]シフト記号表（勤務時間帯）'!$D$6:$Z$47,23,FALSE))</f>
        <v/>
      </c>
      <c r="AZ56" s="2132">
        <f>IF($BC$3="４週",SUM(U56:AV56),IF($BC$3="暦月",SUM(U56:AY56),""))</f>
        <v>0</v>
      </c>
      <c r="BA56" s="2133"/>
      <c r="BB56" s="2134">
        <f>IF($BC$3="４週",AZ56/4,IF($BC$3="暦月",(AZ56/($BC$8/7)),""))</f>
        <v>0</v>
      </c>
      <c r="BC56" s="2133"/>
      <c r="BD56" s="2129"/>
      <c r="BE56" s="2130"/>
      <c r="BF56" s="2130"/>
      <c r="BG56" s="2130"/>
      <c r="BH56" s="2131"/>
    </row>
    <row r="57" spans="2:60" ht="20.25" customHeight="1" x14ac:dyDescent="0.15">
      <c r="B57" s="842"/>
      <c r="C57" s="2121"/>
      <c r="D57" s="2126"/>
      <c r="E57" s="2122"/>
      <c r="F57" s="689"/>
      <c r="G57" s="552"/>
      <c r="H57" s="2353"/>
      <c r="I57" s="2123"/>
      <c r="J57" s="2331"/>
      <c r="K57" s="2331"/>
      <c r="L57" s="2124"/>
      <c r="M57" s="2334"/>
      <c r="N57" s="2335"/>
      <c r="O57" s="2336"/>
      <c r="P57" s="844" t="s">
        <v>887</v>
      </c>
      <c r="Q57" s="851"/>
      <c r="R57" s="851"/>
      <c r="S57" s="852"/>
      <c r="T57" s="857"/>
      <c r="U57" s="848"/>
      <c r="V57" s="849"/>
      <c r="W57" s="849"/>
      <c r="X57" s="849"/>
      <c r="Y57" s="849"/>
      <c r="Z57" s="849"/>
      <c r="AA57" s="850"/>
      <c r="AB57" s="848"/>
      <c r="AC57" s="849"/>
      <c r="AD57" s="849"/>
      <c r="AE57" s="849"/>
      <c r="AF57" s="849"/>
      <c r="AG57" s="849"/>
      <c r="AH57" s="850"/>
      <c r="AI57" s="848"/>
      <c r="AJ57" s="849"/>
      <c r="AK57" s="849"/>
      <c r="AL57" s="849"/>
      <c r="AM57" s="849"/>
      <c r="AN57" s="849"/>
      <c r="AO57" s="850"/>
      <c r="AP57" s="848"/>
      <c r="AQ57" s="849"/>
      <c r="AR57" s="849"/>
      <c r="AS57" s="849"/>
      <c r="AT57" s="849"/>
      <c r="AU57" s="849"/>
      <c r="AV57" s="850"/>
      <c r="AW57" s="848"/>
      <c r="AX57" s="849"/>
      <c r="AY57" s="849"/>
      <c r="AZ57" s="2343"/>
      <c r="BA57" s="2344"/>
      <c r="BB57" s="2351"/>
      <c r="BC57" s="2344"/>
      <c r="BD57" s="2118"/>
      <c r="BE57" s="2119"/>
      <c r="BF57" s="2119"/>
      <c r="BG57" s="2119"/>
      <c r="BH57" s="2120"/>
    </row>
    <row r="58" spans="2:60" ht="20.25" customHeight="1" x14ac:dyDescent="0.15">
      <c r="B58" s="684">
        <f>B55+1</f>
        <v>13</v>
      </c>
      <c r="C58" s="2053"/>
      <c r="D58" s="2062"/>
      <c r="E58" s="2054"/>
      <c r="F58" s="689">
        <f>C57</f>
        <v>0</v>
      </c>
      <c r="G58" s="552"/>
      <c r="H58" s="2191"/>
      <c r="I58" s="2057"/>
      <c r="J58" s="2332"/>
      <c r="K58" s="2332"/>
      <c r="L58" s="2058"/>
      <c r="M58" s="2337"/>
      <c r="N58" s="2338"/>
      <c r="O58" s="2339"/>
      <c r="P58" s="832" t="s">
        <v>905</v>
      </c>
      <c r="Q58" s="833"/>
      <c r="R58" s="833"/>
      <c r="S58" s="834"/>
      <c r="T58" s="835"/>
      <c r="U58" s="553" t="str">
        <f>IF(U57="","",VLOOKUP(U57,'[5]シフト記号表（勤務時間帯）'!$D$6:$X$47,21,FALSE))</f>
        <v/>
      </c>
      <c r="V58" s="554" t="str">
        <f>IF(V57="","",VLOOKUP(V57,'[5]シフト記号表（勤務時間帯）'!$D$6:$X$47,21,FALSE))</f>
        <v/>
      </c>
      <c r="W58" s="554" t="str">
        <f>IF(W57="","",VLOOKUP(W57,'[5]シフト記号表（勤務時間帯）'!$D$6:$X$47,21,FALSE))</f>
        <v/>
      </c>
      <c r="X58" s="554" t="str">
        <f>IF(X57="","",VLOOKUP(X57,'[5]シフト記号表（勤務時間帯）'!$D$6:$X$47,21,FALSE))</f>
        <v/>
      </c>
      <c r="Y58" s="554" t="str">
        <f>IF(Y57="","",VLOOKUP(Y57,'[5]シフト記号表（勤務時間帯）'!$D$6:$X$47,21,FALSE))</f>
        <v/>
      </c>
      <c r="Z58" s="554" t="str">
        <f>IF(Z57="","",VLOOKUP(Z57,'[5]シフト記号表（勤務時間帯）'!$D$6:$X$47,21,FALSE))</f>
        <v/>
      </c>
      <c r="AA58" s="555" t="str">
        <f>IF(AA57="","",VLOOKUP(AA57,'[5]シフト記号表（勤務時間帯）'!$D$6:$X$47,21,FALSE))</f>
        <v/>
      </c>
      <c r="AB58" s="553" t="str">
        <f>IF(AB57="","",VLOOKUP(AB57,'[5]シフト記号表（勤務時間帯）'!$D$6:$X$47,21,FALSE))</f>
        <v/>
      </c>
      <c r="AC58" s="554" t="str">
        <f>IF(AC57="","",VLOOKUP(AC57,'[5]シフト記号表（勤務時間帯）'!$D$6:$X$47,21,FALSE))</f>
        <v/>
      </c>
      <c r="AD58" s="554" t="str">
        <f>IF(AD57="","",VLOOKUP(AD57,'[5]シフト記号表（勤務時間帯）'!$D$6:$X$47,21,FALSE))</f>
        <v/>
      </c>
      <c r="AE58" s="554" t="str">
        <f>IF(AE57="","",VLOOKUP(AE57,'[5]シフト記号表（勤務時間帯）'!$D$6:$X$47,21,FALSE))</f>
        <v/>
      </c>
      <c r="AF58" s="554" t="str">
        <f>IF(AF57="","",VLOOKUP(AF57,'[5]シフト記号表（勤務時間帯）'!$D$6:$X$47,21,FALSE))</f>
        <v/>
      </c>
      <c r="AG58" s="554" t="str">
        <f>IF(AG57="","",VLOOKUP(AG57,'[5]シフト記号表（勤務時間帯）'!$D$6:$X$47,21,FALSE))</f>
        <v/>
      </c>
      <c r="AH58" s="555" t="str">
        <f>IF(AH57="","",VLOOKUP(AH57,'[5]シフト記号表（勤務時間帯）'!$D$6:$X$47,21,FALSE))</f>
        <v/>
      </c>
      <c r="AI58" s="553" t="str">
        <f>IF(AI57="","",VLOOKUP(AI57,'[5]シフト記号表（勤務時間帯）'!$D$6:$X$47,21,FALSE))</f>
        <v/>
      </c>
      <c r="AJ58" s="554" t="str">
        <f>IF(AJ57="","",VLOOKUP(AJ57,'[5]シフト記号表（勤務時間帯）'!$D$6:$X$47,21,FALSE))</f>
        <v/>
      </c>
      <c r="AK58" s="554" t="str">
        <f>IF(AK57="","",VLOOKUP(AK57,'[5]シフト記号表（勤務時間帯）'!$D$6:$X$47,21,FALSE))</f>
        <v/>
      </c>
      <c r="AL58" s="554" t="str">
        <f>IF(AL57="","",VLOOKUP(AL57,'[5]シフト記号表（勤務時間帯）'!$D$6:$X$47,21,FALSE))</f>
        <v/>
      </c>
      <c r="AM58" s="554" t="str">
        <f>IF(AM57="","",VLOOKUP(AM57,'[5]シフト記号表（勤務時間帯）'!$D$6:$X$47,21,FALSE))</f>
        <v/>
      </c>
      <c r="AN58" s="554" t="str">
        <f>IF(AN57="","",VLOOKUP(AN57,'[5]シフト記号表（勤務時間帯）'!$D$6:$X$47,21,FALSE))</f>
        <v/>
      </c>
      <c r="AO58" s="555" t="str">
        <f>IF(AO57="","",VLOOKUP(AO57,'[5]シフト記号表（勤務時間帯）'!$D$6:$X$47,21,FALSE))</f>
        <v/>
      </c>
      <c r="AP58" s="553" t="str">
        <f>IF(AP57="","",VLOOKUP(AP57,'[5]シフト記号表（勤務時間帯）'!$D$6:$X$47,21,FALSE))</f>
        <v/>
      </c>
      <c r="AQ58" s="554" t="str">
        <f>IF(AQ57="","",VLOOKUP(AQ57,'[5]シフト記号表（勤務時間帯）'!$D$6:$X$47,21,FALSE))</f>
        <v/>
      </c>
      <c r="AR58" s="554" t="str">
        <f>IF(AR57="","",VLOOKUP(AR57,'[5]シフト記号表（勤務時間帯）'!$D$6:$X$47,21,FALSE))</f>
        <v/>
      </c>
      <c r="AS58" s="554" t="str">
        <f>IF(AS57="","",VLOOKUP(AS57,'[5]シフト記号表（勤務時間帯）'!$D$6:$X$47,21,FALSE))</f>
        <v/>
      </c>
      <c r="AT58" s="554" t="str">
        <f>IF(AT57="","",VLOOKUP(AT57,'[5]シフト記号表（勤務時間帯）'!$D$6:$X$47,21,FALSE))</f>
        <v/>
      </c>
      <c r="AU58" s="554" t="str">
        <f>IF(AU57="","",VLOOKUP(AU57,'[5]シフト記号表（勤務時間帯）'!$D$6:$X$47,21,FALSE))</f>
        <v/>
      </c>
      <c r="AV58" s="555" t="str">
        <f>IF(AV57="","",VLOOKUP(AV57,'[5]シフト記号表（勤務時間帯）'!$D$6:$X$47,21,FALSE))</f>
        <v/>
      </c>
      <c r="AW58" s="553" t="str">
        <f>IF(AW57="","",VLOOKUP(AW57,'[5]シフト記号表（勤務時間帯）'!$D$6:$X$47,21,FALSE))</f>
        <v/>
      </c>
      <c r="AX58" s="554" t="str">
        <f>IF(AX57="","",VLOOKUP(AX57,'[5]シフト記号表（勤務時間帯）'!$D$6:$X$47,21,FALSE))</f>
        <v/>
      </c>
      <c r="AY58" s="554" t="str">
        <f>IF(AY57="","",VLOOKUP(AY57,'[5]シフト記号表（勤務時間帯）'!$D$6:$X$47,21,FALSE))</f>
        <v/>
      </c>
      <c r="AZ58" s="2046">
        <f>IF($BC$3="４週",SUM(U58:AV58),IF($BC$3="暦月",SUM(U58:AY58),""))</f>
        <v>0</v>
      </c>
      <c r="BA58" s="2047"/>
      <c r="BB58" s="2048">
        <f>IF($BC$3="４週",AZ58/4,IF($BC$3="暦月",(AZ58/($BC$8/7)),""))</f>
        <v>0</v>
      </c>
      <c r="BC58" s="2047"/>
      <c r="BD58" s="2043"/>
      <c r="BE58" s="2044"/>
      <c r="BF58" s="2044"/>
      <c r="BG58" s="2044"/>
      <c r="BH58" s="2045"/>
    </row>
    <row r="59" spans="2:60" ht="20.25" customHeight="1" x14ac:dyDescent="0.15">
      <c r="B59" s="836"/>
      <c r="C59" s="2135"/>
      <c r="D59" s="2140"/>
      <c r="E59" s="2136"/>
      <c r="F59" s="690"/>
      <c r="G59" s="837">
        <f>C57</f>
        <v>0</v>
      </c>
      <c r="H59" s="2256"/>
      <c r="I59" s="2137"/>
      <c r="J59" s="2333"/>
      <c r="K59" s="2333"/>
      <c r="L59" s="2138"/>
      <c r="M59" s="2340"/>
      <c r="N59" s="2341"/>
      <c r="O59" s="2342"/>
      <c r="P59" s="858" t="s">
        <v>906</v>
      </c>
      <c r="Q59" s="859"/>
      <c r="R59" s="859"/>
      <c r="S59" s="860"/>
      <c r="T59" s="861"/>
      <c r="U59" s="557" t="str">
        <f>IF(U57="","",VLOOKUP(U57,'[5]シフト記号表（勤務時間帯）'!$D$6:$Z$47,23,FALSE))</f>
        <v/>
      </c>
      <c r="V59" s="558" t="str">
        <f>IF(V57="","",VLOOKUP(V57,'[5]シフト記号表（勤務時間帯）'!$D$6:$Z$47,23,FALSE))</f>
        <v/>
      </c>
      <c r="W59" s="558" t="str">
        <f>IF(W57="","",VLOOKUP(W57,'[5]シフト記号表（勤務時間帯）'!$D$6:$Z$47,23,FALSE))</f>
        <v/>
      </c>
      <c r="X59" s="558" t="str">
        <f>IF(X57="","",VLOOKUP(X57,'[5]シフト記号表（勤務時間帯）'!$D$6:$Z$47,23,FALSE))</f>
        <v/>
      </c>
      <c r="Y59" s="558" t="str">
        <f>IF(Y57="","",VLOOKUP(Y57,'[5]シフト記号表（勤務時間帯）'!$D$6:$Z$47,23,FALSE))</f>
        <v/>
      </c>
      <c r="Z59" s="558" t="str">
        <f>IF(Z57="","",VLOOKUP(Z57,'[5]シフト記号表（勤務時間帯）'!$D$6:$Z$47,23,FALSE))</f>
        <v/>
      </c>
      <c r="AA59" s="559" t="str">
        <f>IF(AA57="","",VLOOKUP(AA57,'[5]シフト記号表（勤務時間帯）'!$D$6:$Z$47,23,FALSE))</f>
        <v/>
      </c>
      <c r="AB59" s="557" t="str">
        <f>IF(AB57="","",VLOOKUP(AB57,'[5]シフト記号表（勤務時間帯）'!$D$6:$Z$47,23,FALSE))</f>
        <v/>
      </c>
      <c r="AC59" s="558" t="str">
        <f>IF(AC57="","",VLOOKUP(AC57,'[5]シフト記号表（勤務時間帯）'!$D$6:$Z$47,23,FALSE))</f>
        <v/>
      </c>
      <c r="AD59" s="558" t="str">
        <f>IF(AD57="","",VLOOKUP(AD57,'[5]シフト記号表（勤務時間帯）'!$D$6:$Z$47,23,FALSE))</f>
        <v/>
      </c>
      <c r="AE59" s="558" t="str">
        <f>IF(AE57="","",VLOOKUP(AE57,'[5]シフト記号表（勤務時間帯）'!$D$6:$Z$47,23,FALSE))</f>
        <v/>
      </c>
      <c r="AF59" s="558" t="str">
        <f>IF(AF57="","",VLOOKUP(AF57,'[5]シフト記号表（勤務時間帯）'!$D$6:$Z$47,23,FALSE))</f>
        <v/>
      </c>
      <c r="AG59" s="558" t="str">
        <f>IF(AG57="","",VLOOKUP(AG57,'[5]シフト記号表（勤務時間帯）'!$D$6:$Z$47,23,FALSE))</f>
        <v/>
      </c>
      <c r="AH59" s="559" t="str">
        <f>IF(AH57="","",VLOOKUP(AH57,'[5]シフト記号表（勤務時間帯）'!$D$6:$Z$47,23,FALSE))</f>
        <v/>
      </c>
      <c r="AI59" s="557" t="str">
        <f>IF(AI57="","",VLOOKUP(AI57,'[5]シフト記号表（勤務時間帯）'!$D$6:$Z$47,23,FALSE))</f>
        <v/>
      </c>
      <c r="AJ59" s="558" t="str">
        <f>IF(AJ57="","",VLOOKUP(AJ57,'[5]シフト記号表（勤務時間帯）'!$D$6:$Z$47,23,FALSE))</f>
        <v/>
      </c>
      <c r="AK59" s="558" t="str">
        <f>IF(AK57="","",VLOOKUP(AK57,'[5]シフト記号表（勤務時間帯）'!$D$6:$Z$47,23,FALSE))</f>
        <v/>
      </c>
      <c r="AL59" s="558" t="str">
        <f>IF(AL57="","",VLOOKUP(AL57,'[5]シフト記号表（勤務時間帯）'!$D$6:$Z$47,23,FALSE))</f>
        <v/>
      </c>
      <c r="AM59" s="558" t="str">
        <f>IF(AM57="","",VLOOKUP(AM57,'[5]シフト記号表（勤務時間帯）'!$D$6:$Z$47,23,FALSE))</f>
        <v/>
      </c>
      <c r="AN59" s="558" t="str">
        <f>IF(AN57="","",VLOOKUP(AN57,'[5]シフト記号表（勤務時間帯）'!$D$6:$Z$47,23,FALSE))</f>
        <v/>
      </c>
      <c r="AO59" s="559" t="str">
        <f>IF(AO57="","",VLOOKUP(AO57,'[5]シフト記号表（勤務時間帯）'!$D$6:$Z$47,23,FALSE))</f>
        <v/>
      </c>
      <c r="AP59" s="557" t="str">
        <f>IF(AP57="","",VLOOKUP(AP57,'[5]シフト記号表（勤務時間帯）'!$D$6:$Z$47,23,FALSE))</f>
        <v/>
      </c>
      <c r="AQ59" s="558" t="str">
        <f>IF(AQ57="","",VLOOKUP(AQ57,'[5]シフト記号表（勤務時間帯）'!$D$6:$Z$47,23,FALSE))</f>
        <v/>
      </c>
      <c r="AR59" s="558" t="str">
        <f>IF(AR57="","",VLOOKUP(AR57,'[5]シフト記号表（勤務時間帯）'!$D$6:$Z$47,23,FALSE))</f>
        <v/>
      </c>
      <c r="AS59" s="558" t="str">
        <f>IF(AS57="","",VLOOKUP(AS57,'[5]シフト記号表（勤務時間帯）'!$D$6:$Z$47,23,FALSE))</f>
        <v/>
      </c>
      <c r="AT59" s="558" t="str">
        <f>IF(AT57="","",VLOOKUP(AT57,'[5]シフト記号表（勤務時間帯）'!$D$6:$Z$47,23,FALSE))</f>
        <v/>
      </c>
      <c r="AU59" s="558" t="str">
        <f>IF(AU57="","",VLOOKUP(AU57,'[5]シフト記号表（勤務時間帯）'!$D$6:$Z$47,23,FALSE))</f>
        <v/>
      </c>
      <c r="AV59" s="559" t="str">
        <f>IF(AV57="","",VLOOKUP(AV57,'[5]シフト記号表（勤務時間帯）'!$D$6:$Z$47,23,FALSE))</f>
        <v/>
      </c>
      <c r="AW59" s="557" t="str">
        <f>IF(AW57="","",VLOOKUP(AW57,'[5]シフト記号表（勤務時間帯）'!$D$6:$Z$47,23,FALSE))</f>
        <v/>
      </c>
      <c r="AX59" s="558" t="str">
        <f>IF(AX57="","",VLOOKUP(AX57,'[5]シフト記号表（勤務時間帯）'!$D$6:$Z$47,23,FALSE))</f>
        <v/>
      </c>
      <c r="AY59" s="558" t="str">
        <f>IF(AY57="","",VLOOKUP(AY57,'[5]シフト記号表（勤務時間帯）'!$D$6:$Z$47,23,FALSE))</f>
        <v/>
      </c>
      <c r="AZ59" s="2132">
        <f>IF($BC$3="４週",SUM(U59:AV59),IF($BC$3="暦月",SUM(U59:AY59),""))</f>
        <v>0</v>
      </c>
      <c r="BA59" s="2133"/>
      <c r="BB59" s="2134">
        <f>IF($BC$3="４週",AZ59/4,IF($BC$3="暦月",(AZ59/($BC$8/7)),""))</f>
        <v>0</v>
      </c>
      <c r="BC59" s="2133"/>
      <c r="BD59" s="2129"/>
      <c r="BE59" s="2130"/>
      <c r="BF59" s="2130"/>
      <c r="BG59" s="2130"/>
      <c r="BH59" s="2131"/>
    </row>
    <row r="60" spans="2:60" ht="20.25" customHeight="1" x14ac:dyDescent="0.15">
      <c r="B60" s="842"/>
      <c r="C60" s="2121"/>
      <c r="D60" s="2126"/>
      <c r="E60" s="2122"/>
      <c r="F60" s="689"/>
      <c r="G60" s="552"/>
      <c r="H60" s="2353"/>
      <c r="I60" s="2123"/>
      <c r="J60" s="2331"/>
      <c r="K60" s="2331"/>
      <c r="L60" s="2124"/>
      <c r="M60" s="2334"/>
      <c r="N60" s="2335"/>
      <c r="O60" s="2336"/>
      <c r="P60" s="844" t="s">
        <v>887</v>
      </c>
      <c r="Q60" s="851"/>
      <c r="R60" s="851"/>
      <c r="S60" s="852"/>
      <c r="T60" s="857"/>
      <c r="U60" s="848"/>
      <c r="V60" s="849"/>
      <c r="W60" s="849"/>
      <c r="X60" s="849"/>
      <c r="Y60" s="849"/>
      <c r="Z60" s="849"/>
      <c r="AA60" s="850"/>
      <c r="AB60" s="848"/>
      <c r="AC60" s="849"/>
      <c r="AD60" s="849"/>
      <c r="AE60" s="849"/>
      <c r="AF60" s="849"/>
      <c r="AG60" s="849"/>
      <c r="AH60" s="850"/>
      <c r="AI60" s="848"/>
      <c r="AJ60" s="849"/>
      <c r="AK60" s="849"/>
      <c r="AL60" s="849"/>
      <c r="AM60" s="849"/>
      <c r="AN60" s="849"/>
      <c r="AO60" s="850"/>
      <c r="AP60" s="848"/>
      <c r="AQ60" s="849"/>
      <c r="AR60" s="849"/>
      <c r="AS60" s="849"/>
      <c r="AT60" s="849"/>
      <c r="AU60" s="849"/>
      <c r="AV60" s="850"/>
      <c r="AW60" s="848"/>
      <c r="AX60" s="849"/>
      <c r="AY60" s="849"/>
      <c r="AZ60" s="2343"/>
      <c r="BA60" s="2344"/>
      <c r="BB60" s="2351"/>
      <c r="BC60" s="2344"/>
      <c r="BD60" s="2118"/>
      <c r="BE60" s="2119"/>
      <c r="BF60" s="2119"/>
      <c r="BG60" s="2119"/>
      <c r="BH60" s="2120"/>
    </row>
    <row r="61" spans="2:60" ht="20.25" customHeight="1" x14ac:dyDescent="0.15">
      <c r="B61" s="684">
        <f>B58+1</f>
        <v>14</v>
      </c>
      <c r="C61" s="2053"/>
      <c r="D61" s="2062"/>
      <c r="E61" s="2054"/>
      <c r="F61" s="689">
        <f>C60</f>
        <v>0</v>
      </c>
      <c r="G61" s="552"/>
      <c r="H61" s="2191"/>
      <c r="I61" s="2057"/>
      <c r="J61" s="2332"/>
      <c r="K61" s="2332"/>
      <c r="L61" s="2058"/>
      <c r="M61" s="2337"/>
      <c r="N61" s="2338"/>
      <c r="O61" s="2339"/>
      <c r="P61" s="832" t="s">
        <v>905</v>
      </c>
      <c r="Q61" s="833"/>
      <c r="R61" s="833"/>
      <c r="S61" s="834"/>
      <c r="T61" s="835"/>
      <c r="U61" s="553" t="str">
        <f>IF(U60="","",VLOOKUP(U60,'[5]シフト記号表（勤務時間帯）'!$D$6:$X$47,21,FALSE))</f>
        <v/>
      </c>
      <c r="V61" s="554" t="str">
        <f>IF(V60="","",VLOOKUP(V60,'[5]シフト記号表（勤務時間帯）'!$D$6:$X$47,21,FALSE))</f>
        <v/>
      </c>
      <c r="W61" s="554" t="str">
        <f>IF(W60="","",VLOOKUP(W60,'[5]シフト記号表（勤務時間帯）'!$D$6:$X$47,21,FALSE))</f>
        <v/>
      </c>
      <c r="X61" s="554" t="str">
        <f>IF(X60="","",VLOOKUP(X60,'[5]シフト記号表（勤務時間帯）'!$D$6:$X$47,21,FALSE))</f>
        <v/>
      </c>
      <c r="Y61" s="554" t="str">
        <f>IF(Y60="","",VLOOKUP(Y60,'[5]シフト記号表（勤務時間帯）'!$D$6:$X$47,21,FALSE))</f>
        <v/>
      </c>
      <c r="Z61" s="554" t="str">
        <f>IF(Z60="","",VLOOKUP(Z60,'[5]シフト記号表（勤務時間帯）'!$D$6:$X$47,21,FALSE))</f>
        <v/>
      </c>
      <c r="AA61" s="555" t="str">
        <f>IF(AA60="","",VLOOKUP(AA60,'[5]シフト記号表（勤務時間帯）'!$D$6:$X$47,21,FALSE))</f>
        <v/>
      </c>
      <c r="AB61" s="553" t="str">
        <f>IF(AB60="","",VLOOKUP(AB60,'[5]シフト記号表（勤務時間帯）'!$D$6:$X$47,21,FALSE))</f>
        <v/>
      </c>
      <c r="AC61" s="554" t="str">
        <f>IF(AC60="","",VLOOKUP(AC60,'[5]シフト記号表（勤務時間帯）'!$D$6:$X$47,21,FALSE))</f>
        <v/>
      </c>
      <c r="AD61" s="554" t="str">
        <f>IF(AD60="","",VLOOKUP(AD60,'[5]シフト記号表（勤務時間帯）'!$D$6:$X$47,21,FALSE))</f>
        <v/>
      </c>
      <c r="AE61" s="554" t="str">
        <f>IF(AE60="","",VLOOKUP(AE60,'[5]シフト記号表（勤務時間帯）'!$D$6:$X$47,21,FALSE))</f>
        <v/>
      </c>
      <c r="AF61" s="554" t="str">
        <f>IF(AF60="","",VLOOKUP(AF60,'[5]シフト記号表（勤務時間帯）'!$D$6:$X$47,21,FALSE))</f>
        <v/>
      </c>
      <c r="AG61" s="554" t="str">
        <f>IF(AG60="","",VLOOKUP(AG60,'[5]シフト記号表（勤務時間帯）'!$D$6:$X$47,21,FALSE))</f>
        <v/>
      </c>
      <c r="AH61" s="555" t="str">
        <f>IF(AH60="","",VLOOKUP(AH60,'[5]シフト記号表（勤務時間帯）'!$D$6:$X$47,21,FALSE))</f>
        <v/>
      </c>
      <c r="AI61" s="553" t="str">
        <f>IF(AI60="","",VLOOKUP(AI60,'[5]シフト記号表（勤務時間帯）'!$D$6:$X$47,21,FALSE))</f>
        <v/>
      </c>
      <c r="AJ61" s="554" t="str">
        <f>IF(AJ60="","",VLOOKUP(AJ60,'[5]シフト記号表（勤務時間帯）'!$D$6:$X$47,21,FALSE))</f>
        <v/>
      </c>
      <c r="AK61" s="554" t="str">
        <f>IF(AK60="","",VLOOKUP(AK60,'[5]シフト記号表（勤務時間帯）'!$D$6:$X$47,21,FALSE))</f>
        <v/>
      </c>
      <c r="AL61" s="554" t="str">
        <f>IF(AL60="","",VLOOKUP(AL60,'[5]シフト記号表（勤務時間帯）'!$D$6:$X$47,21,FALSE))</f>
        <v/>
      </c>
      <c r="AM61" s="554" t="str">
        <f>IF(AM60="","",VLOOKUP(AM60,'[5]シフト記号表（勤務時間帯）'!$D$6:$X$47,21,FALSE))</f>
        <v/>
      </c>
      <c r="AN61" s="554" t="str">
        <f>IF(AN60="","",VLOOKUP(AN60,'[5]シフト記号表（勤務時間帯）'!$D$6:$X$47,21,FALSE))</f>
        <v/>
      </c>
      <c r="AO61" s="555" t="str">
        <f>IF(AO60="","",VLOOKUP(AO60,'[5]シフト記号表（勤務時間帯）'!$D$6:$X$47,21,FALSE))</f>
        <v/>
      </c>
      <c r="AP61" s="553" t="str">
        <f>IF(AP60="","",VLOOKUP(AP60,'[5]シフト記号表（勤務時間帯）'!$D$6:$X$47,21,FALSE))</f>
        <v/>
      </c>
      <c r="AQ61" s="554" t="str">
        <f>IF(AQ60="","",VLOOKUP(AQ60,'[5]シフト記号表（勤務時間帯）'!$D$6:$X$47,21,FALSE))</f>
        <v/>
      </c>
      <c r="AR61" s="554" t="str">
        <f>IF(AR60="","",VLOOKUP(AR60,'[5]シフト記号表（勤務時間帯）'!$D$6:$X$47,21,FALSE))</f>
        <v/>
      </c>
      <c r="AS61" s="554" t="str">
        <f>IF(AS60="","",VLOOKUP(AS60,'[5]シフト記号表（勤務時間帯）'!$D$6:$X$47,21,FALSE))</f>
        <v/>
      </c>
      <c r="AT61" s="554" t="str">
        <f>IF(AT60="","",VLOOKUP(AT60,'[5]シフト記号表（勤務時間帯）'!$D$6:$X$47,21,FALSE))</f>
        <v/>
      </c>
      <c r="AU61" s="554" t="str">
        <f>IF(AU60="","",VLOOKUP(AU60,'[5]シフト記号表（勤務時間帯）'!$D$6:$X$47,21,FALSE))</f>
        <v/>
      </c>
      <c r="AV61" s="555" t="str">
        <f>IF(AV60="","",VLOOKUP(AV60,'[5]シフト記号表（勤務時間帯）'!$D$6:$X$47,21,FALSE))</f>
        <v/>
      </c>
      <c r="AW61" s="553" t="str">
        <f>IF(AW60="","",VLOOKUP(AW60,'[5]シフト記号表（勤務時間帯）'!$D$6:$X$47,21,FALSE))</f>
        <v/>
      </c>
      <c r="AX61" s="554" t="str">
        <f>IF(AX60="","",VLOOKUP(AX60,'[5]シフト記号表（勤務時間帯）'!$D$6:$X$47,21,FALSE))</f>
        <v/>
      </c>
      <c r="AY61" s="554" t="str">
        <f>IF(AY60="","",VLOOKUP(AY60,'[5]シフト記号表（勤務時間帯）'!$D$6:$X$47,21,FALSE))</f>
        <v/>
      </c>
      <c r="AZ61" s="2046">
        <f>IF($BC$3="４週",SUM(U61:AV61),IF($BC$3="暦月",SUM(U61:AY61),""))</f>
        <v>0</v>
      </c>
      <c r="BA61" s="2047"/>
      <c r="BB61" s="2048">
        <f>IF($BC$3="４週",AZ61/4,IF($BC$3="暦月",(AZ61/($BC$8/7)),""))</f>
        <v>0</v>
      </c>
      <c r="BC61" s="2047"/>
      <c r="BD61" s="2043"/>
      <c r="BE61" s="2044"/>
      <c r="BF61" s="2044"/>
      <c r="BG61" s="2044"/>
      <c r="BH61" s="2045"/>
    </row>
    <row r="62" spans="2:60" ht="20.25" customHeight="1" x14ac:dyDescent="0.15">
      <c r="B62" s="836"/>
      <c r="C62" s="2135"/>
      <c r="D62" s="2140"/>
      <c r="E62" s="2136"/>
      <c r="F62" s="690"/>
      <c r="G62" s="837">
        <f>C60</f>
        <v>0</v>
      </c>
      <c r="H62" s="2256"/>
      <c r="I62" s="2137"/>
      <c r="J62" s="2333"/>
      <c r="K62" s="2333"/>
      <c r="L62" s="2138"/>
      <c r="M62" s="2340"/>
      <c r="N62" s="2341"/>
      <c r="O62" s="2342"/>
      <c r="P62" s="858" t="s">
        <v>906</v>
      </c>
      <c r="Q62" s="859"/>
      <c r="R62" s="859"/>
      <c r="S62" s="860"/>
      <c r="T62" s="861"/>
      <c r="U62" s="557" t="str">
        <f>IF(U60="","",VLOOKUP(U60,'[5]シフト記号表（勤務時間帯）'!$D$6:$Z$47,23,FALSE))</f>
        <v/>
      </c>
      <c r="V62" s="558" t="str">
        <f>IF(V60="","",VLOOKUP(V60,'[5]シフト記号表（勤務時間帯）'!$D$6:$Z$47,23,FALSE))</f>
        <v/>
      </c>
      <c r="W62" s="558" t="str">
        <f>IF(W60="","",VLOOKUP(W60,'[5]シフト記号表（勤務時間帯）'!$D$6:$Z$47,23,FALSE))</f>
        <v/>
      </c>
      <c r="X62" s="558" t="str">
        <f>IF(X60="","",VLOOKUP(X60,'[5]シフト記号表（勤務時間帯）'!$D$6:$Z$47,23,FALSE))</f>
        <v/>
      </c>
      <c r="Y62" s="558" t="str">
        <f>IF(Y60="","",VLOOKUP(Y60,'[5]シフト記号表（勤務時間帯）'!$D$6:$Z$47,23,FALSE))</f>
        <v/>
      </c>
      <c r="Z62" s="558" t="str">
        <f>IF(Z60="","",VLOOKUP(Z60,'[5]シフト記号表（勤務時間帯）'!$D$6:$Z$47,23,FALSE))</f>
        <v/>
      </c>
      <c r="AA62" s="559" t="str">
        <f>IF(AA60="","",VLOOKUP(AA60,'[5]シフト記号表（勤務時間帯）'!$D$6:$Z$47,23,FALSE))</f>
        <v/>
      </c>
      <c r="AB62" s="557" t="str">
        <f>IF(AB60="","",VLOOKUP(AB60,'[5]シフト記号表（勤務時間帯）'!$D$6:$Z$47,23,FALSE))</f>
        <v/>
      </c>
      <c r="AC62" s="558" t="str">
        <f>IF(AC60="","",VLOOKUP(AC60,'[5]シフト記号表（勤務時間帯）'!$D$6:$Z$47,23,FALSE))</f>
        <v/>
      </c>
      <c r="AD62" s="558" t="str">
        <f>IF(AD60="","",VLOOKUP(AD60,'[5]シフト記号表（勤務時間帯）'!$D$6:$Z$47,23,FALSE))</f>
        <v/>
      </c>
      <c r="AE62" s="558" t="str">
        <f>IF(AE60="","",VLOOKUP(AE60,'[5]シフト記号表（勤務時間帯）'!$D$6:$Z$47,23,FALSE))</f>
        <v/>
      </c>
      <c r="AF62" s="558" t="str">
        <f>IF(AF60="","",VLOOKUP(AF60,'[5]シフト記号表（勤務時間帯）'!$D$6:$Z$47,23,FALSE))</f>
        <v/>
      </c>
      <c r="AG62" s="558" t="str">
        <f>IF(AG60="","",VLOOKUP(AG60,'[5]シフト記号表（勤務時間帯）'!$D$6:$Z$47,23,FALSE))</f>
        <v/>
      </c>
      <c r="AH62" s="559" t="str">
        <f>IF(AH60="","",VLOOKUP(AH60,'[5]シフト記号表（勤務時間帯）'!$D$6:$Z$47,23,FALSE))</f>
        <v/>
      </c>
      <c r="AI62" s="557" t="str">
        <f>IF(AI60="","",VLOOKUP(AI60,'[5]シフト記号表（勤務時間帯）'!$D$6:$Z$47,23,FALSE))</f>
        <v/>
      </c>
      <c r="AJ62" s="558" t="str">
        <f>IF(AJ60="","",VLOOKUP(AJ60,'[5]シフト記号表（勤務時間帯）'!$D$6:$Z$47,23,FALSE))</f>
        <v/>
      </c>
      <c r="AK62" s="558" t="str">
        <f>IF(AK60="","",VLOOKUP(AK60,'[5]シフト記号表（勤務時間帯）'!$D$6:$Z$47,23,FALSE))</f>
        <v/>
      </c>
      <c r="AL62" s="558" t="str">
        <f>IF(AL60="","",VLOOKUP(AL60,'[5]シフト記号表（勤務時間帯）'!$D$6:$Z$47,23,FALSE))</f>
        <v/>
      </c>
      <c r="AM62" s="558" t="str">
        <f>IF(AM60="","",VLOOKUP(AM60,'[5]シフト記号表（勤務時間帯）'!$D$6:$Z$47,23,FALSE))</f>
        <v/>
      </c>
      <c r="AN62" s="558" t="str">
        <f>IF(AN60="","",VLOOKUP(AN60,'[5]シフト記号表（勤務時間帯）'!$D$6:$Z$47,23,FALSE))</f>
        <v/>
      </c>
      <c r="AO62" s="559" t="str">
        <f>IF(AO60="","",VLOOKUP(AO60,'[5]シフト記号表（勤務時間帯）'!$D$6:$Z$47,23,FALSE))</f>
        <v/>
      </c>
      <c r="AP62" s="557" t="str">
        <f>IF(AP60="","",VLOOKUP(AP60,'[5]シフト記号表（勤務時間帯）'!$D$6:$Z$47,23,FALSE))</f>
        <v/>
      </c>
      <c r="AQ62" s="558" t="str">
        <f>IF(AQ60="","",VLOOKUP(AQ60,'[5]シフト記号表（勤務時間帯）'!$D$6:$Z$47,23,FALSE))</f>
        <v/>
      </c>
      <c r="AR62" s="558" t="str">
        <f>IF(AR60="","",VLOOKUP(AR60,'[5]シフト記号表（勤務時間帯）'!$D$6:$Z$47,23,FALSE))</f>
        <v/>
      </c>
      <c r="AS62" s="558" t="str">
        <f>IF(AS60="","",VLOOKUP(AS60,'[5]シフト記号表（勤務時間帯）'!$D$6:$Z$47,23,FALSE))</f>
        <v/>
      </c>
      <c r="AT62" s="558" t="str">
        <f>IF(AT60="","",VLOOKUP(AT60,'[5]シフト記号表（勤務時間帯）'!$D$6:$Z$47,23,FALSE))</f>
        <v/>
      </c>
      <c r="AU62" s="558" t="str">
        <f>IF(AU60="","",VLOOKUP(AU60,'[5]シフト記号表（勤務時間帯）'!$D$6:$Z$47,23,FALSE))</f>
        <v/>
      </c>
      <c r="AV62" s="559" t="str">
        <f>IF(AV60="","",VLOOKUP(AV60,'[5]シフト記号表（勤務時間帯）'!$D$6:$Z$47,23,FALSE))</f>
        <v/>
      </c>
      <c r="AW62" s="557" t="str">
        <f>IF(AW60="","",VLOOKUP(AW60,'[5]シフト記号表（勤務時間帯）'!$D$6:$Z$47,23,FALSE))</f>
        <v/>
      </c>
      <c r="AX62" s="558" t="str">
        <f>IF(AX60="","",VLOOKUP(AX60,'[5]シフト記号表（勤務時間帯）'!$D$6:$Z$47,23,FALSE))</f>
        <v/>
      </c>
      <c r="AY62" s="558" t="str">
        <f>IF(AY60="","",VLOOKUP(AY60,'[5]シフト記号表（勤務時間帯）'!$D$6:$Z$47,23,FALSE))</f>
        <v/>
      </c>
      <c r="AZ62" s="2132">
        <f>IF($BC$3="４週",SUM(U62:AV62),IF($BC$3="暦月",SUM(U62:AY62),""))</f>
        <v>0</v>
      </c>
      <c r="BA62" s="2133"/>
      <c r="BB62" s="2134">
        <f>IF($BC$3="４週",AZ62/4,IF($BC$3="暦月",(AZ62/($BC$8/7)),""))</f>
        <v>0</v>
      </c>
      <c r="BC62" s="2133"/>
      <c r="BD62" s="2129"/>
      <c r="BE62" s="2130"/>
      <c r="BF62" s="2130"/>
      <c r="BG62" s="2130"/>
      <c r="BH62" s="2131"/>
    </row>
    <row r="63" spans="2:60" ht="20.25" customHeight="1" x14ac:dyDescent="0.15">
      <c r="B63" s="842"/>
      <c r="C63" s="2121"/>
      <c r="D63" s="2126"/>
      <c r="E63" s="2122"/>
      <c r="F63" s="689"/>
      <c r="G63" s="552"/>
      <c r="H63" s="2353"/>
      <c r="I63" s="2123"/>
      <c r="J63" s="2331"/>
      <c r="K63" s="2331"/>
      <c r="L63" s="2124"/>
      <c r="M63" s="2334"/>
      <c r="N63" s="2335"/>
      <c r="O63" s="2336"/>
      <c r="P63" s="844" t="s">
        <v>887</v>
      </c>
      <c r="Q63" s="851"/>
      <c r="R63" s="851"/>
      <c r="S63" s="852"/>
      <c r="T63" s="857"/>
      <c r="U63" s="848"/>
      <c r="V63" s="849"/>
      <c r="W63" s="849"/>
      <c r="X63" s="849"/>
      <c r="Y63" s="849"/>
      <c r="Z63" s="849"/>
      <c r="AA63" s="850"/>
      <c r="AB63" s="848"/>
      <c r="AC63" s="849"/>
      <c r="AD63" s="849"/>
      <c r="AE63" s="849"/>
      <c r="AF63" s="849"/>
      <c r="AG63" s="849"/>
      <c r="AH63" s="850"/>
      <c r="AI63" s="848"/>
      <c r="AJ63" s="849"/>
      <c r="AK63" s="849"/>
      <c r="AL63" s="849"/>
      <c r="AM63" s="849"/>
      <c r="AN63" s="849"/>
      <c r="AO63" s="850"/>
      <c r="AP63" s="848"/>
      <c r="AQ63" s="849"/>
      <c r="AR63" s="849"/>
      <c r="AS63" s="849"/>
      <c r="AT63" s="849"/>
      <c r="AU63" s="849"/>
      <c r="AV63" s="850"/>
      <c r="AW63" s="848"/>
      <c r="AX63" s="849"/>
      <c r="AY63" s="849"/>
      <c r="AZ63" s="2343"/>
      <c r="BA63" s="2344"/>
      <c r="BB63" s="2351"/>
      <c r="BC63" s="2344"/>
      <c r="BD63" s="2118"/>
      <c r="BE63" s="2119"/>
      <c r="BF63" s="2119"/>
      <c r="BG63" s="2119"/>
      <c r="BH63" s="2120"/>
    </row>
    <row r="64" spans="2:60" ht="20.25" customHeight="1" x14ac:dyDescent="0.15">
      <c r="B64" s="684">
        <f>B61+1</f>
        <v>15</v>
      </c>
      <c r="C64" s="2053"/>
      <c r="D64" s="2062"/>
      <c r="E64" s="2054"/>
      <c r="F64" s="689">
        <f>C63</f>
        <v>0</v>
      </c>
      <c r="G64" s="552"/>
      <c r="H64" s="2191"/>
      <c r="I64" s="2057"/>
      <c r="J64" s="2332"/>
      <c r="K64" s="2332"/>
      <c r="L64" s="2058"/>
      <c r="M64" s="2337"/>
      <c r="N64" s="2338"/>
      <c r="O64" s="2339"/>
      <c r="P64" s="832" t="s">
        <v>905</v>
      </c>
      <c r="Q64" s="833"/>
      <c r="R64" s="833"/>
      <c r="S64" s="834"/>
      <c r="T64" s="835"/>
      <c r="U64" s="553" t="str">
        <f>IF(U63="","",VLOOKUP(U63,'[5]シフト記号表（勤務時間帯）'!$D$6:$X$47,21,FALSE))</f>
        <v/>
      </c>
      <c r="V64" s="554" t="str">
        <f>IF(V63="","",VLOOKUP(V63,'[5]シフト記号表（勤務時間帯）'!$D$6:$X$47,21,FALSE))</f>
        <v/>
      </c>
      <c r="W64" s="554" t="str">
        <f>IF(W63="","",VLOOKUP(W63,'[5]シフト記号表（勤務時間帯）'!$D$6:$X$47,21,FALSE))</f>
        <v/>
      </c>
      <c r="X64" s="554" t="str">
        <f>IF(X63="","",VLOOKUP(X63,'[5]シフト記号表（勤務時間帯）'!$D$6:$X$47,21,FALSE))</f>
        <v/>
      </c>
      <c r="Y64" s="554" t="str">
        <f>IF(Y63="","",VLOOKUP(Y63,'[5]シフト記号表（勤務時間帯）'!$D$6:$X$47,21,FALSE))</f>
        <v/>
      </c>
      <c r="Z64" s="554" t="str">
        <f>IF(Z63="","",VLOOKUP(Z63,'[5]シフト記号表（勤務時間帯）'!$D$6:$X$47,21,FALSE))</f>
        <v/>
      </c>
      <c r="AA64" s="555" t="str">
        <f>IF(AA63="","",VLOOKUP(AA63,'[5]シフト記号表（勤務時間帯）'!$D$6:$X$47,21,FALSE))</f>
        <v/>
      </c>
      <c r="AB64" s="553" t="str">
        <f>IF(AB63="","",VLOOKUP(AB63,'[5]シフト記号表（勤務時間帯）'!$D$6:$X$47,21,FALSE))</f>
        <v/>
      </c>
      <c r="AC64" s="554" t="str">
        <f>IF(AC63="","",VLOOKUP(AC63,'[5]シフト記号表（勤務時間帯）'!$D$6:$X$47,21,FALSE))</f>
        <v/>
      </c>
      <c r="AD64" s="554" t="str">
        <f>IF(AD63="","",VLOOKUP(AD63,'[5]シフト記号表（勤務時間帯）'!$D$6:$X$47,21,FALSE))</f>
        <v/>
      </c>
      <c r="AE64" s="554" t="str">
        <f>IF(AE63="","",VLOOKUP(AE63,'[5]シフト記号表（勤務時間帯）'!$D$6:$X$47,21,FALSE))</f>
        <v/>
      </c>
      <c r="AF64" s="554" t="str">
        <f>IF(AF63="","",VLOOKUP(AF63,'[5]シフト記号表（勤務時間帯）'!$D$6:$X$47,21,FALSE))</f>
        <v/>
      </c>
      <c r="AG64" s="554" t="str">
        <f>IF(AG63="","",VLOOKUP(AG63,'[5]シフト記号表（勤務時間帯）'!$D$6:$X$47,21,FALSE))</f>
        <v/>
      </c>
      <c r="AH64" s="555" t="str">
        <f>IF(AH63="","",VLOOKUP(AH63,'[5]シフト記号表（勤務時間帯）'!$D$6:$X$47,21,FALSE))</f>
        <v/>
      </c>
      <c r="AI64" s="553" t="str">
        <f>IF(AI63="","",VLOOKUP(AI63,'[5]シフト記号表（勤務時間帯）'!$D$6:$X$47,21,FALSE))</f>
        <v/>
      </c>
      <c r="AJ64" s="554" t="str">
        <f>IF(AJ63="","",VLOOKUP(AJ63,'[5]シフト記号表（勤務時間帯）'!$D$6:$X$47,21,FALSE))</f>
        <v/>
      </c>
      <c r="AK64" s="554" t="str">
        <f>IF(AK63="","",VLOOKUP(AK63,'[5]シフト記号表（勤務時間帯）'!$D$6:$X$47,21,FALSE))</f>
        <v/>
      </c>
      <c r="AL64" s="554" t="str">
        <f>IF(AL63="","",VLOOKUP(AL63,'[5]シフト記号表（勤務時間帯）'!$D$6:$X$47,21,FALSE))</f>
        <v/>
      </c>
      <c r="AM64" s="554" t="str">
        <f>IF(AM63="","",VLOOKUP(AM63,'[5]シフト記号表（勤務時間帯）'!$D$6:$X$47,21,FALSE))</f>
        <v/>
      </c>
      <c r="AN64" s="554" t="str">
        <f>IF(AN63="","",VLOOKUP(AN63,'[5]シフト記号表（勤務時間帯）'!$D$6:$X$47,21,FALSE))</f>
        <v/>
      </c>
      <c r="AO64" s="555" t="str">
        <f>IF(AO63="","",VLOOKUP(AO63,'[5]シフト記号表（勤務時間帯）'!$D$6:$X$47,21,FALSE))</f>
        <v/>
      </c>
      <c r="AP64" s="553" t="str">
        <f>IF(AP63="","",VLOOKUP(AP63,'[5]シフト記号表（勤務時間帯）'!$D$6:$X$47,21,FALSE))</f>
        <v/>
      </c>
      <c r="AQ64" s="554" t="str">
        <f>IF(AQ63="","",VLOOKUP(AQ63,'[5]シフト記号表（勤務時間帯）'!$D$6:$X$47,21,FALSE))</f>
        <v/>
      </c>
      <c r="AR64" s="554" t="str">
        <f>IF(AR63="","",VLOOKUP(AR63,'[5]シフト記号表（勤務時間帯）'!$D$6:$X$47,21,FALSE))</f>
        <v/>
      </c>
      <c r="AS64" s="554" t="str">
        <f>IF(AS63="","",VLOOKUP(AS63,'[5]シフト記号表（勤務時間帯）'!$D$6:$X$47,21,FALSE))</f>
        <v/>
      </c>
      <c r="AT64" s="554" t="str">
        <f>IF(AT63="","",VLOOKUP(AT63,'[5]シフト記号表（勤務時間帯）'!$D$6:$X$47,21,FALSE))</f>
        <v/>
      </c>
      <c r="AU64" s="554" t="str">
        <f>IF(AU63="","",VLOOKUP(AU63,'[5]シフト記号表（勤務時間帯）'!$D$6:$X$47,21,FALSE))</f>
        <v/>
      </c>
      <c r="AV64" s="555" t="str">
        <f>IF(AV63="","",VLOOKUP(AV63,'[5]シフト記号表（勤務時間帯）'!$D$6:$X$47,21,FALSE))</f>
        <v/>
      </c>
      <c r="AW64" s="553" t="str">
        <f>IF(AW63="","",VLOOKUP(AW63,'[5]シフト記号表（勤務時間帯）'!$D$6:$X$47,21,FALSE))</f>
        <v/>
      </c>
      <c r="AX64" s="554" t="str">
        <f>IF(AX63="","",VLOOKUP(AX63,'[5]シフト記号表（勤務時間帯）'!$D$6:$X$47,21,FALSE))</f>
        <v/>
      </c>
      <c r="AY64" s="554" t="str">
        <f>IF(AY63="","",VLOOKUP(AY63,'[5]シフト記号表（勤務時間帯）'!$D$6:$X$47,21,FALSE))</f>
        <v/>
      </c>
      <c r="AZ64" s="2046">
        <f>IF($BC$3="４週",SUM(U64:AV64),IF($BC$3="暦月",SUM(U64:AY64),""))</f>
        <v>0</v>
      </c>
      <c r="BA64" s="2047"/>
      <c r="BB64" s="2048">
        <f>IF($BC$3="４週",AZ64/4,IF($BC$3="暦月",(AZ64/($BC$8/7)),""))</f>
        <v>0</v>
      </c>
      <c r="BC64" s="2047"/>
      <c r="BD64" s="2043"/>
      <c r="BE64" s="2044"/>
      <c r="BF64" s="2044"/>
      <c r="BG64" s="2044"/>
      <c r="BH64" s="2045"/>
    </row>
    <row r="65" spans="2:60" ht="20.25" customHeight="1" x14ac:dyDescent="0.15">
      <c r="B65" s="836"/>
      <c r="C65" s="2135"/>
      <c r="D65" s="2140"/>
      <c r="E65" s="2136"/>
      <c r="F65" s="690"/>
      <c r="G65" s="837">
        <f>C63</f>
        <v>0</v>
      </c>
      <c r="H65" s="2256"/>
      <c r="I65" s="2137"/>
      <c r="J65" s="2333"/>
      <c r="K65" s="2333"/>
      <c r="L65" s="2138"/>
      <c r="M65" s="2340"/>
      <c r="N65" s="2341"/>
      <c r="O65" s="2342"/>
      <c r="P65" s="858" t="s">
        <v>906</v>
      </c>
      <c r="Q65" s="859"/>
      <c r="R65" s="859"/>
      <c r="S65" s="860"/>
      <c r="T65" s="861"/>
      <c r="U65" s="557" t="str">
        <f>IF(U63="","",VLOOKUP(U63,'[5]シフト記号表（勤務時間帯）'!$D$6:$Z$47,23,FALSE))</f>
        <v/>
      </c>
      <c r="V65" s="558" t="str">
        <f>IF(V63="","",VLOOKUP(V63,'[5]シフト記号表（勤務時間帯）'!$D$6:$Z$47,23,FALSE))</f>
        <v/>
      </c>
      <c r="W65" s="558" t="str">
        <f>IF(W63="","",VLOOKUP(W63,'[5]シフト記号表（勤務時間帯）'!$D$6:$Z$47,23,FALSE))</f>
        <v/>
      </c>
      <c r="X65" s="558" t="str">
        <f>IF(X63="","",VLOOKUP(X63,'[5]シフト記号表（勤務時間帯）'!$D$6:$Z$47,23,FALSE))</f>
        <v/>
      </c>
      <c r="Y65" s="558" t="str">
        <f>IF(Y63="","",VLOOKUP(Y63,'[5]シフト記号表（勤務時間帯）'!$D$6:$Z$47,23,FALSE))</f>
        <v/>
      </c>
      <c r="Z65" s="558" t="str">
        <f>IF(Z63="","",VLOOKUP(Z63,'[5]シフト記号表（勤務時間帯）'!$D$6:$Z$47,23,FALSE))</f>
        <v/>
      </c>
      <c r="AA65" s="559" t="str">
        <f>IF(AA63="","",VLOOKUP(AA63,'[5]シフト記号表（勤務時間帯）'!$D$6:$Z$47,23,FALSE))</f>
        <v/>
      </c>
      <c r="AB65" s="557" t="str">
        <f>IF(AB63="","",VLOOKUP(AB63,'[5]シフト記号表（勤務時間帯）'!$D$6:$Z$47,23,FALSE))</f>
        <v/>
      </c>
      <c r="AC65" s="558" t="str">
        <f>IF(AC63="","",VLOOKUP(AC63,'[5]シフト記号表（勤務時間帯）'!$D$6:$Z$47,23,FALSE))</f>
        <v/>
      </c>
      <c r="AD65" s="558" t="str">
        <f>IF(AD63="","",VLOOKUP(AD63,'[5]シフト記号表（勤務時間帯）'!$D$6:$Z$47,23,FALSE))</f>
        <v/>
      </c>
      <c r="AE65" s="558" t="str">
        <f>IF(AE63="","",VLOOKUP(AE63,'[5]シフト記号表（勤務時間帯）'!$D$6:$Z$47,23,FALSE))</f>
        <v/>
      </c>
      <c r="AF65" s="558" t="str">
        <f>IF(AF63="","",VLOOKUP(AF63,'[5]シフト記号表（勤務時間帯）'!$D$6:$Z$47,23,FALSE))</f>
        <v/>
      </c>
      <c r="AG65" s="558" t="str">
        <f>IF(AG63="","",VLOOKUP(AG63,'[5]シフト記号表（勤務時間帯）'!$D$6:$Z$47,23,FALSE))</f>
        <v/>
      </c>
      <c r="AH65" s="559" t="str">
        <f>IF(AH63="","",VLOOKUP(AH63,'[5]シフト記号表（勤務時間帯）'!$D$6:$Z$47,23,FALSE))</f>
        <v/>
      </c>
      <c r="AI65" s="557" t="str">
        <f>IF(AI63="","",VLOOKUP(AI63,'[5]シフト記号表（勤務時間帯）'!$D$6:$Z$47,23,FALSE))</f>
        <v/>
      </c>
      <c r="AJ65" s="558" t="str">
        <f>IF(AJ63="","",VLOOKUP(AJ63,'[5]シフト記号表（勤務時間帯）'!$D$6:$Z$47,23,FALSE))</f>
        <v/>
      </c>
      <c r="AK65" s="558" t="str">
        <f>IF(AK63="","",VLOOKUP(AK63,'[5]シフト記号表（勤務時間帯）'!$D$6:$Z$47,23,FALSE))</f>
        <v/>
      </c>
      <c r="AL65" s="558" t="str">
        <f>IF(AL63="","",VLOOKUP(AL63,'[5]シフト記号表（勤務時間帯）'!$D$6:$Z$47,23,FALSE))</f>
        <v/>
      </c>
      <c r="AM65" s="558" t="str">
        <f>IF(AM63="","",VLOOKUP(AM63,'[5]シフト記号表（勤務時間帯）'!$D$6:$Z$47,23,FALSE))</f>
        <v/>
      </c>
      <c r="AN65" s="558" t="str">
        <f>IF(AN63="","",VLOOKUP(AN63,'[5]シフト記号表（勤務時間帯）'!$D$6:$Z$47,23,FALSE))</f>
        <v/>
      </c>
      <c r="AO65" s="559" t="str">
        <f>IF(AO63="","",VLOOKUP(AO63,'[5]シフト記号表（勤務時間帯）'!$D$6:$Z$47,23,FALSE))</f>
        <v/>
      </c>
      <c r="AP65" s="557" t="str">
        <f>IF(AP63="","",VLOOKUP(AP63,'[5]シフト記号表（勤務時間帯）'!$D$6:$Z$47,23,FALSE))</f>
        <v/>
      </c>
      <c r="AQ65" s="558" t="str">
        <f>IF(AQ63="","",VLOOKUP(AQ63,'[5]シフト記号表（勤務時間帯）'!$D$6:$Z$47,23,FALSE))</f>
        <v/>
      </c>
      <c r="AR65" s="558" t="str">
        <f>IF(AR63="","",VLOOKUP(AR63,'[5]シフト記号表（勤務時間帯）'!$D$6:$Z$47,23,FALSE))</f>
        <v/>
      </c>
      <c r="AS65" s="558" t="str">
        <f>IF(AS63="","",VLOOKUP(AS63,'[5]シフト記号表（勤務時間帯）'!$D$6:$Z$47,23,FALSE))</f>
        <v/>
      </c>
      <c r="AT65" s="558" t="str">
        <f>IF(AT63="","",VLOOKUP(AT63,'[5]シフト記号表（勤務時間帯）'!$D$6:$Z$47,23,FALSE))</f>
        <v/>
      </c>
      <c r="AU65" s="558" t="str">
        <f>IF(AU63="","",VLOOKUP(AU63,'[5]シフト記号表（勤務時間帯）'!$D$6:$Z$47,23,FALSE))</f>
        <v/>
      </c>
      <c r="AV65" s="559" t="str">
        <f>IF(AV63="","",VLOOKUP(AV63,'[5]シフト記号表（勤務時間帯）'!$D$6:$Z$47,23,FALSE))</f>
        <v/>
      </c>
      <c r="AW65" s="557" t="str">
        <f>IF(AW63="","",VLOOKUP(AW63,'[5]シフト記号表（勤務時間帯）'!$D$6:$Z$47,23,FALSE))</f>
        <v/>
      </c>
      <c r="AX65" s="558" t="str">
        <f>IF(AX63="","",VLOOKUP(AX63,'[5]シフト記号表（勤務時間帯）'!$D$6:$Z$47,23,FALSE))</f>
        <v/>
      </c>
      <c r="AY65" s="558" t="str">
        <f>IF(AY63="","",VLOOKUP(AY63,'[5]シフト記号表（勤務時間帯）'!$D$6:$Z$47,23,FALSE))</f>
        <v/>
      </c>
      <c r="AZ65" s="2132">
        <f>IF($BC$3="４週",SUM(U65:AV65),IF($BC$3="暦月",SUM(U65:AY65),""))</f>
        <v>0</v>
      </c>
      <c r="BA65" s="2133"/>
      <c r="BB65" s="2134">
        <f>IF($BC$3="４週",AZ65/4,IF($BC$3="暦月",(AZ65/($BC$8/7)),""))</f>
        <v>0</v>
      </c>
      <c r="BC65" s="2133"/>
      <c r="BD65" s="2129"/>
      <c r="BE65" s="2130"/>
      <c r="BF65" s="2130"/>
      <c r="BG65" s="2130"/>
      <c r="BH65" s="2131"/>
    </row>
    <row r="66" spans="2:60" ht="20.25" customHeight="1" x14ac:dyDescent="0.15">
      <c r="B66" s="842"/>
      <c r="C66" s="2121"/>
      <c r="D66" s="2126"/>
      <c r="E66" s="2122"/>
      <c r="F66" s="689"/>
      <c r="G66" s="552"/>
      <c r="H66" s="2353"/>
      <c r="I66" s="2123"/>
      <c r="J66" s="2331"/>
      <c r="K66" s="2331"/>
      <c r="L66" s="2124"/>
      <c r="M66" s="2334"/>
      <c r="N66" s="2335"/>
      <c r="O66" s="2336"/>
      <c r="P66" s="862" t="s">
        <v>887</v>
      </c>
      <c r="Q66" s="863"/>
      <c r="R66" s="863"/>
      <c r="S66" s="864"/>
      <c r="T66" s="865"/>
      <c r="U66" s="848"/>
      <c r="V66" s="849"/>
      <c r="W66" s="849"/>
      <c r="X66" s="849"/>
      <c r="Y66" s="849"/>
      <c r="Z66" s="849"/>
      <c r="AA66" s="850"/>
      <c r="AB66" s="848"/>
      <c r="AC66" s="849"/>
      <c r="AD66" s="849"/>
      <c r="AE66" s="849"/>
      <c r="AF66" s="849"/>
      <c r="AG66" s="849"/>
      <c r="AH66" s="850"/>
      <c r="AI66" s="848"/>
      <c r="AJ66" s="849"/>
      <c r="AK66" s="849"/>
      <c r="AL66" s="849"/>
      <c r="AM66" s="849"/>
      <c r="AN66" s="849"/>
      <c r="AO66" s="850"/>
      <c r="AP66" s="848"/>
      <c r="AQ66" s="849"/>
      <c r="AR66" s="849"/>
      <c r="AS66" s="849"/>
      <c r="AT66" s="849"/>
      <c r="AU66" s="849"/>
      <c r="AV66" s="850"/>
      <c r="AW66" s="848"/>
      <c r="AX66" s="849"/>
      <c r="AY66" s="849"/>
      <c r="AZ66" s="2343"/>
      <c r="BA66" s="2344"/>
      <c r="BB66" s="2351"/>
      <c r="BC66" s="2344"/>
      <c r="BD66" s="2118"/>
      <c r="BE66" s="2119"/>
      <c r="BF66" s="2119"/>
      <c r="BG66" s="2119"/>
      <c r="BH66" s="2120"/>
    </row>
    <row r="67" spans="2:60" ht="20.25" customHeight="1" x14ac:dyDescent="0.15">
      <c r="B67" s="684">
        <f>B64+1</f>
        <v>16</v>
      </c>
      <c r="C67" s="2053"/>
      <c r="D67" s="2062"/>
      <c r="E67" s="2054"/>
      <c r="F67" s="689">
        <f>C66</f>
        <v>0</v>
      </c>
      <c r="G67" s="552"/>
      <c r="H67" s="2191"/>
      <c r="I67" s="2057"/>
      <c r="J67" s="2332"/>
      <c r="K67" s="2332"/>
      <c r="L67" s="2058"/>
      <c r="M67" s="2337"/>
      <c r="N67" s="2338"/>
      <c r="O67" s="2339"/>
      <c r="P67" s="832" t="s">
        <v>905</v>
      </c>
      <c r="Q67" s="833"/>
      <c r="R67" s="833"/>
      <c r="S67" s="834"/>
      <c r="T67" s="835"/>
      <c r="U67" s="553" t="str">
        <f>IF(U66="","",VLOOKUP(U66,'[5]シフト記号表（勤務時間帯）'!$D$6:$X$47,21,FALSE))</f>
        <v/>
      </c>
      <c r="V67" s="554" t="str">
        <f>IF(V66="","",VLOOKUP(V66,'[5]シフト記号表（勤務時間帯）'!$D$6:$X$47,21,FALSE))</f>
        <v/>
      </c>
      <c r="W67" s="554" t="str">
        <f>IF(W66="","",VLOOKUP(W66,'[5]シフト記号表（勤務時間帯）'!$D$6:$X$47,21,FALSE))</f>
        <v/>
      </c>
      <c r="X67" s="554" t="str">
        <f>IF(X66="","",VLOOKUP(X66,'[5]シフト記号表（勤務時間帯）'!$D$6:$X$47,21,FALSE))</f>
        <v/>
      </c>
      <c r="Y67" s="554" t="str">
        <f>IF(Y66="","",VLOOKUP(Y66,'[5]シフト記号表（勤務時間帯）'!$D$6:$X$47,21,FALSE))</f>
        <v/>
      </c>
      <c r="Z67" s="554" t="str">
        <f>IF(Z66="","",VLOOKUP(Z66,'[5]シフト記号表（勤務時間帯）'!$D$6:$X$47,21,FALSE))</f>
        <v/>
      </c>
      <c r="AA67" s="555" t="str">
        <f>IF(AA66="","",VLOOKUP(AA66,'[5]シフト記号表（勤務時間帯）'!$D$6:$X$47,21,FALSE))</f>
        <v/>
      </c>
      <c r="AB67" s="553" t="str">
        <f>IF(AB66="","",VLOOKUP(AB66,'[5]シフト記号表（勤務時間帯）'!$D$6:$X$47,21,FALSE))</f>
        <v/>
      </c>
      <c r="AC67" s="554" t="str">
        <f>IF(AC66="","",VLOOKUP(AC66,'[5]シフト記号表（勤務時間帯）'!$D$6:$X$47,21,FALSE))</f>
        <v/>
      </c>
      <c r="AD67" s="554" t="str">
        <f>IF(AD66="","",VLOOKUP(AD66,'[5]シフト記号表（勤務時間帯）'!$D$6:$X$47,21,FALSE))</f>
        <v/>
      </c>
      <c r="AE67" s="554" t="str">
        <f>IF(AE66="","",VLOOKUP(AE66,'[5]シフト記号表（勤務時間帯）'!$D$6:$X$47,21,FALSE))</f>
        <v/>
      </c>
      <c r="AF67" s="554" t="str">
        <f>IF(AF66="","",VLOOKUP(AF66,'[5]シフト記号表（勤務時間帯）'!$D$6:$X$47,21,FALSE))</f>
        <v/>
      </c>
      <c r="AG67" s="554" t="str">
        <f>IF(AG66="","",VLOOKUP(AG66,'[5]シフト記号表（勤務時間帯）'!$D$6:$X$47,21,FALSE))</f>
        <v/>
      </c>
      <c r="AH67" s="555" t="str">
        <f>IF(AH66="","",VLOOKUP(AH66,'[5]シフト記号表（勤務時間帯）'!$D$6:$X$47,21,FALSE))</f>
        <v/>
      </c>
      <c r="AI67" s="553" t="str">
        <f>IF(AI66="","",VLOOKUP(AI66,'[5]シフト記号表（勤務時間帯）'!$D$6:$X$47,21,FALSE))</f>
        <v/>
      </c>
      <c r="AJ67" s="554" t="str">
        <f>IF(AJ66="","",VLOOKUP(AJ66,'[5]シフト記号表（勤務時間帯）'!$D$6:$X$47,21,FALSE))</f>
        <v/>
      </c>
      <c r="AK67" s="554" t="str">
        <f>IF(AK66="","",VLOOKUP(AK66,'[5]シフト記号表（勤務時間帯）'!$D$6:$X$47,21,FALSE))</f>
        <v/>
      </c>
      <c r="AL67" s="554" t="str">
        <f>IF(AL66="","",VLOOKUP(AL66,'[5]シフト記号表（勤務時間帯）'!$D$6:$X$47,21,FALSE))</f>
        <v/>
      </c>
      <c r="AM67" s="554" t="str">
        <f>IF(AM66="","",VLOOKUP(AM66,'[5]シフト記号表（勤務時間帯）'!$D$6:$X$47,21,FALSE))</f>
        <v/>
      </c>
      <c r="AN67" s="554" t="str">
        <f>IF(AN66="","",VLOOKUP(AN66,'[5]シフト記号表（勤務時間帯）'!$D$6:$X$47,21,FALSE))</f>
        <v/>
      </c>
      <c r="AO67" s="555" t="str">
        <f>IF(AO66="","",VLOOKUP(AO66,'[5]シフト記号表（勤務時間帯）'!$D$6:$X$47,21,FALSE))</f>
        <v/>
      </c>
      <c r="AP67" s="553" t="str">
        <f>IF(AP66="","",VLOOKUP(AP66,'[5]シフト記号表（勤務時間帯）'!$D$6:$X$47,21,FALSE))</f>
        <v/>
      </c>
      <c r="AQ67" s="554" t="str">
        <f>IF(AQ66="","",VLOOKUP(AQ66,'[5]シフト記号表（勤務時間帯）'!$D$6:$X$47,21,FALSE))</f>
        <v/>
      </c>
      <c r="AR67" s="554" t="str">
        <f>IF(AR66="","",VLOOKUP(AR66,'[5]シフト記号表（勤務時間帯）'!$D$6:$X$47,21,FALSE))</f>
        <v/>
      </c>
      <c r="AS67" s="554" t="str">
        <f>IF(AS66="","",VLOOKUP(AS66,'[5]シフト記号表（勤務時間帯）'!$D$6:$X$47,21,FALSE))</f>
        <v/>
      </c>
      <c r="AT67" s="554" t="str">
        <f>IF(AT66="","",VLOOKUP(AT66,'[5]シフト記号表（勤務時間帯）'!$D$6:$X$47,21,FALSE))</f>
        <v/>
      </c>
      <c r="AU67" s="554" t="str">
        <f>IF(AU66="","",VLOOKUP(AU66,'[5]シフト記号表（勤務時間帯）'!$D$6:$X$47,21,FALSE))</f>
        <v/>
      </c>
      <c r="AV67" s="555" t="str">
        <f>IF(AV66="","",VLOOKUP(AV66,'[5]シフト記号表（勤務時間帯）'!$D$6:$X$47,21,FALSE))</f>
        <v/>
      </c>
      <c r="AW67" s="553" t="str">
        <f>IF(AW66="","",VLOOKUP(AW66,'[5]シフト記号表（勤務時間帯）'!$D$6:$X$47,21,FALSE))</f>
        <v/>
      </c>
      <c r="AX67" s="554" t="str">
        <f>IF(AX66="","",VLOOKUP(AX66,'[5]シフト記号表（勤務時間帯）'!$D$6:$X$47,21,FALSE))</f>
        <v/>
      </c>
      <c r="AY67" s="554" t="str">
        <f>IF(AY66="","",VLOOKUP(AY66,'[5]シフト記号表（勤務時間帯）'!$D$6:$X$47,21,FALSE))</f>
        <v/>
      </c>
      <c r="AZ67" s="2046">
        <f>IF($BC$3="４週",SUM(U67:AV67),IF($BC$3="暦月",SUM(U67:AY67),""))</f>
        <v>0</v>
      </c>
      <c r="BA67" s="2047"/>
      <c r="BB67" s="2048">
        <f>IF($BC$3="４週",AZ67/4,IF($BC$3="暦月",(AZ67/($BC$8/7)),""))</f>
        <v>0</v>
      </c>
      <c r="BC67" s="2047"/>
      <c r="BD67" s="2043"/>
      <c r="BE67" s="2044"/>
      <c r="BF67" s="2044"/>
      <c r="BG67" s="2044"/>
      <c r="BH67" s="2045"/>
    </row>
    <row r="68" spans="2:60" ht="20.25" customHeight="1" thickBot="1" x14ac:dyDescent="0.2">
      <c r="B68" s="684"/>
      <c r="C68" s="2148"/>
      <c r="D68" s="2153"/>
      <c r="E68" s="2149"/>
      <c r="F68" s="866"/>
      <c r="G68" s="561">
        <f>C66</f>
        <v>0</v>
      </c>
      <c r="H68" s="2272"/>
      <c r="I68" s="2150"/>
      <c r="J68" s="2355"/>
      <c r="K68" s="2355"/>
      <c r="L68" s="2151"/>
      <c r="M68" s="2356"/>
      <c r="N68" s="2357"/>
      <c r="O68" s="2358"/>
      <c r="P68" s="867" t="s">
        <v>906</v>
      </c>
      <c r="Q68" s="868"/>
      <c r="R68" s="868"/>
      <c r="S68" s="869"/>
      <c r="T68" s="870"/>
      <c r="U68" s="557" t="str">
        <f>IF(U66="","",VLOOKUP(U66,'[5]シフト記号表（勤務時間帯）'!$D$6:$Z$47,23,FALSE))</f>
        <v/>
      </c>
      <c r="V68" s="558" t="str">
        <f>IF(V66="","",VLOOKUP(V66,'[5]シフト記号表（勤務時間帯）'!$D$6:$Z$47,23,FALSE))</f>
        <v/>
      </c>
      <c r="W68" s="558" t="str">
        <f>IF(W66="","",VLOOKUP(W66,'[5]シフト記号表（勤務時間帯）'!$D$6:$Z$47,23,FALSE))</f>
        <v/>
      </c>
      <c r="X68" s="558" t="str">
        <f>IF(X66="","",VLOOKUP(X66,'[5]シフト記号表（勤務時間帯）'!$D$6:$Z$47,23,FALSE))</f>
        <v/>
      </c>
      <c r="Y68" s="558" t="str">
        <f>IF(Y66="","",VLOOKUP(Y66,'[5]シフト記号表（勤務時間帯）'!$D$6:$Z$47,23,FALSE))</f>
        <v/>
      </c>
      <c r="Z68" s="558" t="str">
        <f>IF(Z66="","",VLOOKUP(Z66,'[5]シフト記号表（勤務時間帯）'!$D$6:$Z$47,23,FALSE))</f>
        <v/>
      </c>
      <c r="AA68" s="559" t="str">
        <f>IF(AA66="","",VLOOKUP(AA66,'[5]シフト記号表（勤務時間帯）'!$D$6:$Z$47,23,FALSE))</f>
        <v/>
      </c>
      <c r="AB68" s="557" t="str">
        <f>IF(AB66="","",VLOOKUP(AB66,'[5]シフト記号表（勤務時間帯）'!$D$6:$Z$47,23,FALSE))</f>
        <v/>
      </c>
      <c r="AC68" s="558" t="str">
        <f>IF(AC66="","",VLOOKUP(AC66,'[5]シフト記号表（勤務時間帯）'!$D$6:$Z$47,23,FALSE))</f>
        <v/>
      </c>
      <c r="AD68" s="558" t="str">
        <f>IF(AD66="","",VLOOKUP(AD66,'[5]シフト記号表（勤務時間帯）'!$D$6:$Z$47,23,FALSE))</f>
        <v/>
      </c>
      <c r="AE68" s="558" t="str">
        <f>IF(AE66="","",VLOOKUP(AE66,'[5]シフト記号表（勤務時間帯）'!$D$6:$Z$47,23,FALSE))</f>
        <v/>
      </c>
      <c r="AF68" s="558" t="str">
        <f>IF(AF66="","",VLOOKUP(AF66,'[5]シフト記号表（勤務時間帯）'!$D$6:$Z$47,23,FALSE))</f>
        <v/>
      </c>
      <c r="AG68" s="558" t="str">
        <f>IF(AG66="","",VLOOKUP(AG66,'[5]シフト記号表（勤務時間帯）'!$D$6:$Z$47,23,FALSE))</f>
        <v/>
      </c>
      <c r="AH68" s="559" t="str">
        <f>IF(AH66="","",VLOOKUP(AH66,'[5]シフト記号表（勤務時間帯）'!$D$6:$Z$47,23,FALSE))</f>
        <v/>
      </c>
      <c r="AI68" s="557" t="str">
        <f>IF(AI66="","",VLOOKUP(AI66,'[5]シフト記号表（勤務時間帯）'!$D$6:$Z$47,23,FALSE))</f>
        <v/>
      </c>
      <c r="AJ68" s="558" t="str">
        <f>IF(AJ66="","",VLOOKUP(AJ66,'[5]シフト記号表（勤務時間帯）'!$D$6:$Z$47,23,FALSE))</f>
        <v/>
      </c>
      <c r="AK68" s="558" t="str">
        <f>IF(AK66="","",VLOOKUP(AK66,'[5]シフト記号表（勤務時間帯）'!$D$6:$Z$47,23,FALSE))</f>
        <v/>
      </c>
      <c r="AL68" s="558" t="str">
        <f>IF(AL66="","",VLOOKUP(AL66,'[5]シフト記号表（勤務時間帯）'!$D$6:$Z$47,23,FALSE))</f>
        <v/>
      </c>
      <c r="AM68" s="558" t="str">
        <f>IF(AM66="","",VLOOKUP(AM66,'[5]シフト記号表（勤務時間帯）'!$D$6:$Z$47,23,FALSE))</f>
        <v/>
      </c>
      <c r="AN68" s="558" t="str">
        <f>IF(AN66="","",VLOOKUP(AN66,'[5]シフト記号表（勤務時間帯）'!$D$6:$Z$47,23,FALSE))</f>
        <v/>
      </c>
      <c r="AO68" s="559" t="str">
        <f>IF(AO66="","",VLOOKUP(AO66,'[5]シフト記号表（勤務時間帯）'!$D$6:$Z$47,23,FALSE))</f>
        <v/>
      </c>
      <c r="AP68" s="557" t="str">
        <f>IF(AP66="","",VLOOKUP(AP66,'[5]シフト記号表（勤務時間帯）'!$D$6:$Z$47,23,FALSE))</f>
        <v/>
      </c>
      <c r="AQ68" s="558" t="str">
        <f>IF(AQ66="","",VLOOKUP(AQ66,'[5]シフト記号表（勤務時間帯）'!$D$6:$Z$47,23,FALSE))</f>
        <v/>
      </c>
      <c r="AR68" s="558" t="str">
        <f>IF(AR66="","",VLOOKUP(AR66,'[5]シフト記号表（勤務時間帯）'!$D$6:$Z$47,23,FALSE))</f>
        <v/>
      </c>
      <c r="AS68" s="558" t="str">
        <f>IF(AS66="","",VLOOKUP(AS66,'[5]シフト記号表（勤務時間帯）'!$D$6:$Z$47,23,FALSE))</f>
        <v/>
      </c>
      <c r="AT68" s="558" t="str">
        <f>IF(AT66="","",VLOOKUP(AT66,'[5]シフト記号表（勤務時間帯）'!$D$6:$Z$47,23,FALSE))</f>
        <v/>
      </c>
      <c r="AU68" s="558" t="str">
        <f>IF(AU66="","",VLOOKUP(AU66,'[5]シフト記号表（勤務時間帯）'!$D$6:$Z$47,23,FALSE))</f>
        <v/>
      </c>
      <c r="AV68" s="559" t="str">
        <f>IF(AV66="","",VLOOKUP(AV66,'[5]シフト記号表（勤務時間帯）'!$D$6:$Z$47,23,FALSE))</f>
        <v/>
      </c>
      <c r="AW68" s="557" t="str">
        <f>IF(AW66="","",VLOOKUP(AW66,'[5]シフト記号表（勤務時間帯）'!$D$6:$Z$47,23,FALSE))</f>
        <v/>
      </c>
      <c r="AX68" s="558" t="str">
        <f>IF(AX66="","",VLOOKUP(AX66,'[5]シフト記号表（勤務時間帯）'!$D$6:$Z$47,23,FALSE))</f>
        <v/>
      </c>
      <c r="AY68" s="558" t="str">
        <f>IF(AY66="","",VLOOKUP(AY66,'[5]シフト記号表（勤務時間帯）'!$D$6:$Z$47,23,FALSE))</f>
        <v/>
      </c>
      <c r="AZ68" s="2132">
        <f>IF($BC$3="４週",SUM(U68:AV68),IF($BC$3="暦月",SUM(U68:AY68),""))</f>
        <v>0</v>
      </c>
      <c r="BA68" s="2133"/>
      <c r="BB68" s="2134">
        <f>IF($BC$3="４週",AZ68/4,IF($BC$3="暦月",(AZ68/($BC$8/7)),""))</f>
        <v>0</v>
      </c>
      <c r="BC68" s="2133"/>
      <c r="BD68" s="2043"/>
      <c r="BE68" s="2044"/>
      <c r="BF68" s="2044"/>
      <c r="BG68" s="2044"/>
      <c r="BH68" s="2045"/>
    </row>
    <row r="69" spans="2:60" ht="20.25" customHeight="1" x14ac:dyDescent="0.15">
      <c r="B69" s="2360" t="s">
        <v>907</v>
      </c>
      <c r="C69" s="2361"/>
      <c r="D69" s="2361"/>
      <c r="E69" s="2361"/>
      <c r="F69" s="2361"/>
      <c r="G69" s="2361"/>
      <c r="H69" s="2361"/>
      <c r="I69" s="2361"/>
      <c r="J69" s="2361"/>
      <c r="K69" s="2361"/>
      <c r="L69" s="2361"/>
      <c r="M69" s="2361"/>
      <c r="N69" s="2361"/>
      <c r="O69" s="2361"/>
      <c r="P69" s="2361"/>
      <c r="Q69" s="2361"/>
      <c r="R69" s="2361"/>
      <c r="S69" s="2361"/>
      <c r="T69" s="2362"/>
      <c r="U69" s="871"/>
      <c r="V69" s="872"/>
      <c r="W69" s="872"/>
      <c r="X69" s="872"/>
      <c r="Y69" s="872"/>
      <c r="Z69" s="872"/>
      <c r="AA69" s="873"/>
      <c r="AB69" s="874"/>
      <c r="AC69" s="872"/>
      <c r="AD69" s="872"/>
      <c r="AE69" s="872"/>
      <c r="AF69" s="872"/>
      <c r="AG69" s="872"/>
      <c r="AH69" s="873"/>
      <c r="AI69" s="874"/>
      <c r="AJ69" s="872"/>
      <c r="AK69" s="872"/>
      <c r="AL69" s="872"/>
      <c r="AM69" s="872"/>
      <c r="AN69" s="872"/>
      <c r="AO69" s="873"/>
      <c r="AP69" s="874"/>
      <c r="AQ69" s="872"/>
      <c r="AR69" s="872"/>
      <c r="AS69" s="872"/>
      <c r="AT69" s="872"/>
      <c r="AU69" s="872"/>
      <c r="AV69" s="873"/>
      <c r="AW69" s="874"/>
      <c r="AX69" s="872"/>
      <c r="AY69" s="875"/>
      <c r="AZ69" s="2363"/>
      <c r="BA69" s="2364"/>
      <c r="BB69" s="2282"/>
      <c r="BC69" s="2283"/>
      <c r="BD69" s="2283"/>
      <c r="BE69" s="2283"/>
      <c r="BF69" s="2283"/>
      <c r="BG69" s="2283"/>
      <c r="BH69" s="2284"/>
    </row>
    <row r="70" spans="2:60" ht="20.25" customHeight="1" x14ac:dyDescent="0.15">
      <c r="B70" s="2369" t="s">
        <v>908</v>
      </c>
      <c r="C70" s="2370"/>
      <c r="D70" s="2370"/>
      <c r="E70" s="2370"/>
      <c r="F70" s="2370"/>
      <c r="G70" s="2370"/>
      <c r="H70" s="2370"/>
      <c r="I70" s="2370"/>
      <c r="J70" s="2370"/>
      <c r="K70" s="2370"/>
      <c r="L70" s="2370"/>
      <c r="M70" s="2370"/>
      <c r="N70" s="2370"/>
      <c r="O70" s="2370"/>
      <c r="P70" s="2370"/>
      <c r="Q70" s="2370"/>
      <c r="R70" s="2370"/>
      <c r="S70" s="2370"/>
      <c r="T70" s="2371"/>
      <c r="U70" s="876"/>
      <c r="V70" s="877"/>
      <c r="W70" s="877"/>
      <c r="X70" s="877"/>
      <c r="Y70" s="877"/>
      <c r="Z70" s="877"/>
      <c r="AA70" s="878"/>
      <c r="AB70" s="879"/>
      <c r="AC70" s="877"/>
      <c r="AD70" s="877"/>
      <c r="AE70" s="877"/>
      <c r="AF70" s="877"/>
      <c r="AG70" s="877"/>
      <c r="AH70" s="878"/>
      <c r="AI70" s="879"/>
      <c r="AJ70" s="877"/>
      <c r="AK70" s="877"/>
      <c r="AL70" s="877"/>
      <c r="AM70" s="877"/>
      <c r="AN70" s="877"/>
      <c r="AO70" s="878"/>
      <c r="AP70" s="879"/>
      <c r="AQ70" s="877"/>
      <c r="AR70" s="877"/>
      <c r="AS70" s="877"/>
      <c r="AT70" s="877"/>
      <c r="AU70" s="877"/>
      <c r="AV70" s="878"/>
      <c r="AW70" s="879"/>
      <c r="AX70" s="877"/>
      <c r="AY70" s="880"/>
      <c r="AZ70" s="2365"/>
      <c r="BA70" s="2366"/>
      <c r="BB70" s="2285"/>
      <c r="BC70" s="2286"/>
      <c r="BD70" s="2286"/>
      <c r="BE70" s="2286"/>
      <c r="BF70" s="2286"/>
      <c r="BG70" s="2286"/>
      <c r="BH70" s="2287"/>
    </row>
    <row r="71" spans="2:60" ht="20.25" customHeight="1" x14ac:dyDescent="0.15">
      <c r="B71" s="2369" t="s">
        <v>909</v>
      </c>
      <c r="C71" s="2370"/>
      <c r="D71" s="2370"/>
      <c r="E71" s="2370"/>
      <c r="F71" s="2370"/>
      <c r="G71" s="2370"/>
      <c r="H71" s="2370"/>
      <c r="I71" s="2370"/>
      <c r="J71" s="2370"/>
      <c r="K71" s="2370"/>
      <c r="L71" s="2370"/>
      <c r="M71" s="2370"/>
      <c r="N71" s="2370"/>
      <c r="O71" s="2370"/>
      <c r="P71" s="2370"/>
      <c r="Q71" s="2370"/>
      <c r="R71" s="2370"/>
      <c r="S71" s="2370"/>
      <c r="T71" s="2371"/>
      <c r="U71" s="876"/>
      <c r="V71" s="877"/>
      <c r="W71" s="877"/>
      <c r="X71" s="877"/>
      <c r="Y71" s="877"/>
      <c r="Z71" s="877"/>
      <c r="AA71" s="577"/>
      <c r="AB71" s="575"/>
      <c r="AC71" s="877"/>
      <c r="AD71" s="877"/>
      <c r="AE71" s="877"/>
      <c r="AF71" s="877"/>
      <c r="AG71" s="877"/>
      <c r="AH71" s="577"/>
      <c r="AI71" s="575"/>
      <c r="AJ71" s="877"/>
      <c r="AK71" s="877"/>
      <c r="AL71" s="877"/>
      <c r="AM71" s="877"/>
      <c r="AN71" s="877"/>
      <c r="AO71" s="577"/>
      <c r="AP71" s="575"/>
      <c r="AQ71" s="877"/>
      <c r="AR71" s="877"/>
      <c r="AS71" s="877"/>
      <c r="AT71" s="877"/>
      <c r="AU71" s="877"/>
      <c r="AV71" s="577"/>
      <c r="AW71" s="575"/>
      <c r="AX71" s="877"/>
      <c r="AY71" s="880"/>
      <c r="AZ71" s="2365"/>
      <c r="BA71" s="2366"/>
      <c r="BB71" s="2285"/>
      <c r="BC71" s="2286"/>
      <c r="BD71" s="2286"/>
      <c r="BE71" s="2286"/>
      <c r="BF71" s="2286"/>
      <c r="BG71" s="2286"/>
      <c r="BH71" s="2287"/>
    </row>
    <row r="72" spans="2:60" ht="20.25" customHeight="1" x14ac:dyDescent="0.15">
      <c r="B72" s="2369" t="s">
        <v>910</v>
      </c>
      <c r="C72" s="2370"/>
      <c r="D72" s="2370"/>
      <c r="E72" s="2370"/>
      <c r="F72" s="2370"/>
      <c r="G72" s="2370"/>
      <c r="H72" s="2370"/>
      <c r="I72" s="2370"/>
      <c r="J72" s="2370"/>
      <c r="K72" s="2370"/>
      <c r="L72" s="2370"/>
      <c r="M72" s="2370"/>
      <c r="N72" s="2370"/>
      <c r="O72" s="2370"/>
      <c r="P72" s="2370"/>
      <c r="Q72" s="2370"/>
      <c r="R72" s="2370"/>
      <c r="S72" s="2370"/>
      <c r="T72" s="2371"/>
      <c r="U72" s="876"/>
      <c r="V72" s="877"/>
      <c r="W72" s="877"/>
      <c r="X72" s="877"/>
      <c r="Y72" s="877"/>
      <c r="Z72" s="877"/>
      <c r="AA72" s="577"/>
      <c r="AB72" s="575"/>
      <c r="AC72" s="877"/>
      <c r="AD72" s="877"/>
      <c r="AE72" s="877"/>
      <c r="AF72" s="877"/>
      <c r="AG72" s="877"/>
      <c r="AH72" s="577"/>
      <c r="AI72" s="575"/>
      <c r="AJ72" s="877"/>
      <c r="AK72" s="877"/>
      <c r="AL72" s="877"/>
      <c r="AM72" s="877"/>
      <c r="AN72" s="877"/>
      <c r="AO72" s="577"/>
      <c r="AP72" s="575"/>
      <c r="AQ72" s="877"/>
      <c r="AR72" s="877"/>
      <c r="AS72" s="877"/>
      <c r="AT72" s="877"/>
      <c r="AU72" s="877"/>
      <c r="AV72" s="577"/>
      <c r="AW72" s="575"/>
      <c r="AX72" s="877"/>
      <c r="AY72" s="880"/>
      <c r="AZ72" s="2367"/>
      <c r="BA72" s="2368"/>
      <c r="BB72" s="2285"/>
      <c r="BC72" s="2286"/>
      <c r="BD72" s="2286"/>
      <c r="BE72" s="2286"/>
      <c r="BF72" s="2286"/>
      <c r="BG72" s="2286"/>
      <c r="BH72" s="2287"/>
    </row>
    <row r="73" spans="2:60" ht="20.25" customHeight="1" x14ac:dyDescent="0.15">
      <c r="B73" s="2369" t="s">
        <v>947</v>
      </c>
      <c r="C73" s="2370"/>
      <c r="D73" s="2370"/>
      <c r="E73" s="2370"/>
      <c r="F73" s="2370"/>
      <c r="G73" s="2370"/>
      <c r="H73" s="2370"/>
      <c r="I73" s="2370"/>
      <c r="J73" s="2370"/>
      <c r="K73" s="2370"/>
      <c r="L73" s="2370"/>
      <c r="M73" s="2370"/>
      <c r="N73" s="2370"/>
      <c r="O73" s="2370"/>
      <c r="P73" s="2370"/>
      <c r="Q73" s="2370"/>
      <c r="R73" s="2370"/>
      <c r="S73" s="2370"/>
      <c r="T73" s="2371"/>
      <c r="U73" s="881" t="str">
        <f>IF(SUMIF($F$21:$F$68,"介護従業者",U21:U68)+SUMIF($F$21:$F$68,"看護職員",U21:U68)=0,"",(SUMIF($F$21:$F$68,"介護従業者",U21:U68)+SUMIF($F$21:$F$68,"看護職員",U21:U68)))</f>
        <v/>
      </c>
      <c r="V73" s="881" t="str">
        <f t="shared" ref="V73:AY73" si="1">IF(SUMIF($F$21:$F$68,"介護従業者",V21:V68)+SUMIF($F$21:$F$68,"看護職員",V21:V68)=0,"",(SUMIF($F$21:$F$68,"介護従業者",V21:V68)+SUMIF($F$21:$F$68,"看護職員",V21:V68)))</f>
        <v/>
      </c>
      <c r="W73" s="881" t="str">
        <f t="shared" si="1"/>
        <v/>
      </c>
      <c r="X73" s="881" t="str">
        <f t="shared" si="1"/>
        <v/>
      </c>
      <c r="Y73" s="881" t="str">
        <f t="shared" si="1"/>
        <v/>
      </c>
      <c r="Z73" s="881" t="str">
        <f t="shared" si="1"/>
        <v/>
      </c>
      <c r="AA73" s="883" t="str">
        <f t="shared" si="1"/>
        <v/>
      </c>
      <c r="AB73" s="914" t="str">
        <f t="shared" si="1"/>
        <v/>
      </c>
      <c r="AC73" s="881" t="str">
        <f t="shared" si="1"/>
        <v/>
      </c>
      <c r="AD73" s="881" t="str">
        <f t="shared" si="1"/>
        <v/>
      </c>
      <c r="AE73" s="881" t="str">
        <f t="shared" si="1"/>
        <v/>
      </c>
      <c r="AF73" s="881" t="str">
        <f t="shared" si="1"/>
        <v/>
      </c>
      <c r="AG73" s="881" t="str">
        <f t="shared" si="1"/>
        <v/>
      </c>
      <c r="AH73" s="883" t="str">
        <f t="shared" si="1"/>
        <v/>
      </c>
      <c r="AI73" s="914" t="str">
        <f t="shared" si="1"/>
        <v/>
      </c>
      <c r="AJ73" s="881" t="str">
        <f t="shared" si="1"/>
        <v/>
      </c>
      <c r="AK73" s="881" t="str">
        <f t="shared" si="1"/>
        <v/>
      </c>
      <c r="AL73" s="881" t="str">
        <f t="shared" si="1"/>
        <v/>
      </c>
      <c r="AM73" s="881" t="str">
        <f t="shared" si="1"/>
        <v/>
      </c>
      <c r="AN73" s="881" t="str">
        <f t="shared" si="1"/>
        <v/>
      </c>
      <c r="AO73" s="883" t="str">
        <f t="shared" si="1"/>
        <v/>
      </c>
      <c r="AP73" s="914" t="str">
        <f t="shared" si="1"/>
        <v/>
      </c>
      <c r="AQ73" s="881" t="str">
        <f t="shared" si="1"/>
        <v/>
      </c>
      <c r="AR73" s="881" t="str">
        <f t="shared" si="1"/>
        <v/>
      </c>
      <c r="AS73" s="881" t="str">
        <f t="shared" si="1"/>
        <v/>
      </c>
      <c r="AT73" s="881" t="str">
        <f t="shared" si="1"/>
        <v/>
      </c>
      <c r="AU73" s="881" t="str">
        <f t="shared" si="1"/>
        <v/>
      </c>
      <c r="AV73" s="883" t="str">
        <f>IF(SUMIF($F$21:$F$68,"介護従業者",AV21:AV68)+SUMIF($F$21:$F$68,"看護職員",AV21:AV68)=0,"",(SUMIF($F$21:$F$68,"介護従業者",AV21:AV68)+SUMIF($F$21:$F$68,"看護職員",AV21:AV68)))</f>
        <v/>
      </c>
      <c r="AW73" s="914" t="str">
        <f t="shared" si="1"/>
        <v/>
      </c>
      <c r="AX73" s="881" t="str">
        <f t="shared" si="1"/>
        <v/>
      </c>
      <c r="AY73" s="881" t="str">
        <f t="shared" si="1"/>
        <v/>
      </c>
      <c r="AZ73" s="2372">
        <f>IF($BC$3="４週",SUM(U73:AV73),IF($BC$3="暦月",SUM(U73:AY73),""))</f>
        <v>0</v>
      </c>
      <c r="BA73" s="2434"/>
      <c r="BB73" s="2285"/>
      <c r="BC73" s="2286"/>
      <c r="BD73" s="2286"/>
      <c r="BE73" s="2286"/>
      <c r="BF73" s="2286"/>
      <c r="BG73" s="2286"/>
      <c r="BH73" s="2287"/>
    </row>
    <row r="74" spans="2:60" ht="20.25" customHeight="1" x14ac:dyDescent="0.15">
      <c r="B74" s="2369" t="s">
        <v>948</v>
      </c>
      <c r="C74" s="2370"/>
      <c r="D74" s="2370"/>
      <c r="E74" s="2370"/>
      <c r="F74" s="2370"/>
      <c r="G74" s="2370"/>
      <c r="H74" s="2370"/>
      <c r="I74" s="2370"/>
      <c r="J74" s="2370"/>
      <c r="K74" s="2370"/>
      <c r="L74" s="2370"/>
      <c r="M74" s="2370"/>
      <c r="N74" s="2370"/>
      <c r="O74" s="2370"/>
      <c r="P74" s="2370"/>
      <c r="Q74" s="2370"/>
      <c r="R74" s="2370"/>
      <c r="S74" s="2370"/>
      <c r="T74" s="2371"/>
      <c r="U74" s="914" t="str">
        <f>IF(SUMIF($F$21:$F$68,"看護職員",U21:U68)=0,"",SUMIF($F$21:$F$68,"看護職員",U21:U68))</f>
        <v/>
      </c>
      <c r="V74" s="915" t="str">
        <f t="shared" ref="V74:AY74" si="2">IF(SUMIF($F$21:$F$68,"看護職員",V21:V68)=0,"",SUMIF($F$21:$F$68,"看護職員",V21:V68))</f>
        <v/>
      </c>
      <c r="W74" s="915" t="str">
        <f t="shared" si="2"/>
        <v/>
      </c>
      <c r="X74" s="915" t="str">
        <f t="shared" si="2"/>
        <v/>
      </c>
      <c r="Y74" s="915" t="str">
        <f t="shared" si="2"/>
        <v/>
      </c>
      <c r="Z74" s="915" t="str">
        <f>IF(SUMIF($F$21:$F$68,"看護職員",Z21:Z68)=0,"",SUMIF($F$21:$F$68,"看護職員",Z21:Z68))</f>
        <v/>
      </c>
      <c r="AA74" s="883" t="str">
        <f t="shared" si="2"/>
        <v/>
      </c>
      <c r="AB74" s="914" t="str">
        <f>IF(SUMIF($F$21:$F$68,"看護職員",AB21:AB68)=0,"",SUMIF($F$21:$F$68,"看護職員",AB21:AB68))</f>
        <v/>
      </c>
      <c r="AC74" s="915" t="str">
        <f t="shared" si="2"/>
        <v/>
      </c>
      <c r="AD74" s="915" t="str">
        <f t="shared" si="2"/>
        <v/>
      </c>
      <c r="AE74" s="915" t="str">
        <f t="shared" si="2"/>
        <v/>
      </c>
      <c r="AF74" s="915" t="str">
        <f t="shared" si="2"/>
        <v/>
      </c>
      <c r="AG74" s="915" t="str">
        <f t="shared" si="2"/>
        <v/>
      </c>
      <c r="AH74" s="883" t="str">
        <f t="shared" si="2"/>
        <v/>
      </c>
      <c r="AI74" s="914" t="str">
        <f>IF(SUMIF($F$21:$F$68,"看護職員",AI21:AI68)=0,"",SUMIF($F$21:$F$68,"看護職員",AI21:AI68))</f>
        <v/>
      </c>
      <c r="AJ74" s="915" t="str">
        <f t="shared" si="2"/>
        <v/>
      </c>
      <c r="AK74" s="915" t="str">
        <f t="shared" si="2"/>
        <v/>
      </c>
      <c r="AL74" s="915" t="str">
        <f t="shared" si="2"/>
        <v/>
      </c>
      <c r="AM74" s="915" t="str">
        <f t="shared" si="2"/>
        <v/>
      </c>
      <c r="AN74" s="915" t="str">
        <f t="shared" si="2"/>
        <v/>
      </c>
      <c r="AO74" s="883" t="str">
        <f t="shared" si="2"/>
        <v/>
      </c>
      <c r="AP74" s="914" t="str">
        <f>IF(SUMIF($F$21:$F$68,"看護職員",AP21:AP68)=0,"",SUMIF($F$21:$F$68,"看護職員",AP21:AP68))</f>
        <v/>
      </c>
      <c r="AQ74" s="915" t="str">
        <f t="shared" si="2"/>
        <v/>
      </c>
      <c r="AR74" s="915" t="str">
        <f t="shared" si="2"/>
        <v/>
      </c>
      <c r="AS74" s="915" t="str">
        <f t="shared" si="2"/>
        <v/>
      </c>
      <c r="AT74" s="915" t="str">
        <f t="shared" si="2"/>
        <v/>
      </c>
      <c r="AU74" s="915" t="str">
        <f t="shared" si="2"/>
        <v/>
      </c>
      <c r="AV74" s="883" t="str">
        <f t="shared" si="2"/>
        <v/>
      </c>
      <c r="AW74" s="914" t="str">
        <f>IF(SUMIF($F$21:$F$68,"看護職員",AW21:AW68)=0,"",SUMIF($F$21:$F$68,"看護職員",AW21:AW68))</f>
        <v/>
      </c>
      <c r="AX74" s="915" t="str">
        <f t="shared" si="2"/>
        <v/>
      </c>
      <c r="AY74" s="915" t="str">
        <f t="shared" si="2"/>
        <v/>
      </c>
      <c r="AZ74" s="2372">
        <f>IF($BC$3="４週",SUM(U74:AV74),IF($BC$3="暦月",SUM(U74:AY74),""))</f>
        <v>0</v>
      </c>
      <c r="BA74" s="2434"/>
      <c r="BB74" s="2285"/>
      <c r="BC74" s="2286"/>
      <c r="BD74" s="2286"/>
      <c r="BE74" s="2286"/>
      <c r="BF74" s="2286"/>
      <c r="BG74" s="2286"/>
      <c r="BH74" s="2287"/>
    </row>
    <row r="75" spans="2:60" ht="20.25" customHeight="1" thickBot="1" x14ac:dyDescent="0.2">
      <c r="B75" s="2374" t="s">
        <v>949</v>
      </c>
      <c r="C75" s="2375"/>
      <c r="D75" s="2375"/>
      <c r="E75" s="2375"/>
      <c r="F75" s="2375"/>
      <c r="G75" s="2375"/>
      <c r="H75" s="2375"/>
      <c r="I75" s="2375"/>
      <c r="J75" s="2375"/>
      <c r="K75" s="2375"/>
      <c r="L75" s="2375"/>
      <c r="M75" s="2375"/>
      <c r="N75" s="2375"/>
      <c r="O75" s="2375"/>
      <c r="P75" s="2375"/>
      <c r="Q75" s="2375"/>
      <c r="R75" s="2375"/>
      <c r="S75" s="2375"/>
      <c r="T75" s="2376"/>
      <c r="U75" s="916" t="str">
        <f>IF((SUMIF($G$21:$G$68,"介護従業者",U21:U68)+SUMIF($G$21:$G$68,"看護職員",U21:U68))=0,"",(SUMIF($G$21:$G$68,"介護従業者",U21:U68)+SUMIF($G$21:$G$68,"看護職員",U21:U68)))</f>
        <v/>
      </c>
      <c r="V75" s="917" t="str">
        <f t="shared" ref="V75:AV75" si="3">IF((SUMIF($G$21:$G$68,"介護従業者",V21:V68)+SUMIF($G$21:$G$68,"看護職員",V21:V68))=0,"",(SUMIF($G$21:$G$68,"介護従業者",V21:V68)+SUMIF($G$21:$G$68,"看護職員",V21:V68)))</f>
        <v/>
      </c>
      <c r="W75" s="917" t="str">
        <f t="shared" si="3"/>
        <v/>
      </c>
      <c r="X75" s="917" t="str">
        <f t="shared" si="3"/>
        <v/>
      </c>
      <c r="Y75" s="917" t="str">
        <f t="shared" si="3"/>
        <v/>
      </c>
      <c r="Z75" s="917" t="str">
        <f>IF((SUMIF($G$21:$G$68,"介護従業者",Z21:Z68)+SUMIF($G$21:$G$68,"看護職員",Z21:Z68))=0,"",(SUMIF($G$21:$G$68,"介護従業者",Z21:Z68)+SUMIF($G$21:$G$68,"看護職員",Z21:Z68)))</f>
        <v/>
      </c>
      <c r="AA75" s="918" t="str">
        <f t="shared" si="3"/>
        <v/>
      </c>
      <c r="AB75" s="916" t="str">
        <f>IF((SUMIF($G$21:$G$68,"介護従業者",AB21:AB68)+SUMIF($G$21:$G$68,"看護職員",AB21:AB68))=0,"",(SUMIF($G$21:$G$68,"介護従業者",AB21:AB68)+SUMIF($G$21:$G$68,"看護職員",AB21:AB68)))</f>
        <v/>
      </c>
      <c r="AC75" s="917" t="str">
        <f t="shared" si="3"/>
        <v/>
      </c>
      <c r="AD75" s="917" t="str">
        <f t="shared" si="3"/>
        <v/>
      </c>
      <c r="AE75" s="917" t="str">
        <f t="shared" si="3"/>
        <v/>
      </c>
      <c r="AF75" s="917" t="str">
        <f t="shared" si="3"/>
        <v/>
      </c>
      <c r="AG75" s="917" t="str">
        <f t="shared" si="3"/>
        <v/>
      </c>
      <c r="AH75" s="918" t="str">
        <f t="shared" si="3"/>
        <v/>
      </c>
      <c r="AI75" s="916" t="str">
        <f>IF((SUMIF($G$21:$G$68,"介護従業者",AI21:AI68)+SUMIF($G$21:$G$68,"看護職員",AI21:AI68))=0,"",(SUMIF($G$21:$G$68,"介護従業者",AI21:AI68)+SUMIF($G$21:$G$68,"看護職員",AI21:AI68)))</f>
        <v/>
      </c>
      <c r="AJ75" s="917" t="str">
        <f t="shared" si="3"/>
        <v/>
      </c>
      <c r="AK75" s="917" t="str">
        <f t="shared" si="3"/>
        <v/>
      </c>
      <c r="AL75" s="917" t="str">
        <f t="shared" si="3"/>
        <v/>
      </c>
      <c r="AM75" s="917" t="str">
        <f t="shared" si="3"/>
        <v/>
      </c>
      <c r="AN75" s="917" t="str">
        <f t="shared" si="3"/>
        <v/>
      </c>
      <c r="AO75" s="918" t="str">
        <f t="shared" si="3"/>
        <v/>
      </c>
      <c r="AP75" s="916" t="str">
        <f>IF((SUMIF($G$21:$G$68,"介護従業者",AP21:AP68)+SUMIF($G$21:$G$68,"看護職員",AP21:AP68))=0,"",(SUMIF($G$21:$G$68,"介護従業者",AP21:AP68)+SUMIF($G$21:$G$68,"看護職員",AP21:AP68)))</f>
        <v/>
      </c>
      <c r="AQ75" s="917" t="str">
        <f t="shared" si="3"/>
        <v/>
      </c>
      <c r="AR75" s="917" t="str">
        <f t="shared" si="3"/>
        <v/>
      </c>
      <c r="AS75" s="917" t="str">
        <f t="shared" si="3"/>
        <v/>
      </c>
      <c r="AT75" s="917" t="str">
        <f t="shared" si="3"/>
        <v/>
      </c>
      <c r="AU75" s="917" t="str">
        <f t="shared" si="3"/>
        <v/>
      </c>
      <c r="AV75" s="918" t="str">
        <f t="shared" si="3"/>
        <v/>
      </c>
      <c r="AW75" s="916" t="str">
        <f t="shared" ref="AW75:AY75" si="4">IF(SUMIF($G$21:$G$68,"介護従業者",AW21:AW68)=0,"",SUMIF($G$21:$G$68,"介護従業者",AW21:AW68))</f>
        <v/>
      </c>
      <c r="AX75" s="917" t="str">
        <f t="shared" si="4"/>
        <v/>
      </c>
      <c r="AY75" s="919" t="str">
        <f t="shared" si="4"/>
        <v/>
      </c>
      <c r="AZ75" s="2377">
        <f>IF($BC$3="４週",SUM(U75:AV75),IF($BC$3="暦月",SUM(U75:AY75),""))</f>
        <v>0</v>
      </c>
      <c r="BA75" s="2433"/>
      <c r="BB75" s="2288"/>
      <c r="BC75" s="2289"/>
      <c r="BD75" s="2289"/>
      <c r="BE75" s="2289"/>
      <c r="BF75" s="2289"/>
      <c r="BG75" s="2289"/>
      <c r="BH75" s="2290"/>
    </row>
    <row r="76" spans="2:60" s="889" customFormat="1" ht="20.25" customHeight="1" x14ac:dyDescent="0.15">
      <c r="C76" s="890"/>
      <c r="D76" s="890"/>
      <c r="E76" s="890"/>
      <c r="F76" s="890"/>
      <c r="G76" s="890"/>
      <c r="R76" s="891"/>
      <c r="BH76" s="892"/>
    </row>
    <row r="77" spans="2:60" ht="20.25" customHeight="1" x14ac:dyDescent="0.15"/>
    <row r="78" spans="2:60" ht="20.25" customHeight="1" x14ac:dyDescent="0.15"/>
    <row r="79" spans="2:60" ht="20.25" customHeight="1" x14ac:dyDescent="0.15"/>
    <row r="80" spans="2:60" ht="20.25" customHeight="1" x14ac:dyDescent="0.15"/>
    <row r="81" ht="20.25" customHeight="1" x14ac:dyDescent="0.15"/>
    <row r="82" ht="20.25" customHeight="1" x14ac:dyDescent="0.15"/>
    <row r="83" ht="20.25" customHeight="1" x14ac:dyDescent="0.15"/>
    <row r="84" ht="20.25" customHeight="1" x14ac:dyDescent="0.15"/>
    <row r="85" ht="20.25" customHeight="1" x14ac:dyDescent="0.15"/>
    <row r="86" ht="20.25" customHeight="1" x14ac:dyDescent="0.15"/>
    <row r="87" ht="20.25" customHeight="1" x14ac:dyDescent="0.15"/>
    <row r="88" ht="20.25" customHeight="1" x14ac:dyDescent="0.15"/>
    <row r="89" ht="20.25" customHeight="1" x14ac:dyDescent="0.15"/>
    <row r="90" ht="20.25" customHeight="1" x14ac:dyDescent="0.15"/>
    <row r="91" ht="20.25" customHeight="1" x14ac:dyDescent="0.15"/>
    <row r="92" ht="20.25" customHeight="1" x14ac:dyDescent="0.15"/>
    <row r="93" ht="20.25" customHeight="1" x14ac:dyDescent="0.15"/>
    <row r="94" ht="20.25" customHeight="1" x14ac:dyDescent="0.15"/>
    <row r="95" ht="20.25" customHeight="1" x14ac:dyDescent="0.15"/>
    <row r="96" ht="20.25" customHeight="1" x14ac:dyDescent="0.15"/>
    <row r="97" ht="20.25" customHeight="1" x14ac:dyDescent="0.15"/>
    <row r="98" ht="20.25" customHeight="1" x14ac:dyDescent="0.15"/>
    <row r="99" ht="20.25" customHeight="1" x14ac:dyDescent="0.15"/>
    <row r="100" ht="20.25" customHeight="1" x14ac:dyDescent="0.15"/>
    <row r="101" ht="20.25" customHeight="1" x14ac:dyDescent="0.15"/>
    <row r="102" ht="20.25" customHeight="1" x14ac:dyDescent="0.15"/>
    <row r="103" ht="20.25" customHeight="1" x14ac:dyDescent="0.15"/>
    <row r="130" spans="1:57" x14ac:dyDescent="0.15">
      <c r="A130" s="599"/>
      <c r="B130" s="599"/>
      <c r="C130" s="609"/>
      <c r="D130" s="609"/>
      <c r="E130" s="609"/>
      <c r="F130" s="609"/>
      <c r="G130" s="609"/>
      <c r="H130" s="609"/>
      <c r="I130" s="799"/>
      <c r="J130" s="799"/>
      <c r="K130" s="799"/>
      <c r="L130" s="799"/>
      <c r="M130" s="799"/>
      <c r="N130" s="799"/>
      <c r="O130" s="799"/>
      <c r="P130" s="799"/>
      <c r="Q130" s="799"/>
      <c r="R130" s="799"/>
      <c r="S130" s="799"/>
      <c r="T130" s="799"/>
      <c r="U130" s="799"/>
      <c r="V130" s="799"/>
      <c r="W130" s="799"/>
      <c r="X130" s="799"/>
      <c r="Y130" s="799"/>
      <c r="Z130" s="799"/>
      <c r="AA130" s="799"/>
      <c r="AB130" s="799"/>
      <c r="AC130" s="799"/>
      <c r="AD130" s="799"/>
      <c r="AE130" s="799"/>
      <c r="AF130" s="799"/>
      <c r="AG130" s="799"/>
      <c r="AH130" s="799"/>
      <c r="AI130" s="799"/>
      <c r="AJ130" s="799"/>
      <c r="AK130" s="799"/>
      <c r="AL130" s="799"/>
      <c r="AM130" s="799"/>
      <c r="AN130" s="799"/>
      <c r="AO130" s="799"/>
      <c r="AP130" s="799"/>
      <c r="AQ130" s="799"/>
      <c r="AR130" s="799"/>
      <c r="AS130" s="799"/>
      <c r="AT130" s="799"/>
      <c r="AU130" s="799"/>
      <c r="AV130" s="799"/>
      <c r="AW130" s="799"/>
      <c r="AX130" s="800"/>
      <c r="AY130" s="800"/>
      <c r="AZ130" s="800"/>
      <c r="BA130" s="800"/>
      <c r="BB130" s="800"/>
      <c r="BC130" s="800"/>
      <c r="BD130" s="800"/>
      <c r="BE130" s="800"/>
    </row>
    <row r="131" spans="1:57" x14ac:dyDescent="0.15">
      <c r="A131" s="599"/>
      <c r="B131" s="599"/>
      <c r="C131" s="609"/>
      <c r="D131" s="609"/>
      <c r="E131" s="609"/>
      <c r="F131" s="609"/>
      <c r="G131" s="609"/>
      <c r="H131" s="609"/>
      <c r="I131" s="799"/>
      <c r="J131" s="799"/>
      <c r="K131" s="799"/>
      <c r="L131" s="799"/>
      <c r="M131" s="799"/>
      <c r="N131" s="799"/>
      <c r="O131" s="799"/>
      <c r="P131" s="799"/>
      <c r="Q131" s="799"/>
      <c r="R131" s="799"/>
      <c r="S131" s="799"/>
      <c r="T131" s="799"/>
      <c r="U131" s="799"/>
      <c r="V131" s="799"/>
      <c r="W131" s="799"/>
      <c r="X131" s="799"/>
      <c r="Y131" s="799"/>
      <c r="Z131" s="799"/>
      <c r="AA131" s="799"/>
      <c r="AB131" s="799"/>
      <c r="AC131" s="799"/>
      <c r="AD131" s="799"/>
      <c r="AE131" s="799"/>
      <c r="AF131" s="799"/>
      <c r="AG131" s="799"/>
      <c r="AH131" s="799"/>
      <c r="AI131" s="799"/>
      <c r="AJ131" s="799"/>
      <c r="AK131" s="799"/>
      <c r="AL131" s="799"/>
      <c r="AM131" s="799"/>
      <c r="AN131" s="799"/>
      <c r="AO131" s="799"/>
      <c r="AP131" s="799"/>
      <c r="AQ131" s="799"/>
      <c r="AR131" s="799"/>
      <c r="AS131" s="799"/>
      <c r="AT131" s="799"/>
      <c r="AU131" s="799"/>
      <c r="AV131" s="799"/>
      <c r="AW131" s="799"/>
      <c r="AX131" s="800"/>
      <c r="AY131" s="800"/>
      <c r="AZ131" s="800"/>
      <c r="BA131" s="800"/>
      <c r="BB131" s="800"/>
      <c r="BC131" s="800"/>
      <c r="BD131" s="800"/>
      <c r="BE131" s="800"/>
    </row>
    <row r="132" spans="1:57" x14ac:dyDescent="0.15">
      <c r="A132" s="599"/>
      <c r="B132" s="599"/>
      <c r="C132" s="608"/>
      <c r="D132" s="608"/>
      <c r="E132" s="608"/>
      <c r="F132" s="608"/>
      <c r="G132" s="608"/>
      <c r="H132" s="608"/>
      <c r="I132" s="609"/>
      <c r="J132" s="609"/>
      <c r="K132" s="599"/>
      <c r="L132" s="599"/>
      <c r="M132" s="599"/>
      <c r="N132" s="599"/>
      <c r="O132" s="599"/>
      <c r="P132" s="599"/>
    </row>
    <row r="133" spans="1:57" x14ac:dyDescent="0.15">
      <c r="A133" s="599"/>
      <c r="B133" s="599"/>
      <c r="C133" s="608"/>
      <c r="D133" s="608"/>
      <c r="E133" s="608"/>
      <c r="F133" s="608"/>
      <c r="G133" s="608"/>
      <c r="H133" s="608"/>
      <c r="I133" s="609"/>
      <c r="J133" s="609"/>
      <c r="K133" s="599"/>
      <c r="L133" s="599"/>
      <c r="M133" s="599"/>
      <c r="N133" s="599"/>
      <c r="O133" s="599"/>
      <c r="P133" s="599"/>
    </row>
    <row r="134" spans="1:57" x14ac:dyDescent="0.15">
      <c r="C134" s="598"/>
      <c r="D134" s="598"/>
      <c r="E134" s="598"/>
      <c r="F134" s="598"/>
      <c r="G134" s="598"/>
      <c r="H134" s="598"/>
    </row>
    <row r="135" spans="1:57" x14ac:dyDescent="0.15">
      <c r="C135" s="598"/>
      <c r="D135" s="598"/>
      <c r="E135" s="598"/>
      <c r="F135" s="598"/>
      <c r="G135" s="598"/>
      <c r="H135" s="598"/>
    </row>
    <row r="136" spans="1:57" x14ac:dyDescent="0.15">
      <c r="C136" s="598"/>
      <c r="D136" s="598"/>
      <c r="E136" s="598"/>
      <c r="F136" s="598"/>
      <c r="G136" s="598"/>
      <c r="H136" s="598"/>
    </row>
    <row r="137" spans="1:57" x14ac:dyDescent="0.15">
      <c r="C137" s="598"/>
      <c r="D137" s="598"/>
      <c r="E137" s="598"/>
      <c r="F137" s="598"/>
      <c r="G137" s="598"/>
      <c r="H137" s="598"/>
    </row>
  </sheetData>
  <sheetProtection insertRows="0" deleteRows="0"/>
  <mergeCells count="218">
    <mergeCell ref="B75:T75"/>
    <mergeCell ref="AZ75:BA75"/>
    <mergeCell ref="B69:T69"/>
    <mergeCell ref="AZ69:BA72"/>
    <mergeCell ref="BB69:BH75"/>
    <mergeCell ref="B70:T70"/>
    <mergeCell ref="B71:T71"/>
    <mergeCell ref="B72:T72"/>
    <mergeCell ref="B73:T73"/>
    <mergeCell ref="AZ73:BA73"/>
    <mergeCell ref="B74:T74"/>
    <mergeCell ref="AZ74:BA74"/>
    <mergeCell ref="BB66:BC66"/>
    <mergeCell ref="BD66:BH68"/>
    <mergeCell ref="AZ67:BA67"/>
    <mergeCell ref="BB67:BC67"/>
    <mergeCell ref="AZ68:BA68"/>
    <mergeCell ref="BB68:BC68"/>
    <mergeCell ref="BD63:BH65"/>
    <mergeCell ref="AZ64:BA64"/>
    <mergeCell ref="BB64:BC64"/>
    <mergeCell ref="AZ65:BA65"/>
    <mergeCell ref="BB65:BC65"/>
    <mergeCell ref="BB63:BC63"/>
    <mergeCell ref="C66:E68"/>
    <mergeCell ref="H66:H68"/>
    <mergeCell ref="I66:L68"/>
    <mergeCell ref="M66:O68"/>
    <mergeCell ref="AZ66:BA66"/>
    <mergeCell ref="C63:E65"/>
    <mergeCell ref="H63:H65"/>
    <mergeCell ref="I63:L65"/>
    <mergeCell ref="M63:O65"/>
    <mergeCell ref="AZ63:BA63"/>
    <mergeCell ref="BB60:BC60"/>
    <mergeCell ref="BD60:BH62"/>
    <mergeCell ref="AZ61:BA61"/>
    <mergeCell ref="BB61:BC61"/>
    <mergeCell ref="AZ62:BA62"/>
    <mergeCell ref="BB62:BC62"/>
    <mergeCell ref="BD57:BH59"/>
    <mergeCell ref="AZ58:BA58"/>
    <mergeCell ref="BB58:BC58"/>
    <mergeCell ref="AZ59:BA59"/>
    <mergeCell ref="BB59:BC59"/>
    <mergeCell ref="BB57:BC57"/>
    <mergeCell ref="C60:E62"/>
    <mergeCell ref="H60:H62"/>
    <mergeCell ref="I60:L62"/>
    <mergeCell ref="M60:O62"/>
    <mergeCell ref="AZ60:BA60"/>
    <mergeCell ref="C57:E59"/>
    <mergeCell ref="H57:H59"/>
    <mergeCell ref="I57:L59"/>
    <mergeCell ref="M57:O59"/>
    <mergeCell ref="AZ57:BA57"/>
    <mergeCell ref="BB54:BC54"/>
    <mergeCell ref="BD54:BH56"/>
    <mergeCell ref="AZ55:BA55"/>
    <mergeCell ref="BB55:BC55"/>
    <mergeCell ref="AZ56:BA56"/>
    <mergeCell ref="BB56:BC56"/>
    <mergeCell ref="BD51:BH53"/>
    <mergeCell ref="AZ52:BA52"/>
    <mergeCell ref="BB52:BC52"/>
    <mergeCell ref="AZ53:BA53"/>
    <mergeCell ref="BB53:BC53"/>
    <mergeCell ref="BB51:BC51"/>
    <mergeCell ref="C54:E56"/>
    <mergeCell ref="H54:H56"/>
    <mergeCell ref="I54:L56"/>
    <mergeCell ref="M54:O56"/>
    <mergeCell ref="AZ54:BA54"/>
    <mergeCell ref="C51:E53"/>
    <mergeCell ref="H51:H53"/>
    <mergeCell ref="I51:L53"/>
    <mergeCell ref="M51:O53"/>
    <mergeCell ref="AZ51:BA51"/>
    <mergeCell ref="BB48:BC48"/>
    <mergeCell ref="BD48:BH50"/>
    <mergeCell ref="AZ49:BA49"/>
    <mergeCell ref="BB49:BC49"/>
    <mergeCell ref="AZ50:BA50"/>
    <mergeCell ref="BB50:BC50"/>
    <mergeCell ref="BD45:BH47"/>
    <mergeCell ref="AZ46:BA46"/>
    <mergeCell ref="BB46:BC46"/>
    <mergeCell ref="AZ47:BA47"/>
    <mergeCell ref="BB47:BC47"/>
    <mergeCell ref="BB45:BC45"/>
    <mergeCell ref="C48:E50"/>
    <mergeCell ref="H48:H50"/>
    <mergeCell ref="I48:L50"/>
    <mergeCell ref="M48:O50"/>
    <mergeCell ref="AZ48:BA48"/>
    <mergeCell ref="C45:E47"/>
    <mergeCell ref="H45:H47"/>
    <mergeCell ref="I45:L47"/>
    <mergeCell ref="M45:O47"/>
    <mergeCell ref="AZ45:BA45"/>
    <mergeCell ref="BB42:BC42"/>
    <mergeCell ref="BD42:BH44"/>
    <mergeCell ref="AZ43:BA43"/>
    <mergeCell ref="BB43:BC43"/>
    <mergeCell ref="AZ44:BA44"/>
    <mergeCell ref="BB44:BC44"/>
    <mergeCell ref="BD39:BH41"/>
    <mergeCell ref="AZ40:BA40"/>
    <mergeCell ref="BB40:BC40"/>
    <mergeCell ref="AZ41:BA41"/>
    <mergeCell ref="BB41:BC41"/>
    <mergeCell ref="BB39:BC39"/>
    <mergeCell ref="C42:E44"/>
    <mergeCell ref="H42:H44"/>
    <mergeCell ref="I42:L44"/>
    <mergeCell ref="M42:O44"/>
    <mergeCell ref="AZ42:BA42"/>
    <mergeCell ref="C39:E41"/>
    <mergeCell ref="H39:H41"/>
    <mergeCell ref="I39:L41"/>
    <mergeCell ref="M39:O41"/>
    <mergeCell ref="AZ39:BA39"/>
    <mergeCell ref="BB36:BC36"/>
    <mergeCell ref="BD36:BH38"/>
    <mergeCell ref="AZ37:BA37"/>
    <mergeCell ref="BB37:BC37"/>
    <mergeCell ref="AZ38:BA38"/>
    <mergeCell ref="BB38:BC38"/>
    <mergeCell ref="BD33:BH35"/>
    <mergeCell ref="AZ34:BA34"/>
    <mergeCell ref="BB34:BC34"/>
    <mergeCell ref="AZ35:BA35"/>
    <mergeCell ref="BB35:BC35"/>
    <mergeCell ref="BB33:BC33"/>
    <mergeCell ref="C36:E38"/>
    <mergeCell ref="H36:H38"/>
    <mergeCell ref="I36:L38"/>
    <mergeCell ref="M36:O38"/>
    <mergeCell ref="AZ36:BA36"/>
    <mergeCell ref="C33:E35"/>
    <mergeCell ref="H33:H35"/>
    <mergeCell ref="I33:L35"/>
    <mergeCell ref="M33:O35"/>
    <mergeCell ref="AZ33:BA33"/>
    <mergeCell ref="BD30:BH32"/>
    <mergeCell ref="AZ31:BA31"/>
    <mergeCell ref="BB31:BC31"/>
    <mergeCell ref="AZ32:BA32"/>
    <mergeCell ref="BB32:BC32"/>
    <mergeCell ref="BD27:BH29"/>
    <mergeCell ref="AZ28:BA28"/>
    <mergeCell ref="BB28:BC28"/>
    <mergeCell ref="AZ29:BA29"/>
    <mergeCell ref="BB29:BC29"/>
    <mergeCell ref="BB27:BC27"/>
    <mergeCell ref="BB22:BC22"/>
    <mergeCell ref="AZ23:BA23"/>
    <mergeCell ref="BB23:BC23"/>
    <mergeCell ref="BB21:BC21"/>
    <mergeCell ref="C30:E32"/>
    <mergeCell ref="H30:H32"/>
    <mergeCell ref="I30:L32"/>
    <mergeCell ref="M30:O32"/>
    <mergeCell ref="AZ30:BA30"/>
    <mergeCell ref="C27:E29"/>
    <mergeCell ref="H27:H29"/>
    <mergeCell ref="I27:L29"/>
    <mergeCell ref="M27:O29"/>
    <mergeCell ref="AZ27:BA27"/>
    <mergeCell ref="BB30:BC30"/>
    <mergeCell ref="AP17:AV17"/>
    <mergeCell ref="AW17:AY17"/>
    <mergeCell ref="BB13:BD13"/>
    <mergeCell ref="BF13:BH13"/>
    <mergeCell ref="BB14:BD14"/>
    <mergeCell ref="BF14:BH14"/>
    <mergeCell ref="C24:E26"/>
    <mergeCell ref="H24:H26"/>
    <mergeCell ref="I24:L26"/>
    <mergeCell ref="M24:O26"/>
    <mergeCell ref="AZ24:BA24"/>
    <mergeCell ref="C21:E23"/>
    <mergeCell ref="H21:H23"/>
    <mergeCell ref="I21:L23"/>
    <mergeCell ref="M21:O23"/>
    <mergeCell ref="AZ21:BA21"/>
    <mergeCell ref="BB24:BC24"/>
    <mergeCell ref="BD24:BH26"/>
    <mergeCell ref="AZ25:BA25"/>
    <mergeCell ref="BB25:BC25"/>
    <mergeCell ref="AZ26:BA26"/>
    <mergeCell ref="BB26:BC26"/>
    <mergeCell ref="BD21:BH23"/>
    <mergeCell ref="AZ22:BA22"/>
    <mergeCell ref="AR1:BG1"/>
    <mergeCell ref="AA2:AB2"/>
    <mergeCell ref="AD2:AE2"/>
    <mergeCell ref="AH2:AI2"/>
    <mergeCell ref="AR2:BG2"/>
    <mergeCell ref="BC3:BF3"/>
    <mergeCell ref="B16:B20"/>
    <mergeCell ref="C16:E20"/>
    <mergeCell ref="H16:H20"/>
    <mergeCell ref="I16:L20"/>
    <mergeCell ref="M16:O20"/>
    <mergeCell ref="P16:T20"/>
    <mergeCell ref="BC4:BF4"/>
    <mergeCell ref="AY6:AZ6"/>
    <mergeCell ref="BC6:BD6"/>
    <mergeCell ref="BC8:BD8"/>
    <mergeCell ref="BC10:BD10"/>
    <mergeCell ref="U12:V12"/>
    <mergeCell ref="AZ16:BA20"/>
    <mergeCell ref="BB16:BC20"/>
    <mergeCell ref="BD16:BH20"/>
    <mergeCell ref="U17:AA17"/>
    <mergeCell ref="AB17:AH17"/>
    <mergeCell ref="AI17:AO17"/>
  </mergeCells>
  <phoneticPr fontId="1"/>
  <conditionalFormatting sqref="U23:AA23">
    <cfRule type="expression" dxfId="1015" priority="178">
      <formula>OR(U$69=$B22,U$70=$B22)</formula>
    </cfRule>
  </conditionalFormatting>
  <conditionalFormatting sqref="U22:AA23">
    <cfRule type="expression" dxfId="1014" priority="177">
      <formula>INDIRECT(ADDRESS(ROW(),COLUMN()))=TRUNC(INDIRECT(ADDRESS(ROW(),COLUMN())))</formula>
    </cfRule>
  </conditionalFormatting>
  <conditionalFormatting sqref="AB40:AH41">
    <cfRule type="expression" dxfId="1013" priority="98">
      <formula>INDIRECT(ADDRESS(ROW(),COLUMN()))=TRUNC(INDIRECT(ADDRESS(ROW(),COLUMN())))</formula>
    </cfRule>
  </conditionalFormatting>
  <conditionalFormatting sqref="U40:AA41">
    <cfRule type="expression" dxfId="1012" priority="100">
      <formula>INDIRECT(ADDRESS(ROW(),COLUMN()))=TRUNC(INDIRECT(ADDRESS(ROW(),COLUMN())))</formula>
    </cfRule>
  </conditionalFormatting>
  <conditionalFormatting sqref="AZ22:BC23">
    <cfRule type="expression" dxfId="1011" priority="176">
      <formula>INDIRECT(ADDRESS(ROW(),COLUMN()))=TRUNC(INDIRECT(ADDRESS(ROW(),COLUMN())))</formula>
    </cfRule>
  </conditionalFormatting>
  <conditionalFormatting sqref="AI40:AO41">
    <cfRule type="expression" dxfId="1010" priority="96">
      <formula>INDIRECT(ADDRESS(ROW(),COLUMN()))=TRUNC(INDIRECT(ADDRESS(ROW(),COLUMN())))</formula>
    </cfRule>
  </conditionalFormatting>
  <conditionalFormatting sqref="AZ25:BC26">
    <cfRule type="expression" dxfId="1009" priority="175">
      <formula>INDIRECT(ADDRESS(ROW(),COLUMN()))=TRUNC(INDIRECT(ADDRESS(ROW(),COLUMN())))</formula>
    </cfRule>
  </conditionalFormatting>
  <conditionalFormatting sqref="AP37:AV38">
    <cfRule type="expression" dxfId="1008" priority="104">
      <formula>INDIRECT(ADDRESS(ROW(),COLUMN()))=TRUNC(INDIRECT(ADDRESS(ROW(),COLUMN())))</formula>
    </cfRule>
  </conditionalFormatting>
  <conditionalFormatting sqref="AW37:AY38">
    <cfRule type="expression" dxfId="1007" priority="102">
      <formula>INDIRECT(ADDRESS(ROW(),COLUMN()))=TRUNC(INDIRECT(ADDRESS(ROW(),COLUMN())))</formula>
    </cfRule>
  </conditionalFormatting>
  <conditionalFormatting sqref="AZ28:BC29">
    <cfRule type="expression" dxfId="1006" priority="174">
      <formula>INDIRECT(ADDRESS(ROW(),COLUMN()))=TRUNC(INDIRECT(ADDRESS(ROW(),COLUMN())))</formula>
    </cfRule>
  </conditionalFormatting>
  <conditionalFormatting sqref="AB37:AH38">
    <cfRule type="expression" dxfId="1005" priority="108">
      <formula>INDIRECT(ADDRESS(ROW(),COLUMN()))=TRUNC(INDIRECT(ADDRESS(ROW(),COLUMN())))</formula>
    </cfRule>
  </conditionalFormatting>
  <conditionalFormatting sqref="AI37:AO38">
    <cfRule type="expression" dxfId="1004" priority="106">
      <formula>INDIRECT(ADDRESS(ROW(),COLUMN()))=TRUNC(INDIRECT(ADDRESS(ROW(),COLUMN())))</formula>
    </cfRule>
  </conditionalFormatting>
  <conditionalFormatting sqref="AZ31:BC32">
    <cfRule type="expression" dxfId="1003" priority="173">
      <formula>INDIRECT(ADDRESS(ROW(),COLUMN()))=TRUNC(INDIRECT(ADDRESS(ROW(),COLUMN())))</formula>
    </cfRule>
  </conditionalFormatting>
  <conditionalFormatting sqref="AW34:AY35">
    <cfRule type="expression" dxfId="1002" priority="112">
      <formula>INDIRECT(ADDRESS(ROW(),COLUMN()))=TRUNC(INDIRECT(ADDRESS(ROW(),COLUMN())))</formula>
    </cfRule>
  </conditionalFormatting>
  <conditionalFormatting sqref="U37:AA38">
    <cfRule type="expression" dxfId="1001" priority="110">
      <formula>INDIRECT(ADDRESS(ROW(),COLUMN()))=TRUNC(INDIRECT(ADDRESS(ROW(),COLUMN())))</formula>
    </cfRule>
  </conditionalFormatting>
  <conditionalFormatting sqref="AZ34:BC35">
    <cfRule type="expression" dxfId="1000" priority="172">
      <formula>INDIRECT(ADDRESS(ROW(),COLUMN()))=TRUNC(INDIRECT(ADDRESS(ROW(),COLUMN())))</formula>
    </cfRule>
  </conditionalFormatting>
  <conditionalFormatting sqref="AI34:AO35">
    <cfRule type="expression" dxfId="999" priority="116">
      <formula>INDIRECT(ADDRESS(ROW(),COLUMN()))=TRUNC(INDIRECT(ADDRESS(ROW(),COLUMN())))</formula>
    </cfRule>
  </conditionalFormatting>
  <conditionalFormatting sqref="AP34:AV35">
    <cfRule type="expression" dxfId="998" priority="114">
      <formula>INDIRECT(ADDRESS(ROW(),COLUMN()))=TRUNC(INDIRECT(ADDRESS(ROW(),COLUMN())))</formula>
    </cfRule>
  </conditionalFormatting>
  <conditionalFormatting sqref="AZ37:BC38">
    <cfRule type="expression" dxfId="997" priority="171">
      <formula>INDIRECT(ADDRESS(ROW(),COLUMN()))=TRUNC(INDIRECT(ADDRESS(ROW(),COLUMN())))</formula>
    </cfRule>
  </conditionalFormatting>
  <conditionalFormatting sqref="U34:AA35">
    <cfRule type="expression" dxfId="996" priority="120">
      <formula>INDIRECT(ADDRESS(ROW(),COLUMN()))=TRUNC(INDIRECT(ADDRESS(ROW(),COLUMN())))</formula>
    </cfRule>
  </conditionalFormatting>
  <conditionalFormatting sqref="AB34:AH35">
    <cfRule type="expression" dxfId="995" priority="118">
      <formula>INDIRECT(ADDRESS(ROW(),COLUMN()))=TRUNC(INDIRECT(ADDRESS(ROW(),COLUMN())))</formula>
    </cfRule>
  </conditionalFormatting>
  <conditionalFormatting sqref="AZ40:BC41">
    <cfRule type="expression" dxfId="994" priority="170">
      <formula>INDIRECT(ADDRESS(ROW(),COLUMN()))=TRUNC(INDIRECT(ADDRESS(ROW(),COLUMN())))</formula>
    </cfRule>
  </conditionalFormatting>
  <conditionalFormatting sqref="AP31:AV32">
    <cfRule type="expression" dxfId="993" priority="124">
      <formula>INDIRECT(ADDRESS(ROW(),COLUMN()))=TRUNC(INDIRECT(ADDRESS(ROW(),COLUMN())))</formula>
    </cfRule>
  </conditionalFormatting>
  <conditionalFormatting sqref="AW31:AY32">
    <cfRule type="expression" dxfId="992" priority="122">
      <formula>INDIRECT(ADDRESS(ROW(),COLUMN()))=TRUNC(INDIRECT(ADDRESS(ROW(),COLUMN())))</formula>
    </cfRule>
  </conditionalFormatting>
  <conditionalFormatting sqref="AZ43:BC44">
    <cfRule type="expression" dxfId="991" priority="169">
      <formula>INDIRECT(ADDRESS(ROW(),COLUMN()))=TRUNC(INDIRECT(ADDRESS(ROW(),COLUMN())))</formula>
    </cfRule>
  </conditionalFormatting>
  <conditionalFormatting sqref="AB31:AH32">
    <cfRule type="expression" dxfId="990" priority="128">
      <formula>INDIRECT(ADDRESS(ROW(),COLUMN()))=TRUNC(INDIRECT(ADDRESS(ROW(),COLUMN())))</formula>
    </cfRule>
  </conditionalFormatting>
  <conditionalFormatting sqref="AI31:AO32">
    <cfRule type="expression" dxfId="989" priority="126">
      <formula>INDIRECT(ADDRESS(ROW(),COLUMN()))=TRUNC(INDIRECT(ADDRESS(ROW(),COLUMN())))</formula>
    </cfRule>
  </conditionalFormatting>
  <conditionalFormatting sqref="AZ46:BC47">
    <cfRule type="expression" dxfId="988" priority="168">
      <formula>INDIRECT(ADDRESS(ROW(),COLUMN()))=TRUNC(INDIRECT(ADDRESS(ROW(),COLUMN())))</formula>
    </cfRule>
  </conditionalFormatting>
  <conditionalFormatting sqref="AW28:AY29">
    <cfRule type="expression" dxfId="987" priority="132">
      <formula>INDIRECT(ADDRESS(ROW(),COLUMN()))=TRUNC(INDIRECT(ADDRESS(ROW(),COLUMN())))</formula>
    </cfRule>
  </conditionalFormatting>
  <conditionalFormatting sqref="U31:AA32">
    <cfRule type="expression" dxfId="986" priority="130">
      <formula>INDIRECT(ADDRESS(ROW(),COLUMN()))=TRUNC(INDIRECT(ADDRESS(ROW(),COLUMN())))</formula>
    </cfRule>
  </conditionalFormatting>
  <conditionalFormatting sqref="AZ49:BC50">
    <cfRule type="expression" dxfId="985" priority="167">
      <formula>INDIRECT(ADDRESS(ROW(),COLUMN()))=TRUNC(INDIRECT(ADDRESS(ROW(),COLUMN())))</formula>
    </cfRule>
  </conditionalFormatting>
  <conditionalFormatting sqref="AI28:AO29">
    <cfRule type="expression" dxfId="984" priority="136">
      <formula>INDIRECT(ADDRESS(ROW(),COLUMN()))=TRUNC(INDIRECT(ADDRESS(ROW(),COLUMN())))</formula>
    </cfRule>
  </conditionalFormatting>
  <conditionalFormatting sqref="AP28:AV29">
    <cfRule type="expression" dxfId="983" priority="134">
      <formula>INDIRECT(ADDRESS(ROW(),COLUMN()))=TRUNC(INDIRECT(ADDRESS(ROW(),COLUMN())))</formula>
    </cfRule>
  </conditionalFormatting>
  <conditionalFormatting sqref="AZ52:BC53">
    <cfRule type="expression" dxfId="982" priority="166">
      <formula>INDIRECT(ADDRESS(ROW(),COLUMN()))=TRUNC(INDIRECT(ADDRESS(ROW(),COLUMN())))</formula>
    </cfRule>
  </conditionalFormatting>
  <conditionalFormatting sqref="U28:AA29">
    <cfRule type="expression" dxfId="981" priority="140">
      <formula>INDIRECT(ADDRESS(ROW(),COLUMN()))=TRUNC(INDIRECT(ADDRESS(ROW(),COLUMN())))</formula>
    </cfRule>
  </conditionalFormatting>
  <conditionalFormatting sqref="AB28:AH29">
    <cfRule type="expression" dxfId="980" priority="138">
      <formula>INDIRECT(ADDRESS(ROW(),COLUMN()))=TRUNC(INDIRECT(ADDRESS(ROW(),COLUMN())))</formula>
    </cfRule>
  </conditionalFormatting>
  <conditionalFormatting sqref="AZ55:BC56">
    <cfRule type="expression" dxfId="979" priority="165">
      <formula>INDIRECT(ADDRESS(ROW(),COLUMN()))=TRUNC(INDIRECT(ADDRESS(ROW(),COLUMN())))</formula>
    </cfRule>
  </conditionalFormatting>
  <conditionalFormatting sqref="AP25:AV26">
    <cfRule type="expression" dxfId="978" priority="144">
      <formula>INDIRECT(ADDRESS(ROW(),COLUMN()))=TRUNC(INDIRECT(ADDRESS(ROW(),COLUMN())))</formula>
    </cfRule>
  </conditionalFormatting>
  <conditionalFormatting sqref="AW25:AY26">
    <cfRule type="expression" dxfId="977" priority="142">
      <formula>INDIRECT(ADDRESS(ROW(),COLUMN()))=TRUNC(INDIRECT(ADDRESS(ROW(),COLUMN())))</formula>
    </cfRule>
  </conditionalFormatting>
  <conditionalFormatting sqref="AZ58:BC59">
    <cfRule type="expression" dxfId="976" priority="164">
      <formula>INDIRECT(ADDRESS(ROW(),COLUMN()))=TRUNC(INDIRECT(ADDRESS(ROW(),COLUMN())))</formula>
    </cfRule>
  </conditionalFormatting>
  <conditionalFormatting sqref="AB25:AH26">
    <cfRule type="expression" dxfId="975" priority="148">
      <formula>INDIRECT(ADDRESS(ROW(),COLUMN()))=TRUNC(INDIRECT(ADDRESS(ROW(),COLUMN())))</formula>
    </cfRule>
  </conditionalFormatting>
  <conditionalFormatting sqref="AI25:AO26">
    <cfRule type="expression" dxfId="974" priority="146">
      <formula>INDIRECT(ADDRESS(ROW(),COLUMN()))=TRUNC(INDIRECT(ADDRESS(ROW(),COLUMN())))</formula>
    </cfRule>
  </conditionalFormatting>
  <conditionalFormatting sqref="AZ61:BC62">
    <cfRule type="expression" dxfId="973" priority="163">
      <formula>INDIRECT(ADDRESS(ROW(),COLUMN()))=TRUNC(INDIRECT(ADDRESS(ROW(),COLUMN())))</formula>
    </cfRule>
  </conditionalFormatting>
  <conditionalFormatting sqref="AW22:AY23">
    <cfRule type="expression" dxfId="972" priority="152">
      <formula>INDIRECT(ADDRESS(ROW(),COLUMN()))=TRUNC(INDIRECT(ADDRESS(ROW(),COLUMN())))</formula>
    </cfRule>
  </conditionalFormatting>
  <conditionalFormatting sqref="U25:AA26">
    <cfRule type="expression" dxfId="971" priority="150">
      <formula>INDIRECT(ADDRESS(ROW(),COLUMN()))=TRUNC(INDIRECT(ADDRESS(ROW(),COLUMN())))</formula>
    </cfRule>
  </conditionalFormatting>
  <conditionalFormatting sqref="AZ64:BC65">
    <cfRule type="expression" dxfId="970" priority="162">
      <formula>INDIRECT(ADDRESS(ROW(),COLUMN()))=TRUNC(INDIRECT(ADDRESS(ROW(),COLUMN())))</formula>
    </cfRule>
  </conditionalFormatting>
  <conditionalFormatting sqref="AI22:AO23">
    <cfRule type="expression" dxfId="969" priority="156">
      <formula>INDIRECT(ADDRESS(ROW(),COLUMN()))=TRUNC(INDIRECT(ADDRESS(ROW(),COLUMN())))</formula>
    </cfRule>
  </conditionalFormatting>
  <conditionalFormatting sqref="AP22:AV23">
    <cfRule type="expression" dxfId="968" priority="154">
      <formula>INDIRECT(ADDRESS(ROW(),COLUMN()))=TRUNC(INDIRECT(ADDRESS(ROW(),COLUMN())))</formula>
    </cfRule>
  </conditionalFormatting>
  <conditionalFormatting sqref="AZ67:BC68">
    <cfRule type="expression" dxfId="967" priority="161">
      <formula>INDIRECT(ADDRESS(ROW(),COLUMN()))=TRUNC(INDIRECT(ADDRESS(ROW(),COLUMN())))</formula>
    </cfRule>
  </conditionalFormatting>
  <conditionalFormatting sqref="U69:BA72">
    <cfRule type="expression" dxfId="966" priority="160">
      <formula>INDIRECT(ADDRESS(ROW(),COLUMN()))=TRUNC(INDIRECT(ADDRESS(ROW(),COLUMN())))</formula>
    </cfRule>
  </conditionalFormatting>
  <conditionalFormatting sqref="AB23:AH23">
    <cfRule type="expression" dxfId="965" priority="159">
      <formula>OR(AB$69=$B22,AB$70=$B22)</formula>
    </cfRule>
  </conditionalFormatting>
  <conditionalFormatting sqref="AB22:AH23">
    <cfRule type="expression" dxfId="964" priority="158">
      <formula>INDIRECT(ADDRESS(ROW(),COLUMN()))=TRUNC(INDIRECT(ADDRESS(ROW(),COLUMN())))</formula>
    </cfRule>
  </conditionalFormatting>
  <conditionalFormatting sqref="AI23:AO23">
    <cfRule type="expression" dxfId="963" priority="157">
      <formula>OR(AI$69=$B22,AI$70=$B22)</formula>
    </cfRule>
  </conditionalFormatting>
  <conditionalFormatting sqref="AP23:AV23">
    <cfRule type="expression" dxfId="962" priority="155">
      <formula>OR(AP$69=$B22,AP$70=$B22)</formula>
    </cfRule>
  </conditionalFormatting>
  <conditionalFormatting sqref="AW23:AY23">
    <cfRule type="expression" dxfId="961" priority="153">
      <formula>OR(AW$69=$B22,AW$70=$B22)</formula>
    </cfRule>
  </conditionalFormatting>
  <conditionalFormatting sqref="U26:AA26">
    <cfRule type="expression" dxfId="960" priority="151">
      <formula>OR(U$69=$B25,U$70=$B25)</formula>
    </cfRule>
  </conditionalFormatting>
  <conditionalFormatting sqref="AB26:AH26">
    <cfRule type="expression" dxfId="959" priority="149">
      <formula>OR(AB$69=$B25,AB$70=$B25)</formula>
    </cfRule>
  </conditionalFormatting>
  <conditionalFormatting sqref="AI26:AO26">
    <cfRule type="expression" dxfId="958" priority="147">
      <formula>OR(AI$69=$B25,AI$70=$B25)</formula>
    </cfRule>
  </conditionalFormatting>
  <conditionalFormatting sqref="AP26:AV26">
    <cfRule type="expression" dxfId="957" priority="145">
      <formula>OR(AP$69=$B25,AP$70=$B25)</formula>
    </cfRule>
  </conditionalFormatting>
  <conditionalFormatting sqref="AW26:AY26">
    <cfRule type="expression" dxfId="956" priority="143">
      <formula>OR(AW$69=$B25,AW$70=$B25)</formula>
    </cfRule>
  </conditionalFormatting>
  <conditionalFormatting sqref="U29:AA29">
    <cfRule type="expression" dxfId="955" priority="141">
      <formula>OR(U$69=$B28,U$70=$B28)</formula>
    </cfRule>
  </conditionalFormatting>
  <conditionalFormatting sqref="AB29:AH29">
    <cfRule type="expression" dxfId="954" priority="139">
      <formula>OR(AB$69=$B28,AB$70=$B28)</formula>
    </cfRule>
  </conditionalFormatting>
  <conditionalFormatting sqref="AI29:AO29">
    <cfRule type="expression" dxfId="953" priority="137">
      <formula>OR(AI$69=$B28,AI$70=$B28)</formula>
    </cfRule>
  </conditionalFormatting>
  <conditionalFormatting sqref="AP29:AV29">
    <cfRule type="expression" dxfId="952" priority="135">
      <formula>OR(AP$69=$B28,AP$70=$B28)</formula>
    </cfRule>
  </conditionalFormatting>
  <conditionalFormatting sqref="AW29:AY29">
    <cfRule type="expression" dxfId="951" priority="133">
      <formula>OR(AW$69=$B28,AW$70=$B28)</formula>
    </cfRule>
  </conditionalFormatting>
  <conditionalFormatting sqref="U32:AA32">
    <cfRule type="expression" dxfId="950" priority="131">
      <formula>OR(U$69=$B31,U$70=$B31)</formula>
    </cfRule>
  </conditionalFormatting>
  <conditionalFormatting sqref="AB32:AH32">
    <cfRule type="expression" dxfId="949" priority="129">
      <formula>OR(AB$69=$B31,AB$70=$B31)</formula>
    </cfRule>
  </conditionalFormatting>
  <conditionalFormatting sqref="AI32:AO32">
    <cfRule type="expression" dxfId="948" priority="127">
      <formula>OR(AI$69=$B31,AI$70=$B31)</formula>
    </cfRule>
  </conditionalFormatting>
  <conditionalFormatting sqref="AP32:AV32">
    <cfRule type="expression" dxfId="947" priority="125">
      <formula>OR(AP$69=$B31,AP$70=$B31)</formula>
    </cfRule>
  </conditionalFormatting>
  <conditionalFormatting sqref="AW32:AY32">
    <cfRule type="expression" dxfId="946" priority="123">
      <formula>OR(AW$69=$B31,AW$70=$B31)</formula>
    </cfRule>
  </conditionalFormatting>
  <conditionalFormatting sqref="U35:AA35">
    <cfRule type="expression" dxfId="945" priority="121">
      <formula>OR(U$69=$B34,U$70=$B34)</formula>
    </cfRule>
  </conditionalFormatting>
  <conditionalFormatting sqref="AB35:AH35">
    <cfRule type="expression" dxfId="944" priority="119">
      <formula>OR(AB$69=$B34,AB$70=$B34)</formula>
    </cfRule>
  </conditionalFormatting>
  <conditionalFormatting sqref="AI35:AO35">
    <cfRule type="expression" dxfId="943" priority="117">
      <formula>OR(AI$69=$B34,AI$70=$B34)</formula>
    </cfRule>
  </conditionalFormatting>
  <conditionalFormatting sqref="AP35:AV35">
    <cfRule type="expression" dxfId="942" priority="115">
      <formula>OR(AP$69=$B34,AP$70=$B34)</formula>
    </cfRule>
  </conditionalFormatting>
  <conditionalFormatting sqref="AW35:AY35">
    <cfRule type="expression" dxfId="941" priority="113">
      <formula>OR(AW$69=$B34,AW$70=$B34)</formula>
    </cfRule>
  </conditionalFormatting>
  <conditionalFormatting sqref="U38:AA38">
    <cfRule type="expression" dxfId="940" priority="111">
      <formula>OR(U$69=$B37,U$70=$B37)</formula>
    </cfRule>
  </conditionalFormatting>
  <conditionalFormatting sqref="AB38:AH38">
    <cfRule type="expression" dxfId="939" priority="109">
      <formula>OR(AB$69=$B37,AB$70=$B37)</formula>
    </cfRule>
  </conditionalFormatting>
  <conditionalFormatting sqref="AI38:AO38">
    <cfRule type="expression" dxfId="938" priority="107">
      <formula>OR(AI$69=$B37,AI$70=$B37)</formula>
    </cfRule>
  </conditionalFormatting>
  <conditionalFormatting sqref="AP38:AV38">
    <cfRule type="expression" dxfId="937" priority="105">
      <formula>OR(AP$69=$B37,AP$70=$B37)</formula>
    </cfRule>
  </conditionalFormatting>
  <conditionalFormatting sqref="AW38:AY38">
    <cfRule type="expression" dxfId="936" priority="103">
      <formula>OR(AW$69=$B37,AW$70=$B37)</formula>
    </cfRule>
  </conditionalFormatting>
  <conditionalFormatting sqref="U41:AA41">
    <cfRule type="expression" dxfId="935" priority="101">
      <formula>OR(U$69=$B40,U$70=$B40)</formula>
    </cfRule>
  </conditionalFormatting>
  <conditionalFormatting sqref="AB41:AH41">
    <cfRule type="expression" dxfId="934" priority="99">
      <formula>OR(AB$69=$B40,AB$70=$B40)</formula>
    </cfRule>
  </conditionalFormatting>
  <conditionalFormatting sqref="AI41:AO41">
    <cfRule type="expression" dxfId="933" priority="97">
      <formula>OR(AI$69=$B40,AI$70=$B40)</formula>
    </cfRule>
  </conditionalFormatting>
  <conditionalFormatting sqref="AP41:AV41">
    <cfRule type="expression" dxfId="932" priority="95">
      <formula>OR(AP$69=$B40,AP$70=$B40)</formula>
    </cfRule>
  </conditionalFormatting>
  <conditionalFormatting sqref="AP40:AV41">
    <cfRule type="expression" dxfId="931" priority="94">
      <formula>INDIRECT(ADDRESS(ROW(),COLUMN()))=TRUNC(INDIRECT(ADDRESS(ROW(),COLUMN())))</formula>
    </cfRule>
  </conditionalFormatting>
  <conditionalFormatting sqref="AW41:AY41">
    <cfRule type="expression" dxfId="930" priority="93">
      <formula>OR(AW$69=$B40,AW$70=$B40)</formula>
    </cfRule>
  </conditionalFormatting>
  <conditionalFormatting sqref="AW40:AY41">
    <cfRule type="expression" dxfId="929" priority="92">
      <formula>INDIRECT(ADDRESS(ROW(),COLUMN()))=TRUNC(INDIRECT(ADDRESS(ROW(),COLUMN())))</formula>
    </cfRule>
  </conditionalFormatting>
  <conditionalFormatting sqref="U44:AA44">
    <cfRule type="expression" dxfId="928" priority="91">
      <formula>OR(U$69=$B43,U$70=$B43)</formula>
    </cfRule>
  </conditionalFormatting>
  <conditionalFormatting sqref="U43:AA44">
    <cfRule type="expression" dxfId="927" priority="90">
      <formula>INDIRECT(ADDRESS(ROW(),COLUMN()))=TRUNC(INDIRECT(ADDRESS(ROW(),COLUMN())))</formula>
    </cfRule>
  </conditionalFormatting>
  <conditionalFormatting sqref="AB44:AH44">
    <cfRule type="expression" dxfId="926" priority="89">
      <formula>OR(AB$69=$B43,AB$70=$B43)</formula>
    </cfRule>
  </conditionalFormatting>
  <conditionalFormatting sqref="AB43:AH44">
    <cfRule type="expression" dxfId="925" priority="88">
      <formula>INDIRECT(ADDRESS(ROW(),COLUMN()))=TRUNC(INDIRECT(ADDRESS(ROW(),COLUMN())))</formula>
    </cfRule>
  </conditionalFormatting>
  <conditionalFormatting sqref="AI44:AO44">
    <cfRule type="expression" dxfId="924" priority="87">
      <formula>OR(AI$69=$B43,AI$70=$B43)</formula>
    </cfRule>
  </conditionalFormatting>
  <conditionalFormatting sqref="AI43:AO44">
    <cfRule type="expression" dxfId="923" priority="86">
      <formula>INDIRECT(ADDRESS(ROW(),COLUMN()))=TRUNC(INDIRECT(ADDRESS(ROW(),COLUMN())))</formula>
    </cfRule>
  </conditionalFormatting>
  <conditionalFormatting sqref="AP44:AV44">
    <cfRule type="expression" dxfId="922" priority="85">
      <formula>OR(AP$69=$B43,AP$70=$B43)</formula>
    </cfRule>
  </conditionalFormatting>
  <conditionalFormatting sqref="AP43:AV44">
    <cfRule type="expression" dxfId="921" priority="84">
      <formula>INDIRECT(ADDRESS(ROW(),COLUMN()))=TRUNC(INDIRECT(ADDRESS(ROW(),COLUMN())))</formula>
    </cfRule>
  </conditionalFormatting>
  <conditionalFormatting sqref="AW44:AY44">
    <cfRule type="expression" dxfId="920" priority="83">
      <formula>OR(AW$69=$B43,AW$70=$B43)</formula>
    </cfRule>
  </conditionalFormatting>
  <conditionalFormatting sqref="AW43:AY44">
    <cfRule type="expression" dxfId="919" priority="82">
      <formula>INDIRECT(ADDRESS(ROW(),COLUMN()))=TRUNC(INDIRECT(ADDRESS(ROW(),COLUMN())))</formula>
    </cfRule>
  </conditionalFormatting>
  <conditionalFormatting sqref="U47:AA47">
    <cfRule type="expression" dxfId="918" priority="81">
      <formula>OR(U$69=$B46,U$70=$B46)</formula>
    </cfRule>
  </conditionalFormatting>
  <conditionalFormatting sqref="U46:AA47">
    <cfRule type="expression" dxfId="917" priority="80">
      <formula>INDIRECT(ADDRESS(ROW(),COLUMN()))=TRUNC(INDIRECT(ADDRESS(ROW(),COLUMN())))</formula>
    </cfRule>
  </conditionalFormatting>
  <conditionalFormatting sqref="AB47:AH47">
    <cfRule type="expression" dxfId="916" priority="79">
      <formula>OR(AB$69=$B46,AB$70=$B46)</formula>
    </cfRule>
  </conditionalFormatting>
  <conditionalFormatting sqref="AB46:AH47">
    <cfRule type="expression" dxfId="915" priority="78">
      <formula>INDIRECT(ADDRESS(ROW(),COLUMN()))=TRUNC(INDIRECT(ADDRESS(ROW(),COLUMN())))</formula>
    </cfRule>
  </conditionalFormatting>
  <conditionalFormatting sqref="AI47:AO47">
    <cfRule type="expression" dxfId="914" priority="77">
      <formula>OR(AI$69=$B46,AI$70=$B46)</formula>
    </cfRule>
  </conditionalFormatting>
  <conditionalFormatting sqref="AI46:AO47">
    <cfRule type="expression" dxfId="913" priority="76">
      <formula>INDIRECT(ADDRESS(ROW(),COLUMN()))=TRUNC(INDIRECT(ADDRESS(ROW(),COLUMN())))</formula>
    </cfRule>
  </conditionalFormatting>
  <conditionalFormatting sqref="AP47:AV47">
    <cfRule type="expression" dxfId="912" priority="75">
      <formula>OR(AP$69=$B46,AP$70=$B46)</formula>
    </cfRule>
  </conditionalFormatting>
  <conditionalFormatting sqref="AP46:AV47">
    <cfRule type="expression" dxfId="911" priority="74">
      <formula>INDIRECT(ADDRESS(ROW(),COLUMN()))=TRUNC(INDIRECT(ADDRESS(ROW(),COLUMN())))</formula>
    </cfRule>
  </conditionalFormatting>
  <conditionalFormatting sqref="AW47:AY47">
    <cfRule type="expression" dxfId="910" priority="73">
      <formula>OR(AW$69=$B46,AW$70=$B46)</formula>
    </cfRule>
  </conditionalFormatting>
  <conditionalFormatting sqref="AW46:AY47">
    <cfRule type="expression" dxfId="909" priority="72">
      <formula>INDIRECT(ADDRESS(ROW(),COLUMN()))=TRUNC(INDIRECT(ADDRESS(ROW(),COLUMN())))</formula>
    </cfRule>
  </conditionalFormatting>
  <conditionalFormatting sqref="U50:AA50">
    <cfRule type="expression" dxfId="908" priority="71">
      <formula>OR(U$69=$B49,U$70=$B49)</formula>
    </cfRule>
  </conditionalFormatting>
  <conditionalFormatting sqref="U49:AA50">
    <cfRule type="expression" dxfId="907" priority="70">
      <formula>INDIRECT(ADDRESS(ROW(),COLUMN()))=TRUNC(INDIRECT(ADDRESS(ROW(),COLUMN())))</formula>
    </cfRule>
  </conditionalFormatting>
  <conditionalFormatting sqref="AB50:AH50">
    <cfRule type="expression" dxfId="906" priority="69">
      <formula>OR(AB$69=$B49,AB$70=$B49)</formula>
    </cfRule>
  </conditionalFormatting>
  <conditionalFormatting sqref="AB49:AH50">
    <cfRule type="expression" dxfId="905" priority="68">
      <formula>INDIRECT(ADDRESS(ROW(),COLUMN()))=TRUNC(INDIRECT(ADDRESS(ROW(),COLUMN())))</formula>
    </cfRule>
  </conditionalFormatting>
  <conditionalFormatting sqref="AI50:AO50">
    <cfRule type="expression" dxfId="904" priority="67">
      <formula>OR(AI$69=$B49,AI$70=$B49)</formula>
    </cfRule>
  </conditionalFormatting>
  <conditionalFormatting sqref="AI49:AO50">
    <cfRule type="expression" dxfId="903" priority="66">
      <formula>INDIRECT(ADDRESS(ROW(),COLUMN()))=TRUNC(INDIRECT(ADDRESS(ROW(),COLUMN())))</formula>
    </cfRule>
  </conditionalFormatting>
  <conditionalFormatting sqref="AP50:AV50">
    <cfRule type="expression" dxfId="902" priority="65">
      <formula>OR(AP$69=$B49,AP$70=$B49)</formula>
    </cfRule>
  </conditionalFormatting>
  <conditionalFormatting sqref="AP49:AV50">
    <cfRule type="expression" dxfId="901" priority="64">
      <formula>INDIRECT(ADDRESS(ROW(),COLUMN()))=TRUNC(INDIRECT(ADDRESS(ROW(),COLUMN())))</formula>
    </cfRule>
  </conditionalFormatting>
  <conditionalFormatting sqref="AW50:AY50">
    <cfRule type="expression" dxfId="900" priority="63">
      <formula>OR(AW$69=$B49,AW$70=$B49)</formula>
    </cfRule>
  </conditionalFormatting>
  <conditionalFormatting sqref="AW49:AY50">
    <cfRule type="expression" dxfId="899" priority="62">
      <formula>INDIRECT(ADDRESS(ROW(),COLUMN()))=TRUNC(INDIRECT(ADDRESS(ROW(),COLUMN())))</formula>
    </cfRule>
  </conditionalFormatting>
  <conditionalFormatting sqref="U53:AA53">
    <cfRule type="expression" dxfId="898" priority="61">
      <formula>OR(U$69=$B52,U$70=$B52)</formula>
    </cfRule>
  </conditionalFormatting>
  <conditionalFormatting sqref="U52:AA53">
    <cfRule type="expression" dxfId="897" priority="60">
      <formula>INDIRECT(ADDRESS(ROW(),COLUMN()))=TRUNC(INDIRECT(ADDRESS(ROW(),COLUMN())))</formula>
    </cfRule>
  </conditionalFormatting>
  <conditionalFormatting sqref="AB53:AH53">
    <cfRule type="expression" dxfId="896" priority="59">
      <formula>OR(AB$69=$B52,AB$70=$B52)</formula>
    </cfRule>
  </conditionalFormatting>
  <conditionalFormatting sqref="AB52:AH53">
    <cfRule type="expression" dxfId="895" priority="58">
      <formula>INDIRECT(ADDRESS(ROW(),COLUMN()))=TRUNC(INDIRECT(ADDRESS(ROW(),COLUMN())))</formula>
    </cfRule>
  </conditionalFormatting>
  <conditionalFormatting sqref="AI53:AO53">
    <cfRule type="expression" dxfId="894" priority="57">
      <formula>OR(AI$69=$B52,AI$70=$B52)</formula>
    </cfRule>
  </conditionalFormatting>
  <conditionalFormatting sqref="AI52:AO53">
    <cfRule type="expression" dxfId="893" priority="56">
      <formula>INDIRECT(ADDRESS(ROW(),COLUMN()))=TRUNC(INDIRECT(ADDRESS(ROW(),COLUMN())))</formula>
    </cfRule>
  </conditionalFormatting>
  <conditionalFormatting sqref="AP53:AV53">
    <cfRule type="expression" dxfId="892" priority="55">
      <formula>OR(AP$69=$B52,AP$70=$B52)</formula>
    </cfRule>
  </conditionalFormatting>
  <conditionalFormatting sqref="AP52:AV53">
    <cfRule type="expression" dxfId="891" priority="54">
      <formula>INDIRECT(ADDRESS(ROW(),COLUMN()))=TRUNC(INDIRECT(ADDRESS(ROW(),COLUMN())))</formula>
    </cfRule>
  </conditionalFormatting>
  <conditionalFormatting sqref="AW53:AY53">
    <cfRule type="expression" dxfId="890" priority="53">
      <formula>OR(AW$69=$B52,AW$70=$B52)</formula>
    </cfRule>
  </conditionalFormatting>
  <conditionalFormatting sqref="AW52:AY53">
    <cfRule type="expression" dxfId="889" priority="52">
      <formula>INDIRECT(ADDRESS(ROW(),COLUMN()))=TRUNC(INDIRECT(ADDRESS(ROW(),COLUMN())))</formula>
    </cfRule>
  </conditionalFormatting>
  <conditionalFormatting sqref="U56:AA56">
    <cfRule type="expression" dxfId="888" priority="51">
      <formula>OR(U$69=$B55,U$70=$B55)</formula>
    </cfRule>
  </conditionalFormatting>
  <conditionalFormatting sqref="U55:AA56">
    <cfRule type="expression" dxfId="887" priority="50">
      <formula>INDIRECT(ADDRESS(ROW(),COLUMN()))=TRUNC(INDIRECT(ADDRESS(ROW(),COLUMN())))</formula>
    </cfRule>
  </conditionalFormatting>
  <conditionalFormatting sqref="AB56:AH56">
    <cfRule type="expression" dxfId="886" priority="49">
      <formula>OR(AB$69=$B55,AB$70=$B55)</formula>
    </cfRule>
  </conditionalFormatting>
  <conditionalFormatting sqref="AB55:AH56">
    <cfRule type="expression" dxfId="885" priority="48">
      <formula>INDIRECT(ADDRESS(ROW(),COLUMN()))=TRUNC(INDIRECT(ADDRESS(ROW(),COLUMN())))</formula>
    </cfRule>
  </conditionalFormatting>
  <conditionalFormatting sqref="AI56:AO56">
    <cfRule type="expression" dxfId="884" priority="47">
      <formula>OR(AI$69=$B55,AI$70=$B55)</formula>
    </cfRule>
  </conditionalFormatting>
  <conditionalFormatting sqref="AI55:AO56">
    <cfRule type="expression" dxfId="883" priority="46">
      <formula>INDIRECT(ADDRESS(ROW(),COLUMN()))=TRUNC(INDIRECT(ADDRESS(ROW(),COLUMN())))</formula>
    </cfRule>
  </conditionalFormatting>
  <conditionalFormatting sqref="AP56:AV56">
    <cfRule type="expression" dxfId="882" priority="45">
      <formula>OR(AP$69=$B55,AP$70=$B55)</formula>
    </cfRule>
  </conditionalFormatting>
  <conditionalFormatting sqref="AP55:AV56">
    <cfRule type="expression" dxfId="881" priority="44">
      <formula>INDIRECT(ADDRESS(ROW(),COLUMN()))=TRUNC(INDIRECT(ADDRESS(ROW(),COLUMN())))</formula>
    </cfRule>
  </conditionalFormatting>
  <conditionalFormatting sqref="AW56:AY56">
    <cfRule type="expression" dxfId="880" priority="43">
      <formula>OR(AW$69=$B55,AW$70=$B55)</formula>
    </cfRule>
  </conditionalFormatting>
  <conditionalFormatting sqref="AW55:AY56">
    <cfRule type="expression" dxfId="879" priority="42">
      <formula>INDIRECT(ADDRESS(ROW(),COLUMN()))=TRUNC(INDIRECT(ADDRESS(ROW(),COLUMN())))</formula>
    </cfRule>
  </conditionalFormatting>
  <conditionalFormatting sqref="U59:AA59">
    <cfRule type="expression" dxfId="878" priority="41">
      <formula>OR(U$69=$B58,U$70=$B58)</formula>
    </cfRule>
  </conditionalFormatting>
  <conditionalFormatting sqref="U58:AA59">
    <cfRule type="expression" dxfId="877" priority="40">
      <formula>INDIRECT(ADDRESS(ROW(),COLUMN()))=TRUNC(INDIRECT(ADDRESS(ROW(),COLUMN())))</formula>
    </cfRule>
  </conditionalFormatting>
  <conditionalFormatting sqref="AB59:AH59">
    <cfRule type="expression" dxfId="876" priority="39">
      <formula>OR(AB$69=$B58,AB$70=$B58)</formula>
    </cfRule>
  </conditionalFormatting>
  <conditionalFormatting sqref="AB58:AH59">
    <cfRule type="expression" dxfId="875" priority="38">
      <formula>INDIRECT(ADDRESS(ROW(),COLUMN()))=TRUNC(INDIRECT(ADDRESS(ROW(),COLUMN())))</formula>
    </cfRule>
  </conditionalFormatting>
  <conditionalFormatting sqref="AI59:AO59">
    <cfRule type="expression" dxfId="874" priority="37">
      <formula>OR(AI$69=$B58,AI$70=$B58)</formula>
    </cfRule>
  </conditionalFormatting>
  <conditionalFormatting sqref="AI58:AO59">
    <cfRule type="expression" dxfId="873" priority="36">
      <formula>INDIRECT(ADDRESS(ROW(),COLUMN()))=TRUNC(INDIRECT(ADDRESS(ROW(),COLUMN())))</formula>
    </cfRule>
  </conditionalFormatting>
  <conditionalFormatting sqref="AP59:AV59">
    <cfRule type="expression" dxfId="872" priority="35">
      <formula>OR(AP$69=$B58,AP$70=$B58)</formula>
    </cfRule>
  </conditionalFormatting>
  <conditionalFormatting sqref="AP58:AV59">
    <cfRule type="expression" dxfId="871" priority="34">
      <formula>INDIRECT(ADDRESS(ROW(),COLUMN()))=TRUNC(INDIRECT(ADDRESS(ROW(),COLUMN())))</formula>
    </cfRule>
  </conditionalFormatting>
  <conditionalFormatting sqref="AW59:AY59">
    <cfRule type="expression" dxfId="870" priority="33">
      <formula>OR(AW$69=$B58,AW$70=$B58)</formula>
    </cfRule>
  </conditionalFormatting>
  <conditionalFormatting sqref="AW58:AY59">
    <cfRule type="expression" dxfId="869" priority="32">
      <formula>INDIRECT(ADDRESS(ROW(),COLUMN()))=TRUNC(INDIRECT(ADDRESS(ROW(),COLUMN())))</formula>
    </cfRule>
  </conditionalFormatting>
  <conditionalFormatting sqref="U62:AA62">
    <cfRule type="expression" dxfId="868" priority="31">
      <formula>OR(U$69=$B61,U$70=$B61)</formula>
    </cfRule>
  </conditionalFormatting>
  <conditionalFormatting sqref="U61:AA62">
    <cfRule type="expression" dxfId="867" priority="30">
      <formula>INDIRECT(ADDRESS(ROW(),COLUMN()))=TRUNC(INDIRECT(ADDRESS(ROW(),COLUMN())))</formula>
    </cfRule>
  </conditionalFormatting>
  <conditionalFormatting sqref="AB62:AH62">
    <cfRule type="expression" dxfId="866" priority="29">
      <formula>OR(AB$69=$B61,AB$70=$B61)</formula>
    </cfRule>
  </conditionalFormatting>
  <conditionalFormatting sqref="AB61:AH62">
    <cfRule type="expression" dxfId="865" priority="28">
      <formula>INDIRECT(ADDRESS(ROW(),COLUMN()))=TRUNC(INDIRECT(ADDRESS(ROW(),COLUMN())))</formula>
    </cfRule>
  </conditionalFormatting>
  <conditionalFormatting sqref="AI62:AO62">
    <cfRule type="expression" dxfId="864" priority="27">
      <formula>OR(AI$69=$B61,AI$70=$B61)</formula>
    </cfRule>
  </conditionalFormatting>
  <conditionalFormatting sqref="AI61:AO62">
    <cfRule type="expression" dxfId="863" priority="26">
      <formula>INDIRECT(ADDRESS(ROW(),COLUMN()))=TRUNC(INDIRECT(ADDRESS(ROW(),COLUMN())))</formula>
    </cfRule>
  </conditionalFormatting>
  <conditionalFormatting sqref="AP62:AV62">
    <cfRule type="expression" dxfId="862" priority="25">
      <formula>OR(AP$69=$B61,AP$70=$B61)</formula>
    </cfRule>
  </conditionalFormatting>
  <conditionalFormatting sqref="AP61:AV62">
    <cfRule type="expression" dxfId="861" priority="24">
      <formula>INDIRECT(ADDRESS(ROW(),COLUMN()))=TRUNC(INDIRECT(ADDRESS(ROW(),COLUMN())))</formula>
    </cfRule>
  </conditionalFormatting>
  <conditionalFormatting sqref="AW62:AY62">
    <cfRule type="expression" dxfId="860" priority="23">
      <formula>OR(AW$69=$B61,AW$70=$B61)</formula>
    </cfRule>
  </conditionalFormatting>
  <conditionalFormatting sqref="AW61:AY62">
    <cfRule type="expression" dxfId="859" priority="22">
      <formula>INDIRECT(ADDRESS(ROW(),COLUMN()))=TRUNC(INDIRECT(ADDRESS(ROW(),COLUMN())))</formula>
    </cfRule>
  </conditionalFormatting>
  <conditionalFormatting sqref="U65:AA65">
    <cfRule type="expression" dxfId="858" priority="21">
      <formula>OR(U$69=$B64,U$70=$B64)</formula>
    </cfRule>
  </conditionalFormatting>
  <conditionalFormatting sqref="U64:AA65">
    <cfRule type="expression" dxfId="857" priority="20">
      <formula>INDIRECT(ADDRESS(ROW(),COLUMN()))=TRUNC(INDIRECT(ADDRESS(ROW(),COLUMN())))</formula>
    </cfRule>
  </conditionalFormatting>
  <conditionalFormatting sqref="AB65:AH65">
    <cfRule type="expression" dxfId="856" priority="19">
      <formula>OR(AB$69=$B64,AB$70=$B64)</formula>
    </cfRule>
  </conditionalFormatting>
  <conditionalFormatting sqref="AB64:AH65">
    <cfRule type="expression" dxfId="855" priority="18">
      <formula>INDIRECT(ADDRESS(ROW(),COLUMN()))=TRUNC(INDIRECT(ADDRESS(ROW(),COLUMN())))</formula>
    </cfRule>
  </conditionalFormatting>
  <conditionalFormatting sqref="AI65:AO65">
    <cfRule type="expression" dxfId="854" priority="17">
      <formula>OR(AI$69=$B64,AI$70=$B64)</formula>
    </cfRule>
  </conditionalFormatting>
  <conditionalFormatting sqref="AI64:AO65">
    <cfRule type="expression" dxfId="853" priority="16">
      <formula>INDIRECT(ADDRESS(ROW(),COLUMN()))=TRUNC(INDIRECT(ADDRESS(ROW(),COLUMN())))</formula>
    </cfRule>
  </conditionalFormatting>
  <conditionalFormatting sqref="AP65:AV65">
    <cfRule type="expression" dxfId="852" priority="15">
      <formula>OR(AP$69=$B64,AP$70=$B64)</formula>
    </cfRule>
  </conditionalFormatting>
  <conditionalFormatting sqref="AP64:AV65">
    <cfRule type="expression" dxfId="851" priority="14">
      <formula>INDIRECT(ADDRESS(ROW(),COLUMN()))=TRUNC(INDIRECT(ADDRESS(ROW(),COLUMN())))</formula>
    </cfRule>
  </conditionalFormatting>
  <conditionalFormatting sqref="AW65:AY65">
    <cfRule type="expression" dxfId="850" priority="13">
      <formula>OR(AW$69=$B64,AW$70=$B64)</formula>
    </cfRule>
  </conditionalFormatting>
  <conditionalFormatting sqref="AW64:AY65">
    <cfRule type="expression" dxfId="849" priority="12">
      <formula>INDIRECT(ADDRESS(ROW(),COLUMN()))=TRUNC(INDIRECT(ADDRESS(ROW(),COLUMN())))</formula>
    </cfRule>
  </conditionalFormatting>
  <conditionalFormatting sqref="U68:AA68">
    <cfRule type="expression" dxfId="848" priority="11">
      <formula>OR(U$69=$B67,U$70=$B67)</formula>
    </cfRule>
  </conditionalFormatting>
  <conditionalFormatting sqref="U67:AA68">
    <cfRule type="expression" dxfId="847" priority="10">
      <formula>INDIRECT(ADDRESS(ROW(),COLUMN()))=TRUNC(INDIRECT(ADDRESS(ROW(),COLUMN())))</formula>
    </cfRule>
  </conditionalFormatting>
  <conditionalFormatting sqref="AB68:AH68">
    <cfRule type="expression" dxfId="846" priority="9">
      <formula>OR(AB$69=$B67,AB$70=$B67)</formula>
    </cfRule>
  </conditionalFormatting>
  <conditionalFormatting sqref="AB67:AH68">
    <cfRule type="expression" dxfId="845" priority="8">
      <formula>INDIRECT(ADDRESS(ROW(),COLUMN()))=TRUNC(INDIRECT(ADDRESS(ROW(),COLUMN())))</formula>
    </cfRule>
  </conditionalFormatting>
  <conditionalFormatting sqref="AI68:AO68">
    <cfRule type="expression" dxfId="844" priority="7">
      <formula>OR(AI$69=$B67,AI$70=$B67)</formula>
    </cfRule>
  </conditionalFormatting>
  <conditionalFormatting sqref="AI67:AO68">
    <cfRule type="expression" dxfId="843" priority="6">
      <formula>INDIRECT(ADDRESS(ROW(),COLUMN()))=TRUNC(INDIRECT(ADDRESS(ROW(),COLUMN())))</formula>
    </cfRule>
  </conditionalFormatting>
  <conditionalFormatting sqref="AP68:AV68">
    <cfRule type="expression" dxfId="842" priority="5">
      <formula>OR(AP$69=$B67,AP$70=$B67)</formula>
    </cfRule>
  </conditionalFormatting>
  <conditionalFormatting sqref="AP67:AV68">
    <cfRule type="expression" dxfId="841" priority="4">
      <formula>INDIRECT(ADDRESS(ROW(),COLUMN()))=TRUNC(INDIRECT(ADDRESS(ROW(),COLUMN())))</formula>
    </cfRule>
  </conditionalFormatting>
  <conditionalFormatting sqref="AW68:AY68">
    <cfRule type="expression" dxfId="840" priority="3">
      <formula>OR(AW$69=$B67,AW$70=$B67)</formula>
    </cfRule>
  </conditionalFormatting>
  <conditionalFormatting sqref="AW67:AY68">
    <cfRule type="expression" dxfId="839" priority="2">
      <formula>INDIRECT(ADDRESS(ROW(),COLUMN()))=TRUNC(INDIRECT(ADDRESS(ROW(),COLUMN())))</formula>
    </cfRule>
  </conditionalFormatting>
  <conditionalFormatting sqref="U73:BA75">
    <cfRule type="expression" dxfId="838" priority="1">
      <formula>INDIRECT(ADDRESS(ROW(),COLUMN()))=TRUNC(INDIRECT(ADDRESS(ROW(),COLUMN())))</formula>
    </cfRule>
  </conditionalFormatting>
  <dataValidations count="9">
    <dataValidation allowBlank="1" showInputMessage="1" showErrorMessage="1" error="入力可能範囲　32～40" sqref="BC10" xr:uid="{DC227E6C-E47F-40CC-B2A5-F3A2DC5D2172}"/>
    <dataValidation type="list" allowBlank="1" showInputMessage="1" sqref="U21:AY21 U24:AY24 U27:AY27 U30:AY30 U33:AY33 U36:AY36 U39:AY39 U42:AY42 U45:AY45 U48:AY48 U51:AY51 U54:AY54 U57:AY57 U60:AY60 U63:AY63 U66:AY66" xr:uid="{E29F24E0-BD9B-48E8-8942-42B8C4EFD1C2}">
      <formula1>シフト記号表</formula1>
    </dataValidation>
    <dataValidation type="list" errorStyle="warning" allowBlank="1" showInputMessage="1" error="リストにない場合のみ、入力してください。" sqref="I21:L68" xr:uid="{A260BDA9-414E-4BE8-AA64-C7396E4F7E5F}">
      <formula1>INDIRECT(C21)</formula1>
    </dataValidation>
    <dataValidation type="list" allowBlank="1" showInputMessage="1" sqref="H21:H68" xr:uid="{CF64E7E5-3326-49BB-8375-DDF4BF2FB5C9}">
      <formula1>"A, B, C, D"</formula1>
    </dataValidation>
    <dataValidation type="list" allowBlank="1" showInputMessage="1" sqref="C21:E68" xr:uid="{079B1636-8234-444C-8B08-85FAFE84D312}">
      <formula1>職種</formula1>
    </dataValidation>
    <dataValidation type="list" allowBlank="1" showInputMessage="1" showErrorMessage="1" sqref="BC3:BF3" xr:uid="{BE7DC633-9026-4B5F-8A1C-D2A10E1E3CD1}">
      <formula1>"４週,暦月"</formula1>
    </dataValidation>
    <dataValidation type="decimal" allowBlank="1" showInputMessage="1" showErrorMessage="1" error="入力可能範囲　32～40" sqref="AY6:AZ6" xr:uid="{6F318C2F-723E-45FF-A102-E7A80E9ABA39}">
      <formula1>32</formula1>
      <formula2>40</formula2>
    </dataValidation>
    <dataValidation type="list" allowBlank="1" showInputMessage="1" showErrorMessage="1" sqref="AD3:AD4" xr:uid="{96A481F1-2226-4BA2-BE55-FAEEC31855F6}">
      <formula1>#REF!</formula1>
    </dataValidation>
    <dataValidation type="list" allowBlank="1" showInputMessage="1" showErrorMessage="1" sqref="BC4:BF4" xr:uid="{BCAAF490-7943-4B84-A4A2-52D10ECF8D00}">
      <formula1>"予定,実績,予定・実績"</formula1>
    </dataValidation>
  </dataValidations>
  <printOptions horizontalCentered="1"/>
  <pageMargins left="0.15748031496062992" right="0.15748031496062992" top="0.39370078740157483" bottom="0.15748031496062992" header="0.15748031496062992" footer="0.15748031496062992"/>
  <pageSetup paperSize="9" scale="44" fitToHeight="0" orientation="landscape" r:id="rId1"/>
  <rowBreaks count="1" manualBreakCount="1">
    <brk id="77" max="16383" man="1"/>
  </rowBreaks>
  <drawing r:id="rId2"/>
  <extLst>
    <ext xmlns:x14="http://schemas.microsoft.com/office/spreadsheetml/2009/9/main" uri="{CCE6A557-97BC-4b89-ADB6-D9C93CAAB3DF}">
      <x14:dataValidations xmlns:xm="http://schemas.microsoft.com/office/excel/2006/main" count="1">
        <x14:dataValidation type="list" allowBlank="1" showInputMessage="1" xr:uid="{EFCF8FB1-287A-4421-B1F1-4A693B949CDA}">
          <x14:formula1>
            <xm:f>'C:\Users\nw03114.WISTARIA\Desktop\2025新規申請、廃止、休止届＆変更届\標準様式\[2-3_標準様式1_08_勤務表_看護小規模多機能型居宅介護.xlsx]プルダウン・リスト'!#REF!</xm:f>
          </x14:formula1>
          <xm:sqref>AR1:BG1</xm:sqref>
        </x14:dataValidation>
      </x14:dataValidations>
    </ext>
  </extLs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828DD9-7B08-4B79-BDDA-CFECCD2EF4A3}">
  <sheetPr>
    <pageSetUpPr fitToPage="1"/>
  </sheetPr>
  <dimension ref="A1:BU81"/>
  <sheetViews>
    <sheetView showGridLines="0" view="pageBreakPreview" zoomScale="40" zoomScaleNormal="70" zoomScaleSheetLayoutView="40" workbookViewId="0">
      <selection activeCell="Z3" sqref="Z3"/>
    </sheetView>
  </sheetViews>
  <sheetFormatPr defaultColWidth="4.375" defaultRowHeight="20.25" customHeight="1" x14ac:dyDescent="0.15"/>
  <cols>
    <col min="1" max="1" width="1.625" style="536" customWidth="1"/>
    <col min="2" max="5" width="5.75" style="536" customWidth="1"/>
    <col min="6" max="6" width="16.5" style="536" hidden="1" customWidth="1"/>
    <col min="7" max="58" width="5.625" style="536" customWidth="1"/>
    <col min="59" max="16384" width="4.375" style="536"/>
  </cols>
  <sheetData>
    <row r="1" spans="2:64" s="486" customFormat="1" ht="20.25" customHeight="1" x14ac:dyDescent="0.15">
      <c r="C1" s="487" t="s">
        <v>992</v>
      </c>
      <c r="D1" s="487"/>
      <c r="E1" s="487"/>
      <c r="F1" s="487"/>
      <c r="G1" s="487"/>
      <c r="H1" s="488" t="s">
        <v>723</v>
      </c>
      <c r="J1" s="488"/>
      <c r="L1" s="487"/>
      <c r="M1" s="487"/>
      <c r="N1" s="487"/>
      <c r="O1" s="487"/>
      <c r="P1" s="487"/>
      <c r="Q1" s="487"/>
      <c r="R1" s="487"/>
      <c r="AM1" s="489"/>
      <c r="AN1" s="490"/>
      <c r="AO1" s="490" t="s">
        <v>724</v>
      </c>
      <c r="AP1" s="2161" t="s">
        <v>950</v>
      </c>
      <c r="AQ1" s="2162"/>
      <c r="AR1" s="2162"/>
      <c r="AS1" s="2162"/>
      <c r="AT1" s="2162"/>
      <c r="AU1" s="2162"/>
      <c r="AV1" s="2162"/>
      <c r="AW1" s="2162"/>
      <c r="AX1" s="2162"/>
      <c r="AY1" s="2162"/>
      <c r="AZ1" s="2162"/>
      <c r="BA1" s="2162"/>
      <c r="BB1" s="2162"/>
      <c r="BC1" s="2162"/>
      <c r="BD1" s="2162"/>
      <c r="BE1" s="2162"/>
      <c r="BF1" s="490" t="s">
        <v>665</v>
      </c>
    </row>
    <row r="2" spans="2:64" s="486" customFormat="1" ht="20.25" customHeight="1" x14ac:dyDescent="0.15">
      <c r="C2" s="487"/>
      <c r="D2" s="487"/>
      <c r="E2" s="487"/>
      <c r="F2" s="487"/>
      <c r="G2" s="487"/>
      <c r="J2" s="488"/>
      <c r="L2" s="487"/>
      <c r="M2" s="487"/>
      <c r="N2" s="487"/>
      <c r="O2" s="487"/>
      <c r="P2" s="487"/>
      <c r="Q2" s="487"/>
      <c r="R2" s="487"/>
      <c r="Y2" s="422" t="s">
        <v>666</v>
      </c>
      <c r="Z2" s="2033">
        <v>8</v>
      </c>
      <c r="AA2" s="2033"/>
      <c r="AB2" s="422" t="s">
        <v>664</v>
      </c>
      <c r="AC2" s="2034">
        <f>IF(Z2=0,"",YEAR(DATE(2018+Z2,1,1)))</f>
        <v>2026</v>
      </c>
      <c r="AD2" s="2034"/>
      <c r="AE2" s="423" t="s">
        <v>667</v>
      </c>
      <c r="AF2" s="423" t="s">
        <v>668</v>
      </c>
      <c r="AG2" s="2033"/>
      <c r="AH2" s="2033"/>
      <c r="AI2" s="423" t="s">
        <v>669</v>
      </c>
      <c r="AM2" s="489"/>
      <c r="AN2" s="490"/>
      <c r="AO2" s="490" t="s">
        <v>725</v>
      </c>
      <c r="AP2" s="2033"/>
      <c r="AQ2" s="2033"/>
      <c r="AR2" s="2033"/>
      <c r="AS2" s="2033"/>
      <c r="AT2" s="2033"/>
      <c r="AU2" s="2033"/>
      <c r="AV2" s="2033"/>
      <c r="AW2" s="2033"/>
      <c r="AX2" s="2033"/>
      <c r="AY2" s="2033"/>
      <c r="AZ2" s="2033"/>
      <c r="BA2" s="2033"/>
      <c r="BB2" s="2033"/>
      <c r="BC2" s="2033"/>
      <c r="BD2" s="2033"/>
      <c r="BE2" s="2033"/>
      <c r="BF2" s="490" t="s">
        <v>665</v>
      </c>
    </row>
    <row r="3" spans="2:64" s="497" customFormat="1" ht="20.25" customHeight="1" x14ac:dyDescent="0.15">
      <c r="B3" s="491"/>
      <c r="C3" s="491"/>
      <c r="D3" s="491"/>
      <c r="E3" s="491"/>
      <c r="F3" s="491"/>
      <c r="G3" s="492"/>
      <c r="H3" s="491"/>
      <c r="I3" s="491"/>
      <c r="J3" s="492"/>
      <c r="K3" s="491"/>
      <c r="L3" s="493"/>
      <c r="M3" s="493"/>
      <c r="N3" s="493"/>
      <c r="O3" s="493"/>
      <c r="P3" s="493"/>
      <c r="Q3" s="493"/>
      <c r="R3" s="493"/>
      <c r="S3" s="491"/>
      <c r="T3" s="491"/>
      <c r="U3" s="491"/>
      <c r="V3" s="491"/>
      <c r="W3" s="491"/>
      <c r="X3" s="491"/>
      <c r="Y3" s="491"/>
      <c r="Z3" s="494"/>
      <c r="AA3" s="494"/>
      <c r="AB3" s="495"/>
      <c r="AC3" s="496"/>
      <c r="AD3" s="495"/>
      <c r="AE3" s="491"/>
      <c r="AF3" s="491"/>
      <c r="AG3" s="491"/>
      <c r="AH3" s="491"/>
      <c r="AI3" s="491"/>
      <c r="AJ3" s="491"/>
      <c r="AK3" s="491"/>
      <c r="AL3" s="491"/>
      <c r="AM3" s="491"/>
      <c r="AN3" s="491"/>
      <c r="AO3" s="491"/>
      <c r="AP3" s="491"/>
      <c r="AQ3" s="491"/>
      <c r="AR3" s="491"/>
      <c r="AS3" s="491"/>
      <c r="AT3" s="491"/>
      <c r="BA3" s="498" t="s">
        <v>671</v>
      </c>
      <c r="BB3" s="2035" t="s">
        <v>672</v>
      </c>
      <c r="BC3" s="2036"/>
      <c r="BD3" s="2036"/>
      <c r="BE3" s="2037"/>
      <c r="BF3" s="490"/>
    </row>
    <row r="4" spans="2:64" s="497" customFormat="1" ht="18.75" x14ac:dyDescent="0.15">
      <c r="B4" s="491"/>
      <c r="C4" s="491"/>
      <c r="D4" s="491"/>
      <c r="E4" s="491"/>
      <c r="F4" s="491"/>
      <c r="G4" s="492"/>
      <c r="H4" s="491"/>
      <c r="I4" s="491"/>
      <c r="J4" s="492"/>
      <c r="K4" s="491"/>
      <c r="L4" s="493"/>
      <c r="M4" s="493"/>
      <c r="N4" s="493"/>
      <c r="O4" s="493"/>
      <c r="P4" s="493"/>
      <c r="Q4" s="493"/>
      <c r="R4" s="493"/>
      <c r="S4" s="491"/>
      <c r="T4" s="491"/>
      <c r="U4" s="491"/>
      <c r="V4" s="491"/>
      <c r="W4" s="491"/>
      <c r="X4" s="491"/>
      <c r="Y4" s="491"/>
      <c r="Z4" s="499"/>
      <c r="AA4" s="499"/>
      <c r="AB4" s="491"/>
      <c r="AC4" s="491"/>
      <c r="AD4" s="491"/>
      <c r="AE4" s="491"/>
      <c r="AF4" s="491"/>
      <c r="AG4" s="441"/>
      <c r="AH4" s="441"/>
      <c r="AI4" s="441"/>
      <c r="AJ4" s="441"/>
      <c r="AK4" s="441"/>
      <c r="AL4" s="441"/>
      <c r="AM4" s="441"/>
      <c r="AN4" s="441"/>
      <c r="AO4" s="441"/>
      <c r="AP4" s="441"/>
      <c r="AQ4" s="441"/>
      <c r="AR4" s="441"/>
      <c r="AS4" s="441"/>
      <c r="AT4" s="441"/>
      <c r="AU4" s="486"/>
      <c r="AV4" s="486"/>
      <c r="AW4" s="486"/>
      <c r="AX4" s="486"/>
      <c r="AY4" s="486"/>
      <c r="AZ4" s="486"/>
      <c r="BA4" s="498" t="s">
        <v>673</v>
      </c>
      <c r="BB4" s="2035" t="s">
        <v>674</v>
      </c>
      <c r="BC4" s="2036"/>
      <c r="BD4" s="2036"/>
      <c r="BE4" s="2037"/>
      <c r="BF4" s="500"/>
    </row>
    <row r="5" spans="2:64" s="497" customFormat="1" ht="6.75" customHeight="1" x14ac:dyDescent="0.15">
      <c r="B5" s="491"/>
      <c r="C5" s="440"/>
      <c r="D5" s="440"/>
      <c r="E5" s="440"/>
      <c r="F5" s="440"/>
      <c r="G5" s="501"/>
      <c r="H5" s="440"/>
      <c r="I5" s="440"/>
      <c r="J5" s="501"/>
      <c r="K5" s="440"/>
      <c r="L5" s="502"/>
      <c r="M5" s="502"/>
      <c r="N5" s="502"/>
      <c r="O5" s="502"/>
      <c r="P5" s="502"/>
      <c r="Q5" s="502"/>
      <c r="R5" s="502"/>
      <c r="S5" s="440"/>
      <c r="T5" s="440"/>
      <c r="U5" s="440"/>
      <c r="V5" s="440"/>
      <c r="W5" s="440"/>
      <c r="X5" s="440"/>
      <c r="Y5" s="440"/>
      <c r="Z5" s="447"/>
      <c r="AA5" s="447"/>
      <c r="AB5" s="440"/>
      <c r="AC5" s="440"/>
      <c r="AD5" s="440"/>
      <c r="AE5" s="440"/>
      <c r="AF5" s="491"/>
      <c r="AG5" s="441"/>
      <c r="AH5" s="441"/>
      <c r="AI5" s="441"/>
      <c r="AJ5" s="441"/>
      <c r="AK5" s="441"/>
      <c r="AL5" s="441"/>
      <c r="AM5" s="441"/>
      <c r="AN5" s="441"/>
      <c r="AO5" s="441"/>
      <c r="AP5" s="441"/>
      <c r="AQ5" s="441"/>
      <c r="AR5" s="441"/>
      <c r="AS5" s="441"/>
      <c r="AT5" s="441"/>
      <c r="AU5" s="486"/>
      <c r="AV5" s="486"/>
      <c r="AW5" s="486"/>
      <c r="AX5" s="486"/>
      <c r="AY5" s="486"/>
      <c r="AZ5" s="486"/>
      <c r="BA5" s="486"/>
      <c r="BB5" s="486"/>
      <c r="BC5" s="486"/>
      <c r="BD5" s="486"/>
      <c r="BE5" s="500"/>
      <c r="BF5" s="500"/>
    </row>
    <row r="6" spans="2:64" s="497" customFormat="1" ht="20.25" customHeight="1" x14ac:dyDescent="0.15">
      <c r="B6" s="491"/>
      <c r="C6" s="440"/>
      <c r="D6" s="440"/>
      <c r="E6" s="440"/>
      <c r="F6" s="440"/>
      <c r="G6" s="501"/>
      <c r="H6" s="440"/>
      <c r="I6" s="440"/>
      <c r="J6" s="501"/>
      <c r="K6" s="440"/>
      <c r="L6" s="502"/>
      <c r="M6" s="502"/>
      <c r="N6" s="502"/>
      <c r="O6" s="502"/>
      <c r="P6" s="502"/>
      <c r="Q6" s="502"/>
      <c r="R6" s="502"/>
      <c r="S6" s="440"/>
      <c r="T6" s="440"/>
      <c r="U6" s="440"/>
      <c r="V6" s="440"/>
      <c r="W6" s="440"/>
      <c r="X6" s="440"/>
      <c r="Y6" s="440"/>
      <c r="Z6" s="447"/>
      <c r="AA6" s="447"/>
      <c r="AB6" s="440"/>
      <c r="AC6" s="440"/>
      <c r="AD6" s="440"/>
      <c r="AE6" s="440"/>
      <c r="AF6" s="491"/>
      <c r="AG6" s="441"/>
      <c r="AH6" s="441"/>
      <c r="AI6" s="441"/>
      <c r="AJ6" s="441"/>
      <c r="AK6" s="441"/>
      <c r="AL6" s="441" t="s">
        <v>675</v>
      </c>
      <c r="AM6" s="441"/>
      <c r="AN6" s="441"/>
      <c r="AO6" s="441"/>
      <c r="AP6" s="441"/>
      <c r="AQ6" s="441"/>
      <c r="AR6" s="441"/>
      <c r="AS6" s="441"/>
      <c r="AT6" s="430"/>
      <c r="AU6" s="430"/>
      <c r="AV6" s="442"/>
      <c r="AW6" s="441"/>
      <c r="AX6" s="2095">
        <v>40</v>
      </c>
      <c r="AY6" s="2096"/>
      <c r="AZ6" s="442" t="s">
        <v>676</v>
      </c>
      <c r="BA6" s="441"/>
      <c r="BB6" s="2095">
        <v>160</v>
      </c>
      <c r="BC6" s="2096"/>
      <c r="BD6" s="442" t="s">
        <v>677</v>
      </c>
      <c r="BE6" s="441"/>
      <c r="BF6" s="500"/>
    </row>
    <row r="7" spans="2:64" s="497" customFormat="1" ht="6.75" customHeight="1" x14ac:dyDescent="0.15">
      <c r="B7" s="491"/>
      <c r="C7" s="440"/>
      <c r="D7" s="440"/>
      <c r="E7" s="440"/>
      <c r="F7" s="440"/>
      <c r="G7" s="501"/>
      <c r="H7" s="440"/>
      <c r="I7" s="440"/>
      <c r="J7" s="501"/>
      <c r="K7" s="440"/>
      <c r="L7" s="502"/>
      <c r="M7" s="502"/>
      <c r="N7" s="502"/>
      <c r="O7" s="502"/>
      <c r="P7" s="502"/>
      <c r="Q7" s="502"/>
      <c r="R7" s="502"/>
      <c r="S7" s="440"/>
      <c r="T7" s="440"/>
      <c r="U7" s="440"/>
      <c r="V7" s="440"/>
      <c r="W7" s="440"/>
      <c r="X7" s="440"/>
      <c r="Y7" s="440"/>
      <c r="Z7" s="447"/>
      <c r="AA7" s="447"/>
      <c r="AB7" s="440"/>
      <c r="AC7" s="440"/>
      <c r="AD7" s="440"/>
      <c r="AE7" s="440"/>
      <c r="AF7" s="491"/>
      <c r="AG7" s="441"/>
      <c r="AH7" s="441"/>
      <c r="AI7" s="441"/>
      <c r="AJ7" s="441"/>
      <c r="AK7" s="441"/>
      <c r="AL7" s="441"/>
      <c r="AM7" s="441"/>
      <c r="AN7" s="441"/>
      <c r="AO7" s="441"/>
      <c r="AP7" s="441"/>
      <c r="AQ7" s="441"/>
      <c r="AR7" s="441"/>
      <c r="AS7" s="441"/>
      <c r="AT7" s="441"/>
      <c r="AU7" s="486"/>
      <c r="AV7" s="486"/>
      <c r="AW7" s="486"/>
      <c r="AX7" s="486"/>
      <c r="AY7" s="486"/>
      <c r="AZ7" s="486"/>
      <c r="BA7" s="486"/>
      <c r="BB7" s="486"/>
      <c r="BC7" s="486"/>
      <c r="BD7" s="486"/>
      <c r="BE7" s="500"/>
      <c r="BF7" s="500"/>
    </row>
    <row r="8" spans="2:64" s="497" customFormat="1" ht="20.25" customHeight="1" x14ac:dyDescent="0.15">
      <c r="B8" s="435"/>
      <c r="C8" s="435"/>
      <c r="D8" s="435"/>
      <c r="E8" s="435"/>
      <c r="F8" s="435"/>
      <c r="G8" s="443"/>
      <c r="H8" s="443"/>
      <c r="I8" s="443"/>
      <c r="J8" s="435"/>
      <c r="K8" s="435"/>
      <c r="L8" s="443"/>
      <c r="M8" s="443"/>
      <c r="N8" s="443"/>
      <c r="O8" s="435"/>
      <c r="P8" s="443"/>
      <c r="Q8" s="443"/>
      <c r="R8" s="443"/>
      <c r="S8" s="503"/>
      <c r="T8" s="445"/>
      <c r="U8" s="445"/>
      <c r="V8" s="446"/>
      <c r="W8" s="491"/>
      <c r="X8" s="491"/>
      <c r="Y8" s="491"/>
      <c r="Z8" s="447"/>
      <c r="AA8" s="504"/>
      <c r="AB8" s="501"/>
      <c r="AC8" s="447"/>
      <c r="AD8" s="447"/>
      <c r="AE8" s="447"/>
      <c r="AF8" s="505"/>
      <c r="AG8" s="506"/>
      <c r="AH8" s="506"/>
      <c r="AI8" s="506"/>
      <c r="AJ8" s="507"/>
      <c r="AK8" s="502"/>
      <c r="AL8" s="504"/>
      <c r="AM8" s="504"/>
      <c r="AN8" s="501"/>
      <c r="AO8" s="430"/>
      <c r="AP8" s="430"/>
      <c r="AQ8" s="430"/>
      <c r="AR8" s="508"/>
      <c r="AS8" s="508"/>
      <c r="AT8" s="441"/>
      <c r="AU8" s="509"/>
      <c r="AV8" s="509"/>
      <c r="AW8" s="510"/>
      <c r="AX8" s="486"/>
      <c r="AY8" s="486" t="s">
        <v>678</v>
      </c>
      <c r="AZ8" s="486"/>
      <c r="BA8" s="486"/>
      <c r="BB8" s="2157">
        <f>DAY(EOMONTH(DATE(AC2,AG2,1),0))</f>
        <v>31</v>
      </c>
      <c r="BC8" s="2158"/>
      <c r="BD8" s="486" t="s">
        <v>679</v>
      </c>
      <c r="BE8" s="486"/>
      <c r="BF8" s="486"/>
      <c r="BJ8" s="490"/>
      <c r="BK8" s="490"/>
      <c r="BL8" s="490"/>
    </row>
    <row r="9" spans="2:64" s="497" customFormat="1" ht="6" customHeight="1" x14ac:dyDescent="0.15">
      <c r="B9" s="439"/>
      <c r="C9" s="439"/>
      <c r="D9" s="439"/>
      <c r="E9" s="439"/>
      <c r="F9" s="439"/>
      <c r="G9" s="435"/>
      <c r="H9" s="443"/>
      <c r="I9" s="430"/>
      <c r="J9" s="430"/>
      <c r="K9" s="439"/>
      <c r="L9" s="435"/>
      <c r="M9" s="443"/>
      <c r="N9" s="430"/>
      <c r="O9" s="430"/>
      <c r="P9" s="435"/>
      <c r="Q9" s="430"/>
      <c r="R9" s="439"/>
      <c r="S9" s="430"/>
      <c r="T9" s="430"/>
      <c r="U9" s="430"/>
      <c r="V9" s="430"/>
      <c r="W9" s="491"/>
      <c r="X9" s="491"/>
      <c r="Y9" s="491"/>
      <c r="Z9" s="440"/>
      <c r="AA9" s="507"/>
      <c r="AB9" s="507"/>
      <c r="AC9" s="440"/>
      <c r="AD9" s="440"/>
      <c r="AE9" s="440"/>
      <c r="AF9" s="511"/>
      <c r="AG9" s="447"/>
      <c r="AH9" s="507"/>
      <c r="AI9" s="440"/>
      <c r="AJ9" s="506"/>
      <c r="AK9" s="507"/>
      <c r="AL9" s="507"/>
      <c r="AM9" s="507"/>
      <c r="AN9" s="507"/>
      <c r="AO9" s="440"/>
      <c r="AP9" s="441"/>
      <c r="AQ9" s="512"/>
      <c r="AR9" s="512"/>
      <c r="AS9" s="512"/>
      <c r="AT9" s="441"/>
      <c r="AU9" s="486"/>
      <c r="AV9" s="486"/>
      <c r="AW9" s="486"/>
      <c r="AX9" s="486"/>
      <c r="AY9" s="486"/>
      <c r="AZ9" s="486"/>
      <c r="BA9" s="486"/>
      <c r="BB9" s="486"/>
      <c r="BC9" s="486"/>
      <c r="BD9" s="486"/>
      <c r="BE9" s="486"/>
      <c r="BF9" s="486"/>
      <c r="BJ9" s="490"/>
      <c r="BK9" s="490"/>
      <c r="BL9" s="490"/>
    </row>
    <row r="10" spans="2:64" s="497" customFormat="1" ht="18.75" x14ac:dyDescent="0.2">
      <c r="B10" s="435"/>
      <c r="C10" s="435"/>
      <c r="D10" s="435"/>
      <c r="E10" s="435"/>
      <c r="F10" s="435"/>
      <c r="G10" s="443"/>
      <c r="H10" s="443"/>
      <c r="I10" s="443"/>
      <c r="J10" s="435"/>
      <c r="K10" s="435"/>
      <c r="L10" s="443"/>
      <c r="M10" s="443"/>
      <c r="N10" s="443"/>
      <c r="O10" s="435"/>
      <c r="P10" s="443"/>
      <c r="Q10" s="443"/>
      <c r="R10" s="443"/>
      <c r="S10" s="503"/>
      <c r="T10" s="445"/>
      <c r="U10" s="445"/>
      <c r="V10" s="446"/>
      <c r="W10" s="491"/>
      <c r="X10" s="491"/>
      <c r="Y10" s="491"/>
      <c r="Z10" s="447"/>
      <c r="AA10" s="504"/>
      <c r="AB10" s="501"/>
      <c r="AC10" s="447"/>
      <c r="AD10" s="447"/>
      <c r="AE10" s="447"/>
      <c r="AF10" s="511"/>
      <c r="AG10" s="506"/>
      <c r="AH10" s="506"/>
      <c r="AI10" s="506"/>
      <c r="AJ10" s="507"/>
      <c r="AK10" s="502"/>
      <c r="AL10" s="504"/>
      <c r="AM10" s="441"/>
      <c r="AN10" s="441"/>
      <c r="AO10" s="513"/>
      <c r="AP10" s="513"/>
      <c r="AQ10" s="513"/>
      <c r="AR10" s="442"/>
      <c r="AS10" s="512"/>
      <c r="AT10" s="512"/>
      <c r="AU10" s="514"/>
      <c r="AV10" s="515"/>
      <c r="AW10" s="515"/>
      <c r="AX10" s="516"/>
      <c r="AY10" s="516"/>
      <c r="AZ10" s="500" t="s">
        <v>726</v>
      </c>
      <c r="BA10" s="515"/>
      <c r="BB10" s="2095">
        <v>1</v>
      </c>
      <c r="BC10" s="2159"/>
      <c r="BD10" s="2096"/>
      <c r="BE10" s="517" t="s">
        <v>727</v>
      </c>
      <c r="BF10" s="486"/>
      <c r="BJ10" s="490"/>
      <c r="BK10" s="490"/>
      <c r="BL10" s="490"/>
    </row>
    <row r="11" spans="2:64" s="497" customFormat="1" ht="6" customHeight="1" x14ac:dyDescent="0.2">
      <c r="B11" s="439"/>
      <c r="C11" s="439"/>
      <c r="D11" s="439"/>
      <c r="E11" s="439"/>
      <c r="F11" s="432"/>
      <c r="G11" s="439"/>
      <c r="H11" s="439"/>
      <c r="I11" s="439"/>
      <c r="J11" s="439"/>
      <c r="K11" s="435"/>
      <c r="L11" s="443"/>
      <c r="M11" s="430"/>
      <c r="N11" s="430"/>
      <c r="O11" s="435"/>
      <c r="P11" s="430"/>
      <c r="Q11" s="439"/>
      <c r="R11" s="430"/>
      <c r="S11" s="430"/>
      <c r="T11" s="430"/>
      <c r="U11" s="430"/>
      <c r="V11" s="432"/>
      <c r="W11" s="491"/>
      <c r="X11" s="491"/>
      <c r="Y11" s="491"/>
      <c r="Z11" s="440"/>
      <c r="AA11" s="507"/>
      <c r="AB11" s="507"/>
      <c r="AC11" s="440"/>
      <c r="AD11" s="440"/>
      <c r="AE11" s="440"/>
      <c r="AF11" s="511"/>
      <c r="AG11" s="447"/>
      <c r="AH11" s="506"/>
      <c r="AI11" s="507"/>
      <c r="AJ11" s="506"/>
      <c r="AK11" s="507"/>
      <c r="AL11" s="507"/>
      <c r="AM11" s="507"/>
      <c r="AN11" s="507"/>
      <c r="AO11" s="439"/>
      <c r="AP11" s="439"/>
      <c r="AQ11" s="435"/>
      <c r="AR11" s="518"/>
      <c r="AS11" s="512"/>
      <c r="AT11" s="512"/>
      <c r="AU11" s="514"/>
      <c r="AV11" s="515"/>
      <c r="AW11" s="515"/>
      <c r="AX11" s="516"/>
      <c r="AY11" s="516"/>
      <c r="AZ11" s="515"/>
      <c r="BA11" s="515"/>
      <c r="BB11" s="519"/>
      <c r="BC11" s="519"/>
      <c r="BD11" s="519"/>
      <c r="BE11" s="517"/>
      <c r="BF11" s="486"/>
      <c r="BJ11" s="490"/>
      <c r="BK11" s="490"/>
      <c r="BL11" s="490"/>
    </row>
    <row r="12" spans="2:64" s="497" customFormat="1" ht="20.25" customHeight="1" x14ac:dyDescent="0.2">
      <c r="B12" s="520"/>
      <c r="C12" s="520"/>
      <c r="D12" s="520"/>
      <c r="E12" s="520"/>
      <c r="F12" s="520"/>
      <c r="G12" s="520"/>
      <c r="H12" s="520"/>
      <c r="I12" s="520"/>
      <c r="J12" s="520"/>
      <c r="K12" s="520"/>
      <c r="L12" s="520"/>
      <c r="M12" s="520"/>
      <c r="N12" s="520"/>
      <c r="O12" s="520"/>
      <c r="P12" s="520"/>
      <c r="Q12" s="520"/>
      <c r="R12" s="520"/>
      <c r="S12" s="520"/>
      <c r="T12" s="520"/>
      <c r="U12" s="520"/>
      <c r="V12" s="520"/>
      <c r="W12" s="491"/>
      <c r="X12" s="491"/>
      <c r="Y12" s="491"/>
      <c r="Z12" s="435"/>
      <c r="AA12" s="521"/>
      <c r="AB12" s="521"/>
      <c r="AC12" s="435"/>
      <c r="AD12" s="447"/>
      <c r="AE12" s="447"/>
      <c r="AF12" s="505"/>
      <c r="AG12" s="501"/>
      <c r="AH12" s="506"/>
      <c r="AI12" s="507"/>
      <c r="AJ12" s="506"/>
      <c r="AK12" s="507"/>
      <c r="AL12" s="507"/>
      <c r="AM12" s="507"/>
      <c r="AN12" s="507"/>
      <c r="AO12" s="2160"/>
      <c r="AP12" s="2160"/>
      <c r="AQ12" s="2160"/>
      <c r="AR12" s="442"/>
      <c r="AS12" s="512"/>
      <c r="AT12" s="512"/>
      <c r="AU12" s="514"/>
      <c r="AV12" s="515"/>
      <c r="AW12" s="515"/>
      <c r="AX12" s="516"/>
      <c r="AY12" s="516"/>
      <c r="AZ12" s="515"/>
      <c r="BA12" s="515"/>
      <c r="BB12" s="2095">
        <v>1</v>
      </c>
      <c r="BC12" s="2159"/>
      <c r="BD12" s="2096"/>
      <c r="BE12" s="522" t="s">
        <v>728</v>
      </c>
      <c r="BF12" s="486"/>
      <c r="BJ12" s="490"/>
      <c r="BK12" s="490"/>
      <c r="BL12" s="490"/>
    </row>
    <row r="13" spans="2:64" s="497" customFormat="1" ht="6.75" customHeight="1" x14ac:dyDescent="0.2">
      <c r="B13" s="520"/>
      <c r="C13" s="520"/>
      <c r="D13" s="520"/>
      <c r="E13" s="520"/>
      <c r="F13" s="520"/>
      <c r="G13" s="520"/>
      <c r="H13" s="520"/>
      <c r="I13" s="520"/>
      <c r="J13" s="520"/>
      <c r="K13" s="520"/>
      <c r="L13" s="520"/>
      <c r="M13" s="520"/>
      <c r="N13" s="520"/>
      <c r="O13" s="520"/>
      <c r="P13" s="520"/>
      <c r="Q13" s="520"/>
      <c r="R13" s="520"/>
      <c r="S13" s="520"/>
      <c r="T13" s="520"/>
      <c r="U13" s="520"/>
      <c r="V13" s="520"/>
      <c r="W13" s="491"/>
      <c r="X13" s="491"/>
      <c r="Y13" s="491"/>
      <c r="Z13" s="443"/>
      <c r="AA13" s="523"/>
      <c r="AB13" s="523"/>
      <c r="AC13" s="443"/>
      <c r="AD13" s="506"/>
      <c r="AE13" s="506"/>
      <c r="AF13" s="511"/>
      <c r="AG13" s="441"/>
      <c r="AH13" s="441"/>
      <c r="AI13" s="441"/>
      <c r="AJ13" s="441"/>
      <c r="AK13" s="441"/>
      <c r="AL13" s="441"/>
      <c r="AM13" s="441"/>
      <c r="AN13" s="441"/>
      <c r="AO13" s="439"/>
      <c r="AP13" s="439"/>
      <c r="AQ13" s="439"/>
      <c r="AR13" s="441"/>
      <c r="AS13" s="512"/>
      <c r="AT13" s="512"/>
      <c r="AU13" s="514"/>
      <c r="AV13" s="515"/>
      <c r="AW13" s="515"/>
      <c r="AX13" s="516"/>
      <c r="AY13" s="516"/>
      <c r="AZ13" s="515"/>
      <c r="BA13" s="515"/>
      <c r="BB13" s="519"/>
      <c r="BC13" s="519"/>
      <c r="BD13" s="519"/>
      <c r="BE13" s="517"/>
      <c r="BF13" s="486"/>
      <c r="BJ13" s="490"/>
      <c r="BK13" s="490"/>
      <c r="BL13" s="490"/>
    </row>
    <row r="14" spans="2:64" s="497" customFormat="1" ht="18.75" x14ac:dyDescent="0.15">
      <c r="B14" s="520"/>
      <c r="C14" s="520"/>
      <c r="D14" s="520"/>
      <c r="E14" s="520"/>
      <c r="F14" s="520"/>
      <c r="G14" s="520"/>
      <c r="H14" s="520"/>
      <c r="I14" s="520"/>
      <c r="J14" s="520"/>
      <c r="K14" s="520"/>
      <c r="L14" s="520"/>
      <c r="M14" s="520"/>
      <c r="N14" s="520"/>
      <c r="O14" s="520"/>
      <c r="P14" s="520"/>
      <c r="Q14" s="520"/>
      <c r="R14" s="520"/>
      <c r="S14" s="520"/>
      <c r="T14" s="520"/>
      <c r="U14" s="520"/>
      <c r="V14" s="520"/>
      <c r="W14" s="491"/>
      <c r="X14" s="491"/>
      <c r="Y14" s="491"/>
      <c r="Z14" s="435"/>
      <c r="AA14" s="521"/>
      <c r="AB14" s="521"/>
      <c r="AC14" s="435"/>
      <c r="AD14" s="447"/>
      <c r="AE14" s="447"/>
      <c r="AF14" s="511"/>
      <c r="AG14" s="441"/>
      <c r="AH14" s="441"/>
      <c r="AI14" s="441"/>
      <c r="AJ14" s="441"/>
      <c r="AK14" s="441"/>
      <c r="AL14" s="441"/>
      <c r="AM14" s="441"/>
      <c r="AN14" s="441"/>
      <c r="AO14" s="430"/>
      <c r="AP14" s="430"/>
      <c r="AQ14" s="430"/>
      <c r="AR14" s="441"/>
      <c r="AS14" s="512"/>
      <c r="AT14" s="524" t="s">
        <v>729</v>
      </c>
      <c r="AU14" s="2163"/>
      <c r="AV14" s="2164"/>
      <c r="AW14" s="2165"/>
      <c r="AX14" s="519" t="s">
        <v>730</v>
      </c>
      <c r="AY14" s="2163"/>
      <c r="AZ14" s="2164"/>
      <c r="BA14" s="2165"/>
      <c r="BB14" s="525" t="s">
        <v>731</v>
      </c>
      <c r="BC14" s="2166">
        <f>(AY14-AU14)*24</f>
        <v>0</v>
      </c>
      <c r="BD14" s="2167"/>
      <c r="BE14" s="526" t="s">
        <v>732</v>
      </c>
      <c r="BF14" s="519"/>
      <c r="BJ14" s="490"/>
      <c r="BK14" s="490"/>
      <c r="BL14" s="490"/>
    </row>
    <row r="15" spans="2:64" s="497" customFormat="1" ht="6.75" customHeight="1" x14ac:dyDescent="0.15">
      <c r="B15" s="491"/>
      <c r="C15" s="508"/>
      <c r="D15" s="508"/>
      <c r="E15" s="508"/>
      <c r="F15" s="508"/>
      <c r="G15" s="440"/>
      <c r="H15" s="440"/>
      <c r="I15" s="502"/>
      <c r="J15" s="447"/>
      <c r="K15" s="506"/>
      <c r="L15" s="507"/>
      <c r="M15" s="507"/>
      <c r="N15" s="447"/>
      <c r="O15" s="507"/>
      <c r="P15" s="440"/>
      <c r="Q15" s="506"/>
      <c r="R15" s="507"/>
      <c r="S15" s="507"/>
      <c r="T15" s="507"/>
      <c r="U15" s="507"/>
      <c r="V15" s="440"/>
      <c r="W15" s="502"/>
      <c r="X15" s="527"/>
      <c r="Y15" s="527"/>
      <c r="Z15" s="501"/>
      <c r="AA15" s="447"/>
      <c r="AB15" s="502"/>
      <c r="AC15" s="447"/>
      <c r="AD15" s="506"/>
      <c r="AE15" s="507"/>
      <c r="AF15" s="511"/>
      <c r="AG15" s="505"/>
      <c r="AH15" s="528"/>
      <c r="AI15" s="511"/>
      <c r="AJ15" s="528"/>
      <c r="AK15" s="511"/>
      <c r="AL15" s="511"/>
      <c r="AM15" s="511"/>
      <c r="AN15" s="511"/>
      <c r="AO15" s="434"/>
      <c r="AP15" s="491"/>
      <c r="AQ15" s="499"/>
      <c r="AR15" s="499"/>
      <c r="AS15" s="499"/>
      <c r="AT15" s="499"/>
      <c r="AU15" s="529"/>
      <c r="AV15" s="530"/>
      <c r="AW15" s="530"/>
      <c r="AX15" s="531"/>
      <c r="AY15" s="531"/>
      <c r="AZ15" s="530"/>
      <c r="BA15" s="530"/>
      <c r="BB15" s="532"/>
      <c r="BC15" s="532"/>
      <c r="BD15" s="532"/>
      <c r="BE15" s="533"/>
      <c r="BJ15" s="490"/>
      <c r="BK15" s="490"/>
      <c r="BL15" s="490"/>
    </row>
    <row r="16" spans="2:64" ht="8.4499999999999993" customHeight="1" thickBot="1" x14ac:dyDescent="0.2">
      <c r="B16" s="534"/>
      <c r="C16" s="535"/>
      <c r="D16" s="535"/>
      <c r="E16" s="535"/>
      <c r="F16" s="535"/>
      <c r="G16" s="535"/>
      <c r="H16" s="534"/>
      <c r="I16" s="534"/>
      <c r="J16" s="534"/>
      <c r="K16" s="534"/>
      <c r="L16" s="534"/>
      <c r="M16" s="534"/>
      <c r="N16" s="534"/>
      <c r="O16" s="534"/>
      <c r="P16" s="534"/>
      <c r="Q16" s="534"/>
      <c r="R16" s="534"/>
      <c r="S16" s="534"/>
      <c r="T16" s="534"/>
      <c r="U16" s="534"/>
      <c r="V16" s="534"/>
      <c r="W16" s="534"/>
      <c r="X16" s="535"/>
      <c r="Y16" s="534"/>
      <c r="Z16" s="534"/>
      <c r="AA16" s="534"/>
      <c r="AB16" s="534"/>
      <c r="AC16" s="534"/>
      <c r="AD16" s="534"/>
      <c r="AE16" s="534"/>
      <c r="AF16" s="534"/>
      <c r="AG16" s="534"/>
      <c r="AH16" s="534"/>
      <c r="AI16" s="534"/>
      <c r="AJ16" s="534"/>
      <c r="AK16" s="534"/>
      <c r="AL16" s="534"/>
      <c r="AM16" s="534"/>
      <c r="AN16" s="535"/>
      <c r="AO16" s="534"/>
      <c r="AP16" s="534"/>
      <c r="AQ16" s="534"/>
      <c r="AR16" s="534"/>
      <c r="AS16" s="534"/>
      <c r="AT16" s="534"/>
      <c r="BE16" s="537"/>
      <c r="BF16" s="537"/>
      <c r="BG16" s="537"/>
    </row>
    <row r="17" spans="2:58" ht="20.25" customHeight="1" x14ac:dyDescent="0.15">
      <c r="B17" s="2168" t="s">
        <v>680</v>
      </c>
      <c r="C17" s="2083" t="s">
        <v>733</v>
      </c>
      <c r="D17" s="2084"/>
      <c r="E17" s="2102"/>
      <c r="F17" s="685"/>
      <c r="G17" s="2170" t="s">
        <v>734</v>
      </c>
      <c r="H17" s="2111" t="s">
        <v>735</v>
      </c>
      <c r="I17" s="2084"/>
      <c r="J17" s="2084"/>
      <c r="K17" s="2102"/>
      <c r="L17" s="2111" t="s">
        <v>736</v>
      </c>
      <c r="M17" s="2084"/>
      <c r="N17" s="2084"/>
      <c r="O17" s="2085"/>
      <c r="P17" s="2077"/>
      <c r="Q17" s="2173"/>
      <c r="R17" s="2078"/>
      <c r="S17" s="2176" t="s">
        <v>737</v>
      </c>
      <c r="T17" s="2177"/>
      <c r="U17" s="2177"/>
      <c r="V17" s="2177"/>
      <c r="W17" s="2177"/>
      <c r="X17" s="2177"/>
      <c r="Y17" s="2177"/>
      <c r="Z17" s="2177"/>
      <c r="AA17" s="2177"/>
      <c r="AB17" s="2177"/>
      <c r="AC17" s="2177"/>
      <c r="AD17" s="2177"/>
      <c r="AE17" s="2177"/>
      <c r="AF17" s="2177"/>
      <c r="AG17" s="2177"/>
      <c r="AH17" s="2177"/>
      <c r="AI17" s="2177"/>
      <c r="AJ17" s="2177"/>
      <c r="AK17" s="2177"/>
      <c r="AL17" s="2177"/>
      <c r="AM17" s="2177"/>
      <c r="AN17" s="2177"/>
      <c r="AO17" s="2177"/>
      <c r="AP17" s="2177"/>
      <c r="AQ17" s="2177"/>
      <c r="AR17" s="2177"/>
      <c r="AS17" s="2177"/>
      <c r="AT17" s="2177"/>
      <c r="AU17" s="2177"/>
      <c r="AV17" s="2177"/>
      <c r="AW17" s="2178"/>
      <c r="AX17" s="2207" t="str">
        <f>IF(BB3="４週","(11) 1～4週目の勤務時間数合計","(11) 1か月の勤務時間数   合計")</f>
        <v>(11) 1～4週目の勤務時間数合計</v>
      </c>
      <c r="AY17" s="2208"/>
      <c r="AZ17" s="2213" t="s">
        <v>738</v>
      </c>
      <c r="BA17" s="2214"/>
      <c r="BB17" s="2219" t="s">
        <v>739</v>
      </c>
      <c r="BC17" s="2220"/>
      <c r="BD17" s="2220"/>
      <c r="BE17" s="2220"/>
      <c r="BF17" s="2221"/>
    </row>
    <row r="18" spans="2:58" ht="20.25" customHeight="1" x14ac:dyDescent="0.15">
      <c r="B18" s="2169"/>
      <c r="C18" s="2086"/>
      <c r="D18" s="2087"/>
      <c r="E18" s="2103"/>
      <c r="F18" s="686"/>
      <c r="G18" s="2171"/>
      <c r="H18" s="2112"/>
      <c r="I18" s="2087"/>
      <c r="J18" s="2087"/>
      <c r="K18" s="2103"/>
      <c r="L18" s="2112"/>
      <c r="M18" s="2087"/>
      <c r="N18" s="2087"/>
      <c r="O18" s="2088"/>
      <c r="P18" s="2079"/>
      <c r="Q18" s="2174"/>
      <c r="R18" s="2080"/>
      <c r="S18" s="2228" t="s">
        <v>686</v>
      </c>
      <c r="T18" s="2229"/>
      <c r="U18" s="2229"/>
      <c r="V18" s="2229"/>
      <c r="W18" s="2229"/>
      <c r="X18" s="2229"/>
      <c r="Y18" s="2230"/>
      <c r="Z18" s="2228" t="s">
        <v>687</v>
      </c>
      <c r="AA18" s="2229"/>
      <c r="AB18" s="2229"/>
      <c r="AC18" s="2229"/>
      <c r="AD18" s="2229"/>
      <c r="AE18" s="2229"/>
      <c r="AF18" s="2230"/>
      <c r="AG18" s="2228" t="s">
        <v>688</v>
      </c>
      <c r="AH18" s="2229"/>
      <c r="AI18" s="2229"/>
      <c r="AJ18" s="2229"/>
      <c r="AK18" s="2229"/>
      <c r="AL18" s="2229"/>
      <c r="AM18" s="2230"/>
      <c r="AN18" s="2228" t="s">
        <v>689</v>
      </c>
      <c r="AO18" s="2229"/>
      <c r="AP18" s="2229"/>
      <c r="AQ18" s="2229"/>
      <c r="AR18" s="2229"/>
      <c r="AS18" s="2229"/>
      <c r="AT18" s="2230"/>
      <c r="AU18" s="2231" t="s">
        <v>690</v>
      </c>
      <c r="AV18" s="2232"/>
      <c r="AW18" s="2233"/>
      <c r="AX18" s="2209"/>
      <c r="AY18" s="2210"/>
      <c r="AZ18" s="2215"/>
      <c r="BA18" s="2216"/>
      <c r="BB18" s="2222"/>
      <c r="BC18" s="2223"/>
      <c r="BD18" s="2223"/>
      <c r="BE18" s="2223"/>
      <c r="BF18" s="2224"/>
    </row>
    <row r="19" spans="2:58" ht="20.25" customHeight="1" x14ac:dyDescent="0.15">
      <c r="B19" s="2169"/>
      <c r="C19" s="2086"/>
      <c r="D19" s="2087"/>
      <c r="E19" s="2103"/>
      <c r="F19" s="686"/>
      <c r="G19" s="2171"/>
      <c r="H19" s="2112"/>
      <c r="I19" s="2087"/>
      <c r="J19" s="2087"/>
      <c r="K19" s="2103"/>
      <c r="L19" s="2112"/>
      <c r="M19" s="2087"/>
      <c r="N19" s="2087"/>
      <c r="O19" s="2088"/>
      <c r="P19" s="2079"/>
      <c r="Q19" s="2174"/>
      <c r="R19" s="2080"/>
      <c r="S19" s="538">
        <v>1</v>
      </c>
      <c r="T19" s="539">
        <v>2</v>
      </c>
      <c r="U19" s="539">
        <v>3</v>
      </c>
      <c r="V19" s="539">
        <v>4</v>
      </c>
      <c r="W19" s="539">
        <v>5</v>
      </c>
      <c r="X19" s="539">
        <v>6</v>
      </c>
      <c r="Y19" s="540">
        <v>7</v>
      </c>
      <c r="Z19" s="538">
        <v>8</v>
      </c>
      <c r="AA19" s="539">
        <v>9</v>
      </c>
      <c r="AB19" s="539">
        <v>10</v>
      </c>
      <c r="AC19" s="539">
        <v>11</v>
      </c>
      <c r="AD19" s="539">
        <v>12</v>
      </c>
      <c r="AE19" s="539">
        <v>13</v>
      </c>
      <c r="AF19" s="540">
        <v>14</v>
      </c>
      <c r="AG19" s="541">
        <v>15</v>
      </c>
      <c r="AH19" s="539">
        <v>16</v>
      </c>
      <c r="AI19" s="539">
        <v>17</v>
      </c>
      <c r="AJ19" s="539">
        <v>18</v>
      </c>
      <c r="AK19" s="539">
        <v>19</v>
      </c>
      <c r="AL19" s="539">
        <v>20</v>
      </c>
      <c r="AM19" s="540">
        <v>21</v>
      </c>
      <c r="AN19" s="538">
        <v>22</v>
      </c>
      <c r="AO19" s="539">
        <v>23</v>
      </c>
      <c r="AP19" s="539">
        <v>24</v>
      </c>
      <c r="AQ19" s="539">
        <v>25</v>
      </c>
      <c r="AR19" s="539">
        <v>26</v>
      </c>
      <c r="AS19" s="539">
        <v>27</v>
      </c>
      <c r="AT19" s="540">
        <v>28</v>
      </c>
      <c r="AU19" s="542" t="str">
        <f>IF($BB$3="暦月",IF(DAY(DATE($AC$2,$AG$2,29))=29,29,""),"")</f>
        <v/>
      </c>
      <c r="AV19" s="543" t="str">
        <f>IF($BB$3="暦月",IF(DAY(DATE($AC$2,$AG$2,30))=30,30,""),"")</f>
        <v/>
      </c>
      <c r="AW19" s="544" t="str">
        <f>IF($BB$3="暦月",IF(DAY(DATE($AC$2,$AG$2,31))=31,31,""),"")</f>
        <v/>
      </c>
      <c r="AX19" s="2209"/>
      <c r="AY19" s="2210"/>
      <c r="AZ19" s="2215"/>
      <c r="BA19" s="2216"/>
      <c r="BB19" s="2222"/>
      <c r="BC19" s="2223"/>
      <c r="BD19" s="2223"/>
      <c r="BE19" s="2223"/>
      <c r="BF19" s="2224"/>
    </row>
    <row r="20" spans="2:58" ht="20.25" hidden="1" customHeight="1" x14ac:dyDescent="0.15">
      <c r="B20" s="2169"/>
      <c r="C20" s="2086"/>
      <c r="D20" s="2087"/>
      <c r="E20" s="2103"/>
      <c r="F20" s="686"/>
      <c r="G20" s="2171"/>
      <c r="H20" s="2112"/>
      <c r="I20" s="2087"/>
      <c r="J20" s="2087"/>
      <c r="K20" s="2103"/>
      <c r="L20" s="2112"/>
      <c r="M20" s="2087"/>
      <c r="N20" s="2087"/>
      <c r="O20" s="2088"/>
      <c r="P20" s="2079"/>
      <c r="Q20" s="2174"/>
      <c r="R20" s="2080"/>
      <c r="S20" s="538">
        <f>WEEKDAY(DATE($AC$2,$AG$2,1))</f>
        <v>2</v>
      </c>
      <c r="T20" s="539">
        <f>WEEKDAY(DATE($AC$2,$AG$2,2))</f>
        <v>3</v>
      </c>
      <c r="U20" s="539">
        <f>WEEKDAY(DATE($AC$2,$AG$2,3))</f>
        <v>4</v>
      </c>
      <c r="V20" s="539">
        <f>WEEKDAY(DATE($AC$2,$AG$2,4))</f>
        <v>5</v>
      </c>
      <c r="W20" s="539">
        <f>WEEKDAY(DATE($AC$2,$AG$2,5))</f>
        <v>6</v>
      </c>
      <c r="X20" s="539">
        <f>WEEKDAY(DATE($AC$2,$AG$2,6))</f>
        <v>7</v>
      </c>
      <c r="Y20" s="540">
        <f>WEEKDAY(DATE($AC$2,$AG$2,7))</f>
        <v>1</v>
      </c>
      <c r="Z20" s="538">
        <f>WEEKDAY(DATE($AC$2,$AG$2,8))</f>
        <v>2</v>
      </c>
      <c r="AA20" s="539">
        <f>WEEKDAY(DATE($AC$2,$AG$2,9))</f>
        <v>3</v>
      </c>
      <c r="AB20" s="539">
        <f>WEEKDAY(DATE($AC$2,$AG$2,10))</f>
        <v>4</v>
      </c>
      <c r="AC20" s="539">
        <f>WEEKDAY(DATE($AC$2,$AG$2,11))</f>
        <v>5</v>
      </c>
      <c r="AD20" s="539">
        <f>WEEKDAY(DATE($AC$2,$AG$2,12))</f>
        <v>6</v>
      </c>
      <c r="AE20" s="539">
        <f>WEEKDAY(DATE($AC$2,$AG$2,13))</f>
        <v>7</v>
      </c>
      <c r="AF20" s="540">
        <f>WEEKDAY(DATE($AC$2,$AG$2,14))</f>
        <v>1</v>
      </c>
      <c r="AG20" s="538">
        <f>WEEKDAY(DATE($AC$2,$AG$2,15))</f>
        <v>2</v>
      </c>
      <c r="AH20" s="539">
        <f>WEEKDAY(DATE($AC$2,$AG$2,16))</f>
        <v>3</v>
      </c>
      <c r="AI20" s="539">
        <f>WEEKDAY(DATE($AC$2,$AG$2,17))</f>
        <v>4</v>
      </c>
      <c r="AJ20" s="539">
        <f>WEEKDAY(DATE($AC$2,$AG$2,18))</f>
        <v>5</v>
      </c>
      <c r="AK20" s="539">
        <f>WEEKDAY(DATE($AC$2,$AG$2,19))</f>
        <v>6</v>
      </c>
      <c r="AL20" s="539">
        <f>WEEKDAY(DATE($AC$2,$AG$2,20))</f>
        <v>7</v>
      </c>
      <c r="AM20" s="540">
        <f>WEEKDAY(DATE($AC$2,$AG$2,21))</f>
        <v>1</v>
      </c>
      <c r="AN20" s="538">
        <f>WEEKDAY(DATE($AC$2,$AG$2,22))</f>
        <v>2</v>
      </c>
      <c r="AO20" s="539">
        <f>WEEKDAY(DATE($AC$2,$AG$2,23))</f>
        <v>3</v>
      </c>
      <c r="AP20" s="539">
        <f>WEEKDAY(DATE($AC$2,$AG$2,24))</f>
        <v>4</v>
      </c>
      <c r="AQ20" s="539">
        <f>WEEKDAY(DATE($AC$2,$AG$2,25))</f>
        <v>5</v>
      </c>
      <c r="AR20" s="539">
        <f>WEEKDAY(DATE($AC$2,$AG$2,26))</f>
        <v>6</v>
      </c>
      <c r="AS20" s="539">
        <f>WEEKDAY(DATE($AC$2,$AG$2,27))</f>
        <v>7</v>
      </c>
      <c r="AT20" s="540">
        <f>WEEKDAY(DATE($AC$2,$AG$2,28))</f>
        <v>1</v>
      </c>
      <c r="AU20" s="538">
        <f>IF(AU19=29,WEEKDAY(DATE($AC$2,$AG$2,29)),0)</f>
        <v>0</v>
      </c>
      <c r="AV20" s="539">
        <f>IF(AV19=30,WEEKDAY(DATE($AC$2,$AG$2,30)),0)</f>
        <v>0</v>
      </c>
      <c r="AW20" s="540">
        <f>IF(AW19=31,WEEKDAY(DATE($AC$2,$AG$2,31)),0)</f>
        <v>0</v>
      </c>
      <c r="AX20" s="2209"/>
      <c r="AY20" s="2210"/>
      <c r="AZ20" s="2215"/>
      <c r="BA20" s="2216"/>
      <c r="BB20" s="2222"/>
      <c r="BC20" s="2223"/>
      <c r="BD20" s="2223"/>
      <c r="BE20" s="2223"/>
      <c r="BF20" s="2224"/>
    </row>
    <row r="21" spans="2:58" ht="22.5" customHeight="1" thickBot="1" x14ac:dyDescent="0.2">
      <c r="B21" s="2147"/>
      <c r="C21" s="2089"/>
      <c r="D21" s="2090"/>
      <c r="E21" s="2104"/>
      <c r="F21" s="687"/>
      <c r="G21" s="2172"/>
      <c r="H21" s="2113"/>
      <c r="I21" s="2090"/>
      <c r="J21" s="2090"/>
      <c r="K21" s="2104"/>
      <c r="L21" s="2113"/>
      <c r="M21" s="2090"/>
      <c r="N21" s="2090"/>
      <c r="O21" s="2091"/>
      <c r="P21" s="2081"/>
      <c r="Q21" s="2175"/>
      <c r="R21" s="2082"/>
      <c r="S21" s="545" t="str">
        <f>IF(S20=1,"日",IF(S20=2,"月",IF(S20=3,"火",IF(S20=4,"水",IF(S20=5,"木",IF(S20=6,"金","土"))))))</f>
        <v>月</v>
      </c>
      <c r="T21" s="546" t="str">
        <f t="shared" ref="T21:AT21" si="0">IF(T20=1,"日",IF(T20=2,"月",IF(T20=3,"火",IF(T20=4,"水",IF(T20=5,"木",IF(T20=6,"金","土"))))))</f>
        <v>火</v>
      </c>
      <c r="U21" s="546" t="str">
        <f t="shared" si="0"/>
        <v>水</v>
      </c>
      <c r="V21" s="546" t="str">
        <f t="shared" si="0"/>
        <v>木</v>
      </c>
      <c r="W21" s="546" t="str">
        <f t="shared" si="0"/>
        <v>金</v>
      </c>
      <c r="X21" s="546" t="str">
        <f t="shared" si="0"/>
        <v>土</v>
      </c>
      <c r="Y21" s="547" t="str">
        <f t="shared" si="0"/>
        <v>日</v>
      </c>
      <c r="Z21" s="545" t="str">
        <f>IF(Z20=1,"日",IF(Z20=2,"月",IF(Z20=3,"火",IF(Z20=4,"水",IF(Z20=5,"木",IF(Z20=6,"金","土"))))))</f>
        <v>月</v>
      </c>
      <c r="AA21" s="546" t="str">
        <f t="shared" si="0"/>
        <v>火</v>
      </c>
      <c r="AB21" s="546" t="str">
        <f t="shared" si="0"/>
        <v>水</v>
      </c>
      <c r="AC21" s="546" t="str">
        <f t="shared" si="0"/>
        <v>木</v>
      </c>
      <c r="AD21" s="546" t="str">
        <f t="shared" si="0"/>
        <v>金</v>
      </c>
      <c r="AE21" s="546" t="str">
        <f t="shared" si="0"/>
        <v>土</v>
      </c>
      <c r="AF21" s="547" t="str">
        <f t="shared" si="0"/>
        <v>日</v>
      </c>
      <c r="AG21" s="545" t="str">
        <f>IF(AG20=1,"日",IF(AG20=2,"月",IF(AG20=3,"火",IF(AG20=4,"水",IF(AG20=5,"木",IF(AG20=6,"金","土"))))))</f>
        <v>月</v>
      </c>
      <c r="AH21" s="546" t="str">
        <f t="shared" si="0"/>
        <v>火</v>
      </c>
      <c r="AI21" s="546" t="str">
        <f t="shared" si="0"/>
        <v>水</v>
      </c>
      <c r="AJ21" s="546" t="str">
        <f t="shared" si="0"/>
        <v>木</v>
      </c>
      <c r="AK21" s="546" t="str">
        <f t="shared" si="0"/>
        <v>金</v>
      </c>
      <c r="AL21" s="546" t="str">
        <f t="shared" si="0"/>
        <v>土</v>
      </c>
      <c r="AM21" s="547" t="str">
        <f t="shared" si="0"/>
        <v>日</v>
      </c>
      <c r="AN21" s="545" t="str">
        <f>IF(AN20=1,"日",IF(AN20=2,"月",IF(AN20=3,"火",IF(AN20=4,"水",IF(AN20=5,"木",IF(AN20=6,"金","土"))))))</f>
        <v>月</v>
      </c>
      <c r="AO21" s="546" t="str">
        <f t="shared" si="0"/>
        <v>火</v>
      </c>
      <c r="AP21" s="546" t="str">
        <f t="shared" si="0"/>
        <v>水</v>
      </c>
      <c r="AQ21" s="546" t="str">
        <f t="shared" si="0"/>
        <v>木</v>
      </c>
      <c r="AR21" s="546" t="str">
        <f t="shared" si="0"/>
        <v>金</v>
      </c>
      <c r="AS21" s="546" t="str">
        <f t="shared" si="0"/>
        <v>土</v>
      </c>
      <c r="AT21" s="547" t="str">
        <f t="shared" si="0"/>
        <v>日</v>
      </c>
      <c r="AU21" s="546" t="str">
        <f>IF(AU20=1,"日",IF(AU20=2,"月",IF(AU20=3,"火",IF(AU20=4,"水",IF(AU20=5,"木",IF(AU20=6,"金",IF(AU20=0,"","土")))))))</f>
        <v/>
      </c>
      <c r="AV21" s="546" t="str">
        <f>IF(AV20=1,"日",IF(AV20=2,"月",IF(AV20=3,"火",IF(AV20=4,"水",IF(AV20=5,"木",IF(AV20=6,"金",IF(AV20=0,"","土")))))))</f>
        <v/>
      </c>
      <c r="AW21" s="546" t="str">
        <f>IF(AW20=1,"日",IF(AW20=2,"月",IF(AW20=3,"火",IF(AW20=4,"水",IF(AW20=5,"木",IF(AW20=6,"金",IF(AW20=0,"","土")))))))</f>
        <v/>
      </c>
      <c r="AX21" s="2211"/>
      <c r="AY21" s="2212"/>
      <c r="AZ21" s="2217"/>
      <c r="BA21" s="2218"/>
      <c r="BB21" s="2225"/>
      <c r="BC21" s="2226"/>
      <c r="BD21" s="2226"/>
      <c r="BE21" s="2226"/>
      <c r="BF21" s="2227"/>
    </row>
    <row r="22" spans="2:58" ht="20.25" customHeight="1" x14ac:dyDescent="0.15">
      <c r="B22" s="2179">
        <v>1</v>
      </c>
      <c r="C22" s="2181"/>
      <c r="D22" s="2182"/>
      <c r="E22" s="2183"/>
      <c r="F22" s="548"/>
      <c r="G22" s="2190"/>
      <c r="H22" s="2435"/>
      <c r="I22" s="2436"/>
      <c r="J22" s="2436"/>
      <c r="K22" s="2437"/>
      <c r="L22" s="2198"/>
      <c r="M22" s="2199"/>
      <c r="N22" s="2199"/>
      <c r="O22" s="2200"/>
      <c r="P22" s="2204" t="s">
        <v>740</v>
      </c>
      <c r="Q22" s="2205"/>
      <c r="R22" s="2206"/>
      <c r="S22" s="549"/>
      <c r="T22" s="550"/>
      <c r="U22" s="550"/>
      <c r="V22" s="550"/>
      <c r="W22" s="550"/>
      <c r="X22" s="550"/>
      <c r="Y22" s="551"/>
      <c r="Z22" s="549"/>
      <c r="AA22" s="550"/>
      <c r="AB22" s="550"/>
      <c r="AC22" s="550"/>
      <c r="AD22" s="550"/>
      <c r="AE22" s="550"/>
      <c r="AF22" s="551"/>
      <c r="AG22" s="549"/>
      <c r="AH22" s="550"/>
      <c r="AI22" s="550"/>
      <c r="AJ22" s="550"/>
      <c r="AK22" s="550"/>
      <c r="AL22" s="550"/>
      <c r="AM22" s="551"/>
      <c r="AN22" s="549"/>
      <c r="AO22" s="550"/>
      <c r="AP22" s="550"/>
      <c r="AQ22" s="550"/>
      <c r="AR22" s="550"/>
      <c r="AS22" s="550"/>
      <c r="AT22" s="551"/>
      <c r="AU22" s="549"/>
      <c r="AV22" s="550"/>
      <c r="AW22" s="550"/>
      <c r="AX22" s="2234"/>
      <c r="AY22" s="2235"/>
      <c r="AZ22" s="2236"/>
      <c r="BA22" s="2237"/>
      <c r="BB22" s="2040"/>
      <c r="BC22" s="2041"/>
      <c r="BD22" s="2041"/>
      <c r="BE22" s="2041"/>
      <c r="BF22" s="2042"/>
    </row>
    <row r="23" spans="2:58" ht="20.25" customHeight="1" x14ac:dyDescent="0.15">
      <c r="B23" s="2180"/>
      <c r="C23" s="2184"/>
      <c r="D23" s="2185"/>
      <c r="E23" s="2186"/>
      <c r="F23" s="552"/>
      <c r="G23" s="2191"/>
      <c r="H23" s="2438"/>
      <c r="I23" s="2439"/>
      <c r="J23" s="2439"/>
      <c r="K23" s="2440"/>
      <c r="L23" s="2201"/>
      <c r="M23" s="2202"/>
      <c r="N23" s="2202"/>
      <c r="O23" s="2203"/>
      <c r="P23" s="2238" t="s">
        <v>741</v>
      </c>
      <c r="Q23" s="2239"/>
      <c r="R23" s="2240"/>
      <c r="S23" s="553" t="str">
        <f>IF(S22="","",VLOOKUP(S22,'[6]シフト記号表（勤務時間帯）'!$C$6:$K$35,9,FALSE))</f>
        <v/>
      </c>
      <c r="T23" s="554" t="str">
        <f>IF(T22="","",VLOOKUP(T22,'[6]シフト記号表（勤務時間帯）'!$C$6:$K$35,9,FALSE))</f>
        <v/>
      </c>
      <c r="U23" s="554" t="str">
        <f>IF(U22="","",VLOOKUP(U22,'[6]シフト記号表（勤務時間帯）'!$C$6:$K$35,9,FALSE))</f>
        <v/>
      </c>
      <c r="V23" s="554" t="str">
        <f>IF(V22="","",VLOOKUP(V22,'[6]シフト記号表（勤務時間帯）'!$C$6:$K$35,9,FALSE))</f>
        <v/>
      </c>
      <c r="W23" s="554" t="str">
        <f>IF(W22="","",VLOOKUP(W22,'[6]シフト記号表（勤務時間帯）'!$C$6:$K$35,9,FALSE))</f>
        <v/>
      </c>
      <c r="X23" s="554" t="str">
        <f>IF(X22="","",VLOOKUP(X22,'[6]シフト記号表（勤務時間帯）'!$C$6:$K$35,9,FALSE))</f>
        <v/>
      </c>
      <c r="Y23" s="555" t="str">
        <f>IF(Y22="","",VLOOKUP(Y22,'[6]シフト記号表（勤務時間帯）'!$C$6:$K$35,9,FALSE))</f>
        <v/>
      </c>
      <c r="Z23" s="553" t="str">
        <f>IF(Z22="","",VLOOKUP(Z22,'[6]シフト記号表（勤務時間帯）'!$C$6:$K$35,9,FALSE))</f>
        <v/>
      </c>
      <c r="AA23" s="554" t="str">
        <f>IF(AA22="","",VLOOKUP(AA22,'[6]シフト記号表（勤務時間帯）'!$C$6:$K$35,9,FALSE))</f>
        <v/>
      </c>
      <c r="AB23" s="554" t="str">
        <f>IF(AB22="","",VLOOKUP(AB22,'[6]シフト記号表（勤務時間帯）'!$C$6:$K$35,9,FALSE))</f>
        <v/>
      </c>
      <c r="AC23" s="554" t="str">
        <f>IF(AC22="","",VLOOKUP(AC22,'[6]シフト記号表（勤務時間帯）'!$C$6:$K$35,9,FALSE))</f>
        <v/>
      </c>
      <c r="AD23" s="554" t="str">
        <f>IF(AD22="","",VLOOKUP(AD22,'[6]シフト記号表（勤務時間帯）'!$C$6:$K$35,9,FALSE))</f>
        <v/>
      </c>
      <c r="AE23" s="554" t="str">
        <f>IF(AE22="","",VLOOKUP(AE22,'[6]シフト記号表（勤務時間帯）'!$C$6:$K$35,9,FALSE))</f>
        <v/>
      </c>
      <c r="AF23" s="555" t="str">
        <f>IF(AF22="","",VLOOKUP(AF22,'[6]シフト記号表（勤務時間帯）'!$C$6:$K$35,9,FALSE))</f>
        <v/>
      </c>
      <c r="AG23" s="553" t="str">
        <f>IF(AG22="","",VLOOKUP(AG22,'[6]シフト記号表（勤務時間帯）'!$C$6:$K$35,9,FALSE))</f>
        <v/>
      </c>
      <c r="AH23" s="554" t="str">
        <f>IF(AH22="","",VLOOKUP(AH22,'[6]シフト記号表（勤務時間帯）'!$C$6:$K$35,9,FALSE))</f>
        <v/>
      </c>
      <c r="AI23" s="554" t="str">
        <f>IF(AI22="","",VLOOKUP(AI22,'[6]シフト記号表（勤務時間帯）'!$C$6:$K$35,9,FALSE))</f>
        <v/>
      </c>
      <c r="AJ23" s="554" t="str">
        <f>IF(AJ22="","",VLOOKUP(AJ22,'[6]シフト記号表（勤務時間帯）'!$C$6:$K$35,9,FALSE))</f>
        <v/>
      </c>
      <c r="AK23" s="554" t="str">
        <f>IF(AK22="","",VLOOKUP(AK22,'[6]シフト記号表（勤務時間帯）'!$C$6:$K$35,9,FALSE))</f>
        <v/>
      </c>
      <c r="AL23" s="554" t="str">
        <f>IF(AL22="","",VLOOKUP(AL22,'[6]シフト記号表（勤務時間帯）'!$C$6:$K$35,9,FALSE))</f>
        <v/>
      </c>
      <c r="AM23" s="555" t="str">
        <f>IF(AM22="","",VLOOKUP(AM22,'[6]シフト記号表（勤務時間帯）'!$C$6:$K$35,9,FALSE))</f>
        <v/>
      </c>
      <c r="AN23" s="553" t="str">
        <f>IF(AN22="","",VLOOKUP(AN22,'[6]シフト記号表（勤務時間帯）'!$C$6:$K$35,9,FALSE))</f>
        <v/>
      </c>
      <c r="AO23" s="554" t="str">
        <f>IF(AO22="","",VLOOKUP(AO22,'[6]シフト記号表（勤務時間帯）'!$C$6:$K$35,9,FALSE))</f>
        <v/>
      </c>
      <c r="AP23" s="554" t="str">
        <f>IF(AP22="","",VLOOKUP(AP22,'[6]シフト記号表（勤務時間帯）'!$C$6:$K$35,9,FALSE))</f>
        <v/>
      </c>
      <c r="AQ23" s="554" t="str">
        <f>IF(AQ22="","",VLOOKUP(AQ22,'[6]シフト記号表（勤務時間帯）'!$C$6:$K$35,9,FALSE))</f>
        <v/>
      </c>
      <c r="AR23" s="554" t="str">
        <f>IF(AR22="","",VLOOKUP(AR22,'[6]シフト記号表（勤務時間帯）'!$C$6:$K$35,9,FALSE))</f>
        <v/>
      </c>
      <c r="AS23" s="554" t="str">
        <f>IF(AS22="","",VLOOKUP(AS22,'[6]シフト記号表（勤務時間帯）'!$C$6:$K$35,9,FALSE))</f>
        <v/>
      </c>
      <c r="AT23" s="555" t="str">
        <f>IF(AT22="","",VLOOKUP(AT22,'[6]シフト記号表（勤務時間帯）'!$C$6:$K$35,9,FALSE))</f>
        <v/>
      </c>
      <c r="AU23" s="553" t="str">
        <f>IF(AU22="","",VLOOKUP(AU22,'[6]シフト記号表（勤務時間帯）'!$C$6:$K$35,9,FALSE))</f>
        <v/>
      </c>
      <c r="AV23" s="554" t="str">
        <f>IF(AV22="","",VLOOKUP(AV22,'[6]シフト記号表（勤務時間帯）'!$C$6:$K$35,9,FALSE))</f>
        <v/>
      </c>
      <c r="AW23" s="554" t="str">
        <f>IF(AW22="","",VLOOKUP(AW22,'[6]シフト記号表（勤務時間帯）'!$C$6:$K$35,9,FALSE))</f>
        <v/>
      </c>
      <c r="AX23" s="2241">
        <f>IF($BB$3="４週",SUM(S23:AT23),IF($BB$3="暦月",SUM(S23:AW23),""))</f>
        <v>0</v>
      </c>
      <c r="AY23" s="2242"/>
      <c r="AZ23" s="2243">
        <f>IF($BB$3="４週",AX23/4,IF($BB$3="暦月",'様式1-9'!AX23/('様式1-9'!$BB$8/7),""))</f>
        <v>0</v>
      </c>
      <c r="BA23" s="2244"/>
      <c r="BB23" s="2043"/>
      <c r="BC23" s="2044"/>
      <c r="BD23" s="2044"/>
      <c r="BE23" s="2044"/>
      <c r="BF23" s="2045"/>
    </row>
    <row r="24" spans="2:58" ht="20.25" customHeight="1" x14ac:dyDescent="0.15">
      <c r="B24" s="2180"/>
      <c r="C24" s="2187"/>
      <c r="D24" s="2188"/>
      <c r="E24" s="2189"/>
      <c r="F24" s="556">
        <f>C22</f>
        <v>0</v>
      </c>
      <c r="G24" s="2191"/>
      <c r="H24" s="2438"/>
      <c r="I24" s="2439"/>
      <c r="J24" s="2439"/>
      <c r="K24" s="2440"/>
      <c r="L24" s="2201"/>
      <c r="M24" s="2202"/>
      <c r="N24" s="2202"/>
      <c r="O24" s="2203"/>
      <c r="P24" s="2245" t="s">
        <v>742</v>
      </c>
      <c r="Q24" s="2246"/>
      <c r="R24" s="2247"/>
      <c r="S24" s="557" t="str">
        <f>IF(S22="","",VLOOKUP(S22,'[6]シフト記号表（勤務時間帯）'!$C$6:$U$35,19,FALSE))</f>
        <v/>
      </c>
      <c r="T24" s="558" t="str">
        <f>IF(T22="","",VLOOKUP(T22,'[6]シフト記号表（勤務時間帯）'!$C$6:$U$35,19,FALSE))</f>
        <v/>
      </c>
      <c r="U24" s="558" t="str">
        <f>IF(U22="","",VLOOKUP(U22,'[6]シフト記号表（勤務時間帯）'!$C$6:$U$35,19,FALSE))</f>
        <v/>
      </c>
      <c r="V24" s="558" t="str">
        <f>IF(V22="","",VLOOKUP(V22,'[6]シフト記号表（勤務時間帯）'!$C$6:$U$35,19,FALSE))</f>
        <v/>
      </c>
      <c r="W24" s="558" t="str">
        <f>IF(W22="","",VLOOKUP(W22,'[6]シフト記号表（勤務時間帯）'!$C$6:$U$35,19,FALSE))</f>
        <v/>
      </c>
      <c r="X24" s="558" t="str">
        <f>IF(X22="","",VLOOKUP(X22,'[6]シフト記号表（勤務時間帯）'!$C$6:$U$35,19,FALSE))</f>
        <v/>
      </c>
      <c r="Y24" s="559" t="str">
        <f>IF(Y22="","",VLOOKUP(Y22,'[6]シフト記号表（勤務時間帯）'!$C$6:$U$35,19,FALSE))</f>
        <v/>
      </c>
      <c r="Z24" s="557" t="str">
        <f>IF(Z22="","",VLOOKUP(Z22,'[6]シフト記号表（勤務時間帯）'!$C$6:$U$35,19,FALSE))</f>
        <v/>
      </c>
      <c r="AA24" s="558" t="str">
        <f>IF(AA22="","",VLOOKUP(AA22,'[6]シフト記号表（勤務時間帯）'!$C$6:$U$35,19,FALSE))</f>
        <v/>
      </c>
      <c r="AB24" s="558" t="str">
        <f>IF(AB22="","",VLOOKUP(AB22,'[6]シフト記号表（勤務時間帯）'!$C$6:$U$35,19,FALSE))</f>
        <v/>
      </c>
      <c r="AC24" s="558" t="str">
        <f>IF(AC22="","",VLOOKUP(AC22,'[6]シフト記号表（勤務時間帯）'!$C$6:$U$35,19,FALSE))</f>
        <v/>
      </c>
      <c r="AD24" s="558" t="str">
        <f>IF(AD22="","",VLOOKUP(AD22,'[6]シフト記号表（勤務時間帯）'!$C$6:$U$35,19,FALSE))</f>
        <v/>
      </c>
      <c r="AE24" s="558" t="str">
        <f>IF(AE22="","",VLOOKUP(AE22,'[6]シフト記号表（勤務時間帯）'!$C$6:$U$35,19,FALSE))</f>
        <v/>
      </c>
      <c r="AF24" s="559" t="str">
        <f>IF(AF22="","",VLOOKUP(AF22,'[6]シフト記号表（勤務時間帯）'!$C$6:$U$35,19,FALSE))</f>
        <v/>
      </c>
      <c r="AG24" s="557" t="str">
        <f>IF(AG22="","",VLOOKUP(AG22,'[6]シフト記号表（勤務時間帯）'!$C$6:$U$35,19,FALSE))</f>
        <v/>
      </c>
      <c r="AH24" s="558" t="str">
        <f>IF(AH22="","",VLOOKUP(AH22,'[6]シフト記号表（勤務時間帯）'!$C$6:$U$35,19,FALSE))</f>
        <v/>
      </c>
      <c r="AI24" s="558" t="str">
        <f>IF(AI22="","",VLOOKUP(AI22,'[6]シフト記号表（勤務時間帯）'!$C$6:$U$35,19,FALSE))</f>
        <v/>
      </c>
      <c r="AJ24" s="558" t="str">
        <f>IF(AJ22="","",VLOOKUP(AJ22,'[6]シフト記号表（勤務時間帯）'!$C$6:$U$35,19,FALSE))</f>
        <v/>
      </c>
      <c r="AK24" s="558" t="str">
        <f>IF(AK22="","",VLOOKUP(AK22,'[6]シフト記号表（勤務時間帯）'!$C$6:$U$35,19,FALSE))</f>
        <v/>
      </c>
      <c r="AL24" s="558" t="str">
        <f>IF(AL22="","",VLOOKUP(AL22,'[6]シフト記号表（勤務時間帯）'!$C$6:$U$35,19,FALSE))</f>
        <v/>
      </c>
      <c r="AM24" s="559" t="str">
        <f>IF(AM22="","",VLOOKUP(AM22,'[6]シフト記号表（勤務時間帯）'!$C$6:$U$35,19,FALSE))</f>
        <v/>
      </c>
      <c r="AN24" s="557" t="str">
        <f>IF(AN22="","",VLOOKUP(AN22,'[6]シフト記号表（勤務時間帯）'!$C$6:$U$35,19,FALSE))</f>
        <v/>
      </c>
      <c r="AO24" s="558" t="str">
        <f>IF(AO22="","",VLOOKUP(AO22,'[6]シフト記号表（勤務時間帯）'!$C$6:$U$35,19,FALSE))</f>
        <v/>
      </c>
      <c r="AP24" s="558" t="str">
        <f>IF(AP22="","",VLOOKUP(AP22,'[6]シフト記号表（勤務時間帯）'!$C$6:$U$35,19,FALSE))</f>
        <v/>
      </c>
      <c r="AQ24" s="558" t="str">
        <f>IF(AQ22="","",VLOOKUP(AQ22,'[6]シフト記号表（勤務時間帯）'!$C$6:$U$35,19,FALSE))</f>
        <v/>
      </c>
      <c r="AR24" s="558" t="str">
        <f>IF(AR22="","",VLOOKUP(AR22,'[6]シフト記号表（勤務時間帯）'!$C$6:$U$35,19,FALSE))</f>
        <v/>
      </c>
      <c r="AS24" s="558" t="str">
        <f>IF(AS22="","",VLOOKUP(AS22,'[6]シフト記号表（勤務時間帯）'!$C$6:$U$35,19,FALSE))</f>
        <v/>
      </c>
      <c r="AT24" s="559" t="str">
        <f>IF(AT22="","",VLOOKUP(AT22,'[6]シフト記号表（勤務時間帯）'!$C$6:$U$35,19,FALSE))</f>
        <v/>
      </c>
      <c r="AU24" s="557" t="str">
        <f>IF(AU22="","",VLOOKUP(AU22,'[6]シフト記号表（勤務時間帯）'!$C$6:$U$35,19,FALSE))</f>
        <v/>
      </c>
      <c r="AV24" s="558" t="str">
        <f>IF(AV22="","",VLOOKUP(AV22,'[6]シフト記号表（勤務時間帯）'!$C$6:$U$35,19,FALSE))</f>
        <v/>
      </c>
      <c r="AW24" s="558" t="str">
        <f>IF(AW22="","",VLOOKUP(AW22,'[6]シフト記号表（勤務時間帯）'!$C$6:$U$35,19,FALSE))</f>
        <v/>
      </c>
      <c r="AX24" s="2248">
        <f>IF($BB$3="４週",SUM(S24:AT24),IF($BB$3="暦月",SUM(S24:AW24),""))</f>
        <v>0</v>
      </c>
      <c r="AY24" s="2249"/>
      <c r="AZ24" s="2250">
        <f>IF($BB$3="４週",AX24/4,IF($BB$3="暦月",'様式1-9'!AX24/('様式1-9'!$BB$8/7),""))</f>
        <v>0</v>
      </c>
      <c r="BA24" s="2251"/>
      <c r="BB24" s="2129"/>
      <c r="BC24" s="2130"/>
      <c r="BD24" s="2130"/>
      <c r="BE24" s="2130"/>
      <c r="BF24" s="2131"/>
    </row>
    <row r="25" spans="2:58" ht="20.25" customHeight="1" x14ac:dyDescent="0.15">
      <c r="B25" s="2180">
        <f>B22+1</f>
        <v>2</v>
      </c>
      <c r="C25" s="2252"/>
      <c r="D25" s="2253"/>
      <c r="E25" s="2254"/>
      <c r="F25" s="560"/>
      <c r="G25" s="2255"/>
      <c r="H25" s="2441"/>
      <c r="I25" s="2439"/>
      <c r="J25" s="2439"/>
      <c r="K25" s="2440"/>
      <c r="L25" s="2258"/>
      <c r="M25" s="2259"/>
      <c r="N25" s="2259"/>
      <c r="O25" s="2260"/>
      <c r="P25" s="2264" t="s">
        <v>740</v>
      </c>
      <c r="Q25" s="2265"/>
      <c r="R25" s="2266"/>
      <c r="S25" s="549"/>
      <c r="T25" s="550"/>
      <c r="U25" s="550"/>
      <c r="V25" s="550"/>
      <c r="W25" s="550"/>
      <c r="X25" s="550"/>
      <c r="Y25" s="551"/>
      <c r="Z25" s="549"/>
      <c r="AA25" s="550"/>
      <c r="AB25" s="550"/>
      <c r="AC25" s="550"/>
      <c r="AD25" s="550"/>
      <c r="AE25" s="550"/>
      <c r="AF25" s="551"/>
      <c r="AG25" s="549"/>
      <c r="AH25" s="550"/>
      <c r="AI25" s="550"/>
      <c r="AJ25" s="550"/>
      <c r="AK25" s="550"/>
      <c r="AL25" s="550"/>
      <c r="AM25" s="551"/>
      <c r="AN25" s="549"/>
      <c r="AO25" s="550"/>
      <c r="AP25" s="550"/>
      <c r="AQ25" s="550"/>
      <c r="AR25" s="550"/>
      <c r="AS25" s="550"/>
      <c r="AT25" s="551"/>
      <c r="AU25" s="549"/>
      <c r="AV25" s="550"/>
      <c r="AW25" s="550"/>
      <c r="AX25" s="2267"/>
      <c r="AY25" s="2268"/>
      <c r="AZ25" s="2269"/>
      <c r="BA25" s="2270"/>
      <c r="BB25" s="2118"/>
      <c r="BC25" s="2119"/>
      <c r="BD25" s="2119"/>
      <c r="BE25" s="2119"/>
      <c r="BF25" s="2120"/>
    </row>
    <row r="26" spans="2:58" ht="20.25" customHeight="1" x14ac:dyDescent="0.15">
      <c r="B26" s="2180"/>
      <c r="C26" s="2184"/>
      <c r="D26" s="2185"/>
      <c r="E26" s="2186"/>
      <c r="F26" s="552"/>
      <c r="G26" s="2191"/>
      <c r="H26" s="2438"/>
      <c r="I26" s="2439"/>
      <c r="J26" s="2439"/>
      <c r="K26" s="2440"/>
      <c r="L26" s="2201"/>
      <c r="M26" s="2202"/>
      <c r="N26" s="2202"/>
      <c r="O26" s="2203"/>
      <c r="P26" s="2238" t="s">
        <v>741</v>
      </c>
      <c r="Q26" s="2239"/>
      <c r="R26" s="2240"/>
      <c r="S26" s="553" t="str">
        <f>IF(S25="","",VLOOKUP(S25,'[6]シフト記号表（勤務時間帯）'!$C$6:$K$35,9,FALSE))</f>
        <v/>
      </c>
      <c r="T26" s="554" t="str">
        <f>IF(T25="","",VLOOKUP(T25,'[6]シフト記号表（勤務時間帯）'!$C$6:$K$35,9,FALSE))</f>
        <v/>
      </c>
      <c r="U26" s="554" t="str">
        <f>IF(U25="","",VLOOKUP(U25,'[6]シフト記号表（勤務時間帯）'!$C$6:$K$35,9,FALSE))</f>
        <v/>
      </c>
      <c r="V26" s="554" t="str">
        <f>IF(V25="","",VLOOKUP(V25,'[6]シフト記号表（勤務時間帯）'!$C$6:$K$35,9,FALSE))</f>
        <v/>
      </c>
      <c r="W26" s="554" t="str">
        <f>IF(W25="","",VLOOKUP(W25,'[6]シフト記号表（勤務時間帯）'!$C$6:$K$35,9,FALSE))</f>
        <v/>
      </c>
      <c r="X26" s="554" t="str">
        <f>IF(X25="","",VLOOKUP(X25,'[6]シフト記号表（勤務時間帯）'!$C$6:$K$35,9,FALSE))</f>
        <v/>
      </c>
      <c r="Y26" s="555" t="str">
        <f>IF(Y25="","",VLOOKUP(Y25,'[6]シフト記号表（勤務時間帯）'!$C$6:$K$35,9,FALSE))</f>
        <v/>
      </c>
      <c r="Z26" s="553" t="str">
        <f>IF(Z25="","",VLOOKUP(Z25,'[6]シフト記号表（勤務時間帯）'!$C$6:$K$35,9,FALSE))</f>
        <v/>
      </c>
      <c r="AA26" s="554" t="str">
        <f>IF(AA25="","",VLOOKUP(AA25,'[6]シフト記号表（勤務時間帯）'!$C$6:$K$35,9,FALSE))</f>
        <v/>
      </c>
      <c r="AB26" s="554" t="str">
        <f>IF(AB25="","",VLOOKUP(AB25,'[6]シフト記号表（勤務時間帯）'!$C$6:$K$35,9,FALSE))</f>
        <v/>
      </c>
      <c r="AC26" s="554" t="str">
        <f>IF(AC25="","",VLOOKUP(AC25,'[6]シフト記号表（勤務時間帯）'!$C$6:$K$35,9,FALSE))</f>
        <v/>
      </c>
      <c r="AD26" s="554" t="str">
        <f>IF(AD25="","",VLOOKUP(AD25,'[6]シフト記号表（勤務時間帯）'!$C$6:$K$35,9,FALSE))</f>
        <v/>
      </c>
      <c r="AE26" s="554" t="str">
        <f>IF(AE25="","",VLOOKUP(AE25,'[6]シフト記号表（勤務時間帯）'!$C$6:$K$35,9,FALSE))</f>
        <v/>
      </c>
      <c r="AF26" s="555" t="str">
        <f>IF(AF25="","",VLOOKUP(AF25,'[6]シフト記号表（勤務時間帯）'!$C$6:$K$35,9,FALSE))</f>
        <v/>
      </c>
      <c r="AG26" s="553" t="str">
        <f>IF(AG25="","",VLOOKUP(AG25,'[6]シフト記号表（勤務時間帯）'!$C$6:$K$35,9,FALSE))</f>
        <v/>
      </c>
      <c r="AH26" s="554" t="str">
        <f>IF(AH25="","",VLOOKUP(AH25,'[6]シフト記号表（勤務時間帯）'!$C$6:$K$35,9,FALSE))</f>
        <v/>
      </c>
      <c r="AI26" s="554" t="str">
        <f>IF(AI25="","",VLOOKUP(AI25,'[6]シフト記号表（勤務時間帯）'!$C$6:$K$35,9,FALSE))</f>
        <v/>
      </c>
      <c r="AJ26" s="554" t="str">
        <f>IF(AJ25="","",VLOOKUP(AJ25,'[6]シフト記号表（勤務時間帯）'!$C$6:$K$35,9,FALSE))</f>
        <v/>
      </c>
      <c r="AK26" s="554" t="str">
        <f>IF(AK25="","",VLOOKUP(AK25,'[6]シフト記号表（勤務時間帯）'!$C$6:$K$35,9,FALSE))</f>
        <v/>
      </c>
      <c r="AL26" s="554" t="str">
        <f>IF(AL25="","",VLOOKUP(AL25,'[6]シフト記号表（勤務時間帯）'!$C$6:$K$35,9,FALSE))</f>
        <v/>
      </c>
      <c r="AM26" s="555" t="str">
        <f>IF(AM25="","",VLOOKUP(AM25,'[6]シフト記号表（勤務時間帯）'!$C$6:$K$35,9,FALSE))</f>
        <v/>
      </c>
      <c r="AN26" s="553" t="str">
        <f>IF(AN25="","",VLOOKUP(AN25,'[6]シフト記号表（勤務時間帯）'!$C$6:$K$35,9,FALSE))</f>
        <v/>
      </c>
      <c r="AO26" s="554" t="str">
        <f>IF(AO25="","",VLOOKUP(AO25,'[6]シフト記号表（勤務時間帯）'!$C$6:$K$35,9,FALSE))</f>
        <v/>
      </c>
      <c r="AP26" s="554" t="str">
        <f>IF(AP25="","",VLOOKUP(AP25,'[6]シフト記号表（勤務時間帯）'!$C$6:$K$35,9,FALSE))</f>
        <v/>
      </c>
      <c r="AQ26" s="554" t="str">
        <f>IF(AQ25="","",VLOOKUP(AQ25,'[6]シフト記号表（勤務時間帯）'!$C$6:$K$35,9,FALSE))</f>
        <v/>
      </c>
      <c r="AR26" s="554" t="str">
        <f>IF(AR25="","",VLOOKUP(AR25,'[6]シフト記号表（勤務時間帯）'!$C$6:$K$35,9,FALSE))</f>
        <v/>
      </c>
      <c r="AS26" s="554" t="str">
        <f>IF(AS25="","",VLOOKUP(AS25,'[6]シフト記号表（勤務時間帯）'!$C$6:$K$35,9,FALSE))</f>
        <v/>
      </c>
      <c r="AT26" s="555" t="str">
        <f>IF(AT25="","",VLOOKUP(AT25,'[6]シフト記号表（勤務時間帯）'!$C$6:$K$35,9,FALSE))</f>
        <v/>
      </c>
      <c r="AU26" s="553" t="str">
        <f>IF(AU25="","",VLOOKUP(AU25,'[6]シフト記号表（勤務時間帯）'!$C$6:$K$35,9,FALSE))</f>
        <v/>
      </c>
      <c r="AV26" s="554" t="str">
        <f>IF(AV25="","",VLOOKUP(AV25,'[6]シフト記号表（勤務時間帯）'!$C$6:$K$35,9,FALSE))</f>
        <v/>
      </c>
      <c r="AW26" s="554" t="str">
        <f>IF(AW25="","",VLOOKUP(AW25,'[6]シフト記号表（勤務時間帯）'!$C$6:$K$35,9,FALSE))</f>
        <v/>
      </c>
      <c r="AX26" s="2241">
        <f>IF($BB$3="４週",SUM(S26:AT26),IF($BB$3="暦月",SUM(S26:AW26),""))</f>
        <v>0</v>
      </c>
      <c r="AY26" s="2242"/>
      <c r="AZ26" s="2243">
        <f>IF($BB$3="４週",AX26/4,IF($BB$3="暦月",'様式1-9'!AX26/('様式1-9'!$BB$8/7),""))</f>
        <v>0</v>
      </c>
      <c r="BA26" s="2244"/>
      <c r="BB26" s="2043"/>
      <c r="BC26" s="2044"/>
      <c r="BD26" s="2044"/>
      <c r="BE26" s="2044"/>
      <c r="BF26" s="2045"/>
    </row>
    <row r="27" spans="2:58" ht="20.25" customHeight="1" x14ac:dyDescent="0.15">
      <c r="B27" s="2180"/>
      <c r="C27" s="2187"/>
      <c r="D27" s="2188"/>
      <c r="E27" s="2189"/>
      <c r="F27" s="552">
        <f>C25</f>
        <v>0</v>
      </c>
      <c r="G27" s="2256"/>
      <c r="H27" s="2438"/>
      <c r="I27" s="2439"/>
      <c r="J27" s="2439"/>
      <c r="K27" s="2440"/>
      <c r="L27" s="2261"/>
      <c r="M27" s="2262"/>
      <c r="N27" s="2262"/>
      <c r="O27" s="2263"/>
      <c r="P27" s="2245" t="s">
        <v>742</v>
      </c>
      <c r="Q27" s="2246"/>
      <c r="R27" s="2247"/>
      <c r="S27" s="557" t="str">
        <f>IF(S25="","",VLOOKUP(S25,'[6]シフト記号表（勤務時間帯）'!$C$6:$U$35,19,FALSE))</f>
        <v/>
      </c>
      <c r="T27" s="558" t="str">
        <f>IF(T25="","",VLOOKUP(T25,'[6]シフト記号表（勤務時間帯）'!$C$6:$U$35,19,FALSE))</f>
        <v/>
      </c>
      <c r="U27" s="558" t="str">
        <f>IF(U25="","",VLOOKUP(U25,'[6]シフト記号表（勤務時間帯）'!$C$6:$U$35,19,FALSE))</f>
        <v/>
      </c>
      <c r="V27" s="558" t="str">
        <f>IF(V25="","",VLOOKUP(V25,'[6]シフト記号表（勤務時間帯）'!$C$6:$U$35,19,FALSE))</f>
        <v/>
      </c>
      <c r="W27" s="558" t="str">
        <f>IF(W25="","",VLOOKUP(W25,'[6]シフト記号表（勤務時間帯）'!$C$6:$U$35,19,FALSE))</f>
        <v/>
      </c>
      <c r="X27" s="558" t="str">
        <f>IF(X25="","",VLOOKUP(X25,'[6]シフト記号表（勤務時間帯）'!$C$6:$U$35,19,FALSE))</f>
        <v/>
      </c>
      <c r="Y27" s="559" t="str">
        <f>IF(Y25="","",VLOOKUP(Y25,'[6]シフト記号表（勤務時間帯）'!$C$6:$U$35,19,FALSE))</f>
        <v/>
      </c>
      <c r="Z27" s="557" t="str">
        <f>IF(Z25="","",VLOOKUP(Z25,'[6]シフト記号表（勤務時間帯）'!$C$6:$U$35,19,FALSE))</f>
        <v/>
      </c>
      <c r="AA27" s="558" t="str">
        <f>IF(AA25="","",VLOOKUP(AA25,'[6]シフト記号表（勤務時間帯）'!$C$6:$U$35,19,FALSE))</f>
        <v/>
      </c>
      <c r="AB27" s="558" t="str">
        <f>IF(AB25="","",VLOOKUP(AB25,'[6]シフト記号表（勤務時間帯）'!$C$6:$U$35,19,FALSE))</f>
        <v/>
      </c>
      <c r="AC27" s="558" t="str">
        <f>IF(AC25="","",VLOOKUP(AC25,'[6]シフト記号表（勤務時間帯）'!$C$6:$U$35,19,FALSE))</f>
        <v/>
      </c>
      <c r="AD27" s="558" t="str">
        <f>IF(AD25="","",VLOOKUP(AD25,'[6]シフト記号表（勤務時間帯）'!$C$6:$U$35,19,FALSE))</f>
        <v/>
      </c>
      <c r="AE27" s="558" t="str">
        <f>IF(AE25="","",VLOOKUP(AE25,'[6]シフト記号表（勤務時間帯）'!$C$6:$U$35,19,FALSE))</f>
        <v/>
      </c>
      <c r="AF27" s="559" t="str">
        <f>IF(AF25="","",VLOOKUP(AF25,'[6]シフト記号表（勤務時間帯）'!$C$6:$U$35,19,FALSE))</f>
        <v/>
      </c>
      <c r="AG27" s="557" t="str">
        <f>IF(AG25="","",VLOOKUP(AG25,'[6]シフト記号表（勤務時間帯）'!$C$6:$U$35,19,FALSE))</f>
        <v/>
      </c>
      <c r="AH27" s="558" t="str">
        <f>IF(AH25="","",VLOOKUP(AH25,'[6]シフト記号表（勤務時間帯）'!$C$6:$U$35,19,FALSE))</f>
        <v/>
      </c>
      <c r="AI27" s="558" t="str">
        <f>IF(AI25="","",VLOOKUP(AI25,'[6]シフト記号表（勤務時間帯）'!$C$6:$U$35,19,FALSE))</f>
        <v/>
      </c>
      <c r="AJ27" s="558" t="str">
        <f>IF(AJ25="","",VLOOKUP(AJ25,'[6]シフト記号表（勤務時間帯）'!$C$6:$U$35,19,FALSE))</f>
        <v/>
      </c>
      <c r="AK27" s="558" t="str">
        <f>IF(AK25="","",VLOOKUP(AK25,'[6]シフト記号表（勤務時間帯）'!$C$6:$U$35,19,FALSE))</f>
        <v/>
      </c>
      <c r="AL27" s="558" t="str">
        <f>IF(AL25="","",VLOOKUP(AL25,'[6]シフト記号表（勤務時間帯）'!$C$6:$U$35,19,FALSE))</f>
        <v/>
      </c>
      <c r="AM27" s="559" t="str">
        <f>IF(AM25="","",VLOOKUP(AM25,'[6]シフト記号表（勤務時間帯）'!$C$6:$U$35,19,FALSE))</f>
        <v/>
      </c>
      <c r="AN27" s="557" t="str">
        <f>IF(AN25="","",VLOOKUP(AN25,'[6]シフト記号表（勤務時間帯）'!$C$6:$U$35,19,FALSE))</f>
        <v/>
      </c>
      <c r="AO27" s="558" t="str">
        <f>IF(AO25="","",VLOOKUP(AO25,'[6]シフト記号表（勤務時間帯）'!$C$6:$U$35,19,FALSE))</f>
        <v/>
      </c>
      <c r="AP27" s="558" t="str">
        <f>IF(AP25="","",VLOOKUP(AP25,'[6]シフト記号表（勤務時間帯）'!$C$6:$U$35,19,FALSE))</f>
        <v/>
      </c>
      <c r="AQ27" s="558" t="str">
        <f>IF(AQ25="","",VLOOKUP(AQ25,'[6]シフト記号表（勤務時間帯）'!$C$6:$U$35,19,FALSE))</f>
        <v/>
      </c>
      <c r="AR27" s="558" t="str">
        <f>IF(AR25="","",VLOOKUP(AR25,'[6]シフト記号表（勤務時間帯）'!$C$6:$U$35,19,FALSE))</f>
        <v/>
      </c>
      <c r="AS27" s="558" t="str">
        <f>IF(AS25="","",VLOOKUP(AS25,'[6]シフト記号表（勤務時間帯）'!$C$6:$U$35,19,FALSE))</f>
        <v/>
      </c>
      <c r="AT27" s="559" t="str">
        <f>IF(AT25="","",VLOOKUP(AT25,'[6]シフト記号表（勤務時間帯）'!$C$6:$U$35,19,FALSE))</f>
        <v/>
      </c>
      <c r="AU27" s="557" t="str">
        <f>IF(AU25="","",VLOOKUP(AU25,'[6]シフト記号表（勤務時間帯）'!$C$6:$U$35,19,FALSE))</f>
        <v/>
      </c>
      <c r="AV27" s="558" t="str">
        <f>IF(AV25="","",VLOOKUP(AV25,'[6]シフト記号表（勤務時間帯）'!$C$6:$U$35,19,FALSE))</f>
        <v/>
      </c>
      <c r="AW27" s="558" t="str">
        <f>IF(AW25="","",VLOOKUP(AW25,'[6]シフト記号表（勤務時間帯）'!$C$6:$U$35,19,FALSE))</f>
        <v/>
      </c>
      <c r="AX27" s="2248">
        <f>IF($BB$3="４週",SUM(S27:AT27),IF($BB$3="暦月",SUM(S27:AW27),""))</f>
        <v>0</v>
      </c>
      <c r="AY27" s="2249"/>
      <c r="AZ27" s="2250">
        <f>IF($BB$3="４週",AX27/4,IF($BB$3="暦月",'様式1-9'!AX27/('様式1-9'!$BB$8/7),""))</f>
        <v>0</v>
      </c>
      <c r="BA27" s="2251"/>
      <c r="BB27" s="2129"/>
      <c r="BC27" s="2130"/>
      <c r="BD27" s="2130"/>
      <c r="BE27" s="2130"/>
      <c r="BF27" s="2131"/>
    </row>
    <row r="28" spans="2:58" ht="20.25" customHeight="1" x14ac:dyDescent="0.15">
      <c r="B28" s="2180">
        <f>B25+1</f>
        <v>3</v>
      </c>
      <c r="C28" s="2121"/>
      <c r="D28" s="2126"/>
      <c r="E28" s="2122"/>
      <c r="F28" s="560"/>
      <c r="G28" s="2255"/>
      <c r="H28" s="2441"/>
      <c r="I28" s="2439"/>
      <c r="J28" s="2439"/>
      <c r="K28" s="2440"/>
      <c r="L28" s="2258"/>
      <c r="M28" s="2259"/>
      <c r="N28" s="2259"/>
      <c r="O28" s="2260"/>
      <c r="P28" s="2264" t="s">
        <v>740</v>
      </c>
      <c r="Q28" s="2265"/>
      <c r="R28" s="2266"/>
      <c r="S28" s="549"/>
      <c r="T28" s="550"/>
      <c r="U28" s="550"/>
      <c r="V28" s="550"/>
      <c r="W28" s="550"/>
      <c r="X28" s="550"/>
      <c r="Y28" s="551"/>
      <c r="Z28" s="549"/>
      <c r="AA28" s="550"/>
      <c r="AB28" s="550"/>
      <c r="AC28" s="550"/>
      <c r="AD28" s="550"/>
      <c r="AE28" s="550"/>
      <c r="AF28" s="551"/>
      <c r="AG28" s="549"/>
      <c r="AH28" s="550"/>
      <c r="AI28" s="550"/>
      <c r="AJ28" s="550"/>
      <c r="AK28" s="550"/>
      <c r="AL28" s="550"/>
      <c r="AM28" s="551"/>
      <c r="AN28" s="549"/>
      <c r="AO28" s="550"/>
      <c r="AP28" s="550"/>
      <c r="AQ28" s="550"/>
      <c r="AR28" s="550"/>
      <c r="AS28" s="550"/>
      <c r="AT28" s="551"/>
      <c r="AU28" s="549"/>
      <c r="AV28" s="550"/>
      <c r="AW28" s="550"/>
      <c r="AX28" s="2267"/>
      <c r="AY28" s="2268"/>
      <c r="AZ28" s="2269"/>
      <c r="BA28" s="2270"/>
      <c r="BB28" s="2118"/>
      <c r="BC28" s="2119"/>
      <c r="BD28" s="2119"/>
      <c r="BE28" s="2119"/>
      <c r="BF28" s="2120"/>
    </row>
    <row r="29" spans="2:58" ht="20.25" customHeight="1" x14ac:dyDescent="0.15">
      <c r="B29" s="2180"/>
      <c r="C29" s="2053"/>
      <c r="D29" s="2062"/>
      <c r="E29" s="2054"/>
      <c r="F29" s="552"/>
      <c r="G29" s="2191"/>
      <c r="H29" s="2438"/>
      <c r="I29" s="2439"/>
      <c r="J29" s="2439"/>
      <c r="K29" s="2440"/>
      <c r="L29" s="2201"/>
      <c r="M29" s="2202"/>
      <c r="N29" s="2202"/>
      <c r="O29" s="2203"/>
      <c r="P29" s="2238" t="s">
        <v>741</v>
      </c>
      <c r="Q29" s="2239"/>
      <c r="R29" s="2240"/>
      <c r="S29" s="553" t="str">
        <f>IF(S28="","",VLOOKUP(S28,'[6]シフト記号表（勤務時間帯）'!$C$6:$K$35,9,FALSE))</f>
        <v/>
      </c>
      <c r="T29" s="554" t="str">
        <f>IF(T28="","",VLOOKUP(T28,'[6]シフト記号表（勤務時間帯）'!$C$6:$K$35,9,FALSE))</f>
        <v/>
      </c>
      <c r="U29" s="554" t="str">
        <f>IF(U28="","",VLOOKUP(U28,'[6]シフト記号表（勤務時間帯）'!$C$6:$K$35,9,FALSE))</f>
        <v/>
      </c>
      <c r="V29" s="554" t="str">
        <f>IF(V28="","",VLOOKUP(V28,'[6]シフト記号表（勤務時間帯）'!$C$6:$K$35,9,FALSE))</f>
        <v/>
      </c>
      <c r="W29" s="554" t="str">
        <f>IF(W28="","",VLOOKUP(W28,'[6]シフト記号表（勤務時間帯）'!$C$6:$K$35,9,FALSE))</f>
        <v/>
      </c>
      <c r="X29" s="554" t="str">
        <f>IF(X28="","",VLOOKUP(X28,'[6]シフト記号表（勤務時間帯）'!$C$6:$K$35,9,FALSE))</f>
        <v/>
      </c>
      <c r="Y29" s="555" t="str">
        <f>IF(Y28="","",VLOOKUP(Y28,'[6]シフト記号表（勤務時間帯）'!$C$6:$K$35,9,FALSE))</f>
        <v/>
      </c>
      <c r="Z29" s="553" t="str">
        <f>IF(Z28="","",VLOOKUP(Z28,'[6]シフト記号表（勤務時間帯）'!$C$6:$K$35,9,FALSE))</f>
        <v/>
      </c>
      <c r="AA29" s="554" t="str">
        <f>IF(AA28="","",VLOOKUP(AA28,'[6]シフト記号表（勤務時間帯）'!$C$6:$K$35,9,FALSE))</f>
        <v/>
      </c>
      <c r="AB29" s="554" t="str">
        <f>IF(AB28="","",VLOOKUP(AB28,'[6]シフト記号表（勤務時間帯）'!$C$6:$K$35,9,FALSE))</f>
        <v/>
      </c>
      <c r="AC29" s="554" t="str">
        <f>IF(AC28="","",VLOOKUP(AC28,'[6]シフト記号表（勤務時間帯）'!$C$6:$K$35,9,FALSE))</f>
        <v/>
      </c>
      <c r="AD29" s="554" t="str">
        <f>IF(AD28="","",VLOOKUP(AD28,'[6]シフト記号表（勤務時間帯）'!$C$6:$K$35,9,FALSE))</f>
        <v/>
      </c>
      <c r="AE29" s="554" t="str">
        <f>IF(AE28="","",VLOOKUP(AE28,'[6]シフト記号表（勤務時間帯）'!$C$6:$K$35,9,FALSE))</f>
        <v/>
      </c>
      <c r="AF29" s="555" t="str">
        <f>IF(AF28="","",VLOOKUP(AF28,'[6]シフト記号表（勤務時間帯）'!$C$6:$K$35,9,FALSE))</f>
        <v/>
      </c>
      <c r="AG29" s="553" t="str">
        <f>IF(AG28="","",VLOOKUP(AG28,'[6]シフト記号表（勤務時間帯）'!$C$6:$K$35,9,FALSE))</f>
        <v/>
      </c>
      <c r="AH29" s="554" t="str">
        <f>IF(AH28="","",VLOOKUP(AH28,'[6]シフト記号表（勤務時間帯）'!$C$6:$K$35,9,FALSE))</f>
        <v/>
      </c>
      <c r="AI29" s="554" t="str">
        <f>IF(AI28="","",VLOOKUP(AI28,'[6]シフト記号表（勤務時間帯）'!$C$6:$K$35,9,FALSE))</f>
        <v/>
      </c>
      <c r="AJ29" s="554" t="str">
        <f>IF(AJ28="","",VLOOKUP(AJ28,'[6]シフト記号表（勤務時間帯）'!$C$6:$K$35,9,FALSE))</f>
        <v/>
      </c>
      <c r="AK29" s="554" t="str">
        <f>IF(AK28="","",VLOOKUP(AK28,'[6]シフト記号表（勤務時間帯）'!$C$6:$K$35,9,FALSE))</f>
        <v/>
      </c>
      <c r="AL29" s="554" t="str">
        <f>IF(AL28="","",VLOOKUP(AL28,'[6]シフト記号表（勤務時間帯）'!$C$6:$K$35,9,FALSE))</f>
        <v/>
      </c>
      <c r="AM29" s="555" t="str">
        <f>IF(AM28="","",VLOOKUP(AM28,'[6]シフト記号表（勤務時間帯）'!$C$6:$K$35,9,FALSE))</f>
        <v/>
      </c>
      <c r="AN29" s="553" t="str">
        <f>IF(AN28="","",VLOOKUP(AN28,'[6]シフト記号表（勤務時間帯）'!$C$6:$K$35,9,FALSE))</f>
        <v/>
      </c>
      <c r="AO29" s="554" t="str">
        <f>IF(AO28="","",VLOOKUP(AO28,'[6]シフト記号表（勤務時間帯）'!$C$6:$K$35,9,FALSE))</f>
        <v/>
      </c>
      <c r="AP29" s="554" t="str">
        <f>IF(AP28="","",VLOOKUP(AP28,'[6]シフト記号表（勤務時間帯）'!$C$6:$K$35,9,FALSE))</f>
        <v/>
      </c>
      <c r="AQ29" s="554" t="str">
        <f>IF(AQ28="","",VLOOKUP(AQ28,'[6]シフト記号表（勤務時間帯）'!$C$6:$K$35,9,FALSE))</f>
        <v/>
      </c>
      <c r="AR29" s="554" t="str">
        <f>IF(AR28="","",VLOOKUP(AR28,'[6]シフト記号表（勤務時間帯）'!$C$6:$K$35,9,FALSE))</f>
        <v/>
      </c>
      <c r="AS29" s="554" t="str">
        <f>IF(AS28="","",VLOOKUP(AS28,'[6]シフト記号表（勤務時間帯）'!$C$6:$K$35,9,FALSE))</f>
        <v/>
      </c>
      <c r="AT29" s="555" t="str">
        <f>IF(AT28="","",VLOOKUP(AT28,'[6]シフト記号表（勤務時間帯）'!$C$6:$K$35,9,FALSE))</f>
        <v/>
      </c>
      <c r="AU29" s="553" t="str">
        <f>IF(AU28="","",VLOOKUP(AU28,'[6]シフト記号表（勤務時間帯）'!$C$6:$K$35,9,FALSE))</f>
        <v/>
      </c>
      <c r="AV29" s="554" t="str">
        <f>IF(AV28="","",VLOOKUP(AV28,'[6]シフト記号表（勤務時間帯）'!$C$6:$K$35,9,FALSE))</f>
        <v/>
      </c>
      <c r="AW29" s="554" t="str">
        <f>IF(AW28="","",VLOOKUP(AW28,'[6]シフト記号表（勤務時間帯）'!$C$6:$K$35,9,FALSE))</f>
        <v/>
      </c>
      <c r="AX29" s="2241">
        <f>IF($BB$3="４週",SUM(S29:AT29),IF($BB$3="暦月",SUM(S29:AW29),""))</f>
        <v>0</v>
      </c>
      <c r="AY29" s="2242"/>
      <c r="AZ29" s="2243">
        <f>IF($BB$3="４週",AX29/4,IF($BB$3="暦月",'様式1-9'!AX29/('様式1-9'!$BB$8/7),""))</f>
        <v>0</v>
      </c>
      <c r="BA29" s="2244"/>
      <c r="BB29" s="2043"/>
      <c r="BC29" s="2044"/>
      <c r="BD29" s="2044"/>
      <c r="BE29" s="2044"/>
      <c r="BF29" s="2045"/>
    </row>
    <row r="30" spans="2:58" ht="20.25" customHeight="1" x14ac:dyDescent="0.15">
      <c r="B30" s="2180"/>
      <c r="C30" s="2135"/>
      <c r="D30" s="2140"/>
      <c r="E30" s="2136"/>
      <c r="F30" s="552">
        <f>C28</f>
        <v>0</v>
      </c>
      <c r="G30" s="2256"/>
      <c r="H30" s="2438"/>
      <c r="I30" s="2439"/>
      <c r="J30" s="2439"/>
      <c r="K30" s="2440"/>
      <c r="L30" s="2261"/>
      <c r="M30" s="2262"/>
      <c r="N30" s="2262"/>
      <c r="O30" s="2263"/>
      <c r="P30" s="2245" t="s">
        <v>742</v>
      </c>
      <c r="Q30" s="2246"/>
      <c r="R30" s="2247"/>
      <c r="S30" s="557" t="str">
        <f>IF(S28="","",VLOOKUP(S28,'[6]シフト記号表（勤務時間帯）'!$C$6:$U$35,19,FALSE))</f>
        <v/>
      </c>
      <c r="T30" s="558" t="str">
        <f>IF(T28="","",VLOOKUP(T28,'[6]シフト記号表（勤務時間帯）'!$C$6:$U$35,19,FALSE))</f>
        <v/>
      </c>
      <c r="U30" s="558" t="str">
        <f>IF(U28="","",VLOOKUP(U28,'[6]シフト記号表（勤務時間帯）'!$C$6:$U$35,19,FALSE))</f>
        <v/>
      </c>
      <c r="V30" s="558" t="str">
        <f>IF(V28="","",VLOOKUP(V28,'[6]シフト記号表（勤務時間帯）'!$C$6:$U$35,19,FALSE))</f>
        <v/>
      </c>
      <c r="W30" s="558" t="str">
        <f>IF(W28="","",VLOOKUP(W28,'[6]シフト記号表（勤務時間帯）'!$C$6:$U$35,19,FALSE))</f>
        <v/>
      </c>
      <c r="X30" s="558" t="str">
        <f>IF(X28="","",VLOOKUP(X28,'[6]シフト記号表（勤務時間帯）'!$C$6:$U$35,19,FALSE))</f>
        <v/>
      </c>
      <c r="Y30" s="559" t="str">
        <f>IF(Y28="","",VLOOKUP(Y28,'[6]シフト記号表（勤務時間帯）'!$C$6:$U$35,19,FALSE))</f>
        <v/>
      </c>
      <c r="Z30" s="557" t="str">
        <f>IF(Z28="","",VLOOKUP(Z28,'[6]シフト記号表（勤務時間帯）'!$C$6:$U$35,19,FALSE))</f>
        <v/>
      </c>
      <c r="AA30" s="558" t="str">
        <f>IF(AA28="","",VLOOKUP(AA28,'[6]シフト記号表（勤務時間帯）'!$C$6:$U$35,19,FALSE))</f>
        <v/>
      </c>
      <c r="AB30" s="558" t="str">
        <f>IF(AB28="","",VLOOKUP(AB28,'[6]シフト記号表（勤務時間帯）'!$C$6:$U$35,19,FALSE))</f>
        <v/>
      </c>
      <c r="AC30" s="558" t="str">
        <f>IF(AC28="","",VLOOKUP(AC28,'[6]シフト記号表（勤務時間帯）'!$C$6:$U$35,19,FALSE))</f>
        <v/>
      </c>
      <c r="AD30" s="558" t="str">
        <f>IF(AD28="","",VLOOKUP(AD28,'[6]シフト記号表（勤務時間帯）'!$C$6:$U$35,19,FALSE))</f>
        <v/>
      </c>
      <c r="AE30" s="558" t="str">
        <f>IF(AE28="","",VLOOKUP(AE28,'[6]シフト記号表（勤務時間帯）'!$C$6:$U$35,19,FALSE))</f>
        <v/>
      </c>
      <c r="AF30" s="559" t="str">
        <f>IF(AF28="","",VLOOKUP(AF28,'[6]シフト記号表（勤務時間帯）'!$C$6:$U$35,19,FALSE))</f>
        <v/>
      </c>
      <c r="AG30" s="557" t="str">
        <f>IF(AG28="","",VLOOKUP(AG28,'[6]シフト記号表（勤務時間帯）'!$C$6:$U$35,19,FALSE))</f>
        <v/>
      </c>
      <c r="AH30" s="558" t="str">
        <f>IF(AH28="","",VLOOKUP(AH28,'[6]シフト記号表（勤務時間帯）'!$C$6:$U$35,19,FALSE))</f>
        <v/>
      </c>
      <c r="AI30" s="558" t="str">
        <f>IF(AI28="","",VLOOKUP(AI28,'[6]シフト記号表（勤務時間帯）'!$C$6:$U$35,19,FALSE))</f>
        <v/>
      </c>
      <c r="AJ30" s="558" t="str">
        <f>IF(AJ28="","",VLOOKUP(AJ28,'[6]シフト記号表（勤務時間帯）'!$C$6:$U$35,19,FALSE))</f>
        <v/>
      </c>
      <c r="AK30" s="558" t="str">
        <f>IF(AK28="","",VLOOKUP(AK28,'[6]シフト記号表（勤務時間帯）'!$C$6:$U$35,19,FALSE))</f>
        <v/>
      </c>
      <c r="AL30" s="558" t="str">
        <f>IF(AL28="","",VLOOKUP(AL28,'[6]シフト記号表（勤務時間帯）'!$C$6:$U$35,19,FALSE))</f>
        <v/>
      </c>
      <c r="AM30" s="559" t="str">
        <f>IF(AM28="","",VLOOKUP(AM28,'[6]シフト記号表（勤務時間帯）'!$C$6:$U$35,19,FALSE))</f>
        <v/>
      </c>
      <c r="AN30" s="557" t="str">
        <f>IF(AN28="","",VLOOKUP(AN28,'[6]シフト記号表（勤務時間帯）'!$C$6:$U$35,19,FALSE))</f>
        <v/>
      </c>
      <c r="AO30" s="558" t="str">
        <f>IF(AO28="","",VLOOKUP(AO28,'[6]シフト記号表（勤務時間帯）'!$C$6:$U$35,19,FALSE))</f>
        <v/>
      </c>
      <c r="AP30" s="558" t="str">
        <f>IF(AP28="","",VLOOKUP(AP28,'[6]シフト記号表（勤務時間帯）'!$C$6:$U$35,19,FALSE))</f>
        <v/>
      </c>
      <c r="AQ30" s="558" t="str">
        <f>IF(AQ28="","",VLOOKUP(AQ28,'[6]シフト記号表（勤務時間帯）'!$C$6:$U$35,19,FALSE))</f>
        <v/>
      </c>
      <c r="AR30" s="558" t="str">
        <f>IF(AR28="","",VLOOKUP(AR28,'[6]シフト記号表（勤務時間帯）'!$C$6:$U$35,19,FALSE))</f>
        <v/>
      </c>
      <c r="AS30" s="558" t="str">
        <f>IF(AS28="","",VLOOKUP(AS28,'[6]シフト記号表（勤務時間帯）'!$C$6:$U$35,19,FALSE))</f>
        <v/>
      </c>
      <c r="AT30" s="559" t="str">
        <f>IF(AT28="","",VLOOKUP(AT28,'[6]シフト記号表（勤務時間帯）'!$C$6:$U$35,19,FALSE))</f>
        <v/>
      </c>
      <c r="AU30" s="557" t="str">
        <f>IF(AU28="","",VLOOKUP(AU28,'[6]シフト記号表（勤務時間帯）'!$C$6:$U$35,19,FALSE))</f>
        <v/>
      </c>
      <c r="AV30" s="558" t="str">
        <f>IF(AV28="","",VLOOKUP(AV28,'[6]シフト記号表（勤務時間帯）'!$C$6:$U$35,19,FALSE))</f>
        <v/>
      </c>
      <c r="AW30" s="558" t="str">
        <f>IF(AW28="","",VLOOKUP(AW28,'[6]シフト記号表（勤務時間帯）'!$C$6:$U$35,19,FALSE))</f>
        <v/>
      </c>
      <c r="AX30" s="2248">
        <f>IF($BB$3="４週",SUM(S30:AT30),IF($BB$3="暦月",SUM(S30:AW30),""))</f>
        <v>0</v>
      </c>
      <c r="AY30" s="2249"/>
      <c r="AZ30" s="2250">
        <f>IF($BB$3="４週",AX30/4,IF($BB$3="暦月",'様式1-9'!AX30/('様式1-9'!$BB$8/7),""))</f>
        <v>0</v>
      </c>
      <c r="BA30" s="2251"/>
      <c r="BB30" s="2129"/>
      <c r="BC30" s="2130"/>
      <c r="BD30" s="2130"/>
      <c r="BE30" s="2130"/>
      <c r="BF30" s="2131"/>
    </row>
    <row r="31" spans="2:58" ht="20.25" customHeight="1" x14ac:dyDescent="0.15">
      <c r="B31" s="2180">
        <f>B28+1</f>
        <v>4</v>
      </c>
      <c r="C31" s="2121"/>
      <c r="D31" s="2126"/>
      <c r="E31" s="2122"/>
      <c r="F31" s="560"/>
      <c r="G31" s="2255"/>
      <c r="H31" s="2441"/>
      <c r="I31" s="2439"/>
      <c r="J31" s="2439"/>
      <c r="K31" s="2440"/>
      <c r="L31" s="2258"/>
      <c r="M31" s="2259"/>
      <c r="N31" s="2259"/>
      <c r="O31" s="2260"/>
      <c r="P31" s="2264" t="s">
        <v>740</v>
      </c>
      <c r="Q31" s="2265"/>
      <c r="R31" s="2266"/>
      <c r="S31" s="549"/>
      <c r="T31" s="550"/>
      <c r="U31" s="550"/>
      <c r="V31" s="550"/>
      <c r="W31" s="550"/>
      <c r="X31" s="550"/>
      <c r="Y31" s="551"/>
      <c r="Z31" s="549"/>
      <c r="AA31" s="550"/>
      <c r="AB31" s="550"/>
      <c r="AC31" s="550"/>
      <c r="AD31" s="550"/>
      <c r="AE31" s="550"/>
      <c r="AF31" s="551"/>
      <c r="AG31" s="549"/>
      <c r="AH31" s="550"/>
      <c r="AI31" s="550"/>
      <c r="AJ31" s="550"/>
      <c r="AK31" s="550"/>
      <c r="AL31" s="550"/>
      <c r="AM31" s="551"/>
      <c r="AN31" s="549"/>
      <c r="AO31" s="550"/>
      <c r="AP31" s="550"/>
      <c r="AQ31" s="550"/>
      <c r="AR31" s="550"/>
      <c r="AS31" s="550"/>
      <c r="AT31" s="551"/>
      <c r="AU31" s="549"/>
      <c r="AV31" s="550"/>
      <c r="AW31" s="550"/>
      <c r="AX31" s="2267"/>
      <c r="AY31" s="2268"/>
      <c r="AZ31" s="2269"/>
      <c r="BA31" s="2270"/>
      <c r="BB31" s="2118"/>
      <c r="BC31" s="2119"/>
      <c r="BD31" s="2119"/>
      <c r="BE31" s="2119"/>
      <c r="BF31" s="2120"/>
    </row>
    <row r="32" spans="2:58" ht="20.25" customHeight="1" x14ac:dyDescent="0.15">
      <c r="B32" s="2180"/>
      <c r="C32" s="2053"/>
      <c r="D32" s="2062"/>
      <c r="E32" s="2054"/>
      <c r="F32" s="552"/>
      <c r="G32" s="2191"/>
      <c r="H32" s="2438"/>
      <c r="I32" s="2439"/>
      <c r="J32" s="2439"/>
      <c r="K32" s="2440"/>
      <c r="L32" s="2201"/>
      <c r="M32" s="2202"/>
      <c r="N32" s="2202"/>
      <c r="O32" s="2203"/>
      <c r="P32" s="2238" t="s">
        <v>741</v>
      </c>
      <c r="Q32" s="2239"/>
      <c r="R32" s="2240"/>
      <c r="S32" s="553" t="str">
        <f>IF(S31="","",VLOOKUP(S31,'[6]シフト記号表（勤務時間帯）'!$C$6:$K$35,9,FALSE))</f>
        <v/>
      </c>
      <c r="T32" s="554" t="str">
        <f>IF(T31="","",VLOOKUP(T31,'[6]シフト記号表（勤務時間帯）'!$C$6:$K$35,9,FALSE))</f>
        <v/>
      </c>
      <c r="U32" s="554" t="str">
        <f>IF(U31="","",VLOOKUP(U31,'[6]シフト記号表（勤務時間帯）'!$C$6:$K$35,9,FALSE))</f>
        <v/>
      </c>
      <c r="V32" s="554" t="str">
        <f>IF(V31="","",VLOOKUP(V31,'[6]シフト記号表（勤務時間帯）'!$C$6:$K$35,9,FALSE))</f>
        <v/>
      </c>
      <c r="W32" s="554" t="str">
        <f>IF(W31="","",VLOOKUP(W31,'[6]シフト記号表（勤務時間帯）'!$C$6:$K$35,9,FALSE))</f>
        <v/>
      </c>
      <c r="X32" s="554" t="str">
        <f>IF(X31="","",VLOOKUP(X31,'[6]シフト記号表（勤務時間帯）'!$C$6:$K$35,9,FALSE))</f>
        <v/>
      </c>
      <c r="Y32" s="555" t="str">
        <f>IF(Y31="","",VLOOKUP(Y31,'[6]シフト記号表（勤務時間帯）'!$C$6:$K$35,9,FALSE))</f>
        <v/>
      </c>
      <c r="Z32" s="553" t="str">
        <f>IF(Z31="","",VLOOKUP(Z31,'[6]シフト記号表（勤務時間帯）'!$C$6:$K$35,9,FALSE))</f>
        <v/>
      </c>
      <c r="AA32" s="554" t="str">
        <f>IF(AA31="","",VLOOKUP(AA31,'[6]シフト記号表（勤務時間帯）'!$C$6:$K$35,9,FALSE))</f>
        <v/>
      </c>
      <c r="AB32" s="554" t="str">
        <f>IF(AB31="","",VLOOKUP(AB31,'[6]シフト記号表（勤務時間帯）'!$C$6:$K$35,9,FALSE))</f>
        <v/>
      </c>
      <c r="AC32" s="554" t="str">
        <f>IF(AC31="","",VLOOKUP(AC31,'[6]シフト記号表（勤務時間帯）'!$C$6:$K$35,9,FALSE))</f>
        <v/>
      </c>
      <c r="AD32" s="554" t="str">
        <f>IF(AD31="","",VLOOKUP(AD31,'[6]シフト記号表（勤務時間帯）'!$C$6:$K$35,9,FALSE))</f>
        <v/>
      </c>
      <c r="AE32" s="554" t="str">
        <f>IF(AE31="","",VLOOKUP(AE31,'[6]シフト記号表（勤務時間帯）'!$C$6:$K$35,9,FALSE))</f>
        <v/>
      </c>
      <c r="AF32" s="555" t="str">
        <f>IF(AF31="","",VLOOKUP(AF31,'[6]シフト記号表（勤務時間帯）'!$C$6:$K$35,9,FALSE))</f>
        <v/>
      </c>
      <c r="AG32" s="553" t="str">
        <f>IF(AG31="","",VLOOKUP(AG31,'[6]シフト記号表（勤務時間帯）'!$C$6:$K$35,9,FALSE))</f>
        <v/>
      </c>
      <c r="AH32" s="554" t="str">
        <f>IF(AH31="","",VLOOKUP(AH31,'[6]シフト記号表（勤務時間帯）'!$C$6:$K$35,9,FALSE))</f>
        <v/>
      </c>
      <c r="AI32" s="554" t="str">
        <f>IF(AI31="","",VLOOKUP(AI31,'[6]シフト記号表（勤務時間帯）'!$C$6:$K$35,9,FALSE))</f>
        <v/>
      </c>
      <c r="AJ32" s="554" t="str">
        <f>IF(AJ31="","",VLOOKUP(AJ31,'[6]シフト記号表（勤務時間帯）'!$C$6:$K$35,9,FALSE))</f>
        <v/>
      </c>
      <c r="AK32" s="554" t="str">
        <f>IF(AK31="","",VLOOKUP(AK31,'[6]シフト記号表（勤務時間帯）'!$C$6:$K$35,9,FALSE))</f>
        <v/>
      </c>
      <c r="AL32" s="554" t="str">
        <f>IF(AL31="","",VLOOKUP(AL31,'[6]シフト記号表（勤務時間帯）'!$C$6:$K$35,9,FALSE))</f>
        <v/>
      </c>
      <c r="AM32" s="555" t="str">
        <f>IF(AM31="","",VLOOKUP(AM31,'[6]シフト記号表（勤務時間帯）'!$C$6:$K$35,9,FALSE))</f>
        <v/>
      </c>
      <c r="AN32" s="553" t="str">
        <f>IF(AN31="","",VLOOKUP(AN31,'[6]シフト記号表（勤務時間帯）'!$C$6:$K$35,9,FALSE))</f>
        <v/>
      </c>
      <c r="AO32" s="554" t="str">
        <f>IF(AO31="","",VLOOKUP(AO31,'[6]シフト記号表（勤務時間帯）'!$C$6:$K$35,9,FALSE))</f>
        <v/>
      </c>
      <c r="AP32" s="554" t="str">
        <f>IF(AP31="","",VLOOKUP(AP31,'[6]シフト記号表（勤務時間帯）'!$C$6:$K$35,9,FALSE))</f>
        <v/>
      </c>
      <c r="AQ32" s="554" t="str">
        <f>IF(AQ31="","",VLOOKUP(AQ31,'[6]シフト記号表（勤務時間帯）'!$C$6:$K$35,9,FALSE))</f>
        <v/>
      </c>
      <c r="AR32" s="554" t="str">
        <f>IF(AR31="","",VLOOKUP(AR31,'[6]シフト記号表（勤務時間帯）'!$C$6:$K$35,9,FALSE))</f>
        <v/>
      </c>
      <c r="AS32" s="554" t="str">
        <f>IF(AS31="","",VLOOKUP(AS31,'[6]シフト記号表（勤務時間帯）'!$C$6:$K$35,9,FALSE))</f>
        <v/>
      </c>
      <c r="AT32" s="555" t="str">
        <f>IF(AT31="","",VLOOKUP(AT31,'[6]シフト記号表（勤務時間帯）'!$C$6:$K$35,9,FALSE))</f>
        <v/>
      </c>
      <c r="AU32" s="553" t="str">
        <f>IF(AU31="","",VLOOKUP(AU31,'[6]シフト記号表（勤務時間帯）'!$C$6:$K$35,9,FALSE))</f>
        <v/>
      </c>
      <c r="AV32" s="554" t="str">
        <f>IF(AV31="","",VLOOKUP(AV31,'[6]シフト記号表（勤務時間帯）'!$C$6:$K$35,9,FALSE))</f>
        <v/>
      </c>
      <c r="AW32" s="554" t="str">
        <f>IF(AW31="","",VLOOKUP(AW31,'[6]シフト記号表（勤務時間帯）'!$C$6:$K$35,9,FALSE))</f>
        <v/>
      </c>
      <c r="AX32" s="2241">
        <f>IF($BB$3="４週",SUM(S32:AT32),IF($BB$3="暦月",SUM(S32:AW32),""))</f>
        <v>0</v>
      </c>
      <c r="AY32" s="2242"/>
      <c r="AZ32" s="2243">
        <f>IF($BB$3="４週",AX32/4,IF($BB$3="暦月",'様式1-9'!AX32/('様式1-9'!$BB$8/7),""))</f>
        <v>0</v>
      </c>
      <c r="BA32" s="2244"/>
      <c r="BB32" s="2043"/>
      <c r="BC32" s="2044"/>
      <c r="BD32" s="2044"/>
      <c r="BE32" s="2044"/>
      <c r="BF32" s="2045"/>
    </row>
    <row r="33" spans="2:58" ht="20.25" customHeight="1" x14ac:dyDescent="0.15">
      <c r="B33" s="2180"/>
      <c r="C33" s="2135"/>
      <c r="D33" s="2140"/>
      <c r="E33" s="2136"/>
      <c r="F33" s="552">
        <f>C31</f>
        <v>0</v>
      </c>
      <c r="G33" s="2256"/>
      <c r="H33" s="2438"/>
      <c r="I33" s="2439"/>
      <c r="J33" s="2439"/>
      <c r="K33" s="2440"/>
      <c r="L33" s="2261"/>
      <c r="M33" s="2262"/>
      <c r="N33" s="2262"/>
      <c r="O33" s="2263"/>
      <c r="P33" s="2245" t="s">
        <v>742</v>
      </c>
      <c r="Q33" s="2246"/>
      <c r="R33" s="2247"/>
      <c r="S33" s="557" t="str">
        <f>IF(S31="","",VLOOKUP(S31,'[6]シフト記号表（勤務時間帯）'!$C$6:$U$35,19,FALSE))</f>
        <v/>
      </c>
      <c r="T33" s="558" t="str">
        <f>IF(T31="","",VLOOKUP(T31,'[6]シフト記号表（勤務時間帯）'!$C$6:$U$35,19,FALSE))</f>
        <v/>
      </c>
      <c r="U33" s="558" t="str">
        <f>IF(U31="","",VLOOKUP(U31,'[6]シフト記号表（勤務時間帯）'!$C$6:$U$35,19,FALSE))</f>
        <v/>
      </c>
      <c r="V33" s="558" t="str">
        <f>IF(V31="","",VLOOKUP(V31,'[6]シフト記号表（勤務時間帯）'!$C$6:$U$35,19,FALSE))</f>
        <v/>
      </c>
      <c r="W33" s="558" t="str">
        <f>IF(W31="","",VLOOKUP(W31,'[6]シフト記号表（勤務時間帯）'!$C$6:$U$35,19,FALSE))</f>
        <v/>
      </c>
      <c r="X33" s="558" t="str">
        <f>IF(X31="","",VLOOKUP(X31,'[6]シフト記号表（勤務時間帯）'!$C$6:$U$35,19,FALSE))</f>
        <v/>
      </c>
      <c r="Y33" s="559" t="str">
        <f>IF(Y31="","",VLOOKUP(Y31,'[6]シフト記号表（勤務時間帯）'!$C$6:$U$35,19,FALSE))</f>
        <v/>
      </c>
      <c r="Z33" s="557" t="str">
        <f>IF(Z31="","",VLOOKUP(Z31,'[6]シフト記号表（勤務時間帯）'!$C$6:$U$35,19,FALSE))</f>
        <v/>
      </c>
      <c r="AA33" s="558" t="str">
        <f>IF(AA31="","",VLOOKUP(AA31,'[6]シフト記号表（勤務時間帯）'!$C$6:$U$35,19,FALSE))</f>
        <v/>
      </c>
      <c r="AB33" s="558" t="str">
        <f>IF(AB31="","",VLOOKUP(AB31,'[6]シフト記号表（勤務時間帯）'!$C$6:$U$35,19,FALSE))</f>
        <v/>
      </c>
      <c r="AC33" s="558" t="str">
        <f>IF(AC31="","",VLOOKUP(AC31,'[6]シフト記号表（勤務時間帯）'!$C$6:$U$35,19,FALSE))</f>
        <v/>
      </c>
      <c r="AD33" s="558" t="str">
        <f>IF(AD31="","",VLOOKUP(AD31,'[6]シフト記号表（勤務時間帯）'!$C$6:$U$35,19,FALSE))</f>
        <v/>
      </c>
      <c r="AE33" s="558" t="str">
        <f>IF(AE31="","",VLOOKUP(AE31,'[6]シフト記号表（勤務時間帯）'!$C$6:$U$35,19,FALSE))</f>
        <v/>
      </c>
      <c r="AF33" s="559" t="str">
        <f>IF(AF31="","",VLOOKUP(AF31,'[6]シフト記号表（勤務時間帯）'!$C$6:$U$35,19,FALSE))</f>
        <v/>
      </c>
      <c r="AG33" s="557" t="str">
        <f>IF(AG31="","",VLOOKUP(AG31,'[6]シフト記号表（勤務時間帯）'!$C$6:$U$35,19,FALSE))</f>
        <v/>
      </c>
      <c r="AH33" s="558" t="str">
        <f>IF(AH31="","",VLOOKUP(AH31,'[6]シフト記号表（勤務時間帯）'!$C$6:$U$35,19,FALSE))</f>
        <v/>
      </c>
      <c r="AI33" s="558" t="str">
        <f>IF(AI31="","",VLOOKUP(AI31,'[6]シフト記号表（勤務時間帯）'!$C$6:$U$35,19,FALSE))</f>
        <v/>
      </c>
      <c r="AJ33" s="558" t="str">
        <f>IF(AJ31="","",VLOOKUP(AJ31,'[6]シフト記号表（勤務時間帯）'!$C$6:$U$35,19,FALSE))</f>
        <v/>
      </c>
      <c r="AK33" s="558" t="str">
        <f>IF(AK31="","",VLOOKUP(AK31,'[6]シフト記号表（勤務時間帯）'!$C$6:$U$35,19,FALSE))</f>
        <v/>
      </c>
      <c r="AL33" s="558" t="str">
        <f>IF(AL31="","",VLOOKUP(AL31,'[6]シフト記号表（勤務時間帯）'!$C$6:$U$35,19,FALSE))</f>
        <v/>
      </c>
      <c r="AM33" s="559" t="str">
        <f>IF(AM31="","",VLOOKUP(AM31,'[6]シフト記号表（勤務時間帯）'!$C$6:$U$35,19,FALSE))</f>
        <v/>
      </c>
      <c r="AN33" s="557" t="str">
        <f>IF(AN31="","",VLOOKUP(AN31,'[6]シフト記号表（勤務時間帯）'!$C$6:$U$35,19,FALSE))</f>
        <v/>
      </c>
      <c r="AO33" s="558" t="str">
        <f>IF(AO31="","",VLOOKUP(AO31,'[6]シフト記号表（勤務時間帯）'!$C$6:$U$35,19,FALSE))</f>
        <v/>
      </c>
      <c r="AP33" s="558" t="str">
        <f>IF(AP31="","",VLOOKUP(AP31,'[6]シフト記号表（勤務時間帯）'!$C$6:$U$35,19,FALSE))</f>
        <v/>
      </c>
      <c r="AQ33" s="558" t="str">
        <f>IF(AQ31="","",VLOOKUP(AQ31,'[6]シフト記号表（勤務時間帯）'!$C$6:$U$35,19,FALSE))</f>
        <v/>
      </c>
      <c r="AR33" s="558" t="str">
        <f>IF(AR31="","",VLOOKUP(AR31,'[6]シフト記号表（勤務時間帯）'!$C$6:$U$35,19,FALSE))</f>
        <v/>
      </c>
      <c r="AS33" s="558" t="str">
        <f>IF(AS31="","",VLOOKUP(AS31,'[6]シフト記号表（勤務時間帯）'!$C$6:$U$35,19,FALSE))</f>
        <v/>
      </c>
      <c r="AT33" s="559" t="str">
        <f>IF(AT31="","",VLOOKUP(AT31,'[6]シフト記号表（勤務時間帯）'!$C$6:$U$35,19,FALSE))</f>
        <v/>
      </c>
      <c r="AU33" s="557" t="str">
        <f>IF(AU31="","",VLOOKUP(AU31,'[6]シフト記号表（勤務時間帯）'!$C$6:$U$35,19,FALSE))</f>
        <v/>
      </c>
      <c r="AV33" s="558" t="str">
        <f>IF(AV31="","",VLOOKUP(AV31,'[6]シフト記号表（勤務時間帯）'!$C$6:$U$35,19,FALSE))</f>
        <v/>
      </c>
      <c r="AW33" s="558" t="str">
        <f>IF(AW31="","",VLOOKUP(AW31,'[6]シフト記号表（勤務時間帯）'!$C$6:$U$35,19,FALSE))</f>
        <v/>
      </c>
      <c r="AX33" s="2248">
        <f>IF($BB$3="４週",SUM(S33:AT33),IF($BB$3="暦月",SUM(S33:AW33),""))</f>
        <v>0</v>
      </c>
      <c r="AY33" s="2249"/>
      <c r="AZ33" s="2250">
        <f>IF($BB$3="４週",AX33/4,IF($BB$3="暦月",'様式1-9'!AX33/('様式1-9'!$BB$8/7),""))</f>
        <v>0</v>
      </c>
      <c r="BA33" s="2251"/>
      <c r="BB33" s="2129"/>
      <c r="BC33" s="2130"/>
      <c r="BD33" s="2130"/>
      <c r="BE33" s="2130"/>
      <c r="BF33" s="2131"/>
    </row>
    <row r="34" spans="2:58" ht="20.25" customHeight="1" x14ac:dyDescent="0.15">
      <c r="B34" s="2180">
        <f>B31+1</f>
        <v>5</v>
      </c>
      <c r="C34" s="2121"/>
      <c r="D34" s="2126"/>
      <c r="E34" s="2122"/>
      <c r="F34" s="560"/>
      <c r="G34" s="2255"/>
      <c r="H34" s="2441"/>
      <c r="I34" s="2439"/>
      <c r="J34" s="2439"/>
      <c r="K34" s="2440"/>
      <c r="L34" s="2258"/>
      <c r="M34" s="2259"/>
      <c r="N34" s="2259"/>
      <c r="O34" s="2260"/>
      <c r="P34" s="2264" t="s">
        <v>740</v>
      </c>
      <c r="Q34" s="2265"/>
      <c r="R34" s="2266"/>
      <c r="S34" s="549"/>
      <c r="T34" s="550"/>
      <c r="U34" s="550"/>
      <c r="V34" s="550"/>
      <c r="W34" s="550"/>
      <c r="X34" s="550"/>
      <c r="Y34" s="551"/>
      <c r="Z34" s="549"/>
      <c r="AA34" s="550"/>
      <c r="AB34" s="550"/>
      <c r="AC34" s="550"/>
      <c r="AD34" s="550"/>
      <c r="AE34" s="550"/>
      <c r="AF34" s="551"/>
      <c r="AG34" s="549"/>
      <c r="AH34" s="550"/>
      <c r="AI34" s="550"/>
      <c r="AJ34" s="550"/>
      <c r="AK34" s="550"/>
      <c r="AL34" s="550"/>
      <c r="AM34" s="551"/>
      <c r="AN34" s="549"/>
      <c r="AO34" s="550"/>
      <c r="AP34" s="550"/>
      <c r="AQ34" s="550"/>
      <c r="AR34" s="550"/>
      <c r="AS34" s="550"/>
      <c r="AT34" s="551"/>
      <c r="AU34" s="549"/>
      <c r="AV34" s="550"/>
      <c r="AW34" s="550"/>
      <c r="AX34" s="2267"/>
      <c r="AY34" s="2268"/>
      <c r="AZ34" s="2269"/>
      <c r="BA34" s="2270"/>
      <c r="BB34" s="2118"/>
      <c r="BC34" s="2119"/>
      <c r="BD34" s="2119"/>
      <c r="BE34" s="2119"/>
      <c r="BF34" s="2120"/>
    </row>
    <row r="35" spans="2:58" ht="20.25" customHeight="1" x14ac:dyDescent="0.15">
      <c r="B35" s="2180"/>
      <c r="C35" s="2053"/>
      <c r="D35" s="2062"/>
      <c r="E35" s="2054"/>
      <c r="F35" s="552"/>
      <c r="G35" s="2191"/>
      <c r="H35" s="2438"/>
      <c r="I35" s="2439"/>
      <c r="J35" s="2439"/>
      <c r="K35" s="2440"/>
      <c r="L35" s="2201"/>
      <c r="M35" s="2202"/>
      <c r="N35" s="2202"/>
      <c r="O35" s="2203"/>
      <c r="P35" s="2238" t="s">
        <v>741</v>
      </c>
      <c r="Q35" s="2239"/>
      <c r="R35" s="2240"/>
      <c r="S35" s="553" t="str">
        <f>IF(S34="","",VLOOKUP(S34,'[6]シフト記号表（勤務時間帯）'!$C$6:$K$35,9,FALSE))</f>
        <v/>
      </c>
      <c r="T35" s="554" t="str">
        <f>IF(T34="","",VLOOKUP(T34,'[6]シフト記号表（勤務時間帯）'!$C$6:$K$35,9,FALSE))</f>
        <v/>
      </c>
      <c r="U35" s="554" t="str">
        <f>IF(U34="","",VLOOKUP(U34,'[6]シフト記号表（勤務時間帯）'!$C$6:$K$35,9,FALSE))</f>
        <v/>
      </c>
      <c r="V35" s="554" t="str">
        <f>IF(V34="","",VLOOKUP(V34,'[6]シフト記号表（勤務時間帯）'!$C$6:$K$35,9,FALSE))</f>
        <v/>
      </c>
      <c r="W35" s="554" t="str">
        <f>IF(W34="","",VLOOKUP(W34,'[6]シフト記号表（勤務時間帯）'!$C$6:$K$35,9,FALSE))</f>
        <v/>
      </c>
      <c r="X35" s="554" t="str">
        <f>IF(X34="","",VLOOKUP(X34,'[6]シフト記号表（勤務時間帯）'!$C$6:$K$35,9,FALSE))</f>
        <v/>
      </c>
      <c r="Y35" s="555" t="str">
        <f>IF(Y34="","",VLOOKUP(Y34,'[6]シフト記号表（勤務時間帯）'!$C$6:$K$35,9,FALSE))</f>
        <v/>
      </c>
      <c r="Z35" s="553" t="str">
        <f>IF(Z34="","",VLOOKUP(Z34,'[6]シフト記号表（勤務時間帯）'!$C$6:$K$35,9,FALSE))</f>
        <v/>
      </c>
      <c r="AA35" s="554" t="str">
        <f>IF(AA34="","",VLOOKUP(AA34,'[6]シフト記号表（勤務時間帯）'!$C$6:$K$35,9,FALSE))</f>
        <v/>
      </c>
      <c r="AB35" s="554" t="str">
        <f>IF(AB34="","",VLOOKUP(AB34,'[6]シフト記号表（勤務時間帯）'!$C$6:$K$35,9,FALSE))</f>
        <v/>
      </c>
      <c r="AC35" s="554" t="str">
        <f>IF(AC34="","",VLOOKUP(AC34,'[6]シフト記号表（勤務時間帯）'!$C$6:$K$35,9,FALSE))</f>
        <v/>
      </c>
      <c r="AD35" s="554" t="str">
        <f>IF(AD34="","",VLOOKUP(AD34,'[6]シフト記号表（勤務時間帯）'!$C$6:$K$35,9,FALSE))</f>
        <v/>
      </c>
      <c r="AE35" s="554" t="str">
        <f>IF(AE34="","",VLOOKUP(AE34,'[6]シフト記号表（勤務時間帯）'!$C$6:$K$35,9,FALSE))</f>
        <v/>
      </c>
      <c r="AF35" s="555" t="str">
        <f>IF(AF34="","",VLOOKUP(AF34,'[6]シフト記号表（勤務時間帯）'!$C$6:$K$35,9,FALSE))</f>
        <v/>
      </c>
      <c r="AG35" s="553" t="str">
        <f>IF(AG34="","",VLOOKUP(AG34,'[6]シフト記号表（勤務時間帯）'!$C$6:$K$35,9,FALSE))</f>
        <v/>
      </c>
      <c r="AH35" s="554" t="str">
        <f>IF(AH34="","",VLOOKUP(AH34,'[6]シフト記号表（勤務時間帯）'!$C$6:$K$35,9,FALSE))</f>
        <v/>
      </c>
      <c r="AI35" s="554" t="str">
        <f>IF(AI34="","",VLOOKUP(AI34,'[6]シフト記号表（勤務時間帯）'!$C$6:$K$35,9,FALSE))</f>
        <v/>
      </c>
      <c r="AJ35" s="554" t="str">
        <f>IF(AJ34="","",VLOOKUP(AJ34,'[6]シフト記号表（勤務時間帯）'!$C$6:$K$35,9,FALSE))</f>
        <v/>
      </c>
      <c r="AK35" s="554" t="str">
        <f>IF(AK34="","",VLOOKUP(AK34,'[6]シフト記号表（勤務時間帯）'!$C$6:$K$35,9,FALSE))</f>
        <v/>
      </c>
      <c r="AL35" s="554" t="str">
        <f>IF(AL34="","",VLOOKUP(AL34,'[6]シフト記号表（勤務時間帯）'!$C$6:$K$35,9,FALSE))</f>
        <v/>
      </c>
      <c r="AM35" s="555" t="str">
        <f>IF(AM34="","",VLOOKUP(AM34,'[6]シフト記号表（勤務時間帯）'!$C$6:$K$35,9,FALSE))</f>
        <v/>
      </c>
      <c r="AN35" s="553" t="str">
        <f>IF(AN34="","",VLOOKUP(AN34,'[6]シフト記号表（勤務時間帯）'!$C$6:$K$35,9,FALSE))</f>
        <v/>
      </c>
      <c r="AO35" s="554" t="str">
        <f>IF(AO34="","",VLOOKUP(AO34,'[6]シフト記号表（勤務時間帯）'!$C$6:$K$35,9,FALSE))</f>
        <v/>
      </c>
      <c r="AP35" s="554" t="str">
        <f>IF(AP34="","",VLOOKUP(AP34,'[6]シフト記号表（勤務時間帯）'!$C$6:$K$35,9,FALSE))</f>
        <v/>
      </c>
      <c r="AQ35" s="554" t="str">
        <f>IF(AQ34="","",VLOOKUP(AQ34,'[6]シフト記号表（勤務時間帯）'!$C$6:$K$35,9,FALSE))</f>
        <v/>
      </c>
      <c r="AR35" s="554" t="str">
        <f>IF(AR34="","",VLOOKUP(AR34,'[6]シフト記号表（勤務時間帯）'!$C$6:$K$35,9,FALSE))</f>
        <v/>
      </c>
      <c r="AS35" s="554" t="str">
        <f>IF(AS34="","",VLOOKUP(AS34,'[6]シフト記号表（勤務時間帯）'!$C$6:$K$35,9,FALSE))</f>
        <v/>
      </c>
      <c r="AT35" s="555" t="str">
        <f>IF(AT34="","",VLOOKUP(AT34,'[6]シフト記号表（勤務時間帯）'!$C$6:$K$35,9,FALSE))</f>
        <v/>
      </c>
      <c r="AU35" s="553" t="str">
        <f>IF(AU34="","",VLOOKUP(AU34,'[6]シフト記号表（勤務時間帯）'!$C$6:$K$35,9,FALSE))</f>
        <v/>
      </c>
      <c r="AV35" s="554" t="str">
        <f>IF(AV34="","",VLOOKUP(AV34,'[6]シフト記号表（勤務時間帯）'!$C$6:$K$35,9,FALSE))</f>
        <v/>
      </c>
      <c r="AW35" s="554" t="str">
        <f>IF(AW34="","",VLOOKUP(AW34,'[6]シフト記号表（勤務時間帯）'!$C$6:$K$35,9,FALSE))</f>
        <v/>
      </c>
      <c r="AX35" s="2241">
        <f>IF($BB$3="４週",SUM(S35:AT35),IF($BB$3="暦月",SUM(S35:AW35),""))</f>
        <v>0</v>
      </c>
      <c r="AY35" s="2242"/>
      <c r="AZ35" s="2243">
        <f>IF($BB$3="４週",AX35/4,IF($BB$3="暦月",'様式1-9'!AX35/('様式1-9'!$BB$8/7),""))</f>
        <v>0</v>
      </c>
      <c r="BA35" s="2244"/>
      <c r="BB35" s="2043"/>
      <c r="BC35" s="2044"/>
      <c r="BD35" s="2044"/>
      <c r="BE35" s="2044"/>
      <c r="BF35" s="2045"/>
    </row>
    <row r="36" spans="2:58" ht="20.25" customHeight="1" x14ac:dyDescent="0.15">
      <c r="B36" s="2180"/>
      <c r="C36" s="2135"/>
      <c r="D36" s="2140"/>
      <c r="E36" s="2136"/>
      <c r="F36" s="552">
        <f>C34</f>
        <v>0</v>
      </c>
      <c r="G36" s="2256"/>
      <c r="H36" s="2438"/>
      <c r="I36" s="2439"/>
      <c r="J36" s="2439"/>
      <c r="K36" s="2440"/>
      <c r="L36" s="2261"/>
      <c r="M36" s="2262"/>
      <c r="N36" s="2262"/>
      <c r="O36" s="2263"/>
      <c r="P36" s="2245" t="s">
        <v>742</v>
      </c>
      <c r="Q36" s="2246"/>
      <c r="R36" s="2247"/>
      <c r="S36" s="557" t="str">
        <f>IF(S34="","",VLOOKUP(S34,'[6]シフト記号表（勤務時間帯）'!$C$6:$U$35,19,FALSE))</f>
        <v/>
      </c>
      <c r="T36" s="558" t="str">
        <f>IF(T34="","",VLOOKUP(T34,'[6]シフト記号表（勤務時間帯）'!$C$6:$U$35,19,FALSE))</f>
        <v/>
      </c>
      <c r="U36" s="558" t="str">
        <f>IF(U34="","",VLOOKUP(U34,'[6]シフト記号表（勤務時間帯）'!$C$6:$U$35,19,FALSE))</f>
        <v/>
      </c>
      <c r="V36" s="558" t="str">
        <f>IF(V34="","",VLOOKUP(V34,'[6]シフト記号表（勤務時間帯）'!$C$6:$U$35,19,FALSE))</f>
        <v/>
      </c>
      <c r="W36" s="558" t="str">
        <f>IF(W34="","",VLOOKUP(W34,'[6]シフト記号表（勤務時間帯）'!$C$6:$U$35,19,FALSE))</f>
        <v/>
      </c>
      <c r="X36" s="558" t="str">
        <f>IF(X34="","",VLOOKUP(X34,'[6]シフト記号表（勤務時間帯）'!$C$6:$U$35,19,FALSE))</f>
        <v/>
      </c>
      <c r="Y36" s="559" t="str">
        <f>IF(Y34="","",VLOOKUP(Y34,'[6]シフト記号表（勤務時間帯）'!$C$6:$U$35,19,FALSE))</f>
        <v/>
      </c>
      <c r="Z36" s="557" t="str">
        <f>IF(Z34="","",VLOOKUP(Z34,'[6]シフト記号表（勤務時間帯）'!$C$6:$U$35,19,FALSE))</f>
        <v/>
      </c>
      <c r="AA36" s="558" t="str">
        <f>IF(AA34="","",VLOOKUP(AA34,'[6]シフト記号表（勤務時間帯）'!$C$6:$U$35,19,FALSE))</f>
        <v/>
      </c>
      <c r="AB36" s="558" t="str">
        <f>IF(AB34="","",VLOOKUP(AB34,'[6]シフト記号表（勤務時間帯）'!$C$6:$U$35,19,FALSE))</f>
        <v/>
      </c>
      <c r="AC36" s="558" t="str">
        <f>IF(AC34="","",VLOOKUP(AC34,'[6]シフト記号表（勤務時間帯）'!$C$6:$U$35,19,FALSE))</f>
        <v/>
      </c>
      <c r="AD36" s="558" t="str">
        <f>IF(AD34="","",VLOOKUP(AD34,'[6]シフト記号表（勤務時間帯）'!$C$6:$U$35,19,FALSE))</f>
        <v/>
      </c>
      <c r="AE36" s="558" t="str">
        <f>IF(AE34="","",VLOOKUP(AE34,'[6]シフト記号表（勤務時間帯）'!$C$6:$U$35,19,FALSE))</f>
        <v/>
      </c>
      <c r="AF36" s="559" t="str">
        <f>IF(AF34="","",VLOOKUP(AF34,'[6]シフト記号表（勤務時間帯）'!$C$6:$U$35,19,FALSE))</f>
        <v/>
      </c>
      <c r="AG36" s="557" t="str">
        <f>IF(AG34="","",VLOOKUP(AG34,'[6]シフト記号表（勤務時間帯）'!$C$6:$U$35,19,FALSE))</f>
        <v/>
      </c>
      <c r="AH36" s="558" t="str">
        <f>IF(AH34="","",VLOOKUP(AH34,'[6]シフト記号表（勤務時間帯）'!$C$6:$U$35,19,FALSE))</f>
        <v/>
      </c>
      <c r="AI36" s="558" t="str">
        <f>IF(AI34="","",VLOOKUP(AI34,'[6]シフト記号表（勤務時間帯）'!$C$6:$U$35,19,FALSE))</f>
        <v/>
      </c>
      <c r="AJ36" s="558" t="str">
        <f>IF(AJ34="","",VLOOKUP(AJ34,'[6]シフト記号表（勤務時間帯）'!$C$6:$U$35,19,FALSE))</f>
        <v/>
      </c>
      <c r="AK36" s="558" t="str">
        <f>IF(AK34="","",VLOOKUP(AK34,'[6]シフト記号表（勤務時間帯）'!$C$6:$U$35,19,FALSE))</f>
        <v/>
      </c>
      <c r="AL36" s="558" t="str">
        <f>IF(AL34="","",VLOOKUP(AL34,'[6]シフト記号表（勤務時間帯）'!$C$6:$U$35,19,FALSE))</f>
        <v/>
      </c>
      <c r="AM36" s="559" t="str">
        <f>IF(AM34="","",VLOOKUP(AM34,'[6]シフト記号表（勤務時間帯）'!$C$6:$U$35,19,FALSE))</f>
        <v/>
      </c>
      <c r="AN36" s="557" t="str">
        <f>IF(AN34="","",VLOOKUP(AN34,'[6]シフト記号表（勤務時間帯）'!$C$6:$U$35,19,FALSE))</f>
        <v/>
      </c>
      <c r="AO36" s="558" t="str">
        <f>IF(AO34="","",VLOOKUP(AO34,'[6]シフト記号表（勤務時間帯）'!$C$6:$U$35,19,FALSE))</f>
        <v/>
      </c>
      <c r="AP36" s="558" t="str">
        <f>IF(AP34="","",VLOOKUP(AP34,'[6]シフト記号表（勤務時間帯）'!$C$6:$U$35,19,FALSE))</f>
        <v/>
      </c>
      <c r="AQ36" s="558" t="str">
        <f>IF(AQ34="","",VLOOKUP(AQ34,'[6]シフト記号表（勤務時間帯）'!$C$6:$U$35,19,FALSE))</f>
        <v/>
      </c>
      <c r="AR36" s="558" t="str">
        <f>IF(AR34="","",VLOOKUP(AR34,'[6]シフト記号表（勤務時間帯）'!$C$6:$U$35,19,FALSE))</f>
        <v/>
      </c>
      <c r="AS36" s="558" t="str">
        <f>IF(AS34="","",VLOOKUP(AS34,'[6]シフト記号表（勤務時間帯）'!$C$6:$U$35,19,FALSE))</f>
        <v/>
      </c>
      <c r="AT36" s="559" t="str">
        <f>IF(AT34="","",VLOOKUP(AT34,'[6]シフト記号表（勤務時間帯）'!$C$6:$U$35,19,FALSE))</f>
        <v/>
      </c>
      <c r="AU36" s="557" t="str">
        <f>IF(AU34="","",VLOOKUP(AU34,'[6]シフト記号表（勤務時間帯）'!$C$6:$U$35,19,FALSE))</f>
        <v/>
      </c>
      <c r="AV36" s="558" t="str">
        <f>IF(AV34="","",VLOOKUP(AV34,'[6]シフト記号表（勤務時間帯）'!$C$6:$U$35,19,FALSE))</f>
        <v/>
      </c>
      <c r="AW36" s="558" t="str">
        <f>IF(AW34="","",VLOOKUP(AW34,'[6]シフト記号表（勤務時間帯）'!$C$6:$U$35,19,FALSE))</f>
        <v/>
      </c>
      <c r="AX36" s="2248">
        <f>IF($BB$3="４週",SUM(S36:AT36),IF($BB$3="暦月",SUM(S36:AW36),""))</f>
        <v>0</v>
      </c>
      <c r="AY36" s="2249"/>
      <c r="AZ36" s="2250">
        <f>IF($BB$3="４週",AX36/4,IF($BB$3="暦月",'様式1-9'!AX36/('様式1-9'!$BB$8/7),""))</f>
        <v>0</v>
      </c>
      <c r="BA36" s="2251"/>
      <c r="BB36" s="2129"/>
      <c r="BC36" s="2130"/>
      <c r="BD36" s="2130"/>
      <c r="BE36" s="2130"/>
      <c r="BF36" s="2131"/>
    </row>
    <row r="37" spans="2:58" ht="20.25" customHeight="1" x14ac:dyDescent="0.15">
      <c r="B37" s="2180">
        <f>B34+1</f>
        <v>6</v>
      </c>
      <c r="C37" s="2121"/>
      <c r="D37" s="2126"/>
      <c r="E37" s="2122"/>
      <c r="F37" s="560"/>
      <c r="G37" s="2255"/>
      <c r="H37" s="2441"/>
      <c r="I37" s="2439"/>
      <c r="J37" s="2439"/>
      <c r="K37" s="2440"/>
      <c r="L37" s="2258"/>
      <c r="M37" s="2259"/>
      <c r="N37" s="2259"/>
      <c r="O37" s="2260"/>
      <c r="P37" s="2264" t="s">
        <v>740</v>
      </c>
      <c r="Q37" s="2265"/>
      <c r="R37" s="2266"/>
      <c r="S37" s="549"/>
      <c r="T37" s="550"/>
      <c r="U37" s="550"/>
      <c r="V37" s="550"/>
      <c r="W37" s="550"/>
      <c r="X37" s="550"/>
      <c r="Y37" s="551"/>
      <c r="Z37" s="549"/>
      <c r="AA37" s="550"/>
      <c r="AB37" s="550"/>
      <c r="AC37" s="550"/>
      <c r="AD37" s="550"/>
      <c r="AE37" s="550"/>
      <c r="AF37" s="551"/>
      <c r="AG37" s="549"/>
      <c r="AH37" s="550"/>
      <c r="AI37" s="550"/>
      <c r="AJ37" s="550"/>
      <c r="AK37" s="550"/>
      <c r="AL37" s="550"/>
      <c r="AM37" s="551"/>
      <c r="AN37" s="549"/>
      <c r="AO37" s="550"/>
      <c r="AP37" s="550"/>
      <c r="AQ37" s="550"/>
      <c r="AR37" s="550"/>
      <c r="AS37" s="550"/>
      <c r="AT37" s="551"/>
      <c r="AU37" s="549"/>
      <c r="AV37" s="550"/>
      <c r="AW37" s="550"/>
      <c r="AX37" s="2267"/>
      <c r="AY37" s="2268"/>
      <c r="AZ37" s="2269"/>
      <c r="BA37" s="2270"/>
      <c r="BB37" s="2118"/>
      <c r="BC37" s="2119"/>
      <c r="BD37" s="2119"/>
      <c r="BE37" s="2119"/>
      <c r="BF37" s="2120"/>
    </row>
    <row r="38" spans="2:58" ht="20.25" customHeight="1" x14ac:dyDescent="0.15">
      <c r="B38" s="2180"/>
      <c r="C38" s="2053"/>
      <c r="D38" s="2062"/>
      <c r="E38" s="2054"/>
      <c r="F38" s="552"/>
      <c r="G38" s="2191"/>
      <c r="H38" s="2438"/>
      <c r="I38" s="2439"/>
      <c r="J38" s="2439"/>
      <c r="K38" s="2440"/>
      <c r="L38" s="2201"/>
      <c r="M38" s="2202"/>
      <c r="N38" s="2202"/>
      <c r="O38" s="2203"/>
      <c r="P38" s="2238" t="s">
        <v>741</v>
      </c>
      <c r="Q38" s="2239"/>
      <c r="R38" s="2240"/>
      <c r="S38" s="553" t="str">
        <f>IF(S37="","",VLOOKUP(S37,'[6]シフト記号表（勤務時間帯）'!$C$6:$K$35,9,FALSE))</f>
        <v/>
      </c>
      <c r="T38" s="554" t="str">
        <f>IF(T37="","",VLOOKUP(T37,'[6]シフト記号表（勤務時間帯）'!$C$6:$K$35,9,FALSE))</f>
        <v/>
      </c>
      <c r="U38" s="554" t="str">
        <f>IF(U37="","",VLOOKUP(U37,'[6]シフト記号表（勤務時間帯）'!$C$6:$K$35,9,FALSE))</f>
        <v/>
      </c>
      <c r="V38" s="554" t="str">
        <f>IF(V37="","",VLOOKUP(V37,'[6]シフト記号表（勤務時間帯）'!$C$6:$K$35,9,FALSE))</f>
        <v/>
      </c>
      <c r="W38" s="554" t="str">
        <f>IF(W37="","",VLOOKUP(W37,'[6]シフト記号表（勤務時間帯）'!$C$6:$K$35,9,FALSE))</f>
        <v/>
      </c>
      <c r="X38" s="554" t="str">
        <f>IF(X37="","",VLOOKUP(X37,'[6]シフト記号表（勤務時間帯）'!$C$6:$K$35,9,FALSE))</f>
        <v/>
      </c>
      <c r="Y38" s="555" t="str">
        <f>IF(Y37="","",VLOOKUP(Y37,'[6]シフト記号表（勤務時間帯）'!$C$6:$K$35,9,FALSE))</f>
        <v/>
      </c>
      <c r="Z38" s="553" t="str">
        <f>IF(Z37="","",VLOOKUP(Z37,'[6]シフト記号表（勤務時間帯）'!$C$6:$K$35,9,FALSE))</f>
        <v/>
      </c>
      <c r="AA38" s="554" t="str">
        <f>IF(AA37="","",VLOOKUP(AA37,'[6]シフト記号表（勤務時間帯）'!$C$6:$K$35,9,FALSE))</f>
        <v/>
      </c>
      <c r="AB38" s="554" t="str">
        <f>IF(AB37="","",VLOOKUP(AB37,'[6]シフト記号表（勤務時間帯）'!$C$6:$K$35,9,FALSE))</f>
        <v/>
      </c>
      <c r="AC38" s="554" t="str">
        <f>IF(AC37="","",VLOOKUP(AC37,'[6]シフト記号表（勤務時間帯）'!$C$6:$K$35,9,FALSE))</f>
        <v/>
      </c>
      <c r="AD38" s="554" t="str">
        <f>IF(AD37="","",VLOOKUP(AD37,'[6]シフト記号表（勤務時間帯）'!$C$6:$K$35,9,FALSE))</f>
        <v/>
      </c>
      <c r="AE38" s="554" t="str">
        <f>IF(AE37="","",VLOOKUP(AE37,'[6]シフト記号表（勤務時間帯）'!$C$6:$K$35,9,FALSE))</f>
        <v/>
      </c>
      <c r="AF38" s="555" t="str">
        <f>IF(AF37="","",VLOOKUP(AF37,'[6]シフト記号表（勤務時間帯）'!$C$6:$K$35,9,FALSE))</f>
        <v/>
      </c>
      <c r="AG38" s="553" t="str">
        <f>IF(AG37="","",VLOOKUP(AG37,'[6]シフト記号表（勤務時間帯）'!$C$6:$K$35,9,FALSE))</f>
        <v/>
      </c>
      <c r="AH38" s="554" t="str">
        <f>IF(AH37="","",VLOOKUP(AH37,'[6]シフト記号表（勤務時間帯）'!$C$6:$K$35,9,FALSE))</f>
        <v/>
      </c>
      <c r="AI38" s="554" t="str">
        <f>IF(AI37="","",VLOOKUP(AI37,'[6]シフト記号表（勤務時間帯）'!$C$6:$K$35,9,FALSE))</f>
        <v/>
      </c>
      <c r="AJ38" s="554" t="str">
        <f>IF(AJ37="","",VLOOKUP(AJ37,'[6]シフト記号表（勤務時間帯）'!$C$6:$K$35,9,FALSE))</f>
        <v/>
      </c>
      <c r="AK38" s="554" t="str">
        <f>IF(AK37="","",VLOOKUP(AK37,'[6]シフト記号表（勤務時間帯）'!$C$6:$K$35,9,FALSE))</f>
        <v/>
      </c>
      <c r="AL38" s="554" t="str">
        <f>IF(AL37="","",VLOOKUP(AL37,'[6]シフト記号表（勤務時間帯）'!$C$6:$K$35,9,FALSE))</f>
        <v/>
      </c>
      <c r="AM38" s="555" t="str">
        <f>IF(AM37="","",VLOOKUP(AM37,'[6]シフト記号表（勤務時間帯）'!$C$6:$K$35,9,FALSE))</f>
        <v/>
      </c>
      <c r="AN38" s="553" t="str">
        <f>IF(AN37="","",VLOOKUP(AN37,'[6]シフト記号表（勤務時間帯）'!$C$6:$K$35,9,FALSE))</f>
        <v/>
      </c>
      <c r="AO38" s="554" t="str">
        <f>IF(AO37="","",VLOOKUP(AO37,'[6]シフト記号表（勤務時間帯）'!$C$6:$K$35,9,FALSE))</f>
        <v/>
      </c>
      <c r="AP38" s="554" t="str">
        <f>IF(AP37="","",VLOOKUP(AP37,'[6]シフト記号表（勤務時間帯）'!$C$6:$K$35,9,FALSE))</f>
        <v/>
      </c>
      <c r="AQ38" s="554" t="str">
        <f>IF(AQ37="","",VLOOKUP(AQ37,'[6]シフト記号表（勤務時間帯）'!$C$6:$K$35,9,FALSE))</f>
        <v/>
      </c>
      <c r="AR38" s="554" t="str">
        <f>IF(AR37="","",VLOOKUP(AR37,'[6]シフト記号表（勤務時間帯）'!$C$6:$K$35,9,FALSE))</f>
        <v/>
      </c>
      <c r="AS38" s="554" t="str">
        <f>IF(AS37="","",VLOOKUP(AS37,'[6]シフト記号表（勤務時間帯）'!$C$6:$K$35,9,FALSE))</f>
        <v/>
      </c>
      <c r="AT38" s="555" t="str">
        <f>IF(AT37="","",VLOOKUP(AT37,'[6]シフト記号表（勤務時間帯）'!$C$6:$K$35,9,FALSE))</f>
        <v/>
      </c>
      <c r="AU38" s="553" t="str">
        <f>IF(AU37="","",VLOOKUP(AU37,'[6]シフト記号表（勤務時間帯）'!$C$6:$K$35,9,FALSE))</f>
        <v/>
      </c>
      <c r="AV38" s="554" t="str">
        <f>IF(AV37="","",VLOOKUP(AV37,'[6]シフト記号表（勤務時間帯）'!$C$6:$K$35,9,FALSE))</f>
        <v/>
      </c>
      <c r="AW38" s="554" t="str">
        <f>IF(AW37="","",VLOOKUP(AW37,'[6]シフト記号表（勤務時間帯）'!$C$6:$K$35,9,FALSE))</f>
        <v/>
      </c>
      <c r="AX38" s="2241">
        <f>IF($BB$3="４週",SUM(S38:AT38),IF($BB$3="暦月",SUM(S38:AW38),""))</f>
        <v>0</v>
      </c>
      <c r="AY38" s="2242"/>
      <c r="AZ38" s="2243">
        <f>IF($BB$3="４週",AX38/4,IF($BB$3="暦月",'様式1-9'!AX38/('様式1-9'!$BB$8/7),""))</f>
        <v>0</v>
      </c>
      <c r="BA38" s="2244"/>
      <c r="BB38" s="2043"/>
      <c r="BC38" s="2044"/>
      <c r="BD38" s="2044"/>
      <c r="BE38" s="2044"/>
      <c r="BF38" s="2045"/>
    </row>
    <row r="39" spans="2:58" ht="20.25" customHeight="1" x14ac:dyDescent="0.15">
      <c r="B39" s="2180"/>
      <c r="C39" s="2135"/>
      <c r="D39" s="2140"/>
      <c r="E39" s="2136"/>
      <c r="F39" s="552">
        <f>C37</f>
        <v>0</v>
      </c>
      <c r="G39" s="2256"/>
      <c r="H39" s="2438"/>
      <c r="I39" s="2439"/>
      <c r="J39" s="2439"/>
      <c r="K39" s="2440"/>
      <c r="L39" s="2261"/>
      <c r="M39" s="2262"/>
      <c r="N39" s="2262"/>
      <c r="O39" s="2263"/>
      <c r="P39" s="2245" t="s">
        <v>742</v>
      </c>
      <c r="Q39" s="2246"/>
      <c r="R39" s="2247"/>
      <c r="S39" s="557" t="str">
        <f>IF(S37="","",VLOOKUP(S37,'[6]シフト記号表（勤務時間帯）'!$C$6:$U$35,19,FALSE))</f>
        <v/>
      </c>
      <c r="T39" s="558" t="str">
        <f>IF(T37="","",VLOOKUP(T37,'[6]シフト記号表（勤務時間帯）'!$C$6:$U$35,19,FALSE))</f>
        <v/>
      </c>
      <c r="U39" s="558" t="str">
        <f>IF(U37="","",VLOOKUP(U37,'[6]シフト記号表（勤務時間帯）'!$C$6:$U$35,19,FALSE))</f>
        <v/>
      </c>
      <c r="V39" s="558" t="str">
        <f>IF(V37="","",VLOOKUP(V37,'[6]シフト記号表（勤務時間帯）'!$C$6:$U$35,19,FALSE))</f>
        <v/>
      </c>
      <c r="W39" s="558" t="str">
        <f>IF(W37="","",VLOOKUP(W37,'[6]シフト記号表（勤務時間帯）'!$C$6:$U$35,19,FALSE))</f>
        <v/>
      </c>
      <c r="X39" s="558" t="str">
        <f>IF(X37="","",VLOOKUP(X37,'[6]シフト記号表（勤務時間帯）'!$C$6:$U$35,19,FALSE))</f>
        <v/>
      </c>
      <c r="Y39" s="559" t="str">
        <f>IF(Y37="","",VLOOKUP(Y37,'[6]シフト記号表（勤務時間帯）'!$C$6:$U$35,19,FALSE))</f>
        <v/>
      </c>
      <c r="Z39" s="557" t="str">
        <f>IF(Z37="","",VLOOKUP(Z37,'[6]シフト記号表（勤務時間帯）'!$C$6:$U$35,19,FALSE))</f>
        <v/>
      </c>
      <c r="AA39" s="558" t="str">
        <f>IF(AA37="","",VLOOKUP(AA37,'[6]シフト記号表（勤務時間帯）'!$C$6:$U$35,19,FALSE))</f>
        <v/>
      </c>
      <c r="AB39" s="558" t="str">
        <f>IF(AB37="","",VLOOKUP(AB37,'[6]シフト記号表（勤務時間帯）'!$C$6:$U$35,19,FALSE))</f>
        <v/>
      </c>
      <c r="AC39" s="558" t="str">
        <f>IF(AC37="","",VLOOKUP(AC37,'[6]シフト記号表（勤務時間帯）'!$C$6:$U$35,19,FALSE))</f>
        <v/>
      </c>
      <c r="AD39" s="558" t="str">
        <f>IF(AD37="","",VLOOKUP(AD37,'[6]シフト記号表（勤務時間帯）'!$C$6:$U$35,19,FALSE))</f>
        <v/>
      </c>
      <c r="AE39" s="558" t="str">
        <f>IF(AE37="","",VLOOKUP(AE37,'[6]シフト記号表（勤務時間帯）'!$C$6:$U$35,19,FALSE))</f>
        <v/>
      </c>
      <c r="AF39" s="559" t="str">
        <f>IF(AF37="","",VLOOKUP(AF37,'[6]シフト記号表（勤務時間帯）'!$C$6:$U$35,19,FALSE))</f>
        <v/>
      </c>
      <c r="AG39" s="557" t="str">
        <f>IF(AG37="","",VLOOKUP(AG37,'[6]シフト記号表（勤務時間帯）'!$C$6:$U$35,19,FALSE))</f>
        <v/>
      </c>
      <c r="AH39" s="558" t="str">
        <f>IF(AH37="","",VLOOKUP(AH37,'[6]シフト記号表（勤務時間帯）'!$C$6:$U$35,19,FALSE))</f>
        <v/>
      </c>
      <c r="AI39" s="558" t="str">
        <f>IF(AI37="","",VLOOKUP(AI37,'[6]シフト記号表（勤務時間帯）'!$C$6:$U$35,19,FALSE))</f>
        <v/>
      </c>
      <c r="AJ39" s="558" t="str">
        <f>IF(AJ37="","",VLOOKUP(AJ37,'[6]シフト記号表（勤務時間帯）'!$C$6:$U$35,19,FALSE))</f>
        <v/>
      </c>
      <c r="AK39" s="558" t="str">
        <f>IF(AK37="","",VLOOKUP(AK37,'[6]シフト記号表（勤務時間帯）'!$C$6:$U$35,19,FALSE))</f>
        <v/>
      </c>
      <c r="AL39" s="558" t="str">
        <f>IF(AL37="","",VLOOKUP(AL37,'[6]シフト記号表（勤務時間帯）'!$C$6:$U$35,19,FALSE))</f>
        <v/>
      </c>
      <c r="AM39" s="559" t="str">
        <f>IF(AM37="","",VLOOKUP(AM37,'[6]シフト記号表（勤務時間帯）'!$C$6:$U$35,19,FALSE))</f>
        <v/>
      </c>
      <c r="AN39" s="557" t="str">
        <f>IF(AN37="","",VLOOKUP(AN37,'[6]シフト記号表（勤務時間帯）'!$C$6:$U$35,19,FALSE))</f>
        <v/>
      </c>
      <c r="AO39" s="558" t="str">
        <f>IF(AO37="","",VLOOKUP(AO37,'[6]シフト記号表（勤務時間帯）'!$C$6:$U$35,19,FALSE))</f>
        <v/>
      </c>
      <c r="AP39" s="558" t="str">
        <f>IF(AP37="","",VLOOKUP(AP37,'[6]シフト記号表（勤務時間帯）'!$C$6:$U$35,19,FALSE))</f>
        <v/>
      </c>
      <c r="AQ39" s="558" t="str">
        <f>IF(AQ37="","",VLOOKUP(AQ37,'[6]シフト記号表（勤務時間帯）'!$C$6:$U$35,19,FALSE))</f>
        <v/>
      </c>
      <c r="AR39" s="558" t="str">
        <f>IF(AR37="","",VLOOKUP(AR37,'[6]シフト記号表（勤務時間帯）'!$C$6:$U$35,19,FALSE))</f>
        <v/>
      </c>
      <c r="AS39" s="558" t="str">
        <f>IF(AS37="","",VLOOKUP(AS37,'[6]シフト記号表（勤務時間帯）'!$C$6:$U$35,19,FALSE))</f>
        <v/>
      </c>
      <c r="AT39" s="559" t="str">
        <f>IF(AT37="","",VLOOKUP(AT37,'[6]シフト記号表（勤務時間帯）'!$C$6:$U$35,19,FALSE))</f>
        <v/>
      </c>
      <c r="AU39" s="557" t="str">
        <f>IF(AU37="","",VLOOKUP(AU37,'[6]シフト記号表（勤務時間帯）'!$C$6:$U$35,19,FALSE))</f>
        <v/>
      </c>
      <c r="AV39" s="558" t="str">
        <f>IF(AV37="","",VLOOKUP(AV37,'[6]シフト記号表（勤務時間帯）'!$C$6:$U$35,19,FALSE))</f>
        <v/>
      </c>
      <c r="AW39" s="558" t="str">
        <f>IF(AW37="","",VLOOKUP(AW37,'[6]シフト記号表（勤務時間帯）'!$C$6:$U$35,19,FALSE))</f>
        <v/>
      </c>
      <c r="AX39" s="2248">
        <f>IF($BB$3="４週",SUM(S39:AT39),IF($BB$3="暦月",SUM(S39:AW39),""))</f>
        <v>0</v>
      </c>
      <c r="AY39" s="2249"/>
      <c r="AZ39" s="2250">
        <f>IF($BB$3="４週",AX39/4,IF($BB$3="暦月",'様式1-9'!AX39/('様式1-9'!$BB$8/7),""))</f>
        <v>0</v>
      </c>
      <c r="BA39" s="2251"/>
      <c r="BB39" s="2129"/>
      <c r="BC39" s="2130"/>
      <c r="BD39" s="2130"/>
      <c r="BE39" s="2130"/>
      <c r="BF39" s="2131"/>
    </row>
    <row r="40" spans="2:58" ht="20.25" customHeight="1" x14ac:dyDescent="0.15">
      <c r="B40" s="2180">
        <f>B37+1</f>
        <v>7</v>
      </c>
      <c r="C40" s="2121"/>
      <c r="D40" s="2126"/>
      <c r="E40" s="2122"/>
      <c r="F40" s="560"/>
      <c r="G40" s="2255"/>
      <c r="H40" s="2441"/>
      <c r="I40" s="2439"/>
      <c r="J40" s="2439"/>
      <c r="K40" s="2440"/>
      <c r="L40" s="2258"/>
      <c r="M40" s="2259"/>
      <c r="N40" s="2259"/>
      <c r="O40" s="2260"/>
      <c r="P40" s="2264" t="s">
        <v>740</v>
      </c>
      <c r="Q40" s="2265"/>
      <c r="R40" s="2266"/>
      <c r="S40" s="549"/>
      <c r="T40" s="550"/>
      <c r="U40" s="550"/>
      <c r="V40" s="550"/>
      <c r="W40" s="550"/>
      <c r="X40" s="550"/>
      <c r="Y40" s="551"/>
      <c r="Z40" s="549"/>
      <c r="AA40" s="550"/>
      <c r="AB40" s="550"/>
      <c r="AC40" s="550"/>
      <c r="AD40" s="550"/>
      <c r="AE40" s="550"/>
      <c r="AF40" s="551"/>
      <c r="AG40" s="549"/>
      <c r="AH40" s="550"/>
      <c r="AI40" s="550"/>
      <c r="AJ40" s="550"/>
      <c r="AK40" s="550"/>
      <c r="AL40" s="550"/>
      <c r="AM40" s="551"/>
      <c r="AN40" s="549"/>
      <c r="AO40" s="550"/>
      <c r="AP40" s="550"/>
      <c r="AQ40" s="550"/>
      <c r="AR40" s="550"/>
      <c r="AS40" s="550"/>
      <c r="AT40" s="551"/>
      <c r="AU40" s="549"/>
      <c r="AV40" s="550"/>
      <c r="AW40" s="550"/>
      <c r="AX40" s="2267"/>
      <c r="AY40" s="2268"/>
      <c r="AZ40" s="2269"/>
      <c r="BA40" s="2270"/>
      <c r="BB40" s="2118"/>
      <c r="BC40" s="2119"/>
      <c r="BD40" s="2119"/>
      <c r="BE40" s="2119"/>
      <c r="BF40" s="2120"/>
    </row>
    <row r="41" spans="2:58" ht="20.25" customHeight="1" x14ac:dyDescent="0.15">
      <c r="B41" s="2180"/>
      <c r="C41" s="2053"/>
      <c r="D41" s="2062"/>
      <c r="E41" s="2054"/>
      <c r="F41" s="552"/>
      <c r="G41" s="2191"/>
      <c r="H41" s="2438"/>
      <c r="I41" s="2439"/>
      <c r="J41" s="2439"/>
      <c r="K41" s="2440"/>
      <c r="L41" s="2201"/>
      <c r="M41" s="2202"/>
      <c r="N41" s="2202"/>
      <c r="O41" s="2203"/>
      <c r="P41" s="2238" t="s">
        <v>741</v>
      </c>
      <c r="Q41" s="2239"/>
      <c r="R41" s="2240"/>
      <c r="S41" s="553" t="str">
        <f>IF(S40="","",VLOOKUP(S40,'[6]シフト記号表（勤務時間帯）'!$C$6:$K$35,9,FALSE))</f>
        <v/>
      </c>
      <c r="T41" s="554" t="str">
        <f>IF(T40="","",VLOOKUP(T40,'[6]シフト記号表（勤務時間帯）'!$C$6:$K$35,9,FALSE))</f>
        <v/>
      </c>
      <c r="U41" s="554" t="str">
        <f>IF(U40="","",VLOOKUP(U40,'[6]シフト記号表（勤務時間帯）'!$C$6:$K$35,9,FALSE))</f>
        <v/>
      </c>
      <c r="V41" s="554" t="str">
        <f>IF(V40="","",VLOOKUP(V40,'[6]シフト記号表（勤務時間帯）'!$C$6:$K$35,9,FALSE))</f>
        <v/>
      </c>
      <c r="W41" s="554" t="str">
        <f>IF(W40="","",VLOOKUP(W40,'[6]シフト記号表（勤務時間帯）'!$C$6:$K$35,9,FALSE))</f>
        <v/>
      </c>
      <c r="X41" s="554" t="str">
        <f>IF(X40="","",VLOOKUP(X40,'[6]シフト記号表（勤務時間帯）'!$C$6:$K$35,9,FALSE))</f>
        <v/>
      </c>
      <c r="Y41" s="555" t="str">
        <f>IF(Y40="","",VLOOKUP(Y40,'[6]シフト記号表（勤務時間帯）'!$C$6:$K$35,9,FALSE))</f>
        <v/>
      </c>
      <c r="Z41" s="553" t="str">
        <f>IF(Z40="","",VLOOKUP(Z40,'[6]シフト記号表（勤務時間帯）'!$C$6:$K$35,9,FALSE))</f>
        <v/>
      </c>
      <c r="AA41" s="554" t="str">
        <f>IF(AA40="","",VLOOKUP(AA40,'[6]シフト記号表（勤務時間帯）'!$C$6:$K$35,9,FALSE))</f>
        <v/>
      </c>
      <c r="AB41" s="554" t="str">
        <f>IF(AB40="","",VLOOKUP(AB40,'[6]シフト記号表（勤務時間帯）'!$C$6:$K$35,9,FALSE))</f>
        <v/>
      </c>
      <c r="AC41" s="554" t="str">
        <f>IF(AC40="","",VLOOKUP(AC40,'[6]シフト記号表（勤務時間帯）'!$C$6:$K$35,9,FALSE))</f>
        <v/>
      </c>
      <c r="AD41" s="554" t="str">
        <f>IF(AD40="","",VLOOKUP(AD40,'[6]シフト記号表（勤務時間帯）'!$C$6:$K$35,9,FALSE))</f>
        <v/>
      </c>
      <c r="AE41" s="554" t="str">
        <f>IF(AE40="","",VLOOKUP(AE40,'[6]シフト記号表（勤務時間帯）'!$C$6:$K$35,9,FALSE))</f>
        <v/>
      </c>
      <c r="AF41" s="555" t="str">
        <f>IF(AF40="","",VLOOKUP(AF40,'[6]シフト記号表（勤務時間帯）'!$C$6:$K$35,9,FALSE))</f>
        <v/>
      </c>
      <c r="AG41" s="553" t="str">
        <f>IF(AG40="","",VLOOKUP(AG40,'[6]シフト記号表（勤務時間帯）'!$C$6:$K$35,9,FALSE))</f>
        <v/>
      </c>
      <c r="AH41" s="554" t="str">
        <f>IF(AH40="","",VLOOKUP(AH40,'[6]シフト記号表（勤務時間帯）'!$C$6:$K$35,9,FALSE))</f>
        <v/>
      </c>
      <c r="AI41" s="554" t="str">
        <f>IF(AI40="","",VLOOKUP(AI40,'[6]シフト記号表（勤務時間帯）'!$C$6:$K$35,9,FALSE))</f>
        <v/>
      </c>
      <c r="AJ41" s="554" t="str">
        <f>IF(AJ40="","",VLOOKUP(AJ40,'[6]シフト記号表（勤務時間帯）'!$C$6:$K$35,9,FALSE))</f>
        <v/>
      </c>
      <c r="AK41" s="554" t="str">
        <f>IF(AK40="","",VLOOKUP(AK40,'[6]シフト記号表（勤務時間帯）'!$C$6:$K$35,9,FALSE))</f>
        <v/>
      </c>
      <c r="AL41" s="554" t="str">
        <f>IF(AL40="","",VLOOKUP(AL40,'[6]シフト記号表（勤務時間帯）'!$C$6:$K$35,9,FALSE))</f>
        <v/>
      </c>
      <c r="AM41" s="555" t="str">
        <f>IF(AM40="","",VLOOKUP(AM40,'[6]シフト記号表（勤務時間帯）'!$C$6:$K$35,9,FALSE))</f>
        <v/>
      </c>
      <c r="AN41" s="553" t="str">
        <f>IF(AN40="","",VLOOKUP(AN40,'[6]シフト記号表（勤務時間帯）'!$C$6:$K$35,9,FALSE))</f>
        <v/>
      </c>
      <c r="AO41" s="554" t="str">
        <f>IF(AO40="","",VLOOKUP(AO40,'[6]シフト記号表（勤務時間帯）'!$C$6:$K$35,9,FALSE))</f>
        <v/>
      </c>
      <c r="AP41" s="554" t="str">
        <f>IF(AP40="","",VLOOKUP(AP40,'[6]シフト記号表（勤務時間帯）'!$C$6:$K$35,9,FALSE))</f>
        <v/>
      </c>
      <c r="AQ41" s="554" t="str">
        <f>IF(AQ40="","",VLOOKUP(AQ40,'[6]シフト記号表（勤務時間帯）'!$C$6:$K$35,9,FALSE))</f>
        <v/>
      </c>
      <c r="AR41" s="554" t="str">
        <f>IF(AR40="","",VLOOKUP(AR40,'[6]シフト記号表（勤務時間帯）'!$C$6:$K$35,9,FALSE))</f>
        <v/>
      </c>
      <c r="AS41" s="554" t="str">
        <f>IF(AS40="","",VLOOKUP(AS40,'[6]シフト記号表（勤務時間帯）'!$C$6:$K$35,9,FALSE))</f>
        <v/>
      </c>
      <c r="AT41" s="555" t="str">
        <f>IF(AT40="","",VLOOKUP(AT40,'[6]シフト記号表（勤務時間帯）'!$C$6:$K$35,9,FALSE))</f>
        <v/>
      </c>
      <c r="AU41" s="553" t="str">
        <f>IF(AU40="","",VLOOKUP(AU40,'[6]シフト記号表（勤務時間帯）'!$C$6:$K$35,9,FALSE))</f>
        <v/>
      </c>
      <c r="AV41" s="554" t="str">
        <f>IF(AV40="","",VLOOKUP(AV40,'[6]シフト記号表（勤務時間帯）'!$C$6:$K$35,9,FALSE))</f>
        <v/>
      </c>
      <c r="AW41" s="554" t="str">
        <f>IF(AW40="","",VLOOKUP(AW40,'[6]シフト記号表（勤務時間帯）'!$C$6:$K$35,9,FALSE))</f>
        <v/>
      </c>
      <c r="AX41" s="2241">
        <f>IF($BB$3="４週",SUM(S41:AT41),IF($BB$3="暦月",SUM(S41:AW41),""))</f>
        <v>0</v>
      </c>
      <c r="AY41" s="2242"/>
      <c r="AZ41" s="2243">
        <f>IF($BB$3="４週",AX41/4,IF($BB$3="暦月",'様式1-9'!AX41/('様式1-9'!$BB$8/7),""))</f>
        <v>0</v>
      </c>
      <c r="BA41" s="2244"/>
      <c r="BB41" s="2043"/>
      <c r="BC41" s="2044"/>
      <c r="BD41" s="2044"/>
      <c r="BE41" s="2044"/>
      <c r="BF41" s="2045"/>
    </row>
    <row r="42" spans="2:58" ht="20.25" customHeight="1" x14ac:dyDescent="0.15">
      <c r="B42" s="2180"/>
      <c r="C42" s="2135"/>
      <c r="D42" s="2140"/>
      <c r="E42" s="2136"/>
      <c r="F42" s="552">
        <f>C40</f>
        <v>0</v>
      </c>
      <c r="G42" s="2256"/>
      <c r="H42" s="2438"/>
      <c r="I42" s="2439"/>
      <c r="J42" s="2439"/>
      <c r="K42" s="2440"/>
      <c r="L42" s="2261"/>
      <c r="M42" s="2262"/>
      <c r="N42" s="2262"/>
      <c r="O42" s="2263"/>
      <c r="P42" s="2245" t="s">
        <v>742</v>
      </c>
      <c r="Q42" s="2246"/>
      <c r="R42" s="2247"/>
      <c r="S42" s="557" t="str">
        <f>IF(S40="","",VLOOKUP(S40,'[6]シフト記号表（勤務時間帯）'!$C$6:$U$35,19,FALSE))</f>
        <v/>
      </c>
      <c r="T42" s="558" t="str">
        <f>IF(T40="","",VLOOKUP(T40,'[6]シフト記号表（勤務時間帯）'!$C$6:$U$35,19,FALSE))</f>
        <v/>
      </c>
      <c r="U42" s="558" t="str">
        <f>IF(U40="","",VLOOKUP(U40,'[6]シフト記号表（勤務時間帯）'!$C$6:$U$35,19,FALSE))</f>
        <v/>
      </c>
      <c r="V42" s="558" t="str">
        <f>IF(V40="","",VLOOKUP(V40,'[6]シフト記号表（勤務時間帯）'!$C$6:$U$35,19,FALSE))</f>
        <v/>
      </c>
      <c r="W42" s="558" t="str">
        <f>IF(W40="","",VLOOKUP(W40,'[6]シフト記号表（勤務時間帯）'!$C$6:$U$35,19,FALSE))</f>
        <v/>
      </c>
      <c r="X42" s="558" t="str">
        <f>IF(X40="","",VLOOKUP(X40,'[6]シフト記号表（勤務時間帯）'!$C$6:$U$35,19,FALSE))</f>
        <v/>
      </c>
      <c r="Y42" s="559" t="str">
        <f>IF(Y40="","",VLOOKUP(Y40,'[6]シフト記号表（勤務時間帯）'!$C$6:$U$35,19,FALSE))</f>
        <v/>
      </c>
      <c r="Z42" s="557" t="str">
        <f>IF(Z40="","",VLOOKUP(Z40,'[6]シフト記号表（勤務時間帯）'!$C$6:$U$35,19,FALSE))</f>
        <v/>
      </c>
      <c r="AA42" s="558" t="str">
        <f>IF(AA40="","",VLOOKUP(AA40,'[6]シフト記号表（勤務時間帯）'!$C$6:$U$35,19,FALSE))</f>
        <v/>
      </c>
      <c r="AB42" s="558" t="str">
        <f>IF(AB40="","",VLOOKUP(AB40,'[6]シフト記号表（勤務時間帯）'!$C$6:$U$35,19,FALSE))</f>
        <v/>
      </c>
      <c r="AC42" s="558" t="str">
        <f>IF(AC40="","",VLOOKUP(AC40,'[6]シフト記号表（勤務時間帯）'!$C$6:$U$35,19,FALSE))</f>
        <v/>
      </c>
      <c r="AD42" s="558" t="str">
        <f>IF(AD40="","",VLOOKUP(AD40,'[6]シフト記号表（勤務時間帯）'!$C$6:$U$35,19,FALSE))</f>
        <v/>
      </c>
      <c r="AE42" s="558" t="str">
        <f>IF(AE40="","",VLOOKUP(AE40,'[6]シフト記号表（勤務時間帯）'!$C$6:$U$35,19,FALSE))</f>
        <v/>
      </c>
      <c r="AF42" s="559" t="str">
        <f>IF(AF40="","",VLOOKUP(AF40,'[6]シフト記号表（勤務時間帯）'!$C$6:$U$35,19,FALSE))</f>
        <v/>
      </c>
      <c r="AG42" s="557" t="str">
        <f>IF(AG40="","",VLOOKUP(AG40,'[6]シフト記号表（勤務時間帯）'!$C$6:$U$35,19,FALSE))</f>
        <v/>
      </c>
      <c r="AH42" s="558" t="str">
        <f>IF(AH40="","",VLOOKUP(AH40,'[6]シフト記号表（勤務時間帯）'!$C$6:$U$35,19,FALSE))</f>
        <v/>
      </c>
      <c r="AI42" s="558" t="str">
        <f>IF(AI40="","",VLOOKUP(AI40,'[6]シフト記号表（勤務時間帯）'!$C$6:$U$35,19,FALSE))</f>
        <v/>
      </c>
      <c r="AJ42" s="558" t="str">
        <f>IF(AJ40="","",VLOOKUP(AJ40,'[6]シフト記号表（勤務時間帯）'!$C$6:$U$35,19,FALSE))</f>
        <v/>
      </c>
      <c r="AK42" s="558" t="str">
        <f>IF(AK40="","",VLOOKUP(AK40,'[6]シフト記号表（勤務時間帯）'!$C$6:$U$35,19,FALSE))</f>
        <v/>
      </c>
      <c r="AL42" s="558" t="str">
        <f>IF(AL40="","",VLOOKUP(AL40,'[6]シフト記号表（勤務時間帯）'!$C$6:$U$35,19,FALSE))</f>
        <v/>
      </c>
      <c r="AM42" s="559" t="str">
        <f>IF(AM40="","",VLOOKUP(AM40,'[6]シフト記号表（勤務時間帯）'!$C$6:$U$35,19,FALSE))</f>
        <v/>
      </c>
      <c r="AN42" s="557" t="str">
        <f>IF(AN40="","",VLOOKUP(AN40,'[6]シフト記号表（勤務時間帯）'!$C$6:$U$35,19,FALSE))</f>
        <v/>
      </c>
      <c r="AO42" s="558" t="str">
        <f>IF(AO40="","",VLOOKUP(AO40,'[6]シフト記号表（勤務時間帯）'!$C$6:$U$35,19,FALSE))</f>
        <v/>
      </c>
      <c r="AP42" s="558" t="str">
        <f>IF(AP40="","",VLOOKUP(AP40,'[6]シフト記号表（勤務時間帯）'!$C$6:$U$35,19,FALSE))</f>
        <v/>
      </c>
      <c r="AQ42" s="558" t="str">
        <f>IF(AQ40="","",VLOOKUP(AQ40,'[6]シフト記号表（勤務時間帯）'!$C$6:$U$35,19,FALSE))</f>
        <v/>
      </c>
      <c r="AR42" s="558" t="str">
        <f>IF(AR40="","",VLOOKUP(AR40,'[6]シフト記号表（勤務時間帯）'!$C$6:$U$35,19,FALSE))</f>
        <v/>
      </c>
      <c r="AS42" s="558" t="str">
        <f>IF(AS40="","",VLOOKUP(AS40,'[6]シフト記号表（勤務時間帯）'!$C$6:$U$35,19,FALSE))</f>
        <v/>
      </c>
      <c r="AT42" s="559" t="str">
        <f>IF(AT40="","",VLOOKUP(AT40,'[6]シフト記号表（勤務時間帯）'!$C$6:$U$35,19,FALSE))</f>
        <v/>
      </c>
      <c r="AU42" s="557" t="str">
        <f>IF(AU40="","",VLOOKUP(AU40,'[6]シフト記号表（勤務時間帯）'!$C$6:$U$35,19,FALSE))</f>
        <v/>
      </c>
      <c r="AV42" s="558" t="str">
        <f>IF(AV40="","",VLOOKUP(AV40,'[6]シフト記号表（勤務時間帯）'!$C$6:$U$35,19,FALSE))</f>
        <v/>
      </c>
      <c r="AW42" s="558" t="str">
        <f>IF(AW40="","",VLOOKUP(AW40,'[6]シフト記号表（勤務時間帯）'!$C$6:$U$35,19,FALSE))</f>
        <v/>
      </c>
      <c r="AX42" s="2248">
        <f>IF($BB$3="４週",SUM(S42:AT42),IF($BB$3="暦月",SUM(S42:AW42),""))</f>
        <v>0</v>
      </c>
      <c r="AY42" s="2249"/>
      <c r="AZ42" s="2250">
        <f>IF($BB$3="４週",AX42/4,IF($BB$3="暦月",'様式1-9'!AX42/('様式1-9'!$BB$8/7),""))</f>
        <v>0</v>
      </c>
      <c r="BA42" s="2251"/>
      <c r="BB42" s="2129"/>
      <c r="BC42" s="2130"/>
      <c r="BD42" s="2130"/>
      <c r="BE42" s="2130"/>
      <c r="BF42" s="2131"/>
    </row>
    <row r="43" spans="2:58" ht="20.25" customHeight="1" x14ac:dyDescent="0.15">
      <c r="B43" s="2180">
        <f>B40+1</f>
        <v>8</v>
      </c>
      <c r="C43" s="2121"/>
      <c r="D43" s="2126"/>
      <c r="E43" s="2122"/>
      <c r="F43" s="560"/>
      <c r="G43" s="2255"/>
      <c r="H43" s="2441"/>
      <c r="I43" s="2439"/>
      <c r="J43" s="2439"/>
      <c r="K43" s="2440"/>
      <c r="L43" s="2258"/>
      <c r="M43" s="2259"/>
      <c r="N43" s="2259"/>
      <c r="O43" s="2260"/>
      <c r="P43" s="2264" t="s">
        <v>740</v>
      </c>
      <c r="Q43" s="2265"/>
      <c r="R43" s="2266"/>
      <c r="S43" s="549"/>
      <c r="T43" s="550"/>
      <c r="U43" s="550"/>
      <c r="V43" s="550"/>
      <c r="W43" s="550"/>
      <c r="X43" s="550"/>
      <c r="Y43" s="551"/>
      <c r="Z43" s="549"/>
      <c r="AA43" s="550"/>
      <c r="AB43" s="550"/>
      <c r="AC43" s="550"/>
      <c r="AD43" s="550"/>
      <c r="AE43" s="550"/>
      <c r="AF43" s="551"/>
      <c r="AG43" s="549"/>
      <c r="AH43" s="550"/>
      <c r="AI43" s="550"/>
      <c r="AJ43" s="550"/>
      <c r="AK43" s="550"/>
      <c r="AL43" s="550"/>
      <c r="AM43" s="551"/>
      <c r="AN43" s="549"/>
      <c r="AO43" s="550"/>
      <c r="AP43" s="550"/>
      <c r="AQ43" s="550"/>
      <c r="AR43" s="550"/>
      <c r="AS43" s="550"/>
      <c r="AT43" s="551"/>
      <c r="AU43" s="549"/>
      <c r="AV43" s="550"/>
      <c r="AW43" s="550"/>
      <c r="AX43" s="2267"/>
      <c r="AY43" s="2268"/>
      <c r="AZ43" s="2269"/>
      <c r="BA43" s="2270"/>
      <c r="BB43" s="2118"/>
      <c r="BC43" s="2119"/>
      <c r="BD43" s="2119"/>
      <c r="BE43" s="2119"/>
      <c r="BF43" s="2120"/>
    </row>
    <row r="44" spans="2:58" ht="20.25" customHeight="1" x14ac:dyDescent="0.15">
      <c r="B44" s="2180"/>
      <c r="C44" s="2053"/>
      <c r="D44" s="2062"/>
      <c r="E44" s="2054"/>
      <c r="F44" s="552"/>
      <c r="G44" s="2191"/>
      <c r="H44" s="2438"/>
      <c r="I44" s="2439"/>
      <c r="J44" s="2439"/>
      <c r="K44" s="2440"/>
      <c r="L44" s="2201"/>
      <c r="M44" s="2202"/>
      <c r="N44" s="2202"/>
      <c r="O44" s="2203"/>
      <c r="P44" s="2238" t="s">
        <v>741</v>
      </c>
      <c r="Q44" s="2239"/>
      <c r="R44" s="2240"/>
      <c r="S44" s="553" t="str">
        <f>IF(S43="","",VLOOKUP(S43,'[6]シフト記号表（勤務時間帯）'!$C$6:$K$35,9,FALSE))</f>
        <v/>
      </c>
      <c r="T44" s="554" t="str">
        <f>IF(T43="","",VLOOKUP(T43,'[6]シフト記号表（勤務時間帯）'!$C$6:$K$35,9,FALSE))</f>
        <v/>
      </c>
      <c r="U44" s="554" t="str">
        <f>IF(U43="","",VLOOKUP(U43,'[6]シフト記号表（勤務時間帯）'!$C$6:$K$35,9,FALSE))</f>
        <v/>
      </c>
      <c r="V44" s="554" t="str">
        <f>IF(V43="","",VLOOKUP(V43,'[6]シフト記号表（勤務時間帯）'!$C$6:$K$35,9,FALSE))</f>
        <v/>
      </c>
      <c r="W44" s="554" t="str">
        <f>IF(W43="","",VLOOKUP(W43,'[6]シフト記号表（勤務時間帯）'!$C$6:$K$35,9,FALSE))</f>
        <v/>
      </c>
      <c r="X44" s="554" t="str">
        <f>IF(X43="","",VLOOKUP(X43,'[6]シフト記号表（勤務時間帯）'!$C$6:$K$35,9,FALSE))</f>
        <v/>
      </c>
      <c r="Y44" s="555" t="str">
        <f>IF(Y43="","",VLOOKUP(Y43,'[6]シフト記号表（勤務時間帯）'!$C$6:$K$35,9,FALSE))</f>
        <v/>
      </c>
      <c r="Z44" s="553" t="str">
        <f>IF(Z43="","",VLOOKUP(Z43,'[6]シフト記号表（勤務時間帯）'!$C$6:$K$35,9,FALSE))</f>
        <v/>
      </c>
      <c r="AA44" s="554" t="str">
        <f>IF(AA43="","",VLOOKUP(AA43,'[6]シフト記号表（勤務時間帯）'!$C$6:$K$35,9,FALSE))</f>
        <v/>
      </c>
      <c r="AB44" s="554" t="str">
        <f>IF(AB43="","",VLOOKUP(AB43,'[6]シフト記号表（勤務時間帯）'!$C$6:$K$35,9,FALSE))</f>
        <v/>
      </c>
      <c r="AC44" s="554" t="str">
        <f>IF(AC43="","",VLOOKUP(AC43,'[6]シフト記号表（勤務時間帯）'!$C$6:$K$35,9,FALSE))</f>
        <v/>
      </c>
      <c r="AD44" s="554" t="str">
        <f>IF(AD43="","",VLOOKUP(AD43,'[6]シフト記号表（勤務時間帯）'!$C$6:$K$35,9,FALSE))</f>
        <v/>
      </c>
      <c r="AE44" s="554" t="str">
        <f>IF(AE43="","",VLOOKUP(AE43,'[6]シフト記号表（勤務時間帯）'!$C$6:$K$35,9,FALSE))</f>
        <v/>
      </c>
      <c r="AF44" s="555" t="str">
        <f>IF(AF43="","",VLOOKUP(AF43,'[6]シフト記号表（勤務時間帯）'!$C$6:$K$35,9,FALSE))</f>
        <v/>
      </c>
      <c r="AG44" s="553" t="str">
        <f>IF(AG43="","",VLOOKUP(AG43,'[6]シフト記号表（勤務時間帯）'!$C$6:$K$35,9,FALSE))</f>
        <v/>
      </c>
      <c r="AH44" s="554" t="str">
        <f>IF(AH43="","",VLOOKUP(AH43,'[6]シフト記号表（勤務時間帯）'!$C$6:$K$35,9,FALSE))</f>
        <v/>
      </c>
      <c r="AI44" s="554" t="str">
        <f>IF(AI43="","",VLOOKUP(AI43,'[6]シフト記号表（勤務時間帯）'!$C$6:$K$35,9,FALSE))</f>
        <v/>
      </c>
      <c r="AJ44" s="554" t="str">
        <f>IF(AJ43="","",VLOOKUP(AJ43,'[6]シフト記号表（勤務時間帯）'!$C$6:$K$35,9,FALSE))</f>
        <v/>
      </c>
      <c r="AK44" s="554" t="str">
        <f>IF(AK43="","",VLOOKUP(AK43,'[6]シフト記号表（勤務時間帯）'!$C$6:$K$35,9,FALSE))</f>
        <v/>
      </c>
      <c r="AL44" s="554" t="str">
        <f>IF(AL43="","",VLOOKUP(AL43,'[6]シフト記号表（勤務時間帯）'!$C$6:$K$35,9,FALSE))</f>
        <v/>
      </c>
      <c r="AM44" s="555" t="str">
        <f>IF(AM43="","",VLOOKUP(AM43,'[6]シフト記号表（勤務時間帯）'!$C$6:$K$35,9,FALSE))</f>
        <v/>
      </c>
      <c r="AN44" s="553" t="str">
        <f>IF(AN43="","",VLOOKUP(AN43,'[6]シフト記号表（勤務時間帯）'!$C$6:$K$35,9,FALSE))</f>
        <v/>
      </c>
      <c r="AO44" s="554" t="str">
        <f>IF(AO43="","",VLOOKUP(AO43,'[6]シフト記号表（勤務時間帯）'!$C$6:$K$35,9,FALSE))</f>
        <v/>
      </c>
      <c r="AP44" s="554" t="str">
        <f>IF(AP43="","",VLOOKUP(AP43,'[6]シフト記号表（勤務時間帯）'!$C$6:$K$35,9,FALSE))</f>
        <v/>
      </c>
      <c r="AQ44" s="554" t="str">
        <f>IF(AQ43="","",VLOOKUP(AQ43,'[6]シフト記号表（勤務時間帯）'!$C$6:$K$35,9,FALSE))</f>
        <v/>
      </c>
      <c r="AR44" s="554" t="str">
        <f>IF(AR43="","",VLOOKUP(AR43,'[6]シフト記号表（勤務時間帯）'!$C$6:$K$35,9,FALSE))</f>
        <v/>
      </c>
      <c r="AS44" s="554" t="str">
        <f>IF(AS43="","",VLOOKUP(AS43,'[6]シフト記号表（勤務時間帯）'!$C$6:$K$35,9,FALSE))</f>
        <v/>
      </c>
      <c r="AT44" s="555" t="str">
        <f>IF(AT43="","",VLOOKUP(AT43,'[6]シフト記号表（勤務時間帯）'!$C$6:$K$35,9,FALSE))</f>
        <v/>
      </c>
      <c r="AU44" s="553" t="str">
        <f>IF(AU43="","",VLOOKUP(AU43,'[6]シフト記号表（勤務時間帯）'!$C$6:$K$35,9,FALSE))</f>
        <v/>
      </c>
      <c r="AV44" s="554" t="str">
        <f>IF(AV43="","",VLOOKUP(AV43,'[6]シフト記号表（勤務時間帯）'!$C$6:$K$35,9,FALSE))</f>
        <v/>
      </c>
      <c r="AW44" s="554" t="str">
        <f>IF(AW43="","",VLOOKUP(AW43,'[6]シフト記号表（勤務時間帯）'!$C$6:$K$35,9,FALSE))</f>
        <v/>
      </c>
      <c r="AX44" s="2241">
        <f>IF($BB$3="４週",SUM(S44:AT44),IF($BB$3="暦月",SUM(S44:AW44),""))</f>
        <v>0</v>
      </c>
      <c r="AY44" s="2242"/>
      <c r="AZ44" s="2243">
        <f>IF($BB$3="４週",AX44/4,IF($BB$3="暦月",'様式1-9'!AX44/('様式1-9'!$BB$8/7),""))</f>
        <v>0</v>
      </c>
      <c r="BA44" s="2244"/>
      <c r="BB44" s="2043"/>
      <c r="BC44" s="2044"/>
      <c r="BD44" s="2044"/>
      <c r="BE44" s="2044"/>
      <c r="BF44" s="2045"/>
    </row>
    <row r="45" spans="2:58" ht="20.25" customHeight="1" x14ac:dyDescent="0.15">
      <c r="B45" s="2180"/>
      <c r="C45" s="2135"/>
      <c r="D45" s="2140"/>
      <c r="E45" s="2136"/>
      <c r="F45" s="552">
        <f>C43</f>
        <v>0</v>
      </c>
      <c r="G45" s="2256"/>
      <c r="H45" s="2438"/>
      <c r="I45" s="2439"/>
      <c r="J45" s="2439"/>
      <c r="K45" s="2440"/>
      <c r="L45" s="2261"/>
      <c r="M45" s="2262"/>
      <c r="N45" s="2262"/>
      <c r="O45" s="2263"/>
      <c r="P45" s="2245" t="s">
        <v>742</v>
      </c>
      <c r="Q45" s="2246"/>
      <c r="R45" s="2247"/>
      <c r="S45" s="557" t="str">
        <f>IF(S43="","",VLOOKUP(S43,'[6]シフト記号表（勤務時間帯）'!$C$6:$U$35,19,FALSE))</f>
        <v/>
      </c>
      <c r="T45" s="558" t="str">
        <f>IF(T43="","",VLOOKUP(T43,'[6]シフト記号表（勤務時間帯）'!$C$6:$U$35,19,FALSE))</f>
        <v/>
      </c>
      <c r="U45" s="558" t="str">
        <f>IF(U43="","",VLOOKUP(U43,'[6]シフト記号表（勤務時間帯）'!$C$6:$U$35,19,FALSE))</f>
        <v/>
      </c>
      <c r="V45" s="558" t="str">
        <f>IF(V43="","",VLOOKUP(V43,'[6]シフト記号表（勤務時間帯）'!$C$6:$U$35,19,FALSE))</f>
        <v/>
      </c>
      <c r="W45" s="558" t="str">
        <f>IF(W43="","",VLOOKUP(W43,'[6]シフト記号表（勤務時間帯）'!$C$6:$U$35,19,FALSE))</f>
        <v/>
      </c>
      <c r="X45" s="558" t="str">
        <f>IF(X43="","",VLOOKUP(X43,'[6]シフト記号表（勤務時間帯）'!$C$6:$U$35,19,FALSE))</f>
        <v/>
      </c>
      <c r="Y45" s="559" t="str">
        <f>IF(Y43="","",VLOOKUP(Y43,'[6]シフト記号表（勤務時間帯）'!$C$6:$U$35,19,FALSE))</f>
        <v/>
      </c>
      <c r="Z45" s="557" t="str">
        <f>IF(Z43="","",VLOOKUP(Z43,'[6]シフト記号表（勤務時間帯）'!$C$6:$U$35,19,FALSE))</f>
        <v/>
      </c>
      <c r="AA45" s="558" t="str">
        <f>IF(AA43="","",VLOOKUP(AA43,'[6]シフト記号表（勤務時間帯）'!$C$6:$U$35,19,FALSE))</f>
        <v/>
      </c>
      <c r="AB45" s="558" t="str">
        <f>IF(AB43="","",VLOOKUP(AB43,'[6]シフト記号表（勤務時間帯）'!$C$6:$U$35,19,FALSE))</f>
        <v/>
      </c>
      <c r="AC45" s="558" t="str">
        <f>IF(AC43="","",VLOOKUP(AC43,'[6]シフト記号表（勤務時間帯）'!$C$6:$U$35,19,FALSE))</f>
        <v/>
      </c>
      <c r="AD45" s="558" t="str">
        <f>IF(AD43="","",VLOOKUP(AD43,'[6]シフト記号表（勤務時間帯）'!$C$6:$U$35,19,FALSE))</f>
        <v/>
      </c>
      <c r="AE45" s="558" t="str">
        <f>IF(AE43="","",VLOOKUP(AE43,'[6]シフト記号表（勤務時間帯）'!$C$6:$U$35,19,FALSE))</f>
        <v/>
      </c>
      <c r="AF45" s="559" t="str">
        <f>IF(AF43="","",VLOOKUP(AF43,'[6]シフト記号表（勤務時間帯）'!$C$6:$U$35,19,FALSE))</f>
        <v/>
      </c>
      <c r="AG45" s="557" t="str">
        <f>IF(AG43="","",VLOOKUP(AG43,'[6]シフト記号表（勤務時間帯）'!$C$6:$U$35,19,FALSE))</f>
        <v/>
      </c>
      <c r="AH45" s="558" t="str">
        <f>IF(AH43="","",VLOOKUP(AH43,'[6]シフト記号表（勤務時間帯）'!$C$6:$U$35,19,FALSE))</f>
        <v/>
      </c>
      <c r="AI45" s="558" t="str">
        <f>IF(AI43="","",VLOOKUP(AI43,'[6]シフト記号表（勤務時間帯）'!$C$6:$U$35,19,FALSE))</f>
        <v/>
      </c>
      <c r="AJ45" s="558" t="str">
        <f>IF(AJ43="","",VLOOKUP(AJ43,'[6]シフト記号表（勤務時間帯）'!$C$6:$U$35,19,FALSE))</f>
        <v/>
      </c>
      <c r="AK45" s="558" t="str">
        <f>IF(AK43="","",VLOOKUP(AK43,'[6]シフト記号表（勤務時間帯）'!$C$6:$U$35,19,FALSE))</f>
        <v/>
      </c>
      <c r="AL45" s="558" t="str">
        <f>IF(AL43="","",VLOOKUP(AL43,'[6]シフト記号表（勤務時間帯）'!$C$6:$U$35,19,FALSE))</f>
        <v/>
      </c>
      <c r="AM45" s="559" t="str">
        <f>IF(AM43="","",VLOOKUP(AM43,'[6]シフト記号表（勤務時間帯）'!$C$6:$U$35,19,FALSE))</f>
        <v/>
      </c>
      <c r="AN45" s="557" t="str">
        <f>IF(AN43="","",VLOOKUP(AN43,'[6]シフト記号表（勤務時間帯）'!$C$6:$U$35,19,FALSE))</f>
        <v/>
      </c>
      <c r="AO45" s="558" t="str">
        <f>IF(AO43="","",VLOOKUP(AO43,'[6]シフト記号表（勤務時間帯）'!$C$6:$U$35,19,FALSE))</f>
        <v/>
      </c>
      <c r="AP45" s="558" t="str">
        <f>IF(AP43="","",VLOOKUP(AP43,'[6]シフト記号表（勤務時間帯）'!$C$6:$U$35,19,FALSE))</f>
        <v/>
      </c>
      <c r="AQ45" s="558" t="str">
        <f>IF(AQ43="","",VLOOKUP(AQ43,'[6]シフト記号表（勤務時間帯）'!$C$6:$U$35,19,FALSE))</f>
        <v/>
      </c>
      <c r="AR45" s="558" t="str">
        <f>IF(AR43="","",VLOOKUP(AR43,'[6]シフト記号表（勤務時間帯）'!$C$6:$U$35,19,FALSE))</f>
        <v/>
      </c>
      <c r="AS45" s="558" t="str">
        <f>IF(AS43="","",VLOOKUP(AS43,'[6]シフト記号表（勤務時間帯）'!$C$6:$U$35,19,FALSE))</f>
        <v/>
      </c>
      <c r="AT45" s="559" t="str">
        <f>IF(AT43="","",VLOOKUP(AT43,'[6]シフト記号表（勤務時間帯）'!$C$6:$U$35,19,FALSE))</f>
        <v/>
      </c>
      <c r="AU45" s="557" t="str">
        <f>IF(AU43="","",VLOOKUP(AU43,'[6]シフト記号表（勤務時間帯）'!$C$6:$U$35,19,FALSE))</f>
        <v/>
      </c>
      <c r="AV45" s="558" t="str">
        <f>IF(AV43="","",VLOOKUP(AV43,'[6]シフト記号表（勤務時間帯）'!$C$6:$U$35,19,FALSE))</f>
        <v/>
      </c>
      <c r="AW45" s="558" t="str">
        <f>IF(AW43="","",VLOOKUP(AW43,'[6]シフト記号表（勤務時間帯）'!$C$6:$U$35,19,FALSE))</f>
        <v/>
      </c>
      <c r="AX45" s="2248">
        <f>IF($BB$3="４週",SUM(S45:AT45),IF($BB$3="暦月",SUM(S45:AW45),""))</f>
        <v>0</v>
      </c>
      <c r="AY45" s="2249"/>
      <c r="AZ45" s="2250">
        <f>IF($BB$3="４週",AX45/4,IF($BB$3="暦月",'様式1-9'!AX45/('様式1-9'!$BB$8/7),""))</f>
        <v>0</v>
      </c>
      <c r="BA45" s="2251"/>
      <c r="BB45" s="2129"/>
      <c r="BC45" s="2130"/>
      <c r="BD45" s="2130"/>
      <c r="BE45" s="2130"/>
      <c r="BF45" s="2131"/>
    </row>
    <row r="46" spans="2:58" ht="20.25" customHeight="1" x14ac:dyDescent="0.15">
      <c r="B46" s="2180">
        <f>B43+1</f>
        <v>9</v>
      </c>
      <c r="C46" s="2121"/>
      <c r="D46" s="2126"/>
      <c r="E46" s="2122"/>
      <c r="F46" s="560"/>
      <c r="G46" s="2255"/>
      <c r="H46" s="2441"/>
      <c r="I46" s="2439"/>
      <c r="J46" s="2439"/>
      <c r="K46" s="2440"/>
      <c r="L46" s="2258"/>
      <c r="M46" s="2259"/>
      <c r="N46" s="2259"/>
      <c r="O46" s="2260"/>
      <c r="P46" s="2264" t="s">
        <v>740</v>
      </c>
      <c r="Q46" s="2265"/>
      <c r="R46" s="2266"/>
      <c r="S46" s="549"/>
      <c r="T46" s="550"/>
      <c r="U46" s="550"/>
      <c r="V46" s="550"/>
      <c r="W46" s="550"/>
      <c r="X46" s="550"/>
      <c r="Y46" s="551"/>
      <c r="Z46" s="549"/>
      <c r="AA46" s="550"/>
      <c r="AB46" s="550"/>
      <c r="AC46" s="550"/>
      <c r="AD46" s="550"/>
      <c r="AE46" s="550"/>
      <c r="AF46" s="551"/>
      <c r="AG46" s="549"/>
      <c r="AH46" s="550"/>
      <c r="AI46" s="550"/>
      <c r="AJ46" s="550"/>
      <c r="AK46" s="550"/>
      <c r="AL46" s="550"/>
      <c r="AM46" s="551"/>
      <c r="AN46" s="549"/>
      <c r="AO46" s="550"/>
      <c r="AP46" s="550"/>
      <c r="AQ46" s="550"/>
      <c r="AR46" s="550"/>
      <c r="AS46" s="550"/>
      <c r="AT46" s="551"/>
      <c r="AU46" s="549"/>
      <c r="AV46" s="550"/>
      <c r="AW46" s="550"/>
      <c r="AX46" s="2267"/>
      <c r="AY46" s="2268"/>
      <c r="AZ46" s="2269"/>
      <c r="BA46" s="2270"/>
      <c r="BB46" s="2118"/>
      <c r="BC46" s="2119"/>
      <c r="BD46" s="2119"/>
      <c r="BE46" s="2119"/>
      <c r="BF46" s="2120"/>
    </row>
    <row r="47" spans="2:58" ht="20.25" customHeight="1" x14ac:dyDescent="0.15">
      <c r="B47" s="2180"/>
      <c r="C47" s="2053"/>
      <c r="D47" s="2062"/>
      <c r="E47" s="2054"/>
      <c r="F47" s="552"/>
      <c r="G47" s="2191"/>
      <c r="H47" s="2438"/>
      <c r="I47" s="2439"/>
      <c r="J47" s="2439"/>
      <c r="K47" s="2440"/>
      <c r="L47" s="2201"/>
      <c r="M47" s="2202"/>
      <c r="N47" s="2202"/>
      <c r="O47" s="2203"/>
      <c r="P47" s="2238" t="s">
        <v>741</v>
      </c>
      <c r="Q47" s="2239"/>
      <c r="R47" s="2240"/>
      <c r="S47" s="553" t="str">
        <f>IF(S46="","",VLOOKUP(S46,'[6]シフト記号表（勤務時間帯）'!$C$6:$K$35,9,FALSE))</f>
        <v/>
      </c>
      <c r="T47" s="554" t="str">
        <f>IF(T46="","",VLOOKUP(T46,'[6]シフト記号表（勤務時間帯）'!$C$6:$K$35,9,FALSE))</f>
        <v/>
      </c>
      <c r="U47" s="554" t="str">
        <f>IF(U46="","",VLOOKUP(U46,'[6]シフト記号表（勤務時間帯）'!$C$6:$K$35,9,FALSE))</f>
        <v/>
      </c>
      <c r="V47" s="554" t="str">
        <f>IF(V46="","",VLOOKUP(V46,'[6]シフト記号表（勤務時間帯）'!$C$6:$K$35,9,FALSE))</f>
        <v/>
      </c>
      <c r="W47" s="554" t="str">
        <f>IF(W46="","",VLOOKUP(W46,'[6]シフト記号表（勤務時間帯）'!$C$6:$K$35,9,FALSE))</f>
        <v/>
      </c>
      <c r="X47" s="554" t="str">
        <f>IF(X46="","",VLOOKUP(X46,'[6]シフト記号表（勤務時間帯）'!$C$6:$K$35,9,FALSE))</f>
        <v/>
      </c>
      <c r="Y47" s="555" t="str">
        <f>IF(Y46="","",VLOOKUP(Y46,'[6]シフト記号表（勤務時間帯）'!$C$6:$K$35,9,FALSE))</f>
        <v/>
      </c>
      <c r="Z47" s="553" t="str">
        <f>IF(Z46="","",VLOOKUP(Z46,'[6]シフト記号表（勤務時間帯）'!$C$6:$K$35,9,FALSE))</f>
        <v/>
      </c>
      <c r="AA47" s="554" t="str">
        <f>IF(AA46="","",VLOOKUP(AA46,'[6]シフト記号表（勤務時間帯）'!$C$6:$K$35,9,FALSE))</f>
        <v/>
      </c>
      <c r="AB47" s="554" t="str">
        <f>IF(AB46="","",VLOOKUP(AB46,'[6]シフト記号表（勤務時間帯）'!$C$6:$K$35,9,FALSE))</f>
        <v/>
      </c>
      <c r="AC47" s="554" t="str">
        <f>IF(AC46="","",VLOOKUP(AC46,'[6]シフト記号表（勤務時間帯）'!$C$6:$K$35,9,FALSE))</f>
        <v/>
      </c>
      <c r="AD47" s="554" t="str">
        <f>IF(AD46="","",VLOOKUP(AD46,'[6]シフト記号表（勤務時間帯）'!$C$6:$K$35,9,FALSE))</f>
        <v/>
      </c>
      <c r="AE47" s="554" t="str">
        <f>IF(AE46="","",VLOOKUP(AE46,'[6]シフト記号表（勤務時間帯）'!$C$6:$K$35,9,FALSE))</f>
        <v/>
      </c>
      <c r="AF47" s="555" t="str">
        <f>IF(AF46="","",VLOOKUP(AF46,'[6]シフト記号表（勤務時間帯）'!$C$6:$K$35,9,FALSE))</f>
        <v/>
      </c>
      <c r="AG47" s="553" t="str">
        <f>IF(AG46="","",VLOOKUP(AG46,'[6]シフト記号表（勤務時間帯）'!$C$6:$K$35,9,FALSE))</f>
        <v/>
      </c>
      <c r="AH47" s="554" t="str">
        <f>IF(AH46="","",VLOOKUP(AH46,'[6]シフト記号表（勤務時間帯）'!$C$6:$K$35,9,FALSE))</f>
        <v/>
      </c>
      <c r="AI47" s="554" t="str">
        <f>IF(AI46="","",VLOOKUP(AI46,'[6]シフト記号表（勤務時間帯）'!$C$6:$K$35,9,FALSE))</f>
        <v/>
      </c>
      <c r="AJ47" s="554" t="str">
        <f>IF(AJ46="","",VLOOKUP(AJ46,'[6]シフト記号表（勤務時間帯）'!$C$6:$K$35,9,FALSE))</f>
        <v/>
      </c>
      <c r="AK47" s="554" t="str">
        <f>IF(AK46="","",VLOOKUP(AK46,'[6]シフト記号表（勤務時間帯）'!$C$6:$K$35,9,FALSE))</f>
        <v/>
      </c>
      <c r="AL47" s="554" t="str">
        <f>IF(AL46="","",VLOOKUP(AL46,'[6]シフト記号表（勤務時間帯）'!$C$6:$K$35,9,FALSE))</f>
        <v/>
      </c>
      <c r="AM47" s="555" t="str">
        <f>IF(AM46="","",VLOOKUP(AM46,'[6]シフト記号表（勤務時間帯）'!$C$6:$K$35,9,FALSE))</f>
        <v/>
      </c>
      <c r="AN47" s="553" t="str">
        <f>IF(AN46="","",VLOOKUP(AN46,'[6]シフト記号表（勤務時間帯）'!$C$6:$K$35,9,FALSE))</f>
        <v/>
      </c>
      <c r="AO47" s="554" t="str">
        <f>IF(AO46="","",VLOOKUP(AO46,'[6]シフト記号表（勤務時間帯）'!$C$6:$K$35,9,FALSE))</f>
        <v/>
      </c>
      <c r="AP47" s="554" t="str">
        <f>IF(AP46="","",VLOOKUP(AP46,'[6]シフト記号表（勤務時間帯）'!$C$6:$K$35,9,FALSE))</f>
        <v/>
      </c>
      <c r="AQ47" s="554" t="str">
        <f>IF(AQ46="","",VLOOKUP(AQ46,'[6]シフト記号表（勤務時間帯）'!$C$6:$K$35,9,FALSE))</f>
        <v/>
      </c>
      <c r="AR47" s="554" t="str">
        <f>IF(AR46="","",VLOOKUP(AR46,'[6]シフト記号表（勤務時間帯）'!$C$6:$K$35,9,FALSE))</f>
        <v/>
      </c>
      <c r="AS47" s="554" t="str">
        <f>IF(AS46="","",VLOOKUP(AS46,'[6]シフト記号表（勤務時間帯）'!$C$6:$K$35,9,FALSE))</f>
        <v/>
      </c>
      <c r="AT47" s="555" t="str">
        <f>IF(AT46="","",VLOOKUP(AT46,'[6]シフト記号表（勤務時間帯）'!$C$6:$K$35,9,FALSE))</f>
        <v/>
      </c>
      <c r="AU47" s="553" t="str">
        <f>IF(AU46="","",VLOOKUP(AU46,'[6]シフト記号表（勤務時間帯）'!$C$6:$K$35,9,FALSE))</f>
        <v/>
      </c>
      <c r="AV47" s="554" t="str">
        <f>IF(AV46="","",VLOOKUP(AV46,'[6]シフト記号表（勤務時間帯）'!$C$6:$K$35,9,FALSE))</f>
        <v/>
      </c>
      <c r="AW47" s="554" t="str">
        <f>IF(AW46="","",VLOOKUP(AW46,'[6]シフト記号表（勤務時間帯）'!$C$6:$K$35,9,FALSE))</f>
        <v/>
      </c>
      <c r="AX47" s="2241">
        <f>IF($BB$3="４週",SUM(S47:AT47),IF($BB$3="暦月",SUM(S47:AW47),""))</f>
        <v>0</v>
      </c>
      <c r="AY47" s="2242"/>
      <c r="AZ47" s="2243">
        <f>IF($BB$3="４週",AX47/4,IF($BB$3="暦月",'様式1-9'!AX47/('様式1-9'!$BB$8/7),""))</f>
        <v>0</v>
      </c>
      <c r="BA47" s="2244"/>
      <c r="BB47" s="2043"/>
      <c r="BC47" s="2044"/>
      <c r="BD47" s="2044"/>
      <c r="BE47" s="2044"/>
      <c r="BF47" s="2045"/>
    </row>
    <row r="48" spans="2:58" ht="20.25" customHeight="1" x14ac:dyDescent="0.15">
      <c r="B48" s="2180"/>
      <c r="C48" s="2135"/>
      <c r="D48" s="2140"/>
      <c r="E48" s="2136"/>
      <c r="F48" s="552">
        <f>C46</f>
        <v>0</v>
      </c>
      <c r="G48" s="2256"/>
      <c r="H48" s="2438"/>
      <c r="I48" s="2439"/>
      <c r="J48" s="2439"/>
      <c r="K48" s="2440"/>
      <c r="L48" s="2261"/>
      <c r="M48" s="2262"/>
      <c r="N48" s="2262"/>
      <c r="O48" s="2263"/>
      <c r="P48" s="2245" t="s">
        <v>742</v>
      </c>
      <c r="Q48" s="2246"/>
      <c r="R48" s="2247"/>
      <c r="S48" s="557" t="str">
        <f>IF(S46="","",VLOOKUP(S46,'[6]シフト記号表（勤務時間帯）'!$C$6:$U$35,19,FALSE))</f>
        <v/>
      </c>
      <c r="T48" s="558" t="str">
        <f>IF(T46="","",VLOOKUP(T46,'[6]シフト記号表（勤務時間帯）'!$C$6:$U$35,19,FALSE))</f>
        <v/>
      </c>
      <c r="U48" s="558" t="str">
        <f>IF(U46="","",VLOOKUP(U46,'[6]シフト記号表（勤務時間帯）'!$C$6:$U$35,19,FALSE))</f>
        <v/>
      </c>
      <c r="V48" s="558" t="str">
        <f>IF(V46="","",VLOOKUP(V46,'[6]シフト記号表（勤務時間帯）'!$C$6:$U$35,19,FALSE))</f>
        <v/>
      </c>
      <c r="W48" s="558" t="str">
        <f>IF(W46="","",VLOOKUP(W46,'[6]シフト記号表（勤務時間帯）'!$C$6:$U$35,19,FALSE))</f>
        <v/>
      </c>
      <c r="X48" s="558" t="str">
        <f>IF(X46="","",VLOOKUP(X46,'[6]シフト記号表（勤務時間帯）'!$C$6:$U$35,19,FALSE))</f>
        <v/>
      </c>
      <c r="Y48" s="559" t="str">
        <f>IF(Y46="","",VLOOKUP(Y46,'[6]シフト記号表（勤務時間帯）'!$C$6:$U$35,19,FALSE))</f>
        <v/>
      </c>
      <c r="Z48" s="557" t="str">
        <f>IF(Z46="","",VLOOKUP(Z46,'[6]シフト記号表（勤務時間帯）'!$C$6:$U$35,19,FALSE))</f>
        <v/>
      </c>
      <c r="AA48" s="558" t="str">
        <f>IF(AA46="","",VLOOKUP(AA46,'[6]シフト記号表（勤務時間帯）'!$C$6:$U$35,19,FALSE))</f>
        <v/>
      </c>
      <c r="AB48" s="558" t="str">
        <f>IF(AB46="","",VLOOKUP(AB46,'[6]シフト記号表（勤務時間帯）'!$C$6:$U$35,19,FALSE))</f>
        <v/>
      </c>
      <c r="AC48" s="558" t="str">
        <f>IF(AC46="","",VLOOKUP(AC46,'[6]シフト記号表（勤務時間帯）'!$C$6:$U$35,19,FALSE))</f>
        <v/>
      </c>
      <c r="AD48" s="558" t="str">
        <f>IF(AD46="","",VLOOKUP(AD46,'[6]シフト記号表（勤務時間帯）'!$C$6:$U$35,19,FALSE))</f>
        <v/>
      </c>
      <c r="AE48" s="558" t="str">
        <f>IF(AE46="","",VLOOKUP(AE46,'[6]シフト記号表（勤務時間帯）'!$C$6:$U$35,19,FALSE))</f>
        <v/>
      </c>
      <c r="AF48" s="559" t="str">
        <f>IF(AF46="","",VLOOKUP(AF46,'[6]シフト記号表（勤務時間帯）'!$C$6:$U$35,19,FALSE))</f>
        <v/>
      </c>
      <c r="AG48" s="557" t="str">
        <f>IF(AG46="","",VLOOKUP(AG46,'[6]シフト記号表（勤務時間帯）'!$C$6:$U$35,19,FALSE))</f>
        <v/>
      </c>
      <c r="AH48" s="558" t="str">
        <f>IF(AH46="","",VLOOKUP(AH46,'[6]シフト記号表（勤務時間帯）'!$C$6:$U$35,19,FALSE))</f>
        <v/>
      </c>
      <c r="AI48" s="558" t="str">
        <f>IF(AI46="","",VLOOKUP(AI46,'[6]シフト記号表（勤務時間帯）'!$C$6:$U$35,19,FALSE))</f>
        <v/>
      </c>
      <c r="AJ48" s="558" t="str">
        <f>IF(AJ46="","",VLOOKUP(AJ46,'[6]シフト記号表（勤務時間帯）'!$C$6:$U$35,19,FALSE))</f>
        <v/>
      </c>
      <c r="AK48" s="558" t="str">
        <f>IF(AK46="","",VLOOKUP(AK46,'[6]シフト記号表（勤務時間帯）'!$C$6:$U$35,19,FALSE))</f>
        <v/>
      </c>
      <c r="AL48" s="558" t="str">
        <f>IF(AL46="","",VLOOKUP(AL46,'[6]シフト記号表（勤務時間帯）'!$C$6:$U$35,19,FALSE))</f>
        <v/>
      </c>
      <c r="AM48" s="559" t="str">
        <f>IF(AM46="","",VLOOKUP(AM46,'[6]シフト記号表（勤務時間帯）'!$C$6:$U$35,19,FALSE))</f>
        <v/>
      </c>
      <c r="AN48" s="557" t="str">
        <f>IF(AN46="","",VLOOKUP(AN46,'[6]シフト記号表（勤務時間帯）'!$C$6:$U$35,19,FALSE))</f>
        <v/>
      </c>
      <c r="AO48" s="558" t="str">
        <f>IF(AO46="","",VLOOKUP(AO46,'[6]シフト記号表（勤務時間帯）'!$C$6:$U$35,19,FALSE))</f>
        <v/>
      </c>
      <c r="AP48" s="558" t="str">
        <f>IF(AP46="","",VLOOKUP(AP46,'[6]シフト記号表（勤務時間帯）'!$C$6:$U$35,19,FALSE))</f>
        <v/>
      </c>
      <c r="AQ48" s="558" t="str">
        <f>IF(AQ46="","",VLOOKUP(AQ46,'[6]シフト記号表（勤務時間帯）'!$C$6:$U$35,19,FALSE))</f>
        <v/>
      </c>
      <c r="AR48" s="558" t="str">
        <f>IF(AR46="","",VLOOKUP(AR46,'[6]シフト記号表（勤務時間帯）'!$C$6:$U$35,19,FALSE))</f>
        <v/>
      </c>
      <c r="AS48" s="558" t="str">
        <f>IF(AS46="","",VLOOKUP(AS46,'[6]シフト記号表（勤務時間帯）'!$C$6:$U$35,19,FALSE))</f>
        <v/>
      </c>
      <c r="AT48" s="559" t="str">
        <f>IF(AT46="","",VLOOKUP(AT46,'[6]シフト記号表（勤務時間帯）'!$C$6:$U$35,19,FALSE))</f>
        <v/>
      </c>
      <c r="AU48" s="557" t="str">
        <f>IF(AU46="","",VLOOKUP(AU46,'[6]シフト記号表（勤務時間帯）'!$C$6:$U$35,19,FALSE))</f>
        <v/>
      </c>
      <c r="AV48" s="558" t="str">
        <f>IF(AV46="","",VLOOKUP(AV46,'[6]シフト記号表（勤務時間帯）'!$C$6:$U$35,19,FALSE))</f>
        <v/>
      </c>
      <c r="AW48" s="558" t="str">
        <f>IF(AW46="","",VLOOKUP(AW46,'[6]シフト記号表（勤務時間帯）'!$C$6:$U$35,19,FALSE))</f>
        <v/>
      </c>
      <c r="AX48" s="2248">
        <f>IF($BB$3="４週",SUM(S48:AT48),IF($BB$3="暦月",SUM(S48:AW48),""))</f>
        <v>0</v>
      </c>
      <c r="AY48" s="2249"/>
      <c r="AZ48" s="2250">
        <f>IF($BB$3="４週",AX48/4,IF($BB$3="暦月",'様式1-9'!AX48/('様式1-9'!$BB$8/7),""))</f>
        <v>0</v>
      </c>
      <c r="BA48" s="2251"/>
      <c r="BB48" s="2129"/>
      <c r="BC48" s="2130"/>
      <c r="BD48" s="2130"/>
      <c r="BE48" s="2130"/>
      <c r="BF48" s="2131"/>
    </row>
    <row r="49" spans="2:58" ht="20.25" customHeight="1" x14ac:dyDescent="0.15">
      <c r="B49" s="2180">
        <f>B46+1</f>
        <v>10</v>
      </c>
      <c r="C49" s="2121"/>
      <c r="D49" s="2126"/>
      <c r="E49" s="2122"/>
      <c r="F49" s="560"/>
      <c r="G49" s="2255"/>
      <c r="H49" s="2441"/>
      <c r="I49" s="2439"/>
      <c r="J49" s="2439"/>
      <c r="K49" s="2440"/>
      <c r="L49" s="2258"/>
      <c r="M49" s="2259"/>
      <c r="N49" s="2259"/>
      <c r="O49" s="2260"/>
      <c r="P49" s="2264" t="s">
        <v>740</v>
      </c>
      <c r="Q49" s="2265"/>
      <c r="R49" s="2266"/>
      <c r="S49" s="549"/>
      <c r="T49" s="550"/>
      <c r="U49" s="550"/>
      <c r="V49" s="550"/>
      <c r="W49" s="550"/>
      <c r="X49" s="550"/>
      <c r="Y49" s="551"/>
      <c r="Z49" s="549"/>
      <c r="AA49" s="550"/>
      <c r="AB49" s="550"/>
      <c r="AC49" s="550"/>
      <c r="AD49" s="550"/>
      <c r="AE49" s="550"/>
      <c r="AF49" s="551"/>
      <c r="AG49" s="549"/>
      <c r="AH49" s="550"/>
      <c r="AI49" s="550"/>
      <c r="AJ49" s="550"/>
      <c r="AK49" s="550"/>
      <c r="AL49" s="550"/>
      <c r="AM49" s="551"/>
      <c r="AN49" s="549"/>
      <c r="AO49" s="550"/>
      <c r="AP49" s="550"/>
      <c r="AQ49" s="550"/>
      <c r="AR49" s="550"/>
      <c r="AS49" s="550"/>
      <c r="AT49" s="551"/>
      <c r="AU49" s="549"/>
      <c r="AV49" s="550"/>
      <c r="AW49" s="550"/>
      <c r="AX49" s="2267"/>
      <c r="AY49" s="2268"/>
      <c r="AZ49" s="2269"/>
      <c r="BA49" s="2270"/>
      <c r="BB49" s="2118"/>
      <c r="BC49" s="2119"/>
      <c r="BD49" s="2119"/>
      <c r="BE49" s="2119"/>
      <c r="BF49" s="2120"/>
    </row>
    <row r="50" spans="2:58" ht="20.25" customHeight="1" x14ac:dyDescent="0.15">
      <c r="B50" s="2180"/>
      <c r="C50" s="2053"/>
      <c r="D50" s="2062"/>
      <c r="E50" s="2054"/>
      <c r="F50" s="552"/>
      <c r="G50" s="2191"/>
      <c r="H50" s="2438"/>
      <c r="I50" s="2439"/>
      <c r="J50" s="2439"/>
      <c r="K50" s="2440"/>
      <c r="L50" s="2201"/>
      <c r="M50" s="2202"/>
      <c r="N50" s="2202"/>
      <c r="O50" s="2203"/>
      <c r="P50" s="2238" t="s">
        <v>741</v>
      </c>
      <c r="Q50" s="2239"/>
      <c r="R50" s="2240"/>
      <c r="S50" s="553" t="str">
        <f>IF(S49="","",VLOOKUP(S49,'[6]シフト記号表（勤務時間帯）'!$C$6:$K$35,9,FALSE))</f>
        <v/>
      </c>
      <c r="T50" s="554" t="str">
        <f>IF(T49="","",VLOOKUP(T49,'[6]シフト記号表（勤務時間帯）'!$C$6:$K$35,9,FALSE))</f>
        <v/>
      </c>
      <c r="U50" s="554" t="str">
        <f>IF(U49="","",VLOOKUP(U49,'[6]シフト記号表（勤務時間帯）'!$C$6:$K$35,9,FALSE))</f>
        <v/>
      </c>
      <c r="V50" s="554" t="str">
        <f>IF(V49="","",VLOOKUP(V49,'[6]シフト記号表（勤務時間帯）'!$C$6:$K$35,9,FALSE))</f>
        <v/>
      </c>
      <c r="W50" s="554" t="str">
        <f>IF(W49="","",VLOOKUP(W49,'[6]シフト記号表（勤務時間帯）'!$C$6:$K$35,9,FALSE))</f>
        <v/>
      </c>
      <c r="X50" s="554" t="str">
        <f>IF(X49="","",VLOOKUP(X49,'[6]シフト記号表（勤務時間帯）'!$C$6:$K$35,9,FALSE))</f>
        <v/>
      </c>
      <c r="Y50" s="555" t="str">
        <f>IF(Y49="","",VLOOKUP(Y49,'[6]シフト記号表（勤務時間帯）'!$C$6:$K$35,9,FALSE))</f>
        <v/>
      </c>
      <c r="Z50" s="553" t="str">
        <f>IF(Z49="","",VLOOKUP(Z49,'[6]シフト記号表（勤務時間帯）'!$C$6:$K$35,9,FALSE))</f>
        <v/>
      </c>
      <c r="AA50" s="554" t="str">
        <f>IF(AA49="","",VLOOKUP(AA49,'[6]シフト記号表（勤務時間帯）'!$C$6:$K$35,9,FALSE))</f>
        <v/>
      </c>
      <c r="AB50" s="554" t="str">
        <f>IF(AB49="","",VLOOKUP(AB49,'[6]シフト記号表（勤務時間帯）'!$C$6:$K$35,9,FALSE))</f>
        <v/>
      </c>
      <c r="AC50" s="554" t="str">
        <f>IF(AC49="","",VLOOKUP(AC49,'[6]シフト記号表（勤務時間帯）'!$C$6:$K$35,9,FALSE))</f>
        <v/>
      </c>
      <c r="AD50" s="554" t="str">
        <f>IF(AD49="","",VLOOKUP(AD49,'[6]シフト記号表（勤務時間帯）'!$C$6:$K$35,9,FALSE))</f>
        <v/>
      </c>
      <c r="AE50" s="554" t="str">
        <f>IF(AE49="","",VLOOKUP(AE49,'[6]シフト記号表（勤務時間帯）'!$C$6:$K$35,9,FALSE))</f>
        <v/>
      </c>
      <c r="AF50" s="555" t="str">
        <f>IF(AF49="","",VLOOKUP(AF49,'[6]シフト記号表（勤務時間帯）'!$C$6:$K$35,9,FALSE))</f>
        <v/>
      </c>
      <c r="AG50" s="553" t="str">
        <f>IF(AG49="","",VLOOKUP(AG49,'[6]シフト記号表（勤務時間帯）'!$C$6:$K$35,9,FALSE))</f>
        <v/>
      </c>
      <c r="AH50" s="554" t="str">
        <f>IF(AH49="","",VLOOKUP(AH49,'[6]シフト記号表（勤務時間帯）'!$C$6:$K$35,9,FALSE))</f>
        <v/>
      </c>
      <c r="AI50" s="554" t="str">
        <f>IF(AI49="","",VLOOKUP(AI49,'[6]シフト記号表（勤務時間帯）'!$C$6:$K$35,9,FALSE))</f>
        <v/>
      </c>
      <c r="AJ50" s="554" t="str">
        <f>IF(AJ49="","",VLOOKUP(AJ49,'[6]シフト記号表（勤務時間帯）'!$C$6:$K$35,9,FALSE))</f>
        <v/>
      </c>
      <c r="AK50" s="554" t="str">
        <f>IF(AK49="","",VLOOKUP(AK49,'[6]シフト記号表（勤務時間帯）'!$C$6:$K$35,9,FALSE))</f>
        <v/>
      </c>
      <c r="AL50" s="554" t="str">
        <f>IF(AL49="","",VLOOKUP(AL49,'[6]シフト記号表（勤務時間帯）'!$C$6:$K$35,9,FALSE))</f>
        <v/>
      </c>
      <c r="AM50" s="555" t="str">
        <f>IF(AM49="","",VLOOKUP(AM49,'[6]シフト記号表（勤務時間帯）'!$C$6:$K$35,9,FALSE))</f>
        <v/>
      </c>
      <c r="AN50" s="553" t="str">
        <f>IF(AN49="","",VLOOKUP(AN49,'[6]シフト記号表（勤務時間帯）'!$C$6:$K$35,9,FALSE))</f>
        <v/>
      </c>
      <c r="AO50" s="554" t="str">
        <f>IF(AO49="","",VLOOKUP(AO49,'[6]シフト記号表（勤務時間帯）'!$C$6:$K$35,9,FALSE))</f>
        <v/>
      </c>
      <c r="AP50" s="554" t="str">
        <f>IF(AP49="","",VLOOKUP(AP49,'[6]シフト記号表（勤務時間帯）'!$C$6:$K$35,9,FALSE))</f>
        <v/>
      </c>
      <c r="AQ50" s="554" t="str">
        <f>IF(AQ49="","",VLOOKUP(AQ49,'[6]シフト記号表（勤務時間帯）'!$C$6:$K$35,9,FALSE))</f>
        <v/>
      </c>
      <c r="AR50" s="554" t="str">
        <f>IF(AR49="","",VLOOKUP(AR49,'[6]シフト記号表（勤務時間帯）'!$C$6:$K$35,9,FALSE))</f>
        <v/>
      </c>
      <c r="AS50" s="554" t="str">
        <f>IF(AS49="","",VLOOKUP(AS49,'[6]シフト記号表（勤務時間帯）'!$C$6:$K$35,9,FALSE))</f>
        <v/>
      </c>
      <c r="AT50" s="555" t="str">
        <f>IF(AT49="","",VLOOKUP(AT49,'[6]シフト記号表（勤務時間帯）'!$C$6:$K$35,9,FALSE))</f>
        <v/>
      </c>
      <c r="AU50" s="553" t="str">
        <f>IF(AU49="","",VLOOKUP(AU49,'[6]シフト記号表（勤務時間帯）'!$C$6:$K$35,9,FALSE))</f>
        <v/>
      </c>
      <c r="AV50" s="554" t="str">
        <f>IF(AV49="","",VLOOKUP(AV49,'[6]シフト記号表（勤務時間帯）'!$C$6:$K$35,9,FALSE))</f>
        <v/>
      </c>
      <c r="AW50" s="554" t="str">
        <f>IF(AW49="","",VLOOKUP(AW49,'[6]シフト記号表（勤務時間帯）'!$C$6:$K$35,9,FALSE))</f>
        <v/>
      </c>
      <c r="AX50" s="2241">
        <f>IF($BB$3="４週",SUM(S50:AT50),IF($BB$3="暦月",SUM(S50:AW50),""))</f>
        <v>0</v>
      </c>
      <c r="AY50" s="2242"/>
      <c r="AZ50" s="2243">
        <f>IF($BB$3="４週",AX50/4,IF($BB$3="暦月",'様式1-9'!AX50/('様式1-9'!$BB$8/7),""))</f>
        <v>0</v>
      </c>
      <c r="BA50" s="2244"/>
      <c r="BB50" s="2043"/>
      <c r="BC50" s="2044"/>
      <c r="BD50" s="2044"/>
      <c r="BE50" s="2044"/>
      <c r="BF50" s="2045"/>
    </row>
    <row r="51" spans="2:58" ht="20.25" customHeight="1" x14ac:dyDescent="0.15">
      <c r="B51" s="2180"/>
      <c r="C51" s="2135"/>
      <c r="D51" s="2140"/>
      <c r="E51" s="2136"/>
      <c r="F51" s="552">
        <f>C49</f>
        <v>0</v>
      </c>
      <c r="G51" s="2256"/>
      <c r="H51" s="2438"/>
      <c r="I51" s="2439"/>
      <c r="J51" s="2439"/>
      <c r="K51" s="2440"/>
      <c r="L51" s="2261"/>
      <c r="M51" s="2262"/>
      <c r="N51" s="2262"/>
      <c r="O51" s="2263"/>
      <c r="P51" s="2245" t="s">
        <v>742</v>
      </c>
      <c r="Q51" s="2246"/>
      <c r="R51" s="2247"/>
      <c r="S51" s="557" t="str">
        <f>IF(S49="","",VLOOKUP(S49,'[6]シフト記号表（勤務時間帯）'!$C$6:$U$35,19,FALSE))</f>
        <v/>
      </c>
      <c r="T51" s="558" t="str">
        <f>IF(T49="","",VLOOKUP(T49,'[6]シフト記号表（勤務時間帯）'!$C$6:$U$35,19,FALSE))</f>
        <v/>
      </c>
      <c r="U51" s="558" t="str">
        <f>IF(U49="","",VLOOKUP(U49,'[6]シフト記号表（勤務時間帯）'!$C$6:$U$35,19,FALSE))</f>
        <v/>
      </c>
      <c r="V51" s="558" t="str">
        <f>IF(V49="","",VLOOKUP(V49,'[6]シフト記号表（勤務時間帯）'!$C$6:$U$35,19,FALSE))</f>
        <v/>
      </c>
      <c r="W51" s="558" t="str">
        <f>IF(W49="","",VLOOKUP(W49,'[6]シフト記号表（勤務時間帯）'!$C$6:$U$35,19,FALSE))</f>
        <v/>
      </c>
      <c r="X51" s="558" t="str">
        <f>IF(X49="","",VLOOKUP(X49,'[6]シフト記号表（勤務時間帯）'!$C$6:$U$35,19,FALSE))</f>
        <v/>
      </c>
      <c r="Y51" s="559" t="str">
        <f>IF(Y49="","",VLOOKUP(Y49,'[6]シフト記号表（勤務時間帯）'!$C$6:$U$35,19,FALSE))</f>
        <v/>
      </c>
      <c r="Z51" s="557" t="str">
        <f>IF(Z49="","",VLOOKUP(Z49,'[6]シフト記号表（勤務時間帯）'!$C$6:$U$35,19,FALSE))</f>
        <v/>
      </c>
      <c r="AA51" s="558" t="str">
        <f>IF(AA49="","",VLOOKUP(AA49,'[6]シフト記号表（勤務時間帯）'!$C$6:$U$35,19,FALSE))</f>
        <v/>
      </c>
      <c r="AB51" s="558" t="str">
        <f>IF(AB49="","",VLOOKUP(AB49,'[6]シフト記号表（勤務時間帯）'!$C$6:$U$35,19,FALSE))</f>
        <v/>
      </c>
      <c r="AC51" s="558" t="str">
        <f>IF(AC49="","",VLOOKUP(AC49,'[6]シフト記号表（勤務時間帯）'!$C$6:$U$35,19,FALSE))</f>
        <v/>
      </c>
      <c r="AD51" s="558" t="str">
        <f>IF(AD49="","",VLOOKUP(AD49,'[6]シフト記号表（勤務時間帯）'!$C$6:$U$35,19,FALSE))</f>
        <v/>
      </c>
      <c r="AE51" s="558" t="str">
        <f>IF(AE49="","",VLOOKUP(AE49,'[6]シフト記号表（勤務時間帯）'!$C$6:$U$35,19,FALSE))</f>
        <v/>
      </c>
      <c r="AF51" s="559" t="str">
        <f>IF(AF49="","",VLOOKUP(AF49,'[6]シフト記号表（勤務時間帯）'!$C$6:$U$35,19,FALSE))</f>
        <v/>
      </c>
      <c r="AG51" s="557" t="str">
        <f>IF(AG49="","",VLOOKUP(AG49,'[6]シフト記号表（勤務時間帯）'!$C$6:$U$35,19,FALSE))</f>
        <v/>
      </c>
      <c r="AH51" s="558" t="str">
        <f>IF(AH49="","",VLOOKUP(AH49,'[6]シフト記号表（勤務時間帯）'!$C$6:$U$35,19,FALSE))</f>
        <v/>
      </c>
      <c r="AI51" s="558" t="str">
        <f>IF(AI49="","",VLOOKUP(AI49,'[6]シフト記号表（勤務時間帯）'!$C$6:$U$35,19,FALSE))</f>
        <v/>
      </c>
      <c r="AJ51" s="558" t="str">
        <f>IF(AJ49="","",VLOOKUP(AJ49,'[6]シフト記号表（勤務時間帯）'!$C$6:$U$35,19,FALSE))</f>
        <v/>
      </c>
      <c r="AK51" s="558" t="str">
        <f>IF(AK49="","",VLOOKUP(AK49,'[6]シフト記号表（勤務時間帯）'!$C$6:$U$35,19,FALSE))</f>
        <v/>
      </c>
      <c r="AL51" s="558" t="str">
        <f>IF(AL49="","",VLOOKUP(AL49,'[6]シフト記号表（勤務時間帯）'!$C$6:$U$35,19,FALSE))</f>
        <v/>
      </c>
      <c r="AM51" s="559" t="str">
        <f>IF(AM49="","",VLOOKUP(AM49,'[6]シフト記号表（勤務時間帯）'!$C$6:$U$35,19,FALSE))</f>
        <v/>
      </c>
      <c r="AN51" s="557" t="str">
        <f>IF(AN49="","",VLOOKUP(AN49,'[6]シフト記号表（勤務時間帯）'!$C$6:$U$35,19,FALSE))</f>
        <v/>
      </c>
      <c r="AO51" s="558" t="str">
        <f>IF(AO49="","",VLOOKUP(AO49,'[6]シフト記号表（勤務時間帯）'!$C$6:$U$35,19,FALSE))</f>
        <v/>
      </c>
      <c r="AP51" s="558" t="str">
        <f>IF(AP49="","",VLOOKUP(AP49,'[6]シフト記号表（勤務時間帯）'!$C$6:$U$35,19,FALSE))</f>
        <v/>
      </c>
      <c r="AQ51" s="558" t="str">
        <f>IF(AQ49="","",VLOOKUP(AQ49,'[6]シフト記号表（勤務時間帯）'!$C$6:$U$35,19,FALSE))</f>
        <v/>
      </c>
      <c r="AR51" s="558" t="str">
        <f>IF(AR49="","",VLOOKUP(AR49,'[6]シフト記号表（勤務時間帯）'!$C$6:$U$35,19,FALSE))</f>
        <v/>
      </c>
      <c r="AS51" s="558" t="str">
        <f>IF(AS49="","",VLOOKUP(AS49,'[6]シフト記号表（勤務時間帯）'!$C$6:$U$35,19,FALSE))</f>
        <v/>
      </c>
      <c r="AT51" s="559" t="str">
        <f>IF(AT49="","",VLOOKUP(AT49,'[6]シフト記号表（勤務時間帯）'!$C$6:$U$35,19,FALSE))</f>
        <v/>
      </c>
      <c r="AU51" s="557" t="str">
        <f>IF(AU49="","",VLOOKUP(AU49,'[6]シフト記号表（勤務時間帯）'!$C$6:$U$35,19,FALSE))</f>
        <v/>
      </c>
      <c r="AV51" s="558" t="str">
        <f>IF(AV49="","",VLOOKUP(AV49,'[6]シフト記号表（勤務時間帯）'!$C$6:$U$35,19,FALSE))</f>
        <v/>
      </c>
      <c r="AW51" s="558" t="str">
        <f>IF(AW49="","",VLOOKUP(AW49,'[6]シフト記号表（勤務時間帯）'!$C$6:$U$35,19,FALSE))</f>
        <v/>
      </c>
      <c r="AX51" s="2248">
        <f>IF($BB$3="４週",SUM(S51:AT51),IF($BB$3="暦月",SUM(S51:AW51),""))</f>
        <v>0</v>
      </c>
      <c r="AY51" s="2249"/>
      <c r="AZ51" s="2250">
        <f>IF($BB$3="４週",AX51/4,IF($BB$3="暦月",'様式1-9'!AX51/('様式1-9'!$BB$8/7),""))</f>
        <v>0</v>
      </c>
      <c r="BA51" s="2251"/>
      <c r="BB51" s="2129"/>
      <c r="BC51" s="2130"/>
      <c r="BD51" s="2130"/>
      <c r="BE51" s="2130"/>
      <c r="BF51" s="2131"/>
    </row>
    <row r="52" spans="2:58" ht="20.25" customHeight="1" x14ac:dyDescent="0.15">
      <c r="B52" s="2180">
        <f>B49+1</f>
        <v>11</v>
      </c>
      <c r="C52" s="2121"/>
      <c r="D52" s="2126"/>
      <c r="E52" s="2122"/>
      <c r="F52" s="560"/>
      <c r="G52" s="2255"/>
      <c r="H52" s="2441"/>
      <c r="I52" s="2439"/>
      <c r="J52" s="2439"/>
      <c r="K52" s="2440"/>
      <c r="L52" s="2258"/>
      <c r="M52" s="2259"/>
      <c r="N52" s="2259"/>
      <c r="O52" s="2260"/>
      <c r="P52" s="2264" t="s">
        <v>740</v>
      </c>
      <c r="Q52" s="2265"/>
      <c r="R52" s="2266"/>
      <c r="S52" s="549"/>
      <c r="T52" s="550"/>
      <c r="U52" s="550"/>
      <c r="V52" s="550"/>
      <c r="W52" s="550"/>
      <c r="X52" s="550"/>
      <c r="Y52" s="551"/>
      <c r="Z52" s="549"/>
      <c r="AA52" s="550"/>
      <c r="AB52" s="550"/>
      <c r="AC52" s="550"/>
      <c r="AD52" s="550"/>
      <c r="AE52" s="550"/>
      <c r="AF52" s="551"/>
      <c r="AG52" s="549"/>
      <c r="AH52" s="550"/>
      <c r="AI52" s="550"/>
      <c r="AJ52" s="550"/>
      <c r="AK52" s="550"/>
      <c r="AL52" s="550"/>
      <c r="AM52" s="551"/>
      <c r="AN52" s="549"/>
      <c r="AO52" s="550"/>
      <c r="AP52" s="550"/>
      <c r="AQ52" s="550"/>
      <c r="AR52" s="550"/>
      <c r="AS52" s="550"/>
      <c r="AT52" s="551"/>
      <c r="AU52" s="549"/>
      <c r="AV52" s="550"/>
      <c r="AW52" s="550"/>
      <c r="AX52" s="2267"/>
      <c r="AY52" s="2268"/>
      <c r="AZ52" s="2269"/>
      <c r="BA52" s="2270"/>
      <c r="BB52" s="2118"/>
      <c r="BC52" s="2119"/>
      <c r="BD52" s="2119"/>
      <c r="BE52" s="2119"/>
      <c r="BF52" s="2120"/>
    </row>
    <row r="53" spans="2:58" ht="20.25" customHeight="1" x14ac:dyDescent="0.15">
      <c r="B53" s="2180"/>
      <c r="C53" s="2053"/>
      <c r="D53" s="2062"/>
      <c r="E53" s="2054"/>
      <c r="F53" s="552"/>
      <c r="G53" s="2191"/>
      <c r="H53" s="2438"/>
      <c r="I53" s="2439"/>
      <c r="J53" s="2439"/>
      <c r="K53" s="2440"/>
      <c r="L53" s="2201"/>
      <c r="M53" s="2202"/>
      <c r="N53" s="2202"/>
      <c r="O53" s="2203"/>
      <c r="P53" s="2238" t="s">
        <v>741</v>
      </c>
      <c r="Q53" s="2239"/>
      <c r="R53" s="2240"/>
      <c r="S53" s="553" t="str">
        <f>IF(S52="","",VLOOKUP(S52,'[6]シフト記号表（勤務時間帯）'!$C$6:$K$35,9,FALSE))</f>
        <v/>
      </c>
      <c r="T53" s="554" t="str">
        <f>IF(T52="","",VLOOKUP(T52,'[6]シフト記号表（勤務時間帯）'!$C$6:$K$35,9,FALSE))</f>
        <v/>
      </c>
      <c r="U53" s="554" t="str">
        <f>IF(U52="","",VLOOKUP(U52,'[6]シフト記号表（勤務時間帯）'!$C$6:$K$35,9,FALSE))</f>
        <v/>
      </c>
      <c r="V53" s="554" t="str">
        <f>IF(V52="","",VLOOKUP(V52,'[6]シフト記号表（勤務時間帯）'!$C$6:$K$35,9,FALSE))</f>
        <v/>
      </c>
      <c r="W53" s="554" t="str">
        <f>IF(W52="","",VLOOKUP(W52,'[6]シフト記号表（勤務時間帯）'!$C$6:$K$35,9,FALSE))</f>
        <v/>
      </c>
      <c r="X53" s="554" t="str">
        <f>IF(X52="","",VLOOKUP(X52,'[6]シフト記号表（勤務時間帯）'!$C$6:$K$35,9,FALSE))</f>
        <v/>
      </c>
      <c r="Y53" s="555" t="str">
        <f>IF(Y52="","",VLOOKUP(Y52,'[6]シフト記号表（勤務時間帯）'!$C$6:$K$35,9,FALSE))</f>
        <v/>
      </c>
      <c r="Z53" s="553" t="str">
        <f>IF(Z52="","",VLOOKUP(Z52,'[6]シフト記号表（勤務時間帯）'!$C$6:$K$35,9,FALSE))</f>
        <v/>
      </c>
      <c r="AA53" s="554" t="str">
        <f>IF(AA52="","",VLOOKUP(AA52,'[6]シフト記号表（勤務時間帯）'!$C$6:$K$35,9,FALSE))</f>
        <v/>
      </c>
      <c r="AB53" s="554" t="str">
        <f>IF(AB52="","",VLOOKUP(AB52,'[6]シフト記号表（勤務時間帯）'!$C$6:$K$35,9,FALSE))</f>
        <v/>
      </c>
      <c r="AC53" s="554" t="str">
        <f>IF(AC52="","",VLOOKUP(AC52,'[6]シフト記号表（勤務時間帯）'!$C$6:$K$35,9,FALSE))</f>
        <v/>
      </c>
      <c r="AD53" s="554" t="str">
        <f>IF(AD52="","",VLOOKUP(AD52,'[6]シフト記号表（勤務時間帯）'!$C$6:$K$35,9,FALSE))</f>
        <v/>
      </c>
      <c r="AE53" s="554" t="str">
        <f>IF(AE52="","",VLOOKUP(AE52,'[6]シフト記号表（勤務時間帯）'!$C$6:$K$35,9,FALSE))</f>
        <v/>
      </c>
      <c r="AF53" s="555" t="str">
        <f>IF(AF52="","",VLOOKUP(AF52,'[6]シフト記号表（勤務時間帯）'!$C$6:$K$35,9,FALSE))</f>
        <v/>
      </c>
      <c r="AG53" s="553" t="str">
        <f>IF(AG52="","",VLOOKUP(AG52,'[6]シフト記号表（勤務時間帯）'!$C$6:$K$35,9,FALSE))</f>
        <v/>
      </c>
      <c r="AH53" s="554" t="str">
        <f>IF(AH52="","",VLOOKUP(AH52,'[6]シフト記号表（勤務時間帯）'!$C$6:$K$35,9,FALSE))</f>
        <v/>
      </c>
      <c r="AI53" s="554" t="str">
        <f>IF(AI52="","",VLOOKUP(AI52,'[6]シフト記号表（勤務時間帯）'!$C$6:$K$35,9,FALSE))</f>
        <v/>
      </c>
      <c r="AJ53" s="554" t="str">
        <f>IF(AJ52="","",VLOOKUP(AJ52,'[6]シフト記号表（勤務時間帯）'!$C$6:$K$35,9,FALSE))</f>
        <v/>
      </c>
      <c r="AK53" s="554" t="str">
        <f>IF(AK52="","",VLOOKUP(AK52,'[6]シフト記号表（勤務時間帯）'!$C$6:$K$35,9,FALSE))</f>
        <v/>
      </c>
      <c r="AL53" s="554" t="str">
        <f>IF(AL52="","",VLOOKUP(AL52,'[6]シフト記号表（勤務時間帯）'!$C$6:$K$35,9,FALSE))</f>
        <v/>
      </c>
      <c r="AM53" s="555" t="str">
        <f>IF(AM52="","",VLOOKUP(AM52,'[6]シフト記号表（勤務時間帯）'!$C$6:$K$35,9,FALSE))</f>
        <v/>
      </c>
      <c r="AN53" s="553" t="str">
        <f>IF(AN52="","",VLOOKUP(AN52,'[6]シフト記号表（勤務時間帯）'!$C$6:$K$35,9,FALSE))</f>
        <v/>
      </c>
      <c r="AO53" s="554" t="str">
        <f>IF(AO52="","",VLOOKUP(AO52,'[6]シフト記号表（勤務時間帯）'!$C$6:$K$35,9,FALSE))</f>
        <v/>
      </c>
      <c r="AP53" s="554" t="str">
        <f>IF(AP52="","",VLOOKUP(AP52,'[6]シフト記号表（勤務時間帯）'!$C$6:$K$35,9,FALSE))</f>
        <v/>
      </c>
      <c r="AQ53" s="554" t="str">
        <f>IF(AQ52="","",VLOOKUP(AQ52,'[6]シフト記号表（勤務時間帯）'!$C$6:$K$35,9,FALSE))</f>
        <v/>
      </c>
      <c r="AR53" s="554" t="str">
        <f>IF(AR52="","",VLOOKUP(AR52,'[6]シフト記号表（勤務時間帯）'!$C$6:$K$35,9,FALSE))</f>
        <v/>
      </c>
      <c r="AS53" s="554" t="str">
        <f>IF(AS52="","",VLOOKUP(AS52,'[6]シフト記号表（勤務時間帯）'!$C$6:$K$35,9,FALSE))</f>
        <v/>
      </c>
      <c r="AT53" s="555" t="str">
        <f>IF(AT52="","",VLOOKUP(AT52,'[6]シフト記号表（勤務時間帯）'!$C$6:$K$35,9,FALSE))</f>
        <v/>
      </c>
      <c r="AU53" s="553" t="str">
        <f>IF(AU52="","",VLOOKUP(AU52,'[6]シフト記号表（勤務時間帯）'!$C$6:$K$35,9,FALSE))</f>
        <v/>
      </c>
      <c r="AV53" s="554" t="str">
        <f>IF(AV52="","",VLOOKUP(AV52,'[6]シフト記号表（勤務時間帯）'!$C$6:$K$35,9,FALSE))</f>
        <v/>
      </c>
      <c r="AW53" s="554" t="str">
        <f>IF(AW52="","",VLOOKUP(AW52,'[6]シフト記号表（勤務時間帯）'!$C$6:$K$35,9,FALSE))</f>
        <v/>
      </c>
      <c r="AX53" s="2241">
        <f>IF($BB$3="４週",SUM(S53:AT53),IF($BB$3="暦月",SUM(S53:AW53),""))</f>
        <v>0</v>
      </c>
      <c r="AY53" s="2242"/>
      <c r="AZ53" s="2243">
        <f>IF($BB$3="４週",AX53/4,IF($BB$3="暦月",'様式1-9'!AX53/('様式1-9'!$BB$8/7),""))</f>
        <v>0</v>
      </c>
      <c r="BA53" s="2244"/>
      <c r="BB53" s="2043"/>
      <c r="BC53" s="2044"/>
      <c r="BD53" s="2044"/>
      <c r="BE53" s="2044"/>
      <c r="BF53" s="2045"/>
    </row>
    <row r="54" spans="2:58" ht="20.25" customHeight="1" x14ac:dyDescent="0.15">
      <c r="B54" s="2180"/>
      <c r="C54" s="2135"/>
      <c r="D54" s="2140"/>
      <c r="E54" s="2136"/>
      <c r="F54" s="552">
        <f>C52</f>
        <v>0</v>
      </c>
      <c r="G54" s="2256"/>
      <c r="H54" s="2438"/>
      <c r="I54" s="2439"/>
      <c r="J54" s="2439"/>
      <c r="K54" s="2440"/>
      <c r="L54" s="2261"/>
      <c r="M54" s="2262"/>
      <c r="N54" s="2262"/>
      <c r="O54" s="2263"/>
      <c r="P54" s="2245" t="s">
        <v>742</v>
      </c>
      <c r="Q54" s="2246"/>
      <c r="R54" s="2247"/>
      <c r="S54" s="557" t="str">
        <f>IF(S52="","",VLOOKUP(S52,'[6]シフト記号表（勤務時間帯）'!$C$6:$U$35,19,FALSE))</f>
        <v/>
      </c>
      <c r="T54" s="558" t="str">
        <f>IF(T52="","",VLOOKUP(T52,'[6]シフト記号表（勤務時間帯）'!$C$6:$U$35,19,FALSE))</f>
        <v/>
      </c>
      <c r="U54" s="558" t="str">
        <f>IF(U52="","",VLOOKUP(U52,'[6]シフト記号表（勤務時間帯）'!$C$6:$U$35,19,FALSE))</f>
        <v/>
      </c>
      <c r="V54" s="558" t="str">
        <f>IF(V52="","",VLOOKUP(V52,'[6]シフト記号表（勤務時間帯）'!$C$6:$U$35,19,FALSE))</f>
        <v/>
      </c>
      <c r="W54" s="558" t="str">
        <f>IF(W52="","",VLOOKUP(W52,'[6]シフト記号表（勤務時間帯）'!$C$6:$U$35,19,FALSE))</f>
        <v/>
      </c>
      <c r="X54" s="558" t="str">
        <f>IF(X52="","",VLOOKUP(X52,'[6]シフト記号表（勤務時間帯）'!$C$6:$U$35,19,FALSE))</f>
        <v/>
      </c>
      <c r="Y54" s="559" t="str">
        <f>IF(Y52="","",VLOOKUP(Y52,'[6]シフト記号表（勤務時間帯）'!$C$6:$U$35,19,FALSE))</f>
        <v/>
      </c>
      <c r="Z54" s="557" t="str">
        <f>IF(Z52="","",VLOOKUP(Z52,'[6]シフト記号表（勤務時間帯）'!$C$6:$U$35,19,FALSE))</f>
        <v/>
      </c>
      <c r="AA54" s="558" t="str">
        <f>IF(AA52="","",VLOOKUP(AA52,'[6]シフト記号表（勤務時間帯）'!$C$6:$U$35,19,FALSE))</f>
        <v/>
      </c>
      <c r="AB54" s="558" t="str">
        <f>IF(AB52="","",VLOOKUP(AB52,'[6]シフト記号表（勤務時間帯）'!$C$6:$U$35,19,FALSE))</f>
        <v/>
      </c>
      <c r="AC54" s="558" t="str">
        <f>IF(AC52="","",VLOOKUP(AC52,'[6]シフト記号表（勤務時間帯）'!$C$6:$U$35,19,FALSE))</f>
        <v/>
      </c>
      <c r="AD54" s="558" t="str">
        <f>IF(AD52="","",VLOOKUP(AD52,'[6]シフト記号表（勤務時間帯）'!$C$6:$U$35,19,FALSE))</f>
        <v/>
      </c>
      <c r="AE54" s="558" t="str">
        <f>IF(AE52="","",VLOOKUP(AE52,'[6]シフト記号表（勤務時間帯）'!$C$6:$U$35,19,FALSE))</f>
        <v/>
      </c>
      <c r="AF54" s="559" t="str">
        <f>IF(AF52="","",VLOOKUP(AF52,'[6]シフト記号表（勤務時間帯）'!$C$6:$U$35,19,FALSE))</f>
        <v/>
      </c>
      <c r="AG54" s="557" t="str">
        <f>IF(AG52="","",VLOOKUP(AG52,'[6]シフト記号表（勤務時間帯）'!$C$6:$U$35,19,FALSE))</f>
        <v/>
      </c>
      <c r="AH54" s="558" t="str">
        <f>IF(AH52="","",VLOOKUP(AH52,'[6]シフト記号表（勤務時間帯）'!$C$6:$U$35,19,FALSE))</f>
        <v/>
      </c>
      <c r="AI54" s="558" t="str">
        <f>IF(AI52="","",VLOOKUP(AI52,'[6]シフト記号表（勤務時間帯）'!$C$6:$U$35,19,FALSE))</f>
        <v/>
      </c>
      <c r="AJ54" s="558" t="str">
        <f>IF(AJ52="","",VLOOKUP(AJ52,'[6]シフト記号表（勤務時間帯）'!$C$6:$U$35,19,FALSE))</f>
        <v/>
      </c>
      <c r="AK54" s="558" t="str">
        <f>IF(AK52="","",VLOOKUP(AK52,'[6]シフト記号表（勤務時間帯）'!$C$6:$U$35,19,FALSE))</f>
        <v/>
      </c>
      <c r="AL54" s="558" t="str">
        <f>IF(AL52="","",VLOOKUP(AL52,'[6]シフト記号表（勤務時間帯）'!$C$6:$U$35,19,FALSE))</f>
        <v/>
      </c>
      <c r="AM54" s="559" t="str">
        <f>IF(AM52="","",VLOOKUP(AM52,'[6]シフト記号表（勤務時間帯）'!$C$6:$U$35,19,FALSE))</f>
        <v/>
      </c>
      <c r="AN54" s="557" t="str">
        <f>IF(AN52="","",VLOOKUP(AN52,'[6]シフト記号表（勤務時間帯）'!$C$6:$U$35,19,FALSE))</f>
        <v/>
      </c>
      <c r="AO54" s="558" t="str">
        <f>IF(AO52="","",VLOOKUP(AO52,'[6]シフト記号表（勤務時間帯）'!$C$6:$U$35,19,FALSE))</f>
        <v/>
      </c>
      <c r="AP54" s="558" t="str">
        <f>IF(AP52="","",VLOOKUP(AP52,'[6]シフト記号表（勤務時間帯）'!$C$6:$U$35,19,FALSE))</f>
        <v/>
      </c>
      <c r="AQ54" s="558" t="str">
        <f>IF(AQ52="","",VLOOKUP(AQ52,'[6]シフト記号表（勤務時間帯）'!$C$6:$U$35,19,FALSE))</f>
        <v/>
      </c>
      <c r="AR54" s="558" t="str">
        <f>IF(AR52="","",VLOOKUP(AR52,'[6]シフト記号表（勤務時間帯）'!$C$6:$U$35,19,FALSE))</f>
        <v/>
      </c>
      <c r="AS54" s="558" t="str">
        <f>IF(AS52="","",VLOOKUP(AS52,'[6]シフト記号表（勤務時間帯）'!$C$6:$U$35,19,FALSE))</f>
        <v/>
      </c>
      <c r="AT54" s="559" t="str">
        <f>IF(AT52="","",VLOOKUP(AT52,'[6]シフト記号表（勤務時間帯）'!$C$6:$U$35,19,FALSE))</f>
        <v/>
      </c>
      <c r="AU54" s="557" t="str">
        <f>IF(AU52="","",VLOOKUP(AU52,'[6]シフト記号表（勤務時間帯）'!$C$6:$U$35,19,FALSE))</f>
        <v/>
      </c>
      <c r="AV54" s="558" t="str">
        <f>IF(AV52="","",VLOOKUP(AV52,'[6]シフト記号表（勤務時間帯）'!$C$6:$U$35,19,FALSE))</f>
        <v/>
      </c>
      <c r="AW54" s="558" t="str">
        <f>IF(AW52="","",VLOOKUP(AW52,'[6]シフト記号表（勤務時間帯）'!$C$6:$U$35,19,FALSE))</f>
        <v/>
      </c>
      <c r="AX54" s="2248">
        <f>IF($BB$3="４週",SUM(S54:AT54),IF($BB$3="暦月",SUM(S54:AW54),""))</f>
        <v>0</v>
      </c>
      <c r="AY54" s="2249"/>
      <c r="AZ54" s="2250">
        <f>IF($BB$3="４週",AX54/4,IF($BB$3="暦月",'様式1-9'!AX54/('様式1-9'!$BB$8/7),""))</f>
        <v>0</v>
      </c>
      <c r="BA54" s="2251"/>
      <c r="BB54" s="2129"/>
      <c r="BC54" s="2130"/>
      <c r="BD54" s="2130"/>
      <c r="BE54" s="2130"/>
      <c r="BF54" s="2131"/>
    </row>
    <row r="55" spans="2:58" ht="20.25" customHeight="1" x14ac:dyDescent="0.15">
      <c r="B55" s="2180">
        <f>B52+1</f>
        <v>12</v>
      </c>
      <c r="C55" s="2121"/>
      <c r="D55" s="2126"/>
      <c r="E55" s="2122"/>
      <c r="F55" s="560"/>
      <c r="G55" s="2255"/>
      <c r="H55" s="2441"/>
      <c r="I55" s="2439"/>
      <c r="J55" s="2439"/>
      <c r="K55" s="2440"/>
      <c r="L55" s="2258"/>
      <c r="M55" s="2259"/>
      <c r="N55" s="2259"/>
      <c r="O55" s="2260"/>
      <c r="P55" s="2264" t="s">
        <v>740</v>
      </c>
      <c r="Q55" s="2265"/>
      <c r="R55" s="2266"/>
      <c r="S55" s="549"/>
      <c r="T55" s="550"/>
      <c r="U55" s="550"/>
      <c r="V55" s="550"/>
      <c r="W55" s="550"/>
      <c r="X55" s="550"/>
      <c r="Y55" s="551"/>
      <c r="Z55" s="549"/>
      <c r="AA55" s="550"/>
      <c r="AB55" s="550"/>
      <c r="AC55" s="550"/>
      <c r="AD55" s="550"/>
      <c r="AE55" s="550"/>
      <c r="AF55" s="551"/>
      <c r="AG55" s="549"/>
      <c r="AH55" s="550"/>
      <c r="AI55" s="550"/>
      <c r="AJ55" s="550"/>
      <c r="AK55" s="550"/>
      <c r="AL55" s="550"/>
      <c r="AM55" s="551"/>
      <c r="AN55" s="549"/>
      <c r="AO55" s="550"/>
      <c r="AP55" s="550"/>
      <c r="AQ55" s="550"/>
      <c r="AR55" s="550"/>
      <c r="AS55" s="550"/>
      <c r="AT55" s="551"/>
      <c r="AU55" s="549"/>
      <c r="AV55" s="550"/>
      <c r="AW55" s="550"/>
      <c r="AX55" s="2267"/>
      <c r="AY55" s="2268"/>
      <c r="AZ55" s="2269"/>
      <c r="BA55" s="2270"/>
      <c r="BB55" s="2279"/>
      <c r="BC55" s="2259"/>
      <c r="BD55" s="2259"/>
      <c r="BE55" s="2259"/>
      <c r="BF55" s="2260"/>
    </row>
    <row r="56" spans="2:58" ht="20.25" customHeight="1" x14ac:dyDescent="0.15">
      <c r="B56" s="2180"/>
      <c r="C56" s="2053"/>
      <c r="D56" s="2062"/>
      <c r="E56" s="2054"/>
      <c r="F56" s="552"/>
      <c r="G56" s="2191"/>
      <c r="H56" s="2438"/>
      <c r="I56" s="2439"/>
      <c r="J56" s="2439"/>
      <c r="K56" s="2440"/>
      <c r="L56" s="2201"/>
      <c r="M56" s="2202"/>
      <c r="N56" s="2202"/>
      <c r="O56" s="2203"/>
      <c r="P56" s="2238" t="s">
        <v>741</v>
      </c>
      <c r="Q56" s="2239"/>
      <c r="R56" s="2240"/>
      <c r="S56" s="553" t="str">
        <f>IF(S55="","",VLOOKUP(S55,'[6]シフト記号表（勤務時間帯）'!$C$6:$K$35,9,FALSE))</f>
        <v/>
      </c>
      <c r="T56" s="554" t="str">
        <f>IF(T55="","",VLOOKUP(T55,'[6]シフト記号表（勤務時間帯）'!$C$6:$K$35,9,FALSE))</f>
        <v/>
      </c>
      <c r="U56" s="554" t="str">
        <f>IF(U55="","",VLOOKUP(U55,'[6]シフト記号表（勤務時間帯）'!$C$6:$K$35,9,FALSE))</f>
        <v/>
      </c>
      <c r="V56" s="554" t="str">
        <f>IF(V55="","",VLOOKUP(V55,'[6]シフト記号表（勤務時間帯）'!$C$6:$K$35,9,FALSE))</f>
        <v/>
      </c>
      <c r="W56" s="554" t="str">
        <f>IF(W55="","",VLOOKUP(W55,'[6]シフト記号表（勤務時間帯）'!$C$6:$K$35,9,FALSE))</f>
        <v/>
      </c>
      <c r="X56" s="554" t="str">
        <f>IF(X55="","",VLOOKUP(X55,'[6]シフト記号表（勤務時間帯）'!$C$6:$K$35,9,FALSE))</f>
        <v/>
      </c>
      <c r="Y56" s="555" t="str">
        <f>IF(Y55="","",VLOOKUP(Y55,'[6]シフト記号表（勤務時間帯）'!$C$6:$K$35,9,FALSE))</f>
        <v/>
      </c>
      <c r="Z56" s="553" t="str">
        <f>IF(Z55="","",VLOOKUP(Z55,'[6]シフト記号表（勤務時間帯）'!$C$6:$K$35,9,FALSE))</f>
        <v/>
      </c>
      <c r="AA56" s="554" t="str">
        <f>IF(AA55="","",VLOOKUP(AA55,'[6]シフト記号表（勤務時間帯）'!$C$6:$K$35,9,FALSE))</f>
        <v/>
      </c>
      <c r="AB56" s="554" t="str">
        <f>IF(AB55="","",VLOOKUP(AB55,'[6]シフト記号表（勤務時間帯）'!$C$6:$K$35,9,FALSE))</f>
        <v/>
      </c>
      <c r="AC56" s="554" t="str">
        <f>IF(AC55="","",VLOOKUP(AC55,'[6]シフト記号表（勤務時間帯）'!$C$6:$K$35,9,FALSE))</f>
        <v/>
      </c>
      <c r="AD56" s="554" t="str">
        <f>IF(AD55="","",VLOOKUP(AD55,'[6]シフト記号表（勤務時間帯）'!$C$6:$K$35,9,FALSE))</f>
        <v/>
      </c>
      <c r="AE56" s="554" t="str">
        <f>IF(AE55="","",VLOOKUP(AE55,'[6]シフト記号表（勤務時間帯）'!$C$6:$K$35,9,FALSE))</f>
        <v/>
      </c>
      <c r="AF56" s="555" t="str">
        <f>IF(AF55="","",VLOOKUP(AF55,'[6]シフト記号表（勤務時間帯）'!$C$6:$K$35,9,FALSE))</f>
        <v/>
      </c>
      <c r="AG56" s="553" t="str">
        <f>IF(AG55="","",VLOOKUP(AG55,'[6]シフト記号表（勤務時間帯）'!$C$6:$K$35,9,FALSE))</f>
        <v/>
      </c>
      <c r="AH56" s="554" t="str">
        <f>IF(AH55="","",VLOOKUP(AH55,'[6]シフト記号表（勤務時間帯）'!$C$6:$K$35,9,FALSE))</f>
        <v/>
      </c>
      <c r="AI56" s="554" t="str">
        <f>IF(AI55="","",VLOOKUP(AI55,'[6]シフト記号表（勤務時間帯）'!$C$6:$K$35,9,FALSE))</f>
        <v/>
      </c>
      <c r="AJ56" s="554" t="str">
        <f>IF(AJ55="","",VLOOKUP(AJ55,'[6]シフト記号表（勤務時間帯）'!$C$6:$K$35,9,FALSE))</f>
        <v/>
      </c>
      <c r="AK56" s="554" t="str">
        <f>IF(AK55="","",VLOOKUP(AK55,'[6]シフト記号表（勤務時間帯）'!$C$6:$K$35,9,FALSE))</f>
        <v/>
      </c>
      <c r="AL56" s="554" t="str">
        <f>IF(AL55="","",VLOOKUP(AL55,'[6]シフト記号表（勤務時間帯）'!$C$6:$K$35,9,FALSE))</f>
        <v/>
      </c>
      <c r="AM56" s="555" t="str">
        <f>IF(AM55="","",VLOOKUP(AM55,'[6]シフト記号表（勤務時間帯）'!$C$6:$K$35,9,FALSE))</f>
        <v/>
      </c>
      <c r="AN56" s="553" t="str">
        <f>IF(AN55="","",VLOOKUP(AN55,'[6]シフト記号表（勤務時間帯）'!$C$6:$K$35,9,FALSE))</f>
        <v/>
      </c>
      <c r="AO56" s="554" t="str">
        <f>IF(AO55="","",VLOOKUP(AO55,'[6]シフト記号表（勤務時間帯）'!$C$6:$K$35,9,FALSE))</f>
        <v/>
      </c>
      <c r="AP56" s="554" t="str">
        <f>IF(AP55="","",VLOOKUP(AP55,'[6]シフト記号表（勤務時間帯）'!$C$6:$K$35,9,FALSE))</f>
        <v/>
      </c>
      <c r="AQ56" s="554" t="str">
        <f>IF(AQ55="","",VLOOKUP(AQ55,'[6]シフト記号表（勤務時間帯）'!$C$6:$K$35,9,FALSE))</f>
        <v/>
      </c>
      <c r="AR56" s="554" t="str">
        <f>IF(AR55="","",VLOOKUP(AR55,'[6]シフト記号表（勤務時間帯）'!$C$6:$K$35,9,FALSE))</f>
        <v/>
      </c>
      <c r="AS56" s="554" t="str">
        <f>IF(AS55="","",VLOOKUP(AS55,'[6]シフト記号表（勤務時間帯）'!$C$6:$K$35,9,FALSE))</f>
        <v/>
      </c>
      <c r="AT56" s="555" t="str">
        <f>IF(AT55="","",VLOOKUP(AT55,'[6]シフト記号表（勤務時間帯）'!$C$6:$K$35,9,FALSE))</f>
        <v/>
      </c>
      <c r="AU56" s="553" t="str">
        <f>IF(AU55="","",VLOOKUP(AU55,'[6]シフト記号表（勤務時間帯）'!$C$6:$K$35,9,FALSE))</f>
        <v/>
      </c>
      <c r="AV56" s="554" t="str">
        <f>IF(AV55="","",VLOOKUP(AV55,'[6]シフト記号表（勤務時間帯）'!$C$6:$K$35,9,FALSE))</f>
        <v/>
      </c>
      <c r="AW56" s="554" t="str">
        <f>IF(AW55="","",VLOOKUP(AW55,'[6]シフト記号表（勤務時間帯）'!$C$6:$K$35,9,FALSE))</f>
        <v/>
      </c>
      <c r="AX56" s="2241">
        <f>IF($BB$3="４週",SUM(S56:AT56),IF($BB$3="暦月",SUM(S56:AW56),""))</f>
        <v>0</v>
      </c>
      <c r="AY56" s="2242"/>
      <c r="AZ56" s="2243">
        <f>IF($BB$3="４週",AX56/4,IF($BB$3="暦月",'様式1-9'!AX56/('様式1-9'!$BB$8/7),""))</f>
        <v>0</v>
      </c>
      <c r="BA56" s="2244"/>
      <c r="BB56" s="2280"/>
      <c r="BC56" s="2202"/>
      <c r="BD56" s="2202"/>
      <c r="BE56" s="2202"/>
      <c r="BF56" s="2203"/>
    </row>
    <row r="57" spans="2:58" ht="20.25" customHeight="1" x14ac:dyDescent="0.15">
      <c r="B57" s="2180"/>
      <c r="C57" s="2135"/>
      <c r="D57" s="2140"/>
      <c r="E57" s="2136"/>
      <c r="F57" s="552">
        <f>C55</f>
        <v>0</v>
      </c>
      <c r="G57" s="2256"/>
      <c r="H57" s="2438"/>
      <c r="I57" s="2439"/>
      <c r="J57" s="2439"/>
      <c r="K57" s="2440"/>
      <c r="L57" s="2261"/>
      <c r="M57" s="2262"/>
      <c r="N57" s="2262"/>
      <c r="O57" s="2263"/>
      <c r="P57" s="2245" t="s">
        <v>742</v>
      </c>
      <c r="Q57" s="2246"/>
      <c r="R57" s="2247"/>
      <c r="S57" s="557" t="str">
        <f>IF(S55="","",VLOOKUP(S55,'[6]シフト記号表（勤務時間帯）'!$C$6:$U$35,19,FALSE))</f>
        <v/>
      </c>
      <c r="T57" s="558" t="str">
        <f>IF(T55="","",VLOOKUP(T55,'[6]シフト記号表（勤務時間帯）'!$C$6:$U$35,19,FALSE))</f>
        <v/>
      </c>
      <c r="U57" s="558" t="str">
        <f>IF(U55="","",VLOOKUP(U55,'[6]シフト記号表（勤務時間帯）'!$C$6:$U$35,19,FALSE))</f>
        <v/>
      </c>
      <c r="V57" s="558" t="str">
        <f>IF(V55="","",VLOOKUP(V55,'[6]シフト記号表（勤務時間帯）'!$C$6:$U$35,19,FALSE))</f>
        <v/>
      </c>
      <c r="W57" s="558" t="str">
        <f>IF(W55="","",VLOOKUP(W55,'[6]シフト記号表（勤務時間帯）'!$C$6:$U$35,19,FALSE))</f>
        <v/>
      </c>
      <c r="X57" s="558" t="str">
        <f>IF(X55="","",VLOOKUP(X55,'[6]シフト記号表（勤務時間帯）'!$C$6:$U$35,19,FALSE))</f>
        <v/>
      </c>
      <c r="Y57" s="559" t="str">
        <f>IF(Y55="","",VLOOKUP(Y55,'[6]シフト記号表（勤務時間帯）'!$C$6:$U$35,19,FALSE))</f>
        <v/>
      </c>
      <c r="Z57" s="557" t="str">
        <f>IF(Z55="","",VLOOKUP(Z55,'[6]シフト記号表（勤務時間帯）'!$C$6:$U$35,19,FALSE))</f>
        <v/>
      </c>
      <c r="AA57" s="558" t="str">
        <f>IF(AA55="","",VLOOKUP(AA55,'[6]シフト記号表（勤務時間帯）'!$C$6:$U$35,19,FALSE))</f>
        <v/>
      </c>
      <c r="AB57" s="558" t="str">
        <f>IF(AB55="","",VLOOKUP(AB55,'[6]シフト記号表（勤務時間帯）'!$C$6:$U$35,19,FALSE))</f>
        <v/>
      </c>
      <c r="AC57" s="558" t="str">
        <f>IF(AC55="","",VLOOKUP(AC55,'[6]シフト記号表（勤務時間帯）'!$C$6:$U$35,19,FALSE))</f>
        <v/>
      </c>
      <c r="AD57" s="558" t="str">
        <f>IF(AD55="","",VLOOKUP(AD55,'[6]シフト記号表（勤務時間帯）'!$C$6:$U$35,19,FALSE))</f>
        <v/>
      </c>
      <c r="AE57" s="558" t="str">
        <f>IF(AE55="","",VLOOKUP(AE55,'[6]シフト記号表（勤務時間帯）'!$C$6:$U$35,19,FALSE))</f>
        <v/>
      </c>
      <c r="AF57" s="559" t="str">
        <f>IF(AF55="","",VLOOKUP(AF55,'[6]シフト記号表（勤務時間帯）'!$C$6:$U$35,19,FALSE))</f>
        <v/>
      </c>
      <c r="AG57" s="557" t="str">
        <f>IF(AG55="","",VLOOKUP(AG55,'[6]シフト記号表（勤務時間帯）'!$C$6:$U$35,19,FALSE))</f>
        <v/>
      </c>
      <c r="AH57" s="558" t="str">
        <f>IF(AH55="","",VLOOKUP(AH55,'[6]シフト記号表（勤務時間帯）'!$C$6:$U$35,19,FALSE))</f>
        <v/>
      </c>
      <c r="AI57" s="558" t="str">
        <f>IF(AI55="","",VLOOKUP(AI55,'[6]シフト記号表（勤務時間帯）'!$C$6:$U$35,19,FALSE))</f>
        <v/>
      </c>
      <c r="AJ57" s="558" t="str">
        <f>IF(AJ55="","",VLOOKUP(AJ55,'[6]シフト記号表（勤務時間帯）'!$C$6:$U$35,19,FALSE))</f>
        <v/>
      </c>
      <c r="AK57" s="558" t="str">
        <f>IF(AK55="","",VLOOKUP(AK55,'[6]シフト記号表（勤務時間帯）'!$C$6:$U$35,19,FALSE))</f>
        <v/>
      </c>
      <c r="AL57" s="558" t="str">
        <f>IF(AL55="","",VLOOKUP(AL55,'[6]シフト記号表（勤務時間帯）'!$C$6:$U$35,19,FALSE))</f>
        <v/>
      </c>
      <c r="AM57" s="559" t="str">
        <f>IF(AM55="","",VLOOKUP(AM55,'[6]シフト記号表（勤務時間帯）'!$C$6:$U$35,19,FALSE))</f>
        <v/>
      </c>
      <c r="AN57" s="557" t="str">
        <f>IF(AN55="","",VLOOKUP(AN55,'[6]シフト記号表（勤務時間帯）'!$C$6:$U$35,19,FALSE))</f>
        <v/>
      </c>
      <c r="AO57" s="558" t="str">
        <f>IF(AO55="","",VLOOKUP(AO55,'[6]シフト記号表（勤務時間帯）'!$C$6:$U$35,19,FALSE))</f>
        <v/>
      </c>
      <c r="AP57" s="558" t="str">
        <f>IF(AP55="","",VLOOKUP(AP55,'[6]シフト記号表（勤務時間帯）'!$C$6:$U$35,19,FALSE))</f>
        <v/>
      </c>
      <c r="AQ57" s="558" t="str">
        <f>IF(AQ55="","",VLOOKUP(AQ55,'[6]シフト記号表（勤務時間帯）'!$C$6:$U$35,19,FALSE))</f>
        <v/>
      </c>
      <c r="AR57" s="558" t="str">
        <f>IF(AR55="","",VLOOKUP(AR55,'[6]シフト記号表（勤務時間帯）'!$C$6:$U$35,19,FALSE))</f>
        <v/>
      </c>
      <c r="AS57" s="558" t="str">
        <f>IF(AS55="","",VLOOKUP(AS55,'[6]シフト記号表（勤務時間帯）'!$C$6:$U$35,19,FALSE))</f>
        <v/>
      </c>
      <c r="AT57" s="559" t="str">
        <f>IF(AT55="","",VLOOKUP(AT55,'[6]シフト記号表（勤務時間帯）'!$C$6:$U$35,19,FALSE))</f>
        <v/>
      </c>
      <c r="AU57" s="557" t="str">
        <f>IF(AU55="","",VLOOKUP(AU55,'[6]シフト記号表（勤務時間帯）'!$C$6:$U$35,19,FALSE))</f>
        <v/>
      </c>
      <c r="AV57" s="558" t="str">
        <f>IF(AV55="","",VLOOKUP(AV55,'[6]シフト記号表（勤務時間帯）'!$C$6:$U$35,19,FALSE))</f>
        <v/>
      </c>
      <c r="AW57" s="558" t="str">
        <f>IF(AW55="","",VLOOKUP(AW55,'[6]シフト記号表（勤務時間帯）'!$C$6:$U$35,19,FALSE))</f>
        <v/>
      </c>
      <c r="AX57" s="2248">
        <f>IF($BB$3="４週",SUM(S57:AT57),IF($BB$3="暦月",SUM(S57:AW57),""))</f>
        <v>0</v>
      </c>
      <c r="AY57" s="2249"/>
      <c r="AZ57" s="2250">
        <f>IF($BB$3="４週",AX57/4,IF($BB$3="暦月",'様式1-9'!AX57/('様式1-9'!$BB$8/7),""))</f>
        <v>0</v>
      </c>
      <c r="BA57" s="2251"/>
      <c r="BB57" s="2281"/>
      <c r="BC57" s="2262"/>
      <c r="BD57" s="2262"/>
      <c r="BE57" s="2262"/>
      <c r="BF57" s="2263"/>
    </row>
    <row r="58" spans="2:58" ht="20.25" customHeight="1" x14ac:dyDescent="0.15">
      <c r="B58" s="2180">
        <f>B55+1</f>
        <v>13</v>
      </c>
      <c r="C58" s="2121"/>
      <c r="D58" s="2126"/>
      <c r="E58" s="2122"/>
      <c r="F58" s="560"/>
      <c r="G58" s="2255"/>
      <c r="H58" s="2441"/>
      <c r="I58" s="2439"/>
      <c r="J58" s="2439"/>
      <c r="K58" s="2440"/>
      <c r="L58" s="2258"/>
      <c r="M58" s="2259"/>
      <c r="N58" s="2259"/>
      <c r="O58" s="2260"/>
      <c r="P58" s="2264" t="s">
        <v>740</v>
      </c>
      <c r="Q58" s="2265"/>
      <c r="R58" s="2266"/>
      <c r="S58" s="549"/>
      <c r="T58" s="550"/>
      <c r="U58" s="550"/>
      <c r="V58" s="550"/>
      <c r="W58" s="550"/>
      <c r="X58" s="550"/>
      <c r="Y58" s="551"/>
      <c r="Z58" s="549"/>
      <c r="AA58" s="550"/>
      <c r="AB58" s="550"/>
      <c r="AC58" s="550"/>
      <c r="AD58" s="550"/>
      <c r="AE58" s="550"/>
      <c r="AF58" s="551"/>
      <c r="AG58" s="549"/>
      <c r="AH58" s="550"/>
      <c r="AI58" s="550"/>
      <c r="AJ58" s="550"/>
      <c r="AK58" s="550"/>
      <c r="AL58" s="550"/>
      <c r="AM58" s="551"/>
      <c r="AN58" s="549"/>
      <c r="AO58" s="550"/>
      <c r="AP58" s="550"/>
      <c r="AQ58" s="550"/>
      <c r="AR58" s="550"/>
      <c r="AS58" s="550"/>
      <c r="AT58" s="551"/>
      <c r="AU58" s="549"/>
      <c r="AV58" s="550"/>
      <c r="AW58" s="550"/>
      <c r="AX58" s="2267"/>
      <c r="AY58" s="2268"/>
      <c r="AZ58" s="2269"/>
      <c r="BA58" s="2270"/>
      <c r="BB58" s="2279"/>
      <c r="BC58" s="2259"/>
      <c r="BD58" s="2259"/>
      <c r="BE58" s="2259"/>
      <c r="BF58" s="2260"/>
    </row>
    <row r="59" spans="2:58" ht="20.25" customHeight="1" x14ac:dyDescent="0.15">
      <c r="B59" s="2180"/>
      <c r="C59" s="2053"/>
      <c r="D59" s="2062"/>
      <c r="E59" s="2054"/>
      <c r="F59" s="552"/>
      <c r="G59" s="2191"/>
      <c r="H59" s="2438"/>
      <c r="I59" s="2439"/>
      <c r="J59" s="2439"/>
      <c r="K59" s="2440"/>
      <c r="L59" s="2201"/>
      <c r="M59" s="2202"/>
      <c r="N59" s="2202"/>
      <c r="O59" s="2203"/>
      <c r="P59" s="2238" t="s">
        <v>741</v>
      </c>
      <c r="Q59" s="2239"/>
      <c r="R59" s="2240"/>
      <c r="S59" s="553" t="str">
        <f>IF(S58="","",VLOOKUP(S58,'[6]シフト記号表（勤務時間帯）'!$C$6:$K$35,9,FALSE))</f>
        <v/>
      </c>
      <c r="T59" s="554" t="str">
        <f>IF(T58="","",VLOOKUP(T58,'[6]シフト記号表（勤務時間帯）'!$C$6:$K$35,9,FALSE))</f>
        <v/>
      </c>
      <c r="U59" s="554" t="str">
        <f>IF(U58="","",VLOOKUP(U58,'[6]シフト記号表（勤務時間帯）'!$C$6:$K$35,9,FALSE))</f>
        <v/>
      </c>
      <c r="V59" s="554" t="str">
        <f>IF(V58="","",VLOOKUP(V58,'[6]シフト記号表（勤務時間帯）'!$C$6:$K$35,9,FALSE))</f>
        <v/>
      </c>
      <c r="W59" s="554" t="str">
        <f>IF(W58="","",VLOOKUP(W58,'[6]シフト記号表（勤務時間帯）'!$C$6:$K$35,9,FALSE))</f>
        <v/>
      </c>
      <c r="X59" s="554" t="str">
        <f>IF(X58="","",VLOOKUP(X58,'[6]シフト記号表（勤務時間帯）'!$C$6:$K$35,9,FALSE))</f>
        <v/>
      </c>
      <c r="Y59" s="555" t="str">
        <f>IF(Y58="","",VLOOKUP(Y58,'[6]シフト記号表（勤務時間帯）'!$C$6:$K$35,9,FALSE))</f>
        <v/>
      </c>
      <c r="Z59" s="553" t="str">
        <f>IF(Z58="","",VLOOKUP(Z58,'[6]シフト記号表（勤務時間帯）'!$C$6:$K$35,9,FALSE))</f>
        <v/>
      </c>
      <c r="AA59" s="554" t="str">
        <f>IF(AA58="","",VLOOKUP(AA58,'[6]シフト記号表（勤務時間帯）'!$C$6:$K$35,9,FALSE))</f>
        <v/>
      </c>
      <c r="AB59" s="554" t="str">
        <f>IF(AB58="","",VLOOKUP(AB58,'[6]シフト記号表（勤務時間帯）'!$C$6:$K$35,9,FALSE))</f>
        <v/>
      </c>
      <c r="AC59" s="554" t="str">
        <f>IF(AC58="","",VLOOKUP(AC58,'[6]シフト記号表（勤務時間帯）'!$C$6:$K$35,9,FALSE))</f>
        <v/>
      </c>
      <c r="AD59" s="554" t="str">
        <f>IF(AD58="","",VLOOKUP(AD58,'[6]シフト記号表（勤務時間帯）'!$C$6:$K$35,9,FALSE))</f>
        <v/>
      </c>
      <c r="AE59" s="554" t="str">
        <f>IF(AE58="","",VLOOKUP(AE58,'[6]シフト記号表（勤務時間帯）'!$C$6:$K$35,9,FALSE))</f>
        <v/>
      </c>
      <c r="AF59" s="555" t="str">
        <f>IF(AF58="","",VLOOKUP(AF58,'[6]シフト記号表（勤務時間帯）'!$C$6:$K$35,9,FALSE))</f>
        <v/>
      </c>
      <c r="AG59" s="553" t="str">
        <f>IF(AG58="","",VLOOKUP(AG58,'[6]シフト記号表（勤務時間帯）'!$C$6:$K$35,9,FALSE))</f>
        <v/>
      </c>
      <c r="AH59" s="554" t="str">
        <f>IF(AH58="","",VLOOKUP(AH58,'[6]シフト記号表（勤務時間帯）'!$C$6:$K$35,9,FALSE))</f>
        <v/>
      </c>
      <c r="AI59" s="554" t="str">
        <f>IF(AI58="","",VLOOKUP(AI58,'[6]シフト記号表（勤務時間帯）'!$C$6:$K$35,9,FALSE))</f>
        <v/>
      </c>
      <c r="AJ59" s="554" t="str">
        <f>IF(AJ58="","",VLOOKUP(AJ58,'[6]シフト記号表（勤務時間帯）'!$C$6:$K$35,9,FALSE))</f>
        <v/>
      </c>
      <c r="AK59" s="554" t="str">
        <f>IF(AK58="","",VLOOKUP(AK58,'[6]シフト記号表（勤務時間帯）'!$C$6:$K$35,9,FALSE))</f>
        <v/>
      </c>
      <c r="AL59" s="554" t="str">
        <f>IF(AL58="","",VLOOKUP(AL58,'[6]シフト記号表（勤務時間帯）'!$C$6:$K$35,9,FALSE))</f>
        <v/>
      </c>
      <c r="AM59" s="555" t="str">
        <f>IF(AM58="","",VLOOKUP(AM58,'[6]シフト記号表（勤務時間帯）'!$C$6:$K$35,9,FALSE))</f>
        <v/>
      </c>
      <c r="AN59" s="553" t="str">
        <f>IF(AN58="","",VLOOKUP(AN58,'[6]シフト記号表（勤務時間帯）'!$C$6:$K$35,9,FALSE))</f>
        <v/>
      </c>
      <c r="AO59" s="554" t="str">
        <f>IF(AO58="","",VLOOKUP(AO58,'[6]シフト記号表（勤務時間帯）'!$C$6:$K$35,9,FALSE))</f>
        <v/>
      </c>
      <c r="AP59" s="554" t="str">
        <f>IF(AP58="","",VLOOKUP(AP58,'[6]シフト記号表（勤務時間帯）'!$C$6:$K$35,9,FALSE))</f>
        <v/>
      </c>
      <c r="AQ59" s="554" t="str">
        <f>IF(AQ58="","",VLOOKUP(AQ58,'[6]シフト記号表（勤務時間帯）'!$C$6:$K$35,9,FALSE))</f>
        <v/>
      </c>
      <c r="AR59" s="554" t="str">
        <f>IF(AR58="","",VLOOKUP(AR58,'[6]シフト記号表（勤務時間帯）'!$C$6:$K$35,9,FALSE))</f>
        <v/>
      </c>
      <c r="AS59" s="554" t="str">
        <f>IF(AS58="","",VLOOKUP(AS58,'[6]シフト記号表（勤務時間帯）'!$C$6:$K$35,9,FALSE))</f>
        <v/>
      </c>
      <c r="AT59" s="555" t="str">
        <f>IF(AT58="","",VLOOKUP(AT58,'[6]シフト記号表（勤務時間帯）'!$C$6:$K$35,9,FALSE))</f>
        <v/>
      </c>
      <c r="AU59" s="553" t="str">
        <f>IF(AU58="","",VLOOKUP(AU58,'[6]シフト記号表（勤務時間帯）'!$C$6:$K$35,9,FALSE))</f>
        <v/>
      </c>
      <c r="AV59" s="554" t="str">
        <f>IF(AV58="","",VLOOKUP(AV58,'[6]シフト記号表（勤務時間帯）'!$C$6:$K$35,9,FALSE))</f>
        <v/>
      </c>
      <c r="AW59" s="554" t="str">
        <f>IF(AW58="","",VLOOKUP(AW58,'[6]シフト記号表（勤務時間帯）'!$C$6:$K$35,9,FALSE))</f>
        <v/>
      </c>
      <c r="AX59" s="2241">
        <f>IF($BB$3="４週",SUM(S59:AT59),IF($BB$3="暦月",SUM(S59:AW59),""))</f>
        <v>0</v>
      </c>
      <c r="AY59" s="2242"/>
      <c r="AZ59" s="2243">
        <f>IF($BB$3="４週",AX59/4,IF($BB$3="暦月",'様式1-9'!AX59/('様式1-9'!$BB$8/7),""))</f>
        <v>0</v>
      </c>
      <c r="BA59" s="2244"/>
      <c r="BB59" s="2280"/>
      <c r="BC59" s="2202"/>
      <c r="BD59" s="2202"/>
      <c r="BE59" s="2202"/>
      <c r="BF59" s="2203"/>
    </row>
    <row r="60" spans="2:58" ht="20.25" customHeight="1" thickBot="1" x14ac:dyDescent="0.2">
      <c r="B60" s="2271"/>
      <c r="C60" s="2135"/>
      <c r="D60" s="2140"/>
      <c r="E60" s="2136"/>
      <c r="F60" s="561">
        <f>C58</f>
        <v>0</v>
      </c>
      <c r="G60" s="2272"/>
      <c r="H60" s="2442"/>
      <c r="I60" s="2443"/>
      <c r="J60" s="2443"/>
      <c r="K60" s="2444"/>
      <c r="L60" s="2276"/>
      <c r="M60" s="2277"/>
      <c r="N60" s="2277"/>
      <c r="O60" s="2278"/>
      <c r="P60" s="2299" t="s">
        <v>742</v>
      </c>
      <c r="Q60" s="2300"/>
      <c r="R60" s="2301"/>
      <c r="S60" s="557" t="str">
        <f>IF(S58="","",VLOOKUP(S58,'[6]シフト記号表（勤務時間帯）'!$C$6:$U$35,19,FALSE))</f>
        <v/>
      </c>
      <c r="T60" s="558" t="str">
        <f>IF(T58="","",VLOOKUP(T58,'[6]シフト記号表（勤務時間帯）'!$C$6:$U$35,19,FALSE))</f>
        <v/>
      </c>
      <c r="U60" s="558" t="str">
        <f>IF(U58="","",VLOOKUP(U58,'[6]シフト記号表（勤務時間帯）'!$C$6:$U$35,19,FALSE))</f>
        <v/>
      </c>
      <c r="V60" s="558" t="str">
        <f>IF(V58="","",VLOOKUP(V58,'[6]シフト記号表（勤務時間帯）'!$C$6:$U$35,19,FALSE))</f>
        <v/>
      </c>
      <c r="W60" s="558" t="str">
        <f>IF(W58="","",VLOOKUP(W58,'[6]シフト記号表（勤務時間帯）'!$C$6:$U$35,19,FALSE))</f>
        <v/>
      </c>
      <c r="X60" s="558" t="str">
        <f>IF(X58="","",VLOOKUP(X58,'[6]シフト記号表（勤務時間帯）'!$C$6:$U$35,19,FALSE))</f>
        <v/>
      </c>
      <c r="Y60" s="559" t="str">
        <f>IF(Y58="","",VLOOKUP(Y58,'[6]シフト記号表（勤務時間帯）'!$C$6:$U$35,19,FALSE))</f>
        <v/>
      </c>
      <c r="Z60" s="557" t="str">
        <f>IF(Z58="","",VLOOKUP(Z58,'[6]シフト記号表（勤務時間帯）'!$C$6:$U$35,19,FALSE))</f>
        <v/>
      </c>
      <c r="AA60" s="558" t="str">
        <f>IF(AA58="","",VLOOKUP(AA58,'[6]シフト記号表（勤務時間帯）'!$C$6:$U$35,19,FALSE))</f>
        <v/>
      </c>
      <c r="AB60" s="558" t="str">
        <f>IF(AB58="","",VLOOKUP(AB58,'[6]シフト記号表（勤務時間帯）'!$C$6:$U$35,19,FALSE))</f>
        <v/>
      </c>
      <c r="AC60" s="558" t="str">
        <f>IF(AC58="","",VLOOKUP(AC58,'[6]シフト記号表（勤務時間帯）'!$C$6:$U$35,19,FALSE))</f>
        <v/>
      </c>
      <c r="AD60" s="558" t="str">
        <f>IF(AD58="","",VLOOKUP(AD58,'[6]シフト記号表（勤務時間帯）'!$C$6:$U$35,19,FALSE))</f>
        <v/>
      </c>
      <c r="AE60" s="558" t="str">
        <f>IF(AE58="","",VLOOKUP(AE58,'[6]シフト記号表（勤務時間帯）'!$C$6:$U$35,19,FALSE))</f>
        <v/>
      </c>
      <c r="AF60" s="559" t="str">
        <f>IF(AF58="","",VLOOKUP(AF58,'[6]シフト記号表（勤務時間帯）'!$C$6:$U$35,19,FALSE))</f>
        <v/>
      </c>
      <c r="AG60" s="557" t="str">
        <f>IF(AG58="","",VLOOKUP(AG58,'[6]シフト記号表（勤務時間帯）'!$C$6:$U$35,19,FALSE))</f>
        <v/>
      </c>
      <c r="AH60" s="558" t="str">
        <f>IF(AH58="","",VLOOKUP(AH58,'[6]シフト記号表（勤務時間帯）'!$C$6:$U$35,19,FALSE))</f>
        <v/>
      </c>
      <c r="AI60" s="558" t="str">
        <f>IF(AI58="","",VLOOKUP(AI58,'[6]シフト記号表（勤務時間帯）'!$C$6:$U$35,19,FALSE))</f>
        <v/>
      </c>
      <c r="AJ60" s="558" t="str">
        <f>IF(AJ58="","",VLOOKUP(AJ58,'[6]シフト記号表（勤務時間帯）'!$C$6:$U$35,19,FALSE))</f>
        <v/>
      </c>
      <c r="AK60" s="558" t="str">
        <f>IF(AK58="","",VLOOKUP(AK58,'[6]シフト記号表（勤務時間帯）'!$C$6:$U$35,19,FALSE))</f>
        <v/>
      </c>
      <c r="AL60" s="558" t="str">
        <f>IF(AL58="","",VLOOKUP(AL58,'[6]シフト記号表（勤務時間帯）'!$C$6:$U$35,19,FALSE))</f>
        <v/>
      </c>
      <c r="AM60" s="559" t="str">
        <f>IF(AM58="","",VLOOKUP(AM58,'[6]シフト記号表（勤務時間帯）'!$C$6:$U$35,19,FALSE))</f>
        <v/>
      </c>
      <c r="AN60" s="557" t="str">
        <f>IF(AN58="","",VLOOKUP(AN58,'[6]シフト記号表（勤務時間帯）'!$C$6:$U$35,19,FALSE))</f>
        <v/>
      </c>
      <c r="AO60" s="558" t="str">
        <f>IF(AO58="","",VLOOKUP(AO58,'[6]シフト記号表（勤務時間帯）'!$C$6:$U$35,19,FALSE))</f>
        <v/>
      </c>
      <c r="AP60" s="558" t="str">
        <f>IF(AP58="","",VLOOKUP(AP58,'[6]シフト記号表（勤務時間帯）'!$C$6:$U$35,19,FALSE))</f>
        <v/>
      </c>
      <c r="AQ60" s="558" t="str">
        <f>IF(AQ58="","",VLOOKUP(AQ58,'[6]シフト記号表（勤務時間帯）'!$C$6:$U$35,19,FALSE))</f>
        <v/>
      </c>
      <c r="AR60" s="558" t="str">
        <f>IF(AR58="","",VLOOKUP(AR58,'[6]シフト記号表（勤務時間帯）'!$C$6:$U$35,19,FALSE))</f>
        <v/>
      </c>
      <c r="AS60" s="558" t="str">
        <f>IF(AS58="","",VLOOKUP(AS58,'[6]シフト記号表（勤務時間帯）'!$C$6:$U$35,19,FALSE))</f>
        <v/>
      </c>
      <c r="AT60" s="559" t="str">
        <f>IF(AT58="","",VLOOKUP(AT58,'[6]シフト記号表（勤務時間帯）'!$C$6:$U$35,19,FALSE))</f>
        <v/>
      </c>
      <c r="AU60" s="557" t="str">
        <f>IF(AU58="","",VLOOKUP(AU58,'[6]シフト記号表（勤務時間帯）'!$C$6:$U$35,19,FALSE))</f>
        <v/>
      </c>
      <c r="AV60" s="558" t="str">
        <f>IF(AV58="","",VLOOKUP(AV58,'[6]シフト記号表（勤務時間帯）'!$C$6:$U$35,19,FALSE))</f>
        <v/>
      </c>
      <c r="AW60" s="558" t="str">
        <f>IF(AW58="","",VLOOKUP(AW58,'[6]シフト記号表（勤務時間帯）'!$C$6:$U$35,19,FALSE))</f>
        <v/>
      </c>
      <c r="AX60" s="2248">
        <f>IF($BB$3="４週",SUM(S60:AT60),IF($BB$3="暦月",SUM(S60:AW60),""))</f>
        <v>0</v>
      </c>
      <c r="AY60" s="2249"/>
      <c r="AZ60" s="2250">
        <f>IF($BB$3="４週",AX60/4,IF($BB$3="暦月",'様式1-9'!AX60/('様式1-9'!$BB$8/7),""))</f>
        <v>0</v>
      </c>
      <c r="BA60" s="2251"/>
      <c r="BB60" s="2298"/>
      <c r="BC60" s="2277"/>
      <c r="BD60" s="2277"/>
      <c r="BE60" s="2277"/>
      <c r="BF60" s="2278"/>
    </row>
    <row r="61" spans="2:58" s="569" customFormat="1" ht="6" customHeight="1" thickBot="1" x14ac:dyDescent="0.2">
      <c r="B61" s="562"/>
      <c r="C61" s="563"/>
      <c r="D61" s="563"/>
      <c r="E61" s="563"/>
      <c r="F61" s="564"/>
      <c r="G61" s="564"/>
      <c r="H61" s="565"/>
      <c r="I61" s="565"/>
      <c r="J61" s="565"/>
      <c r="K61" s="565"/>
      <c r="L61" s="564"/>
      <c r="M61" s="564"/>
      <c r="N61" s="564"/>
      <c r="O61" s="564"/>
      <c r="P61" s="566"/>
      <c r="Q61" s="566"/>
      <c r="R61" s="566"/>
      <c r="S61" s="565"/>
      <c r="T61" s="565"/>
      <c r="U61" s="565"/>
      <c r="V61" s="565"/>
      <c r="W61" s="565"/>
      <c r="X61" s="565"/>
      <c r="Y61" s="565"/>
      <c r="Z61" s="565"/>
      <c r="AA61" s="565"/>
      <c r="AB61" s="565"/>
      <c r="AC61" s="565"/>
      <c r="AD61" s="565"/>
      <c r="AE61" s="565"/>
      <c r="AF61" s="565"/>
      <c r="AG61" s="565"/>
      <c r="AH61" s="565"/>
      <c r="AI61" s="565"/>
      <c r="AJ61" s="565"/>
      <c r="AK61" s="565"/>
      <c r="AL61" s="565"/>
      <c r="AM61" s="565"/>
      <c r="AN61" s="565"/>
      <c r="AO61" s="565"/>
      <c r="AP61" s="565"/>
      <c r="AQ61" s="565"/>
      <c r="AR61" s="565"/>
      <c r="AS61" s="565"/>
      <c r="AT61" s="565"/>
      <c r="AU61" s="565"/>
      <c r="AV61" s="565"/>
      <c r="AW61" s="565"/>
      <c r="AX61" s="567"/>
      <c r="AY61" s="567"/>
      <c r="AZ61" s="567"/>
      <c r="BA61" s="567"/>
      <c r="BB61" s="564"/>
      <c r="BC61" s="564"/>
      <c r="BD61" s="564"/>
      <c r="BE61" s="564"/>
      <c r="BF61" s="568"/>
    </row>
    <row r="62" spans="2:58" ht="20.100000000000001" customHeight="1" x14ac:dyDescent="0.15">
      <c r="B62" s="802"/>
      <c r="C62" s="803"/>
      <c r="D62" s="803"/>
      <c r="E62" s="803"/>
      <c r="F62" s="804"/>
      <c r="G62" s="2321" t="s">
        <v>890</v>
      </c>
      <c r="H62" s="2321"/>
      <c r="I62" s="2321"/>
      <c r="J62" s="2321"/>
      <c r="K62" s="2322"/>
      <c r="L62" s="805"/>
      <c r="M62" s="2327" t="s">
        <v>501</v>
      </c>
      <c r="N62" s="2328"/>
      <c r="O62" s="2328"/>
      <c r="P62" s="2328"/>
      <c r="Q62" s="2328"/>
      <c r="R62" s="2329"/>
      <c r="S62" s="806" t="str">
        <f t="shared" ref="S62:AH64" si="1">IF(SUMIF($F$22:$F$60, $M62, S$22:S$60)=0,"",SUMIF($F$22:$F$60, $M62, S$22:S$60))</f>
        <v/>
      </c>
      <c r="T62" s="807" t="str">
        <f t="shared" si="1"/>
        <v/>
      </c>
      <c r="U62" s="807" t="str">
        <f t="shared" si="1"/>
        <v/>
      </c>
      <c r="V62" s="807" t="str">
        <f t="shared" si="1"/>
        <v/>
      </c>
      <c r="W62" s="807" t="str">
        <f t="shared" si="1"/>
        <v/>
      </c>
      <c r="X62" s="807" t="str">
        <f t="shared" si="1"/>
        <v/>
      </c>
      <c r="Y62" s="808" t="str">
        <f t="shared" si="1"/>
        <v/>
      </c>
      <c r="Z62" s="806" t="str">
        <f t="shared" si="1"/>
        <v/>
      </c>
      <c r="AA62" s="807" t="str">
        <f t="shared" si="1"/>
        <v/>
      </c>
      <c r="AB62" s="807" t="str">
        <f t="shared" si="1"/>
        <v/>
      </c>
      <c r="AC62" s="807" t="str">
        <f t="shared" si="1"/>
        <v/>
      </c>
      <c r="AD62" s="807" t="str">
        <f t="shared" si="1"/>
        <v/>
      </c>
      <c r="AE62" s="807" t="str">
        <f t="shared" si="1"/>
        <v/>
      </c>
      <c r="AF62" s="808" t="str">
        <f t="shared" si="1"/>
        <v/>
      </c>
      <c r="AG62" s="806" t="str">
        <f t="shared" si="1"/>
        <v/>
      </c>
      <c r="AH62" s="807" t="str">
        <f t="shared" si="1"/>
        <v/>
      </c>
      <c r="AI62" s="807" t="str">
        <f t="shared" ref="AI62:AW64" si="2">IF(SUMIF($F$22:$F$60, $M62, AI$22:AI$60)=0,"",SUMIF($F$22:$F$60, $M62, AI$22:AI$60))</f>
        <v/>
      </c>
      <c r="AJ62" s="807" t="str">
        <f t="shared" si="2"/>
        <v/>
      </c>
      <c r="AK62" s="807" t="str">
        <f t="shared" si="2"/>
        <v/>
      </c>
      <c r="AL62" s="807" t="str">
        <f t="shared" si="2"/>
        <v/>
      </c>
      <c r="AM62" s="808" t="str">
        <f t="shared" si="2"/>
        <v/>
      </c>
      <c r="AN62" s="806" t="str">
        <f t="shared" si="2"/>
        <v/>
      </c>
      <c r="AO62" s="807" t="str">
        <f t="shared" si="2"/>
        <v/>
      </c>
      <c r="AP62" s="807" t="str">
        <f t="shared" si="2"/>
        <v/>
      </c>
      <c r="AQ62" s="807" t="str">
        <f t="shared" si="2"/>
        <v/>
      </c>
      <c r="AR62" s="807" t="str">
        <f t="shared" si="2"/>
        <v/>
      </c>
      <c r="AS62" s="807" t="str">
        <f t="shared" si="2"/>
        <v/>
      </c>
      <c r="AT62" s="808" t="str">
        <f t="shared" si="2"/>
        <v/>
      </c>
      <c r="AU62" s="806" t="str">
        <f t="shared" si="2"/>
        <v/>
      </c>
      <c r="AV62" s="807" t="str">
        <f t="shared" si="2"/>
        <v/>
      </c>
      <c r="AW62" s="807" t="str">
        <f t="shared" si="2"/>
        <v/>
      </c>
      <c r="AX62" s="2294" t="str">
        <f>IF(SUMIF($F$22:$F$60, $M62, AX$22:AX$60)=0,"",SUMIF($F$22:$F$60, $M62, AX$22:AX$60))</f>
        <v/>
      </c>
      <c r="AY62" s="2295"/>
      <c r="AZ62" s="2296" t="str">
        <f>IF(AX62="","",IF($BB$3="４週",AX62/4,IF($BB$3="暦月",AX62/($BB$8/7),"")))</f>
        <v/>
      </c>
      <c r="BA62" s="2297"/>
      <c r="BB62" s="2282"/>
      <c r="BC62" s="2283"/>
      <c r="BD62" s="2283"/>
      <c r="BE62" s="2283"/>
      <c r="BF62" s="2284"/>
    </row>
    <row r="63" spans="2:58" ht="20.25" customHeight="1" x14ac:dyDescent="0.15">
      <c r="B63" s="809"/>
      <c r="C63" s="480"/>
      <c r="D63" s="480"/>
      <c r="E63" s="480"/>
      <c r="F63" s="810"/>
      <c r="G63" s="2323"/>
      <c r="H63" s="2323"/>
      <c r="I63" s="2323"/>
      <c r="J63" s="2323"/>
      <c r="K63" s="2324"/>
      <c r="L63" s="811"/>
      <c r="M63" s="2291" t="s">
        <v>743</v>
      </c>
      <c r="N63" s="2292"/>
      <c r="O63" s="2292"/>
      <c r="P63" s="2292"/>
      <c r="Q63" s="2292"/>
      <c r="R63" s="2293"/>
      <c r="S63" s="806" t="str">
        <f t="shared" si="1"/>
        <v/>
      </c>
      <c r="T63" s="807" t="str">
        <f t="shared" si="1"/>
        <v/>
      </c>
      <c r="U63" s="807" t="str">
        <f>IF(SUMIF($F$22:$F$60, $M63, U$22:U$60)=0,"",SUMIF($F$22:$F$60, $M63, U$22:U$60))</f>
        <v/>
      </c>
      <c r="V63" s="807" t="str">
        <f t="shared" si="1"/>
        <v/>
      </c>
      <c r="W63" s="807" t="str">
        <f t="shared" si="1"/>
        <v/>
      </c>
      <c r="X63" s="807" t="str">
        <f t="shared" si="1"/>
        <v/>
      </c>
      <c r="Y63" s="808" t="str">
        <f t="shared" si="1"/>
        <v/>
      </c>
      <c r="Z63" s="806" t="str">
        <f t="shared" si="1"/>
        <v/>
      </c>
      <c r="AA63" s="807" t="str">
        <f t="shared" si="1"/>
        <v/>
      </c>
      <c r="AB63" s="807" t="str">
        <f t="shared" si="1"/>
        <v/>
      </c>
      <c r="AC63" s="807" t="str">
        <f t="shared" si="1"/>
        <v/>
      </c>
      <c r="AD63" s="807" t="str">
        <f t="shared" si="1"/>
        <v/>
      </c>
      <c r="AE63" s="807" t="str">
        <f t="shared" si="1"/>
        <v/>
      </c>
      <c r="AF63" s="808" t="str">
        <f t="shared" si="1"/>
        <v/>
      </c>
      <c r="AG63" s="806" t="str">
        <f t="shared" si="1"/>
        <v/>
      </c>
      <c r="AH63" s="807" t="str">
        <f t="shared" si="1"/>
        <v/>
      </c>
      <c r="AI63" s="807" t="str">
        <f t="shared" si="2"/>
        <v/>
      </c>
      <c r="AJ63" s="807" t="str">
        <f t="shared" si="2"/>
        <v/>
      </c>
      <c r="AK63" s="807" t="str">
        <f t="shared" si="2"/>
        <v/>
      </c>
      <c r="AL63" s="807" t="str">
        <f t="shared" si="2"/>
        <v/>
      </c>
      <c r="AM63" s="808" t="str">
        <f t="shared" si="2"/>
        <v/>
      </c>
      <c r="AN63" s="806" t="str">
        <f t="shared" si="2"/>
        <v/>
      </c>
      <c r="AO63" s="807" t="str">
        <f t="shared" si="2"/>
        <v/>
      </c>
      <c r="AP63" s="807" t="str">
        <f t="shared" si="2"/>
        <v/>
      </c>
      <c r="AQ63" s="807" t="str">
        <f t="shared" si="2"/>
        <v/>
      </c>
      <c r="AR63" s="807" t="str">
        <f t="shared" si="2"/>
        <v/>
      </c>
      <c r="AS63" s="807" t="str">
        <f t="shared" si="2"/>
        <v/>
      </c>
      <c r="AT63" s="808" t="str">
        <f t="shared" si="2"/>
        <v/>
      </c>
      <c r="AU63" s="806" t="str">
        <f t="shared" si="2"/>
        <v/>
      </c>
      <c r="AV63" s="807" t="str">
        <f t="shared" si="2"/>
        <v/>
      </c>
      <c r="AW63" s="807" t="str">
        <f t="shared" si="2"/>
        <v/>
      </c>
      <c r="AX63" s="2294" t="str">
        <f>IF(SUMIF($F$22:$F$60, $M63, AX$22:AX$60)=0,"",SUMIF($F$22:$F$60, $M63, AX$22:AX$60))</f>
        <v/>
      </c>
      <c r="AY63" s="2295"/>
      <c r="AZ63" s="2296" t="str">
        <f>IF(AX63="","",IF($BB$3="４週",AX63/4,IF($BB$3="暦月",AX63/($BB$8/7),"")))</f>
        <v/>
      </c>
      <c r="BA63" s="2297"/>
      <c r="BB63" s="2285"/>
      <c r="BC63" s="2286"/>
      <c r="BD63" s="2286"/>
      <c r="BE63" s="2286"/>
      <c r="BF63" s="2287"/>
    </row>
    <row r="64" spans="2:58" ht="20.25" customHeight="1" x14ac:dyDescent="0.15">
      <c r="B64" s="812"/>
      <c r="C64" s="813"/>
      <c r="D64" s="813"/>
      <c r="E64" s="813"/>
      <c r="F64" s="810"/>
      <c r="G64" s="2325"/>
      <c r="H64" s="2325"/>
      <c r="I64" s="2325"/>
      <c r="J64" s="2325"/>
      <c r="K64" s="2326"/>
      <c r="L64" s="811"/>
      <c r="M64" s="2291" t="s">
        <v>744</v>
      </c>
      <c r="N64" s="2292"/>
      <c r="O64" s="2292"/>
      <c r="P64" s="2292"/>
      <c r="Q64" s="2292"/>
      <c r="R64" s="2293"/>
      <c r="S64" s="806" t="str">
        <f t="shared" si="1"/>
        <v/>
      </c>
      <c r="T64" s="807" t="str">
        <f t="shared" si="1"/>
        <v/>
      </c>
      <c r="U64" s="807" t="str">
        <f>IF(SUMIF($F$22:$F$60, $M64, U$22:U$60)=0,"",SUMIF($F$22:$F$60, $M64, U$22:U$60))</f>
        <v/>
      </c>
      <c r="V64" s="807" t="str">
        <f t="shared" si="1"/>
        <v/>
      </c>
      <c r="W64" s="807" t="str">
        <f t="shared" si="1"/>
        <v/>
      </c>
      <c r="X64" s="807" t="str">
        <f t="shared" si="1"/>
        <v/>
      </c>
      <c r="Y64" s="808" t="str">
        <f t="shared" si="1"/>
        <v/>
      </c>
      <c r="Z64" s="806" t="str">
        <f t="shared" si="1"/>
        <v/>
      </c>
      <c r="AA64" s="807" t="str">
        <f t="shared" si="1"/>
        <v/>
      </c>
      <c r="AB64" s="807" t="str">
        <f t="shared" si="1"/>
        <v/>
      </c>
      <c r="AC64" s="807" t="str">
        <f t="shared" si="1"/>
        <v/>
      </c>
      <c r="AD64" s="807" t="str">
        <f t="shared" si="1"/>
        <v/>
      </c>
      <c r="AE64" s="807" t="str">
        <f t="shared" si="1"/>
        <v/>
      </c>
      <c r="AF64" s="808" t="str">
        <f t="shared" si="1"/>
        <v/>
      </c>
      <c r="AG64" s="806" t="str">
        <f t="shared" si="1"/>
        <v/>
      </c>
      <c r="AH64" s="807" t="str">
        <f t="shared" si="1"/>
        <v/>
      </c>
      <c r="AI64" s="807" t="str">
        <f t="shared" si="2"/>
        <v/>
      </c>
      <c r="AJ64" s="807" t="str">
        <f t="shared" si="2"/>
        <v/>
      </c>
      <c r="AK64" s="807" t="str">
        <f t="shared" si="2"/>
        <v/>
      </c>
      <c r="AL64" s="807" t="str">
        <f t="shared" si="2"/>
        <v/>
      </c>
      <c r="AM64" s="808" t="str">
        <f t="shared" si="2"/>
        <v/>
      </c>
      <c r="AN64" s="806" t="str">
        <f t="shared" si="2"/>
        <v/>
      </c>
      <c r="AO64" s="807" t="str">
        <f t="shared" si="2"/>
        <v/>
      </c>
      <c r="AP64" s="807" t="str">
        <f t="shared" si="2"/>
        <v/>
      </c>
      <c r="AQ64" s="807" t="str">
        <f t="shared" si="2"/>
        <v/>
      </c>
      <c r="AR64" s="807" t="str">
        <f t="shared" si="2"/>
        <v/>
      </c>
      <c r="AS64" s="807" t="str">
        <f t="shared" si="2"/>
        <v/>
      </c>
      <c r="AT64" s="808" t="str">
        <f t="shared" si="2"/>
        <v/>
      </c>
      <c r="AU64" s="806" t="str">
        <f t="shared" si="2"/>
        <v/>
      </c>
      <c r="AV64" s="807" t="str">
        <f t="shared" si="2"/>
        <v/>
      </c>
      <c r="AW64" s="807" t="str">
        <f t="shared" si="2"/>
        <v/>
      </c>
      <c r="AX64" s="2294" t="str">
        <f>IF(SUMIF($F$22:$F$60, $M64, AX$22:AX$60)=0,"",SUMIF($F$22:$F$60, $M64, AX$22:AX$60))</f>
        <v/>
      </c>
      <c r="AY64" s="2295"/>
      <c r="AZ64" s="2296" t="str">
        <f>IF(AX64="","",IF($BB$3="４週",AX64/4,IF($BB$3="暦月",AX64/($BB$8/7),"")))</f>
        <v/>
      </c>
      <c r="BA64" s="2297"/>
      <c r="BB64" s="2285"/>
      <c r="BC64" s="2286"/>
      <c r="BD64" s="2286"/>
      <c r="BE64" s="2286"/>
      <c r="BF64" s="2287"/>
    </row>
    <row r="65" spans="1:73" ht="20.25" customHeight="1" x14ac:dyDescent="0.15">
      <c r="B65" s="570"/>
      <c r="C65" s="571"/>
      <c r="D65" s="571"/>
      <c r="E65" s="571"/>
      <c r="F65" s="571"/>
      <c r="G65" s="2302" t="s">
        <v>891</v>
      </c>
      <c r="H65" s="2302"/>
      <c r="I65" s="2302"/>
      <c r="J65" s="2302"/>
      <c r="K65" s="2302"/>
      <c r="L65" s="2302"/>
      <c r="M65" s="2302"/>
      <c r="N65" s="2302"/>
      <c r="O65" s="2302"/>
      <c r="P65" s="2302"/>
      <c r="Q65" s="2302"/>
      <c r="R65" s="2303"/>
      <c r="S65" s="575"/>
      <c r="T65" s="576"/>
      <c r="U65" s="576"/>
      <c r="V65" s="576"/>
      <c r="W65" s="576"/>
      <c r="X65" s="576"/>
      <c r="Y65" s="577"/>
      <c r="Z65" s="575"/>
      <c r="AA65" s="576"/>
      <c r="AB65" s="576"/>
      <c r="AC65" s="576"/>
      <c r="AD65" s="576"/>
      <c r="AE65" s="576"/>
      <c r="AF65" s="577"/>
      <c r="AG65" s="575"/>
      <c r="AH65" s="576"/>
      <c r="AI65" s="576"/>
      <c r="AJ65" s="576"/>
      <c r="AK65" s="576"/>
      <c r="AL65" s="576"/>
      <c r="AM65" s="577"/>
      <c r="AN65" s="575"/>
      <c r="AO65" s="576"/>
      <c r="AP65" s="576"/>
      <c r="AQ65" s="576"/>
      <c r="AR65" s="576"/>
      <c r="AS65" s="576"/>
      <c r="AT65" s="577"/>
      <c r="AU65" s="575"/>
      <c r="AV65" s="576"/>
      <c r="AW65" s="577"/>
      <c r="AX65" s="2304"/>
      <c r="AY65" s="2305"/>
      <c r="AZ65" s="2305"/>
      <c r="BA65" s="2306"/>
      <c r="BB65" s="2285"/>
      <c r="BC65" s="2286"/>
      <c r="BD65" s="2286"/>
      <c r="BE65" s="2286"/>
      <c r="BF65" s="2287"/>
    </row>
    <row r="66" spans="1:73" ht="20.25" customHeight="1" x14ac:dyDescent="0.15">
      <c r="B66" s="570"/>
      <c r="C66" s="571"/>
      <c r="D66" s="571"/>
      <c r="E66" s="571"/>
      <c r="F66" s="571"/>
      <c r="G66" s="2302" t="s">
        <v>892</v>
      </c>
      <c r="H66" s="2302"/>
      <c r="I66" s="2302"/>
      <c r="J66" s="2302"/>
      <c r="K66" s="2302"/>
      <c r="L66" s="2302"/>
      <c r="M66" s="2302"/>
      <c r="N66" s="2302"/>
      <c r="O66" s="2302"/>
      <c r="P66" s="2302"/>
      <c r="Q66" s="2302"/>
      <c r="R66" s="2303"/>
      <c r="S66" s="575"/>
      <c r="T66" s="576"/>
      <c r="U66" s="576"/>
      <c r="V66" s="576"/>
      <c r="W66" s="576"/>
      <c r="X66" s="576"/>
      <c r="Y66" s="577"/>
      <c r="Z66" s="575"/>
      <c r="AA66" s="576"/>
      <c r="AB66" s="576"/>
      <c r="AC66" s="576"/>
      <c r="AD66" s="576"/>
      <c r="AE66" s="576"/>
      <c r="AF66" s="577"/>
      <c r="AG66" s="575"/>
      <c r="AH66" s="576"/>
      <c r="AI66" s="576"/>
      <c r="AJ66" s="576"/>
      <c r="AK66" s="576"/>
      <c r="AL66" s="576"/>
      <c r="AM66" s="577"/>
      <c r="AN66" s="575"/>
      <c r="AO66" s="576"/>
      <c r="AP66" s="576"/>
      <c r="AQ66" s="576"/>
      <c r="AR66" s="576"/>
      <c r="AS66" s="576"/>
      <c r="AT66" s="577"/>
      <c r="AU66" s="575"/>
      <c r="AV66" s="576"/>
      <c r="AW66" s="577"/>
      <c r="AX66" s="2307"/>
      <c r="AY66" s="2308"/>
      <c r="AZ66" s="2308"/>
      <c r="BA66" s="2309"/>
      <c r="BB66" s="2285"/>
      <c r="BC66" s="2286"/>
      <c r="BD66" s="2286"/>
      <c r="BE66" s="2286"/>
      <c r="BF66" s="2287"/>
    </row>
    <row r="67" spans="1:73" ht="20.25" customHeight="1" thickBot="1" x14ac:dyDescent="0.2">
      <c r="B67" s="578"/>
      <c r="C67" s="579"/>
      <c r="D67" s="579"/>
      <c r="E67" s="579"/>
      <c r="F67" s="579"/>
      <c r="G67" s="2445" t="s">
        <v>951</v>
      </c>
      <c r="H67" s="2313"/>
      <c r="I67" s="2313"/>
      <c r="J67" s="2313"/>
      <c r="K67" s="2313"/>
      <c r="L67" s="2313"/>
      <c r="M67" s="2313"/>
      <c r="N67" s="2313"/>
      <c r="O67" s="2313"/>
      <c r="P67" s="2313"/>
      <c r="Q67" s="2313"/>
      <c r="R67" s="2314"/>
      <c r="S67" s="580" t="str">
        <f>IF(S66&lt;&gt;"",IF(S65&gt;15,((S65-15)/5+1)*S66,S66),"")</f>
        <v/>
      </c>
      <c r="T67" s="581" t="str">
        <f t="shared" ref="T67:AW67" si="3">IF(T66&lt;&gt;"",IF(T65&gt;15,((T65-15)/5+1)*T66,T66),"")</f>
        <v/>
      </c>
      <c r="U67" s="581" t="str">
        <f t="shared" si="3"/>
        <v/>
      </c>
      <c r="V67" s="581" t="str">
        <f t="shared" si="3"/>
        <v/>
      </c>
      <c r="W67" s="581" t="str">
        <f t="shared" si="3"/>
        <v/>
      </c>
      <c r="X67" s="581" t="str">
        <f t="shared" si="3"/>
        <v/>
      </c>
      <c r="Y67" s="582" t="str">
        <f t="shared" si="3"/>
        <v/>
      </c>
      <c r="Z67" s="580" t="str">
        <f t="shared" si="3"/>
        <v/>
      </c>
      <c r="AA67" s="581" t="str">
        <f t="shared" si="3"/>
        <v/>
      </c>
      <c r="AB67" s="581" t="str">
        <f t="shared" si="3"/>
        <v/>
      </c>
      <c r="AC67" s="581" t="str">
        <f t="shared" si="3"/>
        <v/>
      </c>
      <c r="AD67" s="581" t="str">
        <f t="shared" si="3"/>
        <v/>
      </c>
      <c r="AE67" s="581" t="str">
        <f t="shared" si="3"/>
        <v/>
      </c>
      <c r="AF67" s="582" t="str">
        <f t="shared" si="3"/>
        <v/>
      </c>
      <c r="AG67" s="580" t="str">
        <f t="shared" si="3"/>
        <v/>
      </c>
      <c r="AH67" s="581" t="str">
        <f t="shared" si="3"/>
        <v/>
      </c>
      <c r="AI67" s="581" t="str">
        <f t="shared" si="3"/>
        <v/>
      </c>
      <c r="AJ67" s="581" t="str">
        <f t="shared" si="3"/>
        <v/>
      </c>
      <c r="AK67" s="581" t="str">
        <f t="shared" si="3"/>
        <v/>
      </c>
      <c r="AL67" s="581" t="str">
        <f t="shared" si="3"/>
        <v/>
      </c>
      <c r="AM67" s="582" t="str">
        <f t="shared" si="3"/>
        <v/>
      </c>
      <c r="AN67" s="580" t="str">
        <f t="shared" si="3"/>
        <v/>
      </c>
      <c r="AO67" s="581" t="str">
        <f t="shared" si="3"/>
        <v/>
      </c>
      <c r="AP67" s="581" t="str">
        <f t="shared" si="3"/>
        <v/>
      </c>
      <c r="AQ67" s="581" t="str">
        <f t="shared" si="3"/>
        <v/>
      </c>
      <c r="AR67" s="581" t="str">
        <f t="shared" si="3"/>
        <v/>
      </c>
      <c r="AS67" s="581" t="str">
        <f t="shared" si="3"/>
        <v/>
      </c>
      <c r="AT67" s="582" t="str">
        <f t="shared" si="3"/>
        <v/>
      </c>
      <c r="AU67" s="572" t="str">
        <f t="shared" si="3"/>
        <v/>
      </c>
      <c r="AV67" s="573" t="str">
        <f t="shared" si="3"/>
        <v/>
      </c>
      <c r="AW67" s="574" t="str">
        <f t="shared" si="3"/>
        <v/>
      </c>
      <c r="AX67" s="2307"/>
      <c r="AY67" s="2308"/>
      <c r="AZ67" s="2308"/>
      <c r="BA67" s="2309"/>
      <c r="BB67" s="2285"/>
      <c r="BC67" s="2286"/>
      <c r="BD67" s="2286"/>
      <c r="BE67" s="2286"/>
      <c r="BF67" s="2287"/>
    </row>
    <row r="68" spans="1:73" ht="18.75" customHeight="1" x14ac:dyDescent="0.15">
      <c r="B68" s="2222" t="s">
        <v>952</v>
      </c>
      <c r="C68" s="2223"/>
      <c r="D68" s="2223"/>
      <c r="E68" s="2223"/>
      <c r="F68" s="2223"/>
      <c r="G68" s="2223"/>
      <c r="H68" s="2223"/>
      <c r="I68" s="2223"/>
      <c r="J68" s="2223"/>
      <c r="K68" s="2224"/>
      <c r="L68" s="2315" t="s">
        <v>501</v>
      </c>
      <c r="M68" s="2315"/>
      <c r="N68" s="2315"/>
      <c r="O68" s="2315"/>
      <c r="P68" s="2315"/>
      <c r="Q68" s="2315"/>
      <c r="R68" s="2316"/>
      <c r="S68" s="583" t="str">
        <f>IF($L68="","",IF(COUNTIFS($F$22:$F$60,$L68,S$22:S$60,"&gt;0")=0,"",COUNTIFS($F$22:$F$60,$L68,S$22:S$60,"&gt;0")))</f>
        <v/>
      </c>
      <c r="T68" s="584" t="str">
        <f t="shared" ref="T68:AW72" si="4">IF($L68="","",IF(COUNTIFS($F$22:$F$60,$L68,T$22:T$60,"&gt;0")=0,"",COUNTIFS($F$22:$F$60,$L68,T$22:T$60,"&gt;0")))</f>
        <v/>
      </c>
      <c r="U68" s="584" t="str">
        <f t="shared" si="4"/>
        <v/>
      </c>
      <c r="V68" s="584" t="str">
        <f t="shared" si="4"/>
        <v/>
      </c>
      <c r="W68" s="584" t="str">
        <f t="shared" si="4"/>
        <v/>
      </c>
      <c r="X68" s="584" t="str">
        <f t="shared" si="4"/>
        <v/>
      </c>
      <c r="Y68" s="585" t="str">
        <f t="shared" si="4"/>
        <v/>
      </c>
      <c r="Z68" s="586" t="str">
        <f t="shared" si="4"/>
        <v/>
      </c>
      <c r="AA68" s="584" t="str">
        <f t="shared" si="4"/>
        <v/>
      </c>
      <c r="AB68" s="584" t="str">
        <f t="shared" si="4"/>
        <v/>
      </c>
      <c r="AC68" s="584" t="str">
        <f t="shared" si="4"/>
        <v/>
      </c>
      <c r="AD68" s="584" t="str">
        <f t="shared" si="4"/>
        <v/>
      </c>
      <c r="AE68" s="584" t="str">
        <f t="shared" si="4"/>
        <v/>
      </c>
      <c r="AF68" s="585" t="str">
        <f t="shared" si="4"/>
        <v/>
      </c>
      <c r="AG68" s="584" t="str">
        <f t="shared" si="4"/>
        <v/>
      </c>
      <c r="AH68" s="584" t="str">
        <f t="shared" si="4"/>
        <v/>
      </c>
      <c r="AI68" s="584" t="str">
        <f t="shared" si="4"/>
        <v/>
      </c>
      <c r="AJ68" s="584" t="str">
        <f t="shared" si="4"/>
        <v/>
      </c>
      <c r="AK68" s="584" t="str">
        <f t="shared" si="4"/>
        <v/>
      </c>
      <c r="AL68" s="584" t="str">
        <f t="shared" si="4"/>
        <v/>
      </c>
      <c r="AM68" s="585" t="str">
        <f t="shared" si="4"/>
        <v/>
      </c>
      <c r="AN68" s="584" t="str">
        <f t="shared" si="4"/>
        <v/>
      </c>
      <c r="AO68" s="584" t="str">
        <f t="shared" si="4"/>
        <v/>
      </c>
      <c r="AP68" s="584" t="str">
        <f t="shared" si="4"/>
        <v/>
      </c>
      <c r="AQ68" s="584" t="str">
        <f t="shared" si="4"/>
        <v/>
      </c>
      <c r="AR68" s="584" t="str">
        <f t="shared" si="4"/>
        <v/>
      </c>
      <c r="AS68" s="584" t="str">
        <f t="shared" si="4"/>
        <v/>
      </c>
      <c r="AT68" s="585" t="str">
        <f t="shared" si="4"/>
        <v/>
      </c>
      <c r="AU68" s="584" t="str">
        <f t="shared" si="4"/>
        <v/>
      </c>
      <c r="AV68" s="584" t="str">
        <f t="shared" si="4"/>
        <v/>
      </c>
      <c r="AW68" s="585" t="str">
        <f t="shared" si="4"/>
        <v/>
      </c>
      <c r="AX68" s="2307"/>
      <c r="AY68" s="2308"/>
      <c r="AZ68" s="2308"/>
      <c r="BA68" s="2309"/>
      <c r="BB68" s="2285"/>
      <c r="BC68" s="2286"/>
      <c r="BD68" s="2286"/>
      <c r="BE68" s="2286"/>
      <c r="BF68" s="2287"/>
    </row>
    <row r="69" spans="1:73" ht="18.75" customHeight="1" x14ac:dyDescent="0.15">
      <c r="B69" s="2222"/>
      <c r="C69" s="2223"/>
      <c r="D69" s="2223"/>
      <c r="E69" s="2223"/>
      <c r="F69" s="2223"/>
      <c r="G69" s="2223"/>
      <c r="H69" s="2223"/>
      <c r="I69" s="2223"/>
      <c r="J69" s="2223"/>
      <c r="K69" s="2224"/>
      <c r="L69" s="2317" t="s">
        <v>743</v>
      </c>
      <c r="M69" s="2317"/>
      <c r="N69" s="2317"/>
      <c r="O69" s="2317"/>
      <c r="P69" s="2317"/>
      <c r="Q69" s="2317"/>
      <c r="R69" s="2318"/>
      <c r="S69" s="587" t="str">
        <f t="shared" ref="S69:AH72" si="5">IF($L69="","",IF(COUNTIFS($F$22:$F$60,$L69,S$22:S$60,"&gt;0")=0,"",COUNTIFS($F$22:$F$60,$L69,S$22:S$60,"&gt;0")))</f>
        <v/>
      </c>
      <c r="T69" s="588" t="str">
        <f>IF($L69="","",IF(COUNTIFS($F$22:$F$60,$L69,T$22:T$60,"&gt;0")=0,"",COUNTIFS($F$22:$F$60,$L69,T$22:T$60,"&gt;0")))</f>
        <v/>
      </c>
      <c r="U69" s="588" t="str">
        <f t="shared" si="5"/>
        <v/>
      </c>
      <c r="V69" s="588" t="str">
        <f t="shared" si="5"/>
        <v/>
      </c>
      <c r="W69" s="588" t="str">
        <f t="shared" si="5"/>
        <v/>
      </c>
      <c r="X69" s="588" t="str">
        <f t="shared" si="5"/>
        <v/>
      </c>
      <c r="Y69" s="589" t="str">
        <f t="shared" si="5"/>
        <v/>
      </c>
      <c r="Z69" s="590" t="str">
        <f t="shared" si="5"/>
        <v/>
      </c>
      <c r="AA69" s="588" t="str">
        <f t="shared" si="5"/>
        <v/>
      </c>
      <c r="AB69" s="588" t="str">
        <f t="shared" si="5"/>
        <v/>
      </c>
      <c r="AC69" s="588" t="str">
        <f t="shared" si="5"/>
        <v/>
      </c>
      <c r="AD69" s="588" t="str">
        <f t="shared" si="5"/>
        <v/>
      </c>
      <c r="AE69" s="588" t="str">
        <f t="shared" si="5"/>
        <v/>
      </c>
      <c r="AF69" s="589" t="str">
        <f t="shared" si="5"/>
        <v/>
      </c>
      <c r="AG69" s="588" t="str">
        <f t="shared" si="5"/>
        <v/>
      </c>
      <c r="AH69" s="588" t="str">
        <f t="shared" si="5"/>
        <v/>
      </c>
      <c r="AI69" s="588" t="str">
        <f t="shared" si="4"/>
        <v/>
      </c>
      <c r="AJ69" s="588" t="str">
        <f t="shared" si="4"/>
        <v/>
      </c>
      <c r="AK69" s="588" t="str">
        <f t="shared" si="4"/>
        <v/>
      </c>
      <c r="AL69" s="588" t="str">
        <f t="shared" si="4"/>
        <v/>
      </c>
      <c r="AM69" s="589" t="str">
        <f t="shared" si="4"/>
        <v/>
      </c>
      <c r="AN69" s="588" t="str">
        <f t="shared" si="4"/>
        <v/>
      </c>
      <c r="AO69" s="588" t="str">
        <f t="shared" si="4"/>
        <v/>
      </c>
      <c r="AP69" s="588" t="str">
        <f t="shared" si="4"/>
        <v/>
      </c>
      <c r="AQ69" s="588" t="str">
        <f t="shared" si="4"/>
        <v/>
      </c>
      <c r="AR69" s="588" t="str">
        <f t="shared" si="4"/>
        <v/>
      </c>
      <c r="AS69" s="588" t="str">
        <f t="shared" si="4"/>
        <v/>
      </c>
      <c r="AT69" s="589" t="str">
        <f t="shared" si="4"/>
        <v/>
      </c>
      <c r="AU69" s="588" t="str">
        <f t="shared" si="4"/>
        <v/>
      </c>
      <c r="AV69" s="588" t="str">
        <f t="shared" si="4"/>
        <v/>
      </c>
      <c r="AW69" s="589" t="str">
        <f t="shared" si="4"/>
        <v/>
      </c>
      <c r="AX69" s="2307"/>
      <c r="AY69" s="2308"/>
      <c r="AZ69" s="2308"/>
      <c r="BA69" s="2309"/>
      <c r="BB69" s="2285"/>
      <c r="BC69" s="2286"/>
      <c r="BD69" s="2286"/>
      <c r="BE69" s="2286"/>
      <c r="BF69" s="2287"/>
    </row>
    <row r="70" spans="1:73" ht="18.75" customHeight="1" x14ac:dyDescent="0.15">
      <c r="B70" s="2222"/>
      <c r="C70" s="2223"/>
      <c r="D70" s="2223"/>
      <c r="E70" s="2223"/>
      <c r="F70" s="2223"/>
      <c r="G70" s="2223"/>
      <c r="H70" s="2223"/>
      <c r="I70" s="2223"/>
      <c r="J70" s="2223"/>
      <c r="K70" s="2224"/>
      <c r="L70" s="2317" t="s">
        <v>744</v>
      </c>
      <c r="M70" s="2317"/>
      <c r="N70" s="2317"/>
      <c r="O70" s="2317"/>
      <c r="P70" s="2317"/>
      <c r="Q70" s="2317"/>
      <c r="R70" s="2318"/>
      <c r="S70" s="587" t="str">
        <f t="shared" si="5"/>
        <v/>
      </c>
      <c r="T70" s="588" t="str">
        <f t="shared" si="4"/>
        <v/>
      </c>
      <c r="U70" s="588" t="str">
        <f t="shared" si="4"/>
        <v/>
      </c>
      <c r="V70" s="588" t="str">
        <f t="shared" si="4"/>
        <v/>
      </c>
      <c r="W70" s="588" t="str">
        <f t="shared" si="4"/>
        <v/>
      </c>
      <c r="X70" s="588" t="str">
        <f>IF($L70="","",IF(COUNTIFS($F$22:$F$60,$L70,X$22:X$60,"&gt;0")=0,"",COUNTIFS($F$22:$F$60,$L70,X$22:X$60,"&gt;0")))</f>
        <v/>
      </c>
      <c r="Y70" s="589" t="str">
        <f t="shared" si="4"/>
        <v/>
      </c>
      <c r="Z70" s="590" t="str">
        <f t="shared" si="4"/>
        <v/>
      </c>
      <c r="AA70" s="588" t="str">
        <f t="shared" si="4"/>
        <v/>
      </c>
      <c r="AB70" s="588" t="str">
        <f t="shared" si="4"/>
        <v/>
      </c>
      <c r="AC70" s="588" t="str">
        <f t="shared" si="4"/>
        <v/>
      </c>
      <c r="AD70" s="588" t="str">
        <f t="shared" si="4"/>
        <v/>
      </c>
      <c r="AE70" s="588" t="str">
        <f t="shared" si="4"/>
        <v/>
      </c>
      <c r="AF70" s="589" t="str">
        <f t="shared" si="4"/>
        <v/>
      </c>
      <c r="AG70" s="588" t="str">
        <f t="shared" si="4"/>
        <v/>
      </c>
      <c r="AH70" s="588" t="str">
        <f t="shared" si="4"/>
        <v/>
      </c>
      <c r="AI70" s="588" t="str">
        <f t="shared" si="4"/>
        <v/>
      </c>
      <c r="AJ70" s="588" t="str">
        <f t="shared" si="4"/>
        <v/>
      </c>
      <c r="AK70" s="588" t="str">
        <f t="shared" si="4"/>
        <v/>
      </c>
      <c r="AL70" s="588" t="str">
        <f t="shared" si="4"/>
        <v/>
      </c>
      <c r="AM70" s="589" t="str">
        <f t="shared" si="4"/>
        <v/>
      </c>
      <c r="AN70" s="588" t="str">
        <f t="shared" si="4"/>
        <v/>
      </c>
      <c r="AO70" s="588" t="str">
        <f t="shared" si="4"/>
        <v/>
      </c>
      <c r="AP70" s="588" t="str">
        <f t="shared" si="4"/>
        <v/>
      </c>
      <c r="AQ70" s="588" t="str">
        <f t="shared" si="4"/>
        <v/>
      </c>
      <c r="AR70" s="588" t="str">
        <f t="shared" si="4"/>
        <v/>
      </c>
      <c r="AS70" s="588" t="str">
        <f t="shared" si="4"/>
        <v/>
      </c>
      <c r="AT70" s="589" t="str">
        <f t="shared" si="4"/>
        <v/>
      </c>
      <c r="AU70" s="588" t="str">
        <f t="shared" si="4"/>
        <v/>
      </c>
      <c r="AV70" s="588" t="str">
        <f t="shared" si="4"/>
        <v/>
      </c>
      <c r="AW70" s="589" t="str">
        <f t="shared" si="4"/>
        <v/>
      </c>
      <c r="AX70" s="2307"/>
      <c r="AY70" s="2308"/>
      <c r="AZ70" s="2308"/>
      <c r="BA70" s="2309"/>
      <c r="BB70" s="2285"/>
      <c r="BC70" s="2286"/>
      <c r="BD70" s="2286"/>
      <c r="BE70" s="2286"/>
      <c r="BF70" s="2287"/>
    </row>
    <row r="71" spans="1:73" ht="18.75" customHeight="1" x14ac:dyDescent="0.15">
      <c r="B71" s="2222"/>
      <c r="C71" s="2223"/>
      <c r="D71" s="2223"/>
      <c r="E71" s="2223"/>
      <c r="F71" s="2223"/>
      <c r="G71" s="2223"/>
      <c r="H71" s="2223"/>
      <c r="I71" s="2223"/>
      <c r="J71" s="2223"/>
      <c r="K71" s="2224"/>
      <c r="L71" s="2317" t="s">
        <v>498</v>
      </c>
      <c r="M71" s="2317"/>
      <c r="N71" s="2317"/>
      <c r="O71" s="2317"/>
      <c r="P71" s="2317"/>
      <c r="Q71" s="2317"/>
      <c r="R71" s="2318"/>
      <c r="S71" s="587" t="str">
        <f t="shared" si="5"/>
        <v/>
      </c>
      <c r="T71" s="588" t="str">
        <f t="shared" si="4"/>
        <v/>
      </c>
      <c r="U71" s="588" t="str">
        <f t="shared" si="4"/>
        <v/>
      </c>
      <c r="V71" s="588" t="str">
        <f t="shared" si="4"/>
        <v/>
      </c>
      <c r="W71" s="588" t="str">
        <f t="shared" si="4"/>
        <v/>
      </c>
      <c r="X71" s="588" t="str">
        <f t="shared" si="4"/>
        <v/>
      </c>
      <c r="Y71" s="589" t="str">
        <f t="shared" si="4"/>
        <v/>
      </c>
      <c r="Z71" s="590" t="str">
        <f t="shared" si="4"/>
        <v/>
      </c>
      <c r="AA71" s="588" t="str">
        <f t="shared" si="4"/>
        <v/>
      </c>
      <c r="AB71" s="588" t="str">
        <f t="shared" si="4"/>
        <v/>
      </c>
      <c r="AC71" s="588" t="str">
        <f t="shared" si="4"/>
        <v/>
      </c>
      <c r="AD71" s="588" t="str">
        <f t="shared" si="4"/>
        <v/>
      </c>
      <c r="AE71" s="588" t="str">
        <f t="shared" si="4"/>
        <v/>
      </c>
      <c r="AF71" s="589" t="str">
        <f t="shared" si="4"/>
        <v/>
      </c>
      <c r="AG71" s="588" t="str">
        <f t="shared" si="4"/>
        <v/>
      </c>
      <c r="AH71" s="588" t="str">
        <f t="shared" si="4"/>
        <v/>
      </c>
      <c r="AI71" s="588" t="str">
        <f t="shared" si="4"/>
        <v/>
      </c>
      <c r="AJ71" s="588" t="str">
        <f t="shared" si="4"/>
        <v/>
      </c>
      <c r="AK71" s="588" t="str">
        <f t="shared" si="4"/>
        <v/>
      </c>
      <c r="AL71" s="588" t="str">
        <f t="shared" si="4"/>
        <v/>
      </c>
      <c r="AM71" s="589" t="str">
        <f t="shared" si="4"/>
        <v/>
      </c>
      <c r="AN71" s="588" t="str">
        <f t="shared" si="4"/>
        <v/>
      </c>
      <c r="AO71" s="588" t="str">
        <f t="shared" si="4"/>
        <v/>
      </c>
      <c r="AP71" s="588" t="str">
        <f t="shared" si="4"/>
        <v/>
      </c>
      <c r="AQ71" s="588" t="str">
        <f t="shared" si="4"/>
        <v/>
      </c>
      <c r="AR71" s="588" t="str">
        <f t="shared" si="4"/>
        <v/>
      </c>
      <c r="AS71" s="588" t="str">
        <f t="shared" si="4"/>
        <v/>
      </c>
      <c r="AT71" s="589" t="str">
        <f t="shared" si="4"/>
        <v/>
      </c>
      <c r="AU71" s="588" t="str">
        <f t="shared" si="4"/>
        <v/>
      </c>
      <c r="AV71" s="588" t="str">
        <f t="shared" si="4"/>
        <v/>
      </c>
      <c r="AW71" s="589" t="str">
        <f t="shared" si="4"/>
        <v/>
      </c>
      <c r="AX71" s="2307"/>
      <c r="AY71" s="2308"/>
      <c r="AZ71" s="2308"/>
      <c r="BA71" s="2309"/>
      <c r="BB71" s="2285"/>
      <c r="BC71" s="2286"/>
      <c r="BD71" s="2286"/>
      <c r="BE71" s="2286"/>
      <c r="BF71" s="2287"/>
    </row>
    <row r="72" spans="1:73" ht="18.75" customHeight="1" thickBot="1" x14ac:dyDescent="0.2">
      <c r="B72" s="2225"/>
      <c r="C72" s="2226"/>
      <c r="D72" s="2226"/>
      <c r="E72" s="2226"/>
      <c r="F72" s="2226"/>
      <c r="G72" s="2226"/>
      <c r="H72" s="2226"/>
      <c r="I72" s="2226"/>
      <c r="J72" s="2226"/>
      <c r="K72" s="2227"/>
      <c r="L72" s="2319"/>
      <c r="M72" s="2319"/>
      <c r="N72" s="2319"/>
      <c r="O72" s="2319"/>
      <c r="P72" s="2319"/>
      <c r="Q72" s="2319"/>
      <c r="R72" s="2320"/>
      <c r="S72" s="591" t="str">
        <f t="shared" si="5"/>
        <v/>
      </c>
      <c r="T72" s="592" t="str">
        <f t="shared" si="4"/>
        <v/>
      </c>
      <c r="U72" s="592" t="str">
        <f t="shared" si="4"/>
        <v/>
      </c>
      <c r="V72" s="592" t="str">
        <f t="shared" si="4"/>
        <v/>
      </c>
      <c r="W72" s="592" t="str">
        <f t="shared" si="4"/>
        <v/>
      </c>
      <c r="X72" s="592" t="str">
        <f t="shared" si="4"/>
        <v/>
      </c>
      <c r="Y72" s="593" t="str">
        <f t="shared" si="4"/>
        <v/>
      </c>
      <c r="Z72" s="594" t="str">
        <f t="shared" si="4"/>
        <v/>
      </c>
      <c r="AA72" s="592" t="str">
        <f t="shared" si="4"/>
        <v/>
      </c>
      <c r="AB72" s="592" t="str">
        <f t="shared" si="4"/>
        <v/>
      </c>
      <c r="AC72" s="592" t="str">
        <f t="shared" si="4"/>
        <v/>
      </c>
      <c r="AD72" s="592" t="str">
        <f t="shared" si="4"/>
        <v/>
      </c>
      <c r="AE72" s="592" t="str">
        <f t="shared" si="4"/>
        <v/>
      </c>
      <c r="AF72" s="593" t="str">
        <f t="shared" si="4"/>
        <v/>
      </c>
      <c r="AG72" s="592" t="str">
        <f t="shared" si="4"/>
        <v/>
      </c>
      <c r="AH72" s="592" t="str">
        <f t="shared" si="4"/>
        <v/>
      </c>
      <c r="AI72" s="592" t="str">
        <f t="shared" si="4"/>
        <v/>
      </c>
      <c r="AJ72" s="592" t="str">
        <f t="shared" si="4"/>
        <v/>
      </c>
      <c r="AK72" s="592" t="str">
        <f t="shared" si="4"/>
        <v/>
      </c>
      <c r="AL72" s="592" t="str">
        <f t="shared" si="4"/>
        <v/>
      </c>
      <c r="AM72" s="593" t="str">
        <f t="shared" si="4"/>
        <v/>
      </c>
      <c r="AN72" s="592" t="str">
        <f t="shared" si="4"/>
        <v/>
      </c>
      <c r="AO72" s="592" t="str">
        <f t="shared" si="4"/>
        <v/>
      </c>
      <c r="AP72" s="592" t="str">
        <f t="shared" si="4"/>
        <v/>
      </c>
      <c r="AQ72" s="592" t="str">
        <f t="shared" si="4"/>
        <v/>
      </c>
      <c r="AR72" s="592" t="str">
        <f t="shared" si="4"/>
        <v/>
      </c>
      <c r="AS72" s="592" t="str">
        <f t="shared" si="4"/>
        <v/>
      </c>
      <c r="AT72" s="593" t="str">
        <f t="shared" si="4"/>
        <v/>
      </c>
      <c r="AU72" s="592" t="str">
        <f t="shared" si="4"/>
        <v/>
      </c>
      <c r="AV72" s="592" t="str">
        <f t="shared" si="4"/>
        <v/>
      </c>
      <c r="AW72" s="593" t="str">
        <f t="shared" si="4"/>
        <v/>
      </c>
      <c r="AX72" s="2310"/>
      <c r="AY72" s="2311"/>
      <c r="AZ72" s="2311"/>
      <c r="BA72" s="2312"/>
      <c r="BB72" s="2288"/>
      <c r="BC72" s="2289"/>
      <c r="BD72" s="2289"/>
      <c r="BE72" s="2289"/>
      <c r="BF72" s="2290"/>
    </row>
    <row r="73" spans="1:73" ht="13.5" customHeight="1" x14ac:dyDescent="0.15">
      <c r="C73" s="595"/>
      <c r="D73" s="595"/>
      <c r="E73" s="595"/>
      <c r="F73" s="595"/>
      <c r="G73" s="596"/>
      <c r="H73" s="597"/>
      <c r="AF73" s="598"/>
    </row>
    <row r="74" spans="1:73" ht="11.45" customHeight="1" x14ac:dyDescent="0.15">
      <c r="A74" s="599"/>
      <c r="B74" s="599"/>
      <c r="C74" s="599"/>
      <c r="D74" s="599"/>
      <c r="E74" s="599"/>
      <c r="F74" s="599"/>
      <c r="G74" s="599"/>
      <c r="H74" s="600"/>
      <c r="I74" s="600"/>
      <c r="J74" s="600"/>
      <c r="K74" s="600"/>
      <c r="L74" s="600"/>
      <c r="M74" s="600"/>
      <c r="N74" s="600"/>
      <c r="O74" s="600"/>
      <c r="P74" s="600"/>
      <c r="Q74" s="600"/>
      <c r="R74" s="600"/>
      <c r="S74" s="600"/>
      <c r="T74" s="600"/>
      <c r="U74" s="600"/>
      <c r="V74" s="600"/>
      <c r="W74" s="600"/>
      <c r="X74" s="600"/>
      <c r="Y74" s="600"/>
      <c r="Z74" s="600"/>
      <c r="AA74" s="600"/>
      <c r="AB74" s="600"/>
      <c r="AC74" s="600"/>
      <c r="AD74" s="600"/>
      <c r="AE74" s="600"/>
      <c r="AF74" s="600"/>
      <c r="AG74" s="600"/>
      <c r="AH74" s="600"/>
      <c r="AI74" s="600"/>
      <c r="AJ74" s="600"/>
      <c r="AK74" s="600"/>
      <c r="AL74" s="600"/>
      <c r="AM74" s="600"/>
      <c r="AN74" s="600"/>
      <c r="AO74" s="600"/>
      <c r="AP74" s="600"/>
      <c r="AQ74" s="600"/>
      <c r="AR74" s="601"/>
      <c r="AS74" s="601"/>
      <c r="AT74" s="601"/>
      <c r="AU74" s="601"/>
      <c r="AV74" s="601"/>
      <c r="AW74" s="601"/>
      <c r="AX74" s="601"/>
      <c r="AY74" s="601"/>
      <c r="AZ74" s="601"/>
      <c r="BA74" s="601"/>
    </row>
    <row r="75" spans="1:73" ht="20.25" customHeight="1" x14ac:dyDescent="0.2">
      <c r="A75" s="602"/>
      <c r="B75" s="602"/>
      <c r="C75" s="599"/>
      <c r="D75" s="599"/>
      <c r="E75" s="599"/>
      <c r="F75" s="599"/>
      <c r="G75" s="602"/>
      <c r="H75" s="602"/>
      <c r="I75" s="602"/>
      <c r="J75" s="602"/>
      <c r="K75" s="602"/>
      <c r="L75" s="602"/>
      <c r="M75" s="602"/>
      <c r="N75" s="602"/>
      <c r="O75" s="602"/>
      <c r="P75" s="602"/>
      <c r="Q75" s="602"/>
      <c r="R75" s="602"/>
      <c r="S75" s="602"/>
      <c r="T75" s="602"/>
      <c r="U75" s="602"/>
      <c r="V75" s="602"/>
      <c r="W75" s="602"/>
      <c r="X75" s="602"/>
      <c r="Y75" s="602"/>
      <c r="Z75" s="602"/>
      <c r="AA75" s="602"/>
      <c r="AB75" s="602"/>
      <c r="AC75" s="602"/>
      <c r="AD75" s="602"/>
      <c r="AE75" s="602"/>
      <c r="AF75" s="602"/>
      <c r="AG75" s="602"/>
      <c r="AH75" s="602"/>
      <c r="AI75" s="602"/>
      <c r="AJ75" s="602"/>
      <c r="AK75" s="602"/>
      <c r="AL75" s="602"/>
      <c r="AM75" s="602"/>
      <c r="AN75" s="602"/>
      <c r="AO75" s="602"/>
      <c r="AP75" s="602"/>
      <c r="AQ75" s="602"/>
      <c r="AR75" s="603"/>
      <c r="AS75" s="603"/>
      <c r="AT75" s="603"/>
      <c r="AU75" s="603"/>
      <c r="AV75" s="603"/>
      <c r="BN75" s="604"/>
      <c r="BO75" s="605"/>
      <c r="BP75" s="604"/>
      <c r="BQ75" s="604"/>
      <c r="BR75" s="604"/>
      <c r="BS75" s="606"/>
      <c r="BT75" s="607"/>
      <c r="BU75" s="607"/>
    </row>
    <row r="76" spans="1:73" ht="20.25" customHeight="1" x14ac:dyDescent="0.15">
      <c r="A76" s="599"/>
      <c r="B76" s="599"/>
      <c r="C76" s="608"/>
      <c r="D76" s="608"/>
      <c r="E76" s="608"/>
      <c r="F76" s="608"/>
      <c r="G76" s="608"/>
      <c r="H76" s="609"/>
      <c r="I76" s="609"/>
      <c r="J76" s="599"/>
      <c r="K76" s="599"/>
      <c r="L76" s="599"/>
      <c r="M76" s="599"/>
      <c r="N76" s="599"/>
      <c r="O76" s="599"/>
      <c r="P76" s="599"/>
      <c r="Q76" s="599"/>
      <c r="R76" s="599"/>
      <c r="S76" s="599"/>
      <c r="T76" s="599"/>
      <c r="U76" s="599"/>
      <c r="V76" s="599"/>
      <c r="W76" s="599"/>
      <c r="X76" s="599"/>
      <c r="Y76" s="599"/>
      <c r="Z76" s="599"/>
      <c r="AA76" s="599"/>
      <c r="AB76" s="599"/>
      <c r="AC76" s="599"/>
      <c r="AD76" s="599"/>
      <c r="AE76" s="599"/>
      <c r="AF76" s="599"/>
      <c r="AG76" s="599"/>
      <c r="AH76" s="599"/>
      <c r="AI76" s="599"/>
      <c r="AJ76" s="599"/>
      <c r="AK76" s="599"/>
      <c r="AL76" s="599"/>
      <c r="AM76" s="599"/>
      <c r="AN76" s="599"/>
      <c r="AO76" s="599"/>
      <c r="AP76" s="599"/>
      <c r="AQ76" s="599"/>
    </row>
    <row r="77" spans="1:73" ht="20.25" customHeight="1" x14ac:dyDescent="0.15">
      <c r="A77" s="599"/>
      <c r="B77" s="599"/>
      <c r="C77" s="608"/>
      <c r="D77" s="608"/>
      <c r="E77" s="608"/>
      <c r="F77" s="608"/>
      <c r="G77" s="608"/>
      <c r="H77" s="609"/>
      <c r="I77" s="609"/>
      <c r="J77" s="599"/>
      <c r="K77" s="599"/>
      <c r="L77" s="599"/>
      <c r="M77" s="599"/>
      <c r="N77" s="599"/>
      <c r="O77" s="599"/>
      <c r="P77" s="599"/>
      <c r="Q77" s="599"/>
      <c r="R77" s="599"/>
      <c r="S77" s="599"/>
      <c r="T77" s="599"/>
      <c r="U77" s="599"/>
      <c r="V77" s="599"/>
      <c r="W77" s="599"/>
      <c r="X77" s="599"/>
      <c r="Y77" s="599"/>
      <c r="Z77" s="599"/>
      <c r="AA77" s="599"/>
      <c r="AB77" s="599"/>
      <c r="AC77" s="599"/>
      <c r="AD77" s="599"/>
      <c r="AE77" s="599"/>
      <c r="AF77" s="599"/>
      <c r="AG77" s="599"/>
      <c r="AH77" s="599"/>
      <c r="AI77" s="599"/>
      <c r="AJ77" s="599"/>
      <c r="AK77" s="599"/>
      <c r="AL77" s="599"/>
      <c r="AM77" s="599"/>
      <c r="AN77" s="599"/>
      <c r="AO77" s="599"/>
      <c r="AP77" s="599"/>
      <c r="AQ77" s="599"/>
    </row>
    <row r="78" spans="1:73" ht="20.25" customHeight="1" x14ac:dyDescent="0.15">
      <c r="A78" s="599"/>
      <c r="B78" s="599"/>
      <c r="C78" s="609"/>
      <c r="D78" s="609"/>
      <c r="E78" s="609"/>
      <c r="F78" s="609"/>
      <c r="G78" s="609"/>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599"/>
      <c r="AJ78" s="599"/>
      <c r="AK78" s="599"/>
      <c r="AL78" s="599"/>
      <c r="AM78" s="599"/>
      <c r="AN78" s="599"/>
      <c r="AO78" s="599"/>
      <c r="AP78" s="599"/>
      <c r="AQ78" s="599"/>
    </row>
    <row r="79" spans="1:73" ht="20.25" customHeight="1" x14ac:dyDescent="0.15">
      <c r="A79" s="599"/>
      <c r="B79" s="599"/>
      <c r="C79" s="609"/>
      <c r="D79" s="609"/>
      <c r="E79" s="609"/>
      <c r="F79" s="609"/>
      <c r="G79" s="609"/>
      <c r="H79" s="599"/>
      <c r="I79" s="599"/>
      <c r="J79" s="599"/>
      <c r="K79" s="599"/>
      <c r="L79" s="599"/>
      <c r="M79" s="599"/>
      <c r="N79" s="599"/>
      <c r="O79" s="599"/>
      <c r="P79" s="599"/>
      <c r="Q79" s="599"/>
      <c r="R79" s="599"/>
      <c r="S79" s="599"/>
      <c r="T79" s="599"/>
      <c r="U79" s="599"/>
      <c r="V79" s="599"/>
      <c r="W79" s="599"/>
      <c r="X79" s="599"/>
      <c r="Y79" s="599"/>
      <c r="Z79" s="599"/>
      <c r="AA79" s="599"/>
      <c r="AB79" s="599"/>
      <c r="AC79" s="599"/>
      <c r="AD79" s="599"/>
      <c r="AE79" s="599"/>
      <c r="AF79" s="599"/>
      <c r="AG79" s="599"/>
      <c r="AH79" s="599"/>
      <c r="AI79" s="599"/>
      <c r="AJ79" s="599"/>
      <c r="AK79" s="599"/>
      <c r="AL79" s="599"/>
      <c r="AM79" s="599"/>
      <c r="AN79" s="599"/>
      <c r="AO79" s="599"/>
      <c r="AP79" s="599"/>
      <c r="AQ79" s="599"/>
    </row>
    <row r="80" spans="1:73" ht="20.25" customHeight="1" x14ac:dyDescent="0.15">
      <c r="A80" s="599"/>
      <c r="B80" s="599"/>
      <c r="C80" s="609"/>
      <c r="D80" s="609"/>
      <c r="E80" s="609"/>
      <c r="F80" s="609"/>
      <c r="G80" s="609"/>
      <c r="H80" s="599"/>
      <c r="I80" s="599"/>
      <c r="J80" s="599"/>
      <c r="K80" s="599"/>
      <c r="L80" s="599"/>
      <c r="M80" s="599"/>
      <c r="N80" s="599"/>
      <c r="O80" s="599"/>
      <c r="P80" s="599"/>
      <c r="Q80" s="599"/>
      <c r="R80" s="599"/>
      <c r="S80" s="599"/>
      <c r="T80" s="599"/>
      <c r="U80" s="599"/>
      <c r="V80" s="599"/>
      <c r="W80" s="599"/>
      <c r="X80" s="599"/>
      <c r="Y80" s="599"/>
      <c r="Z80" s="599"/>
      <c r="AA80" s="599"/>
      <c r="AB80" s="599"/>
      <c r="AC80" s="599"/>
      <c r="AD80" s="599"/>
      <c r="AE80" s="599"/>
      <c r="AF80" s="599"/>
      <c r="AG80" s="599"/>
      <c r="AH80" s="599"/>
      <c r="AI80" s="599"/>
      <c r="AJ80" s="599"/>
      <c r="AK80" s="599"/>
      <c r="AL80" s="599"/>
      <c r="AM80" s="599"/>
      <c r="AN80" s="599"/>
      <c r="AO80" s="599"/>
      <c r="AP80" s="599"/>
      <c r="AQ80" s="599"/>
    </row>
    <row r="81" spans="3:7" ht="20.25" customHeight="1" x14ac:dyDescent="0.15">
      <c r="C81" s="598"/>
      <c r="D81" s="598"/>
      <c r="E81" s="598"/>
      <c r="F81" s="598"/>
      <c r="G81" s="598"/>
    </row>
  </sheetData>
  <sheetProtection insertColumns="0" deleteRows="0"/>
  <mergeCells count="247">
    <mergeCell ref="AZ62:BA62"/>
    <mergeCell ref="G67:R67"/>
    <mergeCell ref="B68:K72"/>
    <mergeCell ref="L68:R68"/>
    <mergeCell ref="L69:R69"/>
    <mergeCell ref="L70:R70"/>
    <mergeCell ref="L71:R71"/>
    <mergeCell ref="G62:K64"/>
    <mergeCell ref="M62:R62"/>
    <mergeCell ref="AX62:AY62"/>
    <mergeCell ref="G55:G57"/>
    <mergeCell ref="H55:K57"/>
    <mergeCell ref="L55:O57"/>
    <mergeCell ref="P55:R55"/>
    <mergeCell ref="BB62:BF72"/>
    <mergeCell ref="M63:R63"/>
    <mergeCell ref="AX63:AY63"/>
    <mergeCell ref="AZ63:BA63"/>
    <mergeCell ref="M64:R64"/>
    <mergeCell ref="AX64:AY64"/>
    <mergeCell ref="AX58:AY58"/>
    <mergeCell ref="AZ58:BA58"/>
    <mergeCell ref="BB58:BF60"/>
    <mergeCell ref="P59:R59"/>
    <mergeCell ref="AX59:AY59"/>
    <mergeCell ref="AZ59:BA59"/>
    <mergeCell ref="P60:R60"/>
    <mergeCell ref="AX60:AY60"/>
    <mergeCell ref="AZ60:BA60"/>
    <mergeCell ref="L72:R72"/>
    <mergeCell ref="AZ64:BA64"/>
    <mergeCell ref="G65:R65"/>
    <mergeCell ref="AX65:BA72"/>
    <mergeCell ref="G66:R66"/>
    <mergeCell ref="BB52:BF54"/>
    <mergeCell ref="P53:R53"/>
    <mergeCell ref="AX53:AY53"/>
    <mergeCell ref="AZ53:BA53"/>
    <mergeCell ref="P54:R54"/>
    <mergeCell ref="AX54:AY54"/>
    <mergeCell ref="AZ54:BA54"/>
    <mergeCell ref="B58:B60"/>
    <mergeCell ref="C58:E60"/>
    <mergeCell ref="G58:G60"/>
    <mergeCell ref="H58:K60"/>
    <mergeCell ref="L58:O60"/>
    <mergeCell ref="P58:R58"/>
    <mergeCell ref="AX55:AY55"/>
    <mergeCell ref="AZ55:BA55"/>
    <mergeCell ref="BB55:BF57"/>
    <mergeCell ref="P56:R56"/>
    <mergeCell ref="AX56:AY56"/>
    <mergeCell ref="AZ56:BA56"/>
    <mergeCell ref="P57:R57"/>
    <mergeCell ref="AX57:AY57"/>
    <mergeCell ref="AZ57:BA57"/>
    <mergeCell ref="B55:B57"/>
    <mergeCell ref="C55:E57"/>
    <mergeCell ref="B46:B48"/>
    <mergeCell ref="C46:E48"/>
    <mergeCell ref="G46:G48"/>
    <mergeCell ref="H46:K48"/>
    <mergeCell ref="L46:O48"/>
    <mergeCell ref="P46:R46"/>
    <mergeCell ref="BB49:BF51"/>
    <mergeCell ref="P50:R50"/>
    <mergeCell ref="AX50:AY50"/>
    <mergeCell ref="AZ50:BA50"/>
    <mergeCell ref="P51:R51"/>
    <mergeCell ref="AX51:AY51"/>
    <mergeCell ref="AZ51:BA51"/>
    <mergeCell ref="B49:B51"/>
    <mergeCell ref="C49:E51"/>
    <mergeCell ref="G49:G51"/>
    <mergeCell ref="H49:K51"/>
    <mergeCell ref="L49:O51"/>
    <mergeCell ref="P49:R49"/>
    <mergeCell ref="B52:B54"/>
    <mergeCell ref="C52:E54"/>
    <mergeCell ref="G52:G54"/>
    <mergeCell ref="H52:K54"/>
    <mergeCell ref="L52:O54"/>
    <mergeCell ref="P52:R52"/>
    <mergeCell ref="AX49:AY49"/>
    <mergeCell ref="AZ49:BA49"/>
    <mergeCell ref="AX52:AY52"/>
    <mergeCell ref="AZ52:BA52"/>
    <mergeCell ref="B43:B45"/>
    <mergeCell ref="C43:E45"/>
    <mergeCell ref="G43:G45"/>
    <mergeCell ref="H43:K45"/>
    <mergeCell ref="L43:O45"/>
    <mergeCell ref="P43:R43"/>
    <mergeCell ref="AX46:AY46"/>
    <mergeCell ref="AZ46:BA46"/>
    <mergeCell ref="BB46:BF48"/>
    <mergeCell ref="AX43:AY43"/>
    <mergeCell ref="AZ43:BA43"/>
    <mergeCell ref="BB43:BF45"/>
    <mergeCell ref="P44:R44"/>
    <mergeCell ref="AX44:AY44"/>
    <mergeCell ref="AZ44:BA44"/>
    <mergeCell ref="P45:R45"/>
    <mergeCell ref="AX45:AY45"/>
    <mergeCell ref="AZ45:BA45"/>
    <mergeCell ref="P47:R47"/>
    <mergeCell ref="AX47:AY47"/>
    <mergeCell ref="AZ47:BA47"/>
    <mergeCell ref="P48:R48"/>
    <mergeCell ref="AX48:AY48"/>
    <mergeCell ref="AZ48:BA48"/>
    <mergeCell ref="G37:G39"/>
    <mergeCell ref="H37:K39"/>
    <mergeCell ref="L37:O39"/>
    <mergeCell ref="P37:R37"/>
    <mergeCell ref="AX40:AY40"/>
    <mergeCell ref="AZ40:BA40"/>
    <mergeCell ref="BB40:BF42"/>
    <mergeCell ref="P41:R41"/>
    <mergeCell ref="AX41:AY41"/>
    <mergeCell ref="AZ41:BA41"/>
    <mergeCell ref="P42:R42"/>
    <mergeCell ref="AX42:AY42"/>
    <mergeCell ref="AZ42:BA42"/>
    <mergeCell ref="BB34:BF36"/>
    <mergeCell ref="P35:R35"/>
    <mergeCell ref="AX35:AY35"/>
    <mergeCell ref="AZ35:BA35"/>
    <mergeCell ref="P36:R36"/>
    <mergeCell ref="AX36:AY36"/>
    <mergeCell ref="AZ36:BA36"/>
    <mergeCell ref="B40:B42"/>
    <mergeCell ref="C40:E42"/>
    <mergeCell ref="G40:G42"/>
    <mergeCell ref="H40:K42"/>
    <mergeCell ref="L40:O42"/>
    <mergeCell ref="P40:R40"/>
    <mergeCell ref="AX37:AY37"/>
    <mergeCell ref="AZ37:BA37"/>
    <mergeCell ref="BB37:BF39"/>
    <mergeCell ref="P38:R38"/>
    <mergeCell ref="AX38:AY38"/>
    <mergeCell ref="AZ38:BA38"/>
    <mergeCell ref="P39:R39"/>
    <mergeCell ref="AX39:AY39"/>
    <mergeCell ref="AZ39:BA39"/>
    <mergeCell ref="B37:B39"/>
    <mergeCell ref="C37:E39"/>
    <mergeCell ref="B28:B30"/>
    <mergeCell ref="C28:E30"/>
    <mergeCell ref="G28:G30"/>
    <mergeCell ref="H28:K30"/>
    <mergeCell ref="L28:O30"/>
    <mergeCell ref="P28:R28"/>
    <mergeCell ref="BB31:BF33"/>
    <mergeCell ref="P32:R32"/>
    <mergeCell ref="AX32:AY32"/>
    <mergeCell ref="AZ32:BA32"/>
    <mergeCell ref="P33:R33"/>
    <mergeCell ref="AX33:AY33"/>
    <mergeCell ref="AZ33:BA33"/>
    <mergeCell ref="B31:B33"/>
    <mergeCell ref="C31:E33"/>
    <mergeCell ref="G31:G33"/>
    <mergeCell ref="H31:K33"/>
    <mergeCell ref="L31:O33"/>
    <mergeCell ref="P31:R31"/>
    <mergeCell ref="B34:B36"/>
    <mergeCell ref="C34:E36"/>
    <mergeCell ref="G34:G36"/>
    <mergeCell ref="H34:K36"/>
    <mergeCell ref="L34:O36"/>
    <mergeCell ref="P34:R34"/>
    <mergeCell ref="AX31:AY31"/>
    <mergeCell ref="AZ31:BA31"/>
    <mergeCell ref="AX34:AY34"/>
    <mergeCell ref="AZ34:BA34"/>
    <mergeCell ref="B25:B27"/>
    <mergeCell ref="C25:E27"/>
    <mergeCell ref="G25:G27"/>
    <mergeCell ref="H25:K27"/>
    <mergeCell ref="L25:O27"/>
    <mergeCell ref="P25:R25"/>
    <mergeCell ref="AX28:AY28"/>
    <mergeCell ref="AZ28:BA28"/>
    <mergeCell ref="BB28:BF30"/>
    <mergeCell ref="AX25:AY25"/>
    <mergeCell ref="AZ25:BA25"/>
    <mergeCell ref="BB25:BF27"/>
    <mergeCell ref="P26:R26"/>
    <mergeCell ref="AX26:AY26"/>
    <mergeCell ref="AZ26:BA26"/>
    <mergeCell ref="P27:R27"/>
    <mergeCell ref="AX27:AY27"/>
    <mergeCell ref="AZ27:BA27"/>
    <mergeCell ref="P29:R29"/>
    <mergeCell ref="AX29:AY29"/>
    <mergeCell ref="AZ29:BA29"/>
    <mergeCell ref="P30:R30"/>
    <mergeCell ref="AX30:AY30"/>
    <mergeCell ref="AZ30:BA30"/>
    <mergeCell ref="B22:B24"/>
    <mergeCell ref="C22:E24"/>
    <mergeCell ref="G22:G24"/>
    <mergeCell ref="H22:K24"/>
    <mergeCell ref="L22:O24"/>
    <mergeCell ref="P22:R22"/>
    <mergeCell ref="AX17:AY21"/>
    <mergeCell ref="AZ17:BA21"/>
    <mergeCell ref="BB17:BF21"/>
    <mergeCell ref="S18:Y18"/>
    <mergeCell ref="Z18:AF18"/>
    <mergeCell ref="AG18:AM18"/>
    <mergeCell ref="AN18:AT18"/>
    <mergeCell ref="AU18:AW18"/>
    <mergeCell ref="AX22:AY22"/>
    <mergeCell ref="AZ22:BA22"/>
    <mergeCell ref="BB22:BF24"/>
    <mergeCell ref="P23:R23"/>
    <mergeCell ref="AX23:AY23"/>
    <mergeCell ref="AZ23:BA23"/>
    <mergeCell ref="P24:R24"/>
    <mergeCell ref="AX24:AY24"/>
    <mergeCell ref="AZ24:BA24"/>
    <mergeCell ref="AU14:AW14"/>
    <mergeCell ref="AY14:BA14"/>
    <mergeCell ref="BC14:BD14"/>
    <mergeCell ref="B17:B21"/>
    <mergeCell ref="C17:E21"/>
    <mergeCell ref="G17:G21"/>
    <mergeCell ref="H17:K21"/>
    <mergeCell ref="L17:O21"/>
    <mergeCell ref="P17:R21"/>
    <mergeCell ref="S17:AW17"/>
    <mergeCell ref="BB4:BE4"/>
    <mergeCell ref="AX6:AY6"/>
    <mergeCell ref="BB6:BC6"/>
    <mergeCell ref="BB8:BC8"/>
    <mergeCell ref="BB10:BD10"/>
    <mergeCell ref="AO12:AQ12"/>
    <mergeCell ref="BB12:BD12"/>
    <mergeCell ref="AP1:BE1"/>
    <mergeCell ref="Z2:AA2"/>
    <mergeCell ref="AC2:AD2"/>
    <mergeCell ref="AG2:AH2"/>
    <mergeCell ref="AP2:BE2"/>
    <mergeCell ref="BB3:BE3"/>
  </mergeCells>
  <phoneticPr fontId="1"/>
  <conditionalFormatting sqref="S24 S65:BA72">
    <cfRule type="expression" dxfId="837" priority="275">
      <formula>INDIRECT(ADDRESS(ROW(),COLUMN()))=TRUNC(INDIRECT(ADDRESS(ROW(),COLUMN())))</formula>
    </cfRule>
  </conditionalFormatting>
  <conditionalFormatting sqref="S23">
    <cfRule type="expression" dxfId="836" priority="274">
      <formula>INDIRECT(ADDRESS(ROW(),COLUMN()))=TRUNC(INDIRECT(ADDRESS(ROW(),COLUMN())))</formula>
    </cfRule>
  </conditionalFormatting>
  <conditionalFormatting sqref="T24:Y24">
    <cfRule type="expression" dxfId="835" priority="273">
      <formula>INDIRECT(ADDRESS(ROW(),COLUMN()))=TRUNC(INDIRECT(ADDRESS(ROW(),COLUMN())))</formula>
    </cfRule>
  </conditionalFormatting>
  <conditionalFormatting sqref="T23:Y23">
    <cfRule type="expression" dxfId="834" priority="272">
      <formula>INDIRECT(ADDRESS(ROW(),COLUMN()))=TRUNC(INDIRECT(ADDRESS(ROW(),COLUMN())))</formula>
    </cfRule>
  </conditionalFormatting>
  <conditionalFormatting sqref="AX23:BA24">
    <cfRule type="expression" dxfId="833" priority="271">
      <formula>INDIRECT(ADDRESS(ROW(),COLUMN()))=TRUNC(INDIRECT(ADDRESS(ROW(),COLUMN())))</formula>
    </cfRule>
  </conditionalFormatting>
  <conditionalFormatting sqref="BC14:BD14">
    <cfRule type="expression" dxfId="832" priority="270">
      <formula>INDIRECT(ADDRESS(ROW(),COLUMN()))=TRUNC(INDIRECT(ADDRESS(ROW(),COLUMN())))</formula>
    </cfRule>
  </conditionalFormatting>
  <conditionalFormatting sqref="Z24">
    <cfRule type="expression" dxfId="831" priority="269">
      <formula>INDIRECT(ADDRESS(ROW(),COLUMN()))=TRUNC(INDIRECT(ADDRESS(ROW(),COLUMN())))</formula>
    </cfRule>
  </conditionalFormatting>
  <conditionalFormatting sqref="Z23">
    <cfRule type="expression" dxfId="830" priority="268">
      <formula>INDIRECT(ADDRESS(ROW(),COLUMN()))=TRUNC(INDIRECT(ADDRESS(ROW(),COLUMN())))</formula>
    </cfRule>
  </conditionalFormatting>
  <conditionalFormatting sqref="AA24:AF24">
    <cfRule type="expression" dxfId="829" priority="267">
      <formula>INDIRECT(ADDRESS(ROW(),COLUMN()))=TRUNC(INDIRECT(ADDRESS(ROW(),COLUMN())))</formula>
    </cfRule>
  </conditionalFormatting>
  <conditionalFormatting sqref="AA23:AF23">
    <cfRule type="expression" dxfId="828" priority="266">
      <formula>INDIRECT(ADDRESS(ROW(),COLUMN()))=TRUNC(INDIRECT(ADDRESS(ROW(),COLUMN())))</formula>
    </cfRule>
  </conditionalFormatting>
  <conditionalFormatting sqref="AG24">
    <cfRule type="expression" dxfId="827" priority="265">
      <formula>INDIRECT(ADDRESS(ROW(),COLUMN()))=TRUNC(INDIRECT(ADDRESS(ROW(),COLUMN())))</formula>
    </cfRule>
  </conditionalFormatting>
  <conditionalFormatting sqref="AG23">
    <cfRule type="expression" dxfId="826" priority="264">
      <formula>INDIRECT(ADDRESS(ROW(),COLUMN()))=TRUNC(INDIRECT(ADDRESS(ROW(),COLUMN())))</formula>
    </cfRule>
  </conditionalFormatting>
  <conditionalFormatting sqref="AH24:AM24">
    <cfRule type="expression" dxfId="825" priority="263">
      <formula>INDIRECT(ADDRESS(ROW(),COLUMN()))=TRUNC(INDIRECT(ADDRESS(ROW(),COLUMN())))</formula>
    </cfRule>
  </conditionalFormatting>
  <conditionalFormatting sqref="AH23:AM23">
    <cfRule type="expression" dxfId="824" priority="262">
      <formula>INDIRECT(ADDRESS(ROW(),COLUMN()))=TRUNC(INDIRECT(ADDRESS(ROW(),COLUMN())))</formula>
    </cfRule>
  </conditionalFormatting>
  <conditionalFormatting sqref="AN24">
    <cfRule type="expression" dxfId="823" priority="261">
      <formula>INDIRECT(ADDRESS(ROW(),COLUMN()))=TRUNC(INDIRECT(ADDRESS(ROW(),COLUMN())))</formula>
    </cfRule>
  </conditionalFormatting>
  <conditionalFormatting sqref="AN23">
    <cfRule type="expression" dxfId="822" priority="260">
      <formula>INDIRECT(ADDRESS(ROW(),COLUMN()))=TRUNC(INDIRECT(ADDRESS(ROW(),COLUMN())))</formula>
    </cfRule>
  </conditionalFormatting>
  <conditionalFormatting sqref="AO24:AT24">
    <cfRule type="expression" dxfId="821" priority="259">
      <formula>INDIRECT(ADDRESS(ROW(),COLUMN()))=TRUNC(INDIRECT(ADDRESS(ROW(),COLUMN())))</formula>
    </cfRule>
  </conditionalFormatting>
  <conditionalFormatting sqref="AO23:AT23">
    <cfRule type="expression" dxfId="820" priority="258">
      <formula>INDIRECT(ADDRESS(ROW(),COLUMN()))=TRUNC(INDIRECT(ADDRESS(ROW(),COLUMN())))</formula>
    </cfRule>
  </conditionalFormatting>
  <conditionalFormatting sqref="AU24">
    <cfRule type="expression" dxfId="819" priority="257">
      <formula>INDIRECT(ADDRESS(ROW(),COLUMN()))=TRUNC(INDIRECT(ADDRESS(ROW(),COLUMN())))</formula>
    </cfRule>
  </conditionalFormatting>
  <conditionalFormatting sqref="AU23">
    <cfRule type="expression" dxfId="818" priority="256">
      <formula>INDIRECT(ADDRESS(ROW(),COLUMN()))=TRUNC(INDIRECT(ADDRESS(ROW(),COLUMN())))</formula>
    </cfRule>
  </conditionalFormatting>
  <conditionalFormatting sqref="AV24:AW24">
    <cfRule type="expression" dxfId="817" priority="255">
      <formula>INDIRECT(ADDRESS(ROW(),COLUMN()))=TRUNC(INDIRECT(ADDRESS(ROW(),COLUMN())))</formula>
    </cfRule>
  </conditionalFormatting>
  <conditionalFormatting sqref="AV23:AW23">
    <cfRule type="expression" dxfId="816" priority="254">
      <formula>INDIRECT(ADDRESS(ROW(),COLUMN()))=TRUNC(INDIRECT(ADDRESS(ROW(),COLUMN())))</formula>
    </cfRule>
  </conditionalFormatting>
  <conditionalFormatting sqref="S27">
    <cfRule type="expression" dxfId="815" priority="253">
      <formula>INDIRECT(ADDRESS(ROW(),COLUMN()))=TRUNC(INDIRECT(ADDRESS(ROW(),COLUMN())))</formula>
    </cfRule>
  </conditionalFormatting>
  <conditionalFormatting sqref="S26">
    <cfRule type="expression" dxfId="814" priority="252">
      <formula>INDIRECT(ADDRESS(ROW(),COLUMN()))=TRUNC(INDIRECT(ADDRESS(ROW(),COLUMN())))</formula>
    </cfRule>
  </conditionalFormatting>
  <conditionalFormatting sqref="T27:Y27">
    <cfRule type="expression" dxfId="813" priority="251">
      <formula>INDIRECT(ADDRESS(ROW(),COLUMN()))=TRUNC(INDIRECT(ADDRESS(ROW(),COLUMN())))</formula>
    </cfRule>
  </conditionalFormatting>
  <conditionalFormatting sqref="T26:Y26">
    <cfRule type="expression" dxfId="812" priority="250">
      <formula>INDIRECT(ADDRESS(ROW(),COLUMN()))=TRUNC(INDIRECT(ADDRESS(ROW(),COLUMN())))</formula>
    </cfRule>
  </conditionalFormatting>
  <conditionalFormatting sqref="AX26:BA27">
    <cfRule type="expression" dxfId="811" priority="249">
      <formula>INDIRECT(ADDRESS(ROW(),COLUMN()))=TRUNC(INDIRECT(ADDRESS(ROW(),COLUMN())))</formula>
    </cfRule>
  </conditionalFormatting>
  <conditionalFormatting sqref="Z27">
    <cfRule type="expression" dxfId="810" priority="248">
      <formula>INDIRECT(ADDRESS(ROW(),COLUMN()))=TRUNC(INDIRECT(ADDRESS(ROW(),COLUMN())))</formula>
    </cfRule>
  </conditionalFormatting>
  <conditionalFormatting sqref="Z26">
    <cfRule type="expression" dxfId="809" priority="247">
      <formula>INDIRECT(ADDRESS(ROW(),COLUMN()))=TRUNC(INDIRECT(ADDRESS(ROW(),COLUMN())))</formula>
    </cfRule>
  </conditionalFormatting>
  <conditionalFormatting sqref="AA27:AF27">
    <cfRule type="expression" dxfId="808" priority="246">
      <formula>INDIRECT(ADDRESS(ROW(),COLUMN()))=TRUNC(INDIRECT(ADDRESS(ROW(),COLUMN())))</formula>
    </cfRule>
  </conditionalFormatting>
  <conditionalFormatting sqref="AA26:AF26">
    <cfRule type="expression" dxfId="807" priority="245">
      <formula>INDIRECT(ADDRESS(ROW(),COLUMN()))=TRUNC(INDIRECT(ADDRESS(ROW(),COLUMN())))</formula>
    </cfRule>
  </conditionalFormatting>
  <conditionalFormatting sqref="AG27">
    <cfRule type="expression" dxfId="806" priority="244">
      <formula>INDIRECT(ADDRESS(ROW(),COLUMN()))=TRUNC(INDIRECT(ADDRESS(ROW(),COLUMN())))</formula>
    </cfRule>
  </conditionalFormatting>
  <conditionalFormatting sqref="AG26">
    <cfRule type="expression" dxfId="805" priority="243">
      <formula>INDIRECT(ADDRESS(ROW(),COLUMN()))=TRUNC(INDIRECT(ADDRESS(ROW(),COLUMN())))</formula>
    </cfRule>
  </conditionalFormatting>
  <conditionalFormatting sqref="AH27:AM27">
    <cfRule type="expression" dxfId="804" priority="242">
      <formula>INDIRECT(ADDRESS(ROW(),COLUMN()))=TRUNC(INDIRECT(ADDRESS(ROW(),COLUMN())))</formula>
    </cfRule>
  </conditionalFormatting>
  <conditionalFormatting sqref="AH26:AM26">
    <cfRule type="expression" dxfId="803" priority="241">
      <formula>INDIRECT(ADDRESS(ROW(),COLUMN()))=TRUNC(INDIRECT(ADDRESS(ROW(),COLUMN())))</formula>
    </cfRule>
  </conditionalFormatting>
  <conditionalFormatting sqref="AN27">
    <cfRule type="expression" dxfId="802" priority="240">
      <formula>INDIRECT(ADDRESS(ROW(),COLUMN()))=TRUNC(INDIRECT(ADDRESS(ROW(),COLUMN())))</formula>
    </cfRule>
  </conditionalFormatting>
  <conditionalFormatting sqref="AN26">
    <cfRule type="expression" dxfId="801" priority="239">
      <formula>INDIRECT(ADDRESS(ROW(),COLUMN()))=TRUNC(INDIRECT(ADDRESS(ROW(),COLUMN())))</formula>
    </cfRule>
  </conditionalFormatting>
  <conditionalFormatting sqref="AO27:AT27">
    <cfRule type="expression" dxfId="800" priority="238">
      <formula>INDIRECT(ADDRESS(ROW(),COLUMN()))=TRUNC(INDIRECT(ADDRESS(ROW(),COLUMN())))</formula>
    </cfRule>
  </conditionalFormatting>
  <conditionalFormatting sqref="AO26:AT26">
    <cfRule type="expression" dxfId="799" priority="237">
      <formula>INDIRECT(ADDRESS(ROW(),COLUMN()))=TRUNC(INDIRECT(ADDRESS(ROW(),COLUMN())))</formula>
    </cfRule>
  </conditionalFormatting>
  <conditionalFormatting sqref="AU27">
    <cfRule type="expression" dxfId="798" priority="236">
      <formula>INDIRECT(ADDRESS(ROW(),COLUMN()))=TRUNC(INDIRECT(ADDRESS(ROW(),COLUMN())))</formula>
    </cfRule>
  </conditionalFormatting>
  <conditionalFormatting sqref="AU26">
    <cfRule type="expression" dxfId="797" priority="235">
      <formula>INDIRECT(ADDRESS(ROW(),COLUMN()))=TRUNC(INDIRECT(ADDRESS(ROW(),COLUMN())))</formula>
    </cfRule>
  </conditionalFormatting>
  <conditionalFormatting sqref="AV27:AW27">
    <cfRule type="expression" dxfId="796" priority="234">
      <formula>INDIRECT(ADDRESS(ROW(),COLUMN()))=TRUNC(INDIRECT(ADDRESS(ROW(),COLUMN())))</formula>
    </cfRule>
  </conditionalFormatting>
  <conditionalFormatting sqref="AV26:AW26">
    <cfRule type="expression" dxfId="795" priority="233">
      <formula>INDIRECT(ADDRESS(ROW(),COLUMN()))=TRUNC(INDIRECT(ADDRESS(ROW(),COLUMN())))</formula>
    </cfRule>
  </conditionalFormatting>
  <conditionalFormatting sqref="S30">
    <cfRule type="expression" dxfId="794" priority="232">
      <formula>INDIRECT(ADDRESS(ROW(),COLUMN()))=TRUNC(INDIRECT(ADDRESS(ROW(),COLUMN())))</formula>
    </cfRule>
  </conditionalFormatting>
  <conditionalFormatting sqref="S29">
    <cfRule type="expression" dxfId="793" priority="231">
      <formula>INDIRECT(ADDRESS(ROW(),COLUMN()))=TRUNC(INDIRECT(ADDRESS(ROW(),COLUMN())))</formula>
    </cfRule>
  </conditionalFormatting>
  <conditionalFormatting sqref="T30:Y30">
    <cfRule type="expression" dxfId="792" priority="230">
      <formula>INDIRECT(ADDRESS(ROW(),COLUMN()))=TRUNC(INDIRECT(ADDRESS(ROW(),COLUMN())))</formula>
    </cfRule>
  </conditionalFormatting>
  <conditionalFormatting sqref="T29:Y29">
    <cfRule type="expression" dxfId="791" priority="229">
      <formula>INDIRECT(ADDRESS(ROW(),COLUMN()))=TRUNC(INDIRECT(ADDRESS(ROW(),COLUMN())))</formula>
    </cfRule>
  </conditionalFormatting>
  <conditionalFormatting sqref="AX29:BA30">
    <cfRule type="expression" dxfId="790" priority="228">
      <formula>INDIRECT(ADDRESS(ROW(),COLUMN()))=TRUNC(INDIRECT(ADDRESS(ROW(),COLUMN())))</formula>
    </cfRule>
  </conditionalFormatting>
  <conditionalFormatting sqref="Z30">
    <cfRule type="expression" dxfId="789" priority="227">
      <formula>INDIRECT(ADDRESS(ROW(),COLUMN()))=TRUNC(INDIRECT(ADDRESS(ROW(),COLUMN())))</formula>
    </cfRule>
  </conditionalFormatting>
  <conditionalFormatting sqref="Z29">
    <cfRule type="expression" dxfId="788" priority="226">
      <formula>INDIRECT(ADDRESS(ROW(),COLUMN()))=TRUNC(INDIRECT(ADDRESS(ROW(),COLUMN())))</formula>
    </cfRule>
  </conditionalFormatting>
  <conditionalFormatting sqref="AA30:AF30">
    <cfRule type="expression" dxfId="787" priority="225">
      <formula>INDIRECT(ADDRESS(ROW(),COLUMN()))=TRUNC(INDIRECT(ADDRESS(ROW(),COLUMN())))</formula>
    </cfRule>
  </conditionalFormatting>
  <conditionalFormatting sqref="AA29:AF29">
    <cfRule type="expression" dxfId="786" priority="224">
      <formula>INDIRECT(ADDRESS(ROW(),COLUMN()))=TRUNC(INDIRECT(ADDRESS(ROW(),COLUMN())))</formula>
    </cfRule>
  </conditionalFormatting>
  <conditionalFormatting sqref="AG30">
    <cfRule type="expression" dxfId="785" priority="223">
      <formula>INDIRECT(ADDRESS(ROW(),COLUMN()))=TRUNC(INDIRECT(ADDRESS(ROW(),COLUMN())))</formula>
    </cfRule>
  </conditionalFormatting>
  <conditionalFormatting sqref="AG29">
    <cfRule type="expression" dxfId="784" priority="222">
      <formula>INDIRECT(ADDRESS(ROW(),COLUMN()))=TRUNC(INDIRECT(ADDRESS(ROW(),COLUMN())))</formula>
    </cfRule>
  </conditionalFormatting>
  <conditionalFormatting sqref="AH30:AM30">
    <cfRule type="expression" dxfId="783" priority="221">
      <formula>INDIRECT(ADDRESS(ROW(),COLUMN()))=TRUNC(INDIRECT(ADDRESS(ROW(),COLUMN())))</formula>
    </cfRule>
  </conditionalFormatting>
  <conditionalFormatting sqref="AH29:AM29">
    <cfRule type="expression" dxfId="782" priority="220">
      <formula>INDIRECT(ADDRESS(ROW(),COLUMN()))=TRUNC(INDIRECT(ADDRESS(ROW(),COLUMN())))</formula>
    </cfRule>
  </conditionalFormatting>
  <conditionalFormatting sqref="AN30">
    <cfRule type="expression" dxfId="781" priority="219">
      <formula>INDIRECT(ADDRESS(ROW(),COLUMN()))=TRUNC(INDIRECT(ADDRESS(ROW(),COLUMN())))</formula>
    </cfRule>
  </conditionalFormatting>
  <conditionalFormatting sqref="AN29">
    <cfRule type="expression" dxfId="780" priority="218">
      <formula>INDIRECT(ADDRESS(ROW(),COLUMN()))=TRUNC(INDIRECT(ADDRESS(ROW(),COLUMN())))</formula>
    </cfRule>
  </conditionalFormatting>
  <conditionalFormatting sqref="AO30:AT30">
    <cfRule type="expression" dxfId="779" priority="217">
      <formula>INDIRECT(ADDRESS(ROW(),COLUMN()))=TRUNC(INDIRECT(ADDRESS(ROW(),COLUMN())))</formula>
    </cfRule>
  </conditionalFormatting>
  <conditionalFormatting sqref="AO29:AT29">
    <cfRule type="expression" dxfId="778" priority="216">
      <formula>INDIRECT(ADDRESS(ROW(),COLUMN()))=TRUNC(INDIRECT(ADDRESS(ROW(),COLUMN())))</formula>
    </cfRule>
  </conditionalFormatting>
  <conditionalFormatting sqref="AU30">
    <cfRule type="expression" dxfId="777" priority="215">
      <formula>INDIRECT(ADDRESS(ROW(),COLUMN()))=TRUNC(INDIRECT(ADDRESS(ROW(),COLUMN())))</formula>
    </cfRule>
  </conditionalFormatting>
  <conditionalFormatting sqref="AU29">
    <cfRule type="expression" dxfId="776" priority="214">
      <formula>INDIRECT(ADDRESS(ROW(),COLUMN()))=TRUNC(INDIRECT(ADDRESS(ROW(),COLUMN())))</formula>
    </cfRule>
  </conditionalFormatting>
  <conditionalFormatting sqref="AV30:AW30">
    <cfRule type="expression" dxfId="775" priority="213">
      <formula>INDIRECT(ADDRESS(ROW(),COLUMN()))=TRUNC(INDIRECT(ADDRESS(ROW(),COLUMN())))</formula>
    </cfRule>
  </conditionalFormatting>
  <conditionalFormatting sqref="AV29:AW29">
    <cfRule type="expression" dxfId="774" priority="212">
      <formula>INDIRECT(ADDRESS(ROW(),COLUMN()))=TRUNC(INDIRECT(ADDRESS(ROW(),COLUMN())))</formula>
    </cfRule>
  </conditionalFormatting>
  <conditionalFormatting sqref="S33">
    <cfRule type="expression" dxfId="773" priority="211">
      <formula>INDIRECT(ADDRESS(ROW(),COLUMN()))=TRUNC(INDIRECT(ADDRESS(ROW(),COLUMN())))</formula>
    </cfRule>
  </conditionalFormatting>
  <conditionalFormatting sqref="S32">
    <cfRule type="expression" dxfId="772" priority="210">
      <formula>INDIRECT(ADDRESS(ROW(),COLUMN()))=TRUNC(INDIRECT(ADDRESS(ROW(),COLUMN())))</formula>
    </cfRule>
  </conditionalFormatting>
  <conditionalFormatting sqref="T33:Y33">
    <cfRule type="expression" dxfId="771" priority="209">
      <formula>INDIRECT(ADDRESS(ROW(),COLUMN()))=TRUNC(INDIRECT(ADDRESS(ROW(),COLUMN())))</formula>
    </cfRule>
  </conditionalFormatting>
  <conditionalFormatting sqref="T32:Y32">
    <cfRule type="expression" dxfId="770" priority="208">
      <formula>INDIRECT(ADDRESS(ROW(),COLUMN()))=TRUNC(INDIRECT(ADDRESS(ROW(),COLUMN())))</formula>
    </cfRule>
  </conditionalFormatting>
  <conditionalFormatting sqref="AX32:BA33">
    <cfRule type="expression" dxfId="769" priority="207">
      <formula>INDIRECT(ADDRESS(ROW(),COLUMN()))=TRUNC(INDIRECT(ADDRESS(ROW(),COLUMN())))</formula>
    </cfRule>
  </conditionalFormatting>
  <conditionalFormatting sqref="Z33">
    <cfRule type="expression" dxfId="768" priority="206">
      <formula>INDIRECT(ADDRESS(ROW(),COLUMN()))=TRUNC(INDIRECT(ADDRESS(ROW(),COLUMN())))</formula>
    </cfRule>
  </conditionalFormatting>
  <conditionalFormatting sqref="Z32">
    <cfRule type="expression" dxfId="767" priority="205">
      <formula>INDIRECT(ADDRESS(ROW(),COLUMN()))=TRUNC(INDIRECT(ADDRESS(ROW(),COLUMN())))</formula>
    </cfRule>
  </conditionalFormatting>
  <conditionalFormatting sqref="AA33:AF33">
    <cfRule type="expression" dxfId="766" priority="204">
      <formula>INDIRECT(ADDRESS(ROW(),COLUMN()))=TRUNC(INDIRECT(ADDRESS(ROW(),COLUMN())))</formula>
    </cfRule>
  </conditionalFormatting>
  <conditionalFormatting sqref="AA32:AF32">
    <cfRule type="expression" dxfId="765" priority="203">
      <formula>INDIRECT(ADDRESS(ROW(),COLUMN()))=TRUNC(INDIRECT(ADDRESS(ROW(),COLUMN())))</formula>
    </cfRule>
  </conditionalFormatting>
  <conditionalFormatting sqref="AG33">
    <cfRule type="expression" dxfId="764" priority="202">
      <formula>INDIRECT(ADDRESS(ROW(),COLUMN()))=TRUNC(INDIRECT(ADDRESS(ROW(),COLUMN())))</formula>
    </cfRule>
  </conditionalFormatting>
  <conditionalFormatting sqref="AG32">
    <cfRule type="expression" dxfId="763" priority="201">
      <formula>INDIRECT(ADDRESS(ROW(),COLUMN()))=TRUNC(INDIRECT(ADDRESS(ROW(),COLUMN())))</formula>
    </cfRule>
  </conditionalFormatting>
  <conditionalFormatting sqref="AH33:AM33">
    <cfRule type="expression" dxfId="762" priority="200">
      <formula>INDIRECT(ADDRESS(ROW(),COLUMN()))=TRUNC(INDIRECT(ADDRESS(ROW(),COLUMN())))</formula>
    </cfRule>
  </conditionalFormatting>
  <conditionalFormatting sqref="AH32:AM32">
    <cfRule type="expression" dxfId="761" priority="199">
      <formula>INDIRECT(ADDRESS(ROW(),COLUMN()))=TRUNC(INDIRECT(ADDRESS(ROW(),COLUMN())))</formula>
    </cfRule>
  </conditionalFormatting>
  <conditionalFormatting sqref="AN33">
    <cfRule type="expression" dxfId="760" priority="198">
      <formula>INDIRECT(ADDRESS(ROW(),COLUMN()))=TRUNC(INDIRECT(ADDRESS(ROW(),COLUMN())))</formula>
    </cfRule>
  </conditionalFormatting>
  <conditionalFormatting sqref="AN32">
    <cfRule type="expression" dxfId="759" priority="197">
      <formula>INDIRECT(ADDRESS(ROW(),COLUMN()))=TRUNC(INDIRECT(ADDRESS(ROW(),COLUMN())))</formula>
    </cfRule>
  </conditionalFormatting>
  <conditionalFormatting sqref="AO33:AT33">
    <cfRule type="expression" dxfId="758" priority="196">
      <formula>INDIRECT(ADDRESS(ROW(),COLUMN()))=TRUNC(INDIRECT(ADDRESS(ROW(),COLUMN())))</formula>
    </cfRule>
  </conditionalFormatting>
  <conditionalFormatting sqref="AO32:AT32">
    <cfRule type="expression" dxfId="757" priority="195">
      <formula>INDIRECT(ADDRESS(ROW(),COLUMN()))=TRUNC(INDIRECT(ADDRESS(ROW(),COLUMN())))</formula>
    </cfRule>
  </conditionalFormatting>
  <conditionalFormatting sqref="AU33">
    <cfRule type="expression" dxfId="756" priority="194">
      <formula>INDIRECT(ADDRESS(ROW(),COLUMN()))=TRUNC(INDIRECT(ADDRESS(ROW(),COLUMN())))</formula>
    </cfRule>
  </conditionalFormatting>
  <conditionalFormatting sqref="AU32">
    <cfRule type="expression" dxfId="755" priority="193">
      <formula>INDIRECT(ADDRESS(ROW(),COLUMN()))=TRUNC(INDIRECT(ADDRESS(ROW(),COLUMN())))</formula>
    </cfRule>
  </conditionalFormatting>
  <conditionalFormatting sqref="AV33:AW33">
    <cfRule type="expression" dxfId="754" priority="192">
      <formula>INDIRECT(ADDRESS(ROW(),COLUMN()))=TRUNC(INDIRECT(ADDRESS(ROW(),COLUMN())))</formula>
    </cfRule>
  </conditionalFormatting>
  <conditionalFormatting sqref="AV32:AW32">
    <cfRule type="expression" dxfId="753" priority="191">
      <formula>INDIRECT(ADDRESS(ROW(),COLUMN()))=TRUNC(INDIRECT(ADDRESS(ROW(),COLUMN())))</formula>
    </cfRule>
  </conditionalFormatting>
  <conditionalFormatting sqref="S36">
    <cfRule type="expression" dxfId="752" priority="190">
      <formula>INDIRECT(ADDRESS(ROW(),COLUMN()))=TRUNC(INDIRECT(ADDRESS(ROW(),COLUMN())))</formula>
    </cfRule>
  </conditionalFormatting>
  <conditionalFormatting sqref="S35">
    <cfRule type="expression" dxfId="751" priority="189">
      <formula>INDIRECT(ADDRESS(ROW(),COLUMN()))=TRUNC(INDIRECT(ADDRESS(ROW(),COLUMN())))</formula>
    </cfRule>
  </conditionalFormatting>
  <conditionalFormatting sqref="T36:Y36">
    <cfRule type="expression" dxfId="750" priority="188">
      <formula>INDIRECT(ADDRESS(ROW(),COLUMN()))=TRUNC(INDIRECT(ADDRESS(ROW(),COLUMN())))</formula>
    </cfRule>
  </conditionalFormatting>
  <conditionalFormatting sqref="T35:Y35">
    <cfRule type="expression" dxfId="749" priority="187">
      <formula>INDIRECT(ADDRESS(ROW(),COLUMN()))=TRUNC(INDIRECT(ADDRESS(ROW(),COLUMN())))</formula>
    </cfRule>
  </conditionalFormatting>
  <conditionalFormatting sqref="AX35:BA36">
    <cfRule type="expression" dxfId="748" priority="186">
      <formula>INDIRECT(ADDRESS(ROW(),COLUMN()))=TRUNC(INDIRECT(ADDRESS(ROW(),COLUMN())))</formula>
    </cfRule>
  </conditionalFormatting>
  <conditionalFormatting sqref="Z36">
    <cfRule type="expression" dxfId="747" priority="185">
      <formula>INDIRECT(ADDRESS(ROW(),COLUMN()))=TRUNC(INDIRECT(ADDRESS(ROW(),COLUMN())))</formula>
    </cfRule>
  </conditionalFormatting>
  <conditionalFormatting sqref="Z35">
    <cfRule type="expression" dxfId="746" priority="184">
      <formula>INDIRECT(ADDRESS(ROW(),COLUMN()))=TRUNC(INDIRECT(ADDRESS(ROW(),COLUMN())))</formula>
    </cfRule>
  </conditionalFormatting>
  <conditionalFormatting sqref="AA36:AF36">
    <cfRule type="expression" dxfId="745" priority="183">
      <formula>INDIRECT(ADDRESS(ROW(),COLUMN()))=TRUNC(INDIRECT(ADDRESS(ROW(),COLUMN())))</formula>
    </cfRule>
  </conditionalFormatting>
  <conditionalFormatting sqref="AA35:AF35">
    <cfRule type="expression" dxfId="744" priority="182">
      <formula>INDIRECT(ADDRESS(ROW(),COLUMN()))=TRUNC(INDIRECT(ADDRESS(ROW(),COLUMN())))</formula>
    </cfRule>
  </conditionalFormatting>
  <conditionalFormatting sqref="AG36">
    <cfRule type="expression" dxfId="743" priority="181">
      <formula>INDIRECT(ADDRESS(ROW(),COLUMN()))=TRUNC(INDIRECT(ADDRESS(ROW(),COLUMN())))</formula>
    </cfRule>
  </conditionalFormatting>
  <conditionalFormatting sqref="AG35">
    <cfRule type="expression" dxfId="742" priority="180">
      <formula>INDIRECT(ADDRESS(ROW(),COLUMN()))=TRUNC(INDIRECT(ADDRESS(ROW(),COLUMN())))</formula>
    </cfRule>
  </conditionalFormatting>
  <conditionalFormatting sqref="AH36:AM36">
    <cfRule type="expression" dxfId="741" priority="179">
      <formula>INDIRECT(ADDRESS(ROW(),COLUMN()))=TRUNC(INDIRECT(ADDRESS(ROW(),COLUMN())))</formula>
    </cfRule>
  </conditionalFormatting>
  <conditionalFormatting sqref="AH35:AM35">
    <cfRule type="expression" dxfId="740" priority="178">
      <formula>INDIRECT(ADDRESS(ROW(),COLUMN()))=TRUNC(INDIRECT(ADDRESS(ROW(),COLUMN())))</formula>
    </cfRule>
  </conditionalFormatting>
  <conditionalFormatting sqref="AN36">
    <cfRule type="expression" dxfId="739" priority="177">
      <formula>INDIRECT(ADDRESS(ROW(),COLUMN()))=TRUNC(INDIRECT(ADDRESS(ROW(),COLUMN())))</formula>
    </cfRule>
  </conditionalFormatting>
  <conditionalFormatting sqref="AN35">
    <cfRule type="expression" dxfId="738" priority="176">
      <formula>INDIRECT(ADDRESS(ROW(),COLUMN()))=TRUNC(INDIRECT(ADDRESS(ROW(),COLUMN())))</formula>
    </cfRule>
  </conditionalFormatting>
  <conditionalFormatting sqref="AO36:AT36">
    <cfRule type="expression" dxfId="737" priority="175">
      <formula>INDIRECT(ADDRESS(ROW(),COLUMN()))=TRUNC(INDIRECT(ADDRESS(ROW(),COLUMN())))</formula>
    </cfRule>
  </conditionalFormatting>
  <conditionalFormatting sqref="AO35:AT35">
    <cfRule type="expression" dxfId="736" priority="174">
      <formula>INDIRECT(ADDRESS(ROW(),COLUMN()))=TRUNC(INDIRECT(ADDRESS(ROW(),COLUMN())))</formula>
    </cfRule>
  </conditionalFormatting>
  <conditionalFormatting sqref="AU36">
    <cfRule type="expression" dxfId="735" priority="173">
      <formula>INDIRECT(ADDRESS(ROW(),COLUMN()))=TRUNC(INDIRECT(ADDRESS(ROW(),COLUMN())))</formula>
    </cfRule>
  </conditionalFormatting>
  <conditionalFormatting sqref="AU35">
    <cfRule type="expression" dxfId="734" priority="172">
      <formula>INDIRECT(ADDRESS(ROW(),COLUMN()))=TRUNC(INDIRECT(ADDRESS(ROW(),COLUMN())))</formula>
    </cfRule>
  </conditionalFormatting>
  <conditionalFormatting sqref="AV36:AW36">
    <cfRule type="expression" dxfId="733" priority="171">
      <formula>INDIRECT(ADDRESS(ROW(),COLUMN()))=TRUNC(INDIRECT(ADDRESS(ROW(),COLUMN())))</formula>
    </cfRule>
  </conditionalFormatting>
  <conditionalFormatting sqref="AV35:AW35">
    <cfRule type="expression" dxfId="732" priority="170">
      <formula>INDIRECT(ADDRESS(ROW(),COLUMN()))=TRUNC(INDIRECT(ADDRESS(ROW(),COLUMN())))</formula>
    </cfRule>
  </conditionalFormatting>
  <conditionalFormatting sqref="S39">
    <cfRule type="expression" dxfId="731" priority="169">
      <formula>INDIRECT(ADDRESS(ROW(),COLUMN()))=TRUNC(INDIRECT(ADDRESS(ROW(),COLUMN())))</formula>
    </cfRule>
  </conditionalFormatting>
  <conditionalFormatting sqref="S38">
    <cfRule type="expression" dxfId="730" priority="168">
      <formula>INDIRECT(ADDRESS(ROW(),COLUMN()))=TRUNC(INDIRECT(ADDRESS(ROW(),COLUMN())))</formula>
    </cfRule>
  </conditionalFormatting>
  <conditionalFormatting sqref="T39:Y39">
    <cfRule type="expression" dxfId="729" priority="167">
      <formula>INDIRECT(ADDRESS(ROW(),COLUMN()))=TRUNC(INDIRECT(ADDRESS(ROW(),COLUMN())))</formula>
    </cfRule>
  </conditionalFormatting>
  <conditionalFormatting sqref="T38:Y38">
    <cfRule type="expression" dxfId="728" priority="166">
      <formula>INDIRECT(ADDRESS(ROW(),COLUMN()))=TRUNC(INDIRECT(ADDRESS(ROW(),COLUMN())))</formula>
    </cfRule>
  </conditionalFormatting>
  <conditionalFormatting sqref="AX38:BA39">
    <cfRule type="expression" dxfId="727" priority="165">
      <formula>INDIRECT(ADDRESS(ROW(),COLUMN()))=TRUNC(INDIRECT(ADDRESS(ROW(),COLUMN())))</formula>
    </cfRule>
  </conditionalFormatting>
  <conditionalFormatting sqref="Z39">
    <cfRule type="expression" dxfId="726" priority="164">
      <formula>INDIRECT(ADDRESS(ROW(),COLUMN()))=TRUNC(INDIRECT(ADDRESS(ROW(),COLUMN())))</formula>
    </cfRule>
  </conditionalFormatting>
  <conditionalFormatting sqref="Z38">
    <cfRule type="expression" dxfId="725" priority="163">
      <formula>INDIRECT(ADDRESS(ROW(),COLUMN()))=TRUNC(INDIRECT(ADDRESS(ROW(),COLUMN())))</formula>
    </cfRule>
  </conditionalFormatting>
  <conditionalFormatting sqref="AA39:AF39">
    <cfRule type="expression" dxfId="724" priority="162">
      <formula>INDIRECT(ADDRESS(ROW(),COLUMN()))=TRUNC(INDIRECT(ADDRESS(ROW(),COLUMN())))</formula>
    </cfRule>
  </conditionalFormatting>
  <conditionalFormatting sqref="AA38:AF38">
    <cfRule type="expression" dxfId="723" priority="161">
      <formula>INDIRECT(ADDRESS(ROW(),COLUMN()))=TRUNC(INDIRECT(ADDRESS(ROW(),COLUMN())))</formula>
    </cfRule>
  </conditionalFormatting>
  <conditionalFormatting sqref="AG39">
    <cfRule type="expression" dxfId="722" priority="160">
      <formula>INDIRECT(ADDRESS(ROW(),COLUMN()))=TRUNC(INDIRECT(ADDRESS(ROW(),COLUMN())))</formula>
    </cfRule>
  </conditionalFormatting>
  <conditionalFormatting sqref="AG38">
    <cfRule type="expression" dxfId="721" priority="159">
      <formula>INDIRECT(ADDRESS(ROW(),COLUMN()))=TRUNC(INDIRECT(ADDRESS(ROW(),COLUMN())))</formula>
    </cfRule>
  </conditionalFormatting>
  <conditionalFormatting sqref="AH39:AM39">
    <cfRule type="expression" dxfId="720" priority="158">
      <formula>INDIRECT(ADDRESS(ROW(),COLUMN()))=TRUNC(INDIRECT(ADDRESS(ROW(),COLUMN())))</formula>
    </cfRule>
  </conditionalFormatting>
  <conditionalFormatting sqref="AH38:AM38">
    <cfRule type="expression" dxfId="719" priority="157">
      <formula>INDIRECT(ADDRESS(ROW(),COLUMN()))=TRUNC(INDIRECT(ADDRESS(ROW(),COLUMN())))</formula>
    </cfRule>
  </conditionalFormatting>
  <conditionalFormatting sqref="AN39">
    <cfRule type="expression" dxfId="718" priority="156">
      <formula>INDIRECT(ADDRESS(ROW(),COLUMN()))=TRUNC(INDIRECT(ADDRESS(ROW(),COLUMN())))</formula>
    </cfRule>
  </conditionalFormatting>
  <conditionalFormatting sqref="AN38">
    <cfRule type="expression" dxfId="717" priority="155">
      <formula>INDIRECT(ADDRESS(ROW(),COLUMN()))=TRUNC(INDIRECT(ADDRESS(ROW(),COLUMN())))</formula>
    </cfRule>
  </conditionalFormatting>
  <conditionalFormatting sqref="AO39:AT39">
    <cfRule type="expression" dxfId="716" priority="154">
      <formula>INDIRECT(ADDRESS(ROW(),COLUMN()))=TRUNC(INDIRECT(ADDRESS(ROW(),COLUMN())))</formula>
    </cfRule>
  </conditionalFormatting>
  <conditionalFormatting sqref="AO38:AT38">
    <cfRule type="expression" dxfId="715" priority="153">
      <formula>INDIRECT(ADDRESS(ROW(),COLUMN()))=TRUNC(INDIRECT(ADDRESS(ROW(),COLUMN())))</formula>
    </cfRule>
  </conditionalFormatting>
  <conditionalFormatting sqref="AU39">
    <cfRule type="expression" dxfId="714" priority="152">
      <formula>INDIRECT(ADDRESS(ROW(),COLUMN()))=TRUNC(INDIRECT(ADDRESS(ROW(),COLUMN())))</formula>
    </cfRule>
  </conditionalFormatting>
  <conditionalFormatting sqref="AU38">
    <cfRule type="expression" dxfId="713" priority="151">
      <formula>INDIRECT(ADDRESS(ROW(),COLUMN()))=TRUNC(INDIRECT(ADDRESS(ROW(),COLUMN())))</formula>
    </cfRule>
  </conditionalFormatting>
  <conditionalFormatting sqref="AV39:AW39">
    <cfRule type="expression" dxfId="712" priority="150">
      <formula>INDIRECT(ADDRESS(ROW(),COLUMN()))=TRUNC(INDIRECT(ADDRESS(ROW(),COLUMN())))</formula>
    </cfRule>
  </conditionalFormatting>
  <conditionalFormatting sqref="AV38:AW38">
    <cfRule type="expression" dxfId="711" priority="149">
      <formula>INDIRECT(ADDRESS(ROW(),COLUMN()))=TRUNC(INDIRECT(ADDRESS(ROW(),COLUMN())))</formula>
    </cfRule>
  </conditionalFormatting>
  <conditionalFormatting sqref="S42">
    <cfRule type="expression" dxfId="710" priority="148">
      <formula>INDIRECT(ADDRESS(ROW(),COLUMN()))=TRUNC(INDIRECT(ADDRESS(ROW(),COLUMN())))</formula>
    </cfRule>
  </conditionalFormatting>
  <conditionalFormatting sqref="S41">
    <cfRule type="expression" dxfId="709" priority="147">
      <formula>INDIRECT(ADDRESS(ROW(),COLUMN()))=TRUNC(INDIRECT(ADDRESS(ROW(),COLUMN())))</formula>
    </cfRule>
  </conditionalFormatting>
  <conditionalFormatting sqref="T42:Y42">
    <cfRule type="expression" dxfId="708" priority="146">
      <formula>INDIRECT(ADDRESS(ROW(),COLUMN()))=TRUNC(INDIRECT(ADDRESS(ROW(),COLUMN())))</formula>
    </cfRule>
  </conditionalFormatting>
  <conditionalFormatting sqref="T41:Y41">
    <cfRule type="expression" dxfId="707" priority="145">
      <formula>INDIRECT(ADDRESS(ROW(),COLUMN()))=TRUNC(INDIRECT(ADDRESS(ROW(),COLUMN())))</formula>
    </cfRule>
  </conditionalFormatting>
  <conditionalFormatting sqref="AX41:BA42">
    <cfRule type="expression" dxfId="706" priority="144">
      <formula>INDIRECT(ADDRESS(ROW(),COLUMN()))=TRUNC(INDIRECT(ADDRESS(ROW(),COLUMN())))</formula>
    </cfRule>
  </conditionalFormatting>
  <conditionalFormatting sqref="Z42">
    <cfRule type="expression" dxfId="705" priority="143">
      <formula>INDIRECT(ADDRESS(ROW(),COLUMN()))=TRUNC(INDIRECT(ADDRESS(ROW(),COLUMN())))</formula>
    </cfRule>
  </conditionalFormatting>
  <conditionalFormatting sqref="Z41">
    <cfRule type="expression" dxfId="704" priority="142">
      <formula>INDIRECT(ADDRESS(ROW(),COLUMN()))=TRUNC(INDIRECT(ADDRESS(ROW(),COLUMN())))</formula>
    </cfRule>
  </conditionalFormatting>
  <conditionalFormatting sqref="AA42:AF42">
    <cfRule type="expression" dxfId="703" priority="141">
      <formula>INDIRECT(ADDRESS(ROW(),COLUMN()))=TRUNC(INDIRECT(ADDRESS(ROW(),COLUMN())))</formula>
    </cfRule>
  </conditionalFormatting>
  <conditionalFormatting sqref="AA41:AF41">
    <cfRule type="expression" dxfId="702" priority="140">
      <formula>INDIRECT(ADDRESS(ROW(),COLUMN()))=TRUNC(INDIRECT(ADDRESS(ROW(),COLUMN())))</formula>
    </cfRule>
  </conditionalFormatting>
  <conditionalFormatting sqref="AG42">
    <cfRule type="expression" dxfId="701" priority="139">
      <formula>INDIRECT(ADDRESS(ROW(),COLUMN()))=TRUNC(INDIRECT(ADDRESS(ROW(),COLUMN())))</formula>
    </cfRule>
  </conditionalFormatting>
  <conditionalFormatting sqref="AG41">
    <cfRule type="expression" dxfId="700" priority="138">
      <formula>INDIRECT(ADDRESS(ROW(),COLUMN()))=TRUNC(INDIRECT(ADDRESS(ROW(),COLUMN())))</formula>
    </cfRule>
  </conditionalFormatting>
  <conditionalFormatting sqref="AH42:AM42">
    <cfRule type="expression" dxfId="699" priority="137">
      <formula>INDIRECT(ADDRESS(ROW(),COLUMN()))=TRUNC(INDIRECT(ADDRESS(ROW(),COLUMN())))</formula>
    </cfRule>
  </conditionalFormatting>
  <conditionalFormatting sqref="AH41:AM41">
    <cfRule type="expression" dxfId="698" priority="136">
      <formula>INDIRECT(ADDRESS(ROW(),COLUMN()))=TRUNC(INDIRECT(ADDRESS(ROW(),COLUMN())))</formula>
    </cfRule>
  </conditionalFormatting>
  <conditionalFormatting sqref="AN42">
    <cfRule type="expression" dxfId="697" priority="135">
      <formula>INDIRECT(ADDRESS(ROW(),COLUMN()))=TRUNC(INDIRECT(ADDRESS(ROW(),COLUMN())))</formula>
    </cfRule>
  </conditionalFormatting>
  <conditionalFormatting sqref="AN41">
    <cfRule type="expression" dxfId="696" priority="134">
      <formula>INDIRECT(ADDRESS(ROW(),COLUMN()))=TRUNC(INDIRECT(ADDRESS(ROW(),COLUMN())))</formula>
    </cfRule>
  </conditionalFormatting>
  <conditionalFormatting sqref="AO42:AT42">
    <cfRule type="expression" dxfId="695" priority="133">
      <formula>INDIRECT(ADDRESS(ROW(),COLUMN()))=TRUNC(INDIRECT(ADDRESS(ROW(),COLUMN())))</formula>
    </cfRule>
  </conditionalFormatting>
  <conditionalFormatting sqref="AO41:AT41">
    <cfRule type="expression" dxfId="694" priority="132">
      <formula>INDIRECT(ADDRESS(ROW(),COLUMN()))=TRUNC(INDIRECT(ADDRESS(ROW(),COLUMN())))</formula>
    </cfRule>
  </conditionalFormatting>
  <conditionalFormatting sqref="AU42">
    <cfRule type="expression" dxfId="693" priority="131">
      <formula>INDIRECT(ADDRESS(ROW(),COLUMN()))=TRUNC(INDIRECT(ADDRESS(ROW(),COLUMN())))</formula>
    </cfRule>
  </conditionalFormatting>
  <conditionalFormatting sqref="AU41">
    <cfRule type="expression" dxfId="692" priority="130">
      <formula>INDIRECT(ADDRESS(ROW(),COLUMN()))=TRUNC(INDIRECT(ADDRESS(ROW(),COLUMN())))</formula>
    </cfRule>
  </conditionalFormatting>
  <conditionalFormatting sqref="AV42:AW42">
    <cfRule type="expression" dxfId="691" priority="129">
      <formula>INDIRECT(ADDRESS(ROW(),COLUMN()))=TRUNC(INDIRECT(ADDRESS(ROW(),COLUMN())))</formula>
    </cfRule>
  </conditionalFormatting>
  <conditionalFormatting sqref="AV41:AW41">
    <cfRule type="expression" dxfId="690" priority="128">
      <formula>INDIRECT(ADDRESS(ROW(),COLUMN()))=TRUNC(INDIRECT(ADDRESS(ROW(),COLUMN())))</formula>
    </cfRule>
  </conditionalFormatting>
  <conditionalFormatting sqref="S45">
    <cfRule type="expression" dxfId="689" priority="127">
      <formula>INDIRECT(ADDRESS(ROW(),COLUMN()))=TRUNC(INDIRECT(ADDRESS(ROW(),COLUMN())))</formula>
    </cfRule>
  </conditionalFormatting>
  <conditionalFormatting sqref="S44">
    <cfRule type="expression" dxfId="688" priority="126">
      <formula>INDIRECT(ADDRESS(ROW(),COLUMN()))=TRUNC(INDIRECT(ADDRESS(ROW(),COLUMN())))</formula>
    </cfRule>
  </conditionalFormatting>
  <conditionalFormatting sqref="T45:Y45">
    <cfRule type="expression" dxfId="687" priority="125">
      <formula>INDIRECT(ADDRESS(ROW(),COLUMN()))=TRUNC(INDIRECT(ADDRESS(ROW(),COLUMN())))</formula>
    </cfRule>
  </conditionalFormatting>
  <conditionalFormatting sqref="T44:Y44">
    <cfRule type="expression" dxfId="686" priority="124">
      <formula>INDIRECT(ADDRESS(ROW(),COLUMN()))=TRUNC(INDIRECT(ADDRESS(ROW(),COLUMN())))</formula>
    </cfRule>
  </conditionalFormatting>
  <conditionalFormatting sqref="AX44:BA45">
    <cfRule type="expression" dxfId="685" priority="123">
      <formula>INDIRECT(ADDRESS(ROW(),COLUMN()))=TRUNC(INDIRECT(ADDRESS(ROW(),COLUMN())))</formula>
    </cfRule>
  </conditionalFormatting>
  <conditionalFormatting sqref="Z45">
    <cfRule type="expression" dxfId="684" priority="122">
      <formula>INDIRECT(ADDRESS(ROW(),COLUMN()))=TRUNC(INDIRECT(ADDRESS(ROW(),COLUMN())))</formula>
    </cfRule>
  </conditionalFormatting>
  <conditionalFormatting sqref="Z44">
    <cfRule type="expression" dxfId="683" priority="121">
      <formula>INDIRECT(ADDRESS(ROW(),COLUMN()))=TRUNC(INDIRECT(ADDRESS(ROW(),COLUMN())))</formula>
    </cfRule>
  </conditionalFormatting>
  <conditionalFormatting sqref="AA45:AF45">
    <cfRule type="expression" dxfId="682" priority="120">
      <formula>INDIRECT(ADDRESS(ROW(),COLUMN()))=TRUNC(INDIRECT(ADDRESS(ROW(),COLUMN())))</formula>
    </cfRule>
  </conditionalFormatting>
  <conditionalFormatting sqref="AA44:AF44">
    <cfRule type="expression" dxfId="681" priority="119">
      <formula>INDIRECT(ADDRESS(ROW(),COLUMN()))=TRUNC(INDIRECT(ADDRESS(ROW(),COLUMN())))</formula>
    </cfRule>
  </conditionalFormatting>
  <conditionalFormatting sqref="AG45">
    <cfRule type="expression" dxfId="680" priority="118">
      <formula>INDIRECT(ADDRESS(ROW(),COLUMN()))=TRUNC(INDIRECT(ADDRESS(ROW(),COLUMN())))</formula>
    </cfRule>
  </conditionalFormatting>
  <conditionalFormatting sqref="AG44">
    <cfRule type="expression" dxfId="679" priority="117">
      <formula>INDIRECT(ADDRESS(ROW(),COLUMN()))=TRUNC(INDIRECT(ADDRESS(ROW(),COLUMN())))</formula>
    </cfRule>
  </conditionalFormatting>
  <conditionalFormatting sqref="AH45:AM45">
    <cfRule type="expression" dxfId="678" priority="116">
      <formula>INDIRECT(ADDRESS(ROW(),COLUMN()))=TRUNC(INDIRECT(ADDRESS(ROW(),COLUMN())))</formula>
    </cfRule>
  </conditionalFormatting>
  <conditionalFormatting sqref="AH44:AM44">
    <cfRule type="expression" dxfId="677" priority="115">
      <formula>INDIRECT(ADDRESS(ROW(),COLUMN()))=TRUNC(INDIRECT(ADDRESS(ROW(),COLUMN())))</formula>
    </cfRule>
  </conditionalFormatting>
  <conditionalFormatting sqref="AN45">
    <cfRule type="expression" dxfId="676" priority="114">
      <formula>INDIRECT(ADDRESS(ROW(),COLUMN()))=TRUNC(INDIRECT(ADDRESS(ROW(),COLUMN())))</formula>
    </cfRule>
  </conditionalFormatting>
  <conditionalFormatting sqref="AN44">
    <cfRule type="expression" dxfId="675" priority="113">
      <formula>INDIRECT(ADDRESS(ROW(),COLUMN()))=TRUNC(INDIRECT(ADDRESS(ROW(),COLUMN())))</formula>
    </cfRule>
  </conditionalFormatting>
  <conditionalFormatting sqref="AO45:AT45">
    <cfRule type="expression" dxfId="674" priority="112">
      <formula>INDIRECT(ADDRESS(ROW(),COLUMN()))=TRUNC(INDIRECT(ADDRESS(ROW(),COLUMN())))</formula>
    </cfRule>
  </conditionalFormatting>
  <conditionalFormatting sqref="AO44:AT44">
    <cfRule type="expression" dxfId="673" priority="111">
      <formula>INDIRECT(ADDRESS(ROW(),COLUMN()))=TRUNC(INDIRECT(ADDRESS(ROW(),COLUMN())))</formula>
    </cfRule>
  </conditionalFormatting>
  <conditionalFormatting sqref="AU45">
    <cfRule type="expression" dxfId="672" priority="110">
      <formula>INDIRECT(ADDRESS(ROW(),COLUMN()))=TRUNC(INDIRECT(ADDRESS(ROW(),COLUMN())))</formula>
    </cfRule>
  </conditionalFormatting>
  <conditionalFormatting sqref="AU44">
    <cfRule type="expression" dxfId="671" priority="109">
      <formula>INDIRECT(ADDRESS(ROW(),COLUMN()))=TRUNC(INDIRECT(ADDRESS(ROW(),COLUMN())))</formula>
    </cfRule>
  </conditionalFormatting>
  <conditionalFormatting sqref="AV45:AW45">
    <cfRule type="expression" dxfId="670" priority="108">
      <formula>INDIRECT(ADDRESS(ROW(),COLUMN()))=TRUNC(INDIRECT(ADDRESS(ROW(),COLUMN())))</formula>
    </cfRule>
  </conditionalFormatting>
  <conditionalFormatting sqref="AV44:AW44">
    <cfRule type="expression" dxfId="669" priority="107">
      <formula>INDIRECT(ADDRESS(ROW(),COLUMN()))=TRUNC(INDIRECT(ADDRESS(ROW(),COLUMN())))</formula>
    </cfRule>
  </conditionalFormatting>
  <conditionalFormatting sqref="S48">
    <cfRule type="expression" dxfId="668" priority="106">
      <formula>INDIRECT(ADDRESS(ROW(),COLUMN()))=TRUNC(INDIRECT(ADDRESS(ROW(),COLUMN())))</formula>
    </cfRule>
  </conditionalFormatting>
  <conditionalFormatting sqref="S47">
    <cfRule type="expression" dxfId="667" priority="105">
      <formula>INDIRECT(ADDRESS(ROW(),COLUMN()))=TRUNC(INDIRECT(ADDRESS(ROW(),COLUMN())))</formula>
    </cfRule>
  </conditionalFormatting>
  <conditionalFormatting sqref="T48:Y48">
    <cfRule type="expression" dxfId="666" priority="104">
      <formula>INDIRECT(ADDRESS(ROW(),COLUMN()))=TRUNC(INDIRECT(ADDRESS(ROW(),COLUMN())))</formula>
    </cfRule>
  </conditionalFormatting>
  <conditionalFormatting sqref="T47:Y47">
    <cfRule type="expression" dxfId="665" priority="103">
      <formula>INDIRECT(ADDRESS(ROW(),COLUMN()))=TRUNC(INDIRECT(ADDRESS(ROW(),COLUMN())))</formula>
    </cfRule>
  </conditionalFormatting>
  <conditionalFormatting sqref="AX47:BA48">
    <cfRule type="expression" dxfId="664" priority="102">
      <formula>INDIRECT(ADDRESS(ROW(),COLUMN()))=TRUNC(INDIRECT(ADDRESS(ROW(),COLUMN())))</formula>
    </cfRule>
  </conditionalFormatting>
  <conditionalFormatting sqref="Z48">
    <cfRule type="expression" dxfId="663" priority="101">
      <formula>INDIRECT(ADDRESS(ROW(),COLUMN()))=TRUNC(INDIRECT(ADDRESS(ROW(),COLUMN())))</formula>
    </cfRule>
  </conditionalFormatting>
  <conditionalFormatting sqref="Z47">
    <cfRule type="expression" dxfId="662" priority="100">
      <formula>INDIRECT(ADDRESS(ROW(),COLUMN()))=TRUNC(INDIRECT(ADDRESS(ROW(),COLUMN())))</formula>
    </cfRule>
  </conditionalFormatting>
  <conditionalFormatting sqref="AA48:AF48">
    <cfRule type="expression" dxfId="661" priority="99">
      <formula>INDIRECT(ADDRESS(ROW(),COLUMN()))=TRUNC(INDIRECT(ADDRESS(ROW(),COLUMN())))</formula>
    </cfRule>
  </conditionalFormatting>
  <conditionalFormatting sqref="AA47:AF47">
    <cfRule type="expression" dxfId="660" priority="98">
      <formula>INDIRECT(ADDRESS(ROW(),COLUMN()))=TRUNC(INDIRECT(ADDRESS(ROW(),COLUMN())))</formula>
    </cfRule>
  </conditionalFormatting>
  <conditionalFormatting sqref="AG48">
    <cfRule type="expression" dxfId="659" priority="97">
      <formula>INDIRECT(ADDRESS(ROW(),COLUMN()))=TRUNC(INDIRECT(ADDRESS(ROW(),COLUMN())))</formula>
    </cfRule>
  </conditionalFormatting>
  <conditionalFormatting sqref="AG47">
    <cfRule type="expression" dxfId="658" priority="96">
      <formula>INDIRECT(ADDRESS(ROW(),COLUMN()))=TRUNC(INDIRECT(ADDRESS(ROW(),COLUMN())))</formula>
    </cfRule>
  </conditionalFormatting>
  <conditionalFormatting sqref="AH48:AM48">
    <cfRule type="expression" dxfId="657" priority="95">
      <formula>INDIRECT(ADDRESS(ROW(),COLUMN()))=TRUNC(INDIRECT(ADDRESS(ROW(),COLUMN())))</formula>
    </cfRule>
  </conditionalFormatting>
  <conditionalFormatting sqref="AH47:AM47">
    <cfRule type="expression" dxfId="656" priority="94">
      <formula>INDIRECT(ADDRESS(ROW(),COLUMN()))=TRUNC(INDIRECT(ADDRESS(ROW(),COLUMN())))</formula>
    </cfRule>
  </conditionalFormatting>
  <conditionalFormatting sqref="AN48">
    <cfRule type="expression" dxfId="655" priority="93">
      <formula>INDIRECT(ADDRESS(ROW(),COLUMN()))=TRUNC(INDIRECT(ADDRESS(ROW(),COLUMN())))</formula>
    </cfRule>
  </conditionalFormatting>
  <conditionalFormatting sqref="AN47">
    <cfRule type="expression" dxfId="654" priority="92">
      <formula>INDIRECT(ADDRESS(ROW(),COLUMN()))=TRUNC(INDIRECT(ADDRESS(ROW(),COLUMN())))</formula>
    </cfRule>
  </conditionalFormatting>
  <conditionalFormatting sqref="AO48:AT48">
    <cfRule type="expression" dxfId="653" priority="91">
      <formula>INDIRECT(ADDRESS(ROW(),COLUMN()))=TRUNC(INDIRECT(ADDRESS(ROW(),COLUMN())))</formula>
    </cfRule>
  </conditionalFormatting>
  <conditionalFormatting sqref="AO47:AT47">
    <cfRule type="expression" dxfId="652" priority="90">
      <formula>INDIRECT(ADDRESS(ROW(),COLUMN()))=TRUNC(INDIRECT(ADDRESS(ROW(),COLUMN())))</formula>
    </cfRule>
  </conditionalFormatting>
  <conditionalFormatting sqref="AU48">
    <cfRule type="expression" dxfId="651" priority="89">
      <formula>INDIRECT(ADDRESS(ROW(),COLUMN()))=TRUNC(INDIRECT(ADDRESS(ROW(),COLUMN())))</formula>
    </cfRule>
  </conditionalFormatting>
  <conditionalFormatting sqref="AU47">
    <cfRule type="expression" dxfId="650" priority="88">
      <formula>INDIRECT(ADDRESS(ROW(),COLUMN()))=TRUNC(INDIRECT(ADDRESS(ROW(),COLUMN())))</formula>
    </cfRule>
  </conditionalFormatting>
  <conditionalFormatting sqref="AV48:AW48">
    <cfRule type="expression" dxfId="649" priority="87">
      <formula>INDIRECT(ADDRESS(ROW(),COLUMN()))=TRUNC(INDIRECT(ADDRESS(ROW(),COLUMN())))</formula>
    </cfRule>
  </conditionalFormatting>
  <conditionalFormatting sqref="AV47:AW47">
    <cfRule type="expression" dxfId="648" priority="86">
      <formula>INDIRECT(ADDRESS(ROW(),COLUMN()))=TRUNC(INDIRECT(ADDRESS(ROW(),COLUMN())))</formula>
    </cfRule>
  </conditionalFormatting>
  <conditionalFormatting sqref="S51">
    <cfRule type="expression" dxfId="647" priority="85">
      <formula>INDIRECT(ADDRESS(ROW(),COLUMN()))=TRUNC(INDIRECT(ADDRESS(ROW(),COLUMN())))</formula>
    </cfRule>
  </conditionalFormatting>
  <conditionalFormatting sqref="S50">
    <cfRule type="expression" dxfId="646" priority="84">
      <formula>INDIRECT(ADDRESS(ROW(),COLUMN()))=TRUNC(INDIRECT(ADDRESS(ROW(),COLUMN())))</formula>
    </cfRule>
  </conditionalFormatting>
  <conditionalFormatting sqref="T51:Y51">
    <cfRule type="expression" dxfId="645" priority="83">
      <formula>INDIRECT(ADDRESS(ROW(),COLUMN()))=TRUNC(INDIRECT(ADDRESS(ROW(),COLUMN())))</formula>
    </cfRule>
  </conditionalFormatting>
  <conditionalFormatting sqref="T50:Y50">
    <cfRule type="expression" dxfId="644" priority="82">
      <formula>INDIRECT(ADDRESS(ROW(),COLUMN()))=TRUNC(INDIRECT(ADDRESS(ROW(),COLUMN())))</formula>
    </cfRule>
  </conditionalFormatting>
  <conditionalFormatting sqref="AX50:BA51">
    <cfRule type="expression" dxfId="643" priority="81">
      <formula>INDIRECT(ADDRESS(ROW(),COLUMN()))=TRUNC(INDIRECT(ADDRESS(ROW(),COLUMN())))</formula>
    </cfRule>
  </conditionalFormatting>
  <conditionalFormatting sqref="Z51">
    <cfRule type="expression" dxfId="642" priority="80">
      <formula>INDIRECT(ADDRESS(ROW(),COLUMN()))=TRUNC(INDIRECT(ADDRESS(ROW(),COLUMN())))</formula>
    </cfRule>
  </conditionalFormatting>
  <conditionalFormatting sqref="Z50">
    <cfRule type="expression" dxfId="641" priority="79">
      <formula>INDIRECT(ADDRESS(ROW(),COLUMN()))=TRUNC(INDIRECT(ADDRESS(ROW(),COLUMN())))</formula>
    </cfRule>
  </conditionalFormatting>
  <conditionalFormatting sqref="AA51:AF51">
    <cfRule type="expression" dxfId="640" priority="78">
      <formula>INDIRECT(ADDRESS(ROW(),COLUMN()))=TRUNC(INDIRECT(ADDRESS(ROW(),COLUMN())))</formula>
    </cfRule>
  </conditionalFormatting>
  <conditionalFormatting sqref="AA50:AF50">
    <cfRule type="expression" dxfId="639" priority="77">
      <formula>INDIRECT(ADDRESS(ROW(),COLUMN()))=TRUNC(INDIRECT(ADDRESS(ROW(),COLUMN())))</formula>
    </cfRule>
  </conditionalFormatting>
  <conditionalFormatting sqref="AG51">
    <cfRule type="expression" dxfId="638" priority="76">
      <formula>INDIRECT(ADDRESS(ROW(),COLUMN()))=TRUNC(INDIRECT(ADDRESS(ROW(),COLUMN())))</formula>
    </cfRule>
  </conditionalFormatting>
  <conditionalFormatting sqref="AG50">
    <cfRule type="expression" dxfId="637" priority="75">
      <formula>INDIRECT(ADDRESS(ROW(),COLUMN()))=TRUNC(INDIRECT(ADDRESS(ROW(),COLUMN())))</formula>
    </cfRule>
  </conditionalFormatting>
  <conditionalFormatting sqref="AH51:AM51">
    <cfRule type="expression" dxfId="636" priority="74">
      <formula>INDIRECT(ADDRESS(ROW(),COLUMN()))=TRUNC(INDIRECT(ADDRESS(ROW(),COLUMN())))</formula>
    </cfRule>
  </conditionalFormatting>
  <conditionalFormatting sqref="AH50:AM50">
    <cfRule type="expression" dxfId="635" priority="73">
      <formula>INDIRECT(ADDRESS(ROW(),COLUMN()))=TRUNC(INDIRECT(ADDRESS(ROW(),COLUMN())))</formula>
    </cfRule>
  </conditionalFormatting>
  <conditionalFormatting sqref="AN51">
    <cfRule type="expression" dxfId="634" priority="72">
      <formula>INDIRECT(ADDRESS(ROW(),COLUMN()))=TRUNC(INDIRECT(ADDRESS(ROW(),COLUMN())))</formula>
    </cfRule>
  </conditionalFormatting>
  <conditionalFormatting sqref="AN50">
    <cfRule type="expression" dxfId="633" priority="71">
      <formula>INDIRECT(ADDRESS(ROW(),COLUMN()))=TRUNC(INDIRECT(ADDRESS(ROW(),COLUMN())))</formula>
    </cfRule>
  </conditionalFormatting>
  <conditionalFormatting sqref="AO51:AT51">
    <cfRule type="expression" dxfId="632" priority="70">
      <formula>INDIRECT(ADDRESS(ROW(),COLUMN()))=TRUNC(INDIRECT(ADDRESS(ROW(),COLUMN())))</formula>
    </cfRule>
  </conditionalFormatting>
  <conditionalFormatting sqref="AO50:AT50">
    <cfRule type="expression" dxfId="631" priority="69">
      <formula>INDIRECT(ADDRESS(ROW(),COLUMN()))=TRUNC(INDIRECT(ADDRESS(ROW(),COLUMN())))</formula>
    </cfRule>
  </conditionalFormatting>
  <conditionalFormatting sqref="AU51">
    <cfRule type="expression" dxfId="630" priority="68">
      <formula>INDIRECT(ADDRESS(ROW(),COLUMN()))=TRUNC(INDIRECT(ADDRESS(ROW(),COLUMN())))</formula>
    </cfRule>
  </conditionalFormatting>
  <conditionalFormatting sqref="AU50">
    <cfRule type="expression" dxfId="629" priority="67">
      <formula>INDIRECT(ADDRESS(ROW(),COLUMN()))=TRUNC(INDIRECT(ADDRESS(ROW(),COLUMN())))</formula>
    </cfRule>
  </conditionalFormatting>
  <conditionalFormatting sqref="AV51:AW51">
    <cfRule type="expression" dxfId="628" priority="66">
      <formula>INDIRECT(ADDRESS(ROW(),COLUMN()))=TRUNC(INDIRECT(ADDRESS(ROW(),COLUMN())))</formula>
    </cfRule>
  </conditionalFormatting>
  <conditionalFormatting sqref="AV50:AW50">
    <cfRule type="expression" dxfId="627" priority="65">
      <formula>INDIRECT(ADDRESS(ROW(),COLUMN()))=TRUNC(INDIRECT(ADDRESS(ROW(),COLUMN())))</formula>
    </cfRule>
  </conditionalFormatting>
  <conditionalFormatting sqref="S54">
    <cfRule type="expression" dxfId="626" priority="64">
      <formula>INDIRECT(ADDRESS(ROW(),COLUMN()))=TRUNC(INDIRECT(ADDRESS(ROW(),COLUMN())))</formula>
    </cfRule>
  </conditionalFormatting>
  <conditionalFormatting sqref="S53">
    <cfRule type="expression" dxfId="625" priority="63">
      <formula>INDIRECT(ADDRESS(ROW(),COLUMN()))=TRUNC(INDIRECT(ADDRESS(ROW(),COLUMN())))</formula>
    </cfRule>
  </conditionalFormatting>
  <conditionalFormatting sqref="T54:Y54">
    <cfRule type="expression" dxfId="624" priority="62">
      <formula>INDIRECT(ADDRESS(ROW(),COLUMN()))=TRUNC(INDIRECT(ADDRESS(ROW(),COLUMN())))</formula>
    </cfRule>
  </conditionalFormatting>
  <conditionalFormatting sqref="T53:Y53">
    <cfRule type="expression" dxfId="623" priority="61">
      <formula>INDIRECT(ADDRESS(ROW(),COLUMN()))=TRUNC(INDIRECT(ADDRESS(ROW(),COLUMN())))</formula>
    </cfRule>
  </conditionalFormatting>
  <conditionalFormatting sqref="AX53:BA54">
    <cfRule type="expression" dxfId="622" priority="60">
      <formula>INDIRECT(ADDRESS(ROW(),COLUMN()))=TRUNC(INDIRECT(ADDRESS(ROW(),COLUMN())))</formula>
    </cfRule>
  </conditionalFormatting>
  <conditionalFormatting sqref="Z54">
    <cfRule type="expression" dxfId="621" priority="59">
      <formula>INDIRECT(ADDRESS(ROW(),COLUMN()))=TRUNC(INDIRECT(ADDRESS(ROW(),COLUMN())))</formula>
    </cfRule>
  </conditionalFormatting>
  <conditionalFormatting sqref="Z53">
    <cfRule type="expression" dxfId="620" priority="58">
      <formula>INDIRECT(ADDRESS(ROW(),COLUMN()))=TRUNC(INDIRECT(ADDRESS(ROW(),COLUMN())))</formula>
    </cfRule>
  </conditionalFormatting>
  <conditionalFormatting sqref="AA54:AF54">
    <cfRule type="expression" dxfId="619" priority="57">
      <formula>INDIRECT(ADDRESS(ROW(),COLUMN()))=TRUNC(INDIRECT(ADDRESS(ROW(),COLUMN())))</formula>
    </cfRule>
  </conditionalFormatting>
  <conditionalFormatting sqref="AA53:AF53">
    <cfRule type="expression" dxfId="618" priority="56">
      <formula>INDIRECT(ADDRESS(ROW(),COLUMN()))=TRUNC(INDIRECT(ADDRESS(ROW(),COLUMN())))</formula>
    </cfRule>
  </conditionalFormatting>
  <conditionalFormatting sqref="AG54">
    <cfRule type="expression" dxfId="617" priority="55">
      <formula>INDIRECT(ADDRESS(ROW(),COLUMN()))=TRUNC(INDIRECT(ADDRESS(ROW(),COLUMN())))</formula>
    </cfRule>
  </conditionalFormatting>
  <conditionalFormatting sqref="AG53">
    <cfRule type="expression" dxfId="616" priority="54">
      <formula>INDIRECT(ADDRESS(ROW(),COLUMN()))=TRUNC(INDIRECT(ADDRESS(ROW(),COLUMN())))</formula>
    </cfRule>
  </conditionalFormatting>
  <conditionalFormatting sqref="AH54:AM54">
    <cfRule type="expression" dxfId="615" priority="53">
      <formula>INDIRECT(ADDRESS(ROW(),COLUMN()))=TRUNC(INDIRECT(ADDRESS(ROW(),COLUMN())))</formula>
    </cfRule>
  </conditionalFormatting>
  <conditionalFormatting sqref="AH53:AM53">
    <cfRule type="expression" dxfId="614" priority="52">
      <formula>INDIRECT(ADDRESS(ROW(),COLUMN()))=TRUNC(INDIRECT(ADDRESS(ROW(),COLUMN())))</formula>
    </cfRule>
  </conditionalFormatting>
  <conditionalFormatting sqref="AN54">
    <cfRule type="expression" dxfId="613" priority="51">
      <formula>INDIRECT(ADDRESS(ROW(),COLUMN()))=TRUNC(INDIRECT(ADDRESS(ROW(),COLUMN())))</formula>
    </cfRule>
  </conditionalFormatting>
  <conditionalFormatting sqref="AN53">
    <cfRule type="expression" dxfId="612" priority="50">
      <formula>INDIRECT(ADDRESS(ROW(),COLUMN()))=TRUNC(INDIRECT(ADDRESS(ROW(),COLUMN())))</formula>
    </cfRule>
  </conditionalFormatting>
  <conditionalFormatting sqref="AO54:AT54">
    <cfRule type="expression" dxfId="611" priority="49">
      <formula>INDIRECT(ADDRESS(ROW(),COLUMN()))=TRUNC(INDIRECT(ADDRESS(ROW(),COLUMN())))</formula>
    </cfRule>
  </conditionalFormatting>
  <conditionalFormatting sqref="AO53:AT53">
    <cfRule type="expression" dxfId="610" priority="48">
      <formula>INDIRECT(ADDRESS(ROW(),COLUMN()))=TRUNC(INDIRECT(ADDRESS(ROW(),COLUMN())))</formula>
    </cfRule>
  </conditionalFormatting>
  <conditionalFormatting sqref="AU54">
    <cfRule type="expression" dxfId="609" priority="47">
      <formula>INDIRECT(ADDRESS(ROW(),COLUMN()))=TRUNC(INDIRECT(ADDRESS(ROW(),COLUMN())))</formula>
    </cfRule>
  </conditionalFormatting>
  <conditionalFormatting sqref="AU53">
    <cfRule type="expression" dxfId="608" priority="46">
      <formula>INDIRECT(ADDRESS(ROW(),COLUMN()))=TRUNC(INDIRECT(ADDRESS(ROW(),COLUMN())))</formula>
    </cfRule>
  </conditionalFormatting>
  <conditionalFormatting sqref="AV54:AW54">
    <cfRule type="expression" dxfId="607" priority="45">
      <formula>INDIRECT(ADDRESS(ROW(),COLUMN()))=TRUNC(INDIRECT(ADDRESS(ROW(),COLUMN())))</formula>
    </cfRule>
  </conditionalFormatting>
  <conditionalFormatting sqref="AV53:AW53">
    <cfRule type="expression" dxfId="606" priority="44">
      <formula>INDIRECT(ADDRESS(ROW(),COLUMN()))=TRUNC(INDIRECT(ADDRESS(ROW(),COLUMN())))</formula>
    </cfRule>
  </conditionalFormatting>
  <conditionalFormatting sqref="S57">
    <cfRule type="expression" dxfId="605" priority="43">
      <formula>INDIRECT(ADDRESS(ROW(),COLUMN()))=TRUNC(INDIRECT(ADDRESS(ROW(),COLUMN())))</formula>
    </cfRule>
  </conditionalFormatting>
  <conditionalFormatting sqref="S56">
    <cfRule type="expression" dxfId="604" priority="42">
      <formula>INDIRECT(ADDRESS(ROW(),COLUMN()))=TRUNC(INDIRECT(ADDRESS(ROW(),COLUMN())))</formula>
    </cfRule>
  </conditionalFormatting>
  <conditionalFormatting sqref="T57:Y57">
    <cfRule type="expression" dxfId="603" priority="41">
      <formula>INDIRECT(ADDRESS(ROW(),COLUMN()))=TRUNC(INDIRECT(ADDRESS(ROW(),COLUMN())))</formula>
    </cfRule>
  </conditionalFormatting>
  <conditionalFormatting sqref="T56:Y56">
    <cfRule type="expression" dxfId="602" priority="40">
      <formula>INDIRECT(ADDRESS(ROW(),COLUMN()))=TRUNC(INDIRECT(ADDRESS(ROW(),COLUMN())))</formula>
    </cfRule>
  </conditionalFormatting>
  <conditionalFormatting sqref="AX56:BA57">
    <cfRule type="expression" dxfId="601" priority="39">
      <formula>INDIRECT(ADDRESS(ROW(),COLUMN()))=TRUNC(INDIRECT(ADDRESS(ROW(),COLUMN())))</formula>
    </cfRule>
  </conditionalFormatting>
  <conditionalFormatting sqref="Z57">
    <cfRule type="expression" dxfId="600" priority="38">
      <formula>INDIRECT(ADDRESS(ROW(),COLUMN()))=TRUNC(INDIRECT(ADDRESS(ROW(),COLUMN())))</formula>
    </cfRule>
  </conditionalFormatting>
  <conditionalFormatting sqref="Z56">
    <cfRule type="expression" dxfId="599" priority="37">
      <formula>INDIRECT(ADDRESS(ROW(),COLUMN()))=TRUNC(INDIRECT(ADDRESS(ROW(),COLUMN())))</formula>
    </cfRule>
  </conditionalFormatting>
  <conditionalFormatting sqref="AA57:AF57">
    <cfRule type="expression" dxfId="598" priority="36">
      <formula>INDIRECT(ADDRESS(ROW(),COLUMN()))=TRUNC(INDIRECT(ADDRESS(ROW(),COLUMN())))</formula>
    </cfRule>
  </conditionalFormatting>
  <conditionalFormatting sqref="AA56:AF56">
    <cfRule type="expression" dxfId="597" priority="35">
      <formula>INDIRECT(ADDRESS(ROW(),COLUMN()))=TRUNC(INDIRECT(ADDRESS(ROW(),COLUMN())))</formula>
    </cfRule>
  </conditionalFormatting>
  <conditionalFormatting sqref="AG57">
    <cfRule type="expression" dxfId="596" priority="34">
      <formula>INDIRECT(ADDRESS(ROW(),COLUMN()))=TRUNC(INDIRECT(ADDRESS(ROW(),COLUMN())))</formula>
    </cfRule>
  </conditionalFormatting>
  <conditionalFormatting sqref="AG56">
    <cfRule type="expression" dxfId="595" priority="33">
      <formula>INDIRECT(ADDRESS(ROW(),COLUMN()))=TRUNC(INDIRECT(ADDRESS(ROW(),COLUMN())))</formula>
    </cfRule>
  </conditionalFormatting>
  <conditionalFormatting sqref="AH57:AM57">
    <cfRule type="expression" dxfId="594" priority="32">
      <formula>INDIRECT(ADDRESS(ROW(),COLUMN()))=TRUNC(INDIRECT(ADDRESS(ROW(),COLUMN())))</formula>
    </cfRule>
  </conditionalFormatting>
  <conditionalFormatting sqref="AH56:AM56">
    <cfRule type="expression" dxfId="593" priority="31">
      <formula>INDIRECT(ADDRESS(ROW(),COLUMN()))=TRUNC(INDIRECT(ADDRESS(ROW(),COLUMN())))</formula>
    </cfRule>
  </conditionalFormatting>
  <conditionalFormatting sqref="AN57">
    <cfRule type="expression" dxfId="592" priority="30">
      <formula>INDIRECT(ADDRESS(ROW(),COLUMN()))=TRUNC(INDIRECT(ADDRESS(ROW(),COLUMN())))</formula>
    </cfRule>
  </conditionalFormatting>
  <conditionalFormatting sqref="AN56">
    <cfRule type="expression" dxfId="591" priority="29">
      <formula>INDIRECT(ADDRESS(ROW(),COLUMN()))=TRUNC(INDIRECT(ADDRESS(ROW(),COLUMN())))</formula>
    </cfRule>
  </conditionalFormatting>
  <conditionalFormatting sqref="AO57:AT57">
    <cfRule type="expression" dxfId="590" priority="28">
      <formula>INDIRECT(ADDRESS(ROW(),COLUMN()))=TRUNC(INDIRECT(ADDRESS(ROW(),COLUMN())))</formula>
    </cfRule>
  </conditionalFormatting>
  <conditionalFormatting sqref="AO56:AT56">
    <cfRule type="expression" dxfId="589" priority="27">
      <formula>INDIRECT(ADDRESS(ROW(),COLUMN()))=TRUNC(INDIRECT(ADDRESS(ROW(),COLUMN())))</formula>
    </cfRule>
  </conditionalFormatting>
  <conditionalFormatting sqref="AU57">
    <cfRule type="expression" dxfId="588" priority="26">
      <formula>INDIRECT(ADDRESS(ROW(),COLUMN()))=TRUNC(INDIRECT(ADDRESS(ROW(),COLUMN())))</formula>
    </cfRule>
  </conditionalFormatting>
  <conditionalFormatting sqref="AU56">
    <cfRule type="expression" dxfId="587" priority="25">
      <formula>INDIRECT(ADDRESS(ROW(),COLUMN()))=TRUNC(INDIRECT(ADDRESS(ROW(),COLUMN())))</formula>
    </cfRule>
  </conditionalFormatting>
  <conditionalFormatting sqref="AV57:AW57">
    <cfRule type="expression" dxfId="586" priority="24">
      <formula>INDIRECT(ADDRESS(ROW(),COLUMN()))=TRUNC(INDIRECT(ADDRESS(ROW(),COLUMN())))</formula>
    </cfRule>
  </conditionalFormatting>
  <conditionalFormatting sqref="AV56:AW56">
    <cfRule type="expression" dxfId="585" priority="23">
      <formula>INDIRECT(ADDRESS(ROW(),COLUMN()))=TRUNC(INDIRECT(ADDRESS(ROW(),COLUMN())))</formula>
    </cfRule>
  </conditionalFormatting>
  <conditionalFormatting sqref="S60">
    <cfRule type="expression" dxfId="584" priority="22">
      <formula>INDIRECT(ADDRESS(ROW(),COLUMN()))=TRUNC(INDIRECT(ADDRESS(ROW(),COLUMN())))</formula>
    </cfRule>
  </conditionalFormatting>
  <conditionalFormatting sqref="S59">
    <cfRule type="expression" dxfId="583" priority="21">
      <formula>INDIRECT(ADDRESS(ROW(),COLUMN()))=TRUNC(INDIRECT(ADDRESS(ROW(),COLUMN())))</formula>
    </cfRule>
  </conditionalFormatting>
  <conditionalFormatting sqref="T60:Y60">
    <cfRule type="expression" dxfId="582" priority="20">
      <formula>INDIRECT(ADDRESS(ROW(),COLUMN()))=TRUNC(INDIRECT(ADDRESS(ROW(),COLUMN())))</formula>
    </cfRule>
  </conditionalFormatting>
  <conditionalFormatting sqref="T59:Y59">
    <cfRule type="expression" dxfId="581" priority="19">
      <formula>INDIRECT(ADDRESS(ROW(),COLUMN()))=TRUNC(INDIRECT(ADDRESS(ROW(),COLUMN())))</formula>
    </cfRule>
  </conditionalFormatting>
  <conditionalFormatting sqref="AX59:BA60">
    <cfRule type="expression" dxfId="580" priority="18">
      <formula>INDIRECT(ADDRESS(ROW(),COLUMN()))=TRUNC(INDIRECT(ADDRESS(ROW(),COLUMN())))</formula>
    </cfRule>
  </conditionalFormatting>
  <conditionalFormatting sqref="Z60">
    <cfRule type="expression" dxfId="579" priority="17">
      <formula>INDIRECT(ADDRESS(ROW(),COLUMN()))=TRUNC(INDIRECT(ADDRESS(ROW(),COLUMN())))</formula>
    </cfRule>
  </conditionalFormatting>
  <conditionalFormatting sqref="Z59">
    <cfRule type="expression" dxfId="578" priority="16">
      <formula>INDIRECT(ADDRESS(ROW(),COLUMN()))=TRUNC(INDIRECT(ADDRESS(ROW(),COLUMN())))</formula>
    </cfRule>
  </conditionalFormatting>
  <conditionalFormatting sqref="AA60:AF60">
    <cfRule type="expression" dxfId="577" priority="15">
      <formula>INDIRECT(ADDRESS(ROW(),COLUMN()))=TRUNC(INDIRECT(ADDRESS(ROW(),COLUMN())))</formula>
    </cfRule>
  </conditionalFormatting>
  <conditionalFormatting sqref="AA59:AF59">
    <cfRule type="expression" dxfId="576" priority="14">
      <formula>INDIRECT(ADDRESS(ROW(),COLUMN()))=TRUNC(INDIRECT(ADDRESS(ROW(),COLUMN())))</formula>
    </cfRule>
  </conditionalFormatting>
  <conditionalFormatting sqref="AG60">
    <cfRule type="expression" dxfId="575" priority="13">
      <formula>INDIRECT(ADDRESS(ROW(),COLUMN()))=TRUNC(INDIRECT(ADDRESS(ROW(),COLUMN())))</formula>
    </cfRule>
  </conditionalFormatting>
  <conditionalFormatting sqref="AG59">
    <cfRule type="expression" dxfId="574" priority="12">
      <formula>INDIRECT(ADDRESS(ROW(),COLUMN()))=TRUNC(INDIRECT(ADDRESS(ROW(),COLUMN())))</formula>
    </cfRule>
  </conditionalFormatting>
  <conditionalFormatting sqref="AH60:AM60">
    <cfRule type="expression" dxfId="573" priority="11">
      <formula>INDIRECT(ADDRESS(ROW(),COLUMN()))=TRUNC(INDIRECT(ADDRESS(ROW(),COLUMN())))</formula>
    </cfRule>
  </conditionalFormatting>
  <conditionalFormatting sqref="AH59:AM59">
    <cfRule type="expression" dxfId="572" priority="10">
      <formula>INDIRECT(ADDRESS(ROW(),COLUMN()))=TRUNC(INDIRECT(ADDRESS(ROW(),COLUMN())))</formula>
    </cfRule>
  </conditionalFormatting>
  <conditionalFormatting sqref="AN60">
    <cfRule type="expression" dxfId="571" priority="9">
      <formula>INDIRECT(ADDRESS(ROW(),COLUMN()))=TRUNC(INDIRECT(ADDRESS(ROW(),COLUMN())))</formula>
    </cfRule>
  </conditionalFormatting>
  <conditionalFormatting sqref="AN59">
    <cfRule type="expression" dxfId="570" priority="8">
      <formula>INDIRECT(ADDRESS(ROW(),COLUMN()))=TRUNC(INDIRECT(ADDRESS(ROW(),COLUMN())))</formula>
    </cfRule>
  </conditionalFormatting>
  <conditionalFormatting sqref="AO60:AT60">
    <cfRule type="expression" dxfId="569" priority="7">
      <formula>INDIRECT(ADDRESS(ROW(),COLUMN()))=TRUNC(INDIRECT(ADDRESS(ROW(),COLUMN())))</formula>
    </cfRule>
  </conditionalFormatting>
  <conditionalFormatting sqref="AO59:AT59">
    <cfRule type="expression" dxfId="568" priority="6">
      <formula>INDIRECT(ADDRESS(ROW(),COLUMN()))=TRUNC(INDIRECT(ADDRESS(ROW(),COLUMN())))</formula>
    </cfRule>
  </conditionalFormatting>
  <conditionalFormatting sqref="AU60">
    <cfRule type="expression" dxfId="567" priority="5">
      <formula>INDIRECT(ADDRESS(ROW(),COLUMN()))=TRUNC(INDIRECT(ADDRESS(ROW(),COLUMN())))</formula>
    </cfRule>
  </conditionalFormatting>
  <conditionalFormatting sqref="AU59">
    <cfRule type="expression" dxfId="566" priority="4">
      <formula>INDIRECT(ADDRESS(ROW(),COLUMN()))=TRUNC(INDIRECT(ADDRESS(ROW(),COLUMN())))</formula>
    </cfRule>
  </conditionalFormatting>
  <conditionalFormatting sqref="AV60:AW60">
    <cfRule type="expression" dxfId="565" priority="3">
      <formula>INDIRECT(ADDRESS(ROW(),COLUMN()))=TRUNC(INDIRECT(ADDRESS(ROW(),COLUMN())))</formula>
    </cfRule>
  </conditionalFormatting>
  <conditionalFormatting sqref="AV59:AW59">
    <cfRule type="expression" dxfId="564" priority="2">
      <formula>INDIRECT(ADDRESS(ROW(),COLUMN()))=TRUNC(INDIRECT(ADDRESS(ROW(),COLUMN())))</formula>
    </cfRule>
  </conditionalFormatting>
  <conditionalFormatting sqref="S62:BA64">
    <cfRule type="expression" dxfId="563" priority="1">
      <formula>INDIRECT(ADDRESS(ROW(),COLUMN()))=TRUNC(INDIRECT(ADDRESS(ROW(),COLUMN())))</formula>
    </cfRule>
  </conditionalFormatting>
  <dataValidations count="8">
    <dataValidation type="decimal" allowBlank="1" showInputMessage="1" showErrorMessage="1" error="入力可能範囲　32～40" sqref="AX6" xr:uid="{D0C821DA-E131-4716-ADDE-145100B20BA5}">
      <formula1>32</formula1>
      <formula2>40</formula2>
    </dataValidation>
    <dataValidation type="list" allowBlank="1" showInputMessage="1" sqref="G22:G60" xr:uid="{0832A07E-AA7C-4DE1-9FBB-50F818332BAC}">
      <formula1>"A, B, C, D"</formula1>
    </dataValidation>
    <dataValidation type="list" allowBlank="1" showInputMessage="1" sqref="C22:E60" xr:uid="{1053593B-9B55-46BF-B533-F39F148BF612}">
      <formula1>職種</formula1>
    </dataValidation>
    <dataValidation type="list" allowBlank="1" showInputMessage="1" showErrorMessage="1" sqref="BB4:BE4" xr:uid="{C36A782E-6B77-41AD-9124-7BD67088DD3E}">
      <formula1>"予定,実績,予定・実績"</formula1>
    </dataValidation>
    <dataValidation type="list" allowBlank="1" showInputMessage="1" sqref="S58:AW58 S22:AW22 S25:AW25 S28:AW28 S31:AW31 S34:AW34 S37:AW37 S40:AW40 S43:AW43 S46:AW46 S49:AW49 S52:AW52 S55:AW55" xr:uid="{504E0633-5433-4D58-85FA-DE92FD10AACA}">
      <formula1>シフト記号表</formula1>
    </dataValidation>
    <dataValidation type="list" allowBlank="1" showInputMessage="1" showErrorMessage="1" sqref="AC3" xr:uid="{6B87124B-92D5-4B56-B5EC-F8AD0051B7BB}">
      <formula1>#REF!</formula1>
    </dataValidation>
    <dataValidation type="list" allowBlank="1" showInputMessage="1" showErrorMessage="1" sqref="BB3:BE3" xr:uid="{C38EB6C4-EE59-44BB-BBF7-B20E08A31381}">
      <formula1>"４週,暦月"</formula1>
    </dataValidation>
    <dataValidation type="list" errorStyle="warning" allowBlank="1" showInputMessage="1" error="リストにない場合のみ、入力してください。" sqref="H22:K60" xr:uid="{5DF1C023-8535-4D06-824A-6D5BF4B0886F}">
      <formula1>INDIRECT(C22)</formula1>
    </dataValidation>
  </dataValidations>
  <printOptions horizontalCentered="1"/>
  <pageMargins left="0.15748031496062992" right="0.15748031496062992" top="0.31496062992125984" bottom="0.35433070866141736" header="0.31496062992125984" footer="0.31496062992125984"/>
  <pageSetup paperSize="9" scale="46" fitToHeight="0" orientation="landscape" r:id="rId1"/>
  <headerFooter>
    <oddFooter>&amp;R&amp;14&amp;P/&amp;N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CE4567E-FC77-4B38-A347-BB1083EE3488}">
          <x14:formula1>
            <xm:f>'C:\Users\nw03114.WISTARIA\Desktop\2025新規申請、廃止、休止届＆変更届\標準様式\[2-3_標準様式1_09_勤務表_地域密着型通所介護.xlsx]プルダウン・リスト'!#REF!</xm:f>
          </x14:formula1>
          <xm:sqref>AP1:BE1</xm:sqref>
        </x14:dataValidation>
      </x14:dataValidations>
    </ext>
  </extLs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C9F06-C615-4745-90F0-06D7D1FCA9D6}">
  <sheetPr>
    <pageSetUpPr fitToPage="1"/>
  </sheetPr>
  <dimension ref="A1:BU74"/>
  <sheetViews>
    <sheetView showGridLines="0" view="pageBreakPreview" zoomScale="40" zoomScaleNormal="70" zoomScaleSheetLayoutView="40" workbookViewId="0">
      <selection activeCell="AG2" sqref="AG2:AH2"/>
    </sheetView>
  </sheetViews>
  <sheetFormatPr defaultColWidth="4.375" defaultRowHeight="20.25" customHeight="1" x14ac:dyDescent="0.15"/>
  <cols>
    <col min="1" max="1" width="1.625" style="536" customWidth="1"/>
    <col min="2" max="5" width="5.75" style="536" customWidth="1"/>
    <col min="6" max="6" width="16.5" style="536" hidden="1" customWidth="1"/>
    <col min="7" max="58" width="5.625" style="536" customWidth="1"/>
    <col min="59" max="16384" width="4.375" style="536"/>
  </cols>
  <sheetData>
    <row r="1" spans="2:64" s="486" customFormat="1" ht="20.25" customHeight="1" x14ac:dyDescent="0.15">
      <c r="C1" s="487" t="s">
        <v>993</v>
      </c>
      <c r="D1" s="487"/>
      <c r="E1" s="487"/>
      <c r="F1" s="487"/>
      <c r="G1" s="487"/>
      <c r="H1" s="488" t="s">
        <v>723</v>
      </c>
      <c r="J1" s="488"/>
      <c r="L1" s="487"/>
      <c r="M1" s="487"/>
      <c r="N1" s="487"/>
      <c r="O1" s="487"/>
      <c r="P1" s="487"/>
      <c r="Q1" s="487"/>
      <c r="R1" s="487"/>
      <c r="AM1" s="489"/>
      <c r="AN1" s="490"/>
      <c r="AO1" s="490" t="s">
        <v>724</v>
      </c>
      <c r="AP1" s="2161" t="s">
        <v>953</v>
      </c>
      <c r="AQ1" s="2162"/>
      <c r="AR1" s="2162"/>
      <c r="AS1" s="2162"/>
      <c r="AT1" s="2162"/>
      <c r="AU1" s="2162"/>
      <c r="AV1" s="2162"/>
      <c r="AW1" s="2162"/>
      <c r="AX1" s="2162"/>
      <c r="AY1" s="2162"/>
      <c r="AZ1" s="2162"/>
      <c r="BA1" s="2162"/>
      <c r="BB1" s="2162"/>
      <c r="BC1" s="2162"/>
      <c r="BD1" s="2162"/>
      <c r="BE1" s="2162"/>
      <c r="BF1" s="490" t="s">
        <v>665</v>
      </c>
    </row>
    <row r="2" spans="2:64" s="486" customFormat="1" ht="20.25" customHeight="1" x14ac:dyDescent="0.15">
      <c r="C2" s="487"/>
      <c r="D2" s="487"/>
      <c r="E2" s="487"/>
      <c r="F2" s="487"/>
      <c r="G2" s="487"/>
      <c r="J2" s="488"/>
      <c r="L2" s="487"/>
      <c r="M2" s="487"/>
      <c r="N2" s="487"/>
      <c r="O2" s="487"/>
      <c r="P2" s="487"/>
      <c r="Q2" s="487"/>
      <c r="R2" s="487"/>
      <c r="Y2" s="422" t="s">
        <v>666</v>
      </c>
      <c r="Z2" s="2033">
        <v>8</v>
      </c>
      <c r="AA2" s="2033"/>
      <c r="AB2" s="422" t="s">
        <v>664</v>
      </c>
      <c r="AC2" s="2034">
        <f>IF(Z2=0,"",YEAR(DATE(2018+Z2,1,1)))</f>
        <v>2026</v>
      </c>
      <c r="AD2" s="2034"/>
      <c r="AE2" s="423" t="s">
        <v>667</v>
      </c>
      <c r="AF2" s="423" t="s">
        <v>668</v>
      </c>
      <c r="AG2" s="2033"/>
      <c r="AH2" s="2033"/>
      <c r="AI2" s="423" t="s">
        <v>669</v>
      </c>
      <c r="AM2" s="489"/>
      <c r="AN2" s="490"/>
      <c r="AO2" s="490" t="s">
        <v>725</v>
      </c>
      <c r="AP2" s="2033"/>
      <c r="AQ2" s="2033"/>
      <c r="AR2" s="2033"/>
      <c r="AS2" s="2033"/>
      <c r="AT2" s="2033"/>
      <c r="AU2" s="2033"/>
      <c r="AV2" s="2033"/>
      <c r="AW2" s="2033"/>
      <c r="AX2" s="2033"/>
      <c r="AY2" s="2033"/>
      <c r="AZ2" s="2033"/>
      <c r="BA2" s="2033"/>
      <c r="BB2" s="2033"/>
      <c r="BC2" s="2033"/>
      <c r="BD2" s="2033"/>
      <c r="BE2" s="2033"/>
      <c r="BF2" s="490" t="s">
        <v>665</v>
      </c>
    </row>
    <row r="3" spans="2:64" s="497" customFormat="1" ht="20.25" customHeight="1" x14ac:dyDescent="0.15">
      <c r="B3" s="491"/>
      <c r="C3" s="491"/>
      <c r="D3" s="491"/>
      <c r="E3" s="491"/>
      <c r="F3" s="491"/>
      <c r="G3" s="492"/>
      <c r="H3" s="491"/>
      <c r="I3" s="491"/>
      <c r="J3" s="492"/>
      <c r="K3" s="491"/>
      <c r="L3" s="493"/>
      <c r="M3" s="493"/>
      <c r="N3" s="493"/>
      <c r="O3" s="493"/>
      <c r="P3" s="493"/>
      <c r="Q3" s="493"/>
      <c r="R3" s="493"/>
      <c r="S3" s="491"/>
      <c r="T3" s="491"/>
      <c r="U3" s="491"/>
      <c r="V3" s="491"/>
      <c r="W3" s="491"/>
      <c r="X3" s="491"/>
      <c r="Y3" s="491"/>
      <c r="Z3" s="494"/>
      <c r="AA3" s="494"/>
      <c r="AB3" s="495"/>
      <c r="AC3" s="496"/>
      <c r="AD3" s="495"/>
      <c r="AE3" s="491"/>
      <c r="AF3" s="491"/>
      <c r="AG3" s="491"/>
      <c r="AH3" s="491"/>
      <c r="AI3" s="491"/>
      <c r="AJ3" s="491"/>
      <c r="AK3" s="491"/>
      <c r="AL3" s="491"/>
      <c r="AM3" s="491"/>
      <c r="AN3" s="491"/>
      <c r="AO3" s="491"/>
      <c r="AP3" s="491"/>
      <c r="AQ3" s="491"/>
      <c r="AR3" s="491"/>
      <c r="AS3" s="491"/>
      <c r="AT3" s="491"/>
      <c r="BA3" s="498" t="s">
        <v>671</v>
      </c>
      <c r="BB3" s="2035" t="s">
        <v>672</v>
      </c>
      <c r="BC3" s="2036"/>
      <c r="BD3" s="2036"/>
      <c r="BE3" s="2037"/>
      <c r="BF3" s="490"/>
    </row>
    <row r="4" spans="2:64" s="497" customFormat="1" ht="18.75" x14ac:dyDescent="0.15">
      <c r="B4" s="491"/>
      <c r="C4" s="491"/>
      <c r="D4" s="491"/>
      <c r="E4" s="491"/>
      <c r="F4" s="491"/>
      <c r="G4" s="492"/>
      <c r="H4" s="491"/>
      <c r="I4" s="491"/>
      <c r="J4" s="492"/>
      <c r="K4" s="491"/>
      <c r="L4" s="493"/>
      <c r="M4" s="493"/>
      <c r="N4" s="493"/>
      <c r="O4" s="493"/>
      <c r="P4" s="493"/>
      <c r="Q4" s="493"/>
      <c r="R4" s="493"/>
      <c r="S4" s="491"/>
      <c r="T4" s="491"/>
      <c r="U4" s="491"/>
      <c r="V4" s="491"/>
      <c r="W4" s="491"/>
      <c r="X4" s="491"/>
      <c r="Y4" s="491"/>
      <c r="Z4" s="499"/>
      <c r="AA4" s="499"/>
      <c r="AB4" s="491"/>
      <c r="AC4" s="491"/>
      <c r="AD4" s="491"/>
      <c r="AE4" s="491"/>
      <c r="AF4" s="491"/>
      <c r="AG4" s="441"/>
      <c r="AH4" s="441"/>
      <c r="AI4" s="441"/>
      <c r="AJ4" s="441"/>
      <c r="AK4" s="441"/>
      <c r="AL4" s="441"/>
      <c r="AM4" s="441"/>
      <c r="AN4" s="441"/>
      <c r="AO4" s="441"/>
      <c r="AP4" s="441"/>
      <c r="AQ4" s="441"/>
      <c r="AR4" s="441"/>
      <c r="AS4" s="441"/>
      <c r="AT4" s="441"/>
      <c r="AU4" s="486"/>
      <c r="AV4" s="486"/>
      <c r="AW4" s="486"/>
      <c r="AX4" s="486"/>
      <c r="AY4" s="486"/>
      <c r="AZ4" s="486"/>
      <c r="BA4" s="498" t="s">
        <v>673</v>
      </c>
      <c r="BB4" s="2035" t="s">
        <v>674</v>
      </c>
      <c r="BC4" s="2036"/>
      <c r="BD4" s="2036"/>
      <c r="BE4" s="2037"/>
      <c r="BF4" s="500"/>
    </row>
    <row r="5" spans="2:64" s="497" customFormat="1" ht="6.75" customHeight="1" x14ac:dyDescent="0.15">
      <c r="B5" s="491"/>
      <c r="C5" s="440"/>
      <c r="D5" s="440"/>
      <c r="E5" s="440"/>
      <c r="F5" s="440"/>
      <c r="G5" s="501"/>
      <c r="H5" s="440"/>
      <c r="I5" s="440"/>
      <c r="J5" s="501"/>
      <c r="K5" s="440"/>
      <c r="L5" s="502"/>
      <c r="M5" s="502"/>
      <c r="N5" s="502"/>
      <c r="O5" s="502"/>
      <c r="P5" s="502"/>
      <c r="Q5" s="502"/>
      <c r="R5" s="502"/>
      <c r="S5" s="440"/>
      <c r="T5" s="440"/>
      <c r="U5" s="440"/>
      <c r="V5" s="440"/>
      <c r="W5" s="440"/>
      <c r="X5" s="440"/>
      <c r="Y5" s="440"/>
      <c r="Z5" s="447"/>
      <c r="AA5" s="447"/>
      <c r="AB5" s="440"/>
      <c r="AC5" s="440"/>
      <c r="AD5" s="440"/>
      <c r="AE5" s="440"/>
      <c r="AF5" s="491"/>
      <c r="AG5" s="441"/>
      <c r="AH5" s="441"/>
      <c r="AI5" s="441"/>
      <c r="AJ5" s="441"/>
      <c r="AK5" s="441"/>
      <c r="AL5" s="441"/>
      <c r="AM5" s="441"/>
      <c r="AN5" s="441"/>
      <c r="AO5" s="441"/>
      <c r="AP5" s="441"/>
      <c r="AQ5" s="441"/>
      <c r="AR5" s="441"/>
      <c r="AS5" s="441"/>
      <c r="AT5" s="441"/>
      <c r="AU5" s="486"/>
      <c r="AV5" s="486"/>
      <c r="AW5" s="486"/>
      <c r="AX5" s="486"/>
      <c r="AY5" s="486"/>
      <c r="AZ5" s="486"/>
      <c r="BA5" s="486"/>
      <c r="BB5" s="486"/>
      <c r="BC5" s="486"/>
      <c r="BD5" s="486"/>
      <c r="BE5" s="500"/>
      <c r="BF5" s="500"/>
    </row>
    <row r="6" spans="2:64" s="497" customFormat="1" ht="20.25" customHeight="1" x14ac:dyDescent="0.15">
      <c r="B6" s="491"/>
      <c r="C6" s="440"/>
      <c r="D6" s="440"/>
      <c r="E6" s="440"/>
      <c r="F6" s="440"/>
      <c r="G6" s="501"/>
      <c r="H6" s="440"/>
      <c r="I6" s="440"/>
      <c r="J6" s="501"/>
      <c r="K6" s="440"/>
      <c r="L6" s="502"/>
      <c r="M6" s="502"/>
      <c r="N6" s="502"/>
      <c r="O6" s="502"/>
      <c r="P6" s="502"/>
      <c r="Q6" s="502"/>
      <c r="R6" s="502"/>
      <c r="S6" s="440"/>
      <c r="T6" s="440"/>
      <c r="U6" s="440"/>
      <c r="V6" s="440"/>
      <c r="W6" s="440"/>
      <c r="X6" s="440"/>
      <c r="Y6" s="440"/>
      <c r="Z6" s="447"/>
      <c r="AA6" s="447"/>
      <c r="AB6" s="440"/>
      <c r="AC6" s="440"/>
      <c r="AD6" s="440"/>
      <c r="AE6" s="440"/>
      <c r="AF6" s="491"/>
      <c r="AG6" s="441"/>
      <c r="AH6" s="441"/>
      <c r="AI6" s="441"/>
      <c r="AJ6" s="441"/>
      <c r="AK6" s="441"/>
      <c r="AL6" s="441" t="s">
        <v>675</v>
      </c>
      <c r="AM6" s="441"/>
      <c r="AN6" s="441"/>
      <c r="AO6" s="441"/>
      <c r="AP6" s="441"/>
      <c r="AQ6" s="441"/>
      <c r="AR6" s="441"/>
      <c r="AS6" s="441"/>
      <c r="AT6" s="430"/>
      <c r="AU6" s="430"/>
      <c r="AV6" s="442"/>
      <c r="AW6" s="441"/>
      <c r="AX6" s="2095">
        <v>40</v>
      </c>
      <c r="AY6" s="2096"/>
      <c r="AZ6" s="442" t="s">
        <v>676</v>
      </c>
      <c r="BA6" s="441"/>
      <c r="BB6" s="2095">
        <v>160</v>
      </c>
      <c r="BC6" s="2096"/>
      <c r="BD6" s="442" t="s">
        <v>677</v>
      </c>
      <c r="BE6" s="441"/>
      <c r="BF6" s="500"/>
    </row>
    <row r="7" spans="2:64" s="497" customFormat="1" ht="6.75" customHeight="1" x14ac:dyDescent="0.15">
      <c r="B7" s="491"/>
      <c r="C7" s="440"/>
      <c r="D7" s="440"/>
      <c r="E7" s="440"/>
      <c r="F7" s="440"/>
      <c r="G7" s="501"/>
      <c r="H7" s="440"/>
      <c r="I7" s="440"/>
      <c r="J7" s="501"/>
      <c r="K7" s="440"/>
      <c r="L7" s="502"/>
      <c r="M7" s="502"/>
      <c r="N7" s="502"/>
      <c r="O7" s="502"/>
      <c r="P7" s="502"/>
      <c r="Q7" s="502"/>
      <c r="R7" s="502"/>
      <c r="S7" s="440"/>
      <c r="T7" s="440"/>
      <c r="U7" s="440"/>
      <c r="V7" s="440"/>
      <c r="W7" s="440"/>
      <c r="X7" s="440"/>
      <c r="Y7" s="440"/>
      <c r="Z7" s="447"/>
      <c r="AA7" s="447"/>
      <c r="AB7" s="440"/>
      <c r="AC7" s="440"/>
      <c r="AD7" s="440"/>
      <c r="AE7" s="440"/>
      <c r="AF7" s="491"/>
      <c r="AG7" s="441"/>
      <c r="AH7" s="441"/>
      <c r="AI7" s="441"/>
      <c r="AJ7" s="441"/>
      <c r="AK7" s="441"/>
      <c r="AL7" s="441"/>
      <c r="AM7" s="441"/>
      <c r="AN7" s="441"/>
      <c r="AO7" s="441"/>
      <c r="AP7" s="441"/>
      <c r="AQ7" s="441"/>
      <c r="AR7" s="441"/>
      <c r="AS7" s="441"/>
      <c r="AT7" s="441"/>
      <c r="AU7" s="486"/>
      <c r="AV7" s="486"/>
      <c r="AW7" s="486"/>
      <c r="AX7" s="486"/>
      <c r="AY7" s="486"/>
      <c r="AZ7" s="486"/>
      <c r="BA7" s="486"/>
      <c r="BB7" s="486"/>
      <c r="BC7" s="486"/>
      <c r="BD7" s="486"/>
      <c r="BE7" s="500"/>
      <c r="BF7" s="500"/>
    </row>
    <row r="8" spans="2:64" s="497" customFormat="1" ht="20.25" customHeight="1" x14ac:dyDescent="0.15">
      <c r="B8" s="435"/>
      <c r="C8" s="435"/>
      <c r="D8" s="435"/>
      <c r="E8" s="435"/>
      <c r="F8" s="435"/>
      <c r="G8" s="443"/>
      <c r="H8" s="443"/>
      <c r="I8" s="443"/>
      <c r="J8" s="435"/>
      <c r="K8" s="435"/>
      <c r="L8" s="443"/>
      <c r="M8" s="443"/>
      <c r="N8" s="443"/>
      <c r="O8" s="435"/>
      <c r="P8" s="443"/>
      <c r="Q8" s="443"/>
      <c r="R8" s="443"/>
      <c r="S8" s="503"/>
      <c r="T8" s="445"/>
      <c r="U8" s="445"/>
      <c r="V8" s="446"/>
      <c r="W8" s="491"/>
      <c r="X8" s="491"/>
      <c r="Y8" s="491"/>
      <c r="Z8" s="447"/>
      <c r="AA8" s="504"/>
      <c r="AB8" s="501"/>
      <c r="AC8" s="447"/>
      <c r="AD8" s="447"/>
      <c r="AE8" s="447"/>
      <c r="AF8" s="505"/>
      <c r="AG8" s="506"/>
      <c r="AH8" s="506"/>
      <c r="AI8" s="506"/>
      <c r="AJ8" s="507"/>
      <c r="AK8" s="502"/>
      <c r="AL8" s="504"/>
      <c r="AM8" s="504"/>
      <c r="AN8" s="501"/>
      <c r="AO8" s="430"/>
      <c r="AP8" s="430"/>
      <c r="AQ8" s="430"/>
      <c r="AR8" s="508"/>
      <c r="AS8" s="508"/>
      <c r="AT8" s="441"/>
      <c r="AU8" s="509"/>
      <c r="AV8" s="509"/>
      <c r="AW8" s="510"/>
      <c r="AX8" s="486"/>
      <c r="AY8" s="486" t="s">
        <v>678</v>
      </c>
      <c r="AZ8" s="486"/>
      <c r="BA8" s="486"/>
      <c r="BB8" s="2157">
        <f>DAY(EOMONTH(DATE(AC2,AG2,1),0))</f>
        <v>31</v>
      </c>
      <c r="BC8" s="2158"/>
      <c r="BD8" s="486" t="s">
        <v>679</v>
      </c>
      <c r="BE8" s="486"/>
      <c r="BF8" s="486"/>
      <c r="BJ8" s="490"/>
      <c r="BK8" s="490"/>
      <c r="BL8" s="490"/>
    </row>
    <row r="9" spans="2:64" s="497" customFormat="1" ht="6" customHeight="1" x14ac:dyDescent="0.15">
      <c r="B9" s="439"/>
      <c r="C9" s="439"/>
      <c r="D9" s="439"/>
      <c r="E9" s="439"/>
      <c r="F9" s="439"/>
      <c r="G9" s="435"/>
      <c r="H9" s="443"/>
      <c r="I9" s="430"/>
      <c r="J9" s="430"/>
      <c r="K9" s="439"/>
      <c r="L9" s="435"/>
      <c r="M9" s="443"/>
      <c r="N9" s="430"/>
      <c r="O9" s="430"/>
      <c r="P9" s="435"/>
      <c r="Q9" s="430"/>
      <c r="R9" s="439"/>
      <c r="S9" s="430"/>
      <c r="T9" s="430"/>
      <c r="U9" s="430"/>
      <c r="V9" s="430"/>
      <c r="W9" s="491"/>
      <c r="X9" s="491"/>
      <c r="Y9" s="491"/>
      <c r="Z9" s="440"/>
      <c r="AA9" s="507"/>
      <c r="AB9" s="507"/>
      <c r="AC9" s="440"/>
      <c r="AD9" s="440"/>
      <c r="AE9" s="440"/>
      <c r="AF9" s="511"/>
      <c r="AG9" s="447"/>
      <c r="AH9" s="507"/>
      <c r="AI9" s="440"/>
      <c r="AJ9" s="506"/>
      <c r="AK9" s="507"/>
      <c r="AL9" s="507"/>
      <c r="AM9" s="507"/>
      <c r="AN9" s="507"/>
      <c r="AO9" s="440"/>
      <c r="AP9" s="441"/>
      <c r="AQ9" s="512"/>
      <c r="AR9" s="512"/>
      <c r="AS9" s="512"/>
      <c r="AT9" s="441"/>
      <c r="AU9" s="486"/>
      <c r="AV9" s="486"/>
      <c r="AW9" s="486"/>
      <c r="AX9" s="486"/>
      <c r="AY9" s="486"/>
      <c r="AZ9" s="486"/>
      <c r="BA9" s="486"/>
      <c r="BB9" s="486"/>
      <c r="BC9" s="486"/>
      <c r="BD9" s="486"/>
      <c r="BE9" s="486"/>
      <c r="BF9" s="486"/>
      <c r="BJ9" s="490"/>
      <c r="BK9" s="490"/>
      <c r="BL9" s="490"/>
    </row>
    <row r="10" spans="2:64" s="497" customFormat="1" ht="18.75" x14ac:dyDescent="0.2">
      <c r="B10" s="435"/>
      <c r="C10" s="435"/>
      <c r="D10" s="435"/>
      <c r="E10" s="435"/>
      <c r="F10" s="435"/>
      <c r="G10" s="443"/>
      <c r="H10" s="443"/>
      <c r="I10" s="443"/>
      <c r="J10" s="435"/>
      <c r="K10" s="435"/>
      <c r="L10" s="443"/>
      <c r="M10" s="443"/>
      <c r="N10" s="443"/>
      <c r="O10" s="435"/>
      <c r="P10" s="443"/>
      <c r="Q10" s="443"/>
      <c r="R10" s="443"/>
      <c r="S10" s="503"/>
      <c r="T10" s="445"/>
      <c r="U10" s="445"/>
      <c r="V10" s="446"/>
      <c r="W10" s="491"/>
      <c r="X10" s="491"/>
      <c r="Y10" s="491"/>
      <c r="Z10" s="447"/>
      <c r="AA10" s="504"/>
      <c r="AB10" s="501"/>
      <c r="AC10" s="447"/>
      <c r="AD10" s="447"/>
      <c r="AE10" s="447"/>
      <c r="AF10" s="511"/>
      <c r="AG10" s="506"/>
      <c r="AH10" s="506"/>
      <c r="AI10" s="506"/>
      <c r="AJ10" s="507"/>
      <c r="AK10" s="502"/>
      <c r="AL10" s="504"/>
      <c r="AM10" s="441"/>
      <c r="AN10" s="441"/>
      <c r="AO10" s="513"/>
      <c r="AP10" s="513"/>
      <c r="AQ10" s="513"/>
      <c r="AR10" s="442"/>
      <c r="AS10" s="512"/>
      <c r="AT10" s="512"/>
      <c r="AU10" s="514"/>
      <c r="AV10" s="515"/>
      <c r="AW10" s="515"/>
      <c r="AX10" s="516"/>
      <c r="AY10" s="516"/>
      <c r="AZ10" s="500" t="s">
        <v>726</v>
      </c>
      <c r="BA10" s="515"/>
      <c r="BB10" s="2095">
        <v>1</v>
      </c>
      <c r="BC10" s="2159"/>
      <c r="BD10" s="2096"/>
      <c r="BE10" s="517" t="s">
        <v>727</v>
      </c>
      <c r="BF10" s="486"/>
      <c r="BJ10" s="490"/>
      <c r="BK10" s="490"/>
      <c r="BL10" s="490"/>
    </row>
    <row r="11" spans="2:64" s="497" customFormat="1" ht="6" customHeight="1" x14ac:dyDescent="0.2">
      <c r="B11" s="439"/>
      <c r="C11" s="439"/>
      <c r="D11" s="439"/>
      <c r="E11" s="439"/>
      <c r="F11" s="432"/>
      <c r="G11" s="439"/>
      <c r="H11" s="439"/>
      <c r="I11" s="439"/>
      <c r="J11" s="439"/>
      <c r="K11" s="435"/>
      <c r="L11" s="443"/>
      <c r="M11" s="430"/>
      <c r="N11" s="430"/>
      <c r="O11" s="435"/>
      <c r="P11" s="430"/>
      <c r="Q11" s="439"/>
      <c r="R11" s="430"/>
      <c r="S11" s="430"/>
      <c r="T11" s="430"/>
      <c r="U11" s="430"/>
      <c r="V11" s="432"/>
      <c r="W11" s="491"/>
      <c r="X11" s="491"/>
      <c r="Y11" s="491"/>
      <c r="Z11" s="440"/>
      <c r="AA11" s="507"/>
      <c r="AB11" s="507"/>
      <c r="AC11" s="440"/>
      <c r="AD11" s="440"/>
      <c r="AE11" s="440"/>
      <c r="AF11" s="511"/>
      <c r="AG11" s="447"/>
      <c r="AH11" s="506"/>
      <c r="AI11" s="507"/>
      <c r="AJ11" s="506"/>
      <c r="AK11" s="507"/>
      <c r="AL11" s="507"/>
      <c r="AM11" s="507"/>
      <c r="AN11" s="507"/>
      <c r="AO11" s="439"/>
      <c r="AP11" s="439"/>
      <c r="AQ11" s="435"/>
      <c r="AR11" s="518"/>
      <c r="AS11" s="512"/>
      <c r="AT11" s="512"/>
      <c r="AU11" s="514"/>
      <c r="AV11" s="515"/>
      <c r="AW11" s="515"/>
      <c r="AX11" s="516"/>
      <c r="AY11" s="516"/>
      <c r="AZ11" s="515"/>
      <c r="BA11" s="515"/>
      <c r="BB11" s="519"/>
      <c r="BC11" s="519"/>
      <c r="BD11" s="519"/>
      <c r="BE11" s="517"/>
      <c r="BF11" s="486"/>
      <c r="BJ11" s="490"/>
      <c r="BK11" s="490"/>
      <c r="BL11" s="490"/>
    </row>
    <row r="12" spans="2:64" s="497" customFormat="1" ht="20.25" customHeight="1" x14ac:dyDescent="0.2">
      <c r="B12" s="520"/>
      <c r="C12" s="520"/>
      <c r="D12" s="520"/>
      <c r="E12" s="520"/>
      <c r="F12" s="520"/>
      <c r="G12" s="520"/>
      <c r="H12" s="520"/>
      <c r="I12" s="520"/>
      <c r="J12" s="520"/>
      <c r="K12" s="520"/>
      <c r="L12" s="520"/>
      <c r="M12" s="520"/>
      <c r="N12" s="520"/>
      <c r="O12" s="520"/>
      <c r="P12" s="520"/>
      <c r="Q12" s="520"/>
      <c r="R12" s="520"/>
      <c r="S12" s="520"/>
      <c r="T12" s="520"/>
      <c r="U12" s="520"/>
      <c r="V12" s="520"/>
      <c r="W12" s="491"/>
      <c r="X12" s="491"/>
      <c r="Y12" s="491"/>
      <c r="Z12" s="435"/>
      <c r="AA12" s="521"/>
      <c r="AB12" s="521"/>
      <c r="AC12" s="435"/>
      <c r="AD12" s="447"/>
      <c r="AE12" s="447"/>
      <c r="AF12" s="505"/>
      <c r="AG12" s="501"/>
      <c r="AH12" s="506"/>
      <c r="AI12" s="507"/>
      <c r="AJ12" s="506"/>
      <c r="AK12" s="507"/>
      <c r="AL12" s="507"/>
      <c r="AM12" s="507"/>
      <c r="AN12" s="507"/>
      <c r="AO12" s="2160"/>
      <c r="AP12" s="2160"/>
      <c r="AQ12" s="2160"/>
      <c r="AR12" s="442"/>
      <c r="AS12" s="512"/>
      <c r="AT12" s="512"/>
      <c r="AU12" s="514"/>
      <c r="AV12" s="515"/>
      <c r="AW12" s="515"/>
      <c r="AX12" s="516"/>
      <c r="AY12" s="516"/>
      <c r="AZ12" s="515"/>
      <c r="BA12" s="515"/>
      <c r="BB12" s="2095">
        <v>1</v>
      </c>
      <c r="BC12" s="2159"/>
      <c r="BD12" s="2096"/>
      <c r="BE12" s="522" t="s">
        <v>728</v>
      </c>
      <c r="BF12" s="486"/>
      <c r="BJ12" s="490"/>
      <c r="BK12" s="490"/>
      <c r="BL12" s="490"/>
    </row>
    <row r="13" spans="2:64" s="497" customFormat="1" ht="6.75" customHeight="1" x14ac:dyDescent="0.2">
      <c r="B13" s="520"/>
      <c r="C13" s="520"/>
      <c r="D13" s="520"/>
      <c r="E13" s="520"/>
      <c r="F13" s="520"/>
      <c r="G13" s="520"/>
      <c r="H13" s="520"/>
      <c r="I13" s="520"/>
      <c r="J13" s="520"/>
      <c r="K13" s="520"/>
      <c r="L13" s="520"/>
      <c r="M13" s="520"/>
      <c r="N13" s="520"/>
      <c r="O13" s="520"/>
      <c r="P13" s="520"/>
      <c r="Q13" s="520"/>
      <c r="R13" s="520"/>
      <c r="S13" s="520"/>
      <c r="T13" s="520"/>
      <c r="U13" s="520"/>
      <c r="V13" s="520"/>
      <c r="W13" s="491"/>
      <c r="X13" s="491"/>
      <c r="Y13" s="491"/>
      <c r="Z13" s="443"/>
      <c r="AA13" s="523"/>
      <c r="AB13" s="523"/>
      <c r="AC13" s="443"/>
      <c r="AD13" s="506"/>
      <c r="AE13" s="506"/>
      <c r="AF13" s="511"/>
      <c r="AG13" s="441"/>
      <c r="AH13" s="441"/>
      <c r="AI13" s="441"/>
      <c r="AJ13" s="441"/>
      <c r="AK13" s="441"/>
      <c r="AL13" s="441"/>
      <c r="AM13" s="441"/>
      <c r="AN13" s="441"/>
      <c r="AO13" s="439"/>
      <c r="AP13" s="439"/>
      <c r="AQ13" s="439"/>
      <c r="AR13" s="441"/>
      <c r="AS13" s="512"/>
      <c r="AT13" s="512"/>
      <c r="AU13" s="514"/>
      <c r="AV13" s="515"/>
      <c r="AW13" s="515"/>
      <c r="AX13" s="516"/>
      <c r="AY13" s="516"/>
      <c r="AZ13" s="515"/>
      <c r="BA13" s="515"/>
      <c r="BB13" s="519"/>
      <c r="BC13" s="519"/>
      <c r="BD13" s="519"/>
      <c r="BE13" s="517"/>
      <c r="BF13" s="486"/>
      <c r="BJ13" s="490"/>
      <c r="BK13" s="490"/>
      <c r="BL13" s="490"/>
    </row>
    <row r="14" spans="2:64" s="497" customFormat="1" ht="18.75" x14ac:dyDescent="0.15">
      <c r="B14" s="520"/>
      <c r="C14" s="520"/>
      <c r="D14" s="520"/>
      <c r="E14" s="520"/>
      <c r="F14" s="520"/>
      <c r="G14" s="520"/>
      <c r="H14" s="520"/>
      <c r="I14" s="520"/>
      <c r="J14" s="520"/>
      <c r="K14" s="520"/>
      <c r="L14" s="520"/>
      <c r="M14" s="520"/>
      <c r="N14" s="520"/>
      <c r="O14" s="520"/>
      <c r="P14" s="520"/>
      <c r="Q14" s="520"/>
      <c r="R14" s="520"/>
      <c r="S14" s="520"/>
      <c r="T14" s="520"/>
      <c r="U14" s="520"/>
      <c r="V14" s="520"/>
      <c r="W14" s="491"/>
      <c r="X14" s="491"/>
      <c r="Y14" s="491"/>
      <c r="Z14" s="435"/>
      <c r="AA14" s="521"/>
      <c r="AB14" s="521"/>
      <c r="AC14" s="435"/>
      <c r="AD14" s="447"/>
      <c r="AE14" s="447"/>
      <c r="AF14" s="511"/>
      <c r="AG14" s="441"/>
      <c r="AH14" s="441"/>
      <c r="AI14" s="441"/>
      <c r="AJ14" s="441"/>
      <c r="AK14" s="441"/>
      <c r="AL14" s="441"/>
      <c r="AM14" s="441"/>
      <c r="AN14" s="441"/>
      <c r="AO14" s="430"/>
      <c r="AP14" s="430"/>
      <c r="AQ14" s="430"/>
      <c r="AR14" s="441"/>
      <c r="AS14" s="512"/>
      <c r="AT14" s="524" t="s">
        <v>729</v>
      </c>
      <c r="AU14" s="2163"/>
      <c r="AV14" s="2164"/>
      <c r="AW14" s="2165"/>
      <c r="AX14" s="519" t="s">
        <v>730</v>
      </c>
      <c r="AY14" s="2163"/>
      <c r="AZ14" s="2164"/>
      <c r="BA14" s="2165"/>
      <c r="BB14" s="525" t="s">
        <v>731</v>
      </c>
      <c r="BC14" s="2166">
        <f>(AY14-AU14)*24</f>
        <v>0</v>
      </c>
      <c r="BD14" s="2167"/>
      <c r="BE14" s="526" t="s">
        <v>732</v>
      </c>
      <c r="BF14" s="519"/>
      <c r="BJ14" s="490"/>
      <c r="BK14" s="490"/>
      <c r="BL14" s="490"/>
    </row>
    <row r="15" spans="2:64" s="497" customFormat="1" ht="6.75" customHeight="1" x14ac:dyDescent="0.15">
      <c r="B15" s="491"/>
      <c r="C15" s="508"/>
      <c r="D15" s="508"/>
      <c r="E15" s="508"/>
      <c r="F15" s="508"/>
      <c r="G15" s="440"/>
      <c r="H15" s="440"/>
      <c r="I15" s="502"/>
      <c r="J15" s="447"/>
      <c r="K15" s="506"/>
      <c r="L15" s="507"/>
      <c r="M15" s="507"/>
      <c r="N15" s="447"/>
      <c r="O15" s="507"/>
      <c r="P15" s="440"/>
      <c r="Q15" s="506"/>
      <c r="R15" s="507"/>
      <c r="S15" s="507"/>
      <c r="T15" s="507"/>
      <c r="U15" s="507"/>
      <c r="V15" s="440"/>
      <c r="W15" s="502"/>
      <c r="X15" s="527"/>
      <c r="Y15" s="527"/>
      <c r="Z15" s="501"/>
      <c r="AA15" s="447"/>
      <c r="AB15" s="502"/>
      <c r="AC15" s="447"/>
      <c r="AD15" s="506"/>
      <c r="AE15" s="507"/>
      <c r="AF15" s="511"/>
      <c r="AG15" s="505"/>
      <c r="AH15" s="528"/>
      <c r="AI15" s="511"/>
      <c r="AJ15" s="528"/>
      <c r="AK15" s="511"/>
      <c r="AL15" s="511"/>
      <c r="AM15" s="511"/>
      <c r="AN15" s="511"/>
      <c r="AO15" s="434"/>
      <c r="AP15" s="491"/>
      <c r="AQ15" s="499"/>
      <c r="AR15" s="499"/>
      <c r="AS15" s="499"/>
      <c r="AT15" s="499"/>
      <c r="AU15" s="529"/>
      <c r="AV15" s="530"/>
      <c r="AW15" s="530"/>
      <c r="AX15" s="531"/>
      <c r="AY15" s="531"/>
      <c r="AZ15" s="530"/>
      <c r="BA15" s="530"/>
      <c r="BB15" s="532"/>
      <c r="BC15" s="532"/>
      <c r="BD15" s="532"/>
      <c r="BE15" s="533"/>
      <c r="BJ15" s="490"/>
      <c r="BK15" s="490"/>
      <c r="BL15" s="490"/>
    </row>
    <row r="16" spans="2:64" ht="8.4499999999999993" customHeight="1" thickBot="1" x14ac:dyDescent="0.2">
      <c r="B16" s="534"/>
      <c r="C16" s="535"/>
      <c r="D16" s="535"/>
      <c r="E16" s="535"/>
      <c r="F16" s="535"/>
      <c r="G16" s="535"/>
      <c r="H16" s="534"/>
      <c r="I16" s="534"/>
      <c r="J16" s="534"/>
      <c r="K16" s="534"/>
      <c r="L16" s="534"/>
      <c r="M16" s="534"/>
      <c r="N16" s="534"/>
      <c r="O16" s="534"/>
      <c r="P16" s="534"/>
      <c r="Q16" s="534"/>
      <c r="R16" s="534"/>
      <c r="S16" s="534"/>
      <c r="T16" s="534"/>
      <c r="U16" s="534"/>
      <c r="V16" s="534"/>
      <c r="W16" s="534"/>
      <c r="X16" s="535"/>
      <c r="Y16" s="534"/>
      <c r="Z16" s="534"/>
      <c r="AA16" s="534"/>
      <c r="AB16" s="534"/>
      <c r="AC16" s="534"/>
      <c r="AD16" s="534"/>
      <c r="AE16" s="534"/>
      <c r="AF16" s="534"/>
      <c r="AG16" s="534"/>
      <c r="AH16" s="534"/>
      <c r="AI16" s="534"/>
      <c r="AJ16" s="534"/>
      <c r="AK16" s="534"/>
      <c r="AL16" s="534"/>
      <c r="AM16" s="534"/>
      <c r="AN16" s="535"/>
      <c r="AO16" s="534"/>
      <c r="AP16" s="534"/>
      <c r="AQ16" s="534"/>
      <c r="AR16" s="534"/>
      <c r="AS16" s="534"/>
      <c r="AT16" s="534"/>
      <c r="BE16" s="537"/>
      <c r="BF16" s="537"/>
      <c r="BG16" s="537"/>
    </row>
    <row r="17" spans="2:58" ht="20.25" customHeight="1" x14ac:dyDescent="0.15">
      <c r="B17" s="2168" t="s">
        <v>680</v>
      </c>
      <c r="C17" s="2083" t="s">
        <v>733</v>
      </c>
      <c r="D17" s="2084"/>
      <c r="E17" s="2102"/>
      <c r="F17" s="685"/>
      <c r="G17" s="2170" t="s">
        <v>734</v>
      </c>
      <c r="H17" s="2111" t="s">
        <v>735</v>
      </c>
      <c r="I17" s="2084"/>
      <c r="J17" s="2084"/>
      <c r="K17" s="2102"/>
      <c r="L17" s="2111" t="s">
        <v>736</v>
      </c>
      <c r="M17" s="2084"/>
      <c r="N17" s="2084"/>
      <c r="O17" s="2085"/>
      <c r="P17" s="2077"/>
      <c r="Q17" s="2173"/>
      <c r="R17" s="2078"/>
      <c r="S17" s="2176" t="s">
        <v>737</v>
      </c>
      <c r="T17" s="2177"/>
      <c r="U17" s="2177"/>
      <c r="V17" s="2177"/>
      <c r="W17" s="2177"/>
      <c r="X17" s="2177"/>
      <c r="Y17" s="2177"/>
      <c r="Z17" s="2177"/>
      <c r="AA17" s="2177"/>
      <c r="AB17" s="2177"/>
      <c r="AC17" s="2177"/>
      <c r="AD17" s="2177"/>
      <c r="AE17" s="2177"/>
      <c r="AF17" s="2177"/>
      <c r="AG17" s="2177"/>
      <c r="AH17" s="2177"/>
      <c r="AI17" s="2177"/>
      <c r="AJ17" s="2177"/>
      <c r="AK17" s="2177"/>
      <c r="AL17" s="2177"/>
      <c r="AM17" s="2177"/>
      <c r="AN17" s="2177"/>
      <c r="AO17" s="2177"/>
      <c r="AP17" s="2177"/>
      <c r="AQ17" s="2177"/>
      <c r="AR17" s="2177"/>
      <c r="AS17" s="2177"/>
      <c r="AT17" s="2177"/>
      <c r="AU17" s="2177"/>
      <c r="AV17" s="2177"/>
      <c r="AW17" s="2178"/>
      <c r="AX17" s="2207" t="str">
        <f>IF(BB3="４週","(11) 1～4週目の勤務時間数合計","(11) 1か月の勤務時間数   合計")</f>
        <v>(11) 1～4週目の勤務時間数合計</v>
      </c>
      <c r="AY17" s="2208"/>
      <c r="AZ17" s="2213" t="s">
        <v>738</v>
      </c>
      <c r="BA17" s="2214"/>
      <c r="BB17" s="2219" t="s">
        <v>739</v>
      </c>
      <c r="BC17" s="2220"/>
      <c r="BD17" s="2220"/>
      <c r="BE17" s="2220"/>
      <c r="BF17" s="2221"/>
    </row>
    <row r="18" spans="2:58" ht="20.25" customHeight="1" x14ac:dyDescent="0.15">
      <c r="B18" s="2169"/>
      <c r="C18" s="2086"/>
      <c r="D18" s="2087"/>
      <c r="E18" s="2103"/>
      <c r="F18" s="686"/>
      <c r="G18" s="2171"/>
      <c r="H18" s="2112"/>
      <c r="I18" s="2087"/>
      <c r="J18" s="2087"/>
      <c r="K18" s="2103"/>
      <c r="L18" s="2112"/>
      <c r="M18" s="2087"/>
      <c r="N18" s="2087"/>
      <c r="O18" s="2088"/>
      <c r="P18" s="2079"/>
      <c r="Q18" s="2174"/>
      <c r="R18" s="2080"/>
      <c r="S18" s="2228" t="s">
        <v>686</v>
      </c>
      <c r="T18" s="2229"/>
      <c r="U18" s="2229"/>
      <c r="V18" s="2229"/>
      <c r="W18" s="2229"/>
      <c r="X18" s="2229"/>
      <c r="Y18" s="2230"/>
      <c r="Z18" s="2228" t="s">
        <v>687</v>
      </c>
      <c r="AA18" s="2229"/>
      <c r="AB18" s="2229"/>
      <c r="AC18" s="2229"/>
      <c r="AD18" s="2229"/>
      <c r="AE18" s="2229"/>
      <c r="AF18" s="2230"/>
      <c r="AG18" s="2228" t="s">
        <v>688</v>
      </c>
      <c r="AH18" s="2229"/>
      <c r="AI18" s="2229"/>
      <c r="AJ18" s="2229"/>
      <c r="AK18" s="2229"/>
      <c r="AL18" s="2229"/>
      <c r="AM18" s="2230"/>
      <c r="AN18" s="2228" t="s">
        <v>689</v>
      </c>
      <c r="AO18" s="2229"/>
      <c r="AP18" s="2229"/>
      <c r="AQ18" s="2229"/>
      <c r="AR18" s="2229"/>
      <c r="AS18" s="2229"/>
      <c r="AT18" s="2230"/>
      <c r="AU18" s="2231" t="s">
        <v>690</v>
      </c>
      <c r="AV18" s="2232"/>
      <c r="AW18" s="2233"/>
      <c r="AX18" s="2209"/>
      <c r="AY18" s="2210"/>
      <c r="AZ18" s="2215"/>
      <c r="BA18" s="2216"/>
      <c r="BB18" s="2222"/>
      <c r="BC18" s="2223"/>
      <c r="BD18" s="2223"/>
      <c r="BE18" s="2223"/>
      <c r="BF18" s="2224"/>
    </row>
    <row r="19" spans="2:58" ht="20.25" customHeight="1" x14ac:dyDescent="0.15">
      <c r="B19" s="2169"/>
      <c r="C19" s="2086"/>
      <c r="D19" s="2087"/>
      <c r="E19" s="2103"/>
      <c r="F19" s="686"/>
      <c r="G19" s="2171"/>
      <c r="H19" s="2112"/>
      <c r="I19" s="2087"/>
      <c r="J19" s="2087"/>
      <c r="K19" s="2103"/>
      <c r="L19" s="2112"/>
      <c r="M19" s="2087"/>
      <c r="N19" s="2087"/>
      <c r="O19" s="2088"/>
      <c r="P19" s="2079"/>
      <c r="Q19" s="2174"/>
      <c r="R19" s="2080"/>
      <c r="S19" s="538">
        <v>1</v>
      </c>
      <c r="T19" s="539">
        <v>2</v>
      </c>
      <c r="U19" s="539">
        <v>3</v>
      </c>
      <c r="V19" s="539">
        <v>4</v>
      </c>
      <c r="W19" s="539">
        <v>5</v>
      </c>
      <c r="X19" s="539">
        <v>6</v>
      </c>
      <c r="Y19" s="540">
        <v>7</v>
      </c>
      <c r="Z19" s="538">
        <v>8</v>
      </c>
      <c r="AA19" s="539">
        <v>9</v>
      </c>
      <c r="AB19" s="539">
        <v>10</v>
      </c>
      <c r="AC19" s="539">
        <v>11</v>
      </c>
      <c r="AD19" s="539">
        <v>12</v>
      </c>
      <c r="AE19" s="539">
        <v>13</v>
      </c>
      <c r="AF19" s="540">
        <v>14</v>
      </c>
      <c r="AG19" s="541">
        <v>15</v>
      </c>
      <c r="AH19" s="539">
        <v>16</v>
      </c>
      <c r="AI19" s="539">
        <v>17</v>
      </c>
      <c r="AJ19" s="539">
        <v>18</v>
      </c>
      <c r="AK19" s="539">
        <v>19</v>
      </c>
      <c r="AL19" s="539">
        <v>20</v>
      </c>
      <c r="AM19" s="540">
        <v>21</v>
      </c>
      <c r="AN19" s="538">
        <v>22</v>
      </c>
      <c r="AO19" s="539">
        <v>23</v>
      </c>
      <c r="AP19" s="539">
        <v>24</v>
      </c>
      <c r="AQ19" s="539">
        <v>25</v>
      </c>
      <c r="AR19" s="539">
        <v>26</v>
      </c>
      <c r="AS19" s="539">
        <v>27</v>
      </c>
      <c r="AT19" s="540">
        <v>28</v>
      </c>
      <c r="AU19" s="542" t="str">
        <f>IF($BB$3="暦月",IF(DAY(DATE($AC$2,$AG$2,29))=29,29,""),"")</f>
        <v/>
      </c>
      <c r="AV19" s="543" t="str">
        <f>IF($BB$3="暦月",IF(DAY(DATE($AC$2,$AG$2,30))=30,30,""),"")</f>
        <v/>
      </c>
      <c r="AW19" s="544" t="str">
        <f>IF($BB$3="暦月",IF(DAY(DATE($AC$2,$AG$2,31))=31,31,""),"")</f>
        <v/>
      </c>
      <c r="AX19" s="2209"/>
      <c r="AY19" s="2210"/>
      <c r="AZ19" s="2215"/>
      <c r="BA19" s="2216"/>
      <c r="BB19" s="2222"/>
      <c r="BC19" s="2223"/>
      <c r="BD19" s="2223"/>
      <c r="BE19" s="2223"/>
      <c r="BF19" s="2224"/>
    </row>
    <row r="20" spans="2:58" ht="20.25" hidden="1" customHeight="1" x14ac:dyDescent="0.15">
      <c r="B20" s="2169"/>
      <c r="C20" s="2086"/>
      <c r="D20" s="2087"/>
      <c r="E20" s="2103"/>
      <c r="F20" s="686"/>
      <c r="G20" s="2171"/>
      <c r="H20" s="2112"/>
      <c r="I20" s="2087"/>
      <c r="J20" s="2087"/>
      <c r="K20" s="2103"/>
      <c r="L20" s="2112"/>
      <c r="M20" s="2087"/>
      <c r="N20" s="2087"/>
      <c r="O20" s="2088"/>
      <c r="P20" s="2079"/>
      <c r="Q20" s="2174"/>
      <c r="R20" s="2080"/>
      <c r="S20" s="538">
        <f>WEEKDAY(DATE($AC$2,$AG$2,1))</f>
        <v>2</v>
      </c>
      <c r="T20" s="539">
        <f>WEEKDAY(DATE($AC$2,$AG$2,2))</f>
        <v>3</v>
      </c>
      <c r="U20" s="539">
        <f>WEEKDAY(DATE($AC$2,$AG$2,3))</f>
        <v>4</v>
      </c>
      <c r="V20" s="539">
        <f>WEEKDAY(DATE($AC$2,$AG$2,4))</f>
        <v>5</v>
      </c>
      <c r="W20" s="539">
        <f>WEEKDAY(DATE($AC$2,$AG$2,5))</f>
        <v>6</v>
      </c>
      <c r="X20" s="539">
        <f>WEEKDAY(DATE($AC$2,$AG$2,6))</f>
        <v>7</v>
      </c>
      <c r="Y20" s="540">
        <f>WEEKDAY(DATE($AC$2,$AG$2,7))</f>
        <v>1</v>
      </c>
      <c r="Z20" s="538">
        <f>WEEKDAY(DATE($AC$2,$AG$2,8))</f>
        <v>2</v>
      </c>
      <c r="AA20" s="539">
        <f>WEEKDAY(DATE($AC$2,$AG$2,9))</f>
        <v>3</v>
      </c>
      <c r="AB20" s="539">
        <f>WEEKDAY(DATE($AC$2,$AG$2,10))</f>
        <v>4</v>
      </c>
      <c r="AC20" s="539">
        <f>WEEKDAY(DATE($AC$2,$AG$2,11))</f>
        <v>5</v>
      </c>
      <c r="AD20" s="539">
        <f>WEEKDAY(DATE($AC$2,$AG$2,12))</f>
        <v>6</v>
      </c>
      <c r="AE20" s="539">
        <f>WEEKDAY(DATE($AC$2,$AG$2,13))</f>
        <v>7</v>
      </c>
      <c r="AF20" s="540">
        <f>WEEKDAY(DATE($AC$2,$AG$2,14))</f>
        <v>1</v>
      </c>
      <c r="AG20" s="538">
        <f>WEEKDAY(DATE($AC$2,$AG$2,15))</f>
        <v>2</v>
      </c>
      <c r="AH20" s="539">
        <f>WEEKDAY(DATE($AC$2,$AG$2,16))</f>
        <v>3</v>
      </c>
      <c r="AI20" s="539">
        <f>WEEKDAY(DATE($AC$2,$AG$2,17))</f>
        <v>4</v>
      </c>
      <c r="AJ20" s="539">
        <f>WEEKDAY(DATE($AC$2,$AG$2,18))</f>
        <v>5</v>
      </c>
      <c r="AK20" s="539">
        <f>WEEKDAY(DATE($AC$2,$AG$2,19))</f>
        <v>6</v>
      </c>
      <c r="AL20" s="539">
        <f>WEEKDAY(DATE($AC$2,$AG$2,20))</f>
        <v>7</v>
      </c>
      <c r="AM20" s="540">
        <f>WEEKDAY(DATE($AC$2,$AG$2,21))</f>
        <v>1</v>
      </c>
      <c r="AN20" s="538">
        <f>WEEKDAY(DATE($AC$2,$AG$2,22))</f>
        <v>2</v>
      </c>
      <c r="AO20" s="539">
        <f>WEEKDAY(DATE($AC$2,$AG$2,23))</f>
        <v>3</v>
      </c>
      <c r="AP20" s="539">
        <f>WEEKDAY(DATE($AC$2,$AG$2,24))</f>
        <v>4</v>
      </c>
      <c r="AQ20" s="539">
        <f>WEEKDAY(DATE($AC$2,$AG$2,25))</f>
        <v>5</v>
      </c>
      <c r="AR20" s="539">
        <f>WEEKDAY(DATE($AC$2,$AG$2,26))</f>
        <v>6</v>
      </c>
      <c r="AS20" s="539">
        <f>WEEKDAY(DATE($AC$2,$AG$2,27))</f>
        <v>7</v>
      </c>
      <c r="AT20" s="540">
        <f>WEEKDAY(DATE($AC$2,$AG$2,28))</f>
        <v>1</v>
      </c>
      <c r="AU20" s="538">
        <f>IF(AU19=29,WEEKDAY(DATE($AC$2,$AG$2,29)),0)</f>
        <v>0</v>
      </c>
      <c r="AV20" s="539">
        <f>IF(AV19=30,WEEKDAY(DATE($AC$2,$AG$2,30)),0)</f>
        <v>0</v>
      </c>
      <c r="AW20" s="540">
        <f>IF(AW19=31,WEEKDAY(DATE($AC$2,$AG$2,31)),0)</f>
        <v>0</v>
      </c>
      <c r="AX20" s="2209"/>
      <c r="AY20" s="2210"/>
      <c r="AZ20" s="2215"/>
      <c r="BA20" s="2216"/>
      <c r="BB20" s="2222"/>
      <c r="BC20" s="2223"/>
      <c r="BD20" s="2223"/>
      <c r="BE20" s="2223"/>
      <c r="BF20" s="2224"/>
    </row>
    <row r="21" spans="2:58" ht="22.5" customHeight="1" thickBot="1" x14ac:dyDescent="0.2">
      <c r="B21" s="2147"/>
      <c r="C21" s="2089"/>
      <c r="D21" s="2090"/>
      <c r="E21" s="2104"/>
      <c r="F21" s="687"/>
      <c r="G21" s="2172"/>
      <c r="H21" s="2113"/>
      <c r="I21" s="2090"/>
      <c r="J21" s="2090"/>
      <c r="K21" s="2104"/>
      <c r="L21" s="2113"/>
      <c r="M21" s="2090"/>
      <c r="N21" s="2090"/>
      <c r="O21" s="2091"/>
      <c r="P21" s="2081"/>
      <c r="Q21" s="2175"/>
      <c r="R21" s="2082"/>
      <c r="S21" s="545" t="str">
        <f>IF(S20=1,"日",IF(S20=2,"月",IF(S20=3,"火",IF(S20=4,"水",IF(S20=5,"木",IF(S20=6,"金","土"))))))</f>
        <v>月</v>
      </c>
      <c r="T21" s="546" t="str">
        <f t="shared" ref="T21:AT21" si="0">IF(T20=1,"日",IF(T20=2,"月",IF(T20=3,"火",IF(T20=4,"水",IF(T20=5,"木",IF(T20=6,"金","土"))))))</f>
        <v>火</v>
      </c>
      <c r="U21" s="546" t="str">
        <f t="shared" si="0"/>
        <v>水</v>
      </c>
      <c r="V21" s="546" t="str">
        <f t="shared" si="0"/>
        <v>木</v>
      </c>
      <c r="W21" s="546" t="str">
        <f t="shared" si="0"/>
        <v>金</v>
      </c>
      <c r="X21" s="546" t="str">
        <f t="shared" si="0"/>
        <v>土</v>
      </c>
      <c r="Y21" s="547" t="str">
        <f t="shared" si="0"/>
        <v>日</v>
      </c>
      <c r="Z21" s="545" t="str">
        <f>IF(Z20=1,"日",IF(Z20=2,"月",IF(Z20=3,"火",IF(Z20=4,"水",IF(Z20=5,"木",IF(Z20=6,"金","土"))))))</f>
        <v>月</v>
      </c>
      <c r="AA21" s="546" t="str">
        <f t="shared" si="0"/>
        <v>火</v>
      </c>
      <c r="AB21" s="546" t="str">
        <f t="shared" si="0"/>
        <v>水</v>
      </c>
      <c r="AC21" s="546" t="str">
        <f t="shared" si="0"/>
        <v>木</v>
      </c>
      <c r="AD21" s="546" t="str">
        <f t="shared" si="0"/>
        <v>金</v>
      </c>
      <c r="AE21" s="546" t="str">
        <f t="shared" si="0"/>
        <v>土</v>
      </c>
      <c r="AF21" s="547" t="str">
        <f t="shared" si="0"/>
        <v>日</v>
      </c>
      <c r="AG21" s="545" t="str">
        <f>IF(AG20=1,"日",IF(AG20=2,"月",IF(AG20=3,"火",IF(AG20=4,"水",IF(AG20=5,"木",IF(AG20=6,"金","土"))))))</f>
        <v>月</v>
      </c>
      <c r="AH21" s="546" t="str">
        <f t="shared" si="0"/>
        <v>火</v>
      </c>
      <c r="AI21" s="546" t="str">
        <f t="shared" si="0"/>
        <v>水</v>
      </c>
      <c r="AJ21" s="546" t="str">
        <f t="shared" si="0"/>
        <v>木</v>
      </c>
      <c r="AK21" s="546" t="str">
        <f t="shared" si="0"/>
        <v>金</v>
      </c>
      <c r="AL21" s="546" t="str">
        <f t="shared" si="0"/>
        <v>土</v>
      </c>
      <c r="AM21" s="547" t="str">
        <f t="shared" si="0"/>
        <v>日</v>
      </c>
      <c r="AN21" s="545" t="str">
        <f>IF(AN20=1,"日",IF(AN20=2,"月",IF(AN20=3,"火",IF(AN20=4,"水",IF(AN20=5,"木",IF(AN20=6,"金","土"))))))</f>
        <v>月</v>
      </c>
      <c r="AO21" s="546" t="str">
        <f t="shared" si="0"/>
        <v>火</v>
      </c>
      <c r="AP21" s="546" t="str">
        <f t="shared" si="0"/>
        <v>水</v>
      </c>
      <c r="AQ21" s="546" t="str">
        <f t="shared" si="0"/>
        <v>木</v>
      </c>
      <c r="AR21" s="546" t="str">
        <f t="shared" si="0"/>
        <v>金</v>
      </c>
      <c r="AS21" s="546" t="str">
        <f t="shared" si="0"/>
        <v>土</v>
      </c>
      <c r="AT21" s="547" t="str">
        <f t="shared" si="0"/>
        <v>日</v>
      </c>
      <c r="AU21" s="546" t="str">
        <f>IF(AU20=1,"日",IF(AU20=2,"月",IF(AU20=3,"火",IF(AU20=4,"水",IF(AU20=5,"木",IF(AU20=6,"金",IF(AU20=0,"","土")))))))</f>
        <v/>
      </c>
      <c r="AV21" s="546" t="str">
        <f>IF(AV20=1,"日",IF(AV20=2,"月",IF(AV20=3,"火",IF(AV20=4,"水",IF(AV20=5,"木",IF(AV20=6,"金",IF(AV20=0,"","土")))))))</f>
        <v/>
      </c>
      <c r="AW21" s="546" t="str">
        <f>IF(AW20=1,"日",IF(AW20=2,"月",IF(AW20=3,"火",IF(AW20=4,"水",IF(AW20=5,"木",IF(AW20=6,"金",IF(AW20=0,"","土")))))))</f>
        <v/>
      </c>
      <c r="AX21" s="2211"/>
      <c r="AY21" s="2212"/>
      <c r="AZ21" s="2217"/>
      <c r="BA21" s="2218"/>
      <c r="BB21" s="2225"/>
      <c r="BC21" s="2226"/>
      <c r="BD21" s="2226"/>
      <c r="BE21" s="2226"/>
      <c r="BF21" s="2227"/>
    </row>
    <row r="22" spans="2:58" ht="20.25" customHeight="1" x14ac:dyDescent="0.15">
      <c r="B22" s="2179">
        <v>1</v>
      </c>
      <c r="C22" s="2181"/>
      <c r="D22" s="2182"/>
      <c r="E22" s="2183"/>
      <c r="F22" s="548"/>
      <c r="G22" s="2190"/>
      <c r="H22" s="2435"/>
      <c r="I22" s="2436"/>
      <c r="J22" s="2436"/>
      <c r="K22" s="2437"/>
      <c r="L22" s="2198"/>
      <c r="M22" s="2199"/>
      <c r="N22" s="2199"/>
      <c r="O22" s="2200"/>
      <c r="P22" s="2204" t="s">
        <v>740</v>
      </c>
      <c r="Q22" s="2205"/>
      <c r="R22" s="2206"/>
      <c r="S22" s="549"/>
      <c r="T22" s="550"/>
      <c r="U22" s="550"/>
      <c r="V22" s="550"/>
      <c r="W22" s="550"/>
      <c r="X22" s="550"/>
      <c r="Y22" s="551"/>
      <c r="Z22" s="549"/>
      <c r="AA22" s="550"/>
      <c r="AB22" s="550"/>
      <c r="AC22" s="550"/>
      <c r="AD22" s="550"/>
      <c r="AE22" s="550"/>
      <c r="AF22" s="551"/>
      <c r="AG22" s="549"/>
      <c r="AH22" s="550"/>
      <c r="AI22" s="550"/>
      <c r="AJ22" s="550"/>
      <c r="AK22" s="550"/>
      <c r="AL22" s="550"/>
      <c r="AM22" s="551"/>
      <c r="AN22" s="549"/>
      <c r="AO22" s="550"/>
      <c r="AP22" s="550"/>
      <c r="AQ22" s="550"/>
      <c r="AR22" s="550"/>
      <c r="AS22" s="550"/>
      <c r="AT22" s="551"/>
      <c r="AU22" s="549"/>
      <c r="AV22" s="550"/>
      <c r="AW22" s="550"/>
      <c r="AX22" s="2234"/>
      <c r="AY22" s="2235"/>
      <c r="AZ22" s="2236"/>
      <c r="BA22" s="2237"/>
      <c r="BB22" s="2040"/>
      <c r="BC22" s="2041"/>
      <c r="BD22" s="2041"/>
      <c r="BE22" s="2041"/>
      <c r="BF22" s="2042"/>
    </row>
    <row r="23" spans="2:58" ht="20.25" customHeight="1" x14ac:dyDescent="0.15">
      <c r="B23" s="2180"/>
      <c r="C23" s="2184"/>
      <c r="D23" s="2185"/>
      <c r="E23" s="2186"/>
      <c r="F23" s="552"/>
      <c r="G23" s="2191"/>
      <c r="H23" s="2438"/>
      <c r="I23" s="2439"/>
      <c r="J23" s="2439"/>
      <c r="K23" s="2440"/>
      <c r="L23" s="2201"/>
      <c r="M23" s="2202"/>
      <c r="N23" s="2202"/>
      <c r="O23" s="2203"/>
      <c r="P23" s="2238" t="s">
        <v>741</v>
      </c>
      <c r="Q23" s="2239"/>
      <c r="R23" s="2240"/>
      <c r="S23" s="553" t="str">
        <f>IF(S22="","",VLOOKUP(S22,'[1]シフト記号表（勤務時間帯）'!$C$6:$K$35,9,FALSE))</f>
        <v/>
      </c>
      <c r="T23" s="554" t="str">
        <f>IF(T22="","",VLOOKUP(T22,'[1]シフト記号表（勤務時間帯）'!$C$6:$K$35,9,FALSE))</f>
        <v/>
      </c>
      <c r="U23" s="554" t="str">
        <f>IF(U22="","",VLOOKUP(U22,'[1]シフト記号表（勤務時間帯）'!$C$6:$K$35,9,FALSE))</f>
        <v/>
      </c>
      <c r="V23" s="554" t="str">
        <f>IF(V22="","",VLOOKUP(V22,'[1]シフト記号表（勤務時間帯）'!$C$6:$K$35,9,FALSE))</f>
        <v/>
      </c>
      <c r="W23" s="554" t="str">
        <f>IF(W22="","",VLOOKUP(W22,'[1]シフト記号表（勤務時間帯）'!$C$6:$K$35,9,FALSE))</f>
        <v/>
      </c>
      <c r="X23" s="554" t="str">
        <f>IF(X22="","",VLOOKUP(X22,'[1]シフト記号表（勤務時間帯）'!$C$6:$K$35,9,FALSE))</f>
        <v/>
      </c>
      <c r="Y23" s="555" t="str">
        <f>IF(Y22="","",VLOOKUP(Y22,'[1]シフト記号表（勤務時間帯）'!$C$6:$K$35,9,FALSE))</f>
        <v/>
      </c>
      <c r="Z23" s="553" t="str">
        <f>IF(Z22="","",VLOOKUP(Z22,'[1]シフト記号表（勤務時間帯）'!$C$6:$K$35,9,FALSE))</f>
        <v/>
      </c>
      <c r="AA23" s="554" t="str">
        <f>IF(AA22="","",VLOOKUP(AA22,'[1]シフト記号表（勤務時間帯）'!$C$6:$K$35,9,FALSE))</f>
        <v/>
      </c>
      <c r="AB23" s="554" t="str">
        <f>IF(AB22="","",VLOOKUP(AB22,'[1]シフト記号表（勤務時間帯）'!$C$6:$K$35,9,FALSE))</f>
        <v/>
      </c>
      <c r="AC23" s="554" t="str">
        <f>IF(AC22="","",VLOOKUP(AC22,'[1]シフト記号表（勤務時間帯）'!$C$6:$K$35,9,FALSE))</f>
        <v/>
      </c>
      <c r="AD23" s="554" t="str">
        <f>IF(AD22="","",VLOOKUP(AD22,'[1]シフト記号表（勤務時間帯）'!$C$6:$K$35,9,FALSE))</f>
        <v/>
      </c>
      <c r="AE23" s="554" t="str">
        <f>IF(AE22="","",VLOOKUP(AE22,'[1]シフト記号表（勤務時間帯）'!$C$6:$K$35,9,FALSE))</f>
        <v/>
      </c>
      <c r="AF23" s="555" t="str">
        <f>IF(AF22="","",VLOOKUP(AF22,'[1]シフト記号表（勤務時間帯）'!$C$6:$K$35,9,FALSE))</f>
        <v/>
      </c>
      <c r="AG23" s="553" t="str">
        <f>IF(AG22="","",VLOOKUP(AG22,'[1]シフト記号表（勤務時間帯）'!$C$6:$K$35,9,FALSE))</f>
        <v/>
      </c>
      <c r="AH23" s="554" t="str">
        <f>IF(AH22="","",VLOOKUP(AH22,'[1]シフト記号表（勤務時間帯）'!$C$6:$K$35,9,FALSE))</f>
        <v/>
      </c>
      <c r="AI23" s="554" t="str">
        <f>IF(AI22="","",VLOOKUP(AI22,'[1]シフト記号表（勤務時間帯）'!$C$6:$K$35,9,FALSE))</f>
        <v/>
      </c>
      <c r="AJ23" s="554" t="str">
        <f>IF(AJ22="","",VLOOKUP(AJ22,'[1]シフト記号表（勤務時間帯）'!$C$6:$K$35,9,FALSE))</f>
        <v/>
      </c>
      <c r="AK23" s="554" t="str">
        <f>IF(AK22="","",VLOOKUP(AK22,'[1]シフト記号表（勤務時間帯）'!$C$6:$K$35,9,FALSE))</f>
        <v/>
      </c>
      <c r="AL23" s="554" t="str">
        <f>IF(AL22="","",VLOOKUP(AL22,'[1]シフト記号表（勤務時間帯）'!$C$6:$K$35,9,FALSE))</f>
        <v/>
      </c>
      <c r="AM23" s="555" t="str">
        <f>IF(AM22="","",VLOOKUP(AM22,'[1]シフト記号表（勤務時間帯）'!$C$6:$K$35,9,FALSE))</f>
        <v/>
      </c>
      <c r="AN23" s="553" t="str">
        <f>IF(AN22="","",VLOOKUP(AN22,'[1]シフト記号表（勤務時間帯）'!$C$6:$K$35,9,FALSE))</f>
        <v/>
      </c>
      <c r="AO23" s="554" t="str">
        <f>IF(AO22="","",VLOOKUP(AO22,'[1]シフト記号表（勤務時間帯）'!$C$6:$K$35,9,FALSE))</f>
        <v/>
      </c>
      <c r="AP23" s="554" t="str">
        <f>IF(AP22="","",VLOOKUP(AP22,'[1]シフト記号表（勤務時間帯）'!$C$6:$K$35,9,FALSE))</f>
        <v/>
      </c>
      <c r="AQ23" s="554" t="str">
        <f>IF(AQ22="","",VLOOKUP(AQ22,'[1]シフト記号表（勤務時間帯）'!$C$6:$K$35,9,FALSE))</f>
        <v/>
      </c>
      <c r="AR23" s="554" t="str">
        <f>IF(AR22="","",VLOOKUP(AR22,'[1]シフト記号表（勤務時間帯）'!$C$6:$K$35,9,FALSE))</f>
        <v/>
      </c>
      <c r="AS23" s="554" t="str">
        <f>IF(AS22="","",VLOOKUP(AS22,'[1]シフト記号表（勤務時間帯）'!$C$6:$K$35,9,FALSE))</f>
        <v/>
      </c>
      <c r="AT23" s="555" t="str">
        <f>IF(AT22="","",VLOOKUP(AT22,'[1]シフト記号表（勤務時間帯）'!$C$6:$K$35,9,FALSE))</f>
        <v/>
      </c>
      <c r="AU23" s="553" t="str">
        <f>IF(AU22="","",VLOOKUP(AU22,'[1]シフト記号表（勤務時間帯）'!$C$6:$K$35,9,FALSE))</f>
        <v/>
      </c>
      <c r="AV23" s="554" t="str">
        <f>IF(AV22="","",VLOOKUP(AV22,'[1]シフト記号表（勤務時間帯）'!$C$6:$K$35,9,FALSE))</f>
        <v/>
      </c>
      <c r="AW23" s="554" t="str">
        <f>IF(AW22="","",VLOOKUP(AW22,'[1]シフト記号表（勤務時間帯）'!$C$6:$K$35,9,FALSE))</f>
        <v/>
      </c>
      <c r="AX23" s="2241">
        <f>IF($BB$3="４週",SUM(S23:AT23),IF($BB$3="暦月",SUM(S23:AW23),""))</f>
        <v>0</v>
      </c>
      <c r="AY23" s="2242"/>
      <c r="AZ23" s="2243">
        <f>IF($BB$3="４週",AX23/4,IF($BB$3="暦月",'様式1-10'!AX23/('様式1-10'!$BB$8/7),""))</f>
        <v>0</v>
      </c>
      <c r="BA23" s="2244"/>
      <c r="BB23" s="2043"/>
      <c r="BC23" s="2044"/>
      <c r="BD23" s="2044"/>
      <c r="BE23" s="2044"/>
      <c r="BF23" s="2045"/>
    </row>
    <row r="24" spans="2:58" ht="20.25" customHeight="1" x14ac:dyDescent="0.15">
      <c r="B24" s="2180"/>
      <c r="C24" s="2187"/>
      <c r="D24" s="2188"/>
      <c r="E24" s="2189"/>
      <c r="F24" s="556">
        <f>C22</f>
        <v>0</v>
      </c>
      <c r="G24" s="2191"/>
      <c r="H24" s="2438"/>
      <c r="I24" s="2439"/>
      <c r="J24" s="2439"/>
      <c r="K24" s="2440"/>
      <c r="L24" s="2201"/>
      <c r="M24" s="2202"/>
      <c r="N24" s="2202"/>
      <c r="O24" s="2203"/>
      <c r="P24" s="2245" t="s">
        <v>742</v>
      </c>
      <c r="Q24" s="2246"/>
      <c r="R24" s="2247"/>
      <c r="S24" s="557" t="str">
        <f>IF(S22="","",VLOOKUP(S22,'[1]シフト記号表（勤務時間帯）'!$C$6:$S$35,17,FALSE))</f>
        <v/>
      </c>
      <c r="T24" s="558" t="str">
        <f>IF(T22="","",VLOOKUP(T22,'[1]シフト記号表（勤務時間帯）'!$C$6:$S$35,17,FALSE))</f>
        <v/>
      </c>
      <c r="U24" s="558" t="str">
        <f>IF(U22="","",VLOOKUP(U22,'[1]シフト記号表（勤務時間帯）'!$C$6:$S$35,17,FALSE))</f>
        <v/>
      </c>
      <c r="V24" s="558" t="str">
        <f>IF(V22="","",VLOOKUP(V22,'[1]シフト記号表（勤務時間帯）'!$C$6:$S$35,17,FALSE))</f>
        <v/>
      </c>
      <c r="W24" s="558" t="str">
        <f>IF(W22="","",VLOOKUP(W22,'[1]シフト記号表（勤務時間帯）'!$C$6:$S$35,17,FALSE))</f>
        <v/>
      </c>
      <c r="X24" s="558" t="str">
        <f>IF(X22="","",VLOOKUP(X22,'[1]シフト記号表（勤務時間帯）'!$C$6:$S$35,17,FALSE))</f>
        <v/>
      </c>
      <c r="Y24" s="559" t="str">
        <f>IF(Y22="","",VLOOKUP(Y22,'[1]シフト記号表（勤務時間帯）'!$C$6:$S$35,17,FALSE))</f>
        <v/>
      </c>
      <c r="Z24" s="557" t="str">
        <f>IF(Z22="","",VLOOKUP(Z22,'[1]シフト記号表（勤務時間帯）'!$C$6:$S$35,17,FALSE))</f>
        <v/>
      </c>
      <c r="AA24" s="558" t="str">
        <f>IF(AA22="","",VLOOKUP(AA22,'[1]シフト記号表（勤務時間帯）'!$C$6:$S$35,17,FALSE))</f>
        <v/>
      </c>
      <c r="AB24" s="558" t="str">
        <f>IF(AB22="","",VLOOKUP(AB22,'[1]シフト記号表（勤務時間帯）'!$C$6:$S$35,17,FALSE))</f>
        <v/>
      </c>
      <c r="AC24" s="558" t="str">
        <f>IF(AC22="","",VLOOKUP(AC22,'[1]シフト記号表（勤務時間帯）'!$C$6:$S$35,17,FALSE))</f>
        <v/>
      </c>
      <c r="AD24" s="558" t="str">
        <f>IF(AD22="","",VLOOKUP(AD22,'[1]シフト記号表（勤務時間帯）'!$C$6:$S$35,17,FALSE))</f>
        <v/>
      </c>
      <c r="AE24" s="558" t="str">
        <f>IF(AE22="","",VLOOKUP(AE22,'[1]シフト記号表（勤務時間帯）'!$C$6:$S$35,17,FALSE))</f>
        <v/>
      </c>
      <c r="AF24" s="559" t="str">
        <f>IF(AF22="","",VLOOKUP(AF22,'[1]シフト記号表（勤務時間帯）'!$C$6:$S$35,17,FALSE))</f>
        <v/>
      </c>
      <c r="AG24" s="557" t="str">
        <f>IF(AG22="","",VLOOKUP(AG22,'[1]シフト記号表（勤務時間帯）'!$C$6:$S$35,17,FALSE))</f>
        <v/>
      </c>
      <c r="AH24" s="558" t="str">
        <f>IF(AH22="","",VLOOKUP(AH22,'[1]シフト記号表（勤務時間帯）'!$C$6:$S$35,17,FALSE))</f>
        <v/>
      </c>
      <c r="AI24" s="558" t="str">
        <f>IF(AI22="","",VLOOKUP(AI22,'[1]シフト記号表（勤務時間帯）'!$C$6:$S$35,17,FALSE))</f>
        <v/>
      </c>
      <c r="AJ24" s="558" t="str">
        <f>IF(AJ22="","",VLOOKUP(AJ22,'[1]シフト記号表（勤務時間帯）'!$C$6:$S$35,17,FALSE))</f>
        <v/>
      </c>
      <c r="AK24" s="558" t="str">
        <f>IF(AK22="","",VLOOKUP(AK22,'[1]シフト記号表（勤務時間帯）'!$C$6:$S$35,17,FALSE))</f>
        <v/>
      </c>
      <c r="AL24" s="558" t="str">
        <f>IF(AL22="","",VLOOKUP(AL22,'[1]シフト記号表（勤務時間帯）'!$C$6:$S$35,17,FALSE))</f>
        <v/>
      </c>
      <c r="AM24" s="559" t="str">
        <f>IF(AM22="","",VLOOKUP(AM22,'[1]シフト記号表（勤務時間帯）'!$C$6:$S$35,17,FALSE))</f>
        <v/>
      </c>
      <c r="AN24" s="557" t="str">
        <f>IF(AN22="","",VLOOKUP(AN22,'[1]シフト記号表（勤務時間帯）'!$C$6:$S$35,17,FALSE))</f>
        <v/>
      </c>
      <c r="AO24" s="558" t="str">
        <f>IF(AO22="","",VLOOKUP(AO22,'[1]シフト記号表（勤務時間帯）'!$C$6:$S$35,17,FALSE))</f>
        <v/>
      </c>
      <c r="AP24" s="558" t="str">
        <f>IF(AP22="","",VLOOKUP(AP22,'[1]シフト記号表（勤務時間帯）'!$C$6:$S$35,17,FALSE))</f>
        <v/>
      </c>
      <c r="AQ24" s="558" t="str">
        <f>IF(AQ22="","",VLOOKUP(AQ22,'[1]シフト記号表（勤務時間帯）'!$C$6:$S$35,17,FALSE))</f>
        <v/>
      </c>
      <c r="AR24" s="558" t="str">
        <f>IF(AR22="","",VLOOKUP(AR22,'[1]シフト記号表（勤務時間帯）'!$C$6:$S$35,17,FALSE))</f>
        <v/>
      </c>
      <c r="AS24" s="558" t="str">
        <f>IF(AS22="","",VLOOKUP(AS22,'[1]シフト記号表（勤務時間帯）'!$C$6:$S$35,17,FALSE))</f>
        <v/>
      </c>
      <c r="AT24" s="559" t="str">
        <f>IF(AT22="","",VLOOKUP(AT22,'[1]シフト記号表（勤務時間帯）'!$C$6:$S$35,17,FALSE))</f>
        <v/>
      </c>
      <c r="AU24" s="557" t="str">
        <f>IF(AU22="","",VLOOKUP(AU22,'[1]シフト記号表（勤務時間帯）'!$C$6:$S$35,17,FALSE))</f>
        <v/>
      </c>
      <c r="AV24" s="558" t="str">
        <f>IF(AV22="","",VLOOKUP(AV22,'[1]シフト記号表（勤務時間帯）'!$C$6:$S$35,17,FALSE))</f>
        <v/>
      </c>
      <c r="AW24" s="558" t="str">
        <f>IF(AW22="","",VLOOKUP(AW22,'[1]シフト記号表（勤務時間帯）'!$C$6:$S$35,17,FALSE))</f>
        <v/>
      </c>
      <c r="AX24" s="2248">
        <f>IF($BB$3="４週",SUM(S24:AT24),IF($BB$3="暦月",SUM(S24:AW24),""))</f>
        <v>0</v>
      </c>
      <c r="AY24" s="2249"/>
      <c r="AZ24" s="2250">
        <f>IF($BB$3="４週",AX24/4,IF($BB$3="暦月",'様式1-10'!AX24/('様式1-10'!$BB$8/7),""))</f>
        <v>0</v>
      </c>
      <c r="BA24" s="2251"/>
      <c r="BB24" s="2129"/>
      <c r="BC24" s="2130"/>
      <c r="BD24" s="2130"/>
      <c r="BE24" s="2130"/>
      <c r="BF24" s="2131"/>
    </row>
    <row r="25" spans="2:58" ht="20.25" customHeight="1" x14ac:dyDescent="0.15">
      <c r="B25" s="2180">
        <f>B22+1</f>
        <v>2</v>
      </c>
      <c r="C25" s="2252"/>
      <c r="D25" s="2253"/>
      <c r="E25" s="2254"/>
      <c r="F25" s="560"/>
      <c r="G25" s="2255"/>
      <c r="H25" s="2441"/>
      <c r="I25" s="2439"/>
      <c r="J25" s="2439"/>
      <c r="K25" s="2440"/>
      <c r="L25" s="2258"/>
      <c r="M25" s="2259"/>
      <c r="N25" s="2259"/>
      <c r="O25" s="2260"/>
      <c r="P25" s="2264" t="s">
        <v>740</v>
      </c>
      <c r="Q25" s="2265"/>
      <c r="R25" s="2266"/>
      <c r="S25" s="549"/>
      <c r="T25" s="550"/>
      <c r="U25" s="550"/>
      <c r="V25" s="550"/>
      <c r="W25" s="550"/>
      <c r="X25" s="550"/>
      <c r="Y25" s="551"/>
      <c r="Z25" s="549"/>
      <c r="AA25" s="550"/>
      <c r="AB25" s="550"/>
      <c r="AC25" s="550"/>
      <c r="AD25" s="550"/>
      <c r="AE25" s="550"/>
      <c r="AF25" s="551"/>
      <c r="AG25" s="549"/>
      <c r="AH25" s="550"/>
      <c r="AI25" s="550"/>
      <c r="AJ25" s="550"/>
      <c r="AK25" s="550"/>
      <c r="AL25" s="550"/>
      <c r="AM25" s="551"/>
      <c r="AN25" s="549"/>
      <c r="AO25" s="550"/>
      <c r="AP25" s="550"/>
      <c r="AQ25" s="550"/>
      <c r="AR25" s="550"/>
      <c r="AS25" s="550"/>
      <c r="AT25" s="551"/>
      <c r="AU25" s="549"/>
      <c r="AV25" s="550"/>
      <c r="AW25" s="550"/>
      <c r="AX25" s="2267"/>
      <c r="AY25" s="2268"/>
      <c r="AZ25" s="2269"/>
      <c r="BA25" s="2270"/>
      <c r="BB25" s="2118"/>
      <c r="BC25" s="2119"/>
      <c r="BD25" s="2119"/>
      <c r="BE25" s="2119"/>
      <c r="BF25" s="2120"/>
    </row>
    <row r="26" spans="2:58" ht="20.25" customHeight="1" x14ac:dyDescent="0.15">
      <c r="B26" s="2180"/>
      <c r="C26" s="2184"/>
      <c r="D26" s="2185"/>
      <c r="E26" s="2186"/>
      <c r="F26" s="552"/>
      <c r="G26" s="2191"/>
      <c r="H26" s="2438"/>
      <c r="I26" s="2439"/>
      <c r="J26" s="2439"/>
      <c r="K26" s="2440"/>
      <c r="L26" s="2201"/>
      <c r="M26" s="2202"/>
      <c r="N26" s="2202"/>
      <c r="O26" s="2203"/>
      <c r="P26" s="2238" t="s">
        <v>741</v>
      </c>
      <c r="Q26" s="2239"/>
      <c r="R26" s="2240"/>
      <c r="S26" s="553" t="str">
        <f>IF(S25="","",VLOOKUP(S25,'[1]シフト記号表（勤務時間帯）'!$C$6:$K$35,9,FALSE))</f>
        <v/>
      </c>
      <c r="T26" s="554" t="str">
        <f>IF(T25="","",VLOOKUP(T25,'[1]シフト記号表（勤務時間帯）'!$C$6:$K$35,9,FALSE))</f>
        <v/>
      </c>
      <c r="U26" s="554" t="str">
        <f>IF(U25="","",VLOOKUP(U25,'[1]シフト記号表（勤務時間帯）'!$C$6:$K$35,9,FALSE))</f>
        <v/>
      </c>
      <c r="V26" s="554" t="str">
        <f>IF(V25="","",VLOOKUP(V25,'[1]シフト記号表（勤務時間帯）'!$C$6:$K$35,9,FALSE))</f>
        <v/>
      </c>
      <c r="W26" s="554" t="str">
        <f>IF(W25="","",VLOOKUP(W25,'[1]シフト記号表（勤務時間帯）'!$C$6:$K$35,9,FALSE))</f>
        <v/>
      </c>
      <c r="X26" s="554" t="str">
        <f>IF(X25="","",VLOOKUP(X25,'[1]シフト記号表（勤務時間帯）'!$C$6:$K$35,9,FALSE))</f>
        <v/>
      </c>
      <c r="Y26" s="555" t="str">
        <f>IF(Y25="","",VLOOKUP(Y25,'[1]シフト記号表（勤務時間帯）'!$C$6:$K$35,9,FALSE))</f>
        <v/>
      </c>
      <c r="Z26" s="553" t="str">
        <f>IF(Z25="","",VLOOKUP(Z25,'[1]シフト記号表（勤務時間帯）'!$C$6:$K$35,9,FALSE))</f>
        <v/>
      </c>
      <c r="AA26" s="554" t="str">
        <f>IF(AA25="","",VLOOKUP(AA25,'[1]シフト記号表（勤務時間帯）'!$C$6:$K$35,9,FALSE))</f>
        <v/>
      </c>
      <c r="AB26" s="554" t="str">
        <f>IF(AB25="","",VLOOKUP(AB25,'[1]シフト記号表（勤務時間帯）'!$C$6:$K$35,9,FALSE))</f>
        <v/>
      </c>
      <c r="AC26" s="554" t="str">
        <f>IF(AC25="","",VLOOKUP(AC25,'[1]シフト記号表（勤務時間帯）'!$C$6:$K$35,9,FALSE))</f>
        <v/>
      </c>
      <c r="AD26" s="554" t="str">
        <f>IF(AD25="","",VLOOKUP(AD25,'[1]シフト記号表（勤務時間帯）'!$C$6:$K$35,9,FALSE))</f>
        <v/>
      </c>
      <c r="AE26" s="554" t="str">
        <f>IF(AE25="","",VLOOKUP(AE25,'[1]シフト記号表（勤務時間帯）'!$C$6:$K$35,9,FALSE))</f>
        <v/>
      </c>
      <c r="AF26" s="555" t="str">
        <f>IF(AF25="","",VLOOKUP(AF25,'[1]シフト記号表（勤務時間帯）'!$C$6:$K$35,9,FALSE))</f>
        <v/>
      </c>
      <c r="AG26" s="553" t="str">
        <f>IF(AG25="","",VLOOKUP(AG25,'[1]シフト記号表（勤務時間帯）'!$C$6:$K$35,9,FALSE))</f>
        <v/>
      </c>
      <c r="AH26" s="554" t="str">
        <f>IF(AH25="","",VLOOKUP(AH25,'[1]シフト記号表（勤務時間帯）'!$C$6:$K$35,9,FALSE))</f>
        <v/>
      </c>
      <c r="AI26" s="554" t="str">
        <f>IF(AI25="","",VLOOKUP(AI25,'[1]シフト記号表（勤務時間帯）'!$C$6:$K$35,9,FALSE))</f>
        <v/>
      </c>
      <c r="AJ26" s="554" t="str">
        <f>IF(AJ25="","",VLOOKUP(AJ25,'[1]シフト記号表（勤務時間帯）'!$C$6:$K$35,9,FALSE))</f>
        <v/>
      </c>
      <c r="AK26" s="554" t="str">
        <f>IF(AK25="","",VLOOKUP(AK25,'[1]シフト記号表（勤務時間帯）'!$C$6:$K$35,9,FALSE))</f>
        <v/>
      </c>
      <c r="AL26" s="554" t="str">
        <f>IF(AL25="","",VLOOKUP(AL25,'[1]シフト記号表（勤務時間帯）'!$C$6:$K$35,9,FALSE))</f>
        <v/>
      </c>
      <c r="AM26" s="555" t="str">
        <f>IF(AM25="","",VLOOKUP(AM25,'[1]シフト記号表（勤務時間帯）'!$C$6:$K$35,9,FALSE))</f>
        <v/>
      </c>
      <c r="AN26" s="553" t="str">
        <f>IF(AN25="","",VLOOKUP(AN25,'[1]シフト記号表（勤務時間帯）'!$C$6:$K$35,9,FALSE))</f>
        <v/>
      </c>
      <c r="AO26" s="554" t="str">
        <f>IF(AO25="","",VLOOKUP(AO25,'[1]シフト記号表（勤務時間帯）'!$C$6:$K$35,9,FALSE))</f>
        <v/>
      </c>
      <c r="AP26" s="554" t="str">
        <f>IF(AP25="","",VLOOKUP(AP25,'[1]シフト記号表（勤務時間帯）'!$C$6:$K$35,9,FALSE))</f>
        <v/>
      </c>
      <c r="AQ26" s="554" t="str">
        <f>IF(AQ25="","",VLOOKUP(AQ25,'[1]シフト記号表（勤務時間帯）'!$C$6:$K$35,9,FALSE))</f>
        <v/>
      </c>
      <c r="AR26" s="554" t="str">
        <f>IF(AR25="","",VLOOKUP(AR25,'[1]シフト記号表（勤務時間帯）'!$C$6:$K$35,9,FALSE))</f>
        <v/>
      </c>
      <c r="AS26" s="554" t="str">
        <f>IF(AS25="","",VLOOKUP(AS25,'[1]シフト記号表（勤務時間帯）'!$C$6:$K$35,9,FALSE))</f>
        <v/>
      </c>
      <c r="AT26" s="555" t="str">
        <f>IF(AT25="","",VLOOKUP(AT25,'[1]シフト記号表（勤務時間帯）'!$C$6:$K$35,9,FALSE))</f>
        <v/>
      </c>
      <c r="AU26" s="553" t="str">
        <f>IF(AU25="","",VLOOKUP(AU25,'[1]シフト記号表（勤務時間帯）'!$C$6:$K$35,9,FALSE))</f>
        <v/>
      </c>
      <c r="AV26" s="554" t="str">
        <f>IF(AV25="","",VLOOKUP(AV25,'[1]シフト記号表（勤務時間帯）'!$C$6:$K$35,9,FALSE))</f>
        <v/>
      </c>
      <c r="AW26" s="554" t="str">
        <f>IF(AW25="","",VLOOKUP(AW25,'[1]シフト記号表（勤務時間帯）'!$C$6:$K$35,9,FALSE))</f>
        <v/>
      </c>
      <c r="AX26" s="2241">
        <f>IF($BB$3="４週",SUM(S26:AT26),IF($BB$3="暦月",SUM(S26:AW26),""))</f>
        <v>0</v>
      </c>
      <c r="AY26" s="2242"/>
      <c r="AZ26" s="2243">
        <f>IF($BB$3="４週",AX26/4,IF($BB$3="暦月",'様式1-10'!AX26/('様式1-10'!$BB$8/7),""))</f>
        <v>0</v>
      </c>
      <c r="BA26" s="2244"/>
      <c r="BB26" s="2043"/>
      <c r="BC26" s="2044"/>
      <c r="BD26" s="2044"/>
      <c r="BE26" s="2044"/>
      <c r="BF26" s="2045"/>
    </row>
    <row r="27" spans="2:58" ht="20.25" customHeight="1" x14ac:dyDescent="0.15">
      <c r="B27" s="2180"/>
      <c r="C27" s="2187"/>
      <c r="D27" s="2188"/>
      <c r="E27" s="2189"/>
      <c r="F27" s="552">
        <f>C25</f>
        <v>0</v>
      </c>
      <c r="G27" s="2256"/>
      <c r="H27" s="2438"/>
      <c r="I27" s="2439"/>
      <c r="J27" s="2439"/>
      <c r="K27" s="2440"/>
      <c r="L27" s="2261"/>
      <c r="M27" s="2262"/>
      <c r="N27" s="2262"/>
      <c r="O27" s="2263"/>
      <c r="P27" s="2245" t="s">
        <v>742</v>
      </c>
      <c r="Q27" s="2246"/>
      <c r="R27" s="2247"/>
      <c r="S27" s="557" t="str">
        <f>IF(S25="","",VLOOKUP(S25,'[1]シフト記号表（勤務時間帯）'!$C$6:$S$35,17,FALSE))</f>
        <v/>
      </c>
      <c r="T27" s="558" t="str">
        <f>IF(T25="","",VLOOKUP(T25,'[1]シフト記号表（勤務時間帯）'!$C$6:$S$35,17,FALSE))</f>
        <v/>
      </c>
      <c r="U27" s="558" t="str">
        <f>IF(U25="","",VLOOKUP(U25,'[1]シフト記号表（勤務時間帯）'!$C$6:$S$35,17,FALSE))</f>
        <v/>
      </c>
      <c r="V27" s="558" t="str">
        <f>IF(V25="","",VLOOKUP(V25,'[1]シフト記号表（勤務時間帯）'!$C$6:$S$35,17,FALSE))</f>
        <v/>
      </c>
      <c r="W27" s="558" t="str">
        <f>IF(W25="","",VLOOKUP(W25,'[1]シフト記号表（勤務時間帯）'!$C$6:$S$35,17,FALSE))</f>
        <v/>
      </c>
      <c r="X27" s="558" t="str">
        <f>IF(X25="","",VLOOKUP(X25,'[1]シフト記号表（勤務時間帯）'!$C$6:$S$35,17,FALSE))</f>
        <v/>
      </c>
      <c r="Y27" s="559" t="str">
        <f>IF(Y25="","",VLOOKUP(Y25,'[1]シフト記号表（勤務時間帯）'!$C$6:$S$35,17,FALSE))</f>
        <v/>
      </c>
      <c r="Z27" s="557" t="str">
        <f>IF(Z25="","",VLOOKUP(Z25,'[1]シフト記号表（勤務時間帯）'!$C$6:$S$35,17,FALSE))</f>
        <v/>
      </c>
      <c r="AA27" s="558" t="str">
        <f>IF(AA25="","",VLOOKUP(AA25,'[1]シフト記号表（勤務時間帯）'!$C$6:$S$35,17,FALSE))</f>
        <v/>
      </c>
      <c r="AB27" s="558" t="str">
        <f>IF(AB25="","",VLOOKUP(AB25,'[1]シフト記号表（勤務時間帯）'!$C$6:$S$35,17,FALSE))</f>
        <v/>
      </c>
      <c r="AC27" s="558" t="str">
        <f>IF(AC25="","",VLOOKUP(AC25,'[1]シフト記号表（勤務時間帯）'!$C$6:$S$35,17,FALSE))</f>
        <v/>
      </c>
      <c r="AD27" s="558" t="str">
        <f>IF(AD25="","",VLOOKUP(AD25,'[1]シフト記号表（勤務時間帯）'!$C$6:$S$35,17,FALSE))</f>
        <v/>
      </c>
      <c r="AE27" s="558" t="str">
        <f>IF(AE25="","",VLOOKUP(AE25,'[1]シフト記号表（勤務時間帯）'!$C$6:$S$35,17,FALSE))</f>
        <v/>
      </c>
      <c r="AF27" s="559" t="str">
        <f>IF(AF25="","",VLOOKUP(AF25,'[1]シフト記号表（勤務時間帯）'!$C$6:$S$35,17,FALSE))</f>
        <v/>
      </c>
      <c r="AG27" s="557" t="str">
        <f>IF(AG25="","",VLOOKUP(AG25,'[1]シフト記号表（勤務時間帯）'!$C$6:$S$35,17,FALSE))</f>
        <v/>
      </c>
      <c r="AH27" s="558" t="str">
        <f>IF(AH25="","",VLOOKUP(AH25,'[1]シフト記号表（勤務時間帯）'!$C$6:$S$35,17,FALSE))</f>
        <v/>
      </c>
      <c r="AI27" s="558" t="str">
        <f>IF(AI25="","",VLOOKUP(AI25,'[1]シフト記号表（勤務時間帯）'!$C$6:$S$35,17,FALSE))</f>
        <v/>
      </c>
      <c r="AJ27" s="558" t="str">
        <f>IF(AJ25="","",VLOOKUP(AJ25,'[1]シフト記号表（勤務時間帯）'!$C$6:$S$35,17,FALSE))</f>
        <v/>
      </c>
      <c r="AK27" s="558" t="str">
        <f>IF(AK25="","",VLOOKUP(AK25,'[1]シフト記号表（勤務時間帯）'!$C$6:$S$35,17,FALSE))</f>
        <v/>
      </c>
      <c r="AL27" s="558" t="str">
        <f>IF(AL25="","",VLOOKUP(AL25,'[1]シフト記号表（勤務時間帯）'!$C$6:$S$35,17,FALSE))</f>
        <v/>
      </c>
      <c r="AM27" s="559" t="str">
        <f>IF(AM25="","",VLOOKUP(AM25,'[1]シフト記号表（勤務時間帯）'!$C$6:$S$35,17,FALSE))</f>
        <v/>
      </c>
      <c r="AN27" s="557" t="str">
        <f>IF(AN25="","",VLOOKUP(AN25,'[1]シフト記号表（勤務時間帯）'!$C$6:$S$35,17,FALSE))</f>
        <v/>
      </c>
      <c r="AO27" s="558" t="str">
        <f>IF(AO25="","",VLOOKUP(AO25,'[1]シフト記号表（勤務時間帯）'!$C$6:$S$35,17,FALSE))</f>
        <v/>
      </c>
      <c r="AP27" s="558" t="str">
        <f>IF(AP25="","",VLOOKUP(AP25,'[1]シフト記号表（勤務時間帯）'!$C$6:$S$35,17,FALSE))</f>
        <v/>
      </c>
      <c r="AQ27" s="558" t="str">
        <f>IF(AQ25="","",VLOOKUP(AQ25,'[1]シフト記号表（勤務時間帯）'!$C$6:$S$35,17,FALSE))</f>
        <v/>
      </c>
      <c r="AR27" s="558" t="str">
        <f>IF(AR25="","",VLOOKUP(AR25,'[1]シフト記号表（勤務時間帯）'!$C$6:$S$35,17,FALSE))</f>
        <v/>
      </c>
      <c r="AS27" s="558" t="str">
        <f>IF(AS25="","",VLOOKUP(AS25,'[1]シフト記号表（勤務時間帯）'!$C$6:$S$35,17,FALSE))</f>
        <v/>
      </c>
      <c r="AT27" s="559" t="str">
        <f>IF(AT25="","",VLOOKUP(AT25,'[1]シフト記号表（勤務時間帯）'!$C$6:$S$35,17,FALSE))</f>
        <v/>
      </c>
      <c r="AU27" s="557" t="str">
        <f>IF(AU25="","",VLOOKUP(AU25,'[1]シフト記号表（勤務時間帯）'!$C$6:$S$35,17,FALSE))</f>
        <v/>
      </c>
      <c r="AV27" s="558" t="str">
        <f>IF(AV25="","",VLOOKUP(AV25,'[1]シフト記号表（勤務時間帯）'!$C$6:$S$35,17,FALSE))</f>
        <v/>
      </c>
      <c r="AW27" s="558" t="str">
        <f>IF(AW25="","",VLOOKUP(AW25,'[1]シフト記号表（勤務時間帯）'!$C$6:$S$35,17,FALSE))</f>
        <v/>
      </c>
      <c r="AX27" s="2248">
        <f>IF($BB$3="４週",SUM(S27:AT27),IF($BB$3="暦月",SUM(S27:AW27),""))</f>
        <v>0</v>
      </c>
      <c r="AY27" s="2249"/>
      <c r="AZ27" s="2250">
        <f>IF($BB$3="４週",AX27/4,IF($BB$3="暦月",'様式1-10'!AX27/('様式1-10'!$BB$8/7),""))</f>
        <v>0</v>
      </c>
      <c r="BA27" s="2251"/>
      <c r="BB27" s="2129"/>
      <c r="BC27" s="2130"/>
      <c r="BD27" s="2130"/>
      <c r="BE27" s="2130"/>
      <c r="BF27" s="2131"/>
    </row>
    <row r="28" spans="2:58" ht="20.25" customHeight="1" x14ac:dyDescent="0.15">
      <c r="B28" s="2180">
        <f>B25+1</f>
        <v>3</v>
      </c>
      <c r="C28" s="2121"/>
      <c r="D28" s="2126"/>
      <c r="E28" s="2122"/>
      <c r="F28" s="560"/>
      <c r="G28" s="2255"/>
      <c r="H28" s="2441"/>
      <c r="I28" s="2439"/>
      <c r="J28" s="2439"/>
      <c r="K28" s="2440"/>
      <c r="L28" s="2258"/>
      <c r="M28" s="2259"/>
      <c r="N28" s="2259"/>
      <c r="O28" s="2260"/>
      <c r="P28" s="2264" t="s">
        <v>740</v>
      </c>
      <c r="Q28" s="2265"/>
      <c r="R28" s="2266"/>
      <c r="S28" s="549"/>
      <c r="T28" s="550"/>
      <c r="U28" s="550"/>
      <c r="V28" s="550"/>
      <c r="W28" s="550"/>
      <c r="X28" s="550"/>
      <c r="Y28" s="551"/>
      <c r="Z28" s="549"/>
      <c r="AA28" s="550"/>
      <c r="AB28" s="550"/>
      <c r="AC28" s="550"/>
      <c r="AD28" s="550"/>
      <c r="AE28" s="550"/>
      <c r="AF28" s="551"/>
      <c r="AG28" s="549"/>
      <c r="AH28" s="550"/>
      <c r="AI28" s="550"/>
      <c r="AJ28" s="550"/>
      <c r="AK28" s="550"/>
      <c r="AL28" s="550"/>
      <c r="AM28" s="551"/>
      <c r="AN28" s="549"/>
      <c r="AO28" s="550"/>
      <c r="AP28" s="550"/>
      <c r="AQ28" s="550"/>
      <c r="AR28" s="550"/>
      <c r="AS28" s="550"/>
      <c r="AT28" s="551"/>
      <c r="AU28" s="549"/>
      <c r="AV28" s="550"/>
      <c r="AW28" s="550"/>
      <c r="AX28" s="2267"/>
      <c r="AY28" s="2268"/>
      <c r="AZ28" s="2269"/>
      <c r="BA28" s="2270"/>
      <c r="BB28" s="2118"/>
      <c r="BC28" s="2119"/>
      <c r="BD28" s="2119"/>
      <c r="BE28" s="2119"/>
      <c r="BF28" s="2120"/>
    </row>
    <row r="29" spans="2:58" ht="20.25" customHeight="1" x14ac:dyDescent="0.15">
      <c r="B29" s="2180"/>
      <c r="C29" s="2053"/>
      <c r="D29" s="2062"/>
      <c r="E29" s="2054"/>
      <c r="F29" s="552"/>
      <c r="G29" s="2191"/>
      <c r="H29" s="2438"/>
      <c r="I29" s="2439"/>
      <c r="J29" s="2439"/>
      <c r="K29" s="2440"/>
      <c r="L29" s="2201"/>
      <c r="M29" s="2202"/>
      <c r="N29" s="2202"/>
      <c r="O29" s="2203"/>
      <c r="P29" s="2238" t="s">
        <v>741</v>
      </c>
      <c r="Q29" s="2239"/>
      <c r="R29" s="2240"/>
      <c r="S29" s="553" t="str">
        <f>IF(S28="","",VLOOKUP(S28,'[1]シフト記号表（勤務時間帯）'!$C$6:$K$35,9,FALSE))</f>
        <v/>
      </c>
      <c r="T29" s="554" t="str">
        <f>IF(T28="","",VLOOKUP(T28,'[1]シフト記号表（勤務時間帯）'!$C$6:$K$35,9,FALSE))</f>
        <v/>
      </c>
      <c r="U29" s="554" t="str">
        <f>IF(U28="","",VLOOKUP(U28,'[1]シフト記号表（勤務時間帯）'!$C$6:$K$35,9,FALSE))</f>
        <v/>
      </c>
      <c r="V29" s="554" t="str">
        <f>IF(V28="","",VLOOKUP(V28,'[1]シフト記号表（勤務時間帯）'!$C$6:$K$35,9,FALSE))</f>
        <v/>
      </c>
      <c r="W29" s="554" t="str">
        <f>IF(W28="","",VLOOKUP(W28,'[1]シフト記号表（勤務時間帯）'!$C$6:$K$35,9,FALSE))</f>
        <v/>
      </c>
      <c r="X29" s="554" t="str">
        <f>IF(X28="","",VLOOKUP(X28,'[1]シフト記号表（勤務時間帯）'!$C$6:$K$35,9,FALSE))</f>
        <v/>
      </c>
      <c r="Y29" s="555" t="str">
        <f>IF(Y28="","",VLOOKUP(Y28,'[1]シフト記号表（勤務時間帯）'!$C$6:$K$35,9,FALSE))</f>
        <v/>
      </c>
      <c r="Z29" s="553" t="str">
        <f>IF(Z28="","",VLOOKUP(Z28,'[1]シフト記号表（勤務時間帯）'!$C$6:$K$35,9,FALSE))</f>
        <v/>
      </c>
      <c r="AA29" s="554" t="str">
        <f>IF(AA28="","",VLOOKUP(AA28,'[1]シフト記号表（勤務時間帯）'!$C$6:$K$35,9,FALSE))</f>
        <v/>
      </c>
      <c r="AB29" s="554" t="str">
        <f>IF(AB28="","",VLOOKUP(AB28,'[1]シフト記号表（勤務時間帯）'!$C$6:$K$35,9,FALSE))</f>
        <v/>
      </c>
      <c r="AC29" s="554" t="str">
        <f>IF(AC28="","",VLOOKUP(AC28,'[1]シフト記号表（勤務時間帯）'!$C$6:$K$35,9,FALSE))</f>
        <v/>
      </c>
      <c r="AD29" s="554" t="str">
        <f>IF(AD28="","",VLOOKUP(AD28,'[1]シフト記号表（勤務時間帯）'!$C$6:$K$35,9,FALSE))</f>
        <v/>
      </c>
      <c r="AE29" s="554" t="str">
        <f>IF(AE28="","",VLOOKUP(AE28,'[1]シフト記号表（勤務時間帯）'!$C$6:$K$35,9,FALSE))</f>
        <v/>
      </c>
      <c r="AF29" s="555" t="str">
        <f>IF(AF28="","",VLOOKUP(AF28,'[1]シフト記号表（勤務時間帯）'!$C$6:$K$35,9,FALSE))</f>
        <v/>
      </c>
      <c r="AG29" s="553" t="str">
        <f>IF(AG28="","",VLOOKUP(AG28,'[1]シフト記号表（勤務時間帯）'!$C$6:$K$35,9,FALSE))</f>
        <v/>
      </c>
      <c r="AH29" s="554" t="str">
        <f>IF(AH28="","",VLOOKUP(AH28,'[1]シフト記号表（勤務時間帯）'!$C$6:$K$35,9,FALSE))</f>
        <v/>
      </c>
      <c r="AI29" s="554" t="str">
        <f>IF(AI28="","",VLOOKUP(AI28,'[1]シフト記号表（勤務時間帯）'!$C$6:$K$35,9,FALSE))</f>
        <v/>
      </c>
      <c r="AJ29" s="554" t="str">
        <f>IF(AJ28="","",VLOOKUP(AJ28,'[1]シフト記号表（勤務時間帯）'!$C$6:$K$35,9,FALSE))</f>
        <v/>
      </c>
      <c r="AK29" s="554" t="str">
        <f>IF(AK28="","",VLOOKUP(AK28,'[1]シフト記号表（勤務時間帯）'!$C$6:$K$35,9,FALSE))</f>
        <v/>
      </c>
      <c r="AL29" s="554" t="str">
        <f>IF(AL28="","",VLOOKUP(AL28,'[1]シフト記号表（勤務時間帯）'!$C$6:$K$35,9,FALSE))</f>
        <v/>
      </c>
      <c r="AM29" s="555" t="str">
        <f>IF(AM28="","",VLOOKUP(AM28,'[1]シフト記号表（勤務時間帯）'!$C$6:$K$35,9,FALSE))</f>
        <v/>
      </c>
      <c r="AN29" s="553" t="str">
        <f>IF(AN28="","",VLOOKUP(AN28,'[1]シフト記号表（勤務時間帯）'!$C$6:$K$35,9,FALSE))</f>
        <v/>
      </c>
      <c r="AO29" s="554" t="str">
        <f>IF(AO28="","",VLOOKUP(AO28,'[1]シフト記号表（勤務時間帯）'!$C$6:$K$35,9,FALSE))</f>
        <v/>
      </c>
      <c r="AP29" s="554" t="str">
        <f>IF(AP28="","",VLOOKUP(AP28,'[1]シフト記号表（勤務時間帯）'!$C$6:$K$35,9,FALSE))</f>
        <v/>
      </c>
      <c r="AQ29" s="554" t="str">
        <f>IF(AQ28="","",VLOOKUP(AQ28,'[1]シフト記号表（勤務時間帯）'!$C$6:$K$35,9,FALSE))</f>
        <v/>
      </c>
      <c r="AR29" s="554" t="str">
        <f>IF(AR28="","",VLOOKUP(AR28,'[1]シフト記号表（勤務時間帯）'!$C$6:$K$35,9,FALSE))</f>
        <v/>
      </c>
      <c r="AS29" s="554" t="str">
        <f>IF(AS28="","",VLOOKUP(AS28,'[1]シフト記号表（勤務時間帯）'!$C$6:$K$35,9,FALSE))</f>
        <v/>
      </c>
      <c r="AT29" s="555" t="str">
        <f>IF(AT28="","",VLOOKUP(AT28,'[1]シフト記号表（勤務時間帯）'!$C$6:$K$35,9,FALSE))</f>
        <v/>
      </c>
      <c r="AU29" s="553" t="str">
        <f>IF(AU28="","",VLOOKUP(AU28,'[1]シフト記号表（勤務時間帯）'!$C$6:$K$35,9,FALSE))</f>
        <v/>
      </c>
      <c r="AV29" s="554" t="str">
        <f>IF(AV28="","",VLOOKUP(AV28,'[1]シフト記号表（勤務時間帯）'!$C$6:$K$35,9,FALSE))</f>
        <v/>
      </c>
      <c r="AW29" s="554" t="str">
        <f>IF(AW28="","",VLOOKUP(AW28,'[1]シフト記号表（勤務時間帯）'!$C$6:$K$35,9,FALSE))</f>
        <v/>
      </c>
      <c r="AX29" s="2241">
        <f>IF($BB$3="４週",SUM(S29:AT29),IF($BB$3="暦月",SUM(S29:AW29),""))</f>
        <v>0</v>
      </c>
      <c r="AY29" s="2242"/>
      <c r="AZ29" s="2243">
        <f>IF($BB$3="４週",AX29/4,IF($BB$3="暦月",'様式1-10'!AX29/('様式1-10'!$BB$8/7),""))</f>
        <v>0</v>
      </c>
      <c r="BA29" s="2244"/>
      <c r="BB29" s="2043"/>
      <c r="BC29" s="2044"/>
      <c r="BD29" s="2044"/>
      <c r="BE29" s="2044"/>
      <c r="BF29" s="2045"/>
    </row>
    <row r="30" spans="2:58" ht="20.25" customHeight="1" x14ac:dyDescent="0.15">
      <c r="B30" s="2180"/>
      <c r="C30" s="2135"/>
      <c r="D30" s="2140"/>
      <c r="E30" s="2136"/>
      <c r="F30" s="552">
        <f>C28</f>
        <v>0</v>
      </c>
      <c r="G30" s="2256"/>
      <c r="H30" s="2438"/>
      <c r="I30" s="2439"/>
      <c r="J30" s="2439"/>
      <c r="K30" s="2440"/>
      <c r="L30" s="2261"/>
      <c r="M30" s="2262"/>
      <c r="N30" s="2262"/>
      <c r="O30" s="2263"/>
      <c r="P30" s="2245" t="s">
        <v>742</v>
      </c>
      <c r="Q30" s="2246"/>
      <c r="R30" s="2247"/>
      <c r="S30" s="557" t="str">
        <f>IF(S28="","",VLOOKUP(S28,'[1]シフト記号表（勤務時間帯）'!$C$6:$S$35,17,FALSE))</f>
        <v/>
      </c>
      <c r="T30" s="558" t="str">
        <f>IF(T28="","",VLOOKUP(T28,'[1]シフト記号表（勤務時間帯）'!$C$6:$S$35,17,FALSE))</f>
        <v/>
      </c>
      <c r="U30" s="558" t="str">
        <f>IF(U28="","",VLOOKUP(U28,'[1]シフト記号表（勤務時間帯）'!$C$6:$S$35,17,FALSE))</f>
        <v/>
      </c>
      <c r="V30" s="558" t="str">
        <f>IF(V28="","",VLOOKUP(V28,'[1]シフト記号表（勤務時間帯）'!$C$6:$S$35,17,FALSE))</f>
        <v/>
      </c>
      <c r="W30" s="558" t="str">
        <f>IF(W28="","",VLOOKUP(W28,'[1]シフト記号表（勤務時間帯）'!$C$6:$S$35,17,FALSE))</f>
        <v/>
      </c>
      <c r="X30" s="558" t="str">
        <f>IF(X28="","",VLOOKUP(X28,'[1]シフト記号表（勤務時間帯）'!$C$6:$S$35,17,FALSE))</f>
        <v/>
      </c>
      <c r="Y30" s="559" t="str">
        <f>IF(Y28="","",VLOOKUP(Y28,'[1]シフト記号表（勤務時間帯）'!$C$6:$S$35,17,FALSE))</f>
        <v/>
      </c>
      <c r="Z30" s="557" t="str">
        <f>IF(Z28="","",VLOOKUP(Z28,'[1]シフト記号表（勤務時間帯）'!$C$6:$S$35,17,FALSE))</f>
        <v/>
      </c>
      <c r="AA30" s="558" t="str">
        <f>IF(AA28="","",VLOOKUP(AA28,'[1]シフト記号表（勤務時間帯）'!$C$6:$S$35,17,FALSE))</f>
        <v/>
      </c>
      <c r="AB30" s="558" t="str">
        <f>IF(AB28="","",VLOOKUP(AB28,'[1]シフト記号表（勤務時間帯）'!$C$6:$S$35,17,FALSE))</f>
        <v/>
      </c>
      <c r="AC30" s="558" t="str">
        <f>IF(AC28="","",VLOOKUP(AC28,'[1]シフト記号表（勤務時間帯）'!$C$6:$S$35,17,FALSE))</f>
        <v/>
      </c>
      <c r="AD30" s="558" t="str">
        <f>IF(AD28="","",VLOOKUP(AD28,'[1]シフト記号表（勤務時間帯）'!$C$6:$S$35,17,FALSE))</f>
        <v/>
      </c>
      <c r="AE30" s="558" t="str">
        <f>IF(AE28="","",VLOOKUP(AE28,'[1]シフト記号表（勤務時間帯）'!$C$6:$S$35,17,FALSE))</f>
        <v/>
      </c>
      <c r="AF30" s="559" t="str">
        <f>IF(AF28="","",VLOOKUP(AF28,'[1]シフト記号表（勤務時間帯）'!$C$6:$S$35,17,FALSE))</f>
        <v/>
      </c>
      <c r="AG30" s="557" t="str">
        <f>IF(AG28="","",VLOOKUP(AG28,'[1]シフト記号表（勤務時間帯）'!$C$6:$S$35,17,FALSE))</f>
        <v/>
      </c>
      <c r="AH30" s="558" t="str">
        <f>IF(AH28="","",VLOOKUP(AH28,'[1]シフト記号表（勤務時間帯）'!$C$6:$S$35,17,FALSE))</f>
        <v/>
      </c>
      <c r="AI30" s="558" t="str">
        <f>IF(AI28="","",VLOOKUP(AI28,'[1]シフト記号表（勤務時間帯）'!$C$6:$S$35,17,FALSE))</f>
        <v/>
      </c>
      <c r="AJ30" s="558" t="str">
        <f>IF(AJ28="","",VLOOKUP(AJ28,'[1]シフト記号表（勤務時間帯）'!$C$6:$S$35,17,FALSE))</f>
        <v/>
      </c>
      <c r="AK30" s="558" t="str">
        <f>IF(AK28="","",VLOOKUP(AK28,'[1]シフト記号表（勤務時間帯）'!$C$6:$S$35,17,FALSE))</f>
        <v/>
      </c>
      <c r="AL30" s="558" t="str">
        <f>IF(AL28="","",VLOOKUP(AL28,'[1]シフト記号表（勤務時間帯）'!$C$6:$S$35,17,FALSE))</f>
        <v/>
      </c>
      <c r="AM30" s="559" t="str">
        <f>IF(AM28="","",VLOOKUP(AM28,'[1]シフト記号表（勤務時間帯）'!$C$6:$S$35,17,FALSE))</f>
        <v/>
      </c>
      <c r="AN30" s="557" t="str">
        <f>IF(AN28="","",VLOOKUP(AN28,'[1]シフト記号表（勤務時間帯）'!$C$6:$S$35,17,FALSE))</f>
        <v/>
      </c>
      <c r="AO30" s="558" t="str">
        <f>IF(AO28="","",VLOOKUP(AO28,'[1]シフト記号表（勤務時間帯）'!$C$6:$S$35,17,FALSE))</f>
        <v/>
      </c>
      <c r="AP30" s="558" t="str">
        <f>IF(AP28="","",VLOOKUP(AP28,'[1]シフト記号表（勤務時間帯）'!$C$6:$S$35,17,FALSE))</f>
        <v/>
      </c>
      <c r="AQ30" s="558" t="str">
        <f>IF(AQ28="","",VLOOKUP(AQ28,'[1]シフト記号表（勤務時間帯）'!$C$6:$S$35,17,FALSE))</f>
        <v/>
      </c>
      <c r="AR30" s="558" t="str">
        <f>IF(AR28="","",VLOOKUP(AR28,'[1]シフト記号表（勤務時間帯）'!$C$6:$S$35,17,FALSE))</f>
        <v/>
      </c>
      <c r="AS30" s="558" t="str">
        <f>IF(AS28="","",VLOOKUP(AS28,'[1]シフト記号表（勤務時間帯）'!$C$6:$S$35,17,FALSE))</f>
        <v/>
      </c>
      <c r="AT30" s="559" t="str">
        <f>IF(AT28="","",VLOOKUP(AT28,'[1]シフト記号表（勤務時間帯）'!$C$6:$S$35,17,FALSE))</f>
        <v/>
      </c>
      <c r="AU30" s="557" t="str">
        <f>IF(AU28="","",VLOOKUP(AU28,'[1]シフト記号表（勤務時間帯）'!$C$6:$S$35,17,FALSE))</f>
        <v/>
      </c>
      <c r="AV30" s="558" t="str">
        <f>IF(AV28="","",VLOOKUP(AV28,'[1]シフト記号表（勤務時間帯）'!$C$6:$S$35,17,FALSE))</f>
        <v/>
      </c>
      <c r="AW30" s="558" t="str">
        <f>IF(AW28="","",VLOOKUP(AW28,'[1]シフト記号表（勤務時間帯）'!$C$6:$S$35,17,FALSE))</f>
        <v/>
      </c>
      <c r="AX30" s="2248">
        <f>IF($BB$3="４週",SUM(S30:AT30),IF($BB$3="暦月",SUM(S30:AW30),""))</f>
        <v>0</v>
      </c>
      <c r="AY30" s="2249"/>
      <c r="AZ30" s="2250">
        <f>IF($BB$3="４週",AX30/4,IF($BB$3="暦月",'様式1-10'!AX30/('様式1-10'!$BB$8/7),""))</f>
        <v>0</v>
      </c>
      <c r="BA30" s="2251"/>
      <c r="BB30" s="2129"/>
      <c r="BC30" s="2130"/>
      <c r="BD30" s="2130"/>
      <c r="BE30" s="2130"/>
      <c r="BF30" s="2131"/>
    </row>
    <row r="31" spans="2:58" ht="20.25" customHeight="1" x14ac:dyDescent="0.15">
      <c r="B31" s="2180">
        <f>B28+1</f>
        <v>4</v>
      </c>
      <c r="C31" s="2121"/>
      <c r="D31" s="2126"/>
      <c r="E31" s="2122"/>
      <c r="F31" s="560"/>
      <c r="G31" s="2255"/>
      <c r="H31" s="2441"/>
      <c r="I31" s="2439"/>
      <c r="J31" s="2439"/>
      <c r="K31" s="2440"/>
      <c r="L31" s="2258"/>
      <c r="M31" s="2259"/>
      <c r="N31" s="2259"/>
      <c r="O31" s="2260"/>
      <c r="P31" s="2264" t="s">
        <v>740</v>
      </c>
      <c r="Q31" s="2265"/>
      <c r="R31" s="2266"/>
      <c r="S31" s="549"/>
      <c r="T31" s="550"/>
      <c r="U31" s="550"/>
      <c r="V31" s="550"/>
      <c r="W31" s="550"/>
      <c r="X31" s="550"/>
      <c r="Y31" s="551"/>
      <c r="Z31" s="549"/>
      <c r="AA31" s="550"/>
      <c r="AB31" s="550"/>
      <c r="AC31" s="550"/>
      <c r="AD31" s="550"/>
      <c r="AE31" s="550"/>
      <c r="AF31" s="551"/>
      <c r="AG31" s="549"/>
      <c r="AH31" s="550"/>
      <c r="AI31" s="550"/>
      <c r="AJ31" s="550"/>
      <c r="AK31" s="550"/>
      <c r="AL31" s="550"/>
      <c r="AM31" s="551"/>
      <c r="AN31" s="549"/>
      <c r="AO31" s="550"/>
      <c r="AP31" s="550"/>
      <c r="AQ31" s="550"/>
      <c r="AR31" s="550"/>
      <c r="AS31" s="550"/>
      <c r="AT31" s="551"/>
      <c r="AU31" s="549"/>
      <c r="AV31" s="550"/>
      <c r="AW31" s="550"/>
      <c r="AX31" s="2267"/>
      <c r="AY31" s="2268"/>
      <c r="AZ31" s="2269"/>
      <c r="BA31" s="2270"/>
      <c r="BB31" s="2118"/>
      <c r="BC31" s="2119"/>
      <c r="BD31" s="2119"/>
      <c r="BE31" s="2119"/>
      <c r="BF31" s="2120"/>
    </row>
    <row r="32" spans="2:58" ht="20.25" customHeight="1" x14ac:dyDescent="0.15">
      <c r="B32" s="2180"/>
      <c r="C32" s="2053"/>
      <c r="D32" s="2062"/>
      <c r="E32" s="2054"/>
      <c r="F32" s="552"/>
      <c r="G32" s="2191"/>
      <c r="H32" s="2438"/>
      <c r="I32" s="2439"/>
      <c r="J32" s="2439"/>
      <c r="K32" s="2440"/>
      <c r="L32" s="2201"/>
      <c r="M32" s="2202"/>
      <c r="N32" s="2202"/>
      <c r="O32" s="2203"/>
      <c r="P32" s="2238" t="s">
        <v>741</v>
      </c>
      <c r="Q32" s="2239"/>
      <c r="R32" s="2240"/>
      <c r="S32" s="553" t="str">
        <f>IF(S31="","",VLOOKUP(S31,'[1]シフト記号表（勤務時間帯）'!$C$6:$K$35,9,FALSE))</f>
        <v/>
      </c>
      <c r="T32" s="554" t="str">
        <f>IF(T31="","",VLOOKUP(T31,'[1]シフト記号表（勤務時間帯）'!$C$6:$K$35,9,FALSE))</f>
        <v/>
      </c>
      <c r="U32" s="554" t="str">
        <f>IF(U31="","",VLOOKUP(U31,'[1]シフト記号表（勤務時間帯）'!$C$6:$K$35,9,FALSE))</f>
        <v/>
      </c>
      <c r="V32" s="554" t="str">
        <f>IF(V31="","",VLOOKUP(V31,'[1]シフト記号表（勤務時間帯）'!$C$6:$K$35,9,FALSE))</f>
        <v/>
      </c>
      <c r="W32" s="554" t="str">
        <f>IF(W31="","",VLOOKUP(W31,'[1]シフト記号表（勤務時間帯）'!$C$6:$K$35,9,FALSE))</f>
        <v/>
      </c>
      <c r="X32" s="554" t="str">
        <f>IF(X31="","",VLOOKUP(X31,'[1]シフト記号表（勤務時間帯）'!$C$6:$K$35,9,FALSE))</f>
        <v/>
      </c>
      <c r="Y32" s="555" t="str">
        <f>IF(Y31="","",VLOOKUP(Y31,'[1]シフト記号表（勤務時間帯）'!$C$6:$K$35,9,FALSE))</f>
        <v/>
      </c>
      <c r="Z32" s="553" t="str">
        <f>IF(Z31="","",VLOOKUP(Z31,'[1]シフト記号表（勤務時間帯）'!$C$6:$K$35,9,FALSE))</f>
        <v/>
      </c>
      <c r="AA32" s="554" t="str">
        <f>IF(AA31="","",VLOOKUP(AA31,'[1]シフト記号表（勤務時間帯）'!$C$6:$K$35,9,FALSE))</f>
        <v/>
      </c>
      <c r="AB32" s="554" t="str">
        <f>IF(AB31="","",VLOOKUP(AB31,'[1]シフト記号表（勤務時間帯）'!$C$6:$K$35,9,FALSE))</f>
        <v/>
      </c>
      <c r="AC32" s="554" t="str">
        <f>IF(AC31="","",VLOOKUP(AC31,'[1]シフト記号表（勤務時間帯）'!$C$6:$K$35,9,FALSE))</f>
        <v/>
      </c>
      <c r="AD32" s="554" t="str">
        <f>IF(AD31="","",VLOOKUP(AD31,'[1]シフト記号表（勤務時間帯）'!$C$6:$K$35,9,FALSE))</f>
        <v/>
      </c>
      <c r="AE32" s="554" t="str">
        <f>IF(AE31="","",VLOOKUP(AE31,'[1]シフト記号表（勤務時間帯）'!$C$6:$K$35,9,FALSE))</f>
        <v/>
      </c>
      <c r="AF32" s="555" t="str">
        <f>IF(AF31="","",VLOOKUP(AF31,'[1]シフト記号表（勤務時間帯）'!$C$6:$K$35,9,FALSE))</f>
        <v/>
      </c>
      <c r="AG32" s="553" t="str">
        <f>IF(AG31="","",VLOOKUP(AG31,'[1]シフト記号表（勤務時間帯）'!$C$6:$K$35,9,FALSE))</f>
        <v/>
      </c>
      <c r="AH32" s="554" t="str">
        <f>IF(AH31="","",VLOOKUP(AH31,'[1]シフト記号表（勤務時間帯）'!$C$6:$K$35,9,FALSE))</f>
        <v/>
      </c>
      <c r="AI32" s="554" t="str">
        <f>IF(AI31="","",VLOOKUP(AI31,'[1]シフト記号表（勤務時間帯）'!$C$6:$K$35,9,FALSE))</f>
        <v/>
      </c>
      <c r="AJ32" s="554" t="str">
        <f>IF(AJ31="","",VLOOKUP(AJ31,'[1]シフト記号表（勤務時間帯）'!$C$6:$K$35,9,FALSE))</f>
        <v/>
      </c>
      <c r="AK32" s="554" t="str">
        <f>IF(AK31="","",VLOOKUP(AK31,'[1]シフト記号表（勤務時間帯）'!$C$6:$K$35,9,FALSE))</f>
        <v/>
      </c>
      <c r="AL32" s="554" t="str">
        <f>IF(AL31="","",VLOOKUP(AL31,'[1]シフト記号表（勤務時間帯）'!$C$6:$K$35,9,FALSE))</f>
        <v/>
      </c>
      <c r="AM32" s="555" t="str">
        <f>IF(AM31="","",VLOOKUP(AM31,'[1]シフト記号表（勤務時間帯）'!$C$6:$K$35,9,FALSE))</f>
        <v/>
      </c>
      <c r="AN32" s="553" t="str">
        <f>IF(AN31="","",VLOOKUP(AN31,'[1]シフト記号表（勤務時間帯）'!$C$6:$K$35,9,FALSE))</f>
        <v/>
      </c>
      <c r="AO32" s="554" t="str">
        <f>IF(AO31="","",VLOOKUP(AO31,'[1]シフト記号表（勤務時間帯）'!$C$6:$K$35,9,FALSE))</f>
        <v/>
      </c>
      <c r="AP32" s="554" t="str">
        <f>IF(AP31="","",VLOOKUP(AP31,'[1]シフト記号表（勤務時間帯）'!$C$6:$K$35,9,FALSE))</f>
        <v/>
      </c>
      <c r="AQ32" s="554" t="str">
        <f>IF(AQ31="","",VLOOKUP(AQ31,'[1]シフト記号表（勤務時間帯）'!$C$6:$K$35,9,FALSE))</f>
        <v/>
      </c>
      <c r="AR32" s="554" t="str">
        <f>IF(AR31="","",VLOOKUP(AR31,'[1]シフト記号表（勤務時間帯）'!$C$6:$K$35,9,FALSE))</f>
        <v/>
      </c>
      <c r="AS32" s="554" t="str">
        <f>IF(AS31="","",VLOOKUP(AS31,'[1]シフト記号表（勤務時間帯）'!$C$6:$K$35,9,FALSE))</f>
        <v/>
      </c>
      <c r="AT32" s="555" t="str">
        <f>IF(AT31="","",VLOOKUP(AT31,'[1]シフト記号表（勤務時間帯）'!$C$6:$K$35,9,FALSE))</f>
        <v/>
      </c>
      <c r="AU32" s="553" t="str">
        <f>IF(AU31="","",VLOOKUP(AU31,'[1]シフト記号表（勤務時間帯）'!$C$6:$K$35,9,FALSE))</f>
        <v/>
      </c>
      <c r="AV32" s="554" t="str">
        <f>IF(AV31="","",VLOOKUP(AV31,'[1]シフト記号表（勤務時間帯）'!$C$6:$K$35,9,FALSE))</f>
        <v/>
      </c>
      <c r="AW32" s="554" t="str">
        <f>IF(AW31="","",VLOOKUP(AW31,'[1]シフト記号表（勤務時間帯）'!$C$6:$K$35,9,FALSE))</f>
        <v/>
      </c>
      <c r="AX32" s="2241">
        <f>IF($BB$3="４週",SUM(S32:AT32),IF($BB$3="暦月",SUM(S32:AW32),""))</f>
        <v>0</v>
      </c>
      <c r="AY32" s="2242"/>
      <c r="AZ32" s="2243">
        <f>IF($BB$3="４週",AX32/4,IF($BB$3="暦月",'様式1-10'!AX32/('様式1-10'!$BB$8/7),""))</f>
        <v>0</v>
      </c>
      <c r="BA32" s="2244"/>
      <c r="BB32" s="2043"/>
      <c r="BC32" s="2044"/>
      <c r="BD32" s="2044"/>
      <c r="BE32" s="2044"/>
      <c r="BF32" s="2045"/>
    </row>
    <row r="33" spans="2:58" ht="20.25" customHeight="1" x14ac:dyDescent="0.15">
      <c r="B33" s="2180"/>
      <c r="C33" s="2135"/>
      <c r="D33" s="2140"/>
      <c r="E33" s="2136"/>
      <c r="F33" s="552">
        <f>C31</f>
        <v>0</v>
      </c>
      <c r="G33" s="2256"/>
      <c r="H33" s="2438"/>
      <c r="I33" s="2439"/>
      <c r="J33" s="2439"/>
      <c r="K33" s="2440"/>
      <c r="L33" s="2261"/>
      <c r="M33" s="2262"/>
      <c r="N33" s="2262"/>
      <c r="O33" s="2263"/>
      <c r="P33" s="2245" t="s">
        <v>742</v>
      </c>
      <c r="Q33" s="2246"/>
      <c r="R33" s="2247"/>
      <c r="S33" s="557" t="str">
        <f>IF(S31="","",VLOOKUP(S31,'[1]シフト記号表（勤務時間帯）'!$C$6:$S$35,17,FALSE))</f>
        <v/>
      </c>
      <c r="T33" s="558" t="str">
        <f>IF(T31="","",VLOOKUP(T31,'[1]シフト記号表（勤務時間帯）'!$C$6:$S$35,17,FALSE))</f>
        <v/>
      </c>
      <c r="U33" s="558" t="str">
        <f>IF(U31="","",VLOOKUP(U31,'[1]シフト記号表（勤務時間帯）'!$C$6:$S$35,17,FALSE))</f>
        <v/>
      </c>
      <c r="V33" s="558" t="str">
        <f>IF(V31="","",VLOOKUP(V31,'[1]シフト記号表（勤務時間帯）'!$C$6:$S$35,17,FALSE))</f>
        <v/>
      </c>
      <c r="W33" s="558" t="str">
        <f>IF(W31="","",VLOOKUP(W31,'[1]シフト記号表（勤務時間帯）'!$C$6:$S$35,17,FALSE))</f>
        <v/>
      </c>
      <c r="X33" s="558" t="str">
        <f>IF(X31="","",VLOOKUP(X31,'[1]シフト記号表（勤務時間帯）'!$C$6:$S$35,17,FALSE))</f>
        <v/>
      </c>
      <c r="Y33" s="559" t="str">
        <f>IF(Y31="","",VLOOKUP(Y31,'[1]シフト記号表（勤務時間帯）'!$C$6:$S$35,17,FALSE))</f>
        <v/>
      </c>
      <c r="Z33" s="557" t="str">
        <f>IF(Z31="","",VLOOKUP(Z31,'[1]シフト記号表（勤務時間帯）'!$C$6:$S$35,17,FALSE))</f>
        <v/>
      </c>
      <c r="AA33" s="558" t="str">
        <f>IF(AA31="","",VLOOKUP(AA31,'[1]シフト記号表（勤務時間帯）'!$C$6:$S$35,17,FALSE))</f>
        <v/>
      </c>
      <c r="AB33" s="558" t="str">
        <f>IF(AB31="","",VLOOKUP(AB31,'[1]シフト記号表（勤務時間帯）'!$C$6:$S$35,17,FALSE))</f>
        <v/>
      </c>
      <c r="AC33" s="558" t="str">
        <f>IF(AC31="","",VLOOKUP(AC31,'[1]シフト記号表（勤務時間帯）'!$C$6:$S$35,17,FALSE))</f>
        <v/>
      </c>
      <c r="AD33" s="558" t="str">
        <f>IF(AD31="","",VLOOKUP(AD31,'[1]シフト記号表（勤務時間帯）'!$C$6:$S$35,17,FALSE))</f>
        <v/>
      </c>
      <c r="AE33" s="558" t="str">
        <f>IF(AE31="","",VLOOKUP(AE31,'[1]シフト記号表（勤務時間帯）'!$C$6:$S$35,17,FALSE))</f>
        <v/>
      </c>
      <c r="AF33" s="559" t="str">
        <f>IF(AF31="","",VLOOKUP(AF31,'[1]シフト記号表（勤務時間帯）'!$C$6:$S$35,17,FALSE))</f>
        <v/>
      </c>
      <c r="AG33" s="557" t="str">
        <f>IF(AG31="","",VLOOKUP(AG31,'[1]シフト記号表（勤務時間帯）'!$C$6:$S$35,17,FALSE))</f>
        <v/>
      </c>
      <c r="AH33" s="558" t="str">
        <f>IF(AH31="","",VLOOKUP(AH31,'[1]シフト記号表（勤務時間帯）'!$C$6:$S$35,17,FALSE))</f>
        <v/>
      </c>
      <c r="AI33" s="558" t="str">
        <f>IF(AI31="","",VLOOKUP(AI31,'[1]シフト記号表（勤務時間帯）'!$C$6:$S$35,17,FALSE))</f>
        <v/>
      </c>
      <c r="AJ33" s="558" t="str">
        <f>IF(AJ31="","",VLOOKUP(AJ31,'[1]シフト記号表（勤務時間帯）'!$C$6:$S$35,17,FALSE))</f>
        <v/>
      </c>
      <c r="AK33" s="558" t="str">
        <f>IF(AK31="","",VLOOKUP(AK31,'[1]シフト記号表（勤務時間帯）'!$C$6:$S$35,17,FALSE))</f>
        <v/>
      </c>
      <c r="AL33" s="558" t="str">
        <f>IF(AL31="","",VLOOKUP(AL31,'[1]シフト記号表（勤務時間帯）'!$C$6:$S$35,17,FALSE))</f>
        <v/>
      </c>
      <c r="AM33" s="559" t="str">
        <f>IF(AM31="","",VLOOKUP(AM31,'[1]シフト記号表（勤務時間帯）'!$C$6:$S$35,17,FALSE))</f>
        <v/>
      </c>
      <c r="AN33" s="557" t="str">
        <f>IF(AN31="","",VLOOKUP(AN31,'[1]シフト記号表（勤務時間帯）'!$C$6:$S$35,17,FALSE))</f>
        <v/>
      </c>
      <c r="AO33" s="558" t="str">
        <f>IF(AO31="","",VLOOKUP(AO31,'[1]シフト記号表（勤務時間帯）'!$C$6:$S$35,17,FALSE))</f>
        <v/>
      </c>
      <c r="AP33" s="558" t="str">
        <f>IF(AP31="","",VLOOKUP(AP31,'[1]シフト記号表（勤務時間帯）'!$C$6:$S$35,17,FALSE))</f>
        <v/>
      </c>
      <c r="AQ33" s="558" t="str">
        <f>IF(AQ31="","",VLOOKUP(AQ31,'[1]シフト記号表（勤務時間帯）'!$C$6:$S$35,17,FALSE))</f>
        <v/>
      </c>
      <c r="AR33" s="558" t="str">
        <f>IF(AR31="","",VLOOKUP(AR31,'[1]シフト記号表（勤務時間帯）'!$C$6:$S$35,17,FALSE))</f>
        <v/>
      </c>
      <c r="AS33" s="558" t="str">
        <f>IF(AS31="","",VLOOKUP(AS31,'[1]シフト記号表（勤務時間帯）'!$C$6:$S$35,17,FALSE))</f>
        <v/>
      </c>
      <c r="AT33" s="559" t="str">
        <f>IF(AT31="","",VLOOKUP(AT31,'[1]シフト記号表（勤務時間帯）'!$C$6:$S$35,17,FALSE))</f>
        <v/>
      </c>
      <c r="AU33" s="557" t="str">
        <f>IF(AU31="","",VLOOKUP(AU31,'[1]シフト記号表（勤務時間帯）'!$C$6:$S$35,17,FALSE))</f>
        <v/>
      </c>
      <c r="AV33" s="558" t="str">
        <f>IF(AV31="","",VLOOKUP(AV31,'[1]シフト記号表（勤務時間帯）'!$C$6:$S$35,17,FALSE))</f>
        <v/>
      </c>
      <c r="AW33" s="558" t="str">
        <f>IF(AW31="","",VLOOKUP(AW31,'[1]シフト記号表（勤務時間帯）'!$C$6:$S$35,17,FALSE))</f>
        <v/>
      </c>
      <c r="AX33" s="2248">
        <f>IF($BB$3="４週",SUM(S33:AT33),IF($BB$3="暦月",SUM(S33:AW33),""))</f>
        <v>0</v>
      </c>
      <c r="AY33" s="2249"/>
      <c r="AZ33" s="2250">
        <f>IF($BB$3="４週",AX33/4,IF($BB$3="暦月",'様式1-10'!AX33/('様式1-10'!$BB$8/7),""))</f>
        <v>0</v>
      </c>
      <c r="BA33" s="2251"/>
      <c r="BB33" s="2129"/>
      <c r="BC33" s="2130"/>
      <c r="BD33" s="2130"/>
      <c r="BE33" s="2130"/>
      <c r="BF33" s="2131"/>
    </row>
    <row r="34" spans="2:58" ht="20.25" customHeight="1" x14ac:dyDescent="0.15">
      <c r="B34" s="2180">
        <f>B31+1</f>
        <v>5</v>
      </c>
      <c r="C34" s="2121"/>
      <c r="D34" s="2126"/>
      <c r="E34" s="2122"/>
      <c r="F34" s="560"/>
      <c r="G34" s="2255"/>
      <c r="H34" s="2441"/>
      <c r="I34" s="2439"/>
      <c r="J34" s="2439"/>
      <c r="K34" s="2440"/>
      <c r="L34" s="2258"/>
      <c r="M34" s="2259"/>
      <c r="N34" s="2259"/>
      <c r="O34" s="2260"/>
      <c r="P34" s="2264" t="s">
        <v>740</v>
      </c>
      <c r="Q34" s="2265"/>
      <c r="R34" s="2266"/>
      <c r="S34" s="549"/>
      <c r="T34" s="550"/>
      <c r="U34" s="550"/>
      <c r="V34" s="550"/>
      <c r="W34" s="550"/>
      <c r="X34" s="550"/>
      <c r="Y34" s="551"/>
      <c r="Z34" s="549"/>
      <c r="AA34" s="550"/>
      <c r="AB34" s="550"/>
      <c r="AC34" s="550"/>
      <c r="AD34" s="550"/>
      <c r="AE34" s="550"/>
      <c r="AF34" s="551"/>
      <c r="AG34" s="549"/>
      <c r="AH34" s="550"/>
      <c r="AI34" s="550"/>
      <c r="AJ34" s="550"/>
      <c r="AK34" s="550"/>
      <c r="AL34" s="550"/>
      <c r="AM34" s="551"/>
      <c r="AN34" s="549"/>
      <c r="AO34" s="550"/>
      <c r="AP34" s="550"/>
      <c r="AQ34" s="550"/>
      <c r="AR34" s="550"/>
      <c r="AS34" s="550"/>
      <c r="AT34" s="551"/>
      <c r="AU34" s="549"/>
      <c r="AV34" s="550"/>
      <c r="AW34" s="550"/>
      <c r="AX34" s="2267"/>
      <c r="AY34" s="2268"/>
      <c r="AZ34" s="2269"/>
      <c r="BA34" s="2270"/>
      <c r="BB34" s="2118"/>
      <c r="BC34" s="2119"/>
      <c r="BD34" s="2119"/>
      <c r="BE34" s="2119"/>
      <c r="BF34" s="2120"/>
    </row>
    <row r="35" spans="2:58" ht="20.25" customHeight="1" x14ac:dyDescent="0.15">
      <c r="B35" s="2180"/>
      <c r="C35" s="2053"/>
      <c r="D35" s="2062"/>
      <c r="E35" s="2054"/>
      <c r="F35" s="552"/>
      <c r="G35" s="2191"/>
      <c r="H35" s="2438"/>
      <c r="I35" s="2439"/>
      <c r="J35" s="2439"/>
      <c r="K35" s="2440"/>
      <c r="L35" s="2201"/>
      <c r="M35" s="2202"/>
      <c r="N35" s="2202"/>
      <c r="O35" s="2203"/>
      <c r="P35" s="2238" t="s">
        <v>741</v>
      </c>
      <c r="Q35" s="2239"/>
      <c r="R35" s="2240"/>
      <c r="S35" s="553" t="str">
        <f>IF(S34="","",VLOOKUP(S34,'[1]シフト記号表（勤務時間帯）'!$C$6:$K$35,9,FALSE))</f>
        <v/>
      </c>
      <c r="T35" s="554" t="str">
        <f>IF(T34="","",VLOOKUP(T34,'[1]シフト記号表（勤務時間帯）'!$C$6:$K$35,9,FALSE))</f>
        <v/>
      </c>
      <c r="U35" s="554" t="str">
        <f>IF(U34="","",VLOOKUP(U34,'[1]シフト記号表（勤務時間帯）'!$C$6:$K$35,9,FALSE))</f>
        <v/>
      </c>
      <c r="V35" s="554" t="str">
        <f>IF(V34="","",VLOOKUP(V34,'[1]シフト記号表（勤務時間帯）'!$C$6:$K$35,9,FALSE))</f>
        <v/>
      </c>
      <c r="W35" s="554" t="str">
        <f>IF(W34="","",VLOOKUP(W34,'[1]シフト記号表（勤務時間帯）'!$C$6:$K$35,9,FALSE))</f>
        <v/>
      </c>
      <c r="X35" s="554" t="str">
        <f>IF(X34="","",VLOOKUP(X34,'[1]シフト記号表（勤務時間帯）'!$C$6:$K$35,9,FALSE))</f>
        <v/>
      </c>
      <c r="Y35" s="555" t="str">
        <f>IF(Y34="","",VLOOKUP(Y34,'[1]シフト記号表（勤務時間帯）'!$C$6:$K$35,9,FALSE))</f>
        <v/>
      </c>
      <c r="Z35" s="553" t="str">
        <f>IF(Z34="","",VLOOKUP(Z34,'[1]シフト記号表（勤務時間帯）'!$C$6:$K$35,9,FALSE))</f>
        <v/>
      </c>
      <c r="AA35" s="554" t="str">
        <f>IF(AA34="","",VLOOKUP(AA34,'[1]シフト記号表（勤務時間帯）'!$C$6:$K$35,9,FALSE))</f>
        <v/>
      </c>
      <c r="AB35" s="554" t="str">
        <f>IF(AB34="","",VLOOKUP(AB34,'[1]シフト記号表（勤務時間帯）'!$C$6:$K$35,9,FALSE))</f>
        <v/>
      </c>
      <c r="AC35" s="554" t="str">
        <f>IF(AC34="","",VLOOKUP(AC34,'[1]シフト記号表（勤務時間帯）'!$C$6:$K$35,9,FALSE))</f>
        <v/>
      </c>
      <c r="AD35" s="554" t="str">
        <f>IF(AD34="","",VLOOKUP(AD34,'[1]シフト記号表（勤務時間帯）'!$C$6:$K$35,9,FALSE))</f>
        <v/>
      </c>
      <c r="AE35" s="554" t="str">
        <f>IF(AE34="","",VLOOKUP(AE34,'[1]シフト記号表（勤務時間帯）'!$C$6:$K$35,9,FALSE))</f>
        <v/>
      </c>
      <c r="AF35" s="555" t="str">
        <f>IF(AF34="","",VLOOKUP(AF34,'[1]シフト記号表（勤務時間帯）'!$C$6:$K$35,9,FALSE))</f>
        <v/>
      </c>
      <c r="AG35" s="553" t="str">
        <f>IF(AG34="","",VLOOKUP(AG34,'[1]シフト記号表（勤務時間帯）'!$C$6:$K$35,9,FALSE))</f>
        <v/>
      </c>
      <c r="AH35" s="554" t="str">
        <f>IF(AH34="","",VLOOKUP(AH34,'[1]シフト記号表（勤務時間帯）'!$C$6:$K$35,9,FALSE))</f>
        <v/>
      </c>
      <c r="AI35" s="554" t="str">
        <f>IF(AI34="","",VLOOKUP(AI34,'[1]シフト記号表（勤務時間帯）'!$C$6:$K$35,9,FALSE))</f>
        <v/>
      </c>
      <c r="AJ35" s="554" t="str">
        <f>IF(AJ34="","",VLOOKUP(AJ34,'[1]シフト記号表（勤務時間帯）'!$C$6:$K$35,9,FALSE))</f>
        <v/>
      </c>
      <c r="AK35" s="554" t="str">
        <f>IF(AK34="","",VLOOKUP(AK34,'[1]シフト記号表（勤務時間帯）'!$C$6:$K$35,9,FALSE))</f>
        <v/>
      </c>
      <c r="AL35" s="554" t="str">
        <f>IF(AL34="","",VLOOKUP(AL34,'[1]シフト記号表（勤務時間帯）'!$C$6:$K$35,9,FALSE))</f>
        <v/>
      </c>
      <c r="AM35" s="555" t="str">
        <f>IF(AM34="","",VLOOKUP(AM34,'[1]シフト記号表（勤務時間帯）'!$C$6:$K$35,9,FALSE))</f>
        <v/>
      </c>
      <c r="AN35" s="553" t="str">
        <f>IF(AN34="","",VLOOKUP(AN34,'[1]シフト記号表（勤務時間帯）'!$C$6:$K$35,9,FALSE))</f>
        <v/>
      </c>
      <c r="AO35" s="554" t="str">
        <f>IF(AO34="","",VLOOKUP(AO34,'[1]シフト記号表（勤務時間帯）'!$C$6:$K$35,9,FALSE))</f>
        <v/>
      </c>
      <c r="AP35" s="554" t="str">
        <f>IF(AP34="","",VLOOKUP(AP34,'[1]シフト記号表（勤務時間帯）'!$C$6:$K$35,9,FALSE))</f>
        <v/>
      </c>
      <c r="AQ35" s="554" t="str">
        <f>IF(AQ34="","",VLOOKUP(AQ34,'[1]シフト記号表（勤務時間帯）'!$C$6:$K$35,9,FALSE))</f>
        <v/>
      </c>
      <c r="AR35" s="554" t="str">
        <f>IF(AR34="","",VLOOKUP(AR34,'[1]シフト記号表（勤務時間帯）'!$C$6:$K$35,9,FALSE))</f>
        <v/>
      </c>
      <c r="AS35" s="554" t="str">
        <f>IF(AS34="","",VLOOKUP(AS34,'[1]シフト記号表（勤務時間帯）'!$C$6:$K$35,9,FALSE))</f>
        <v/>
      </c>
      <c r="AT35" s="555" t="str">
        <f>IF(AT34="","",VLOOKUP(AT34,'[1]シフト記号表（勤務時間帯）'!$C$6:$K$35,9,FALSE))</f>
        <v/>
      </c>
      <c r="AU35" s="553" t="str">
        <f>IF(AU34="","",VLOOKUP(AU34,'[1]シフト記号表（勤務時間帯）'!$C$6:$K$35,9,FALSE))</f>
        <v/>
      </c>
      <c r="AV35" s="554" t="str">
        <f>IF(AV34="","",VLOOKUP(AV34,'[1]シフト記号表（勤務時間帯）'!$C$6:$K$35,9,FALSE))</f>
        <v/>
      </c>
      <c r="AW35" s="554" t="str">
        <f>IF(AW34="","",VLOOKUP(AW34,'[1]シフト記号表（勤務時間帯）'!$C$6:$K$35,9,FALSE))</f>
        <v/>
      </c>
      <c r="AX35" s="2241">
        <f>IF($BB$3="４週",SUM(S35:AT35),IF($BB$3="暦月",SUM(S35:AW35),""))</f>
        <v>0</v>
      </c>
      <c r="AY35" s="2242"/>
      <c r="AZ35" s="2243">
        <f>IF($BB$3="４週",AX35/4,IF($BB$3="暦月",'様式1-10'!AX35/('様式1-10'!$BB$8/7),""))</f>
        <v>0</v>
      </c>
      <c r="BA35" s="2244"/>
      <c r="BB35" s="2043"/>
      <c r="BC35" s="2044"/>
      <c r="BD35" s="2044"/>
      <c r="BE35" s="2044"/>
      <c r="BF35" s="2045"/>
    </row>
    <row r="36" spans="2:58" ht="20.25" customHeight="1" x14ac:dyDescent="0.15">
      <c r="B36" s="2180"/>
      <c r="C36" s="2135"/>
      <c r="D36" s="2140"/>
      <c r="E36" s="2136"/>
      <c r="F36" s="552">
        <f>C34</f>
        <v>0</v>
      </c>
      <c r="G36" s="2256"/>
      <c r="H36" s="2438"/>
      <c r="I36" s="2439"/>
      <c r="J36" s="2439"/>
      <c r="K36" s="2440"/>
      <c r="L36" s="2261"/>
      <c r="M36" s="2262"/>
      <c r="N36" s="2262"/>
      <c r="O36" s="2263"/>
      <c r="P36" s="2245" t="s">
        <v>742</v>
      </c>
      <c r="Q36" s="2246"/>
      <c r="R36" s="2247"/>
      <c r="S36" s="557" t="str">
        <f>IF(S34="","",VLOOKUP(S34,'[1]シフト記号表（勤務時間帯）'!$C$6:$S$35,17,FALSE))</f>
        <v/>
      </c>
      <c r="T36" s="558" t="str">
        <f>IF(T34="","",VLOOKUP(T34,'[1]シフト記号表（勤務時間帯）'!$C$6:$S$35,17,FALSE))</f>
        <v/>
      </c>
      <c r="U36" s="558" t="str">
        <f>IF(U34="","",VLOOKUP(U34,'[1]シフト記号表（勤務時間帯）'!$C$6:$S$35,17,FALSE))</f>
        <v/>
      </c>
      <c r="V36" s="558" t="str">
        <f>IF(V34="","",VLOOKUP(V34,'[1]シフト記号表（勤務時間帯）'!$C$6:$S$35,17,FALSE))</f>
        <v/>
      </c>
      <c r="W36" s="558" t="str">
        <f>IF(W34="","",VLOOKUP(W34,'[1]シフト記号表（勤務時間帯）'!$C$6:$S$35,17,FALSE))</f>
        <v/>
      </c>
      <c r="X36" s="558" t="str">
        <f>IF(X34="","",VLOOKUP(X34,'[1]シフト記号表（勤務時間帯）'!$C$6:$S$35,17,FALSE))</f>
        <v/>
      </c>
      <c r="Y36" s="559" t="str">
        <f>IF(Y34="","",VLOOKUP(Y34,'[1]シフト記号表（勤務時間帯）'!$C$6:$S$35,17,FALSE))</f>
        <v/>
      </c>
      <c r="Z36" s="557" t="str">
        <f>IF(Z34="","",VLOOKUP(Z34,'[1]シフト記号表（勤務時間帯）'!$C$6:$S$35,17,FALSE))</f>
        <v/>
      </c>
      <c r="AA36" s="558" t="str">
        <f>IF(AA34="","",VLOOKUP(AA34,'[1]シフト記号表（勤務時間帯）'!$C$6:$S$35,17,FALSE))</f>
        <v/>
      </c>
      <c r="AB36" s="558" t="str">
        <f>IF(AB34="","",VLOOKUP(AB34,'[1]シフト記号表（勤務時間帯）'!$C$6:$S$35,17,FALSE))</f>
        <v/>
      </c>
      <c r="AC36" s="558" t="str">
        <f>IF(AC34="","",VLOOKUP(AC34,'[1]シフト記号表（勤務時間帯）'!$C$6:$S$35,17,FALSE))</f>
        <v/>
      </c>
      <c r="AD36" s="558" t="str">
        <f>IF(AD34="","",VLOOKUP(AD34,'[1]シフト記号表（勤務時間帯）'!$C$6:$S$35,17,FALSE))</f>
        <v/>
      </c>
      <c r="AE36" s="558" t="str">
        <f>IF(AE34="","",VLOOKUP(AE34,'[1]シフト記号表（勤務時間帯）'!$C$6:$S$35,17,FALSE))</f>
        <v/>
      </c>
      <c r="AF36" s="559" t="str">
        <f>IF(AF34="","",VLOOKUP(AF34,'[1]シフト記号表（勤務時間帯）'!$C$6:$S$35,17,FALSE))</f>
        <v/>
      </c>
      <c r="AG36" s="557" t="str">
        <f>IF(AG34="","",VLOOKUP(AG34,'[1]シフト記号表（勤務時間帯）'!$C$6:$S$35,17,FALSE))</f>
        <v/>
      </c>
      <c r="AH36" s="558" t="str">
        <f>IF(AH34="","",VLOOKUP(AH34,'[1]シフト記号表（勤務時間帯）'!$C$6:$S$35,17,FALSE))</f>
        <v/>
      </c>
      <c r="AI36" s="558" t="str">
        <f>IF(AI34="","",VLOOKUP(AI34,'[1]シフト記号表（勤務時間帯）'!$C$6:$S$35,17,FALSE))</f>
        <v/>
      </c>
      <c r="AJ36" s="558" t="str">
        <f>IF(AJ34="","",VLOOKUP(AJ34,'[1]シフト記号表（勤務時間帯）'!$C$6:$S$35,17,FALSE))</f>
        <v/>
      </c>
      <c r="AK36" s="558" t="str">
        <f>IF(AK34="","",VLOOKUP(AK34,'[1]シフト記号表（勤務時間帯）'!$C$6:$S$35,17,FALSE))</f>
        <v/>
      </c>
      <c r="AL36" s="558" t="str">
        <f>IF(AL34="","",VLOOKUP(AL34,'[1]シフト記号表（勤務時間帯）'!$C$6:$S$35,17,FALSE))</f>
        <v/>
      </c>
      <c r="AM36" s="559" t="str">
        <f>IF(AM34="","",VLOOKUP(AM34,'[1]シフト記号表（勤務時間帯）'!$C$6:$S$35,17,FALSE))</f>
        <v/>
      </c>
      <c r="AN36" s="557" t="str">
        <f>IF(AN34="","",VLOOKUP(AN34,'[1]シフト記号表（勤務時間帯）'!$C$6:$S$35,17,FALSE))</f>
        <v/>
      </c>
      <c r="AO36" s="558" t="str">
        <f>IF(AO34="","",VLOOKUP(AO34,'[1]シフト記号表（勤務時間帯）'!$C$6:$S$35,17,FALSE))</f>
        <v/>
      </c>
      <c r="AP36" s="558" t="str">
        <f>IF(AP34="","",VLOOKUP(AP34,'[1]シフト記号表（勤務時間帯）'!$C$6:$S$35,17,FALSE))</f>
        <v/>
      </c>
      <c r="AQ36" s="558" t="str">
        <f>IF(AQ34="","",VLOOKUP(AQ34,'[1]シフト記号表（勤務時間帯）'!$C$6:$S$35,17,FALSE))</f>
        <v/>
      </c>
      <c r="AR36" s="558" t="str">
        <f>IF(AR34="","",VLOOKUP(AR34,'[1]シフト記号表（勤務時間帯）'!$C$6:$S$35,17,FALSE))</f>
        <v/>
      </c>
      <c r="AS36" s="558" t="str">
        <f>IF(AS34="","",VLOOKUP(AS34,'[1]シフト記号表（勤務時間帯）'!$C$6:$S$35,17,FALSE))</f>
        <v/>
      </c>
      <c r="AT36" s="559" t="str">
        <f>IF(AT34="","",VLOOKUP(AT34,'[1]シフト記号表（勤務時間帯）'!$C$6:$S$35,17,FALSE))</f>
        <v/>
      </c>
      <c r="AU36" s="557" t="str">
        <f>IF(AU34="","",VLOOKUP(AU34,'[1]シフト記号表（勤務時間帯）'!$C$6:$S$35,17,FALSE))</f>
        <v/>
      </c>
      <c r="AV36" s="558" t="str">
        <f>IF(AV34="","",VLOOKUP(AV34,'[1]シフト記号表（勤務時間帯）'!$C$6:$S$35,17,FALSE))</f>
        <v/>
      </c>
      <c r="AW36" s="558" t="str">
        <f>IF(AW34="","",VLOOKUP(AW34,'[1]シフト記号表（勤務時間帯）'!$C$6:$S$35,17,FALSE))</f>
        <v/>
      </c>
      <c r="AX36" s="2248">
        <f>IF($BB$3="４週",SUM(S36:AT36),IF($BB$3="暦月",SUM(S36:AW36),""))</f>
        <v>0</v>
      </c>
      <c r="AY36" s="2249"/>
      <c r="AZ36" s="2250">
        <f>IF($BB$3="４週",AX36/4,IF($BB$3="暦月",'様式1-10'!AX36/('様式1-10'!$BB$8/7),""))</f>
        <v>0</v>
      </c>
      <c r="BA36" s="2251"/>
      <c r="BB36" s="2129"/>
      <c r="BC36" s="2130"/>
      <c r="BD36" s="2130"/>
      <c r="BE36" s="2130"/>
      <c r="BF36" s="2131"/>
    </row>
    <row r="37" spans="2:58" ht="20.25" customHeight="1" x14ac:dyDescent="0.15">
      <c r="B37" s="2180">
        <f>B34+1</f>
        <v>6</v>
      </c>
      <c r="C37" s="2121"/>
      <c r="D37" s="2126"/>
      <c r="E37" s="2122"/>
      <c r="F37" s="560"/>
      <c r="G37" s="2255"/>
      <c r="H37" s="2441"/>
      <c r="I37" s="2439"/>
      <c r="J37" s="2439"/>
      <c r="K37" s="2440"/>
      <c r="L37" s="2258"/>
      <c r="M37" s="2259"/>
      <c r="N37" s="2259"/>
      <c r="O37" s="2260"/>
      <c r="P37" s="2264" t="s">
        <v>740</v>
      </c>
      <c r="Q37" s="2265"/>
      <c r="R37" s="2266"/>
      <c r="S37" s="549"/>
      <c r="T37" s="550"/>
      <c r="U37" s="550"/>
      <c r="V37" s="550"/>
      <c r="W37" s="550"/>
      <c r="X37" s="550"/>
      <c r="Y37" s="551"/>
      <c r="Z37" s="549"/>
      <c r="AA37" s="550"/>
      <c r="AB37" s="550"/>
      <c r="AC37" s="550"/>
      <c r="AD37" s="550"/>
      <c r="AE37" s="550"/>
      <c r="AF37" s="551"/>
      <c r="AG37" s="549"/>
      <c r="AH37" s="550"/>
      <c r="AI37" s="550"/>
      <c r="AJ37" s="550"/>
      <c r="AK37" s="550"/>
      <c r="AL37" s="550"/>
      <c r="AM37" s="551"/>
      <c r="AN37" s="549"/>
      <c r="AO37" s="550"/>
      <c r="AP37" s="550"/>
      <c r="AQ37" s="550"/>
      <c r="AR37" s="550"/>
      <c r="AS37" s="550"/>
      <c r="AT37" s="551"/>
      <c r="AU37" s="549"/>
      <c r="AV37" s="550"/>
      <c r="AW37" s="550"/>
      <c r="AX37" s="2267"/>
      <c r="AY37" s="2268"/>
      <c r="AZ37" s="2269"/>
      <c r="BA37" s="2270"/>
      <c r="BB37" s="2118"/>
      <c r="BC37" s="2119"/>
      <c r="BD37" s="2119"/>
      <c r="BE37" s="2119"/>
      <c r="BF37" s="2120"/>
    </row>
    <row r="38" spans="2:58" ht="20.25" customHeight="1" x14ac:dyDescent="0.15">
      <c r="B38" s="2180"/>
      <c r="C38" s="2053"/>
      <c r="D38" s="2062"/>
      <c r="E38" s="2054"/>
      <c r="F38" s="552"/>
      <c r="G38" s="2191"/>
      <c r="H38" s="2438"/>
      <c r="I38" s="2439"/>
      <c r="J38" s="2439"/>
      <c r="K38" s="2440"/>
      <c r="L38" s="2201"/>
      <c r="M38" s="2202"/>
      <c r="N38" s="2202"/>
      <c r="O38" s="2203"/>
      <c r="P38" s="2238" t="s">
        <v>741</v>
      </c>
      <c r="Q38" s="2239"/>
      <c r="R38" s="2240"/>
      <c r="S38" s="553" t="str">
        <f>IF(S37="","",VLOOKUP(S37,'[1]シフト記号表（勤務時間帯）'!$C$6:$K$35,9,FALSE))</f>
        <v/>
      </c>
      <c r="T38" s="554" t="str">
        <f>IF(T37="","",VLOOKUP(T37,'[1]シフト記号表（勤務時間帯）'!$C$6:$K$35,9,FALSE))</f>
        <v/>
      </c>
      <c r="U38" s="554" t="str">
        <f>IF(U37="","",VLOOKUP(U37,'[1]シフト記号表（勤務時間帯）'!$C$6:$K$35,9,FALSE))</f>
        <v/>
      </c>
      <c r="V38" s="554" t="str">
        <f>IF(V37="","",VLOOKUP(V37,'[1]シフト記号表（勤務時間帯）'!$C$6:$K$35,9,FALSE))</f>
        <v/>
      </c>
      <c r="W38" s="554" t="str">
        <f>IF(W37="","",VLOOKUP(W37,'[1]シフト記号表（勤務時間帯）'!$C$6:$K$35,9,FALSE))</f>
        <v/>
      </c>
      <c r="X38" s="554" t="str">
        <f>IF(X37="","",VLOOKUP(X37,'[1]シフト記号表（勤務時間帯）'!$C$6:$K$35,9,FALSE))</f>
        <v/>
      </c>
      <c r="Y38" s="555" t="str">
        <f>IF(Y37="","",VLOOKUP(Y37,'[1]シフト記号表（勤務時間帯）'!$C$6:$K$35,9,FALSE))</f>
        <v/>
      </c>
      <c r="Z38" s="553" t="str">
        <f>IF(Z37="","",VLOOKUP(Z37,'[1]シフト記号表（勤務時間帯）'!$C$6:$K$35,9,FALSE))</f>
        <v/>
      </c>
      <c r="AA38" s="554" t="str">
        <f>IF(AA37="","",VLOOKUP(AA37,'[1]シフト記号表（勤務時間帯）'!$C$6:$K$35,9,FALSE))</f>
        <v/>
      </c>
      <c r="AB38" s="554" t="str">
        <f>IF(AB37="","",VLOOKUP(AB37,'[1]シフト記号表（勤務時間帯）'!$C$6:$K$35,9,FALSE))</f>
        <v/>
      </c>
      <c r="AC38" s="554" t="str">
        <f>IF(AC37="","",VLOOKUP(AC37,'[1]シフト記号表（勤務時間帯）'!$C$6:$K$35,9,FALSE))</f>
        <v/>
      </c>
      <c r="AD38" s="554" t="str">
        <f>IF(AD37="","",VLOOKUP(AD37,'[1]シフト記号表（勤務時間帯）'!$C$6:$K$35,9,FALSE))</f>
        <v/>
      </c>
      <c r="AE38" s="554" t="str">
        <f>IF(AE37="","",VLOOKUP(AE37,'[1]シフト記号表（勤務時間帯）'!$C$6:$K$35,9,FALSE))</f>
        <v/>
      </c>
      <c r="AF38" s="555" t="str">
        <f>IF(AF37="","",VLOOKUP(AF37,'[1]シフト記号表（勤務時間帯）'!$C$6:$K$35,9,FALSE))</f>
        <v/>
      </c>
      <c r="AG38" s="553" t="str">
        <f>IF(AG37="","",VLOOKUP(AG37,'[1]シフト記号表（勤務時間帯）'!$C$6:$K$35,9,FALSE))</f>
        <v/>
      </c>
      <c r="AH38" s="554" t="str">
        <f>IF(AH37="","",VLOOKUP(AH37,'[1]シフト記号表（勤務時間帯）'!$C$6:$K$35,9,FALSE))</f>
        <v/>
      </c>
      <c r="AI38" s="554" t="str">
        <f>IF(AI37="","",VLOOKUP(AI37,'[1]シフト記号表（勤務時間帯）'!$C$6:$K$35,9,FALSE))</f>
        <v/>
      </c>
      <c r="AJ38" s="554" t="str">
        <f>IF(AJ37="","",VLOOKUP(AJ37,'[1]シフト記号表（勤務時間帯）'!$C$6:$K$35,9,FALSE))</f>
        <v/>
      </c>
      <c r="AK38" s="554" t="str">
        <f>IF(AK37="","",VLOOKUP(AK37,'[1]シフト記号表（勤務時間帯）'!$C$6:$K$35,9,FALSE))</f>
        <v/>
      </c>
      <c r="AL38" s="554" t="str">
        <f>IF(AL37="","",VLOOKUP(AL37,'[1]シフト記号表（勤務時間帯）'!$C$6:$K$35,9,FALSE))</f>
        <v/>
      </c>
      <c r="AM38" s="555" t="str">
        <f>IF(AM37="","",VLOOKUP(AM37,'[1]シフト記号表（勤務時間帯）'!$C$6:$K$35,9,FALSE))</f>
        <v/>
      </c>
      <c r="AN38" s="553" t="str">
        <f>IF(AN37="","",VLOOKUP(AN37,'[1]シフト記号表（勤務時間帯）'!$C$6:$K$35,9,FALSE))</f>
        <v/>
      </c>
      <c r="AO38" s="554" t="str">
        <f>IF(AO37="","",VLOOKUP(AO37,'[1]シフト記号表（勤務時間帯）'!$C$6:$K$35,9,FALSE))</f>
        <v/>
      </c>
      <c r="AP38" s="554" t="str">
        <f>IF(AP37="","",VLOOKUP(AP37,'[1]シフト記号表（勤務時間帯）'!$C$6:$K$35,9,FALSE))</f>
        <v/>
      </c>
      <c r="AQ38" s="554" t="str">
        <f>IF(AQ37="","",VLOOKUP(AQ37,'[1]シフト記号表（勤務時間帯）'!$C$6:$K$35,9,FALSE))</f>
        <v/>
      </c>
      <c r="AR38" s="554" t="str">
        <f>IF(AR37="","",VLOOKUP(AR37,'[1]シフト記号表（勤務時間帯）'!$C$6:$K$35,9,FALSE))</f>
        <v/>
      </c>
      <c r="AS38" s="554" t="str">
        <f>IF(AS37="","",VLOOKUP(AS37,'[1]シフト記号表（勤務時間帯）'!$C$6:$K$35,9,FALSE))</f>
        <v/>
      </c>
      <c r="AT38" s="555" t="str">
        <f>IF(AT37="","",VLOOKUP(AT37,'[1]シフト記号表（勤務時間帯）'!$C$6:$K$35,9,FALSE))</f>
        <v/>
      </c>
      <c r="AU38" s="553" t="str">
        <f>IF(AU37="","",VLOOKUP(AU37,'[1]シフト記号表（勤務時間帯）'!$C$6:$K$35,9,FALSE))</f>
        <v/>
      </c>
      <c r="AV38" s="554" t="str">
        <f>IF(AV37="","",VLOOKUP(AV37,'[1]シフト記号表（勤務時間帯）'!$C$6:$K$35,9,FALSE))</f>
        <v/>
      </c>
      <c r="AW38" s="554" t="str">
        <f>IF(AW37="","",VLOOKUP(AW37,'[1]シフト記号表（勤務時間帯）'!$C$6:$K$35,9,FALSE))</f>
        <v/>
      </c>
      <c r="AX38" s="2241">
        <f>IF($BB$3="４週",SUM(S38:AT38),IF($BB$3="暦月",SUM(S38:AW38),""))</f>
        <v>0</v>
      </c>
      <c r="AY38" s="2242"/>
      <c r="AZ38" s="2243">
        <f>IF($BB$3="４週",AX38/4,IF($BB$3="暦月",'様式1-10'!AX38/('様式1-10'!$BB$8/7),""))</f>
        <v>0</v>
      </c>
      <c r="BA38" s="2244"/>
      <c r="BB38" s="2043"/>
      <c r="BC38" s="2044"/>
      <c r="BD38" s="2044"/>
      <c r="BE38" s="2044"/>
      <c r="BF38" s="2045"/>
    </row>
    <row r="39" spans="2:58" ht="20.25" customHeight="1" x14ac:dyDescent="0.15">
      <c r="B39" s="2180"/>
      <c r="C39" s="2135"/>
      <c r="D39" s="2140"/>
      <c r="E39" s="2136"/>
      <c r="F39" s="552">
        <f>C37</f>
        <v>0</v>
      </c>
      <c r="G39" s="2256"/>
      <c r="H39" s="2438"/>
      <c r="I39" s="2439"/>
      <c r="J39" s="2439"/>
      <c r="K39" s="2440"/>
      <c r="L39" s="2261"/>
      <c r="M39" s="2262"/>
      <c r="N39" s="2262"/>
      <c r="O39" s="2263"/>
      <c r="P39" s="2245" t="s">
        <v>742</v>
      </c>
      <c r="Q39" s="2246"/>
      <c r="R39" s="2247"/>
      <c r="S39" s="557" t="str">
        <f>IF(S37="","",VLOOKUP(S37,'[1]シフト記号表（勤務時間帯）'!$C$6:$S$35,17,FALSE))</f>
        <v/>
      </c>
      <c r="T39" s="558" t="str">
        <f>IF(T37="","",VLOOKUP(T37,'[1]シフト記号表（勤務時間帯）'!$C$6:$S$35,17,FALSE))</f>
        <v/>
      </c>
      <c r="U39" s="558" t="str">
        <f>IF(U37="","",VLOOKUP(U37,'[1]シフト記号表（勤務時間帯）'!$C$6:$S$35,17,FALSE))</f>
        <v/>
      </c>
      <c r="V39" s="558" t="str">
        <f>IF(V37="","",VLOOKUP(V37,'[1]シフト記号表（勤務時間帯）'!$C$6:$S$35,17,FALSE))</f>
        <v/>
      </c>
      <c r="W39" s="558" t="str">
        <f>IF(W37="","",VLOOKUP(W37,'[1]シフト記号表（勤務時間帯）'!$C$6:$S$35,17,FALSE))</f>
        <v/>
      </c>
      <c r="X39" s="558" t="str">
        <f>IF(X37="","",VLOOKUP(X37,'[1]シフト記号表（勤務時間帯）'!$C$6:$S$35,17,FALSE))</f>
        <v/>
      </c>
      <c r="Y39" s="559" t="str">
        <f>IF(Y37="","",VLOOKUP(Y37,'[1]シフト記号表（勤務時間帯）'!$C$6:$S$35,17,FALSE))</f>
        <v/>
      </c>
      <c r="Z39" s="557" t="str">
        <f>IF(Z37="","",VLOOKUP(Z37,'[1]シフト記号表（勤務時間帯）'!$C$6:$S$35,17,FALSE))</f>
        <v/>
      </c>
      <c r="AA39" s="558" t="str">
        <f>IF(AA37="","",VLOOKUP(AA37,'[1]シフト記号表（勤務時間帯）'!$C$6:$S$35,17,FALSE))</f>
        <v/>
      </c>
      <c r="AB39" s="558" t="str">
        <f>IF(AB37="","",VLOOKUP(AB37,'[1]シフト記号表（勤務時間帯）'!$C$6:$S$35,17,FALSE))</f>
        <v/>
      </c>
      <c r="AC39" s="558" t="str">
        <f>IF(AC37="","",VLOOKUP(AC37,'[1]シフト記号表（勤務時間帯）'!$C$6:$S$35,17,FALSE))</f>
        <v/>
      </c>
      <c r="AD39" s="558" t="str">
        <f>IF(AD37="","",VLOOKUP(AD37,'[1]シフト記号表（勤務時間帯）'!$C$6:$S$35,17,FALSE))</f>
        <v/>
      </c>
      <c r="AE39" s="558" t="str">
        <f>IF(AE37="","",VLOOKUP(AE37,'[1]シフト記号表（勤務時間帯）'!$C$6:$S$35,17,FALSE))</f>
        <v/>
      </c>
      <c r="AF39" s="559" t="str">
        <f>IF(AF37="","",VLOOKUP(AF37,'[1]シフト記号表（勤務時間帯）'!$C$6:$S$35,17,FALSE))</f>
        <v/>
      </c>
      <c r="AG39" s="557" t="str">
        <f>IF(AG37="","",VLOOKUP(AG37,'[1]シフト記号表（勤務時間帯）'!$C$6:$S$35,17,FALSE))</f>
        <v/>
      </c>
      <c r="AH39" s="558" t="str">
        <f>IF(AH37="","",VLOOKUP(AH37,'[1]シフト記号表（勤務時間帯）'!$C$6:$S$35,17,FALSE))</f>
        <v/>
      </c>
      <c r="AI39" s="558" t="str">
        <f>IF(AI37="","",VLOOKUP(AI37,'[1]シフト記号表（勤務時間帯）'!$C$6:$S$35,17,FALSE))</f>
        <v/>
      </c>
      <c r="AJ39" s="558" t="str">
        <f>IF(AJ37="","",VLOOKUP(AJ37,'[1]シフト記号表（勤務時間帯）'!$C$6:$S$35,17,FALSE))</f>
        <v/>
      </c>
      <c r="AK39" s="558" t="str">
        <f>IF(AK37="","",VLOOKUP(AK37,'[1]シフト記号表（勤務時間帯）'!$C$6:$S$35,17,FALSE))</f>
        <v/>
      </c>
      <c r="AL39" s="558" t="str">
        <f>IF(AL37="","",VLOOKUP(AL37,'[1]シフト記号表（勤務時間帯）'!$C$6:$S$35,17,FALSE))</f>
        <v/>
      </c>
      <c r="AM39" s="559" t="str">
        <f>IF(AM37="","",VLOOKUP(AM37,'[1]シフト記号表（勤務時間帯）'!$C$6:$S$35,17,FALSE))</f>
        <v/>
      </c>
      <c r="AN39" s="557" t="str">
        <f>IF(AN37="","",VLOOKUP(AN37,'[1]シフト記号表（勤務時間帯）'!$C$6:$S$35,17,FALSE))</f>
        <v/>
      </c>
      <c r="AO39" s="558" t="str">
        <f>IF(AO37="","",VLOOKUP(AO37,'[1]シフト記号表（勤務時間帯）'!$C$6:$S$35,17,FALSE))</f>
        <v/>
      </c>
      <c r="AP39" s="558" t="str">
        <f>IF(AP37="","",VLOOKUP(AP37,'[1]シフト記号表（勤務時間帯）'!$C$6:$S$35,17,FALSE))</f>
        <v/>
      </c>
      <c r="AQ39" s="558" t="str">
        <f>IF(AQ37="","",VLOOKUP(AQ37,'[1]シフト記号表（勤務時間帯）'!$C$6:$S$35,17,FALSE))</f>
        <v/>
      </c>
      <c r="AR39" s="558" t="str">
        <f>IF(AR37="","",VLOOKUP(AR37,'[1]シフト記号表（勤務時間帯）'!$C$6:$S$35,17,FALSE))</f>
        <v/>
      </c>
      <c r="AS39" s="558" t="str">
        <f>IF(AS37="","",VLOOKUP(AS37,'[1]シフト記号表（勤務時間帯）'!$C$6:$S$35,17,FALSE))</f>
        <v/>
      </c>
      <c r="AT39" s="559" t="str">
        <f>IF(AT37="","",VLOOKUP(AT37,'[1]シフト記号表（勤務時間帯）'!$C$6:$S$35,17,FALSE))</f>
        <v/>
      </c>
      <c r="AU39" s="557" t="str">
        <f>IF(AU37="","",VLOOKUP(AU37,'[1]シフト記号表（勤務時間帯）'!$C$6:$S$35,17,FALSE))</f>
        <v/>
      </c>
      <c r="AV39" s="558" t="str">
        <f>IF(AV37="","",VLOOKUP(AV37,'[1]シフト記号表（勤務時間帯）'!$C$6:$S$35,17,FALSE))</f>
        <v/>
      </c>
      <c r="AW39" s="558" t="str">
        <f>IF(AW37="","",VLOOKUP(AW37,'[1]シフト記号表（勤務時間帯）'!$C$6:$S$35,17,FALSE))</f>
        <v/>
      </c>
      <c r="AX39" s="2248">
        <f>IF($BB$3="４週",SUM(S39:AT39),IF($BB$3="暦月",SUM(S39:AW39),""))</f>
        <v>0</v>
      </c>
      <c r="AY39" s="2249"/>
      <c r="AZ39" s="2250">
        <f>IF($BB$3="４週",AX39/4,IF($BB$3="暦月",'様式1-10'!AX39/('様式1-10'!$BB$8/7),""))</f>
        <v>0</v>
      </c>
      <c r="BA39" s="2251"/>
      <c r="BB39" s="2129"/>
      <c r="BC39" s="2130"/>
      <c r="BD39" s="2130"/>
      <c r="BE39" s="2130"/>
      <c r="BF39" s="2131"/>
    </row>
    <row r="40" spans="2:58" ht="20.25" customHeight="1" x14ac:dyDescent="0.15">
      <c r="B40" s="2180">
        <f>B37+1</f>
        <v>7</v>
      </c>
      <c r="C40" s="2121"/>
      <c r="D40" s="2126"/>
      <c r="E40" s="2122"/>
      <c r="F40" s="560"/>
      <c r="G40" s="2255"/>
      <c r="H40" s="2441"/>
      <c r="I40" s="2439"/>
      <c r="J40" s="2439"/>
      <c r="K40" s="2440"/>
      <c r="L40" s="2258"/>
      <c r="M40" s="2259"/>
      <c r="N40" s="2259"/>
      <c r="O40" s="2260"/>
      <c r="P40" s="2264" t="s">
        <v>740</v>
      </c>
      <c r="Q40" s="2265"/>
      <c r="R40" s="2266"/>
      <c r="S40" s="549"/>
      <c r="T40" s="550"/>
      <c r="U40" s="550"/>
      <c r="V40" s="550"/>
      <c r="W40" s="550"/>
      <c r="X40" s="550"/>
      <c r="Y40" s="551"/>
      <c r="Z40" s="549"/>
      <c r="AA40" s="550"/>
      <c r="AB40" s="550"/>
      <c r="AC40" s="550"/>
      <c r="AD40" s="550"/>
      <c r="AE40" s="550"/>
      <c r="AF40" s="551"/>
      <c r="AG40" s="549"/>
      <c r="AH40" s="550"/>
      <c r="AI40" s="550"/>
      <c r="AJ40" s="550"/>
      <c r="AK40" s="550"/>
      <c r="AL40" s="550"/>
      <c r="AM40" s="551"/>
      <c r="AN40" s="549"/>
      <c r="AO40" s="550"/>
      <c r="AP40" s="550"/>
      <c r="AQ40" s="550"/>
      <c r="AR40" s="550"/>
      <c r="AS40" s="550"/>
      <c r="AT40" s="551"/>
      <c r="AU40" s="549"/>
      <c r="AV40" s="550"/>
      <c r="AW40" s="550"/>
      <c r="AX40" s="2267"/>
      <c r="AY40" s="2268"/>
      <c r="AZ40" s="2269"/>
      <c r="BA40" s="2270"/>
      <c r="BB40" s="2118"/>
      <c r="BC40" s="2119"/>
      <c r="BD40" s="2119"/>
      <c r="BE40" s="2119"/>
      <c r="BF40" s="2120"/>
    </row>
    <row r="41" spans="2:58" ht="20.25" customHeight="1" x14ac:dyDescent="0.15">
      <c r="B41" s="2180"/>
      <c r="C41" s="2053"/>
      <c r="D41" s="2062"/>
      <c r="E41" s="2054"/>
      <c r="F41" s="552"/>
      <c r="G41" s="2191"/>
      <c r="H41" s="2438"/>
      <c r="I41" s="2439"/>
      <c r="J41" s="2439"/>
      <c r="K41" s="2440"/>
      <c r="L41" s="2201"/>
      <c r="M41" s="2202"/>
      <c r="N41" s="2202"/>
      <c r="O41" s="2203"/>
      <c r="P41" s="2238" t="s">
        <v>741</v>
      </c>
      <c r="Q41" s="2239"/>
      <c r="R41" s="2240"/>
      <c r="S41" s="553" t="str">
        <f>IF(S40="","",VLOOKUP(S40,'[1]シフト記号表（勤務時間帯）'!$C$6:$K$35,9,FALSE))</f>
        <v/>
      </c>
      <c r="T41" s="554" t="str">
        <f>IF(T40="","",VLOOKUP(T40,'[1]シフト記号表（勤務時間帯）'!$C$6:$K$35,9,FALSE))</f>
        <v/>
      </c>
      <c r="U41" s="554" t="str">
        <f>IF(U40="","",VLOOKUP(U40,'[1]シフト記号表（勤務時間帯）'!$C$6:$K$35,9,FALSE))</f>
        <v/>
      </c>
      <c r="V41" s="554" t="str">
        <f>IF(V40="","",VLOOKUP(V40,'[1]シフト記号表（勤務時間帯）'!$C$6:$K$35,9,FALSE))</f>
        <v/>
      </c>
      <c r="W41" s="554" t="str">
        <f>IF(W40="","",VLOOKUP(W40,'[1]シフト記号表（勤務時間帯）'!$C$6:$K$35,9,FALSE))</f>
        <v/>
      </c>
      <c r="X41" s="554" t="str">
        <f>IF(X40="","",VLOOKUP(X40,'[1]シフト記号表（勤務時間帯）'!$C$6:$K$35,9,FALSE))</f>
        <v/>
      </c>
      <c r="Y41" s="555" t="str">
        <f>IF(Y40="","",VLOOKUP(Y40,'[1]シフト記号表（勤務時間帯）'!$C$6:$K$35,9,FALSE))</f>
        <v/>
      </c>
      <c r="Z41" s="553" t="str">
        <f>IF(Z40="","",VLOOKUP(Z40,'[1]シフト記号表（勤務時間帯）'!$C$6:$K$35,9,FALSE))</f>
        <v/>
      </c>
      <c r="AA41" s="554" t="str">
        <f>IF(AA40="","",VLOOKUP(AA40,'[1]シフト記号表（勤務時間帯）'!$C$6:$K$35,9,FALSE))</f>
        <v/>
      </c>
      <c r="AB41" s="554" t="str">
        <f>IF(AB40="","",VLOOKUP(AB40,'[1]シフト記号表（勤務時間帯）'!$C$6:$K$35,9,FALSE))</f>
        <v/>
      </c>
      <c r="AC41" s="554" t="str">
        <f>IF(AC40="","",VLOOKUP(AC40,'[1]シフト記号表（勤務時間帯）'!$C$6:$K$35,9,FALSE))</f>
        <v/>
      </c>
      <c r="AD41" s="554" t="str">
        <f>IF(AD40="","",VLOOKUP(AD40,'[1]シフト記号表（勤務時間帯）'!$C$6:$K$35,9,FALSE))</f>
        <v/>
      </c>
      <c r="AE41" s="554" t="str">
        <f>IF(AE40="","",VLOOKUP(AE40,'[1]シフト記号表（勤務時間帯）'!$C$6:$K$35,9,FALSE))</f>
        <v/>
      </c>
      <c r="AF41" s="555" t="str">
        <f>IF(AF40="","",VLOOKUP(AF40,'[1]シフト記号表（勤務時間帯）'!$C$6:$K$35,9,FALSE))</f>
        <v/>
      </c>
      <c r="AG41" s="553" t="str">
        <f>IF(AG40="","",VLOOKUP(AG40,'[1]シフト記号表（勤務時間帯）'!$C$6:$K$35,9,FALSE))</f>
        <v/>
      </c>
      <c r="AH41" s="554" t="str">
        <f>IF(AH40="","",VLOOKUP(AH40,'[1]シフト記号表（勤務時間帯）'!$C$6:$K$35,9,FALSE))</f>
        <v/>
      </c>
      <c r="AI41" s="554" t="str">
        <f>IF(AI40="","",VLOOKUP(AI40,'[1]シフト記号表（勤務時間帯）'!$C$6:$K$35,9,FALSE))</f>
        <v/>
      </c>
      <c r="AJ41" s="554" t="str">
        <f>IF(AJ40="","",VLOOKUP(AJ40,'[1]シフト記号表（勤務時間帯）'!$C$6:$K$35,9,FALSE))</f>
        <v/>
      </c>
      <c r="AK41" s="554" t="str">
        <f>IF(AK40="","",VLOOKUP(AK40,'[1]シフト記号表（勤務時間帯）'!$C$6:$K$35,9,FALSE))</f>
        <v/>
      </c>
      <c r="AL41" s="554" t="str">
        <f>IF(AL40="","",VLOOKUP(AL40,'[1]シフト記号表（勤務時間帯）'!$C$6:$K$35,9,FALSE))</f>
        <v/>
      </c>
      <c r="AM41" s="555" t="str">
        <f>IF(AM40="","",VLOOKUP(AM40,'[1]シフト記号表（勤務時間帯）'!$C$6:$K$35,9,FALSE))</f>
        <v/>
      </c>
      <c r="AN41" s="553" t="str">
        <f>IF(AN40="","",VLOOKUP(AN40,'[1]シフト記号表（勤務時間帯）'!$C$6:$K$35,9,FALSE))</f>
        <v/>
      </c>
      <c r="AO41" s="554" t="str">
        <f>IF(AO40="","",VLOOKUP(AO40,'[1]シフト記号表（勤務時間帯）'!$C$6:$K$35,9,FALSE))</f>
        <v/>
      </c>
      <c r="AP41" s="554" t="str">
        <f>IF(AP40="","",VLOOKUP(AP40,'[1]シフト記号表（勤務時間帯）'!$C$6:$K$35,9,FALSE))</f>
        <v/>
      </c>
      <c r="AQ41" s="554" t="str">
        <f>IF(AQ40="","",VLOOKUP(AQ40,'[1]シフト記号表（勤務時間帯）'!$C$6:$K$35,9,FALSE))</f>
        <v/>
      </c>
      <c r="AR41" s="554" t="str">
        <f>IF(AR40="","",VLOOKUP(AR40,'[1]シフト記号表（勤務時間帯）'!$C$6:$K$35,9,FALSE))</f>
        <v/>
      </c>
      <c r="AS41" s="554" t="str">
        <f>IF(AS40="","",VLOOKUP(AS40,'[1]シフト記号表（勤務時間帯）'!$C$6:$K$35,9,FALSE))</f>
        <v/>
      </c>
      <c r="AT41" s="555" t="str">
        <f>IF(AT40="","",VLOOKUP(AT40,'[1]シフト記号表（勤務時間帯）'!$C$6:$K$35,9,FALSE))</f>
        <v/>
      </c>
      <c r="AU41" s="553" t="str">
        <f>IF(AU40="","",VLOOKUP(AU40,'[1]シフト記号表（勤務時間帯）'!$C$6:$K$35,9,FALSE))</f>
        <v/>
      </c>
      <c r="AV41" s="554" t="str">
        <f>IF(AV40="","",VLOOKUP(AV40,'[1]シフト記号表（勤務時間帯）'!$C$6:$K$35,9,FALSE))</f>
        <v/>
      </c>
      <c r="AW41" s="554" t="str">
        <f>IF(AW40="","",VLOOKUP(AW40,'[1]シフト記号表（勤務時間帯）'!$C$6:$K$35,9,FALSE))</f>
        <v/>
      </c>
      <c r="AX41" s="2241">
        <f>IF($BB$3="４週",SUM(S41:AT41),IF($BB$3="暦月",SUM(S41:AW41),""))</f>
        <v>0</v>
      </c>
      <c r="AY41" s="2242"/>
      <c r="AZ41" s="2243">
        <f>IF($BB$3="４週",AX41/4,IF($BB$3="暦月",'様式1-10'!AX41/('様式1-10'!$BB$8/7),""))</f>
        <v>0</v>
      </c>
      <c r="BA41" s="2244"/>
      <c r="BB41" s="2043"/>
      <c r="BC41" s="2044"/>
      <c r="BD41" s="2044"/>
      <c r="BE41" s="2044"/>
      <c r="BF41" s="2045"/>
    </row>
    <row r="42" spans="2:58" ht="20.25" customHeight="1" x14ac:dyDescent="0.15">
      <c r="B42" s="2180"/>
      <c r="C42" s="2135"/>
      <c r="D42" s="2140"/>
      <c r="E42" s="2136"/>
      <c r="F42" s="552">
        <f>C40</f>
        <v>0</v>
      </c>
      <c r="G42" s="2256"/>
      <c r="H42" s="2438"/>
      <c r="I42" s="2439"/>
      <c r="J42" s="2439"/>
      <c r="K42" s="2440"/>
      <c r="L42" s="2261"/>
      <c r="M42" s="2262"/>
      <c r="N42" s="2262"/>
      <c r="O42" s="2263"/>
      <c r="P42" s="2245" t="s">
        <v>742</v>
      </c>
      <c r="Q42" s="2246"/>
      <c r="R42" s="2247"/>
      <c r="S42" s="557" t="str">
        <f>IF(S40="","",VLOOKUP(S40,'[1]シフト記号表（勤務時間帯）'!$C$6:$S$35,17,FALSE))</f>
        <v/>
      </c>
      <c r="T42" s="558" t="str">
        <f>IF(T40="","",VLOOKUP(T40,'[1]シフト記号表（勤務時間帯）'!$C$6:$S$35,17,FALSE))</f>
        <v/>
      </c>
      <c r="U42" s="558" t="str">
        <f>IF(U40="","",VLOOKUP(U40,'[1]シフト記号表（勤務時間帯）'!$C$6:$S$35,17,FALSE))</f>
        <v/>
      </c>
      <c r="V42" s="558" t="str">
        <f>IF(V40="","",VLOOKUP(V40,'[1]シフト記号表（勤務時間帯）'!$C$6:$S$35,17,FALSE))</f>
        <v/>
      </c>
      <c r="W42" s="558" t="str">
        <f>IF(W40="","",VLOOKUP(W40,'[1]シフト記号表（勤務時間帯）'!$C$6:$S$35,17,FALSE))</f>
        <v/>
      </c>
      <c r="X42" s="558" t="str">
        <f>IF(X40="","",VLOOKUP(X40,'[1]シフト記号表（勤務時間帯）'!$C$6:$S$35,17,FALSE))</f>
        <v/>
      </c>
      <c r="Y42" s="559" t="str">
        <f>IF(Y40="","",VLOOKUP(Y40,'[1]シフト記号表（勤務時間帯）'!$C$6:$S$35,17,FALSE))</f>
        <v/>
      </c>
      <c r="Z42" s="557" t="str">
        <f>IF(Z40="","",VLOOKUP(Z40,'[1]シフト記号表（勤務時間帯）'!$C$6:$S$35,17,FALSE))</f>
        <v/>
      </c>
      <c r="AA42" s="558" t="str">
        <f>IF(AA40="","",VLOOKUP(AA40,'[1]シフト記号表（勤務時間帯）'!$C$6:$S$35,17,FALSE))</f>
        <v/>
      </c>
      <c r="AB42" s="558" t="str">
        <f>IF(AB40="","",VLOOKUP(AB40,'[1]シフト記号表（勤務時間帯）'!$C$6:$S$35,17,FALSE))</f>
        <v/>
      </c>
      <c r="AC42" s="558" t="str">
        <f>IF(AC40="","",VLOOKUP(AC40,'[1]シフト記号表（勤務時間帯）'!$C$6:$S$35,17,FALSE))</f>
        <v/>
      </c>
      <c r="AD42" s="558" t="str">
        <f>IF(AD40="","",VLOOKUP(AD40,'[1]シフト記号表（勤務時間帯）'!$C$6:$S$35,17,FALSE))</f>
        <v/>
      </c>
      <c r="AE42" s="558" t="str">
        <f>IF(AE40="","",VLOOKUP(AE40,'[1]シフト記号表（勤務時間帯）'!$C$6:$S$35,17,FALSE))</f>
        <v/>
      </c>
      <c r="AF42" s="559" t="str">
        <f>IF(AF40="","",VLOOKUP(AF40,'[1]シフト記号表（勤務時間帯）'!$C$6:$S$35,17,FALSE))</f>
        <v/>
      </c>
      <c r="AG42" s="557" t="str">
        <f>IF(AG40="","",VLOOKUP(AG40,'[1]シフト記号表（勤務時間帯）'!$C$6:$S$35,17,FALSE))</f>
        <v/>
      </c>
      <c r="AH42" s="558" t="str">
        <f>IF(AH40="","",VLOOKUP(AH40,'[1]シフト記号表（勤務時間帯）'!$C$6:$S$35,17,FALSE))</f>
        <v/>
      </c>
      <c r="AI42" s="558" t="str">
        <f>IF(AI40="","",VLOOKUP(AI40,'[1]シフト記号表（勤務時間帯）'!$C$6:$S$35,17,FALSE))</f>
        <v/>
      </c>
      <c r="AJ42" s="558" t="str">
        <f>IF(AJ40="","",VLOOKUP(AJ40,'[1]シフト記号表（勤務時間帯）'!$C$6:$S$35,17,FALSE))</f>
        <v/>
      </c>
      <c r="AK42" s="558" t="str">
        <f>IF(AK40="","",VLOOKUP(AK40,'[1]シフト記号表（勤務時間帯）'!$C$6:$S$35,17,FALSE))</f>
        <v/>
      </c>
      <c r="AL42" s="558" t="str">
        <f>IF(AL40="","",VLOOKUP(AL40,'[1]シフト記号表（勤務時間帯）'!$C$6:$S$35,17,FALSE))</f>
        <v/>
      </c>
      <c r="AM42" s="559" t="str">
        <f>IF(AM40="","",VLOOKUP(AM40,'[1]シフト記号表（勤務時間帯）'!$C$6:$S$35,17,FALSE))</f>
        <v/>
      </c>
      <c r="AN42" s="557" t="str">
        <f>IF(AN40="","",VLOOKUP(AN40,'[1]シフト記号表（勤務時間帯）'!$C$6:$S$35,17,FALSE))</f>
        <v/>
      </c>
      <c r="AO42" s="558" t="str">
        <f>IF(AO40="","",VLOOKUP(AO40,'[1]シフト記号表（勤務時間帯）'!$C$6:$S$35,17,FALSE))</f>
        <v/>
      </c>
      <c r="AP42" s="558" t="str">
        <f>IF(AP40="","",VLOOKUP(AP40,'[1]シフト記号表（勤務時間帯）'!$C$6:$S$35,17,FALSE))</f>
        <v/>
      </c>
      <c r="AQ42" s="558" t="str">
        <f>IF(AQ40="","",VLOOKUP(AQ40,'[1]シフト記号表（勤務時間帯）'!$C$6:$S$35,17,FALSE))</f>
        <v/>
      </c>
      <c r="AR42" s="558" t="str">
        <f>IF(AR40="","",VLOOKUP(AR40,'[1]シフト記号表（勤務時間帯）'!$C$6:$S$35,17,FALSE))</f>
        <v/>
      </c>
      <c r="AS42" s="558" t="str">
        <f>IF(AS40="","",VLOOKUP(AS40,'[1]シフト記号表（勤務時間帯）'!$C$6:$S$35,17,FALSE))</f>
        <v/>
      </c>
      <c r="AT42" s="559" t="str">
        <f>IF(AT40="","",VLOOKUP(AT40,'[1]シフト記号表（勤務時間帯）'!$C$6:$S$35,17,FALSE))</f>
        <v/>
      </c>
      <c r="AU42" s="557" t="str">
        <f>IF(AU40="","",VLOOKUP(AU40,'[1]シフト記号表（勤務時間帯）'!$C$6:$S$35,17,FALSE))</f>
        <v/>
      </c>
      <c r="AV42" s="558" t="str">
        <f>IF(AV40="","",VLOOKUP(AV40,'[1]シフト記号表（勤務時間帯）'!$C$6:$S$35,17,FALSE))</f>
        <v/>
      </c>
      <c r="AW42" s="558" t="str">
        <f>IF(AW40="","",VLOOKUP(AW40,'[1]シフト記号表（勤務時間帯）'!$C$6:$S$35,17,FALSE))</f>
        <v/>
      </c>
      <c r="AX42" s="2248">
        <f>IF($BB$3="４週",SUM(S42:AT42),IF($BB$3="暦月",SUM(S42:AW42),""))</f>
        <v>0</v>
      </c>
      <c r="AY42" s="2249"/>
      <c r="AZ42" s="2250">
        <f>IF($BB$3="４週",AX42/4,IF($BB$3="暦月",'様式1-10'!AX42/('様式1-10'!$BB$8/7),""))</f>
        <v>0</v>
      </c>
      <c r="BA42" s="2251"/>
      <c r="BB42" s="2129"/>
      <c r="BC42" s="2130"/>
      <c r="BD42" s="2130"/>
      <c r="BE42" s="2130"/>
      <c r="BF42" s="2131"/>
    </row>
    <row r="43" spans="2:58" ht="20.25" customHeight="1" x14ac:dyDescent="0.15">
      <c r="B43" s="2180">
        <f>B40+1</f>
        <v>8</v>
      </c>
      <c r="C43" s="2121"/>
      <c r="D43" s="2126"/>
      <c r="E43" s="2122"/>
      <c r="F43" s="560"/>
      <c r="G43" s="2255"/>
      <c r="H43" s="2441"/>
      <c r="I43" s="2439"/>
      <c r="J43" s="2439"/>
      <c r="K43" s="2440"/>
      <c r="L43" s="2258"/>
      <c r="M43" s="2259"/>
      <c r="N43" s="2259"/>
      <c r="O43" s="2260"/>
      <c r="P43" s="2264" t="s">
        <v>740</v>
      </c>
      <c r="Q43" s="2265"/>
      <c r="R43" s="2266"/>
      <c r="S43" s="549"/>
      <c r="T43" s="550"/>
      <c r="U43" s="550"/>
      <c r="V43" s="550"/>
      <c r="W43" s="550"/>
      <c r="X43" s="550"/>
      <c r="Y43" s="551"/>
      <c r="Z43" s="549"/>
      <c r="AA43" s="550"/>
      <c r="AB43" s="550"/>
      <c r="AC43" s="550"/>
      <c r="AD43" s="550"/>
      <c r="AE43" s="550"/>
      <c r="AF43" s="551"/>
      <c r="AG43" s="549"/>
      <c r="AH43" s="550"/>
      <c r="AI43" s="550"/>
      <c r="AJ43" s="550"/>
      <c r="AK43" s="550"/>
      <c r="AL43" s="550"/>
      <c r="AM43" s="551"/>
      <c r="AN43" s="549"/>
      <c r="AO43" s="550"/>
      <c r="AP43" s="550"/>
      <c r="AQ43" s="550"/>
      <c r="AR43" s="550"/>
      <c r="AS43" s="550"/>
      <c r="AT43" s="551"/>
      <c r="AU43" s="549"/>
      <c r="AV43" s="550"/>
      <c r="AW43" s="550"/>
      <c r="AX43" s="2267"/>
      <c r="AY43" s="2268"/>
      <c r="AZ43" s="2269"/>
      <c r="BA43" s="2270"/>
      <c r="BB43" s="2118"/>
      <c r="BC43" s="2119"/>
      <c r="BD43" s="2119"/>
      <c r="BE43" s="2119"/>
      <c r="BF43" s="2120"/>
    </row>
    <row r="44" spans="2:58" ht="20.25" customHeight="1" x14ac:dyDescent="0.15">
      <c r="B44" s="2180"/>
      <c r="C44" s="2053"/>
      <c r="D44" s="2062"/>
      <c r="E44" s="2054"/>
      <c r="F44" s="552"/>
      <c r="G44" s="2191"/>
      <c r="H44" s="2438"/>
      <c r="I44" s="2439"/>
      <c r="J44" s="2439"/>
      <c r="K44" s="2440"/>
      <c r="L44" s="2201"/>
      <c r="M44" s="2202"/>
      <c r="N44" s="2202"/>
      <c r="O44" s="2203"/>
      <c r="P44" s="2238" t="s">
        <v>741</v>
      </c>
      <c r="Q44" s="2239"/>
      <c r="R44" s="2240"/>
      <c r="S44" s="553" t="str">
        <f>IF(S43="","",VLOOKUP(S43,'[1]シフト記号表（勤務時間帯）'!$C$6:$K$35,9,FALSE))</f>
        <v/>
      </c>
      <c r="T44" s="554" t="str">
        <f>IF(T43="","",VLOOKUP(T43,'[1]シフト記号表（勤務時間帯）'!$C$6:$K$35,9,FALSE))</f>
        <v/>
      </c>
      <c r="U44" s="554" t="str">
        <f>IF(U43="","",VLOOKUP(U43,'[1]シフト記号表（勤務時間帯）'!$C$6:$K$35,9,FALSE))</f>
        <v/>
      </c>
      <c r="V44" s="554" t="str">
        <f>IF(V43="","",VLOOKUP(V43,'[1]シフト記号表（勤務時間帯）'!$C$6:$K$35,9,FALSE))</f>
        <v/>
      </c>
      <c r="W44" s="554" t="str">
        <f>IF(W43="","",VLOOKUP(W43,'[1]シフト記号表（勤務時間帯）'!$C$6:$K$35,9,FALSE))</f>
        <v/>
      </c>
      <c r="X44" s="554" t="str">
        <f>IF(X43="","",VLOOKUP(X43,'[1]シフト記号表（勤務時間帯）'!$C$6:$K$35,9,FALSE))</f>
        <v/>
      </c>
      <c r="Y44" s="555" t="str">
        <f>IF(Y43="","",VLOOKUP(Y43,'[1]シフト記号表（勤務時間帯）'!$C$6:$K$35,9,FALSE))</f>
        <v/>
      </c>
      <c r="Z44" s="553" t="str">
        <f>IF(Z43="","",VLOOKUP(Z43,'[1]シフト記号表（勤務時間帯）'!$C$6:$K$35,9,FALSE))</f>
        <v/>
      </c>
      <c r="AA44" s="554" t="str">
        <f>IF(AA43="","",VLOOKUP(AA43,'[1]シフト記号表（勤務時間帯）'!$C$6:$K$35,9,FALSE))</f>
        <v/>
      </c>
      <c r="AB44" s="554" t="str">
        <f>IF(AB43="","",VLOOKUP(AB43,'[1]シフト記号表（勤務時間帯）'!$C$6:$K$35,9,FALSE))</f>
        <v/>
      </c>
      <c r="AC44" s="554" t="str">
        <f>IF(AC43="","",VLOOKUP(AC43,'[1]シフト記号表（勤務時間帯）'!$C$6:$K$35,9,FALSE))</f>
        <v/>
      </c>
      <c r="AD44" s="554" t="str">
        <f>IF(AD43="","",VLOOKUP(AD43,'[1]シフト記号表（勤務時間帯）'!$C$6:$K$35,9,FALSE))</f>
        <v/>
      </c>
      <c r="AE44" s="554" t="str">
        <f>IF(AE43="","",VLOOKUP(AE43,'[1]シフト記号表（勤務時間帯）'!$C$6:$K$35,9,FALSE))</f>
        <v/>
      </c>
      <c r="AF44" s="555" t="str">
        <f>IF(AF43="","",VLOOKUP(AF43,'[1]シフト記号表（勤務時間帯）'!$C$6:$K$35,9,FALSE))</f>
        <v/>
      </c>
      <c r="AG44" s="553" t="str">
        <f>IF(AG43="","",VLOOKUP(AG43,'[1]シフト記号表（勤務時間帯）'!$C$6:$K$35,9,FALSE))</f>
        <v/>
      </c>
      <c r="AH44" s="554" t="str">
        <f>IF(AH43="","",VLOOKUP(AH43,'[1]シフト記号表（勤務時間帯）'!$C$6:$K$35,9,FALSE))</f>
        <v/>
      </c>
      <c r="AI44" s="554" t="str">
        <f>IF(AI43="","",VLOOKUP(AI43,'[1]シフト記号表（勤務時間帯）'!$C$6:$K$35,9,FALSE))</f>
        <v/>
      </c>
      <c r="AJ44" s="554" t="str">
        <f>IF(AJ43="","",VLOOKUP(AJ43,'[1]シフト記号表（勤務時間帯）'!$C$6:$K$35,9,FALSE))</f>
        <v/>
      </c>
      <c r="AK44" s="554" t="str">
        <f>IF(AK43="","",VLOOKUP(AK43,'[1]シフト記号表（勤務時間帯）'!$C$6:$K$35,9,FALSE))</f>
        <v/>
      </c>
      <c r="AL44" s="554" t="str">
        <f>IF(AL43="","",VLOOKUP(AL43,'[1]シフト記号表（勤務時間帯）'!$C$6:$K$35,9,FALSE))</f>
        <v/>
      </c>
      <c r="AM44" s="555" t="str">
        <f>IF(AM43="","",VLOOKUP(AM43,'[1]シフト記号表（勤務時間帯）'!$C$6:$K$35,9,FALSE))</f>
        <v/>
      </c>
      <c r="AN44" s="553" t="str">
        <f>IF(AN43="","",VLOOKUP(AN43,'[1]シフト記号表（勤務時間帯）'!$C$6:$K$35,9,FALSE))</f>
        <v/>
      </c>
      <c r="AO44" s="554" t="str">
        <f>IF(AO43="","",VLOOKUP(AO43,'[1]シフト記号表（勤務時間帯）'!$C$6:$K$35,9,FALSE))</f>
        <v/>
      </c>
      <c r="AP44" s="554" t="str">
        <f>IF(AP43="","",VLOOKUP(AP43,'[1]シフト記号表（勤務時間帯）'!$C$6:$K$35,9,FALSE))</f>
        <v/>
      </c>
      <c r="AQ44" s="554" t="str">
        <f>IF(AQ43="","",VLOOKUP(AQ43,'[1]シフト記号表（勤務時間帯）'!$C$6:$K$35,9,FALSE))</f>
        <v/>
      </c>
      <c r="AR44" s="554" t="str">
        <f>IF(AR43="","",VLOOKUP(AR43,'[1]シフト記号表（勤務時間帯）'!$C$6:$K$35,9,FALSE))</f>
        <v/>
      </c>
      <c r="AS44" s="554" t="str">
        <f>IF(AS43="","",VLOOKUP(AS43,'[1]シフト記号表（勤務時間帯）'!$C$6:$K$35,9,FALSE))</f>
        <v/>
      </c>
      <c r="AT44" s="555" t="str">
        <f>IF(AT43="","",VLOOKUP(AT43,'[1]シフト記号表（勤務時間帯）'!$C$6:$K$35,9,FALSE))</f>
        <v/>
      </c>
      <c r="AU44" s="553" t="str">
        <f>IF(AU43="","",VLOOKUP(AU43,'[1]シフト記号表（勤務時間帯）'!$C$6:$K$35,9,FALSE))</f>
        <v/>
      </c>
      <c r="AV44" s="554" t="str">
        <f>IF(AV43="","",VLOOKUP(AV43,'[1]シフト記号表（勤務時間帯）'!$C$6:$K$35,9,FALSE))</f>
        <v/>
      </c>
      <c r="AW44" s="554" t="str">
        <f>IF(AW43="","",VLOOKUP(AW43,'[1]シフト記号表（勤務時間帯）'!$C$6:$K$35,9,FALSE))</f>
        <v/>
      </c>
      <c r="AX44" s="2241">
        <f>IF($BB$3="４週",SUM(S44:AT44),IF($BB$3="暦月",SUM(S44:AW44),""))</f>
        <v>0</v>
      </c>
      <c r="AY44" s="2242"/>
      <c r="AZ44" s="2243">
        <f>IF($BB$3="４週",AX44/4,IF($BB$3="暦月",'様式1-10'!AX44/('様式1-10'!$BB$8/7),""))</f>
        <v>0</v>
      </c>
      <c r="BA44" s="2244"/>
      <c r="BB44" s="2043"/>
      <c r="BC44" s="2044"/>
      <c r="BD44" s="2044"/>
      <c r="BE44" s="2044"/>
      <c r="BF44" s="2045"/>
    </row>
    <row r="45" spans="2:58" ht="20.25" customHeight="1" x14ac:dyDescent="0.15">
      <c r="B45" s="2180"/>
      <c r="C45" s="2135"/>
      <c r="D45" s="2140"/>
      <c r="E45" s="2136"/>
      <c r="F45" s="552">
        <f>C43</f>
        <v>0</v>
      </c>
      <c r="G45" s="2256"/>
      <c r="H45" s="2438"/>
      <c r="I45" s="2439"/>
      <c r="J45" s="2439"/>
      <c r="K45" s="2440"/>
      <c r="L45" s="2261"/>
      <c r="M45" s="2262"/>
      <c r="N45" s="2262"/>
      <c r="O45" s="2263"/>
      <c r="P45" s="2245" t="s">
        <v>742</v>
      </c>
      <c r="Q45" s="2246"/>
      <c r="R45" s="2247"/>
      <c r="S45" s="557" t="str">
        <f>IF(S43="","",VLOOKUP(S43,'[1]シフト記号表（勤務時間帯）'!$C$6:$S$35,17,FALSE))</f>
        <v/>
      </c>
      <c r="T45" s="558" t="str">
        <f>IF(T43="","",VLOOKUP(T43,'[1]シフト記号表（勤務時間帯）'!$C$6:$S$35,17,FALSE))</f>
        <v/>
      </c>
      <c r="U45" s="558" t="str">
        <f>IF(U43="","",VLOOKUP(U43,'[1]シフト記号表（勤務時間帯）'!$C$6:$S$35,17,FALSE))</f>
        <v/>
      </c>
      <c r="V45" s="558" t="str">
        <f>IF(V43="","",VLOOKUP(V43,'[1]シフト記号表（勤務時間帯）'!$C$6:$S$35,17,FALSE))</f>
        <v/>
      </c>
      <c r="W45" s="558" t="str">
        <f>IF(W43="","",VLOOKUP(W43,'[1]シフト記号表（勤務時間帯）'!$C$6:$S$35,17,FALSE))</f>
        <v/>
      </c>
      <c r="X45" s="558" t="str">
        <f>IF(X43="","",VLOOKUP(X43,'[1]シフト記号表（勤務時間帯）'!$C$6:$S$35,17,FALSE))</f>
        <v/>
      </c>
      <c r="Y45" s="559" t="str">
        <f>IF(Y43="","",VLOOKUP(Y43,'[1]シフト記号表（勤務時間帯）'!$C$6:$S$35,17,FALSE))</f>
        <v/>
      </c>
      <c r="Z45" s="557" t="str">
        <f>IF(Z43="","",VLOOKUP(Z43,'[1]シフト記号表（勤務時間帯）'!$C$6:$S$35,17,FALSE))</f>
        <v/>
      </c>
      <c r="AA45" s="558" t="str">
        <f>IF(AA43="","",VLOOKUP(AA43,'[1]シフト記号表（勤務時間帯）'!$C$6:$S$35,17,FALSE))</f>
        <v/>
      </c>
      <c r="AB45" s="558" t="str">
        <f>IF(AB43="","",VLOOKUP(AB43,'[1]シフト記号表（勤務時間帯）'!$C$6:$S$35,17,FALSE))</f>
        <v/>
      </c>
      <c r="AC45" s="558" t="str">
        <f>IF(AC43="","",VLOOKUP(AC43,'[1]シフト記号表（勤務時間帯）'!$C$6:$S$35,17,FALSE))</f>
        <v/>
      </c>
      <c r="AD45" s="558" t="str">
        <f>IF(AD43="","",VLOOKUP(AD43,'[1]シフト記号表（勤務時間帯）'!$C$6:$S$35,17,FALSE))</f>
        <v/>
      </c>
      <c r="AE45" s="558" t="str">
        <f>IF(AE43="","",VLOOKUP(AE43,'[1]シフト記号表（勤務時間帯）'!$C$6:$S$35,17,FALSE))</f>
        <v/>
      </c>
      <c r="AF45" s="559" t="str">
        <f>IF(AF43="","",VLOOKUP(AF43,'[1]シフト記号表（勤務時間帯）'!$C$6:$S$35,17,FALSE))</f>
        <v/>
      </c>
      <c r="AG45" s="557" t="str">
        <f>IF(AG43="","",VLOOKUP(AG43,'[1]シフト記号表（勤務時間帯）'!$C$6:$S$35,17,FALSE))</f>
        <v/>
      </c>
      <c r="AH45" s="558" t="str">
        <f>IF(AH43="","",VLOOKUP(AH43,'[1]シフト記号表（勤務時間帯）'!$C$6:$S$35,17,FALSE))</f>
        <v/>
      </c>
      <c r="AI45" s="558" t="str">
        <f>IF(AI43="","",VLOOKUP(AI43,'[1]シフト記号表（勤務時間帯）'!$C$6:$S$35,17,FALSE))</f>
        <v/>
      </c>
      <c r="AJ45" s="558" t="str">
        <f>IF(AJ43="","",VLOOKUP(AJ43,'[1]シフト記号表（勤務時間帯）'!$C$6:$S$35,17,FALSE))</f>
        <v/>
      </c>
      <c r="AK45" s="558" t="str">
        <f>IF(AK43="","",VLOOKUP(AK43,'[1]シフト記号表（勤務時間帯）'!$C$6:$S$35,17,FALSE))</f>
        <v/>
      </c>
      <c r="AL45" s="558" t="str">
        <f>IF(AL43="","",VLOOKUP(AL43,'[1]シフト記号表（勤務時間帯）'!$C$6:$S$35,17,FALSE))</f>
        <v/>
      </c>
      <c r="AM45" s="559" t="str">
        <f>IF(AM43="","",VLOOKUP(AM43,'[1]シフト記号表（勤務時間帯）'!$C$6:$S$35,17,FALSE))</f>
        <v/>
      </c>
      <c r="AN45" s="557" t="str">
        <f>IF(AN43="","",VLOOKUP(AN43,'[1]シフト記号表（勤務時間帯）'!$C$6:$S$35,17,FALSE))</f>
        <v/>
      </c>
      <c r="AO45" s="558" t="str">
        <f>IF(AO43="","",VLOOKUP(AO43,'[1]シフト記号表（勤務時間帯）'!$C$6:$S$35,17,FALSE))</f>
        <v/>
      </c>
      <c r="AP45" s="558" t="str">
        <f>IF(AP43="","",VLOOKUP(AP43,'[1]シフト記号表（勤務時間帯）'!$C$6:$S$35,17,FALSE))</f>
        <v/>
      </c>
      <c r="AQ45" s="558" t="str">
        <f>IF(AQ43="","",VLOOKUP(AQ43,'[1]シフト記号表（勤務時間帯）'!$C$6:$S$35,17,FALSE))</f>
        <v/>
      </c>
      <c r="AR45" s="558" t="str">
        <f>IF(AR43="","",VLOOKUP(AR43,'[1]シフト記号表（勤務時間帯）'!$C$6:$S$35,17,FALSE))</f>
        <v/>
      </c>
      <c r="AS45" s="558" t="str">
        <f>IF(AS43="","",VLOOKUP(AS43,'[1]シフト記号表（勤務時間帯）'!$C$6:$S$35,17,FALSE))</f>
        <v/>
      </c>
      <c r="AT45" s="559" t="str">
        <f>IF(AT43="","",VLOOKUP(AT43,'[1]シフト記号表（勤務時間帯）'!$C$6:$S$35,17,FALSE))</f>
        <v/>
      </c>
      <c r="AU45" s="557" t="str">
        <f>IF(AU43="","",VLOOKUP(AU43,'[1]シフト記号表（勤務時間帯）'!$C$6:$S$35,17,FALSE))</f>
        <v/>
      </c>
      <c r="AV45" s="558" t="str">
        <f>IF(AV43="","",VLOOKUP(AV43,'[1]シフト記号表（勤務時間帯）'!$C$6:$S$35,17,FALSE))</f>
        <v/>
      </c>
      <c r="AW45" s="558" t="str">
        <f>IF(AW43="","",VLOOKUP(AW43,'[1]シフト記号表（勤務時間帯）'!$C$6:$S$35,17,FALSE))</f>
        <v/>
      </c>
      <c r="AX45" s="2248">
        <f>IF($BB$3="４週",SUM(S45:AT45),IF($BB$3="暦月",SUM(S45:AW45),""))</f>
        <v>0</v>
      </c>
      <c r="AY45" s="2249"/>
      <c r="AZ45" s="2250">
        <f>IF($BB$3="４週",AX45/4,IF($BB$3="暦月",'様式1-10'!AX45/('様式1-10'!$BB$8/7),""))</f>
        <v>0</v>
      </c>
      <c r="BA45" s="2251"/>
      <c r="BB45" s="2129"/>
      <c r="BC45" s="2130"/>
      <c r="BD45" s="2130"/>
      <c r="BE45" s="2130"/>
      <c r="BF45" s="2131"/>
    </row>
    <row r="46" spans="2:58" ht="20.25" customHeight="1" x14ac:dyDescent="0.15">
      <c r="B46" s="2180">
        <f>B43+1</f>
        <v>9</v>
      </c>
      <c r="C46" s="2121"/>
      <c r="D46" s="2126"/>
      <c r="E46" s="2122"/>
      <c r="F46" s="560"/>
      <c r="G46" s="2255"/>
      <c r="H46" s="2441"/>
      <c r="I46" s="2439"/>
      <c r="J46" s="2439"/>
      <c r="K46" s="2440"/>
      <c r="L46" s="2258"/>
      <c r="M46" s="2259"/>
      <c r="N46" s="2259"/>
      <c r="O46" s="2260"/>
      <c r="P46" s="2264" t="s">
        <v>740</v>
      </c>
      <c r="Q46" s="2265"/>
      <c r="R46" s="2266"/>
      <c r="S46" s="549"/>
      <c r="T46" s="550"/>
      <c r="U46" s="550"/>
      <c r="V46" s="550"/>
      <c r="W46" s="550"/>
      <c r="X46" s="550"/>
      <c r="Y46" s="551"/>
      <c r="Z46" s="549"/>
      <c r="AA46" s="550"/>
      <c r="AB46" s="550"/>
      <c r="AC46" s="550"/>
      <c r="AD46" s="550"/>
      <c r="AE46" s="550"/>
      <c r="AF46" s="551"/>
      <c r="AG46" s="549"/>
      <c r="AH46" s="550"/>
      <c r="AI46" s="550"/>
      <c r="AJ46" s="550"/>
      <c r="AK46" s="550"/>
      <c r="AL46" s="550"/>
      <c r="AM46" s="551"/>
      <c r="AN46" s="549"/>
      <c r="AO46" s="550"/>
      <c r="AP46" s="550"/>
      <c r="AQ46" s="550"/>
      <c r="AR46" s="550"/>
      <c r="AS46" s="550"/>
      <c r="AT46" s="551"/>
      <c r="AU46" s="549"/>
      <c r="AV46" s="550"/>
      <c r="AW46" s="550"/>
      <c r="AX46" s="2267"/>
      <c r="AY46" s="2268"/>
      <c r="AZ46" s="2269"/>
      <c r="BA46" s="2270"/>
      <c r="BB46" s="2118"/>
      <c r="BC46" s="2119"/>
      <c r="BD46" s="2119"/>
      <c r="BE46" s="2119"/>
      <c r="BF46" s="2120"/>
    </row>
    <row r="47" spans="2:58" ht="20.25" customHeight="1" x14ac:dyDescent="0.15">
      <c r="B47" s="2180"/>
      <c r="C47" s="2053"/>
      <c r="D47" s="2062"/>
      <c r="E47" s="2054"/>
      <c r="F47" s="552"/>
      <c r="G47" s="2191"/>
      <c r="H47" s="2438"/>
      <c r="I47" s="2439"/>
      <c r="J47" s="2439"/>
      <c r="K47" s="2440"/>
      <c r="L47" s="2201"/>
      <c r="M47" s="2202"/>
      <c r="N47" s="2202"/>
      <c r="O47" s="2203"/>
      <c r="P47" s="2238" t="s">
        <v>741</v>
      </c>
      <c r="Q47" s="2239"/>
      <c r="R47" s="2240"/>
      <c r="S47" s="553" t="str">
        <f>IF(S46="","",VLOOKUP(S46,'[1]シフト記号表（勤務時間帯）'!$C$6:$K$35,9,FALSE))</f>
        <v/>
      </c>
      <c r="T47" s="554" t="str">
        <f>IF(T46="","",VLOOKUP(T46,'[1]シフト記号表（勤務時間帯）'!$C$6:$K$35,9,FALSE))</f>
        <v/>
      </c>
      <c r="U47" s="554" t="str">
        <f>IF(U46="","",VLOOKUP(U46,'[1]シフト記号表（勤務時間帯）'!$C$6:$K$35,9,FALSE))</f>
        <v/>
      </c>
      <c r="V47" s="554" t="str">
        <f>IF(V46="","",VLOOKUP(V46,'[1]シフト記号表（勤務時間帯）'!$C$6:$K$35,9,FALSE))</f>
        <v/>
      </c>
      <c r="W47" s="554" t="str">
        <f>IF(W46="","",VLOOKUP(W46,'[1]シフト記号表（勤務時間帯）'!$C$6:$K$35,9,FALSE))</f>
        <v/>
      </c>
      <c r="X47" s="554" t="str">
        <f>IF(X46="","",VLOOKUP(X46,'[1]シフト記号表（勤務時間帯）'!$C$6:$K$35,9,FALSE))</f>
        <v/>
      </c>
      <c r="Y47" s="555" t="str">
        <f>IF(Y46="","",VLOOKUP(Y46,'[1]シフト記号表（勤務時間帯）'!$C$6:$K$35,9,FALSE))</f>
        <v/>
      </c>
      <c r="Z47" s="553" t="str">
        <f>IF(Z46="","",VLOOKUP(Z46,'[1]シフト記号表（勤務時間帯）'!$C$6:$K$35,9,FALSE))</f>
        <v/>
      </c>
      <c r="AA47" s="554" t="str">
        <f>IF(AA46="","",VLOOKUP(AA46,'[1]シフト記号表（勤務時間帯）'!$C$6:$K$35,9,FALSE))</f>
        <v/>
      </c>
      <c r="AB47" s="554" t="str">
        <f>IF(AB46="","",VLOOKUP(AB46,'[1]シフト記号表（勤務時間帯）'!$C$6:$K$35,9,FALSE))</f>
        <v/>
      </c>
      <c r="AC47" s="554" t="str">
        <f>IF(AC46="","",VLOOKUP(AC46,'[1]シフト記号表（勤務時間帯）'!$C$6:$K$35,9,FALSE))</f>
        <v/>
      </c>
      <c r="AD47" s="554" t="str">
        <f>IF(AD46="","",VLOOKUP(AD46,'[1]シフト記号表（勤務時間帯）'!$C$6:$K$35,9,FALSE))</f>
        <v/>
      </c>
      <c r="AE47" s="554" t="str">
        <f>IF(AE46="","",VLOOKUP(AE46,'[1]シフト記号表（勤務時間帯）'!$C$6:$K$35,9,FALSE))</f>
        <v/>
      </c>
      <c r="AF47" s="555" t="str">
        <f>IF(AF46="","",VLOOKUP(AF46,'[1]シフト記号表（勤務時間帯）'!$C$6:$K$35,9,FALSE))</f>
        <v/>
      </c>
      <c r="AG47" s="553" t="str">
        <f>IF(AG46="","",VLOOKUP(AG46,'[1]シフト記号表（勤務時間帯）'!$C$6:$K$35,9,FALSE))</f>
        <v/>
      </c>
      <c r="AH47" s="554" t="str">
        <f>IF(AH46="","",VLOOKUP(AH46,'[1]シフト記号表（勤務時間帯）'!$C$6:$K$35,9,FALSE))</f>
        <v/>
      </c>
      <c r="AI47" s="554" t="str">
        <f>IF(AI46="","",VLOOKUP(AI46,'[1]シフト記号表（勤務時間帯）'!$C$6:$K$35,9,FALSE))</f>
        <v/>
      </c>
      <c r="AJ47" s="554" t="str">
        <f>IF(AJ46="","",VLOOKUP(AJ46,'[1]シフト記号表（勤務時間帯）'!$C$6:$K$35,9,FALSE))</f>
        <v/>
      </c>
      <c r="AK47" s="554" t="str">
        <f>IF(AK46="","",VLOOKUP(AK46,'[1]シフト記号表（勤務時間帯）'!$C$6:$K$35,9,FALSE))</f>
        <v/>
      </c>
      <c r="AL47" s="554" t="str">
        <f>IF(AL46="","",VLOOKUP(AL46,'[1]シフト記号表（勤務時間帯）'!$C$6:$K$35,9,FALSE))</f>
        <v/>
      </c>
      <c r="AM47" s="555" t="str">
        <f>IF(AM46="","",VLOOKUP(AM46,'[1]シフト記号表（勤務時間帯）'!$C$6:$K$35,9,FALSE))</f>
        <v/>
      </c>
      <c r="AN47" s="553" t="str">
        <f>IF(AN46="","",VLOOKUP(AN46,'[1]シフト記号表（勤務時間帯）'!$C$6:$K$35,9,FALSE))</f>
        <v/>
      </c>
      <c r="AO47" s="554" t="str">
        <f>IF(AO46="","",VLOOKUP(AO46,'[1]シフト記号表（勤務時間帯）'!$C$6:$K$35,9,FALSE))</f>
        <v/>
      </c>
      <c r="AP47" s="554" t="str">
        <f>IF(AP46="","",VLOOKUP(AP46,'[1]シフト記号表（勤務時間帯）'!$C$6:$K$35,9,FALSE))</f>
        <v/>
      </c>
      <c r="AQ47" s="554" t="str">
        <f>IF(AQ46="","",VLOOKUP(AQ46,'[1]シフト記号表（勤務時間帯）'!$C$6:$K$35,9,FALSE))</f>
        <v/>
      </c>
      <c r="AR47" s="554" t="str">
        <f>IF(AR46="","",VLOOKUP(AR46,'[1]シフト記号表（勤務時間帯）'!$C$6:$K$35,9,FALSE))</f>
        <v/>
      </c>
      <c r="AS47" s="554" t="str">
        <f>IF(AS46="","",VLOOKUP(AS46,'[1]シフト記号表（勤務時間帯）'!$C$6:$K$35,9,FALSE))</f>
        <v/>
      </c>
      <c r="AT47" s="555" t="str">
        <f>IF(AT46="","",VLOOKUP(AT46,'[1]シフト記号表（勤務時間帯）'!$C$6:$K$35,9,FALSE))</f>
        <v/>
      </c>
      <c r="AU47" s="553" t="str">
        <f>IF(AU46="","",VLOOKUP(AU46,'[1]シフト記号表（勤務時間帯）'!$C$6:$K$35,9,FALSE))</f>
        <v/>
      </c>
      <c r="AV47" s="554" t="str">
        <f>IF(AV46="","",VLOOKUP(AV46,'[1]シフト記号表（勤務時間帯）'!$C$6:$K$35,9,FALSE))</f>
        <v/>
      </c>
      <c r="AW47" s="554" t="str">
        <f>IF(AW46="","",VLOOKUP(AW46,'[1]シフト記号表（勤務時間帯）'!$C$6:$K$35,9,FALSE))</f>
        <v/>
      </c>
      <c r="AX47" s="2241">
        <f>IF($BB$3="４週",SUM(S47:AT47),IF($BB$3="暦月",SUM(S47:AW47),""))</f>
        <v>0</v>
      </c>
      <c r="AY47" s="2242"/>
      <c r="AZ47" s="2243">
        <f>IF($BB$3="４週",AX47/4,IF($BB$3="暦月",'様式1-10'!AX47/('様式1-10'!$BB$8/7),""))</f>
        <v>0</v>
      </c>
      <c r="BA47" s="2244"/>
      <c r="BB47" s="2043"/>
      <c r="BC47" s="2044"/>
      <c r="BD47" s="2044"/>
      <c r="BE47" s="2044"/>
      <c r="BF47" s="2045"/>
    </row>
    <row r="48" spans="2:58" ht="20.25" customHeight="1" x14ac:dyDescent="0.15">
      <c r="B48" s="2180"/>
      <c r="C48" s="2135"/>
      <c r="D48" s="2140"/>
      <c r="E48" s="2136"/>
      <c r="F48" s="552">
        <f>C46</f>
        <v>0</v>
      </c>
      <c r="G48" s="2256"/>
      <c r="H48" s="2438"/>
      <c r="I48" s="2439"/>
      <c r="J48" s="2439"/>
      <c r="K48" s="2440"/>
      <c r="L48" s="2261"/>
      <c r="M48" s="2262"/>
      <c r="N48" s="2262"/>
      <c r="O48" s="2263"/>
      <c r="P48" s="2245" t="s">
        <v>742</v>
      </c>
      <c r="Q48" s="2246"/>
      <c r="R48" s="2247"/>
      <c r="S48" s="557" t="str">
        <f>IF(S46="","",VLOOKUP(S46,'[1]シフト記号表（勤務時間帯）'!$C$6:$S$35,17,FALSE))</f>
        <v/>
      </c>
      <c r="T48" s="558" t="str">
        <f>IF(T46="","",VLOOKUP(T46,'[1]シフト記号表（勤務時間帯）'!$C$6:$S$35,17,FALSE))</f>
        <v/>
      </c>
      <c r="U48" s="558" t="str">
        <f>IF(U46="","",VLOOKUP(U46,'[1]シフト記号表（勤務時間帯）'!$C$6:$S$35,17,FALSE))</f>
        <v/>
      </c>
      <c r="V48" s="558" t="str">
        <f>IF(V46="","",VLOOKUP(V46,'[1]シフト記号表（勤務時間帯）'!$C$6:$S$35,17,FALSE))</f>
        <v/>
      </c>
      <c r="W48" s="558" t="str">
        <f>IF(W46="","",VLOOKUP(W46,'[1]シフト記号表（勤務時間帯）'!$C$6:$S$35,17,FALSE))</f>
        <v/>
      </c>
      <c r="X48" s="558" t="str">
        <f>IF(X46="","",VLOOKUP(X46,'[1]シフト記号表（勤務時間帯）'!$C$6:$S$35,17,FALSE))</f>
        <v/>
      </c>
      <c r="Y48" s="559" t="str">
        <f>IF(Y46="","",VLOOKUP(Y46,'[1]シフト記号表（勤務時間帯）'!$C$6:$S$35,17,FALSE))</f>
        <v/>
      </c>
      <c r="Z48" s="557" t="str">
        <f>IF(Z46="","",VLOOKUP(Z46,'[1]シフト記号表（勤務時間帯）'!$C$6:$S$35,17,FALSE))</f>
        <v/>
      </c>
      <c r="AA48" s="558" t="str">
        <f>IF(AA46="","",VLOOKUP(AA46,'[1]シフト記号表（勤務時間帯）'!$C$6:$S$35,17,FALSE))</f>
        <v/>
      </c>
      <c r="AB48" s="558" t="str">
        <f>IF(AB46="","",VLOOKUP(AB46,'[1]シフト記号表（勤務時間帯）'!$C$6:$S$35,17,FALSE))</f>
        <v/>
      </c>
      <c r="AC48" s="558" t="str">
        <f>IF(AC46="","",VLOOKUP(AC46,'[1]シフト記号表（勤務時間帯）'!$C$6:$S$35,17,FALSE))</f>
        <v/>
      </c>
      <c r="AD48" s="558" t="str">
        <f>IF(AD46="","",VLOOKUP(AD46,'[1]シフト記号表（勤務時間帯）'!$C$6:$S$35,17,FALSE))</f>
        <v/>
      </c>
      <c r="AE48" s="558" t="str">
        <f>IF(AE46="","",VLOOKUP(AE46,'[1]シフト記号表（勤務時間帯）'!$C$6:$S$35,17,FALSE))</f>
        <v/>
      </c>
      <c r="AF48" s="559" t="str">
        <f>IF(AF46="","",VLOOKUP(AF46,'[1]シフト記号表（勤務時間帯）'!$C$6:$S$35,17,FALSE))</f>
        <v/>
      </c>
      <c r="AG48" s="557" t="str">
        <f>IF(AG46="","",VLOOKUP(AG46,'[1]シフト記号表（勤務時間帯）'!$C$6:$S$35,17,FALSE))</f>
        <v/>
      </c>
      <c r="AH48" s="558" t="str">
        <f>IF(AH46="","",VLOOKUP(AH46,'[1]シフト記号表（勤務時間帯）'!$C$6:$S$35,17,FALSE))</f>
        <v/>
      </c>
      <c r="AI48" s="558" t="str">
        <f>IF(AI46="","",VLOOKUP(AI46,'[1]シフト記号表（勤務時間帯）'!$C$6:$S$35,17,FALSE))</f>
        <v/>
      </c>
      <c r="AJ48" s="558" t="str">
        <f>IF(AJ46="","",VLOOKUP(AJ46,'[1]シフト記号表（勤務時間帯）'!$C$6:$S$35,17,FALSE))</f>
        <v/>
      </c>
      <c r="AK48" s="558" t="str">
        <f>IF(AK46="","",VLOOKUP(AK46,'[1]シフト記号表（勤務時間帯）'!$C$6:$S$35,17,FALSE))</f>
        <v/>
      </c>
      <c r="AL48" s="558" t="str">
        <f>IF(AL46="","",VLOOKUP(AL46,'[1]シフト記号表（勤務時間帯）'!$C$6:$S$35,17,FALSE))</f>
        <v/>
      </c>
      <c r="AM48" s="559" t="str">
        <f>IF(AM46="","",VLOOKUP(AM46,'[1]シフト記号表（勤務時間帯）'!$C$6:$S$35,17,FALSE))</f>
        <v/>
      </c>
      <c r="AN48" s="557" t="str">
        <f>IF(AN46="","",VLOOKUP(AN46,'[1]シフト記号表（勤務時間帯）'!$C$6:$S$35,17,FALSE))</f>
        <v/>
      </c>
      <c r="AO48" s="558" t="str">
        <f>IF(AO46="","",VLOOKUP(AO46,'[1]シフト記号表（勤務時間帯）'!$C$6:$S$35,17,FALSE))</f>
        <v/>
      </c>
      <c r="AP48" s="558" t="str">
        <f>IF(AP46="","",VLOOKUP(AP46,'[1]シフト記号表（勤務時間帯）'!$C$6:$S$35,17,FALSE))</f>
        <v/>
      </c>
      <c r="AQ48" s="558" t="str">
        <f>IF(AQ46="","",VLOOKUP(AQ46,'[1]シフト記号表（勤務時間帯）'!$C$6:$S$35,17,FALSE))</f>
        <v/>
      </c>
      <c r="AR48" s="558" t="str">
        <f>IF(AR46="","",VLOOKUP(AR46,'[1]シフト記号表（勤務時間帯）'!$C$6:$S$35,17,FALSE))</f>
        <v/>
      </c>
      <c r="AS48" s="558" t="str">
        <f>IF(AS46="","",VLOOKUP(AS46,'[1]シフト記号表（勤務時間帯）'!$C$6:$S$35,17,FALSE))</f>
        <v/>
      </c>
      <c r="AT48" s="559" t="str">
        <f>IF(AT46="","",VLOOKUP(AT46,'[1]シフト記号表（勤務時間帯）'!$C$6:$S$35,17,FALSE))</f>
        <v/>
      </c>
      <c r="AU48" s="557" t="str">
        <f>IF(AU46="","",VLOOKUP(AU46,'[1]シフト記号表（勤務時間帯）'!$C$6:$S$35,17,FALSE))</f>
        <v/>
      </c>
      <c r="AV48" s="558" t="str">
        <f>IF(AV46="","",VLOOKUP(AV46,'[1]シフト記号表（勤務時間帯）'!$C$6:$S$35,17,FALSE))</f>
        <v/>
      </c>
      <c r="AW48" s="558" t="str">
        <f>IF(AW46="","",VLOOKUP(AW46,'[1]シフト記号表（勤務時間帯）'!$C$6:$S$35,17,FALSE))</f>
        <v/>
      </c>
      <c r="AX48" s="2248">
        <f>IF($BB$3="４週",SUM(S48:AT48),IF($BB$3="暦月",SUM(S48:AW48),""))</f>
        <v>0</v>
      </c>
      <c r="AY48" s="2249"/>
      <c r="AZ48" s="2250">
        <f>IF($BB$3="４週",AX48/4,IF($BB$3="暦月",'様式1-10'!AX48/('様式1-10'!$BB$8/7),""))</f>
        <v>0</v>
      </c>
      <c r="BA48" s="2251"/>
      <c r="BB48" s="2129"/>
      <c r="BC48" s="2130"/>
      <c r="BD48" s="2130"/>
      <c r="BE48" s="2130"/>
      <c r="BF48" s="2131"/>
    </row>
    <row r="49" spans="2:58" ht="20.25" customHeight="1" x14ac:dyDescent="0.15">
      <c r="B49" s="2180">
        <f>B46+1</f>
        <v>10</v>
      </c>
      <c r="C49" s="2121"/>
      <c r="D49" s="2126"/>
      <c r="E49" s="2122"/>
      <c r="F49" s="560"/>
      <c r="G49" s="2255"/>
      <c r="H49" s="2441"/>
      <c r="I49" s="2439"/>
      <c r="J49" s="2439"/>
      <c r="K49" s="2440"/>
      <c r="L49" s="2258"/>
      <c r="M49" s="2259"/>
      <c r="N49" s="2259"/>
      <c r="O49" s="2260"/>
      <c r="P49" s="2264" t="s">
        <v>740</v>
      </c>
      <c r="Q49" s="2265"/>
      <c r="R49" s="2266"/>
      <c r="S49" s="549"/>
      <c r="T49" s="550"/>
      <c r="U49" s="550"/>
      <c r="V49" s="550"/>
      <c r="W49" s="550"/>
      <c r="X49" s="550"/>
      <c r="Y49" s="551"/>
      <c r="Z49" s="549"/>
      <c r="AA49" s="550"/>
      <c r="AB49" s="550"/>
      <c r="AC49" s="550"/>
      <c r="AD49" s="550"/>
      <c r="AE49" s="550"/>
      <c r="AF49" s="551"/>
      <c r="AG49" s="549"/>
      <c r="AH49" s="550"/>
      <c r="AI49" s="550"/>
      <c r="AJ49" s="550"/>
      <c r="AK49" s="550"/>
      <c r="AL49" s="550"/>
      <c r="AM49" s="551"/>
      <c r="AN49" s="549"/>
      <c r="AO49" s="550"/>
      <c r="AP49" s="550"/>
      <c r="AQ49" s="550"/>
      <c r="AR49" s="550"/>
      <c r="AS49" s="550"/>
      <c r="AT49" s="551"/>
      <c r="AU49" s="549"/>
      <c r="AV49" s="550"/>
      <c r="AW49" s="550"/>
      <c r="AX49" s="2267"/>
      <c r="AY49" s="2268"/>
      <c r="AZ49" s="2269"/>
      <c r="BA49" s="2270"/>
      <c r="BB49" s="2118"/>
      <c r="BC49" s="2119"/>
      <c r="BD49" s="2119"/>
      <c r="BE49" s="2119"/>
      <c r="BF49" s="2120"/>
    </row>
    <row r="50" spans="2:58" ht="20.25" customHeight="1" x14ac:dyDescent="0.15">
      <c r="B50" s="2180"/>
      <c r="C50" s="2053"/>
      <c r="D50" s="2062"/>
      <c r="E50" s="2054"/>
      <c r="F50" s="552"/>
      <c r="G50" s="2191"/>
      <c r="H50" s="2438"/>
      <c r="I50" s="2439"/>
      <c r="J50" s="2439"/>
      <c r="K50" s="2440"/>
      <c r="L50" s="2201"/>
      <c r="M50" s="2202"/>
      <c r="N50" s="2202"/>
      <c r="O50" s="2203"/>
      <c r="P50" s="2238" t="s">
        <v>741</v>
      </c>
      <c r="Q50" s="2239"/>
      <c r="R50" s="2240"/>
      <c r="S50" s="553" t="str">
        <f>IF(S49="","",VLOOKUP(S49,'[1]シフト記号表（勤務時間帯）'!$C$6:$K$35,9,FALSE))</f>
        <v/>
      </c>
      <c r="T50" s="554" t="str">
        <f>IF(T49="","",VLOOKUP(T49,'[1]シフト記号表（勤務時間帯）'!$C$6:$K$35,9,FALSE))</f>
        <v/>
      </c>
      <c r="U50" s="554" t="str">
        <f>IF(U49="","",VLOOKUP(U49,'[1]シフト記号表（勤務時間帯）'!$C$6:$K$35,9,FALSE))</f>
        <v/>
      </c>
      <c r="V50" s="554" t="str">
        <f>IF(V49="","",VLOOKUP(V49,'[1]シフト記号表（勤務時間帯）'!$C$6:$K$35,9,FALSE))</f>
        <v/>
      </c>
      <c r="W50" s="554" t="str">
        <f>IF(W49="","",VLOOKUP(W49,'[1]シフト記号表（勤務時間帯）'!$C$6:$K$35,9,FALSE))</f>
        <v/>
      </c>
      <c r="X50" s="554" t="str">
        <f>IF(X49="","",VLOOKUP(X49,'[1]シフト記号表（勤務時間帯）'!$C$6:$K$35,9,FALSE))</f>
        <v/>
      </c>
      <c r="Y50" s="555" t="str">
        <f>IF(Y49="","",VLOOKUP(Y49,'[1]シフト記号表（勤務時間帯）'!$C$6:$K$35,9,FALSE))</f>
        <v/>
      </c>
      <c r="Z50" s="553" t="str">
        <f>IF(Z49="","",VLOOKUP(Z49,'[1]シフト記号表（勤務時間帯）'!$C$6:$K$35,9,FALSE))</f>
        <v/>
      </c>
      <c r="AA50" s="554" t="str">
        <f>IF(AA49="","",VLOOKUP(AA49,'[1]シフト記号表（勤務時間帯）'!$C$6:$K$35,9,FALSE))</f>
        <v/>
      </c>
      <c r="AB50" s="554" t="str">
        <f>IF(AB49="","",VLOOKUP(AB49,'[1]シフト記号表（勤務時間帯）'!$C$6:$K$35,9,FALSE))</f>
        <v/>
      </c>
      <c r="AC50" s="554" t="str">
        <f>IF(AC49="","",VLOOKUP(AC49,'[1]シフト記号表（勤務時間帯）'!$C$6:$K$35,9,FALSE))</f>
        <v/>
      </c>
      <c r="AD50" s="554" t="str">
        <f>IF(AD49="","",VLOOKUP(AD49,'[1]シフト記号表（勤務時間帯）'!$C$6:$K$35,9,FALSE))</f>
        <v/>
      </c>
      <c r="AE50" s="554" t="str">
        <f>IF(AE49="","",VLOOKUP(AE49,'[1]シフト記号表（勤務時間帯）'!$C$6:$K$35,9,FALSE))</f>
        <v/>
      </c>
      <c r="AF50" s="555" t="str">
        <f>IF(AF49="","",VLOOKUP(AF49,'[1]シフト記号表（勤務時間帯）'!$C$6:$K$35,9,FALSE))</f>
        <v/>
      </c>
      <c r="AG50" s="553" t="str">
        <f>IF(AG49="","",VLOOKUP(AG49,'[1]シフト記号表（勤務時間帯）'!$C$6:$K$35,9,FALSE))</f>
        <v/>
      </c>
      <c r="AH50" s="554" t="str">
        <f>IF(AH49="","",VLOOKUP(AH49,'[1]シフト記号表（勤務時間帯）'!$C$6:$K$35,9,FALSE))</f>
        <v/>
      </c>
      <c r="AI50" s="554" t="str">
        <f>IF(AI49="","",VLOOKUP(AI49,'[1]シフト記号表（勤務時間帯）'!$C$6:$K$35,9,FALSE))</f>
        <v/>
      </c>
      <c r="AJ50" s="554" t="str">
        <f>IF(AJ49="","",VLOOKUP(AJ49,'[1]シフト記号表（勤務時間帯）'!$C$6:$K$35,9,FALSE))</f>
        <v/>
      </c>
      <c r="AK50" s="554" t="str">
        <f>IF(AK49="","",VLOOKUP(AK49,'[1]シフト記号表（勤務時間帯）'!$C$6:$K$35,9,FALSE))</f>
        <v/>
      </c>
      <c r="AL50" s="554" t="str">
        <f>IF(AL49="","",VLOOKUP(AL49,'[1]シフト記号表（勤務時間帯）'!$C$6:$K$35,9,FALSE))</f>
        <v/>
      </c>
      <c r="AM50" s="555" t="str">
        <f>IF(AM49="","",VLOOKUP(AM49,'[1]シフト記号表（勤務時間帯）'!$C$6:$K$35,9,FALSE))</f>
        <v/>
      </c>
      <c r="AN50" s="553" t="str">
        <f>IF(AN49="","",VLOOKUP(AN49,'[1]シフト記号表（勤務時間帯）'!$C$6:$K$35,9,FALSE))</f>
        <v/>
      </c>
      <c r="AO50" s="554" t="str">
        <f>IF(AO49="","",VLOOKUP(AO49,'[1]シフト記号表（勤務時間帯）'!$C$6:$K$35,9,FALSE))</f>
        <v/>
      </c>
      <c r="AP50" s="554" t="str">
        <f>IF(AP49="","",VLOOKUP(AP49,'[1]シフト記号表（勤務時間帯）'!$C$6:$K$35,9,FALSE))</f>
        <v/>
      </c>
      <c r="AQ50" s="554" t="str">
        <f>IF(AQ49="","",VLOOKUP(AQ49,'[1]シフト記号表（勤務時間帯）'!$C$6:$K$35,9,FALSE))</f>
        <v/>
      </c>
      <c r="AR50" s="554" t="str">
        <f>IF(AR49="","",VLOOKUP(AR49,'[1]シフト記号表（勤務時間帯）'!$C$6:$K$35,9,FALSE))</f>
        <v/>
      </c>
      <c r="AS50" s="554" t="str">
        <f>IF(AS49="","",VLOOKUP(AS49,'[1]シフト記号表（勤務時間帯）'!$C$6:$K$35,9,FALSE))</f>
        <v/>
      </c>
      <c r="AT50" s="555" t="str">
        <f>IF(AT49="","",VLOOKUP(AT49,'[1]シフト記号表（勤務時間帯）'!$C$6:$K$35,9,FALSE))</f>
        <v/>
      </c>
      <c r="AU50" s="553" t="str">
        <f>IF(AU49="","",VLOOKUP(AU49,'[1]シフト記号表（勤務時間帯）'!$C$6:$K$35,9,FALSE))</f>
        <v/>
      </c>
      <c r="AV50" s="554" t="str">
        <f>IF(AV49="","",VLOOKUP(AV49,'[1]シフト記号表（勤務時間帯）'!$C$6:$K$35,9,FALSE))</f>
        <v/>
      </c>
      <c r="AW50" s="554" t="str">
        <f>IF(AW49="","",VLOOKUP(AW49,'[1]シフト記号表（勤務時間帯）'!$C$6:$K$35,9,FALSE))</f>
        <v/>
      </c>
      <c r="AX50" s="2241">
        <f>IF($BB$3="４週",SUM(S50:AT50),IF($BB$3="暦月",SUM(S50:AW50),""))</f>
        <v>0</v>
      </c>
      <c r="AY50" s="2242"/>
      <c r="AZ50" s="2243">
        <f>IF($BB$3="４週",AX50/4,IF($BB$3="暦月",'様式1-10'!AX50/('様式1-10'!$BB$8/7),""))</f>
        <v>0</v>
      </c>
      <c r="BA50" s="2244"/>
      <c r="BB50" s="2043"/>
      <c r="BC50" s="2044"/>
      <c r="BD50" s="2044"/>
      <c r="BE50" s="2044"/>
      <c r="BF50" s="2045"/>
    </row>
    <row r="51" spans="2:58" ht="20.25" customHeight="1" x14ac:dyDescent="0.15">
      <c r="B51" s="2180"/>
      <c r="C51" s="2135"/>
      <c r="D51" s="2140"/>
      <c r="E51" s="2136"/>
      <c r="F51" s="552">
        <f>C49</f>
        <v>0</v>
      </c>
      <c r="G51" s="2256"/>
      <c r="H51" s="2438"/>
      <c r="I51" s="2439"/>
      <c r="J51" s="2439"/>
      <c r="K51" s="2440"/>
      <c r="L51" s="2261"/>
      <c r="M51" s="2262"/>
      <c r="N51" s="2262"/>
      <c r="O51" s="2263"/>
      <c r="P51" s="2245" t="s">
        <v>742</v>
      </c>
      <c r="Q51" s="2246"/>
      <c r="R51" s="2247"/>
      <c r="S51" s="557" t="str">
        <f>IF(S49="","",VLOOKUP(S49,'[1]シフト記号表（勤務時間帯）'!$C$6:$S$35,17,FALSE))</f>
        <v/>
      </c>
      <c r="T51" s="558" t="str">
        <f>IF(T49="","",VLOOKUP(T49,'[1]シフト記号表（勤務時間帯）'!$C$6:$S$35,17,FALSE))</f>
        <v/>
      </c>
      <c r="U51" s="558" t="str">
        <f>IF(U49="","",VLOOKUP(U49,'[1]シフト記号表（勤務時間帯）'!$C$6:$S$35,17,FALSE))</f>
        <v/>
      </c>
      <c r="V51" s="558" t="str">
        <f>IF(V49="","",VLOOKUP(V49,'[1]シフト記号表（勤務時間帯）'!$C$6:$S$35,17,FALSE))</f>
        <v/>
      </c>
      <c r="W51" s="558" t="str">
        <f>IF(W49="","",VLOOKUP(W49,'[1]シフト記号表（勤務時間帯）'!$C$6:$S$35,17,FALSE))</f>
        <v/>
      </c>
      <c r="X51" s="558" t="str">
        <f>IF(X49="","",VLOOKUP(X49,'[1]シフト記号表（勤務時間帯）'!$C$6:$S$35,17,FALSE))</f>
        <v/>
      </c>
      <c r="Y51" s="559" t="str">
        <f>IF(Y49="","",VLOOKUP(Y49,'[1]シフト記号表（勤務時間帯）'!$C$6:$S$35,17,FALSE))</f>
        <v/>
      </c>
      <c r="Z51" s="557" t="str">
        <f>IF(Z49="","",VLOOKUP(Z49,'[1]シフト記号表（勤務時間帯）'!$C$6:$S$35,17,FALSE))</f>
        <v/>
      </c>
      <c r="AA51" s="558" t="str">
        <f>IF(AA49="","",VLOOKUP(AA49,'[1]シフト記号表（勤務時間帯）'!$C$6:$S$35,17,FALSE))</f>
        <v/>
      </c>
      <c r="AB51" s="558" t="str">
        <f>IF(AB49="","",VLOOKUP(AB49,'[1]シフト記号表（勤務時間帯）'!$C$6:$S$35,17,FALSE))</f>
        <v/>
      </c>
      <c r="AC51" s="558" t="str">
        <f>IF(AC49="","",VLOOKUP(AC49,'[1]シフト記号表（勤務時間帯）'!$C$6:$S$35,17,FALSE))</f>
        <v/>
      </c>
      <c r="AD51" s="558" t="str">
        <f>IF(AD49="","",VLOOKUP(AD49,'[1]シフト記号表（勤務時間帯）'!$C$6:$S$35,17,FALSE))</f>
        <v/>
      </c>
      <c r="AE51" s="558" t="str">
        <f>IF(AE49="","",VLOOKUP(AE49,'[1]シフト記号表（勤務時間帯）'!$C$6:$S$35,17,FALSE))</f>
        <v/>
      </c>
      <c r="AF51" s="559" t="str">
        <f>IF(AF49="","",VLOOKUP(AF49,'[1]シフト記号表（勤務時間帯）'!$C$6:$S$35,17,FALSE))</f>
        <v/>
      </c>
      <c r="AG51" s="557" t="str">
        <f>IF(AG49="","",VLOOKUP(AG49,'[1]シフト記号表（勤務時間帯）'!$C$6:$S$35,17,FALSE))</f>
        <v/>
      </c>
      <c r="AH51" s="558" t="str">
        <f>IF(AH49="","",VLOOKUP(AH49,'[1]シフト記号表（勤務時間帯）'!$C$6:$S$35,17,FALSE))</f>
        <v/>
      </c>
      <c r="AI51" s="558" t="str">
        <f>IF(AI49="","",VLOOKUP(AI49,'[1]シフト記号表（勤務時間帯）'!$C$6:$S$35,17,FALSE))</f>
        <v/>
      </c>
      <c r="AJ51" s="558" t="str">
        <f>IF(AJ49="","",VLOOKUP(AJ49,'[1]シフト記号表（勤務時間帯）'!$C$6:$S$35,17,FALSE))</f>
        <v/>
      </c>
      <c r="AK51" s="558" t="str">
        <f>IF(AK49="","",VLOOKUP(AK49,'[1]シフト記号表（勤務時間帯）'!$C$6:$S$35,17,FALSE))</f>
        <v/>
      </c>
      <c r="AL51" s="558" t="str">
        <f>IF(AL49="","",VLOOKUP(AL49,'[1]シフト記号表（勤務時間帯）'!$C$6:$S$35,17,FALSE))</f>
        <v/>
      </c>
      <c r="AM51" s="559" t="str">
        <f>IF(AM49="","",VLOOKUP(AM49,'[1]シフト記号表（勤務時間帯）'!$C$6:$S$35,17,FALSE))</f>
        <v/>
      </c>
      <c r="AN51" s="557" t="str">
        <f>IF(AN49="","",VLOOKUP(AN49,'[1]シフト記号表（勤務時間帯）'!$C$6:$S$35,17,FALSE))</f>
        <v/>
      </c>
      <c r="AO51" s="558" t="str">
        <f>IF(AO49="","",VLOOKUP(AO49,'[1]シフト記号表（勤務時間帯）'!$C$6:$S$35,17,FALSE))</f>
        <v/>
      </c>
      <c r="AP51" s="558" t="str">
        <f>IF(AP49="","",VLOOKUP(AP49,'[1]シフト記号表（勤務時間帯）'!$C$6:$S$35,17,FALSE))</f>
        <v/>
      </c>
      <c r="AQ51" s="558" t="str">
        <f>IF(AQ49="","",VLOOKUP(AQ49,'[1]シフト記号表（勤務時間帯）'!$C$6:$S$35,17,FALSE))</f>
        <v/>
      </c>
      <c r="AR51" s="558" t="str">
        <f>IF(AR49="","",VLOOKUP(AR49,'[1]シフト記号表（勤務時間帯）'!$C$6:$S$35,17,FALSE))</f>
        <v/>
      </c>
      <c r="AS51" s="558" t="str">
        <f>IF(AS49="","",VLOOKUP(AS49,'[1]シフト記号表（勤務時間帯）'!$C$6:$S$35,17,FALSE))</f>
        <v/>
      </c>
      <c r="AT51" s="559" t="str">
        <f>IF(AT49="","",VLOOKUP(AT49,'[1]シフト記号表（勤務時間帯）'!$C$6:$S$35,17,FALSE))</f>
        <v/>
      </c>
      <c r="AU51" s="557" t="str">
        <f>IF(AU49="","",VLOOKUP(AU49,'[1]シフト記号表（勤務時間帯）'!$C$6:$S$35,17,FALSE))</f>
        <v/>
      </c>
      <c r="AV51" s="558" t="str">
        <f>IF(AV49="","",VLOOKUP(AV49,'[1]シフト記号表（勤務時間帯）'!$C$6:$S$35,17,FALSE))</f>
        <v/>
      </c>
      <c r="AW51" s="558" t="str">
        <f>IF(AW49="","",VLOOKUP(AW49,'[1]シフト記号表（勤務時間帯）'!$C$6:$S$35,17,FALSE))</f>
        <v/>
      </c>
      <c r="AX51" s="2248">
        <f>IF($BB$3="４週",SUM(S51:AT51),IF($BB$3="暦月",SUM(S51:AW51),""))</f>
        <v>0</v>
      </c>
      <c r="AY51" s="2249"/>
      <c r="AZ51" s="2250">
        <f>IF($BB$3="４週",AX51/4,IF($BB$3="暦月",'様式1-10'!AX51/('様式1-10'!$BB$8/7),""))</f>
        <v>0</v>
      </c>
      <c r="BA51" s="2251"/>
      <c r="BB51" s="2129"/>
      <c r="BC51" s="2130"/>
      <c r="BD51" s="2130"/>
      <c r="BE51" s="2130"/>
      <c r="BF51" s="2131"/>
    </row>
    <row r="52" spans="2:58" ht="20.25" customHeight="1" x14ac:dyDescent="0.15">
      <c r="B52" s="2180">
        <f>B49+1</f>
        <v>11</v>
      </c>
      <c r="C52" s="2121"/>
      <c r="D52" s="2126"/>
      <c r="E52" s="2122"/>
      <c r="F52" s="560"/>
      <c r="G52" s="2255"/>
      <c r="H52" s="2441"/>
      <c r="I52" s="2439"/>
      <c r="J52" s="2439"/>
      <c r="K52" s="2440"/>
      <c r="L52" s="2258"/>
      <c r="M52" s="2259"/>
      <c r="N52" s="2259"/>
      <c r="O52" s="2260"/>
      <c r="P52" s="2264" t="s">
        <v>740</v>
      </c>
      <c r="Q52" s="2265"/>
      <c r="R52" s="2266"/>
      <c r="S52" s="549"/>
      <c r="T52" s="550"/>
      <c r="U52" s="550"/>
      <c r="V52" s="550"/>
      <c r="W52" s="550"/>
      <c r="X52" s="550"/>
      <c r="Y52" s="551"/>
      <c r="Z52" s="549"/>
      <c r="AA52" s="550"/>
      <c r="AB52" s="550"/>
      <c r="AC52" s="550"/>
      <c r="AD52" s="550"/>
      <c r="AE52" s="550"/>
      <c r="AF52" s="551"/>
      <c r="AG52" s="549"/>
      <c r="AH52" s="550"/>
      <c r="AI52" s="550"/>
      <c r="AJ52" s="550"/>
      <c r="AK52" s="550"/>
      <c r="AL52" s="550"/>
      <c r="AM52" s="551"/>
      <c r="AN52" s="549"/>
      <c r="AO52" s="550"/>
      <c r="AP52" s="550"/>
      <c r="AQ52" s="550"/>
      <c r="AR52" s="550"/>
      <c r="AS52" s="550"/>
      <c r="AT52" s="551"/>
      <c r="AU52" s="549"/>
      <c r="AV52" s="550"/>
      <c r="AW52" s="550"/>
      <c r="AX52" s="2267"/>
      <c r="AY52" s="2268"/>
      <c r="AZ52" s="2269"/>
      <c r="BA52" s="2270"/>
      <c r="BB52" s="2118"/>
      <c r="BC52" s="2119"/>
      <c r="BD52" s="2119"/>
      <c r="BE52" s="2119"/>
      <c r="BF52" s="2120"/>
    </row>
    <row r="53" spans="2:58" ht="20.25" customHeight="1" x14ac:dyDescent="0.15">
      <c r="B53" s="2180"/>
      <c r="C53" s="2053"/>
      <c r="D53" s="2062"/>
      <c r="E53" s="2054"/>
      <c r="F53" s="552"/>
      <c r="G53" s="2191"/>
      <c r="H53" s="2438"/>
      <c r="I53" s="2439"/>
      <c r="J53" s="2439"/>
      <c r="K53" s="2440"/>
      <c r="L53" s="2201"/>
      <c r="M53" s="2202"/>
      <c r="N53" s="2202"/>
      <c r="O53" s="2203"/>
      <c r="P53" s="2238" t="s">
        <v>741</v>
      </c>
      <c r="Q53" s="2239"/>
      <c r="R53" s="2240"/>
      <c r="S53" s="553" t="str">
        <f>IF(S52="","",VLOOKUP(S52,'[1]シフト記号表（勤務時間帯）'!$C$6:$K$35,9,FALSE))</f>
        <v/>
      </c>
      <c r="T53" s="554" t="str">
        <f>IF(T52="","",VLOOKUP(T52,'[1]シフト記号表（勤務時間帯）'!$C$6:$K$35,9,FALSE))</f>
        <v/>
      </c>
      <c r="U53" s="554" t="str">
        <f>IF(U52="","",VLOOKUP(U52,'[1]シフト記号表（勤務時間帯）'!$C$6:$K$35,9,FALSE))</f>
        <v/>
      </c>
      <c r="V53" s="554" t="str">
        <f>IF(V52="","",VLOOKUP(V52,'[1]シフト記号表（勤務時間帯）'!$C$6:$K$35,9,FALSE))</f>
        <v/>
      </c>
      <c r="W53" s="554" t="str">
        <f>IF(W52="","",VLOOKUP(W52,'[1]シフト記号表（勤務時間帯）'!$C$6:$K$35,9,FALSE))</f>
        <v/>
      </c>
      <c r="X53" s="554" t="str">
        <f>IF(X52="","",VLOOKUP(X52,'[1]シフト記号表（勤務時間帯）'!$C$6:$K$35,9,FALSE))</f>
        <v/>
      </c>
      <c r="Y53" s="555" t="str">
        <f>IF(Y52="","",VLOOKUP(Y52,'[1]シフト記号表（勤務時間帯）'!$C$6:$K$35,9,FALSE))</f>
        <v/>
      </c>
      <c r="Z53" s="553" t="str">
        <f>IF(Z52="","",VLOOKUP(Z52,'[1]シフト記号表（勤務時間帯）'!$C$6:$K$35,9,FALSE))</f>
        <v/>
      </c>
      <c r="AA53" s="554" t="str">
        <f>IF(AA52="","",VLOOKUP(AA52,'[1]シフト記号表（勤務時間帯）'!$C$6:$K$35,9,FALSE))</f>
        <v/>
      </c>
      <c r="AB53" s="554" t="str">
        <f>IF(AB52="","",VLOOKUP(AB52,'[1]シフト記号表（勤務時間帯）'!$C$6:$K$35,9,FALSE))</f>
        <v/>
      </c>
      <c r="AC53" s="554" t="str">
        <f>IF(AC52="","",VLOOKUP(AC52,'[1]シフト記号表（勤務時間帯）'!$C$6:$K$35,9,FALSE))</f>
        <v/>
      </c>
      <c r="AD53" s="554" t="str">
        <f>IF(AD52="","",VLOOKUP(AD52,'[1]シフト記号表（勤務時間帯）'!$C$6:$K$35,9,FALSE))</f>
        <v/>
      </c>
      <c r="AE53" s="554" t="str">
        <f>IF(AE52="","",VLOOKUP(AE52,'[1]シフト記号表（勤務時間帯）'!$C$6:$K$35,9,FALSE))</f>
        <v/>
      </c>
      <c r="AF53" s="555" t="str">
        <f>IF(AF52="","",VLOOKUP(AF52,'[1]シフト記号表（勤務時間帯）'!$C$6:$K$35,9,FALSE))</f>
        <v/>
      </c>
      <c r="AG53" s="553" t="str">
        <f>IF(AG52="","",VLOOKUP(AG52,'[1]シフト記号表（勤務時間帯）'!$C$6:$K$35,9,FALSE))</f>
        <v/>
      </c>
      <c r="AH53" s="554" t="str">
        <f>IF(AH52="","",VLOOKUP(AH52,'[1]シフト記号表（勤務時間帯）'!$C$6:$K$35,9,FALSE))</f>
        <v/>
      </c>
      <c r="AI53" s="554" t="str">
        <f>IF(AI52="","",VLOOKUP(AI52,'[1]シフト記号表（勤務時間帯）'!$C$6:$K$35,9,FALSE))</f>
        <v/>
      </c>
      <c r="AJ53" s="554" t="str">
        <f>IF(AJ52="","",VLOOKUP(AJ52,'[1]シフト記号表（勤務時間帯）'!$C$6:$K$35,9,FALSE))</f>
        <v/>
      </c>
      <c r="AK53" s="554" t="str">
        <f>IF(AK52="","",VLOOKUP(AK52,'[1]シフト記号表（勤務時間帯）'!$C$6:$K$35,9,FALSE))</f>
        <v/>
      </c>
      <c r="AL53" s="554" t="str">
        <f>IF(AL52="","",VLOOKUP(AL52,'[1]シフト記号表（勤務時間帯）'!$C$6:$K$35,9,FALSE))</f>
        <v/>
      </c>
      <c r="AM53" s="555" t="str">
        <f>IF(AM52="","",VLOOKUP(AM52,'[1]シフト記号表（勤務時間帯）'!$C$6:$K$35,9,FALSE))</f>
        <v/>
      </c>
      <c r="AN53" s="553" t="str">
        <f>IF(AN52="","",VLOOKUP(AN52,'[1]シフト記号表（勤務時間帯）'!$C$6:$K$35,9,FALSE))</f>
        <v/>
      </c>
      <c r="AO53" s="554" t="str">
        <f>IF(AO52="","",VLOOKUP(AO52,'[1]シフト記号表（勤務時間帯）'!$C$6:$K$35,9,FALSE))</f>
        <v/>
      </c>
      <c r="AP53" s="554" t="str">
        <f>IF(AP52="","",VLOOKUP(AP52,'[1]シフト記号表（勤務時間帯）'!$C$6:$K$35,9,FALSE))</f>
        <v/>
      </c>
      <c r="AQ53" s="554" t="str">
        <f>IF(AQ52="","",VLOOKUP(AQ52,'[1]シフト記号表（勤務時間帯）'!$C$6:$K$35,9,FALSE))</f>
        <v/>
      </c>
      <c r="AR53" s="554" t="str">
        <f>IF(AR52="","",VLOOKUP(AR52,'[1]シフト記号表（勤務時間帯）'!$C$6:$K$35,9,FALSE))</f>
        <v/>
      </c>
      <c r="AS53" s="554" t="str">
        <f>IF(AS52="","",VLOOKUP(AS52,'[1]シフト記号表（勤務時間帯）'!$C$6:$K$35,9,FALSE))</f>
        <v/>
      </c>
      <c r="AT53" s="555" t="str">
        <f>IF(AT52="","",VLOOKUP(AT52,'[1]シフト記号表（勤務時間帯）'!$C$6:$K$35,9,FALSE))</f>
        <v/>
      </c>
      <c r="AU53" s="553" t="str">
        <f>IF(AU52="","",VLOOKUP(AU52,'[1]シフト記号表（勤務時間帯）'!$C$6:$K$35,9,FALSE))</f>
        <v/>
      </c>
      <c r="AV53" s="554" t="str">
        <f>IF(AV52="","",VLOOKUP(AV52,'[1]シフト記号表（勤務時間帯）'!$C$6:$K$35,9,FALSE))</f>
        <v/>
      </c>
      <c r="AW53" s="554" t="str">
        <f>IF(AW52="","",VLOOKUP(AW52,'[1]シフト記号表（勤務時間帯）'!$C$6:$K$35,9,FALSE))</f>
        <v/>
      </c>
      <c r="AX53" s="2241">
        <f>IF($BB$3="４週",SUM(S53:AT53),IF($BB$3="暦月",SUM(S53:AW53),""))</f>
        <v>0</v>
      </c>
      <c r="AY53" s="2242"/>
      <c r="AZ53" s="2243">
        <f>IF($BB$3="４週",AX53/4,IF($BB$3="暦月",'様式1-10'!AX53/('様式1-10'!$BB$8/7),""))</f>
        <v>0</v>
      </c>
      <c r="BA53" s="2244"/>
      <c r="BB53" s="2043"/>
      <c r="BC53" s="2044"/>
      <c r="BD53" s="2044"/>
      <c r="BE53" s="2044"/>
      <c r="BF53" s="2045"/>
    </row>
    <row r="54" spans="2:58" ht="20.25" customHeight="1" x14ac:dyDescent="0.15">
      <c r="B54" s="2180"/>
      <c r="C54" s="2135"/>
      <c r="D54" s="2140"/>
      <c r="E54" s="2136"/>
      <c r="F54" s="552">
        <f>C52</f>
        <v>0</v>
      </c>
      <c r="G54" s="2256"/>
      <c r="H54" s="2438"/>
      <c r="I54" s="2439"/>
      <c r="J54" s="2439"/>
      <c r="K54" s="2440"/>
      <c r="L54" s="2261"/>
      <c r="M54" s="2262"/>
      <c r="N54" s="2262"/>
      <c r="O54" s="2263"/>
      <c r="P54" s="2245" t="s">
        <v>742</v>
      </c>
      <c r="Q54" s="2246"/>
      <c r="R54" s="2247"/>
      <c r="S54" s="557" t="str">
        <f>IF(S52="","",VLOOKUP(S52,'[1]シフト記号表（勤務時間帯）'!$C$6:$S$35,17,FALSE))</f>
        <v/>
      </c>
      <c r="T54" s="558" t="str">
        <f>IF(T52="","",VLOOKUP(T52,'[1]シフト記号表（勤務時間帯）'!$C$6:$S$35,17,FALSE))</f>
        <v/>
      </c>
      <c r="U54" s="558" t="str">
        <f>IF(U52="","",VLOOKUP(U52,'[1]シフト記号表（勤務時間帯）'!$C$6:$S$35,17,FALSE))</f>
        <v/>
      </c>
      <c r="V54" s="558" t="str">
        <f>IF(V52="","",VLOOKUP(V52,'[1]シフト記号表（勤務時間帯）'!$C$6:$S$35,17,FALSE))</f>
        <v/>
      </c>
      <c r="W54" s="558" t="str">
        <f>IF(W52="","",VLOOKUP(W52,'[1]シフト記号表（勤務時間帯）'!$C$6:$S$35,17,FALSE))</f>
        <v/>
      </c>
      <c r="X54" s="558" t="str">
        <f>IF(X52="","",VLOOKUP(X52,'[1]シフト記号表（勤務時間帯）'!$C$6:$S$35,17,FALSE))</f>
        <v/>
      </c>
      <c r="Y54" s="559" t="str">
        <f>IF(Y52="","",VLOOKUP(Y52,'[1]シフト記号表（勤務時間帯）'!$C$6:$S$35,17,FALSE))</f>
        <v/>
      </c>
      <c r="Z54" s="557" t="str">
        <f>IF(Z52="","",VLOOKUP(Z52,'[1]シフト記号表（勤務時間帯）'!$C$6:$S$35,17,FALSE))</f>
        <v/>
      </c>
      <c r="AA54" s="558" t="str">
        <f>IF(AA52="","",VLOOKUP(AA52,'[1]シフト記号表（勤務時間帯）'!$C$6:$S$35,17,FALSE))</f>
        <v/>
      </c>
      <c r="AB54" s="558" t="str">
        <f>IF(AB52="","",VLOOKUP(AB52,'[1]シフト記号表（勤務時間帯）'!$C$6:$S$35,17,FALSE))</f>
        <v/>
      </c>
      <c r="AC54" s="558" t="str">
        <f>IF(AC52="","",VLOOKUP(AC52,'[1]シフト記号表（勤務時間帯）'!$C$6:$S$35,17,FALSE))</f>
        <v/>
      </c>
      <c r="AD54" s="558" t="str">
        <f>IF(AD52="","",VLOOKUP(AD52,'[1]シフト記号表（勤務時間帯）'!$C$6:$S$35,17,FALSE))</f>
        <v/>
      </c>
      <c r="AE54" s="558" t="str">
        <f>IF(AE52="","",VLOOKUP(AE52,'[1]シフト記号表（勤務時間帯）'!$C$6:$S$35,17,FALSE))</f>
        <v/>
      </c>
      <c r="AF54" s="559" t="str">
        <f>IF(AF52="","",VLOOKUP(AF52,'[1]シフト記号表（勤務時間帯）'!$C$6:$S$35,17,FALSE))</f>
        <v/>
      </c>
      <c r="AG54" s="557" t="str">
        <f>IF(AG52="","",VLOOKUP(AG52,'[1]シフト記号表（勤務時間帯）'!$C$6:$S$35,17,FALSE))</f>
        <v/>
      </c>
      <c r="AH54" s="558" t="str">
        <f>IF(AH52="","",VLOOKUP(AH52,'[1]シフト記号表（勤務時間帯）'!$C$6:$S$35,17,FALSE))</f>
        <v/>
      </c>
      <c r="AI54" s="558" t="str">
        <f>IF(AI52="","",VLOOKUP(AI52,'[1]シフト記号表（勤務時間帯）'!$C$6:$S$35,17,FALSE))</f>
        <v/>
      </c>
      <c r="AJ54" s="558" t="str">
        <f>IF(AJ52="","",VLOOKUP(AJ52,'[1]シフト記号表（勤務時間帯）'!$C$6:$S$35,17,FALSE))</f>
        <v/>
      </c>
      <c r="AK54" s="558" t="str">
        <f>IF(AK52="","",VLOOKUP(AK52,'[1]シフト記号表（勤務時間帯）'!$C$6:$S$35,17,FALSE))</f>
        <v/>
      </c>
      <c r="AL54" s="558" t="str">
        <f>IF(AL52="","",VLOOKUP(AL52,'[1]シフト記号表（勤務時間帯）'!$C$6:$S$35,17,FALSE))</f>
        <v/>
      </c>
      <c r="AM54" s="559" t="str">
        <f>IF(AM52="","",VLOOKUP(AM52,'[1]シフト記号表（勤務時間帯）'!$C$6:$S$35,17,FALSE))</f>
        <v/>
      </c>
      <c r="AN54" s="557" t="str">
        <f>IF(AN52="","",VLOOKUP(AN52,'[1]シフト記号表（勤務時間帯）'!$C$6:$S$35,17,FALSE))</f>
        <v/>
      </c>
      <c r="AO54" s="558" t="str">
        <f>IF(AO52="","",VLOOKUP(AO52,'[1]シフト記号表（勤務時間帯）'!$C$6:$S$35,17,FALSE))</f>
        <v/>
      </c>
      <c r="AP54" s="558" t="str">
        <f>IF(AP52="","",VLOOKUP(AP52,'[1]シフト記号表（勤務時間帯）'!$C$6:$S$35,17,FALSE))</f>
        <v/>
      </c>
      <c r="AQ54" s="558" t="str">
        <f>IF(AQ52="","",VLOOKUP(AQ52,'[1]シフト記号表（勤務時間帯）'!$C$6:$S$35,17,FALSE))</f>
        <v/>
      </c>
      <c r="AR54" s="558" t="str">
        <f>IF(AR52="","",VLOOKUP(AR52,'[1]シフト記号表（勤務時間帯）'!$C$6:$S$35,17,FALSE))</f>
        <v/>
      </c>
      <c r="AS54" s="558" t="str">
        <f>IF(AS52="","",VLOOKUP(AS52,'[1]シフト記号表（勤務時間帯）'!$C$6:$S$35,17,FALSE))</f>
        <v/>
      </c>
      <c r="AT54" s="559" t="str">
        <f>IF(AT52="","",VLOOKUP(AT52,'[1]シフト記号表（勤務時間帯）'!$C$6:$S$35,17,FALSE))</f>
        <v/>
      </c>
      <c r="AU54" s="557" t="str">
        <f>IF(AU52="","",VLOOKUP(AU52,'[1]シフト記号表（勤務時間帯）'!$C$6:$S$35,17,FALSE))</f>
        <v/>
      </c>
      <c r="AV54" s="558" t="str">
        <f>IF(AV52="","",VLOOKUP(AV52,'[1]シフト記号表（勤務時間帯）'!$C$6:$S$35,17,FALSE))</f>
        <v/>
      </c>
      <c r="AW54" s="558" t="str">
        <f>IF(AW52="","",VLOOKUP(AW52,'[1]シフト記号表（勤務時間帯）'!$C$6:$S$35,17,FALSE))</f>
        <v/>
      </c>
      <c r="AX54" s="2248">
        <f>IF($BB$3="４週",SUM(S54:AT54),IF($BB$3="暦月",SUM(S54:AW54),""))</f>
        <v>0</v>
      </c>
      <c r="AY54" s="2249"/>
      <c r="AZ54" s="2250">
        <f>IF($BB$3="４週",AX54/4,IF($BB$3="暦月",'様式1-10'!AX54/('様式1-10'!$BB$8/7),""))</f>
        <v>0</v>
      </c>
      <c r="BA54" s="2251"/>
      <c r="BB54" s="2129"/>
      <c r="BC54" s="2130"/>
      <c r="BD54" s="2130"/>
      <c r="BE54" s="2130"/>
      <c r="BF54" s="2131"/>
    </row>
    <row r="55" spans="2:58" ht="20.25" customHeight="1" x14ac:dyDescent="0.15">
      <c r="B55" s="2180">
        <f>B52+1</f>
        <v>12</v>
      </c>
      <c r="C55" s="2121"/>
      <c r="D55" s="2126"/>
      <c r="E55" s="2122"/>
      <c r="F55" s="560"/>
      <c r="G55" s="2255"/>
      <c r="H55" s="2441"/>
      <c r="I55" s="2439"/>
      <c r="J55" s="2439"/>
      <c r="K55" s="2440"/>
      <c r="L55" s="2258"/>
      <c r="M55" s="2259"/>
      <c r="N55" s="2259"/>
      <c r="O55" s="2260"/>
      <c r="P55" s="2264" t="s">
        <v>740</v>
      </c>
      <c r="Q55" s="2265"/>
      <c r="R55" s="2266"/>
      <c r="S55" s="549"/>
      <c r="T55" s="550"/>
      <c r="U55" s="550"/>
      <c r="V55" s="550"/>
      <c r="W55" s="550"/>
      <c r="X55" s="550"/>
      <c r="Y55" s="551"/>
      <c r="Z55" s="549"/>
      <c r="AA55" s="550"/>
      <c r="AB55" s="550"/>
      <c r="AC55" s="550"/>
      <c r="AD55" s="550"/>
      <c r="AE55" s="550"/>
      <c r="AF55" s="551"/>
      <c r="AG55" s="549"/>
      <c r="AH55" s="550"/>
      <c r="AI55" s="550"/>
      <c r="AJ55" s="550"/>
      <c r="AK55" s="550"/>
      <c r="AL55" s="550"/>
      <c r="AM55" s="551"/>
      <c r="AN55" s="549"/>
      <c r="AO55" s="550"/>
      <c r="AP55" s="550"/>
      <c r="AQ55" s="550"/>
      <c r="AR55" s="550"/>
      <c r="AS55" s="550"/>
      <c r="AT55" s="551"/>
      <c r="AU55" s="549"/>
      <c r="AV55" s="550"/>
      <c r="AW55" s="550"/>
      <c r="AX55" s="2267"/>
      <c r="AY55" s="2268"/>
      <c r="AZ55" s="2269"/>
      <c r="BA55" s="2270"/>
      <c r="BB55" s="2279"/>
      <c r="BC55" s="2259"/>
      <c r="BD55" s="2259"/>
      <c r="BE55" s="2259"/>
      <c r="BF55" s="2260"/>
    </row>
    <row r="56" spans="2:58" ht="20.25" customHeight="1" x14ac:dyDescent="0.15">
      <c r="B56" s="2180"/>
      <c r="C56" s="2053"/>
      <c r="D56" s="2062"/>
      <c r="E56" s="2054"/>
      <c r="F56" s="552"/>
      <c r="G56" s="2191"/>
      <c r="H56" s="2438"/>
      <c r="I56" s="2439"/>
      <c r="J56" s="2439"/>
      <c r="K56" s="2440"/>
      <c r="L56" s="2201"/>
      <c r="M56" s="2202"/>
      <c r="N56" s="2202"/>
      <c r="O56" s="2203"/>
      <c r="P56" s="2238" t="s">
        <v>741</v>
      </c>
      <c r="Q56" s="2239"/>
      <c r="R56" s="2240"/>
      <c r="S56" s="553" t="str">
        <f>IF(S55="","",VLOOKUP(S55,'[1]シフト記号表（勤務時間帯）'!$C$6:$K$35,9,FALSE))</f>
        <v/>
      </c>
      <c r="T56" s="554" t="str">
        <f>IF(T55="","",VLOOKUP(T55,'[1]シフト記号表（勤務時間帯）'!$C$6:$K$35,9,FALSE))</f>
        <v/>
      </c>
      <c r="U56" s="554" t="str">
        <f>IF(U55="","",VLOOKUP(U55,'[1]シフト記号表（勤務時間帯）'!$C$6:$K$35,9,FALSE))</f>
        <v/>
      </c>
      <c r="V56" s="554" t="str">
        <f>IF(V55="","",VLOOKUP(V55,'[1]シフト記号表（勤務時間帯）'!$C$6:$K$35,9,FALSE))</f>
        <v/>
      </c>
      <c r="W56" s="554" t="str">
        <f>IF(W55="","",VLOOKUP(W55,'[1]シフト記号表（勤務時間帯）'!$C$6:$K$35,9,FALSE))</f>
        <v/>
      </c>
      <c r="X56" s="554" t="str">
        <f>IF(X55="","",VLOOKUP(X55,'[1]シフト記号表（勤務時間帯）'!$C$6:$K$35,9,FALSE))</f>
        <v/>
      </c>
      <c r="Y56" s="555" t="str">
        <f>IF(Y55="","",VLOOKUP(Y55,'[1]シフト記号表（勤務時間帯）'!$C$6:$K$35,9,FALSE))</f>
        <v/>
      </c>
      <c r="Z56" s="553" t="str">
        <f>IF(Z55="","",VLOOKUP(Z55,'[1]シフト記号表（勤務時間帯）'!$C$6:$K$35,9,FALSE))</f>
        <v/>
      </c>
      <c r="AA56" s="554" t="str">
        <f>IF(AA55="","",VLOOKUP(AA55,'[1]シフト記号表（勤務時間帯）'!$C$6:$K$35,9,FALSE))</f>
        <v/>
      </c>
      <c r="AB56" s="554" t="str">
        <f>IF(AB55="","",VLOOKUP(AB55,'[1]シフト記号表（勤務時間帯）'!$C$6:$K$35,9,FALSE))</f>
        <v/>
      </c>
      <c r="AC56" s="554" t="str">
        <f>IF(AC55="","",VLOOKUP(AC55,'[1]シフト記号表（勤務時間帯）'!$C$6:$K$35,9,FALSE))</f>
        <v/>
      </c>
      <c r="AD56" s="554" t="str">
        <f>IF(AD55="","",VLOOKUP(AD55,'[1]シフト記号表（勤務時間帯）'!$C$6:$K$35,9,FALSE))</f>
        <v/>
      </c>
      <c r="AE56" s="554" t="str">
        <f>IF(AE55="","",VLOOKUP(AE55,'[1]シフト記号表（勤務時間帯）'!$C$6:$K$35,9,FALSE))</f>
        <v/>
      </c>
      <c r="AF56" s="555" t="str">
        <f>IF(AF55="","",VLOOKUP(AF55,'[1]シフト記号表（勤務時間帯）'!$C$6:$K$35,9,FALSE))</f>
        <v/>
      </c>
      <c r="AG56" s="553" t="str">
        <f>IF(AG55="","",VLOOKUP(AG55,'[1]シフト記号表（勤務時間帯）'!$C$6:$K$35,9,FALSE))</f>
        <v/>
      </c>
      <c r="AH56" s="554" t="str">
        <f>IF(AH55="","",VLOOKUP(AH55,'[1]シフト記号表（勤務時間帯）'!$C$6:$K$35,9,FALSE))</f>
        <v/>
      </c>
      <c r="AI56" s="554" t="str">
        <f>IF(AI55="","",VLOOKUP(AI55,'[1]シフト記号表（勤務時間帯）'!$C$6:$K$35,9,FALSE))</f>
        <v/>
      </c>
      <c r="AJ56" s="554" t="str">
        <f>IF(AJ55="","",VLOOKUP(AJ55,'[1]シフト記号表（勤務時間帯）'!$C$6:$K$35,9,FALSE))</f>
        <v/>
      </c>
      <c r="AK56" s="554" t="str">
        <f>IF(AK55="","",VLOOKUP(AK55,'[1]シフト記号表（勤務時間帯）'!$C$6:$K$35,9,FALSE))</f>
        <v/>
      </c>
      <c r="AL56" s="554" t="str">
        <f>IF(AL55="","",VLOOKUP(AL55,'[1]シフト記号表（勤務時間帯）'!$C$6:$K$35,9,FALSE))</f>
        <v/>
      </c>
      <c r="AM56" s="555" t="str">
        <f>IF(AM55="","",VLOOKUP(AM55,'[1]シフト記号表（勤務時間帯）'!$C$6:$K$35,9,FALSE))</f>
        <v/>
      </c>
      <c r="AN56" s="553" t="str">
        <f>IF(AN55="","",VLOOKUP(AN55,'[1]シフト記号表（勤務時間帯）'!$C$6:$K$35,9,FALSE))</f>
        <v/>
      </c>
      <c r="AO56" s="554" t="str">
        <f>IF(AO55="","",VLOOKUP(AO55,'[1]シフト記号表（勤務時間帯）'!$C$6:$K$35,9,FALSE))</f>
        <v/>
      </c>
      <c r="AP56" s="554" t="str">
        <f>IF(AP55="","",VLOOKUP(AP55,'[1]シフト記号表（勤務時間帯）'!$C$6:$K$35,9,FALSE))</f>
        <v/>
      </c>
      <c r="AQ56" s="554" t="str">
        <f>IF(AQ55="","",VLOOKUP(AQ55,'[1]シフト記号表（勤務時間帯）'!$C$6:$K$35,9,FALSE))</f>
        <v/>
      </c>
      <c r="AR56" s="554" t="str">
        <f>IF(AR55="","",VLOOKUP(AR55,'[1]シフト記号表（勤務時間帯）'!$C$6:$K$35,9,FALSE))</f>
        <v/>
      </c>
      <c r="AS56" s="554" t="str">
        <f>IF(AS55="","",VLOOKUP(AS55,'[1]シフト記号表（勤務時間帯）'!$C$6:$K$35,9,FALSE))</f>
        <v/>
      </c>
      <c r="AT56" s="555" t="str">
        <f>IF(AT55="","",VLOOKUP(AT55,'[1]シフト記号表（勤務時間帯）'!$C$6:$K$35,9,FALSE))</f>
        <v/>
      </c>
      <c r="AU56" s="553" t="str">
        <f>IF(AU55="","",VLOOKUP(AU55,'[1]シフト記号表（勤務時間帯）'!$C$6:$K$35,9,FALSE))</f>
        <v/>
      </c>
      <c r="AV56" s="554" t="str">
        <f>IF(AV55="","",VLOOKUP(AV55,'[1]シフト記号表（勤務時間帯）'!$C$6:$K$35,9,FALSE))</f>
        <v/>
      </c>
      <c r="AW56" s="554" t="str">
        <f>IF(AW55="","",VLOOKUP(AW55,'[1]シフト記号表（勤務時間帯）'!$C$6:$K$35,9,FALSE))</f>
        <v/>
      </c>
      <c r="AX56" s="2241">
        <f>IF($BB$3="４週",SUM(S56:AT56),IF($BB$3="暦月",SUM(S56:AW56),""))</f>
        <v>0</v>
      </c>
      <c r="AY56" s="2242"/>
      <c r="AZ56" s="2243">
        <f>IF($BB$3="４週",AX56/4,IF($BB$3="暦月",'様式1-10'!AX56/('様式1-10'!$BB$8/7),""))</f>
        <v>0</v>
      </c>
      <c r="BA56" s="2244"/>
      <c r="BB56" s="2280"/>
      <c r="BC56" s="2202"/>
      <c r="BD56" s="2202"/>
      <c r="BE56" s="2202"/>
      <c r="BF56" s="2203"/>
    </row>
    <row r="57" spans="2:58" ht="20.25" customHeight="1" x14ac:dyDescent="0.15">
      <c r="B57" s="2180"/>
      <c r="C57" s="2135"/>
      <c r="D57" s="2140"/>
      <c r="E57" s="2136"/>
      <c r="F57" s="552">
        <f>C55</f>
        <v>0</v>
      </c>
      <c r="G57" s="2256"/>
      <c r="H57" s="2438"/>
      <c r="I57" s="2439"/>
      <c r="J57" s="2439"/>
      <c r="K57" s="2440"/>
      <c r="L57" s="2261"/>
      <c r="M57" s="2262"/>
      <c r="N57" s="2262"/>
      <c r="O57" s="2263"/>
      <c r="P57" s="2245" t="s">
        <v>742</v>
      </c>
      <c r="Q57" s="2246"/>
      <c r="R57" s="2247"/>
      <c r="S57" s="557" t="str">
        <f>IF(S55="","",VLOOKUP(S55,'[1]シフト記号表（勤務時間帯）'!$C$6:$S$35,17,FALSE))</f>
        <v/>
      </c>
      <c r="T57" s="558" t="str">
        <f>IF(T55="","",VLOOKUP(T55,'[1]シフト記号表（勤務時間帯）'!$C$6:$S$35,17,FALSE))</f>
        <v/>
      </c>
      <c r="U57" s="558" t="str">
        <f>IF(U55="","",VLOOKUP(U55,'[1]シフト記号表（勤務時間帯）'!$C$6:$S$35,17,FALSE))</f>
        <v/>
      </c>
      <c r="V57" s="558" t="str">
        <f>IF(V55="","",VLOOKUP(V55,'[1]シフト記号表（勤務時間帯）'!$C$6:$S$35,17,FALSE))</f>
        <v/>
      </c>
      <c r="W57" s="558" t="str">
        <f>IF(W55="","",VLOOKUP(W55,'[1]シフト記号表（勤務時間帯）'!$C$6:$S$35,17,FALSE))</f>
        <v/>
      </c>
      <c r="X57" s="558" t="str">
        <f>IF(X55="","",VLOOKUP(X55,'[1]シフト記号表（勤務時間帯）'!$C$6:$S$35,17,FALSE))</f>
        <v/>
      </c>
      <c r="Y57" s="559" t="str">
        <f>IF(Y55="","",VLOOKUP(Y55,'[1]シフト記号表（勤務時間帯）'!$C$6:$S$35,17,FALSE))</f>
        <v/>
      </c>
      <c r="Z57" s="557" t="str">
        <f>IF(Z55="","",VLOOKUP(Z55,'[1]シフト記号表（勤務時間帯）'!$C$6:$S$35,17,FALSE))</f>
        <v/>
      </c>
      <c r="AA57" s="558" t="str">
        <f>IF(AA55="","",VLOOKUP(AA55,'[1]シフト記号表（勤務時間帯）'!$C$6:$S$35,17,FALSE))</f>
        <v/>
      </c>
      <c r="AB57" s="558" t="str">
        <f>IF(AB55="","",VLOOKUP(AB55,'[1]シフト記号表（勤務時間帯）'!$C$6:$S$35,17,FALSE))</f>
        <v/>
      </c>
      <c r="AC57" s="558" t="str">
        <f>IF(AC55="","",VLOOKUP(AC55,'[1]シフト記号表（勤務時間帯）'!$C$6:$S$35,17,FALSE))</f>
        <v/>
      </c>
      <c r="AD57" s="558" t="str">
        <f>IF(AD55="","",VLOOKUP(AD55,'[1]シフト記号表（勤務時間帯）'!$C$6:$S$35,17,FALSE))</f>
        <v/>
      </c>
      <c r="AE57" s="558" t="str">
        <f>IF(AE55="","",VLOOKUP(AE55,'[1]シフト記号表（勤務時間帯）'!$C$6:$S$35,17,FALSE))</f>
        <v/>
      </c>
      <c r="AF57" s="559" t="str">
        <f>IF(AF55="","",VLOOKUP(AF55,'[1]シフト記号表（勤務時間帯）'!$C$6:$S$35,17,FALSE))</f>
        <v/>
      </c>
      <c r="AG57" s="557" t="str">
        <f>IF(AG55="","",VLOOKUP(AG55,'[1]シフト記号表（勤務時間帯）'!$C$6:$S$35,17,FALSE))</f>
        <v/>
      </c>
      <c r="AH57" s="558" t="str">
        <f>IF(AH55="","",VLOOKUP(AH55,'[1]シフト記号表（勤務時間帯）'!$C$6:$S$35,17,FALSE))</f>
        <v/>
      </c>
      <c r="AI57" s="558" t="str">
        <f>IF(AI55="","",VLOOKUP(AI55,'[1]シフト記号表（勤務時間帯）'!$C$6:$S$35,17,FALSE))</f>
        <v/>
      </c>
      <c r="AJ57" s="558" t="str">
        <f>IF(AJ55="","",VLOOKUP(AJ55,'[1]シフト記号表（勤務時間帯）'!$C$6:$S$35,17,FALSE))</f>
        <v/>
      </c>
      <c r="AK57" s="558" t="str">
        <f>IF(AK55="","",VLOOKUP(AK55,'[1]シフト記号表（勤務時間帯）'!$C$6:$S$35,17,FALSE))</f>
        <v/>
      </c>
      <c r="AL57" s="558" t="str">
        <f>IF(AL55="","",VLOOKUP(AL55,'[1]シフト記号表（勤務時間帯）'!$C$6:$S$35,17,FALSE))</f>
        <v/>
      </c>
      <c r="AM57" s="559" t="str">
        <f>IF(AM55="","",VLOOKUP(AM55,'[1]シフト記号表（勤務時間帯）'!$C$6:$S$35,17,FALSE))</f>
        <v/>
      </c>
      <c r="AN57" s="557" t="str">
        <f>IF(AN55="","",VLOOKUP(AN55,'[1]シフト記号表（勤務時間帯）'!$C$6:$S$35,17,FALSE))</f>
        <v/>
      </c>
      <c r="AO57" s="558" t="str">
        <f>IF(AO55="","",VLOOKUP(AO55,'[1]シフト記号表（勤務時間帯）'!$C$6:$S$35,17,FALSE))</f>
        <v/>
      </c>
      <c r="AP57" s="558" t="str">
        <f>IF(AP55="","",VLOOKUP(AP55,'[1]シフト記号表（勤務時間帯）'!$C$6:$S$35,17,FALSE))</f>
        <v/>
      </c>
      <c r="AQ57" s="558" t="str">
        <f>IF(AQ55="","",VLOOKUP(AQ55,'[1]シフト記号表（勤務時間帯）'!$C$6:$S$35,17,FALSE))</f>
        <v/>
      </c>
      <c r="AR57" s="558" t="str">
        <f>IF(AR55="","",VLOOKUP(AR55,'[1]シフト記号表（勤務時間帯）'!$C$6:$S$35,17,FALSE))</f>
        <v/>
      </c>
      <c r="AS57" s="558" t="str">
        <f>IF(AS55="","",VLOOKUP(AS55,'[1]シフト記号表（勤務時間帯）'!$C$6:$S$35,17,FALSE))</f>
        <v/>
      </c>
      <c r="AT57" s="559" t="str">
        <f>IF(AT55="","",VLOOKUP(AT55,'[1]シフト記号表（勤務時間帯）'!$C$6:$S$35,17,FALSE))</f>
        <v/>
      </c>
      <c r="AU57" s="557" t="str">
        <f>IF(AU55="","",VLOOKUP(AU55,'[1]シフト記号表（勤務時間帯）'!$C$6:$S$35,17,FALSE))</f>
        <v/>
      </c>
      <c r="AV57" s="558" t="str">
        <f>IF(AV55="","",VLOOKUP(AV55,'[1]シフト記号表（勤務時間帯）'!$C$6:$S$35,17,FALSE))</f>
        <v/>
      </c>
      <c r="AW57" s="558" t="str">
        <f>IF(AW55="","",VLOOKUP(AW55,'[1]シフト記号表（勤務時間帯）'!$C$6:$S$35,17,FALSE))</f>
        <v/>
      </c>
      <c r="AX57" s="2248">
        <f>IF($BB$3="４週",SUM(S57:AT57),IF($BB$3="暦月",SUM(S57:AW57),""))</f>
        <v>0</v>
      </c>
      <c r="AY57" s="2249"/>
      <c r="AZ57" s="2250">
        <f>IF($BB$3="４週",AX57/4,IF($BB$3="暦月",'様式1-10'!AX57/('様式1-10'!$BB$8/7),""))</f>
        <v>0</v>
      </c>
      <c r="BA57" s="2251"/>
      <c r="BB57" s="2281"/>
      <c r="BC57" s="2262"/>
      <c r="BD57" s="2262"/>
      <c r="BE57" s="2262"/>
      <c r="BF57" s="2263"/>
    </row>
    <row r="58" spans="2:58" ht="20.25" customHeight="1" x14ac:dyDescent="0.15">
      <c r="B58" s="2180">
        <f>B55+1</f>
        <v>13</v>
      </c>
      <c r="C58" s="2121"/>
      <c r="D58" s="2126"/>
      <c r="E58" s="2122"/>
      <c r="F58" s="560"/>
      <c r="G58" s="2255"/>
      <c r="H58" s="2441"/>
      <c r="I58" s="2439"/>
      <c r="J58" s="2439"/>
      <c r="K58" s="2440"/>
      <c r="L58" s="2258"/>
      <c r="M58" s="2259"/>
      <c r="N58" s="2259"/>
      <c r="O58" s="2260"/>
      <c r="P58" s="2264" t="s">
        <v>740</v>
      </c>
      <c r="Q58" s="2265"/>
      <c r="R58" s="2266"/>
      <c r="S58" s="549"/>
      <c r="T58" s="550"/>
      <c r="U58" s="550"/>
      <c r="V58" s="550"/>
      <c r="W58" s="550"/>
      <c r="X58" s="550"/>
      <c r="Y58" s="551"/>
      <c r="Z58" s="549"/>
      <c r="AA58" s="550"/>
      <c r="AB58" s="550"/>
      <c r="AC58" s="550"/>
      <c r="AD58" s="550"/>
      <c r="AE58" s="550"/>
      <c r="AF58" s="551"/>
      <c r="AG58" s="549"/>
      <c r="AH58" s="550"/>
      <c r="AI58" s="550"/>
      <c r="AJ58" s="550"/>
      <c r="AK58" s="550"/>
      <c r="AL58" s="550"/>
      <c r="AM58" s="551"/>
      <c r="AN58" s="549"/>
      <c r="AO58" s="550"/>
      <c r="AP58" s="550"/>
      <c r="AQ58" s="550"/>
      <c r="AR58" s="550"/>
      <c r="AS58" s="550"/>
      <c r="AT58" s="551"/>
      <c r="AU58" s="549"/>
      <c r="AV58" s="550"/>
      <c r="AW58" s="550"/>
      <c r="AX58" s="2267"/>
      <c r="AY58" s="2268"/>
      <c r="AZ58" s="2269"/>
      <c r="BA58" s="2270"/>
      <c r="BB58" s="2279"/>
      <c r="BC58" s="2259"/>
      <c r="BD58" s="2259"/>
      <c r="BE58" s="2259"/>
      <c r="BF58" s="2260"/>
    </row>
    <row r="59" spans="2:58" ht="20.25" customHeight="1" x14ac:dyDescent="0.15">
      <c r="B59" s="2180"/>
      <c r="C59" s="2053"/>
      <c r="D59" s="2062"/>
      <c r="E59" s="2054"/>
      <c r="F59" s="552"/>
      <c r="G59" s="2191"/>
      <c r="H59" s="2438"/>
      <c r="I59" s="2439"/>
      <c r="J59" s="2439"/>
      <c r="K59" s="2440"/>
      <c r="L59" s="2201"/>
      <c r="M59" s="2202"/>
      <c r="N59" s="2202"/>
      <c r="O59" s="2203"/>
      <c r="P59" s="2238" t="s">
        <v>741</v>
      </c>
      <c r="Q59" s="2239"/>
      <c r="R59" s="2240"/>
      <c r="S59" s="553" t="str">
        <f>IF(S58="","",VLOOKUP(S58,'[1]シフト記号表（勤務時間帯）'!$C$6:$K$35,9,FALSE))</f>
        <v/>
      </c>
      <c r="T59" s="554" t="str">
        <f>IF(T58="","",VLOOKUP(T58,'[1]シフト記号表（勤務時間帯）'!$C$6:$K$35,9,FALSE))</f>
        <v/>
      </c>
      <c r="U59" s="554" t="str">
        <f>IF(U58="","",VLOOKUP(U58,'[1]シフト記号表（勤務時間帯）'!$C$6:$K$35,9,FALSE))</f>
        <v/>
      </c>
      <c r="V59" s="554" t="str">
        <f>IF(V58="","",VLOOKUP(V58,'[1]シフト記号表（勤務時間帯）'!$C$6:$K$35,9,FALSE))</f>
        <v/>
      </c>
      <c r="W59" s="554" t="str">
        <f>IF(W58="","",VLOOKUP(W58,'[1]シフト記号表（勤務時間帯）'!$C$6:$K$35,9,FALSE))</f>
        <v/>
      </c>
      <c r="X59" s="554" t="str">
        <f>IF(X58="","",VLOOKUP(X58,'[1]シフト記号表（勤務時間帯）'!$C$6:$K$35,9,FALSE))</f>
        <v/>
      </c>
      <c r="Y59" s="555" t="str">
        <f>IF(Y58="","",VLOOKUP(Y58,'[1]シフト記号表（勤務時間帯）'!$C$6:$K$35,9,FALSE))</f>
        <v/>
      </c>
      <c r="Z59" s="553" t="str">
        <f>IF(Z58="","",VLOOKUP(Z58,'[1]シフト記号表（勤務時間帯）'!$C$6:$K$35,9,FALSE))</f>
        <v/>
      </c>
      <c r="AA59" s="554" t="str">
        <f>IF(AA58="","",VLOOKUP(AA58,'[1]シフト記号表（勤務時間帯）'!$C$6:$K$35,9,FALSE))</f>
        <v/>
      </c>
      <c r="AB59" s="554" t="str">
        <f>IF(AB58="","",VLOOKUP(AB58,'[1]シフト記号表（勤務時間帯）'!$C$6:$K$35,9,FALSE))</f>
        <v/>
      </c>
      <c r="AC59" s="554" t="str">
        <f>IF(AC58="","",VLOOKUP(AC58,'[1]シフト記号表（勤務時間帯）'!$C$6:$K$35,9,FALSE))</f>
        <v/>
      </c>
      <c r="AD59" s="554" t="str">
        <f>IF(AD58="","",VLOOKUP(AD58,'[1]シフト記号表（勤務時間帯）'!$C$6:$K$35,9,FALSE))</f>
        <v/>
      </c>
      <c r="AE59" s="554" t="str">
        <f>IF(AE58="","",VLOOKUP(AE58,'[1]シフト記号表（勤務時間帯）'!$C$6:$K$35,9,FALSE))</f>
        <v/>
      </c>
      <c r="AF59" s="555" t="str">
        <f>IF(AF58="","",VLOOKUP(AF58,'[1]シフト記号表（勤務時間帯）'!$C$6:$K$35,9,FALSE))</f>
        <v/>
      </c>
      <c r="AG59" s="553" t="str">
        <f>IF(AG58="","",VLOOKUP(AG58,'[1]シフト記号表（勤務時間帯）'!$C$6:$K$35,9,FALSE))</f>
        <v/>
      </c>
      <c r="AH59" s="554" t="str">
        <f>IF(AH58="","",VLOOKUP(AH58,'[1]シフト記号表（勤務時間帯）'!$C$6:$K$35,9,FALSE))</f>
        <v/>
      </c>
      <c r="AI59" s="554" t="str">
        <f>IF(AI58="","",VLOOKUP(AI58,'[1]シフト記号表（勤務時間帯）'!$C$6:$K$35,9,FALSE))</f>
        <v/>
      </c>
      <c r="AJ59" s="554" t="str">
        <f>IF(AJ58="","",VLOOKUP(AJ58,'[1]シフト記号表（勤務時間帯）'!$C$6:$K$35,9,FALSE))</f>
        <v/>
      </c>
      <c r="AK59" s="554" t="str">
        <f>IF(AK58="","",VLOOKUP(AK58,'[1]シフト記号表（勤務時間帯）'!$C$6:$K$35,9,FALSE))</f>
        <v/>
      </c>
      <c r="AL59" s="554" t="str">
        <f>IF(AL58="","",VLOOKUP(AL58,'[1]シフト記号表（勤務時間帯）'!$C$6:$K$35,9,FALSE))</f>
        <v/>
      </c>
      <c r="AM59" s="555" t="str">
        <f>IF(AM58="","",VLOOKUP(AM58,'[1]シフト記号表（勤務時間帯）'!$C$6:$K$35,9,FALSE))</f>
        <v/>
      </c>
      <c r="AN59" s="553" t="str">
        <f>IF(AN58="","",VLOOKUP(AN58,'[1]シフト記号表（勤務時間帯）'!$C$6:$K$35,9,FALSE))</f>
        <v/>
      </c>
      <c r="AO59" s="554" t="str">
        <f>IF(AO58="","",VLOOKUP(AO58,'[1]シフト記号表（勤務時間帯）'!$C$6:$K$35,9,FALSE))</f>
        <v/>
      </c>
      <c r="AP59" s="554" t="str">
        <f>IF(AP58="","",VLOOKUP(AP58,'[1]シフト記号表（勤務時間帯）'!$C$6:$K$35,9,FALSE))</f>
        <v/>
      </c>
      <c r="AQ59" s="554" t="str">
        <f>IF(AQ58="","",VLOOKUP(AQ58,'[1]シフト記号表（勤務時間帯）'!$C$6:$K$35,9,FALSE))</f>
        <v/>
      </c>
      <c r="AR59" s="554" t="str">
        <f>IF(AR58="","",VLOOKUP(AR58,'[1]シフト記号表（勤務時間帯）'!$C$6:$K$35,9,FALSE))</f>
        <v/>
      </c>
      <c r="AS59" s="554" t="str">
        <f>IF(AS58="","",VLOOKUP(AS58,'[1]シフト記号表（勤務時間帯）'!$C$6:$K$35,9,FALSE))</f>
        <v/>
      </c>
      <c r="AT59" s="555" t="str">
        <f>IF(AT58="","",VLOOKUP(AT58,'[1]シフト記号表（勤務時間帯）'!$C$6:$K$35,9,FALSE))</f>
        <v/>
      </c>
      <c r="AU59" s="553" t="str">
        <f>IF(AU58="","",VLOOKUP(AU58,'[1]シフト記号表（勤務時間帯）'!$C$6:$K$35,9,FALSE))</f>
        <v/>
      </c>
      <c r="AV59" s="554" t="str">
        <f>IF(AV58="","",VLOOKUP(AV58,'[1]シフト記号表（勤務時間帯）'!$C$6:$K$35,9,FALSE))</f>
        <v/>
      </c>
      <c r="AW59" s="554" t="str">
        <f>IF(AW58="","",VLOOKUP(AW58,'[1]シフト記号表（勤務時間帯）'!$C$6:$K$35,9,FALSE))</f>
        <v/>
      </c>
      <c r="AX59" s="2241">
        <f>IF($BB$3="４週",SUM(S59:AT59),IF($BB$3="暦月",SUM(S59:AW59),""))</f>
        <v>0</v>
      </c>
      <c r="AY59" s="2242"/>
      <c r="AZ59" s="2243">
        <f>IF($BB$3="４週",AX59/4,IF($BB$3="暦月",'様式1-10'!AX59/('様式1-10'!$BB$8/7),""))</f>
        <v>0</v>
      </c>
      <c r="BA59" s="2244"/>
      <c r="BB59" s="2280"/>
      <c r="BC59" s="2202"/>
      <c r="BD59" s="2202"/>
      <c r="BE59" s="2202"/>
      <c r="BF59" s="2203"/>
    </row>
    <row r="60" spans="2:58" ht="20.25" customHeight="1" thickBot="1" x14ac:dyDescent="0.2">
      <c r="B60" s="2271"/>
      <c r="C60" s="2135"/>
      <c r="D60" s="2140"/>
      <c r="E60" s="2136"/>
      <c r="F60" s="561">
        <f>C58</f>
        <v>0</v>
      </c>
      <c r="G60" s="2272"/>
      <c r="H60" s="2442"/>
      <c r="I60" s="2443"/>
      <c r="J60" s="2443"/>
      <c r="K60" s="2444"/>
      <c r="L60" s="2276"/>
      <c r="M60" s="2277"/>
      <c r="N60" s="2277"/>
      <c r="O60" s="2278"/>
      <c r="P60" s="2299" t="s">
        <v>742</v>
      </c>
      <c r="Q60" s="2300"/>
      <c r="R60" s="2301"/>
      <c r="S60" s="557" t="str">
        <f>IF(S58="","",VLOOKUP(S58,'[1]シフト記号表（勤務時間帯）'!$C$6:$S$35,17,FALSE))</f>
        <v/>
      </c>
      <c r="T60" s="558" t="str">
        <f>IF(T58="","",VLOOKUP(T58,'[1]シフト記号表（勤務時間帯）'!$C$6:$S$35,17,FALSE))</f>
        <v/>
      </c>
      <c r="U60" s="558" t="str">
        <f>IF(U58="","",VLOOKUP(U58,'[1]シフト記号表（勤務時間帯）'!$C$6:$S$35,17,FALSE))</f>
        <v/>
      </c>
      <c r="V60" s="558" t="str">
        <f>IF(V58="","",VLOOKUP(V58,'[1]シフト記号表（勤務時間帯）'!$C$6:$S$35,17,FALSE))</f>
        <v/>
      </c>
      <c r="W60" s="558" t="str">
        <f>IF(W58="","",VLOOKUP(W58,'[1]シフト記号表（勤務時間帯）'!$C$6:$S$35,17,FALSE))</f>
        <v/>
      </c>
      <c r="X60" s="558" t="str">
        <f>IF(X58="","",VLOOKUP(X58,'[1]シフト記号表（勤務時間帯）'!$C$6:$S$35,17,FALSE))</f>
        <v/>
      </c>
      <c r="Y60" s="559" t="str">
        <f>IF(Y58="","",VLOOKUP(Y58,'[1]シフト記号表（勤務時間帯）'!$C$6:$S$35,17,FALSE))</f>
        <v/>
      </c>
      <c r="Z60" s="557" t="str">
        <f>IF(Z58="","",VLOOKUP(Z58,'[1]シフト記号表（勤務時間帯）'!$C$6:$S$35,17,FALSE))</f>
        <v/>
      </c>
      <c r="AA60" s="558" t="str">
        <f>IF(AA58="","",VLOOKUP(AA58,'[1]シフト記号表（勤務時間帯）'!$C$6:$S$35,17,FALSE))</f>
        <v/>
      </c>
      <c r="AB60" s="558" t="str">
        <f>IF(AB58="","",VLOOKUP(AB58,'[1]シフト記号表（勤務時間帯）'!$C$6:$S$35,17,FALSE))</f>
        <v/>
      </c>
      <c r="AC60" s="558" t="str">
        <f>IF(AC58="","",VLOOKUP(AC58,'[1]シフト記号表（勤務時間帯）'!$C$6:$S$35,17,FALSE))</f>
        <v/>
      </c>
      <c r="AD60" s="558" t="str">
        <f>IF(AD58="","",VLOOKUP(AD58,'[1]シフト記号表（勤務時間帯）'!$C$6:$S$35,17,FALSE))</f>
        <v/>
      </c>
      <c r="AE60" s="558" t="str">
        <f>IF(AE58="","",VLOOKUP(AE58,'[1]シフト記号表（勤務時間帯）'!$C$6:$S$35,17,FALSE))</f>
        <v/>
      </c>
      <c r="AF60" s="559" t="str">
        <f>IF(AF58="","",VLOOKUP(AF58,'[1]シフト記号表（勤務時間帯）'!$C$6:$S$35,17,FALSE))</f>
        <v/>
      </c>
      <c r="AG60" s="557" t="str">
        <f>IF(AG58="","",VLOOKUP(AG58,'[1]シフト記号表（勤務時間帯）'!$C$6:$S$35,17,FALSE))</f>
        <v/>
      </c>
      <c r="AH60" s="558" t="str">
        <f>IF(AH58="","",VLOOKUP(AH58,'[1]シフト記号表（勤務時間帯）'!$C$6:$S$35,17,FALSE))</f>
        <v/>
      </c>
      <c r="AI60" s="558" t="str">
        <f>IF(AI58="","",VLOOKUP(AI58,'[1]シフト記号表（勤務時間帯）'!$C$6:$S$35,17,FALSE))</f>
        <v/>
      </c>
      <c r="AJ60" s="558" t="str">
        <f>IF(AJ58="","",VLOOKUP(AJ58,'[1]シフト記号表（勤務時間帯）'!$C$6:$S$35,17,FALSE))</f>
        <v/>
      </c>
      <c r="AK60" s="558" t="str">
        <f>IF(AK58="","",VLOOKUP(AK58,'[1]シフト記号表（勤務時間帯）'!$C$6:$S$35,17,FALSE))</f>
        <v/>
      </c>
      <c r="AL60" s="558" t="str">
        <f>IF(AL58="","",VLOOKUP(AL58,'[1]シフト記号表（勤務時間帯）'!$C$6:$S$35,17,FALSE))</f>
        <v/>
      </c>
      <c r="AM60" s="559" t="str">
        <f>IF(AM58="","",VLOOKUP(AM58,'[1]シフト記号表（勤務時間帯）'!$C$6:$S$35,17,FALSE))</f>
        <v/>
      </c>
      <c r="AN60" s="557" t="str">
        <f>IF(AN58="","",VLOOKUP(AN58,'[1]シフト記号表（勤務時間帯）'!$C$6:$S$35,17,FALSE))</f>
        <v/>
      </c>
      <c r="AO60" s="558" t="str">
        <f>IF(AO58="","",VLOOKUP(AO58,'[1]シフト記号表（勤務時間帯）'!$C$6:$S$35,17,FALSE))</f>
        <v/>
      </c>
      <c r="AP60" s="558" t="str">
        <f>IF(AP58="","",VLOOKUP(AP58,'[1]シフト記号表（勤務時間帯）'!$C$6:$S$35,17,FALSE))</f>
        <v/>
      </c>
      <c r="AQ60" s="558" t="str">
        <f>IF(AQ58="","",VLOOKUP(AQ58,'[1]シフト記号表（勤務時間帯）'!$C$6:$S$35,17,FALSE))</f>
        <v/>
      </c>
      <c r="AR60" s="558" t="str">
        <f>IF(AR58="","",VLOOKUP(AR58,'[1]シフト記号表（勤務時間帯）'!$C$6:$S$35,17,FALSE))</f>
        <v/>
      </c>
      <c r="AS60" s="558" t="str">
        <f>IF(AS58="","",VLOOKUP(AS58,'[1]シフト記号表（勤務時間帯）'!$C$6:$S$35,17,FALSE))</f>
        <v/>
      </c>
      <c r="AT60" s="559" t="str">
        <f>IF(AT58="","",VLOOKUP(AT58,'[1]シフト記号表（勤務時間帯）'!$C$6:$S$35,17,FALSE))</f>
        <v/>
      </c>
      <c r="AU60" s="557" t="str">
        <f>IF(AU58="","",VLOOKUP(AU58,'[1]シフト記号表（勤務時間帯）'!$C$6:$S$35,17,FALSE))</f>
        <v/>
      </c>
      <c r="AV60" s="558" t="str">
        <f>IF(AV58="","",VLOOKUP(AV58,'[1]シフト記号表（勤務時間帯）'!$C$6:$S$35,17,FALSE))</f>
        <v/>
      </c>
      <c r="AW60" s="558" t="str">
        <f>IF(AW58="","",VLOOKUP(AW58,'[1]シフト記号表（勤務時間帯）'!$C$6:$S$35,17,FALSE))</f>
        <v/>
      </c>
      <c r="AX60" s="2248">
        <f>IF($BB$3="４週",SUM(S60:AT60),IF($BB$3="暦月",SUM(S60:AW60),""))</f>
        <v>0</v>
      </c>
      <c r="AY60" s="2249"/>
      <c r="AZ60" s="2250">
        <f>IF($BB$3="４週",AX60/4,IF($BB$3="暦月",'様式1-10'!AX60/('様式1-10'!$BB$8/7),""))</f>
        <v>0</v>
      </c>
      <c r="BA60" s="2251"/>
      <c r="BB60" s="2298"/>
      <c r="BC60" s="2277"/>
      <c r="BD60" s="2277"/>
      <c r="BE60" s="2277"/>
      <c r="BF60" s="2278"/>
    </row>
    <row r="61" spans="2:58" s="569" customFormat="1" ht="6" customHeight="1" thickBot="1" x14ac:dyDescent="0.2">
      <c r="B61" s="562"/>
      <c r="C61" s="563"/>
      <c r="D61" s="563"/>
      <c r="E61" s="563"/>
      <c r="F61" s="564"/>
      <c r="G61" s="564"/>
      <c r="H61" s="565"/>
      <c r="I61" s="565"/>
      <c r="J61" s="565"/>
      <c r="K61" s="565"/>
      <c r="L61" s="564"/>
      <c r="M61" s="564"/>
      <c r="N61" s="564"/>
      <c r="O61" s="564"/>
      <c r="P61" s="566"/>
      <c r="Q61" s="566"/>
      <c r="R61" s="566"/>
      <c r="S61" s="565"/>
      <c r="T61" s="565"/>
      <c r="U61" s="565"/>
      <c r="V61" s="565"/>
      <c r="W61" s="565"/>
      <c r="X61" s="565"/>
      <c r="Y61" s="565"/>
      <c r="Z61" s="565"/>
      <c r="AA61" s="565"/>
      <c r="AB61" s="565"/>
      <c r="AC61" s="565"/>
      <c r="AD61" s="565"/>
      <c r="AE61" s="565"/>
      <c r="AF61" s="565"/>
      <c r="AG61" s="565"/>
      <c r="AH61" s="565"/>
      <c r="AI61" s="565"/>
      <c r="AJ61" s="565"/>
      <c r="AK61" s="565"/>
      <c r="AL61" s="565"/>
      <c r="AM61" s="565"/>
      <c r="AN61" s="565"/>
      <c r="AO61" s="565"/>
      <c r="AP61" s="565"/>
      <c r="AQ61" s="565"/>
      <c r="AR61" s="565"/>
      <c r="AS61" s="565"/>
      <c r="AT61" s="565"/>
      <c r="AU61" s="565"/>
      <c r="AV61" s="565"/>
      <c r="AW61" s="565"/>
      <c r="AX61" s="567"/>
      <c r="AY61" s="567"/>
      <c r="AZ61" s="567"/>
      <c r="BA61" s="567"/>
      <c r="BB61" s="564"/>
      <c r="BC61" s="564"/>
      <c r="BD61" s="564"/>
      <c r="BE61" s="564"/>
      <c r="BF61" s="568"/>
    </row>
    <row r="62" spans="2:58" ht="20.100000000000001" customHeight="1" x14ac:dyDescent="0.15">
      <c r="B62" s="802"/>
      <c r="C62" s="803"/>
      <c r="D62" s="803"/>
      <c r="E62" s="803"/>
      <c r="F62" s="804"/>
      <c r="G62" s="2321" t="s">
        <v>890</v>
      </c>
      <c r="H62" s="2321"/>
      <c r="I62" s="2321"/>
      <c r="J62" s="2321"/>
      <c r="K62" s="2322"/>
      <c r="L62" s="805"/>
      <c r="M62" s="2327" t="s">
        <v>743</v>
      </c>
      <c r="N62" s="2328"/>
      <c r="O62" s="2328"/>
      <c r="P62" s="2328"/>
      <c r="Q62" s="2328"/>
      <c r="R62" s="2329"/>
      <c r="S62" s="920" t="str">
        <f t="shared" ref="S62:AH63" si="1">IF(SUMIF($F$22:$F$60, $M62, S$22:S$60)=0,"",SUMIF($F$22:$F$60, $M62, S$22:S$60))</f>
        <v/>
      </c>
      <c r="T62" s="921" t="str">
        <f t="shared" si="1"/>
        <v/>
      </c>
      <c r="U62" s="921" t="str">
        <f t="shared" si="1"/>
        <v/>
      </c>
      <c r="V62" s="921" t="str">
        <f t="shared" si="1"/>
        <v/>
      </c>
      <c r="W62" s="921" t="str">
        <f t="shared" si="1"/>
        <v/>
      </c>
      <c r="X62" s="921" t="str">
        <f t="shared" si="1"/>
        <v/>
      </c>
      <c r="Y62" s="922" t="str">
        <f t="shared" si="1"/>
        <v/>
      </c>
      <c r="Z62" s="920" t="str">
        <f t="shared" si="1"/>
        <v/>
      </c>
      <c r="AA62" s="921" t="str">
        <f t="shared" si="1"/>
        <v/>
      </c>
      <c r="AB62" s="921" t="str">
        <f t="shared" si="1"/>
        <v/>
      </c>
      <c r="AC62" s="921" t="str">
        <f t="shared" si="1"/>
        <v/>
      </c>
      <c r="AD62" s="921" t="str">
        <f t="shared" si="1"/>
        <v/>
      </c>
      <c r="AE62" s="921" t="str">
        <f t="shared" si="1"/>
        <v/>
      </c>
      <c r="AF62" s="922" t="str">
        <f t="shared" si="1"/>
        <v/>
      </c>
      <c r="AG62" s="920" t="str">
        <f t="shared" si="1"/>
        <v/>
      </c>
      <c r="AH62" s="921" t="str">
        <f t="shared" si="1"/>
        <v/>
      </c>
      <c r="AI62" s="921" t="str">
        <f t="shared" ref="AI62:AW63" si="2">IF(SUMIF($F$22:$F$60, $M62, AI$22:AI$60)=0,"",SUMIF($F$22:$F$60, $M62, AI$22:AI$60))</f>
        <v/>
      </c>
      <c r="AJ62" s="921" t="str">
        <f t="shared" si="2"/>
        <v/>
      </c>
      <c r="AK62" s="921" t="str">
        <f t="shared" si="2"/>
        <v/>
      </c>
      <c r="AL62" s="921" t="str">
        <f t="shared" si="2"/>
        <v/>
      </c>
      <c r="AM62" s="922" t="str">
        <f t="shared" si="2"/>
        <v/>
      </c>
      <c r="AN62" s="920" t="str">
        <f t="shared" si="2"/>
        <v/>
      </c>
      <c r="AO62" s="921" t="str">
        <f t="shared" si="2"/>
        <v/>
      </c>
      <c r="AP62" s="921" t="str">
        <f t="shared" si="2"/>
        <v/>
      </c>
      <c r="AQ62" s="921" t="str">
        <f t="shared" si="2"/>
        <v/>
      </c>
      <c r="AR62" s="921" t="str">
        <f t="shared" si="2"/>
        <v/>
      </c>
      <c r="AS62" s="921" t="str">
        <f t="shared" si="2"/>
        <v/>
      </c>
      <c r="AT62" s="922" t="str">
        <f t="shared" si="2"/>
        <v/>
      </c>
      <c r="AU62" s="920" t="str">
        <f t="shared" si="2"/>
        <v/>
      </c>
      <c r="AV62" s="921" t="str">
        <f t="shared" si="2"/>
        <v/>
      </c>
      <c r="AW62" s="921" t="str">
        <f t="shared" si="2"/>
        <v/>
      </c>
      <c r="AX62" s="2449" t="str">
        <f>IF(SUMIF($F$22:$F$60, $M62, AX$22:AX$60)=0,"",SUMIF($F$22:$F$60, $M62, AX$22:AX$60))</f>
        <v/>
      </c>
      <c r="AY62" s="2450"/>
      <c r="AZ62" s="2451" t="str">
        <f>IF(AX62="","",IF($BB$3="４週",AX62/4,IF($BB$3="暦月",AX62/($BB$8/7),"")))</f>
        <v/>
      </c>
      <c r="BA62" s="2452"/>
      <c r="BB62" s="2282"/>
      <c r="BC62" s="2283"/>
      <c r="BD62" s="2283"/>
      <c r="BE62" s="2283"/>
      <c r="BF62" s="2284"/>
    </row>
    <row r="63" spans="2:58" ht="20.25" customHeight="1" x14ac:dyDescent="0.15">
      <c r="B63" s="812"/>
      <c r="C63" s="813"/>
      <c r="D63" s="813"/>
      <c r="E63" s="813"/>
      <c r="F63" s="810"/>
      <c r="G63" s="2325"/>
      <c r="H63" s="2325"/>
      <c r="I63" s="2325"/>
      <c r="J63" s="2325"/>
      <c r="K63" s="2326"/>
      <c r="L63" s="811"/>
      <c r="M63" s="2291" t="s">
        <v>744</v>
      </c>
      <c r="N63" s="2292"/>
      <c r="O63" s="2292"/>
      <c r="P63" s="2292"/>
      <c r="Q63" s="2292"/>
      <c r="R63" s="2293"/>
      <c r="S63" s="806" t="str">
        <f t="shared" si="1"/>
        <v/>
      </c>
      <c r="T63" s="807" t="str">
        <f t="shared" si="1"/>
        <v/>
      </c>
      <c r="U63" s="807" t="str">
        <f t="shared" si="1"/>
        <v/>
      </c>
      <c r="V63" s="807" t="str">
        <f t="shared" si="1"/>
        <v/>
      </c>
      <c r="W63" s="807" t="str">
        <f>IF(SUMIF($F$22:$F$60, $M63, W$22:W$60)=0,"",SUMIF($F$22:$F$60, $M63, W$22:W$60))</f>
        <v/>
      </c>
      <c r="X63" s="807" t="str">
        <f t="shared" si="1"/>
        <v/>
      </c>
      <c r="Y63" s="808" t="str">
        <f>IF(SUMIF($F$22:$F$60, $M63, Y$22:Y$60)=0,"",SUMIF($F$22:$F$60, $M63, Y$22:Y$60))</f>
        <v/>
      </c>
      <c r="Z63" s="806" t="str">
        <f t="shared" si="1"/>
        <v/>
      </c>
      <c r="AA63" s="807" t="str">
        <f t="shared" si="1"/>
        <v/>
      </c>
      <c r="AB63" s="807" t="str">
        <f t="shared" si="1"/>
        <v/>
      </c>
      <c r="AC63" s="807" t="str">
        <f t="shared" si="1"/>
        <v/>
      </c>
      <c r="AD63" s="807" t="str">
        <f t="shared" si="1"/>
        <v/>
      </c>
      <c r="AE63" s="807" t="str">
        <f t="shared" si="1"/>
        <v/>
      </c>
      <c r="AF63" s="808" t="str">
        <f t="shared" si="1"/>
        <v/>
      </c>
      <c r="AG63" s="806" t="str">
        <f t="shared" si="1"/>
        <v/>
      </c>
      <c r="AH63" s="807" t="str">
        <f t="shared" si="1"/>
        <v/>
      </c>
      <c r="AI63" s="807" t="str">
        <f t="shared" si="2"/>
        <v/>
      </c>
      <c r="AJ63" s="807" t="str">
        <f t="shared" si="2"/>
        <v/>
      </c>
      <c r="AK63" s="807" t="str">
        <f t="shared" si="2"/>
        <v/>
      </c>
      <c r="AL63" s="807" t="str">
        <f t="shared" si="2"/>
        <v/>
      </c>
      <c r="AM63" s="808" t="str">
        <f t="shared" si="2"/>
        <v/>
      </c>
      <c r="AN63" s="806" t="str">
        <f t="shared" si="2"/>
        <v/>
      </c>
      <c r="AO63" s="807" t="str">
        <f t="shared" si="2"/>
        <v/>
      </c>
      <c r="AP63" s="807" t="str">
        <f t="shared" si="2"/>
        <v/>
      </c>
      <c r="AQ63" s="807" t="str">
        <f t="shared" si="2"/>
        <v/>
      </c>
      <c r="AR63" s="807" t="str">
        <f t="shared" si="2"/>
        <v/>
      </c>
      <c r="AS63" s="807" t="str">
        <f t="shared" si="2"/>
        <v/>
      </c>
      <c r="AT63" s="808" t="str">
        <f t="shared" si="2"/>
        <v/>
      </c>
      <c r="AU63" s="806" t="str">
        <f t="shared" si="2"/>
        <v/>
      </c>
      <c r="AV63" s="807" t="str">
        <f t="shared" si="2"/>
        <v/>
      </c>
      <c r="AW63" s="807" t="str">
        <f t="shared" si="2"/>
        <v/>
      </c>
      <c r="AX63" s="2294" t="str">
        <f>IF(SUMIF($F$22:$F$60, $M63, AX$22:AX$60)=0,"",SUMIF($F$22:$F$60, $M63, AX$22:AX$60))</f>
        <v/>
      </c>
      <c r="AY63" s="2295"/>
      <c r="AZ63" s="2296" t="str">
        <f>IF(AX63="","",IF($BB$3="４週",AX63/4,IF($BB$3="暦月",AX63/($BB$8/7),"")))</f>
        <v/>
      </c>
      <c r="BA63" s="2297"/>
      <c r="BB63" s="2285"/>
      <c r="BC63" s="2286"/>
      <c r="BD63" s="2286"/>
      <c r="BE63" s="2286"/>
      <c r="BF63" s="2287"/>
    </row>
    <row r="64" spans="2:58" ht="20.25" customHeight="1" x14ac:dyDescent="0.15">
      <c r="B64" s="923"/>
      <c r="C64" s="810"/>
      <c r="D64" s="810"/>
      <c r="E64" s="810"/>
      <c r="F64" s="810"/>
      <c r="G64" s="2453" t="s">
        <v>891</v>
      </c>
      <c r="H64" s="2453"/>
      <c r="I64" s="2453"/>
      <c r="J64" s="2453"/>
      <c r="K64" s="2453"/>
      <c r="L64" s="2453"/>
      <c r="M64" s="2453"/>
      <c r="N64" s="2453"/>
      <c r="O64" s="2453"/>
      <c r="P64" s="2453"/>
      <c r="Q64" s="2453"/>
      <c r="R64" s="2454"/>
      <c r="S64" s="575"/>
      <c r="T64" s="576"/>
      <c r="U64" s="576"/>
      <c r="V64" s="576"/>
      <c r="W64" s="576"/>
      <c r="X64" s="576"/>
      <c r="Y64" s="577"/>
      <c r="Z64" s="575"/>
      <c r="AA64" s="576"/>
      <c r="AB64" s="576"/>
      <c r="AC64" s="576"/>
      <c r="AD64" s="576"/>
      <c r="AE64" s="576"/>
      <c r="AF64" s="577"/>
      <c r="AG64" s="575"/>
      <c r="AH64" s="576"/>
      <c r="AI64" s="576"/>
      <c r="AJ64" s="576"/>
      <c r="AK64" s="576"/>
      <c r="AL64" s="576"/>
      <c r="AM64" s="577"/>
      <c r="AN64" s="575"/>
      <c r="AO64" s="576"/>
      <c r="AP64" s="576"/>
      <c r="AQ64" s="576"/>
      <c r="AR64" s="576"/>
      <c r="AS64" s="576"/>
      <c r="AT64" s="577"/>
      <c r="AU64" s="575"/>
      <c r="AV64" s="576"/>
      <c r="AW64" s="577"/>
      <c r="AX64" s="2455"/>
      <c r="AY64" s="2456"/>
      <c r="AZ64" s="2456"/>
      <c r="BA64" s="2457"/>
      <c r="BB64" s="2285"/>
      <c r="BC64" s="2286"/>
      <c r="BD64" s="2286"/>
      <c r="BE64" s="2286"/>
      <c r="BF64" s="2287"/>
    </row>
    <row r="65" spans="1:73" ht="20.25" customHeight="1" thickBot="1" x14ac:dyDescent="0.2">
      <c r="B65" s="924"/>
      <c r="C65" s="925"/>
      <c r="D65" s="2446" t="s">
        <v>954</v>
      </c>
      <c r="E65" s="2447"/>
      <c r="F65" s="2447"/>
      <c r="G65" s="2447"/>
      <c r="H65" s="2447"/>
      <c r="I65" s="2447"/>
      <c r="J65" s="2447"/>
      <c r="K65" s="2447"/>
      <c r="L65" s="2447"/>
      <c r="M65" s="2447"/>
      <c r="N65" s="2447"/>
      <c r="O65" s="2447"/>
      <c r="P65" s="2447"/>
      <c r="Q65" s="2447"/>
      <c r="R65" s="2448"/>
      <c r="S65" s="926" t="str">
        <f>IF(S64="","",S64/1.5)</f>
        <v/>
      </c>
      <c r="T65" s="927" t="str">
        <f t="shared" ref="T65:AW65" si="3">IF(T64="","",T64/1.5)</f>
        <v/>
      </c>
      <c r="U65" s="927" t="str">
        <f t="shared" si="3"/>
        <v/>
      </c>
      <c r="V65" s="927" t="str">
        <f t="shared" si="3"/>
        <v/>
      </c>
      <c r="W65" s="927" t="str">
        <f t="shared" si="3"/>
        <v/>
      </c>
      <c r="X65" s="927" t="str">
        <f t="shared" si="3"/>
        <v/>
      </c>
      <c r="Y65" s="928" t="str">
        <f t="shared" si="3"/>
        <v/>
      </c>
      <c r="Z65" s="926" t="str">
        <f t="shared" si="3"/>
        <v/>
      </c>
      <c r="AA65" s="927" t="str">
        <f>IF(AA64="","",AA64/1.5)</f>
        <v/>
      </c>
      <c r="AB65" s="927" t="str">
        <f t="shared" si="3"/>
        <v/>
      </c>
      <c r="AC65" s="927" t="str">
        <f t="shared" si="3"/>
        <v/>
      </c>
      <c r="AD65" s="927" t="str">
        <f t="shared" si="3"/>
        <v/>
      </c>
      <c r="AE65" s="927" t="str">
        <f t="shared" si="3"/>
        <v/>
      </c>
      <c r="AF65" s="928" t="str">
        <f t="shared" si="3"/>
        <v/>
      </c>
      <c r="AG65" s="926" t="str">
        <f t="shared" si="3"/>
        <v/>
      </c>
      <c r="AH65" s="927" t="str">
        <f t="shared" si="3"/>
        <v/>
      </c>
      <c r="AI65" s="927" t="str">
        <f t="shared" si="3"/>
        <v/>
      </c>
      <c r="AJ65" s="927" t="str">
        <f t="shared" si="3"/>
        <v/>
      </c>
      <c r="AK65" s="927" t="str">
        <f t="shared" si="3"/>
        <v/>
      </c>
      <c r="AL65" s="927" t="str">
        <f t="shared" si="3"/>
        <v/>
      </c>
      <c r="AM65" s="928" t="str">
        <f t="shared" si="3"/>
        <v/>
      </c>
      <c r="AN65" s="926" t="str">
        <f t="shared" si="3"/>
        <v/>
      </c>
      <c r="AO65" s="927" t="str">
        <f t="shared" si="3"/>
        <v/>
      </c>
      <c r="AP65" s="927" t="str">
        <f t="shared" si="3"/>
        <v/>
      </c>
      <c r="AQ65" s="927" t="str">
        <f t="shared" si="3"/>
        <v/>
      </c>
      <c r="AR65" s="927" t="str">
        <f t="shared" si="3"/>
        <v/>
      </c>
      <c r="AS65" s="927" t="str">
        <f t="shared" si="3"/>
        <v/>
      </c>
      <c r="AT65" s="928" t="str">
        <f t="shared" si="3"/>
        <v/>
      </c>
      <c r="AU65" s="926" t="str">
        <f t="shared" si="3"/>
        <v/>
      </c>
      <c r="AV65" s="927" t="str">
        <f t="shared" si="3"/>
        <v/>
      </c>
      <c r="AW65" s="928" t="str">
        <f t="shared" si="3"/>
        <v/>
      </c>
      <c r="AX65" s="2458"/>
      <c r="AY65" s="2459"/>
      <c r="AZ65" s="2459"/>
      <c r="BA65" s="2460"/>
      <c r="BB65" s="2288"/>
      <c r="BC65" s="2289"/>
      <c r="BD65" s="2289"/>
      <c r="BE65" s="2289"/>
      <c r="BF65" s="2290"/>
    </row>
    <row r="66" spans="1:73" ht="13.5" customHeight="1" x14ac:dyDescent="0.15">
      <c r="C66" s="595"/>
      <c r="D66" s="595"/>
      <c r="E66" s="595"/>
      <c r="F66" s="595"/>
      <c r="G66" s="596"/>
      <c r="H66" s="597"/>
      <c r="AF66" s="598"/>
    </row>
    <row r="67" spans="1:73" ht="11.45" customHeight="1" x14ac:dyDescent="0.15">
      <c r="A67" s="599"/>
      <c r="B67" s="599"/>
      <c r="C67" s="599"/>
      <c r="D67" s="599"/>
      <c r="E67" s="599"/>
      <c r="F67" s="599"/>
      <c r="G67" s="599"/>
      <c r="H67" s="600"/>
      <c r="I67" s="600"/>
      <c r="J67" s="600"/>
      <c r="K67" s="600"/>
      <c r="L67" s="600"/>
      <c r="M67" s="600"/>
      <c r="N67" s="600"/>
      <c r="O67" s="600"/>
      <c r="P67" s="600"/>
      <c r="Q67" s="600"/>
      <c r="R67" s="600"/>
      <c r="S67" s="600"/>
      <c r="T67" s="600"/>
      <c r="U67" s="600"/>
      <c r="V67" s="600"/>
      <c r="W67" s="600"/>
      <c r="X67" s="600"/>
      <c r="Y67" s="600"/>
      <c r="Z67" s="600"/>
      <c r="AA67" s="600"/>
      <c r="AB67" s="600"/>
      <c r="AC67" s="600"/>
      <c r="AD67" s="600"/>
      <c r="AE67" s="600"/>
      <c r="AF67" s="600"/>
      <c r="AG67" s="600"/>
      <c r="AH67" s="600"/>
      <c r="AI67" s="600"/>
      <c r="AJ67" s="600"/>
      <c r="AK67" s="600"/>
      <c r="AL67" s="600"/>
      <c r="AM67" s="600"/>
      <c r="AN67" s="600"/>
      <c r="AO67" s="600"/>
      <c r="AP67" s="600"/>
      <c r="AQ67" s="600"/>
      <c r="AR67" s="601"/>
      <c r="AS67" s="601"/>
      <c r="AT67" s="601"/>
      <c r="AU67" s="601"/>
      <c r="AV67" s="601"/>
      <c r="AW67" s="601"/>
      <c r="AX67" s="601"/>
      <c r="AY67" s="601"/>
      <c r="AZ67" s="601"/>
      <c r="BA67" s="601"/>
    </row>
    <row r="68" spans="1:73" ht="20.25" customHeight="1" x14ac:dyDescent="0.2">
      <c r="A68" s="602"/>
      <c r="B68" s="602"/>
      <c r="C68" s="599"/>
      <c r="D68" s="599"/>
      <c r="E68" s="599"/>
      <c r="F68" s="599"/>
      <c r="G68" s="602"/>
      <c r="H68" s="602"/>
      <c r="I68" s="602"/>
      <c r="J68" s="602"/>
      <c r="K68" s="602"/>
      <c r="L68" s="602"/>
      <c r="M68" s="602"/>
      <c r="N68" s="602"/>
      <c r="O68" s="602"/>
      <c r="P68" s="602"/>
      <c r="Q68" s="602"/>
      <c r="R68" s="602"/>
      <c r="S68" s="602"/>
      <c r="T68" s="602"/>
      <c r="U68" s="602"/>
      <c r="V68" s="602"/>
      <c r="W68" s="602"/>
      <c r="X68" s="602"/>
      <c r="Y68" s="602"/>
      <c r="Z68" s="602"/>
      <c r="AA68" s="602"/>
      <c r="AB68" s="602"/>
      <c r="AC68" s="602"/>
      <c r="AD68" s="602"/>
      <c r="AE68" s="602"/>
      <c r="AF68" s="602"/>
      <c r="AG68" s="602"/>
      <c r="AH68" s="602"/>
      <c r="AI68" s="602"/>
      <c r="AJ68" s="602"/>
      <c r="AK68" s="602"/>
      <c r="AL68" s="602"/>
      <c r="AM68" s="602"/>
      <c r="AN68" s="602"/>
      <c r="AO68" s="602"/>
      <c r="AP68" s="602"/>
      <c r="AQ68" s="602"/>
      <c r="AR68" s="603"/>
      <c r="AS68" s="603"/>
      <c r="AT68" s="603"/>
      <c r="AU68" s="603"/>
      <c r="AV68" s="603"/>
      <c r="BN68" s="604"/>
      <c r="BO68" s="605"/>
      <c r="BP68" s="604"/>
      <c r="BQ68" s="604"/>
      <c r="BR68" s="604"/>
      <c r="BS68" s="606"/>
      <c r="BT68" s="607"/>
      <c r="BU68" s="607"/>
    </row>
    <row r="69" spans="1:73" ht="20.25" customHeight="1" x14ac:dyDescent="0.15">
      <c r="A69" s="599"/>
      <c r="B69" s="599"/>
      <c r="C69" s="608"/>
      <c r="D69" s="608"/>
      <c r="E69" s="608"/>
      <c r="F69" s="608"/>
      <c r="G69" s="608"/>
      <c r="H69" s="609"/>
      <c r="I69" s="609"/>
      <c r="J69" s="599"/>
      <c r="K69" s="599"/>
      <c r="L69" s="599"/>
      <c r="M69" s="599"/>
      <c r="N69" s="599"/>
      <c r="O69" s="599"/>
      <c r="P69" s="599"/>
      <c r="Q69" s="599"/>
      <c r="R69" s="599"/>
      <c r="S69" s="599"/>
      <c r="T69" s="599"/>
      <c r="U69" s="599"/>
      <c r="V69" s="599"/>
      <c r="W69" s="599"/>
      <c r="X69" s="599"/>
      <c r="Y69" s="599"/>
      <c r="Z69" s="599"/>
      <c r="AA69" s="599"/>
      <c r="AB69" s="599"/>
      <c r="AC69" s="599"/>
      <c r="AD69" s="599"/>
      <c r="AE69" s="599"/>
      <c r="AF69" s="599"/>
      <c r="AG69" s="599"/>
      <c r="AH69" s="599"/>
      <c r="AI69" s="599"/>
      <c r="AJ69" s="599"/>
      <c r="AK69" s="599"/>
      <c r="AL69" s="599"/>
      <c r="AM69" s="599"/>
      <c r="AN69" s="599"/>
      <c r="AO69" s="599"/>
      <c r="AP69" s="599"/>
      <c r="AQ69" s="599"/>
    </row>
    <row r="70" spans="1:73" ht="20.25" customHeight="1" x14ac:dyDescent="0.15">
      <c r="A70" s="599"/>
      <c r="B70" s="599"/>
      <c r="C70" s="608"/>
      <c r="D70" s="608"/>
      <c r="E70" s="608"/>
      <c r="F70" s="608"/>
      <c r="G70" s="608"/>
      <c r="H70" s="609"/>
      <c r="I70" s="609"/>
      <c r="J70" s="599"/>
      <c r="K70" s="599"/>
      <c r="L70" s="599"/>
      <c r="M70" s="599"/>
      <c r="N70" s="599"/>
      <c r="O70" s="599"/>
      <c r="P70" s="599"/>
      <c r="Q70" s="599"/>
      <c r="R70" s="599"/>
      <c r="S70" s="599"/>
      <c r="T70" s="599"/>
      <c r="U70" s="599"/>
      <c r="V70" s="599"/>
      <c r="W70" s="599"/>
      <c r="X70" s="599"/>
      <c r="Y70" s="599"/>
      <c r="Z70" s="599"/>
      <c r="AA70" s="599"/>
      <c r="AB70" s="599"/>
      <c r="AC70" s="599"/>
      <c r="AD70" s="599"/>
      <c r="AE70" s="599"/>
      <c r="AF70" s="599"/>
      <c r="AG70" s="599"/>
      <c r="AH70" s="599"/>
      <c r="AI70" s="599"/>
      <c r="AJ70" s="599"/>
      <c r="AK70" s="599"/>
      <c r="AL70" s="599"/>
      <c r="AM70" s="599"/>
      <c r="AN70" s="599"/>
      <c r="AO70" s="599"/>
      <c r="AP70" s="599"/>
      <c r="AQ70" s="599"/>
    </row>
    <row r="71" spans="1:73" ht="20.25" customHeight="1" x14ac:dyDescent="0.15">
      <c r="A71" s="599"/>
      <c r="B71" s="599"/>
      <c r="C71" s="609"/>
      <c r="D71" s="609"/>
      <c r="E71" s="609"/>
      <c r="F71" s="609"/>
      <c r="G71" s="609"/>
      <c r="H71" s="599"/>
      <c r="I71" s="599"/>
      <c r="J71" s="599"/>
      <c r="K71" s="599"/>
      <c r="L71" s="599"/>
      <c r="M71" s="599"/>
      <c r="N71" s="599"/>
      <c r="O71" s="599"/>
      <c r="P71" s="599"/>
      <c r="Q71" s="599"/>
      <c r="R71" s="599"/>
      <c r="S71" s="599"/>
      <c r="T71" s="599"/>
      <c r="U71" s="599"/>
      <c r="V71" s="599"/>
      <c r="W71" s="599"/>
      <c r="X71" s="599"/>
      <c r="Y71" s="599"/>
      <c r="Z71" s="599"/>
      <c r="AA71" s="599"/>
      <c r="AB71" s="599"/>
      <c r="AC71" s="599"/>
      <c r="AD71" s="599"/>
      <c r="AE71" s="599"/>
      <c r="AF71" s="599"/>
      <c r="AG71" s="599"/>
      <c r="AH71" s="599"/>
      <c r="AI71" s="599"/>
      <c r="AJ71" s="599"/>
      <c r="AK71" s="599"/>
      <c r="AL71" s="599"/>
      <c r="AM71" s="599"/>
      <c r="AN71" s="599"/>
      <c r="AO71" s="599"/>
      <c r="AP71" s="599"/>
      <c r="AQ71" s="599"/>
    </row>
    <row r="72" spans="1:73" ht="20.25" customHeight="1" x14ac:dyDescent="0.15">
      <c r="A72" s="599"/>
      <c r="B72" s="599"/>
      <c r="C72" s="609"/>
      <c r="D72" s="609"/>
      <c r="E72" s="609"/>
      <c r="F72" s="609"/>
      <c r="G72" s="609"/>
      <c r="H72" s="599"/>
      <c r="I72" s="599"/>
      <c r="J72" s="599"/>
      <c r="K72" s="599"/>
      <c r="L72" s="599"/>
      <c r="M72" s="599"/>
      <c r="N72" s="599"/>
      <c r="O72" s="599"/>
      <c r="P72" s="599"/>
      <c r="Q72" s="599"/>
      <c r="R72" s="599"/>
      <c r="S72" s="599"/>
      <c r="T72" s="599"/>
      <c r="U72" s="599"/>
      <c r="V72" s="599"/>
      <c r="W72" s="599"/>
      <c r="X72" s="599"/>
      <c r="Y72" s="599"/>
      <c r="Z72" s="599"/>
      <c r="AA72" s="599"/>
      <c r="AB72" s="599"/>
      <c r="AC72" s="599"/>
      <c r="AD72" s="599"/>
      <c r="AE72" s="599"/>
      <c r="AF72" s="599"/>
      <c r="AG72" s="599"/>
      <c r="AH72" s="599"/>
      <c r="AI72" s="599"/>
      <c r="AJ72" s="599"/>
      <c r="AK72" s="599"/>
      <c r="AL72" s="599"/>
      <c r="AM72" s="599"/>
      <c r="AN72" s="599"/>
      <c r="AO72" s="599"/>
      <c r="AP72" s="599"/>
      <c r="AQ72" s="599"/>
    </row>
    <row r="73" spans="1:73" ht="20.25" customHeight="1" x14ac:dyDescent="0.15">
      <c r="A73" s="599"/>
      <c r="B73" s="599"/>
      <c r="C73" s="609"/>
      <c r="D73" s="609"/>
      <c r="E73" s="609"/>
      <c r="F73" s="609"/>
      <c r="G73" s="609"/>
      <c r="H73" s="599"/>
      <c r="I73" s="599"/>
      <c r="J73" s="599"/>
      <c r="K73" s="599"/>
      <c r="L73" s="599"/>
      <c r="M73" s="599"/>
      <c r="N73" s="599"/>
      <c r="O73" s="599"/>
      <c r="P73" s="599"/>
      <c r="Q73" s="599"/>
      <c r="R73" s="599"/>
      <c r="S73" s="599"/>
      <c r="T73" s="599"/>
      <c r="U73" s="599"/>
      <c r="V73" s="599"/>
      <c r="W73" s="599"/>
      <c r="X73" s="599"/>
      <c r="Y73" s="599"/>
      <c r="Z73" s="599"/>
      <c r="AA73" s="599"/>
      <c r="AB73" s="599"/>
      <c r="AC73" s="599"/>
      <c r="AD73" s="599"/>
      <c r="AE73" s="599"/>
      <c r="AF73" s="599"/>
      <c r="AG73" s="599"/>
      <c r="AH73" s="599"/>
      <c r="AI73" s="599"/>
      <c r="AJ73" s="599"/>
      <c r="AK73" s="599"/>
      <c r="AL73" s="599"/>
      <c r="AM73" s="599"/>
      <c r="AN73" s="599"/>
      <c r="AO73" s="599"/>
      <c r="AP73" s="599"/>
      <c r="AQ73" s="599"/>
    </row>
    <row r="74" spans="1:73" ht="20.25" customHeight="1" x14ac:dyDescent="0.15">
      <c r="C74" s="598"/>
      <c r="D74" s="598"/>
      <c r="E74" s="598"/>
      <c r="F74" s="598"/>
      <c r="G74" s="598"/>
    </row>
  </sheetData>
  <sheetProtection insertColumns="0" deleteRows="0"/>
  <mergeCells count="237">
    <mergeCell ref="D65:R65"/>
    <mergeCell ref="G62:K63"/>
    <mergeCell ref="M62:R62"/>
    <mergeCell ref="AX62:AY62"/>
    <mergeCell ref="AZ62:BA62"/>
    <mergeCell ref="BB62:BF65"/>
    <mergeCell ref="M63:R63"/>
    <mergeCell ref="AX63:AY63"/>
    <mergeCell ref="AZ63:BA63"/>
    <mergeCell ref="G64:R64"/>
    <mergeCell ref="AX64:BA65"/>
    <mergeCell ref="G55:G57"/>
    <mergeCell ref="H55:K57"/>
    <mergeCell ref="L55:O57"/>
    <mergeCell ref="P55:R55"/>
    <mergeCell ref="AX58:AY58"/>
    <mergeCell ref="AZ58:BA58"/>
    <mergeCell ref="BB58:BF60"/>
    <mergeCell ref="P59:R59"/>
    <mergeCell ref="AX59:AY59"/>
    <mergeCell ref="AZ59:BA59"/>
    <mergeCell ref="P60:R60"/>
    <mergeCell ref="AX60:AY60"/>
    <mergeCell ref="AZ60:BA60"/>
    <mergeCell ref="BB52:BF54"/>
    <mergeCell ref="P53:R53"/>
    <mergeCell ref="AX53:AY53"/>
    <mergeCell ref="AZ53:BA53"/>
    <mergeCell ref="P54:R54"/>
    <mergeCell ref="AX54:AY54"/>
    <mergeCell ref="AZ54:BA54"/>
    <mergeCell ref="B58:B60"/>
    <mergeCell ref="C58:E60"/>
    <mergeCell ref="G58:G60"/>
    <mergeCell ref="H58:K60"/>
    <mergeCell ref="L58:O60"/>
    <mergeCell ref="P58:R58"/>
    <mergeCell ref="AX55:AY55"/>
    <mergeCell ref="AZ55:BA55"/>
    <mergeCell ref="BB55:BF57"/>
    <mergeCell ref="P56:R56"/>
    <mergeCell ref="AX56:AY56"/>
    <mergeCell ref="AZ56:BA56"/>
    <mergeCell ref="P57:R57"/>
    <mergeCell ref="AX57:AY57"/>
    <mergeCell ref="AZ57:BA57"/>
    <mergeCell ref="B55:B57"/>
    <mergeCell ref="C55:E57"/>
    <mergeCell ref="B46:B48"/>
    <mergeCell ref="C46:E48"/>
    <mergeCell ref="G46:G48"/>
    <mergeCell ref="H46:K48"/>
    <mergeCell ref="L46:O48"/>
    <mergeCell ref="P46:R46"/>
    <mergeCell ref="BB49:BF51"/>
    <mergeCell ref="P50:R50"/>
    <mergeCell ref="AX50:AY50"/>
    <mergeCell ref="AZ50:BA50"/>
    <mergeCell ref="P51:R51"/>
    <mergeCell ref="AX51:AY51"/>
    <mergeCell ref="AZ51:BA51"/>
    <mergeCell ref="B49:B51"/>
    <mergeCell ref="C49:E51"/>
    <mergeCell ref="G49:G51"/>
    <mergeCell ref="H49:K51"/>
    <mergeCell ref="L49:O51"/>
    <mergeCell ref="P49:R49"/>
    <mergeCell ref="B52:B54"/>
    <mergeCell ref="C52:E54"/>
    <mergeCell ref="G52:G54"/>
    <mergeCell ref="H52:K54"/>
    <mergeCell ref="L52:O54"/>
    <mergeCell ref="P52:R52"/>
    <mergeCell ref="AX49:AY49"/>
    <mergeCell ref="AZ49:BA49"/>
    <mergeCell ref="AX52:AY52"/>
    <mergeCell ref="AZ52:BA52"/>
    <mergeCell ref="B43:B45"/>
    <mergeCell ref="C43:E45"/>
    <mergeCell ref="G43:G45"/>
    <mergeCell ref="H43:K45"/>
    <mergeCell ref="L43:O45"/>
    <mergeCell ref="P43:R43"/>
    <mergeCell ref="AX46:AY46"/>
    <mergeCell ref="AZ46:BA46"/>
    <mergeCell ref="BB46:BF48"/>
    <mergeCell ref="AX43:AY43"/>
    <mergeCell ref="AZ43:BA43"/>
    <mergeCell ref="BB43:BF45"/>
    <mergeCell ref="P44:R44"/>
    <mergeCell ref="AX44:AY44"/>
    <mergeCell ref="AZ44:BA44"/>
    <mergeCell ref="P45:R45"/>
    <mergeCell ref="AX45:AY45"/>
    <mergeCell ref="AZ45:BA45"/>
    <mergeCell ref="P47:R47"/>
    <mergeCell ref="AX47:AY47"/>
    <mergeCell ref="AZ47:BA47"/>
    <mergeCell ref="P48:R48"/>
    <mergeCell ref="AX48:AY48"/>
    <mergeCell ref="AZ48:BA48"/>
    <mergeCell ref="G37:G39"/>
    <mergeCell ref="H37:K39"/>
    <mergeCell ref="L37:O39"/>
    <mergeCell ref="P37:R37"/>
    <mergeCell ref="AX40:AY40"/>
    <mergeCell ref="AZ40:BA40"/>
    <mergeCell ref="BB40:BF42"/>
    <mergeCell ref="P41:R41"/>
    <mergeCell ref="AX41:AY41"/>
    <mergeCell ref="AZ41:BA41"/>
    <mergeCell ref="P42:R42"/>
    <mergeCell ref="AX42:AY42"/>
    <mergeCell ref="AZ42:BA42"/>
    <mergeCell ref="BB34:BF36"/>
    <mergeCell ref="P35:R35"/>
    <mergeCell ref="AX35:AY35"/>
    <mergeCell ref="AZ35:BA35"/>
    <mergeCell ref="P36:R36"/>
    <mergeCell ref="AX36:AY36"/>
    <mergeCell ref="AZ36:BA36"/>
    <mergeCell ref="B40:B42"/>
    <mergeCell ref="C40:E42"/>
    <mergeCell ref="G40:G42"/>
    <mergeCell ref="H40:K42"/>
    <mergeCell ref="L40:O42"/>
    <mergeCell ref="P40:R40"/>
    <mergeCell ref="AX37:AY37"/>
    <mergeCell ref="AZ37:BA37"/>
    <mergeCell ref="BB37:BF39"/>
    <mergeCell ref="P38:R38"/>
    <mergeCell ref="AX38:AY38"/>
    <mergeCell ref="AZ38:BA38"/>
    <mergeCell ref="P39:R39"/>
    <mergeCell ref="AX39:AY39"/>
    <mergeCell ref="AZ39:BA39"/>
    <mergeCell ref="B37:B39"/>
    <mergeCell ref="C37:E39"/>
    <mergeCell ref="B28:B30"/>
    <mergeCell ref="C28:E30"/>
    <mergeCell ref="G28:G30"/>
    <mergeCell ref="H28:K30"/>
    <mergeCell ref="L28:O30"/>
    <mergeCell ref="P28:R28"/>
    <mergeCell ref="BB31:BF33"/>
    <mergeCell ref="P32:R32"/>
    <mergeCell ref="AX32:AY32"/>
    <mergeCell ref="AZ32:BA32"/>
    <mergeCell ref="P33:R33"/>
    <mergeCell ref="AX33:AY33"/>
    <mergeCell ref="AZ33:BA33"/>
    <mergeCell ref="B31:B33"/>
    <mergeCell ref="C31:E33"/>
    <mergeCell ref="G31:G33"/>
    <mergeCell ref="H31:K33"/>
    <mergeCell ref="L31:O33"/>
    <mergeCell ref="P31:R31"/>
    <mergeCell ref="B34:B36"/>
    <mergeCell ref="C34:E36"/>
    <mergeCell ref="G34:G36"/>
    <mergeCell ref="H34:K36"/>
    <mergeCell ref="L34:O36"/>
    <mergeCell ref="P34:R34"/>
    <mergeCell ref="AX31:AY31"/>
    <mergeCell ref="AZ31:BA31"/>
    <mergeCell ref="AX34:AY34"/>
    <mergeCell ref="AZ34:BA34"/>
    <mergeCell ref="B25:B27"/>
    <mergeCell ref="C25:E27"/>
    <mergeCell ref="G25:G27"/>
    <mergeCell ref="H25:K27"/>
    <mergeCell ref="L25:O27"/>
    <mergeCell ref="P25:R25"/>
    <mergeCell ref="AX28:AY28"/>
    <mergeCell ref="AZ28:BA28"/>
    <mergeCell ref="BB28:BF30"/>
    <mergeCell ref="AX25:AY25"/>
    <mergeCell ref="AZ25:BA25"/>
    <mergeCell ref="BB25:BF27"/>
    <mergeCell ref="P26:R26"/>
    <mergeCell ref="AX26:AY26"/>
    <mergeCell ref="AZ26:BA26"/>
    <mergeCell ref="P27:R27"/>
    <mergeCell ref="AX27:AY27"/>
    <mergeCell ref="AZ27:BA27"/>
    <mergeCell ref="P29:R29"/>
    <mergeCell ref="AX29:AY29"/>
    <mergeCell ref="AZ29:BA29"/>
    <mergeCell ref="P30:R30"/>
    <mergeCell ref="AX30:AY30"/>
    <mergeCell ref="AZ30:BA30"/>
    <mergeCell ref="B22:B24"/>
    <mergeCell ref="C22:E24"/>
    <mergeCell ref="G22:G24"/>
    <mergeCell ref="H22:K24"/>
    <mergeCell ref="L22:O24"/>
    <mergeCell ref="P22:R22"/>
    <mergeCell ref="AX17:AY21"/>
    <mergeCell ref="AZ17:BA21"/>
    <mergeCell ref="BB17:BF21"/>
    <mergeCell ref="S18:Y18"/>
    <mergeCell ref="Z18:AF18"/>
    <mergeCell ref="AG18:AM18"/>
    <mergeCell ref="AN18:AT18"/>
    <mergeCell ref="AU18:AW18"/>
    <mergeCell ref="AX22:AY22"/>
    <mergeCell ref="AZ22:BA22"/>
    <mergeCell ref="BB22:BF24"/>
    <mergeCell ref="P23:R23"/>
    <mergeCell ref="AX23:AY23"/>
    <mergeCell ref="AZ23:BA23"/>
    <mergeCell ref="P24:R24"/>
    <mergeCell ref="AX24:AY24"/>
    <mergeCell ref="AZ24:BA24"/>
    <mergeCell ref="AU14:AW14"/>
    <mergeCell ref="AY14:BA14"/>
    <mergeCell ref="BC14:BD14"/>
    <mergeCell ref="B17:B21"/>
    <mergeCell ref="C17:E21"/>
    <mergeCell ref="G17:G21"/>
    <mergeCell ref="H17:K21"/>
    <mergeCell ref="L17:O21"/>
    <mergeCell ref="P17:R21"/>
    <mergeCell ref="S17:AW17"/>
    <mergeCell ref="BB4:BE4"/>
    <mergeCell ref="AX6:AY6"/>
    <mergeCell ref="BB6:BC6"/>
    <mergeCell ref="BB8:BC8"/>
    <mergeCell ref="BB10:BD10"/>
    <mergeCell ref="AO12:AQ12"/>
    <mergeCell ref="BB12:BD12"/>
    <mergeCell ref="AP1:BE1"/>
    <mergeCell ref="Z2:AA2"/>
    <mergeCell ref="AC2:AD2"/>
    <mergeCell ref="AG2:AH2"/>
    <mergeCell ref="AP2:BE2"/>
    <mergeCell ref="BB3:BE3"/>
  </mergeCells>
  <phoneticPr fontId="1"/>
  <conditionalFormatting sqref="S24">
    <cfRule type="expression" dxfId="562" priority="275">
      <formula>INDIRECT(ADDRESS(ROW(),COLUMN()))=TRUNC(INDIRECT(ADDRESS(ROW(),COLUMN())))</formula>
    </cfRule>
  </conditionalFormatting>
  <conditionalFormatting sqref="S23">
    <cfRule type="expression" dxfId="561" priority="274">
      <formula>INDIRECT(ADDRESS(ROW(),COLUMN()))=TRUNC(INDIRECT(ADDRESS(ROW(),COLUMN())))</formula>
    </cfRule>
  </conditionalFormatting>
  <conditionalFormatting sqref="T24:Y24">
    <cfRule type="expression" dxfId="560" priority="273">
      <formula>INDIRECT(ADDRESS(ROW(),COLUMN()))=TRUNC(INDIRECT(ADDRESS(ROW(),COLUMN())))</formula>
    </cfRule>
  </conditionalFormatting>
  <conditionalFormatting sqref="T23:Y23">
    <cfRule type="expression" dxfId="559" priority="272">
      <formula>INDIRECT(ADDRESS(ROW(),COLUMN()))=TRUNC(INDIRECT(ADDRESS(ROW(),COLUMN())))</formula>
    </cfRule>
  </conditionalFormatting>
  <conditionalFormatting sqref="AX23:BA24">
    <cfRule type="expression" dxfId="558" priority="271">
      <formula>INDIRECT(ADDRESS(ROW(),COLUMN()))=TRUNC(INDIRECT(ADDRESS(ROW(),COLUMN())))</formula>
    </cfRule>
  </conditionalFormatting>
  <conditionalFormatting sqref="BC14:BD14">
    <cfRule type="expression" dxfId="557" priority="270">
      <formula>INDIRECT(ADDRESS(ROW(),COLUMN()))=TRUNC(INDIRECT(ADDRESS(ROW(),COLUMN())))</formula>
    </cfRule>
  </conditionalFormatting>
  <conditionalFormatting sqref="Z23">
    <cfRule type="expression" dxfId="556" priority="269">
      <formula>INDIRECT(ADDRESS(ROW(),COLUMN()))=TRUNC(INDIRECT(ADDRESS(ROW(),COLUMN())))</formula>
    </cfRule>
  </conditionalFormatting>
  <conditionalFormatting sqref="AA23:AF23">
    <cfRule type="expression" dxfId="555" priority="268">
      <formula>INDIRECT(ADDRESS(ROW(),COLUMN()))=TRUNC(INDIRECT(ADDRESS(ROW(),COLUMN())))</formula>
    </cfRule>
  </conditionalFormatting>
  <conditionalFormatting sqref="AG23">
    <cfRule type="expression" dxfId="554" priority="267">
      <formula>INDIRECT(ADDRESS(ROW(),COLUMN()))=TRUNC(INDIRECT(ADDRESS(ROW(),COLUMN())))</formula>
    </cfRule>
  </conditionalFormatting>
  <conditionalFormatting sqref="AH23:AM23">
    <cfRule type="expression" dxfId="553" priority="266">
      <formula>INDIRECT(ADDRESS(ROW(),COLUMN()))=TRUNC(INDIRECT(ADDRESS(ROW(),COLUMN())))</formula>
    </cfRule>
  </conditionalFormatting>
  <conditionalFormatting sqref="AN23">
    <cfRule type="expression" dxfId="552" priority="265">
      <formula>INDIRECT(ADDRESS(ROW(),COLUMN()))=TRUNC(INDIRECT(ADDRESS(ROW(),COLUMN())))</formula>
    </cfRule>
  </conditionalFormatting>
  <conditionalFormatting sqref="AO23:AT23">
    <cfRule type="expression" dxfId="551" priority="264">
      <formula>INDIRECT(ADDRESS(ROW(),COLUMN()))=TRUNC(INDIRECT(ADDRESS(ROW(),COLUMN())))</formula>
    </cfRule>
  </conditionalFormatting>
  <conditionalFormatting sqref="AU23">
    <cfRule type="expression" dxfId="550" priority="263">
      <formula>INDIRECT(ADDRESS(ROW(),COLUMN()))=TRUNC(INDIRECT(ADDRESS(ROW(),COLUMN())))</formula>
    </cfRule>
  </conditionalFormatting>
  <conditionalFormatting sqref="AV23:AW23">
    <cfRule type="expression" dxfId="549" priority="262">
      <formula>INDIRECT(ADDRESS(ROW(),COLUMN()))=TRUNC(INDIRECT(ADDRESS(ROW(),COLUMN())))</formula>
    </cfRule>
  </conditionalFormatting>
  <conditionalFormatting sqref="S26">
    <cfRule type="expression" dxfId="548" priority="261">
      <formula>INDIRECT(ADDRESS(ROW(),COLUMN()))=TRUNC(INDIRECT(ADDRESS(ROW(),COLUMN())))</formula>
    </cfRule>
  </conditionalFormatting>
  <conditionalFormatting sqref="T26:Y26">
    <cfRule type="expression" dxfId="547" priority="260">
      <formula>INDIRECT(ADDRESS(ROW(),COLUMN()))=TRUNC(INDIRECT(ADDRESS(ROW(),COLUMN())))</formula>
    </cfRule>
  </conditionalFormatting>
  <conditionalFormatting sqref="AX26:BA27">
    <cfRule type="expression" dxfId="546" priority="259">
      <formula>INDIRECT(ADDRESS(ROW(),COLUMN()))=TRUNC(INDIRECT(ADDRESS(ROW(),COLUMN())))</formula>
    </cfRule>
  </conditionalFormatting>
  <conditionalFormatting sqref="AV41:AW41">
    <cfRule type="expression" dxfId="545" priority="196">
      <formula>INDIRECT(ADDRESS(ROW(),COLUMN()))=TRUNC(INDIRECT(ADDRESS(ROW(),COLUMN())))</formula>
    </cfRule>
  </conditionalFormatting>
  <conditionalFormatting sqref="Z26">
    <cfRule type="expression" dxfId="544" priority="258">
      <formula>INDIRECT(ADDRESS(ROW(),COLUMN()))=TRUNC(INDIRECT(ADDRESS(ROW(),COLUMN())))</formula>
    </cfRule>
  </conditionalFormatting>
  <conditionalFormatting sqref="S44">
    <cfRule type="expression" dxfId="543" priority="195">
      <formula>INDIRECT(ADDRESS(ROW(),COLUMN()))=TRUNC(INDIRECT(ADDRESS(ROW(),COLUMN())))</formula>
    </cfRule>
  </conditionalFormatting>
  <conditionalFormatting sqref="AA26:AF26">
    <cfRule type="expression" dxfId="542" priority="257">
      <formula>INDIRECT(ADDRESS(ROW(),COLUMN()))=TRUNC(INDIRECT(ADDRESS(ROW(),COLUMN())))</formula>
    </cfRule>
  </conditionalFormatting>
  <conditionalFormatting sqref="T44:Y44">
    <cfRule type="expression" dxfId="541" priority="194">
      <formula>INDIRECT(ADDRESS(ROW(),COLUMN()))=TRUNC(INDIRECT(ADDRESS(ROW(),COLUMN())))</formula>
    </cfRule>
  </conditionalFormatting>
  <conditionalFormatting sqref="AG26">
    <cfRule type="expression" dxfId="540" priority="256">
      <formula>INDIRECT(ADDRESS(ROW(),COLUMN()))=TRUNC(INDIRECT(ADDRESS(ROW(),COLUMN())))</formula>
    </cfRule>
  </conditionalFormatting>
  <conditionalFormatting sqref="AH26:AM26">
    <cfRule type="expression" dxfId="539" priority="255">
      <formula>INDIRECT(ADDRESS(ROW(),COLUMN()))=TRUNC(INDIRECT(ADDRESS(ROW(),COLUMN())))</formula>
    </cfRule>
  </conditionalFormatting>
  <conditionalFormatting sqref="AN26">
    <cfRule type="expression" dxfId="538" priority="254">
      <formula>INDIRECT(ADDRESS(ROW(),COLUMN()))=TRUNC(INDIRECT(ADDRESS(ROW(),COLUMN())))</formula>
    </cfRule>
  </conditionalFormatting>
  <conditionalFormatting sqref="AO26:AT26">
    <cfRule type="expression" dxfId="537" priority="253">
      <formula>INDIRECT(ADDRESS(ROW(),COLUMN()))=TRUNC(INDIRECT(ADDRESS(ROW(),COLUMN())))</formula>
    </cfRule>
  </conditionalFormatting>
  <conditionalFormatting sqref="AU26">
    <cfRule type="expression" dxfId="536" priority="252">
      <formula>INDIRECT(ADDRESS(ROW(),COLUMN()))=TRUNC(INDIRECT(ADDRESS(ROW(),COLUMN())))</formula>
    </cfRule>
  </conditionalFormatting>
  <conditionalFormatting sqref="AV26:AW26">
    <cfRule type="expression" dxfId="535" priority="251">
      <formula>INDIRECT(ADDRESS(ROW(),COLUMN()))=TRUNC(INDIRECT(ADDRESS(ROW(),COLUMN())))</formula>
    </cfRule>
  </conditionalFormatting>
  <conditionalFormatting sqref="S29">
    <cfRule type="expression" dxfId="534" priority="250">
      <formula>INDIRECT(ADDRESS(ROW(),COLUMN()))=TRUNC(INDIRECT(ADDRESS(ROW(),COLUMN())))</formula>
    </cfRule>
  </conditionalFormatting>
  <conditionalFormatting sqref="T29:Y29">
    <cfRule type="expression" dxfId="533" priority="249">
      <formula>INDIRECT(ADDRESS(ROW(),COLUMN()))=TRUNC(INDIRECT(ADDRESS(ROW(),COLUMN())))</formula>
    </cfRule>
  </conditionalFormatting>
  <conditionalFormatting sqref="AX29:BA30">
    <cfRule type="expression" dxfId="532" priority="248">
      <formula>INDIRECT(ADDRESS(ROW(),COLUMN()))=TRUNC(INDIRECT(ADDRESS(ROW(),COLUMN())))</formula>
    </cfRule>
  </conditionalFormatting>
  <conditionalFormatting sqref="AG44">
    <cfRule type="expression" dxfId="531" priority="190">
      <formula>INDIRECT(ADDRESS(ROW(),COLUMN()))=TRUNC(INDIRECT(ADDRESS(ROW(),COLUMN())))</formula>
    </cfRule>
  </conditionalFormatting>
  <conditionalFormatting sqref="Z29">
    <cfRule type="expression" dxfId="530" priority="247">
      <formula>INDIRECT(ADDRESS(ROW(),COLUMN()))=TRUNC(INDIRECT(ADDRESS(ROW(),COLUMN())))</formula>
    </cfRule>
  </conditionalFormatting>
  <conditionalFormatting sqref="AH44:AM44">
    <cfRule type="expression" dxfId="529" priority="189">
      <formula>INDIRECT(ADDRESS(ROW(),COLUMN()))=TRUNC(INDIRECT(ADDRESS(ROW(),COLUMN())))</formula>
    </cfRule>
  </conditionalFormatting>
  <conditionalFormatting sqref="AA29:AF29">
    <cfRule type="expression" dxfId="528" priority="246">
      <formula>INDIRECT(ADDRESS(ROW(),COLUMN()))=TRUNC(INDIRECT(ADDRESS(ROW(),COLUMN())))</formula>
    </cfRule>
  </conditionalFormatting>
  <conditionalFormatting sqref="AN44">
    <cfRule type="expression" dxfId="527" priority="188">
      <formula>INDIRECT(ADDRESS(ROW(),COLUMN()))=TRUNC(INDIRECT(ADDRESS(ROW(),COLUMN())))</formula>
    </cfRule>
  </conditionalFormatting>
  <conditionalFormatting sqref="AG29">
    <cfRule type="expression" dxfId="526" priority="245">
      <formula>INDIRECT(ADDRESS(ROW(),COLUMN()))=TRUNC(INDIRECT(ADDRESS(ROW(),COLUMN())))</formula>
    </cfRule>
  </conditionalFormatting>
  <conditionalFormatting sqref="AO44:AT44">
    <cfRule type="expression" dxfId="525" priority="187">
      <formula>INDIRECT(ADDRESS(ROW(),COLUMN()))=TRUNC(INDIRECT(ADDRESS(ROW(),COLUMN())))</formula>
    </cfRule>
  </conditionalFormatting>
  <conditionalFormatting sqref="AH29:AM29">
    <cfRule type="expression" dxfId="524" priority="244">
      <formula>INDIRECT(ADDRESS(ROW(),COLUMN()))=TRUNC(INDIRECT(ADDRESS(ROW(),COLUMN())))</formula>
    </cfRule>
  </conditionalFormatting>
  <conditionalFormatting sqref="AU44">
    <cfRule type="expression" dxfId="523" priority="186">
      <formula>INDIRECT(ADDRESS(ROW(),COLUMN()))=TRUNC(INDIRECT(ADDRESS(ROW(),COLUMN())))</formula>
    </cfRule>
  </conditionalFormatting>
  <conditionalFormatting sqref="AN29">
    <cfRule type="expression" dxfId="522" priority="243">
      <formula>INDIRECT(ADDRESS(ROW(),COLUMN()))=TRUNC(INDIRECT(ADDRESS(ROW(),COLUMN())))</formula>
    </cfRule>
  </conditionalFormatting>
  <conditionalFormatting sqref="AV44:AW44">
    <cfRule type="expression" dxfId="521" priority="185">
      <formula>INDIRECT(ADDRESS(ROW(),COLUMN()))=TRUNC(INDIRECT(ADDRESS(ROW(),COLUMN())))</formula>
    </cfRule>
  </conditionalFormatting>
  <conditionalFormatting sqref="AO29:AT29">
    <cfRule type="expression" dxfId="520" priority="242">
      <formula>INDIRECT(ADDRESS(ROW(),COLUMN()))=TRUNC(INDIRECT(ADDRESS(ROW(),COLUMN())))</formula>
    </cfRule>
  </conditionalFormatting>
  <conditionalFormatting sqref="S47">
    <cfRule type="expression" dxfId="519" priority="184">
      <formula>INDIRECT(ADDRESS(ROW(),COLUMN()))=TRUNC(INDIRECT(ADDRESS(ROW(),COLUMN())))</formula>
    </cfRule>
  </conditionalFormatting>
  <conditionalFormatting sqref="AU29">
    <cfRule type="expression" dxfId="518" priority="241">
      <formula>INDIRECT(ADDRESS(ROW(),COLUMN()))=TRUNC(INDIRECT(ADDRESS(ROW(),COLUMN())))</formula>
    </cfRule>
  </conditionalFormatting>
  <conditionalFormatting sqref="T47:Y47">
    <cfRule type="expression" dxfId="517" priority="183">
      <formula>INDIRECT(ADDRESS(ROW(),COLUMN()))=TRUNC(INDIRECT(ADDRESS(ROW(),COLUMN())))</formula>
    </cfRule>
  </conditionalFormatting>
  <conditionalFormatting sqref="AV29:AW29">
    <cfRule type="expression" dxfId="516" priority="240">
      <formula>INDIRECT(ADDRESS(ROW(),COLUMN()))=TRUNC(INDIRECT(ADDRESS(ROW(),COLUMN())))</formula>
    </cfRule>
  </conditionalFormatting>
  <conditionalFormatting sqref="S32">
    <cfRule type="expression" dxfId="515" priority="239">
      <formula>INDIRECT(ADDRESS(ROW(),COLUMN()))=TRUNC(INDIRECT(ADDRESS(ROW(),COLUMN())))</formula>
    </cfRule>
  </conditionalFormatting>
  <conditionalFormatting sqref="T32:Y32">
    <cfRule type="expression" dxfId="514" priority="238">
      <formula>INDIRECT(ADDRESS(ROW(),COLUMN()))=TRUNC(INDIRECT(ADDRESS(ROW(),COLUMN())))</formula>
    </cfRule>
  </conditionalFormatting>
  <conditionalFormatting sqref="AX32:BA33">
    <cfRule type="expression" dxfId="513" priority="237">
      <formula>INDIRECT(ADDRESS(ROW(),COLUMN()))=TRUNC(INDIRECT(ADDRESS(ROW(),COLUMN())))</formula>
    </cfRule>
  </conditionalFormatting>
  <conditionalFormatting sqref="Z32">
    <cfRule type="expression" dxfId="512" priority="236">
      <formula>INDIRECT(ADDRESS(ROW(),COLUMN()))=TRUNC(INDIRECT(ADDRESS(ROW(),COLUMN())))</formula>
    </cfRule>
  </conditionalFormatting>
  <conditionalFormatting sqref="AA32:AF32">
    <cfRule type="expression" dxfId="511" priority="235">
      <formula>INDIRECT(ADDRESS(ROW(),COLUMN()))=TRUNC(INDIRECT(ADDRESS(ROW(),COLUMN())))</formula>
    </cfRule>
  </conditionalFormatting>
  <conditionalFormatting sqref="AX47:BA48">
    <cfRule type="expression" dxfId="510" priority="182">
      <formula>INDIRECT(ADDRESS(ROW(),COLUMN()))=TRUNC(INDIRECT(ADDRESS(ROW(),COLUMN())))</formula>
    </cfRule>
  </conditionalFormatting>
  <conditionalFormatting sqref="AG32">
    <cfRule type="expression" dxfId="509" priority="234">
      <formula>INDIRECT(ADDRESS(ROW(),COLUMN()))=TRUNC(INDIRECT(ADDRESS(ROW(),COLUMN())))</formula>
    </cfRule>
  </conditionalFormatting>
  <conditionalFormatting sqref="Z47">
    <cfRule type="expression" dxfId="508" priority="181">
      <formula>INDIRECT(ADDRESS(ROW(),COLUMN()))=TRUNC(INDIRECT(ADDRESS(ROW(),COLUMN())))</formula>
    </cfRule>
  </conditionalFormatting>
  <conditionalFormatting sqref="AH32:AM32">
    <cfRule type="expression" dxfId="507" priority="233">
      <formula>INDIRECT(ADDRESS(ROW(),COLUMN()))=TRUNC(INDIRECT(ADDRESS(ROW(),COLUMN())))</formula>
    </cfRule>
  </conditionalFormatting>
  <conditionalFormatting sqref="AA47:AF47">
    <cfRule type="expression" dxfId="506" priority="180">
      <formula>INDIRECT(ADDRESS(ROW(),COLUMN()))=TRUNC(INDIRECT(ADDRESS(ROW(),COLUMN())))</formula>
    </cfRule>
  </conditionalFormatting>
  <conditionalFormatting sqref="AN32">
    <cfRule type="expression" dxfId="505" priority="232">
      <formula>INDIRECT(ADDRESS(ROW(),COLUMN()))=TRUNC(INDIRECT(ADDRESS(ROW(),COLUMN())))</formula>
    </cfRule>
  </conditionalFormatting>
  <conditionalFormatting sqref="AG47">
    <cfRule type="expression" dxfId="504" priority="179">
      <formula>INDIRECT(ADDRESS(ROW(),COLUMN()))=TRUNC(INDIRECT(ADDRESS(ROW(),COLUMN())))</formula>
    </cfRule>
  </conditionalFormatting>
  <conditionalFormatting sqref="AO32:AT32">
    <cfRule type="expression" dxfId="503" priority="231">
      <formula>INDIRECT(ADDRESS(ROW(),COLUMN()))=TRUNC(INDIRECT(ADDRESS(ROW(),COLUMN())))</formula>
    </cfRule>
  </conditionalFormatting>
  <conditionalFormatting sqref="AH47:AM47">
    <cfRule type="expression" dxfId="502" priority="178">
      <formula>INDIRECT(ADDRESS(ROW(),COLUMN()))=TRUNC(INDIRECT(ADDRESS(ROW(),COLUMN())))</formula>
    </cfRule>
  </conditionalFormatting>
  <conditionalFormatting sqref="AU32">
    <cfRule type="expression" dxfId="501" priority="230">
      <formula>INDIRECT(ADDRESS(ROW(),COLUMN()))=TRUNC(INDIRECT(ADDRESS(ROW(),COLUMN())))</formula>
    </cfRule>
  </conditionalFormatting>
  <conditionalFormatting sqref="AN47">
    <cfRule type="expression" dxfId="500" priority="177">
      <formula>INDIRECT(ADDRESS(ROW(),COLUMN()))=TRUNC(INDIRECT(ADDRESS(ROW(),COLUMN())))</formula>
    </cfRule>
  </conditionalFormatting>
  <conditionalFormatting sqref="AV32:AW32">
    <cfRule type="expression" dxfId="499" priority="229">
      <formula>INDIRECT(ADDRESS(ROW(),COLUMN()))=TRUNC(INDIRECT(ADDRESS(ROW(),COLUMN())))</formula>
    </cfRule>
  </conditionalFormatting>
  <conditionalFormatting sqref="S35">
    <cfRule type="expression" dxfId="498" priority="228">
      <formula>INDIRECT(ADDRESS(ROW(),COLUMN()))=TRUNC(INDIRECT(ADDRESS(ROW(),COLUMN())))</formula>
    </cfRule>
  </conditionalFormatting>
  <conditionalFormatting sqref="T35:Y35">
    <cfRule type="expression" dxfId="497" priority="227">
      <formula>INDIRECT(ADDRESS(ROW(),COLUMN()))=TRUNC(INDIRECT(ADDRESS(ROW(),COLUMN())))</formula>
    </cfRule>
  </conditionalFormatting>
  <conditionalFormatting sqref="AX35:BA36">
    <cfRule type="expression" dxfId="496" priority="226">
      <formula>INDIRECT(ADDRESS(ROW(),COLUMN()))=TRUNC(INDIRECT(ADDRESS(ROW(),COLUMN())))</formula>
    </cfRule>
  </conditionalFormatting>
  <conditionalFormatting sqref="Z35">
    <cfRule type="expression" dxfId="495" priority="225">
      <formula>INDIRECT(ADDRESS(ROW(),COLUMN()))=TRUNC(INDIRECT(ADDRESS(ROW(),COLUMN())))</formula>
    </cfRule>
  </conditionalFormatting>
  <conditionalFormatting sqref="AA35:AF35">
    <cfRule type="expression" dxfId="494" priority="224">
      <formula>INDIRECT(ADDRESS(ROW(),COLUMN()))=TRUNC(INDIRECT(ADDRESS(ROW(),COLUMN())))</formula>
    </cfRule>
  </conditionalFormatting>
  <conditionalFormatting sqref="AG35">
    <cfRule type="expression" dxfId="493" priority="223">
      <formula>INDIRECT(ADDRESS(ROW(),COLUMN()))=TRUNC(INDIRECT(ADDRESS(ROW(),COLUMN())))</formula>
    </cfRule>
  </conditionalFormatting>
  <conditionalFormatting sqref="AH35:AM35">
    <cfRule type="expression" dxfId="492" priority="222">
      <formula>INDIRECT(ADDRESS(ROW(),COLUMN()))=TRUNC(INDIRECT(ADDRESS(ROW(),COLUMN())))</formula>
    </cfRule>
  </conditionalFormatting>
  <conditionalFormatting sqref="AN35">
    <cfRule type="expression" dxfId="491" priority="221">
      <formula>INDIRECT(ADDRESS(ROW(),COLUMN()))=TRUNC(INDIRECT(ADDRESS(ROW(),COLUMN())))</formula>
    </cfRule>
  </conditionalFormatting>
  <conditionalFormatting sqref="AO35:AT35">
    <cfRule type="expression" dxfId="490" priority="220">
      <formula>INDIRECT(ADDRESS(ROW(),COLUMN()))=TRUNC(INDIRECT(ADDRESS(ROW(),COLUMN())))</formula>
    </cfRule>
  </conditionalFormatting>
  <conditionalFormatting sqref="AU35">
    <cfRule type="expression" dxfId="489" priority="219">
      <formula>INDIRECT(ADDRESS(ROW(),COLUMN()))=TRUNC(INDIRECT(ADDRESS(ROW(),COLUMN())))</formula>
    </cfRule>
  </conditionalFormatting>
  <conditionalFormatting sqref="AX50:BA51">
    <cfRule type="expression" dxfId="488" priority="171">
      <formula>INDIRECT(ADDRESS(ROW(),COLUMN()))=TRUNC(INDIRECT(ADDRESS(ROW(),COLUMN())))</formula>
    </cfRule>
  </conditionalFormatting>
  <conditionalFormatting sqref="AV35:AW35">
    <cfRule type="expression" dxfId="487" priority="218">
      <formula>INDIRECT(ADDRESS(ROW(),COLUMN()))=TRUNC(INDIRECT(ADDRESS(ROW(),COLUMN())))</formula>
    </cfRule>
  </conditionalFormatting>
  <conditionalFormatting sqref="S38">
    <cfRule type="expression" dxfId="486" priority="217">
      <formula>INDIRECT(ADDRESS(ROW(),COLUMN()))=TRUNC(INDIRECT(ADDRESS(ROW(),COLUMN())))</formula>
    </cfRule>
  </conditionalFormatting>
  <conditionalFormatting sqref="T38:Y38">
    <cfRule type="expression" dxfId="485" priority="216">
      <formula>INDIRECT(ADDRESS(ROW(),COLUMN()))=TRUNC(INDIRECT(ADDRESS(ROW(),COLUMN())))</formula>
    </cfRule>
  </conditionalFormatting>
  <conditionalFormatting sqref="AX38:BA39">
    <cfRule type="expression" dxfId="484" priority="215">
      <formula>INDIRECT(ADDRESS(ROW(),COLUMN()))=TRUNC(INDIRECT(ADDRESS(ROW(),COLUMN())))</formula>
    </cfRule>
  </conditionalFormatting>
  <conditionalFormatting sqref="S50">
    <cfRule type="expression" dxfId="483" priority="173">
      <formula>INDIRECT(ADDRESS(ROW(),COLUMN()))=TRUNC(INDIRECT(ADDRESS(ROW(),COLUMN())))</formula>
    </cfRule>
  </conditionalFormatting>
  <conditionalFormatting sqref="Z38">
    <cfRule type="expression" dxfId="482" priority="214">
      <formula>INDIRECT(ADDRESS(ROW(),COLUMN()))=TRUNC(INDIRECT(ADDRESS(ROW(),COLUMN())))</formula>
    </cfRule>
  </conditionalFormatting>
  <conditionalFormatting sqref="T50:Y50">
    <cfRule type="expression" dxfId="481" priority="172">
      <formula>INDIRECT(ADDRESS(ROW(),COLUMN()))=TRUNC(INDIRECT(ADDRESS(ROW(),COLUMN())))</formula>
    </cfRule>
  </conditionalFormatting>
  <conditionalFormatting sqref="AA38:AF38">
    <cfRule type="expression" dxfId="480" priority="213">
      <formula>INDIRECT(ADDRESS(ROW(),COLUMN()))=TRUNC(INDIRECT(ADDRESS(ROW(),COLUMN())))</formula>
    </cfRule>
  </conditionalFormatting>
  <conditionalFormatting sqref="AG38">
    <cfRule type="expression" dxfId="479" priority="212">
      <formula>INDIRECT(ADDRESS(ROW(),COLUMN()))=TRUNC(INDIRECT(ADDRESS(ROW(),COLUMN())))</formula>
    </cfRule>
  </conditionalFormatting>
  <conditionalFormatting sqref="AH38:AM38">
    <cfRule type="expression" dxfId="478" priority="211">
      <formula>INDIRECT(ADDRESS(ROW(),COLUMN()))=TRUNC(INDIRECT(ADDRESS(ROW(),COLUMN())))</formula>
    </cfRule>
  </conditionalFormatting>
  <conditionalFormatting sqref="AN38">
    <cfRule type="expression" dxfId="477" priority="210">
      <formula>INDIRECT(ADDRESS(ROW(),COLUMN()))=TRUNC(INDIRECT(ADDRESS(ROW(),COLUMN())))</formula>
    </cfRule>
  </conditionalFormatting>
  <conditionalFormatting sqref="AO38:AT38">
    <cfRule type="expression" dxfId="476" priority="209">
      <formula>INDIRECT(ADDRESS(ROW(),COLUMN()))=TRUNC(INDIRECT(ADDRESS(ROW(),COLUMN())))</formula>
    </cfRule>
  </conditionalFormatting>
  <conditionalFormatting sqref="AU38">
    <cfRule type="expression" dxfId="475" priority="208">
      <formula>INDIRECT(ADDRESS(ROW(),COLUMN()))=TRUNC(INDIRECT(ADDRESS(ROW(),COLUMN())))</formula>
    </cfRule>
  </conditionalFormatting>
  <conditionalFormatting sqref="AV38:AW38">
    <cfRule type="expression" dxfId="474" priority="207">
      <formula>INDIRECT(ADDRESS(ROW(),COLUMN()))=TRUNC(INDIRECT(ADDRESS(ROW(),COLUMN())))</formula>
    </cfRule>
  </conditionalFormatting>
  <conditionalFormatting sqref="S41">
    <cfRule type="expression" dxfId="473" priority="206">
      <formula>INDIRECT(ADDRESS(ROW(),COLUMN()))=TRUNC(INDIRECT(ADDRESS(ROW(),COLUMN())))</formula>
    </cfRule>
  </conditionalFormatting>
  <conditionalFormatting sqref="T41:Y41">
    <cfRule type="expression" dxfId="472" priority="205">
      <formula>INDIRECT(ADDRESS(ROW(),COLUMN()))=TRUNC(INDIRECT(ADDRESS(ROW(),COLUMN())))</formula>
    </cfRule>
  </conditionalFormatting>
  <conditionalFormatting sqref="AX41:BA42">
    <cfRule type="expression" dxfId="471" priority="204">
      <formula>INDIRECT(ADDRESS(ROW(),COLUMN()))=TRUNC(INDIRECT(ADDRESS(ROW(),COLUMN())))</formula>
    </cfRule>
  </conditionalFormatting>
  <conditionalFormatting sqref="AH50:AM50">
    <cfRule type="expression" dxfId="470" priority="167">
      <formula>INDIRECT(ADDRESS(ROW(),COLUMN()))=TRUNC(INDIRECT(ADDRESS(ROW(),COLUMN())))</formula>
    </cfRule>
  </conditionalFormatting>
  <conditionalFormatting sqref="Z41">
    <cfRule type="expression" dxfId="469" priority="203">
      <formula>INDIRECT(ADDRESS(ROW(),COLUMN()))=TRUNC(INDIRECT(ADDRESS(ROW(),COLUMN())))</formula>
    </cfRule>
  </conditionalFormatting>
  <conditionalFormatting sqref="AN50">
    <cfRule type="expression" dxfId="468" priority="166">
      <formula>INDIRECT(ADDRESS(ROW(),COLUMN()))=TRUNC(INDIRECT(ADDRESS(ROW(),COLUMN())))</formula>
    </cfRule>
  </conditionalFormatting>
  <conditionalFormatting sqref="AA41:AF41">
    <cfRule type="expression" dxfId="467" priority="202">
      <formula>INDIRECT(ADDRESS(ROW(),COLUMN()))=TRUNC(INDIRECT(ADDRESS(ROW(),COLUMN())))</formula>
    </cfRule>
  </conditionalFormatting>
  <conditionalFormatting sqref="AO50:AT50">
    <cfRule type="expression" dxfId="466" priority="165">
      <formula>INDIRECT(ADDRESS(ROW(),COLUMN()))=TRUNC(INDIRECT(ADDRESS(ROW(),COLUMN())))</formula>
    </cfRule>
  </conditionalFormatting>
  <conditionalFormatting sqref="AG41">
    <cfRule type="expression" dxfId="465" priority="201">
      <formula>INDIRECT(ADDRESS(ROW(),COLUMN()))=TRUNC(INDIRECT(ADDRESS(ROW(),COLUMN())))</formula>
    </cfRule>
  </conditionalFormatting>
  <conditionalFormatting sqref="AU50">
    <cfRule type="expression" dxfId="464" priority="164">
      <formula>INDIRECT(ADDRESS(ROW(),COLUMN()))=TRUNC(INDIRECT(ADDRESS(ROW(),COLUMN())))</formula>
    </cfRule>
  </conditionalFormatting>
  <conditionalFormatting sqref="AH41:AM41">
    <cfRule type="expression" dxfId="463" priority="200">
      <formula>INDIRECT(ADDRESS(ROW(),COLUMN()))=TRUNC(INDIRECT(ADDRESS(ROW(),COLUMN())))</formula>
    </cfRule>
  </conditionalFormatting>
  <conditionalFormatting sqref="AV50:AW50">
    <cfRule type="expression" dxfId="462" priority="163">
      <formula>INDIRECT(ADDRESS(ROW(),COLUMN()))=TRUNC(INDIRECT(ADDRESS(ROW(),COLUMN())))</formula>
    </cfRule>
  </conditionalFormatting>
  <conditionalFormatting sqref="AN41">
    <cfRule type="expression" dxfId="461" priority="199">
      <formula>INDIRECT(ADDRESS(ROW(),COLUMN()))=TRUNC(INDIRECT(ADDRESS(ROW(),COLUMN())))</formula>
    </cfRule>
  </conditionalFormatting>
  <conditionalFormatting sqref="S53">
    <cfRule type="expression" dxfId="460" priority="162">
      <formula>INDIRECT(ADDRESS(ROW(),COLUMN()))=TRUNC(INDIRECT(ADDRESS(ROW(),COLUMN())))</formula>
    </cfRule>
  </conditionalFormatting>
  <conditionalFormatting sqref="AO41:AT41">
    <cfRule type="expression" dxfId="459" priority="198">
      <formula>INDIRECT(ADDRESS(ROW(),COLUMN()))=TRUNC(INDIRECT(ADDRESS(ROW(),COLUMN())))</formula>
    </cfRule>
  </conditionalFormatting>
  <conditionalFormatting sqref="T53:Y53">
    <cfRule type="expression" dxfId="458" priority="161">
      <formula>INDIRECT(ADDRESS(ROW(),COLUMN()))=TRUNC(INDIRECT(ADDRESS(ROW(),COLUMN())))</formula>
    </cfRule>
  </conditionalFormatting>
  <conditionalFormatting sqref="AU41">
    <cfRule type="expression" dxfId="457" priority="197">
      <formula>INDIRECT(ADDRESS(ROW(),COLUMN()))=TRUNC(INDIRECT(ADDRESS(ROW(),COLUMN())))</formula>
    </cfRule>
  </conditionalFormatting>
  <conditionalFormatting sqref="AX44:BA45">
    <cfRule type="expression" dxfId="456" priority="193">
      <formula>INDIRECT(ADDRESS(ROW(),COLUMN()))=TRUNC(INDIRECT(ADDRESS(ROW(),COLUMN())))</formula>
    </cfRule>
  </conditionalFormatting>
  <conditionalFormatting sqref="Z44">
    <cfRule type="expression" dxfId="455" priority="192">
      <formula>INDIRECT(ADDRESS(ROW(),COLUMN()))=TRUNC(INDIRECT(ADDRESS(ROW(),COLUMN())))</formula>
    </cfRule>
  </conditionalFormatting>
  <conditionalFormatting sqref="AX53:BA54">
    <cfRule type="expression" dxfId="454" priority="160">
      <formula>INDIRECT(ADDRESS(ROW(),COLUMN()))=TRUNC(INDIRECT(ADDRESS(ROW(),COLUMN())))</formula>
    </cfRule>
  </conditionalFormatting>
  <conditionalFormatting sqref="AA44:AF44">
    <cfRule type="expression" dxfId="453" priority="191">
      <formula>INDIRECT(ADDRESS(ROW(),COLUMN()))=TRUNC(INDIRECT(ADDRESS(ROW(),COLUMN())))</formula>
    </cfRule>
  </conditionalFormatting>
  <conditionalFormatting sqref="Z53">
    <cfRule type="expression" dxfId="452" priority="159">
      <formula>INDIRECT(ADDRESS(ROW(),COLUMN()))=TRUNC(INDIRECT(ADDRESS(ROW(),COLUMN())))</formula>
    </cfRule>
  </conditionalFormatting>
  <conditionalFormatting sqref="AA53:AF53">
    <cfRule type="expression" dxfId="451" priority="158">
      <formula>INDIRECT(ADDRESS(ROW(),COLUMN()))=TRUNC(INDIRECT(ADDRESS(ROW(),COLUMN())))</formula>
    </cfRule>
  </conditionalFormatting>
  <conditionalFormatting sqref="AG53">
    <cfRule type="expression" dxfId="450" priority="157">
      <formula>INDIRECT(ADDRESS(ROW(),COLUMN()))=TRUNC(INDIRECT(ADDRESS(ROW(),COLUMN())))</formula>
    </cfRule>
  </conditionalFormatting>
  <conditionalFormatting sqref="AH53:AM53">
    <cfRule type="expression" dxfId="449" priority="156">
      <formula>INDIRECT(ADDRESS(ROW(),COLUMN()))=TRUNC(INDIRECT(ADDRESS(ROW(),COLUMN())))</formula>
    </cfRule>
  </conditionalFormatting>
  <conditionalFormatting sqref="AN53">
    <cfRule type="expression" dxfId="448" priority="155">
      <formula>INDIRECT(ADDRESS(ROW(),COLUMN()))=TRUNC(INDIRECT(ADDRESS(ROW(),COLUMN())))</formula>
    </cfRule>
  </conditionalFormatting>
  <conditionalFormatting sqref="AO53:AT53">
    <cfRule type="expression" dxfId="447" priority="154">
      <formula>INDIRECT(ADDRESS(ROW(),COLUMN()))=TRUNC(INDIRECT(ADDRESS(ROW(),COLUMN())))</formula>
    </cfRule>
  </conditionalFormatting>
  <conditionalFormatting sqref="AO47:AT47">
    <cfRule type="expression" dxfId="446" priority="176">
      <formula>INDIRECT(ADDRESS(ROW(),COLUMN()))=TRUNC(INDIRECT(ADDRESS(ROW(),COLUMN())))</formula>
    </cfRule>
  </conditionalFormatting>
  <conditionalFormatting sqref="AX56:BA57">
    <cfRule type="expression" dxfId="445" priority="149">
      <formula>INDIRECT(ADDRESS(ROW(),COLUMN()))=TRUNC(INDIRECT(ADDRESS(ROW(),COLUMN())))</formula>
    </cfRule>
  </conditionalFormatting>
  <conditionalFormatting sqref="AU47">
    <cfRule type="expression" dxfId="444" priority="175">
      <formula>INDIRECT(ADDRESS(ROW(),COLUMN()))=TRUNC(INDIRECT(ADDRESS(ROW(),COLUMN())))</formula>
    </cfRule>
  </conditionalFormatting>
  <conditionalFormatting sqref="Z56">
    <cfRule type="expression" dxfId="443" priority="148">
      <formula>INDIRECT(ADDRESS(ROW(),COLUMN()))=TRUNC(INDIRECT(ADDRESS(ROW(),COLUMN())))</formula>
    </cfRule>
  </conditionalFormatting>
  <conditionalFormatting sqref="AV47:AW47">
    <cfRule type="expression" dxfId="442" priority="174">
      <formula>INDIRECT(ADDRESS(ROW(),COLUMN()))=TRUNC(INDIRECT(ADDRESS(ROW(),COLUMN())))</formula>
    </cfRule>
  </conditionalFormatting>
  <conditionalFormatting sqref="T56:Y56">
    <cfRule type="expression" dxfId="441" priority="150">
      <formula>INDIRECT(ADDRESS(ROW(),COLUMN()))=TRUNC(INDIRECT(ADDRESS(ROW(),COLUMN())))</formula>
    </cfRule>
  </conditionalFormatting>
  <conditionalFormatting sqref="Z50">
    <cfRule type="expression" dxfId="440" priority="170">
      <formula>INDIRECT(ADDRESS(ROW(),COLUMN()))=TRUNC(INDIRECT(ADDRESS(ROW(),COLUMN())))</formula>
    </cfRule>
  </conditionalFormatting>
  <conditionalFormatting sqref="AA50:AF50">
    <cfRule type="expression" dxfId="439" priority="169">
      <formula>INDIRECT(ADDRESS(ROW(),COLUMN()))=TRUNC(INDIRECT(ADDRESS(ROW(),COLUMN())))</formula>
    </cfRule>
  </conditionalFormatting>
  <conditionalFormatting sqref="AG50">
    <cfRule type="expression" dxfId="438" priority="168">
      <formula>INDIRECT(ADDRESS(ROW(),COLUMN()))=TRUNC(INDIRECT(ADDRESS(ROW(),COLUMN())))</formula>
    </cfRule>
  </conditionalFormatting>
  <conditionalFormatting sqref="AN56">
    <cfRule type="expression" dxfId="437" priority="144">
      <formula>INDIRECT(ADDRESS(ROW(),COLUMN()))=TRUNC(INDIRECT(ADDRESS(ROW(),COLUMN())))</formula>
    </cfRule>
  </conditionalFormatting>
  <conditionalFormatting sqref="AO56:AT56">
    <cfRule type="expression" dxfId="436" priority="143">
      <formula>INDIRECT(ADDRESS(ROW(),COLUMN()))=TRUNC(INDIRECT(ADDRESS(ROW(),COLUMN())))</formula>
    </cfRule>
  </conditionalFormatting>
  <conditionalFormatting sqref="AU56">
    <cfRule type="expression" dxfId="435" priority="142">
      <formula>INDIRECT(ADDRESS(ROW(),COLUMN()))=TRUNC(INDIRECT(ADDRESS(ROW(),COLUMN())))</formula>
    </cfRule>
  </conditionalFormatting>
  <conditionalFormatting sqref="AV56:AW56">
    <cfRule type="expression" dxfId="434" priority="141">
      <formula>INDIRECT(ADDRESS(ROW(),COLUMN()))=TRUNC(INDIRECT(ADDRESS(ROW(),COLUMN())))</formula>
    </cfRule>
  </conditionalFormatting>
  <conditionalFormatting sqref="S59">
    <cfRule type="expression" dxfId="433" priority="140">
      <formula>INDIRECT(ADDRESS(ROW(),COLUMN()))=TRUNC(INDIRECT(ADDRESS(ROW(),COLUMN())))</formula>
    </cfRule>
  </conditionalFormatting>
  <conditionalFormatting sqref="T59:Y59">
    <cfRule type="expression" dxfId="432" priority="139">
      <formula>INDIRECT(ADDRESS(ROW(),COLUMN()))=TRUNC(INDIRECT(ADDRESS(ROW(),COLUMN())))</formula>
    </cfRule>
  </conditionalFormatting>
  <conditionalFormatting sqref="AU53">
    <cfRule type="expression" dxfId="431" priority="153">
      <formula>INDIRECT(ADDRESS(ROW(),COLUMN()))=TRUNC(INDIRECT(ADDRESS(ROW(),COLUMN())))</formula>
    </cfRule>
  </conditionalFormatting>
  <conditionalFormatting sqref="AV53:AW53">
    <cfRule type="expression" dxfId="430" priority="152">
      <formula>INDIRECT(ADDRESS(ROW(),COLUMN()))=TRUNC(INDIRECT(ADDRESS(ROW(),COLUMN())))</formula>
    </cfRule>
  </conditionalFormatting>
  <conditionalFormatting sqref="S56">
    <cfRule type="expression" dxfId="429" priority="151">
      <formula>INDIRECT(ADDRESS(ROW(),COLUMN()))=TRUNC(INDIRECT(ADDRESS(ROW(),COLUMN())))</formula>
    </cfRule>
  </conditionalFormatting>
  <conditionalFormatting sqref="AX59:BA60">
    <cfRule type="expression" dxfId="428" priority="138">
      <formula>INDIRECT(ADDRESS(ROW(),COLUMN()))=TRUNC(INDIRECT(ADDRESS(ROW(),COLUMN())))</formula>
    </cfRule>
  </conditionalFormatting>
  <conditionalFormatting sqref="Z59">
    <cfRule type="expression" dxfId="427" priority="137">
      <formula>INDIRECT(ADDRESS(ROW(),COLUMN()))=TRUNC(INDIRECT(ADDRESS(ROW(),COLUMN())))</formula>
    </cfRule>
  </conditionalFormatting>
  <conditionalFormatting sqref="AA56:AF56">
    <cfRule type="expression" dxfId="426" priority="147">
      <formula>INDIRECT(ADDRESS(ROW(),COLUMN()))=TRUNC(INDIRECT(ADDRESS(ROW(),COLUMN())))</formula>
    </cfRule>
  </conditionalFormatting>
  <conditionalFormatting sqref="AA59:AF59">
    <cfRule type="expression" dxfId="425" priority="136">
      <formula>INDIRECT(ADDRESS(ROW(),COLUMN()))=TRUNC(INDIRECT(ADDRESS(ROW(),COLUMN())))</formula>
    </cfRule>
  </conditionalFormatting>
  <conditionalFormatting sqref="AG56">
    <cfRule type="expression" dxfId="424" priority="146">
      <formula>INDIRECT(ADDRESS(ROW(),COLUMN()))=TRUNC(INDIRECT(ADDRESS(ROW(),COLUMN())))</formula>
    </cfRule>
  </conditionalFormatting>
  <conditionalFormatting sqref="AG59">
    <cfRule type="expression" dxfId="423" priority="135">
      <formula>INDIRECT(ADDRESS(ROW(),COLUMN()))=TRUNC(INDIRECT(ADDRESS(ROW(),COLUMN())))</formula>
    </cfRule>
  </conditionalFormatting>
  <conditionalFormatting sqref="AH56:AM56">
    <cfRule type="expression" dxfId="422" priority="145">
      <formula>INDIRECT(ADDRESS(ROW(),COLUMN()))=TRUNC(INDIRECT(ADDRESS(ROW(),COLUMN())))</formula>
    </cfRule>
  </conditionalFormatting>
  <conditionalFormatting sqref="AH59:AM59">
    <cfRule type="expression" dxfId="421" priority="134">
      <formula>INDIRECT(ADDRESS(ROW(),COLUMN()))=TRUNC(INDIRECT(ADDRESS(ROW(),COLUMN())))</formula>
    </cfRule>
  </conditionalFormatting>
  <conditionalFormatting sqref="AN59">
    <cfRule type="expression" dxfId="420" priority="133">
      <formula>INDIRECT(ADDRESS(ROW(),COLUMN()))=TRUNC(INDIRECT(ADDRESS(ROW(),COLUMN())))</formula>
    </cfRule>
  </conditionalFormatting>
  <conditionalFormatting sqref="AO59:AT59">
    <cfRule type="expression" dxfId="419" priority="132">
      <formula>INDIRECT(ADDRESS(ROW(),COLUMN()))=TRUNC(INDIRECT(ADDRESS(ROW(),COLUMN())))</formula>
    </cfRule>
  </conditionalFormatting>
  <conditionalFormatting sqref="AU59">
    <cfRule type="expression" dxfId="418" priority="131">
      <formula>INDIRECT(ADDRESS(ROW(),COLUMN()))=TRUNC(INDIRECT(ADDRESS(ROW(),COLUMN())))</formula>
    </cfRule>
  </conditionalFormatting>
  <conditionalFormatting sqref="Z24">
    <cfRule type="expression" dxfId="417" priority="128">
      <formula>INDIRECT(ADDRESS(ROW(),COLUMN()))=TRUNC(INDIRECT(ADDRESS(ROW(),COLUMN())))</formula>
    </cfRule>
  </conditionalFormatting>
  <conditionalFormatting sqref="AG24">
    <cfRule type="expression" dxfId="416" priority="126">
      <formula>INDIRECT(ADDRESS(ROW(),COLUMN()))=TRUNC(INDIRECT(ADDRESS(ROW(),COLUMN())))</formula>
    </cfRule>
  </conditionalFormatting>
  <conditionalFormatting sqref="AN24">
    <cfRule type="expression" dxfId="415" priority="124">
      <formula>INDIRECT(ADDRESS(ROW(),COLUMN()))=TRUNC(INDIRECT(ADDRESS(ROW(),COLUMN())))</formula>
    </cfRule>
  </conditionalFormatting>
  <conditionalFormatting sqref="AU24">
    <cfRule type="expression" dxfId="414" priority="122">
      <formula>INDIRECT(ADDRESS(ROW(),COLUMN()))=TRUNC(INDIRECT(ADDRESS(ROW(),COLUMN())))</formula>
    </cfRule>
  </conditionalFormatting>
  <conditionalFormatting sqref="AV59:AW59">
    <cfRule type="expression" dxfId="413" priority="130">
      <formula>INDIRECT(ADDRESS(ROW(),COLUMN()))=TRUNC(INDIRECT(ADDRESS(ROW(),COLUMN())))</formula>
    </cfRule>
  </conditionalFormatting>
  <conditionalFormatting sqref="S62:BA65">
    <cfRule type="expression" dxfId="412" priority="129">
      <formula>INDIRECT(ADDRESS(ROW(),COLUMN()))=TRUNC(INDIRECT(ADDRESS(ROW(),COLUMN())))</formula>
    </cfRule>
  </conditionalFormatting>
  <conditionalFormatting sqref="AA24:AF24">
    <cfRule type="expression" dxfId="411" priority="127">
      <formula>INDIRECT(ADDRESS(ROW(),COLUMN()))=TRUNC(INDIRECT(ADDRESS(ROW(),COLUMN())))</formula>
    </cfRule>
  </conditionalFormatting>
  <conditionalFormatting sqref="AH24:AM24">
    <cfRule type="expression" dxfId="410" priority="125">
      <formula>INDIRECT(ADDRESS(ROW(),COLUMN()))=TRUNC(INDIRECT(ADDRESS(ROW(),COLUMN())))</formula>
    </cfRule>
  </conditionalFormatting>
  <conditionalFormatting sqref="AO24:AT24">
    <cfRule type="expression" dxfId="409" priority="123">
      <formula>INDIRECT(ADDRESS(ROW(),COLUMN()))=TRUNC(INDIRECT(ADDRESS(ROW(),COLUMN())))</formula>
    </cfRule>
  </conditionalFormatting>
  <conditionalFormatting sqref="AV24:AW24">
    <cfRule type="expression" dxfId="408" priority="121">
      <formula>INDIRECT(ADDRESS(ROW(),COLUMN()))=TRUNC(INDIRECT(ADDRESS(ROW(),COLUMN())))</formula>
    </cfRule>
  </conditionalFormatting>
  <conditionalFormatting sqref="S27">
    <cfRule type="expression" dxfId="407" priority="120">
      <formula>INDIRECT(ADDRESS(ROW(),COLUMN()))=TRUNC(INDIRECT(ADDRESS(ROW(),COLUMN())))</formula>
    </cfRule>
  </conditionalFormatting>
  <conditionalFormatting sqref="T27:Y27">
    <cfRule type="expression" dxfId="406" priority="119">
      <formula>INDIRECT(ADDRESS(ROW(),COLUMN()))=TRUNC(INDIRECT(ADDRESS(ROW(),COLUMN())))</formula>
    </cfRule>
  </conditionalFormatting>
  <conditionalFormatting sqref="Z27">
    <cfRule type="expression" dxfId="405" priority="118">
      <formula>INDIRECT(ADDRESS(ROW(),COLUMN()))=TRUNC(INDIRECT(ADDRESS(ROW(),COLUMN())))</formula>
    </cfRule>
  </conditionalFormatting>
  <conditionalFormatting sqref="AA27:AF27">
    <cfRule type="expression" dxfId="404" priority="117">
      <formula>INDIRECT(ADDRESS(ROW(),COLUMN()))=TRUNC(INDIRECT(ADDRESS(ROW(),COLUMN())))</formula>
    </cfRule>
  </conditionalFormatting>
  <conditionalFormatting sqref="AG27">
    <cfRule type="expression" dxfId="403" priority="116">
      <formula>INDIRECT(ADDRESS(ROW(),COLUMN()))=TRUNC(INDIRECT(ADDRESS(ROW(),COLUMN())))</formula>
    </cfRule>
  </conditionalFormatting>
  <conditionalFormatting sqref="AH27:AM27">
    <cfRule type="expression" dxfId="402" priority="115">
      <formula>INDIRECT(ADDRESS(ROW(),COLUMN()))=TRUNC(INDIRECT(ADDRESS(ROW(),COLUMN())))</formula>
    </cfRule>
  </conditionalFormatting>
  <conditionalFormatting sqref="AN27">
    <cfRule type="expression" dxfId="401" priority="114">
      <formula>INDIRECT(ADDRESS(ROW(),COLUMN()))=TRUNC(INDIRECT(ADDRESS(ROW(),COLUMN())))</formula>
    </cfRule>
  </conditionalFormatting>
  <conditionalFormatting sqref="AO27:AT27">
    <cfRule type="expression" dxfId="400" priority="113">
      <formula>INDIRECT(ADDRESS(ROW(),COLUMN()))=TRUNC(INDIRECT(ADDRESS(ROW(),COLUMN())))</formula>
    </cfRule>
  </conditionalFormatting>
  <conditionalFormatting sqref="AU27">
    <cfRule type="expression" dxfId="399" priority="112">
      <formula>INDIRECT(ADDRESS(ROW(),COLUMN()))=TRUNC(INDIRECT(ADDRESS(ROW(),COLUMN())))</formula>
    </cfRule>
  </conditionalFormatting>
  <conditionalFormatting sqref="AV27:AW27">
    <cfRule type="expression" dxfId="398" priority="111">
      <formula>INDIRECT(ADDRESS(ROW(),COLUMN()))=TRUNC(INDIRECT(ADDRESS(ROW(),COLUMN())))</formula>
    </cfRule>
  </conditionalFormatting>
  <conditionalFormatting sqref="S30">
    <cfRule type="expression" dxfId="397" priority="110">
      <formula>INDIRECT(ADDRESS(ROW(),COLUMN()))=TRUNC(INDIRECT(ADDRESS(ROW(),COLUMN())))</formula>
    </cfRule>
  </conditionalFormatting>
  <conditionalFormatting sqref="T30:Y30">
    <cfRule type="expression" dxfId="396" priority="109">
      <formula>INDIRECT(ADDRESS(ROW(),COLUMN()))=TRUNC(INDIRECT(ADDRESS(ROW(),COLUMN())))</formula>
    </cfRule>
  </conditionalFormatting>
  <conditionalFormatting sqref="Z30">
    <cfRule type="expression" dxfId="395" priority="108">
      <formula>INDIRECT(ADDRESS(ROW(),COLUMN()))=TRUNC(INDIRECT(ADDRESS(ROW(),COLUMN())))</formula>
    </cfRule>
  </conditionalFormatting>
  <conditionalFormatting sqref="AA30:AF30">
    <cfRule type="expression" dxfId="394" priority="107">
      <formula>INDIRECT(ADDRESS(ROW(),COLUMN()))=TRUNC(INDIRECT(ADDRESS(ROW(),COLUMN())))</formula>
    </cfRule>
  </conditionalFormatting>
  <conditionalFormatting sqref="AG30">
    <cfRule type="expression" dxfId="393" priority="106">
      <formula>INDIRECT(ADDRESS(ROW(),COLUMN()))=TRUNC(INDIRECT(ADDRESS(ROW(),COLUMN())))</formula>
    </cfRule>
  </conditionalFormatting>
  <conditionalFormatting sqref="AH30:AM30">
    <cfRule type="expression" dxfId="392" priority="105">
      <formula>INDIRECT(ADDRESS(ROW(),COLUMN()))=TRUNC(INDIRECT(ADDRESS(ROW(),COLUMN())))</formula>
    </cfRule>
  </conditionalFormatting>
  <conditionalFormatting sqref="AN30">
    <cfRule type="expression" dxfId="391" priority="104">
      <formula>INDIRECT(ADDRESS(ROW(),COLUMN()))=TRUNC(INDIRECT(ADDRESS(ROW(),COLUMN())))</formula>
    </cfRule>
  </conditionalFormatting>
  <conditionalFormatting sqref="AO30:AT30">
    <cfRule type="expression" dxfId="390" priority="103">
      <formula>INDIRECT(ADDRESS(ROW(),COLUMN()))=TRUNC(INDIRECT(ADDRESS(ROW(),COLUMN())))</formula>
    </cfRule>
  </conditionalFormatting>
  <conditionalFormatting sqref="AU30">
    <cfRule type="expression" dxfId="389" priority="102">
      <formula>INDIRECT(ADDRESS(ROW(),COLUMN()))=TRUNC(INDIRECT(ADDRESS(ROW(),COLUMN())))</formula>
    </cfRule>
  </conditionalFormatting>
  <conditionalFormatting sqref="AV30:AW30">
    <cfRule type="expression" dxfId="388" priority="101">
      <formula>INDIRECT(ADDRESS(ROW(),COLUMN()))=TRUNC(INDIRECT(ADDRESS(ROW(),COLUMN())))</formula>
    </cfRule>
  </conditionalFormatting>
  <conditionalFormatting sqref="S33">
    <cfRule type="expression" dxfId="387" priority="100">
      <formula>INDIRECT(ADDRESS(ROW(),COLUMN()))=TRUNC(INDIRECT(ADDRESS(ROW(),COLUMN())))</formula>
    </cfRule>
  </conditionalFormatting>
  <conditionalFormatting sqref="T33:Y33">
    <cfRule type="expression" dxfId="386" priority="99">
      <formula>INDIRECT(ADDRESS(ROW(),COLUMN()))=TRUNC(INDIRECT(ADDRESS(ROW(),COLUMN())))</formula>
    </cfRule>
  </conditionalFormatting>
  <conditionalFormatting sqref="Z33">
    <cfRule type="expression" dxfId="385" priority="98">
      <formula>INDIRECT(ADDRESS(ROW(),COLUMN()))=TRUNC(INDIRECT(ADDRESS(ROW(),COLUMN())))</formula>
    </cfRule>
  </conditionalFormatting>
  <conditionalFormatting sqref="AA33:AF33">
    <cfRule type="expression" dxfId="384" priority="97">
      <formula>INDIRECT(ADDRESS(ROW(),COLUMN()))=TRUNC(INDIRECT(ADDRESS(ROW(),COLUMN())))</formula>
    </cfRule>
  </conditionalFormatting>
  <conditionalFormatting sqref="AG33">
    <cfRule type="expression" dxfId="383" priority="96">
      <formula>INDIRECT(ADDRESS(ROW(),COLUMN()))=TRUNC(INDIRECT(ADDRESS(ROW(),COLUMN())))</formula>
    </cfRule>
  </conditionalFormatting>
  <conditionalFormatting sqref="AH33:AM33">
    <cfRule type="expression" dxfId="382" priority="95">
      <formula>INDIRECT(ADDRESS(ROW(),COLUMN()))=TRUNC(INDIRECT(ADDRESS(ROW(),COLUMN())))</formula>
    </cfRule>
  </conditionalFormatting>
  <conditionalFormatting sqref="AN33">
    <cfRule type="expression" dxfId="381" priority="94">
      <formula>INDIRECT(ADDRESS(ROW(),COLUMN()))=TRUNC(INDIRECT(ADDRESS(ROW(),COLUMN())))</formula>
    </cfRule>
  </conditionalFormatting>
  <conditionalFormatting sqref="AO33:AT33">
    <cfRule type="expression" dxfId="380" priority="93">
      <formula>INDIRECT(ADDRESS(ROW(),COLUMN()))=TRUNC(INDIRECT(ADDRESS(ROW(),COLUMN())))</formula>
    </cfRule>
  </conditionalFormatting>
  <conditionalFormatting sqref="AU33">
    <cfRule type="expression" dxfId="379" priority="92">
      <formula>INDIRECT(ADDRESS(ROW(),COLUMN()))=TRUNC(INDIRECT(ADDRESS(ROW(),COLUMN())))</formula>
    </cfRule>
  </conditionalFormatting>
  <conditionalFormatting sqref="AV33:AW33">
    <cfRule type="expression" dxfId="378" priority="91">
      <formula>INDIRECT(ADDRESS(ROW(),COLUMN()))=TRUNC(INDIRECT(ADDRESS(ROW(),COLUMN())))</formula>
    </cfRule>
  </conditionalFormatting>
  <conditionalFormatting sqref="S36">
    <cfRule type="expression" dxfId="377" priority="90">
      <formula>INDIRECT(ADDRESS(ROW(),COLUMN()))=TRUNC(INDIRECT(ADDRESS(ROW(),COLUMN())))</formula>
    </cfRule>
  </conditionalFormatting>
  <conditionalFormatting sqref="T36:Y36">
    <cfRule type="expression" dxfId="376" priority="89">
      <formula>INDIRECT(ADDRESS(ROW(),COLUMN()))=TRUNC(INDIRECT(ADDRESS(ROW(),COLUMN())))</formula>
    </cfRule>
  </conditionalFormatting>
  <conditionalFormatting sqref="Z36">
    <cfRule type="expression" dxfId="375" priority="88">
      <formula>INDIRECT(ADDRESS(ROW(),COLUMN()))=TRUNC(INDIRECT(ADDRESS(ROW(),COLUMN())))</formula>
    </cfRule>
  </conditionalFormatting>
  <conditionalFormatting sqref="AA36:AF36">
    <cfRule type="expression" dxfId="374" priority="87">
      <formula>INDIRECT(ADDRESS(ROW(),COLUMN()))=TRUNC(INDIRECT(ADDRESS(ROW(),COLUMN())))</formula>
    </cfRule>
  </conditionalFormatting>
  <conditionalFormatting sqref="AG36">
    <cfRule type="expression" dxfId="373" priority="86">
      <formula>INDIRECT(ADDRESS(ROW(),COLUMN()))=TRUNC(INDIRECT(ADDRESS(ROW(),COLUMN())))</formula>
    </cfRule>
  </conditionalFormatting>
  <conditionalFormatting sqref="AH36:AM36">
    <cfRule type="expression" dxfId="372" priority="85">
      <formula>INDIRECT(ADDRESS(ROW(),COLUMN()))=TRUNC(INDIRECT(ADDRESS(ROW(),COLUMN())))</formula>
    </cfRule>
  </conditionalFormatting>
  <conditionalFormatting sqref="AN36">
    <cfRule type="expression" dxfId="371" priority="84">
      <formula>INDIRECT(ADDRESS(ROW(),COLUMN()))=TRUNC(INDIRECT(ADDRESS(ROW(),COLUMN())))</formula>
    </cfRule>
  </conditionalFormatting>
  <conditionalFormatting sqref="AO36:AT36">
    <cfRule type="expression" dxfId="370" priority="83">
      <formula>INDIRECT(ADDRESS(ROW(),COLUMN()))=TRUNC(INDIRECT(ADDRESS(ROW(),COLUMN())))</formula>
    </cfRule>
  </conditionalFormatting>
  <conditionalFormatting sqref="AU36">
    <cfRule type="expression" dxfId="369" priority="82">
      <formula>INDIRECT(ADDRESS(ROW(),COLUMN()))=TRUNC(INDIRECT(ADDRESS(ROW(),COLUMN())))</formula>
    </cfRule>
  </conditionalFormatting>
  <conditionalFormatting sqref="AV36:AW36">
    <cfRule type="expression" dxfId="368" priority="81">
      <formula>INDIRECT(ADDRESS(ROW(),COLUMN()))=TRUNC(INDIRECT(ADDRESS(ROW(),COLUMN())))</formula>
    </cfRule>
  </conditionalFormatting>
  <conditionalFormatting sqref="S39">
    <cfRule type="expression" dxfId="367" priority="80">
      <formula>INDIRECT(ADDRESS(ROW(),COLUMN()))=TRUNC(INDIRECT(ADDRESS(ROW(),COLUMN())))</formula>
    </cfRule>
  </conditionalFormatting>
  <conditionalFormatting sqref="T39:Y39">
    <cfRule type="expression" dxfId="366" priority="79">
      <formula>INDIRECT(ADDRESS(ROW(),COLUMN()))=TRUNC(INDIRECT(ADDRESS(ROW(),COLUMN())))</formula>
    </cfRule>
  </conditionalFormatting>
  <conditionalFormatting sqref="Z39">
    <cfRule type="expression" dxfId="365" priority="78">
      <formula>INDIRECT(ADDRESS(ROW(),COLUMN()))=TRUNC(INDIRECT(ADDRESS(ROW(),COLUMN())))</formula>
    </cfRule>
  </conditionalFormatting>
  <conditionalFormatting sqref="AA39:AF39">
    <cfRule type="expression" dxfId="364" priority="77">
      <formula>INDIRECT(ADDRESS(ROW(),COLUMN()))=TRUNC(INDIRECT(ADDRESS(ROW(),COLUMN())))</formula>
    </cfRule>
  </conditionalFormatting>
  <conditionalFormatting sqref="AG39">
    <cfRule type="expression" dxfId="363" priority="76">
      <formula>INDIRECT(ADDRESS(ROW(),COLUMN()))=TRUNC(INDIRECT(ADDRESS(ROW(),COLUMN())))</formula>
    </cfRule>
  </conditionalFormatting>
  <conditionalFormatting sqref="AH39:AM39">
    <cfRule type="expression" dxfId="362" priority="75">
      <formula>INDIRECT(ADDRESS(ROW(),COLUMN()))=TRUNC(INDIRECT(ADDRESS(ROW(),COLUMN())))</formula>
    </cfRule>
  </conditionalFormatting>
  <conditionalFormatting sqref="AN39">
    <cfRule type="expression" dxfId="361" priority="74">
      <formula>INDIRECT(ADDRESS(ROW(),COLUMN()))=TRUNC(INDIRECT(ADDRESS(ROW(),COLUMN())))</formula>
    </cfRule>
  </conditionalFormatting>
  <conditionalFormatting sqref="AO39:AT39">
    <cfRule type="expression" dxfId="360" priority="73">
      <formula>INDIRECT(ADDRESS(ROW(),COLUMN()))=TRUNC(INDIRECT(ADDRESS(ROW(),COLUMN())))</formula>
    </cfRule>
  </conditionalFormatting>
  <conditionalFormatting sqref="AU39">
    <cfRule type="expression" dxfId="359" priority="72">
      <formula>INDIRECT(ADDRESS(ROW(),COLUMN()))=TRUNC(INDIRECT(ADDRESS(ROW(),COLUMN())))</formula>
    </cfRule>
  </conditionalFormatting>
  <conditionalFormatting sqref="AV39:AW39">
    <cfRule type="expression" dxfId="358" priority="71">
      <formula>INDIRECT(ADDRESS(ROW(),COLUMN()))=TRUNC(INDIRECT(ADDRESS(ROW(),COLUMN())))</formula>
    </cfRule>
  </conditionalFormatting>
  <conditionalFormatting sqref="S42">
    <cfRule type="expression" dxfId="357" priority="70">
      <formula>INDIRECT(ADDRESS(ROW(),COLUMN()))=TRUNC(INDIRECT(ADDRESS(ROW(),COLUMN())))</formula>
    </cfRule>
  </conditionalFormatting>
  <conditionalFormatting sqref="T42:Y42">
    <cfRule type="expression" dxfId="356" priority="69">
      <formula>INDIRECT(ADDRESS(ROW(),COLUMN()))=TRUNC(INDIRECT(ADDRESS(ROW(),COLUMN())))</formula>
    </cfRule>
  </conditionalFormatting>
  <conditionalFormatting sqref="Z42">
    <cfRule type="expression" dxfId="355" priority="68">
      <formula>INDIRECT(ADDRESS(ROW(),COLUMN()))=TRUNC(INDIRECT(ADDRESS(ROW(),COLUMN())))</formula>
    </cfRule>
  </conditionalFormatting>
  <conditionalFormatting sqref="AA42:AF42">
    <cfRule type="expression" dxfId="354" priority="67">
      <formula>INDIRECT(ADDRESS(ROW(),COLUMN()))=TRUNC(INDIRECT(ADDRESS(ROW(),COLUMN())))</formula>
    </cfRule>
  </conditionalFormatting>
  <conditionalFormatting sqref="AG42">
    <cfRule type="expression" dxfId="353" priority="66">
      <formula>INDIRECT(ADDRESS(ROW(),COLUMN()))=TRUNC(INDIRECT(ADDRESS(ROW(),COLUMN())))</formula>
    </cfRule>
  </conditionalFormatting>
  <conditionalFormatting sqref="AH42:AM42">
    <cfRule type="expression" dxfId="352" priority="65">
      <formula>INDIRECT(ADDRESS(ROW(),COLUMN()))=TRUNC(INDIRECT(ADDRESS(ROW(),COLUMN())))</formula>
    </cfRule>
  </conditionalFormatting>
  <conditionalFormatting sqref="AN42">
    <cfRule type="expression" dxfId="351" priority="64">
      <formula>INDIRECT(ADDRESS(ROW(),COLUMN()))=TRUNC(INDIRECT(ADDRESS(ROW(),COLUMN())))</formula>
    </cfRule>
  </conditionalFormatting>
  <conditionalFormatting sqref="AO42:AT42">
    <cfRule type="expression" dxfId="350" priority="63">
      <formula>INDIRECT(ADDRESS(ROW(),COLUMN()))=TRUNC(INDIRECT(ADDRESS(ROW(),COLUMN())))</formula>
    </cfRule>
  </conditionalFormatting>
  <conditionalFormatting sqref="AU42">
    <cfRule type="expression" dxfId="349" priority="62">
      <formula>INDIRECT(ADDRESS(ROW(),COLUMN()))=TRUNC(INDIRECT(ADDRESS(ROW(),COLUMN())))</formula>
    </cfRule>
  </conditionalFormatting>
  <conditionalFormatting sqref="AV42:AW42">
    <cfRule type="expression" dxfId="348" priority="61">
      <formula>INDIRECT(ADDRESS(ROW(),COLUMN()))=TRUNC(INDIRECT(ADDRESS(ROW(),COLUMN())))</formula>
    </cfRule>
  </conditionalFormatting>
  <conditionalFormatting sqref="S45">
    <cfRule type="expression" dxfId="347" priority="60">
      <formula>INDIRECT(ADDRESS(ROW(),COLUMN()))=TRUNC(INDIRECT(ADDRESS(ROW(),COLUMN())))</formula>
    </cfRule>
  </conditionalFormatting>
  <conditionalFormatting sqref="T45:Y45">
    <cfRule type="expression" dxfId="346" priority="59">
      <formula>INDIRECT(ADDRESS(ROW(),COLUMN()))=TRUNC(INDIRECT(ADDRESS(ROW(),COLUMN())))</formula>
    </cfRule>
  </conditionalFormatting>
  <conditionalFormatting sqref="Z45">
    <cfRule type="expression" dxfId="345" priority="58">
      <formula>INDIRECT(ADDRESS(ROW(),COLUMN()))=TRUNC(INDIRECT(ADDRESS(ROW(),COLUMN())))</formula>
    </cfRule>
  </conditionalFormatting>
  <conditionalFormatting sqref="AA45:AF45">
    <cfRule type="expression" dxfId="344" priority="57">
      <formula>INDIRECT(ADDRESS(ROW(),COLUMN()))=TRUNC(INDIRECT(ADDRESS(ROW(),COLUMN())))</formula>
    </cfRule>
  </conditionalFormatting>
  <conditionalFormatting sqref="AG45">
    <cfRule type="expression" dxfId="343" priority="56">
      <formula>INDIRECT(ADDRESS(ROW(),COLUMN()))=TRUNC(INDIRECT(ADDRESS(ROW(),COLUMN())))</formula>
    </cfRule>
  </conditionalFormatting>
  <conditionalFormatting sqref="AH45:AM45">
    <cfRule type="expression" dxfId="342" priority="55">
      <formula>INDIRECT(ADDRESS(ROW(),COLUMN()))=TRUNC(INDIRECT(ADDRESS(ROW(),COLUMN())))</formula>
    </cfRule>
  </conditionalFormatting>
  <conditionalFormatting sqref="AN45">
    <cfRule type="expression" dxfId="341" priority="54">
      <formula>INDIRECT(ADDRESS(ROW(),COLUMN()))=TRUNC(INDIRECT(ADDRESS(ROW(),COLUMN())))</formula>
    </cfRule>
  </conditionalFormatting>
  <conditionalFormatting sqref="AO45:AT45">
    <cfRule type="expression" dxfId="340" priority="53">
      <formula>INDIRECT(ADDRESS(ROW(),COLUMN()))=TRUNC(INDIRECT(ADDRESS(ROW(),COLUMN())))</formula>
    </cfRule>
  </conditionalFormatting>
  <conditionalFormatting sqref="AU45">
    <cfRule type="expression" dxfId="339" priority="52">
      <formula>INDIRECT(ADDRESS(ROW(),COLUMN()))=TRUNC(INDIRECT(ADDRESS(ROW(),COLUMN())))</formula>
    </cfRule>
  </conditionalFormatting>
  <conditionalFormatting sqref="AV45:AW45">
    <cfRule type="expression" dxfId="338" priority="51">
      <formula>INDIRECT(ADDRESS(ROW(),COLUMN()))=TRUNC(INDIRECT(ADDRESS(ROW(),COLUMN())))</formula>
    </cfRule>
  </conditionalFormatting>
  <conditionalFormatting sqref="S48">
    <cfRule type="expression" dxfId="337" priority="50">
      <formula>INDIRECT(ADDRESS(ROW(),COLUMN()))=TRUNC(INDIRECT(ADDRESS(ROW(),COLUMN())))</formula>
    </cfRule>
  </conditionalFormatting>
  <conditionalFormatting sqref="T48:Y48">
    <cfRule type="expression" dxfId="336" priority="49">
      <formula>INDIRECT(ADDRESS(ROW(),COLUMN()))=TRUNC(INDIRECT(ADDRESS(ROW(),COLUMN())))</formula>
    </cfRule>
  </conditionalFormatting>
  <conditionalFormatting sqref="Z48">
    <cfRule type="expression" dxfId="335" priority="48">
      <formula>INDIRECT(ADDRESS(ROW(),COLUMN()))=TRUNC(INDIRECT(ADDRESS(ROW(),COLUMN())))</formula>
    </cfRule>
  </conditionalFormatting>
  <conditionalFormatting sqref="AA48:AF48">
    <cfRule type="expression" dxfId="334" priority="47">
      <formula>INDIRECT(ADDRESS(ROW(),COLUMN()))=TRUNC(INDIRECT(ADDRESS(ROW(),COLUMN())))</formula>
    </cfRule>
  </conditionalFormatting>
  <conditionalFormatting sqref="AG48">
    <cfRule type="expression" dxfId="333" priority="46">
      <formula>INDIRECT(ADDRESS(ROW(),COLUMN()))=TRUNC(INDIRECT(ADDRESS(ROW(),COLUMN())))</formula>
    </cfRule>
  </conditionalFormatting>
  <conditionalFormatting sqref="AH48:AM48">
    <cfRule type="expression" dxfId="332" priority="45">
      <formula>INDIRECT(ADDRESS(ROW(),COLUMN()))=TRUNC(INDIRECT(ADDRESS(ROW(),COLUMN())))</formula>
    </cfRule>
  </conditionalFormatting>
  <conditionalFormatting sqref="AN48">
    <cfRule type="expression" dxfId="331" priority="44">
      <formula>INDIRECT(ADDRESS(ROW(),COLUMN()))=TRUNC(INDIRECT(ADDRESS(ROW(),COLUMN())))</formula>
    </cfRule>
  </conditionalFormatting>
  <conditionalFormatting sqref="AO48:AT48">
    <cfRule type="expression" dxfId="330" priority="43">
      <formula>INDIRECT(ADDRESS(ROW(),COLUMN()))=TRUNC(INDIRECT(ADDRESS(ROW(),COLUMN())))</formula>
    </cfRule>
  </conditionalFormatting>
  <conditionalFormatting sqref="AU48">
    <cfRule type="expression" dxfId="329" priority="42">
      <formula>INDIRECT(ADDRESS(ROW(),COLUMN()))=TRUNC(INDIRECT(ADDRESS(ROW(),COLUMN())))</formula>
    </cfRule>
  </conditionalFormatting>
  <conditionalFormatting sqref="AV48:AW48">
    <cfRule type="expression" dxfId="328" priority="41">
      <formula>INDIRECT(ADDRESS(ROW(),COLUMN()))=TRUNC(INDIRECT(ADDRESS(ROW(),COLUMN())))</formula>
    </cfRule>
  </conditionalFormatting>
  <conditionalFormatting sqref="S51">
    <cfRule type="expression" dxfId="327" priority="40">
      <formula>INDIRECT(ADDRESS(ROW(),COLUMN()))=TRUNC(INDIRECT(ADDRESS(ROW(),COLUMN())))</formula>
    </cfRule>
  </conditionalFormatting>
  <conditionalFormatting sqref="T51:Y51">
    <cfRule type="expression" dxfId="326" priority="39">
      <formula>INDIRECT(ADDRESS(ROW(),COLUMN()))=TRUNC(INDIRECT(ADDRESS(ROW(),COLUMN())))</formula>
    </cfRule>
  </conditionalFormatting>
  <conditionalFormatting sqref="Z51">
    <cfRule type="expression" dxfId="325" priority="38">
      <formula>INDIRECT(ADDRESS(ROW(),COLUMN()))=TRUNC(INDIRECT(ADDRESS(ROW(),COLUMN())))</formula>
    </cfRule>
  </conditionalFormatting>
  <conditionalFormatting sqref="AA51:AF51">
    <cfRule type="expression" dxfId="324" priority="37">
      <formula>INDIRECT(ADDRESS(ROW(),COLUMN()))=TRUNC(INDIRECT(ADDRESS(ROW(),COLUMN())))</formula>
    </cfRule>
  </conditionalFormatting>
  <conditionalFormatting sqref="AG51">
    <cfRule type="expression" dxfId="323" priority="36">
      <formula>INDIRECT(ADDRESS(ROW(),COLUMN()))=TRUNC(INDIRECT(ADDRESS(ROW(),COLUMN())))</formula>
    </cfRule>
  </conditionalFormatting>
  <conditionalFormatting sqref="AH51:AM51">
    <cfRule type="expression" dxfId="322" priority="35">
      <formula>INDIRECT(ADDRESS(ROW(),COLUMN()))=TRUNC(INDIRECT(ADDRESS(ROW(),COLUMN())))</formula>
    </cfRule>
  </conditionalFormatting>
  <conditionalFormatting sqref="AN51">
    <cfRule type="expression" dxfId="321" priority="34">
      <formula>INDIRECT(ADDRESS(ROW(),COLUMN()))=TRUNC(INDIRECT(ADDRESS(ROW(),COLUMN())))</formula>
    </cfRule>
  </conditionalFormatting>
  <conditionalFormatting sqref="AO51:AT51">
    <cfRule type="expression" dxfId="320" priority="33">
      <formula>INDIRECT(ADDRESS(ROW(),COLUMN()))=TRUNC(INDIRECT(ADDRESS(ROW(),COLUMN())))</formula>
    </cfRule>
  </conditionalFormatting>
  <conditionalFormatting sqref="AU51">
    <cfRule type="expression" dxfId="319" priority="32">
      <formula>INDIRECT(ADDRESS(ROW(),COLUMN()))=TRUNC(INDIRECT(ADDRESS(ROW(),COLUMN())))</formula>
    </cfRule>
  </conditionalFormatting>
  <conditionalFormatting sqref="AV51:AW51">
    <cfRule type="expression" dxfId="318" priority="31">
      <formula>INDIRECT(ADDRESS(ROW(),COLUMN()))=TRUNC(INDIRECT(ADDRESS(ROW(),COLUMN())))</formula>
    </cfRule>
  </conditionalFormatting>
  <conditionalFormatting sqref="S54">
    <cfRule type="expression" dxfId="317" priority="30">
      <formula>INDIRECT(ADDRESS(ROW(),COLUMN()))=TRUNC(INDIRECT(ADDRESS(ROW(),COLUMN())))</formula>
    </cfRule>
  </conditionalFormatting>
  <conditionalFormatting sqref="T54:Y54">
    <cfRule type="expression" dxfId="316" priority="29">
      <formula>INDIRECT(ADDRESS(ROW(),COLUMN()))=TRUNC(INDIRECT(ADDRESS(ROW(),COLUMN())))</formula>
    </cfRule>
  </conditionalFormatting>
  <conditionalFormatting sqref="Z54">
    <cfRule type="expression" dxfId="315" priority="28">
      <formula>INDIRECT(ADDRESS(ROW(),COLUMN()))=TRUNC(INDIRECT(ADDRESS(ROW(),COLUMN())))</formula>
    </cfRule>
  </conditionalFormatting>
  <conditionalFormatting sqref="AA54:AF54">
    <cfRule type="expression" dxfId="314" priority="27">
      <formula>INDIRECT(ADDRESS(ROW(),COLUMN()))=TRUNC(INDIRECT(ADDRESS(ROW(),COLUMN())))</formula>
    </cfRule>
  </conditionalFormatting>
  <conditionalFormatting sqref="AG54">
    <cfRule type="expression" dxfId="313" priority="26">
      <formula>INDIRECT(ADDRESS(ROW(),COLUMN()))=TRUNC(INDIRECT(ADDRESS(ROW(),COLUMN())))</formula>
    </cfRule>
  </conditionalFormatting>
  <conditionalFormatting sqref="AH54:AM54">
    <cfRule type="expression" dxfId="312" priority="25">
      <formula>INDIRECT(ADDRESS(ROW(),COLUMN()))=TRUNC(INDIRECT(ADDRESS(ROW(),COLUMN())))</formula>
    </cfRule>
  </conditionalFormatting>
  <conditionalFormatting sqref="AN54">
    <cfRule type="expression" dxfId="311" priority="24">
      <formula>INDIRECT(ADDRESS(ROW(),COLUMN()))=TRUNC(INDIRECT(ADDRESS(ROW(),COLUMN())))</formula>
    </cfRule>
  </conditionalFormatting>
  <conditionalFormatting sqref="AO54:AT54">
    <cfRule type="expression" dxfId="310" priority="23">
      <formula>INDIRECT(ADDRESS(ROW(),COLUMN()))=TRUNC(INDIRECT(ADDRESS(ROW(),COLUMN())))</formula>
    </cfRule>
  </conditionalFormatting>
  <conditionalFormatting sqref="AU54">
    <cfRule type="expression" dxfId="309" priority="22">
      <formula>INDIRECT(ADDRESS(ROW(),COLUMN()))=TRUNC(INDIRECT(ADDRESS(ROW(),COLUMN())))</formula>
    </cfRule>
  </conditionalFormatting>
  <conditionalFormatting sqref="AV54:AW54">
    <cfRule type="expression" dxfId="308" priority="21">
      <formula>INDIRECT(ADDRESS(ROW(),COLUMN()))=TRUNC(INDIRECT(ADDRESS(ROW(),COLUMN())))</formula>
    </cfRule>
  </conditionalFormatting>
  <conditionalFormatting sqref="S57">
    <cfRule type="expression" dxfId="307" priority="20">
      <formula>INDIRECT(ADDRESS(ROW(),COLUMN()))=TRUNC(INDIRECT(ADDRESS(ROW(),COLUMN())))</formula>
    </cfRule>
  </conditionalFormatting>
  <conditionalFormatting sqref="T57:Y57">
    <cfRule type="expression" dxfId="306" priority="19">
      <formula>INDIRECT(ADDRESS(ROW(),COLUMN()))=TRUNC(INDIRECT(ADDRESS(ROW(),COLUMN())))</formula>
    </cfRule>
  </conditionalFormatting>
  <conditionalFormatting sqref="Z57">
    <cfRule type="expression" dxfId="305" priority="18">
      <formula>INDIRECT(ADDRESS(ROW(),COLUMN()))=TRUNC(INDIRECT(ADDRESS(ROW(),COLUMN())))</formula>
    </cfRule>
  </conditionalFormatting>
  <conditionalFormatting sqref="AA57:AF57">
    <cfRule type="expression" dxfId="304" priority="17">
      <formula>INDIRECT(ADDRESS(ROW(),COLUMN()))=TRUNC(INDIRECT(ADDRESS(ROW(),COLUMN())))</formula>
    </cfRule>
  </conditionalFormatting>
  <conditionalFormatting sqref="AG57">
    <cfRule type="expression" dxfId="303" priority="16">
      <formula>INDIRECT(ADDRESS(ROW(),COLUMN()))=TRUNC(INDIRECT(ADDRESS(ROW(),COLUMN())))</formula>
    </cfRule>
  </conditionalFormatting>
  <conditionalFormatting sqref="AH57:AM57">
    <cfRule type="expression" dxfId="302" priority="15">
      <formula>INDIRECT(ADDRESS(ROW(),COLUMN()))=TRUNC(INDIRECT(ADDRESS(ROW(),COLUMN())))</formula>
    </cfRule>
  </conditionalFormatting>
  <conditionalFormatting sqref="AN57">
    <cfRule type="expression" dxfId="301" priority="14">
      <formula>INDIRECT(ADDRESS(ROW(),COLUMN()))=TRUNC(INDIRECT(ADDRESS(ROW(),COLUMN())))</formula>
    </cfRule>
  </conditionalFormatting>
  <conditionalFormatting sqref="AO57:AT57">
    <cfRule type="expression" dxfId="300" priority="13">
      <formula>INDIRECT(ADDRESS(ROW(),COLUMN()))=TRUNC(INDIRECT(ADDRESS(ROW(),COLUMN())))</formula>
    </cfRule>
  </conditionalFormatting>
  <conditionalFormatting sqref="AU57">
    <cfRule type="expression" dxfId="299" priority="12">
      <formula>INDIRECT(ADDRESS(ROW(),COLUMN()))=TRUNC(INDIRECT(ADDRESS(ROW(),COLUMN())))</formula>
    </cfRule>
  </conditionalFormatting>
  <conditionalFormatting sqref="AV57:AW57">
    <cfRule type="expression" dxfId="298" priority="11">
      <formula>INDIRECT(ADDRESS(ROW(),COLUMN()))=TRUNC(INDIRECT(ADDRESS(ROW(),COLUMN())))</formula>
    </cfRule>
  </conditionalFormatting>
  <conditionalFormatting sqref="S60">
    <cfRule type="expression" dxfId="297" priority="10">
      <formula>INDIRECT(ADDRESS(ROW(),COLUMN()))=TRUNC(INDIRECT(ADDRESS(ROW(),COLUMN())))</formula>
    </cfRule>
  </conditionalFormatting>
  <conditionalFormatting sqref="T60:Y60">
    <cfRule type="expression" dxfId="296" priority="9">
      <formula>INDIRECT(ADDRESS(ROW(),COLUMN()))=TRUNC(INDIRECT(ADDRESS(ROW(),COLUMN())))</formula>
    </cfRule>
  </conditionalFormatting>
  <conditionalFormatting sqref="Z60">
    <cfRule type="expression" dxfId="295" priority="8">
      <formula>INDIRECT(ADDRESS(ROW(),COLUMN()))=TRUNC(INDIRECT(ADDRESS(ROW(),COLUMN())))</formula>
    </cfRule>
  </conditionalFormatting>
  <conditionalFormatting sqref="AA60:AF60">
    <cfRule type="expression" dxfId="294" priority="7">
      <formula>INDIRECT(ADDRESS(ROW(),COLUMN()))=TRUNC(INDIRECT(ADDRESS(ROW(),COLUMN())))</formula>
    </cfRule>
  </conditionalFormatting>
  <conditionalFormatting sqref="AG60">
    <cfRule type="expression" dxfId="293" priority="6">
      <formula>INDIRECT(ADDRESS(ROW(),COLUMN()))=TRUNC(INDIRECT(ADDRESS(ROW(),COLUMN())))</formula>
    </cfRule>
  </conditionalFormatting>
  <conditionalFormatting sqref="AH60:AM60">
    <cfRule type="expression" dxfId="292" priority="5">
      <formula>INDIRECT(ADDRESS(ROW(),COLUMN()))=TRUNC(INDIRECT(ADDRESS(ROW(),COLUMN())))</formula>
    </cfRule>
  </conditionalFormatting>
  <conditionalFormatting sqref="AN60">
    <cfRule type="expression" dxfId="291" priority="4">
      <formula>INDIRECT(ADDRESS(ROW(),COLUMN()))=TRUNC(INDIRECT(ADDRESS(ROW(),COLUMN())))</formula>
    </cfRule>
  </conditionalFormatting>
  <conditionalFormatting sqref="AO60:AT60">
    <cfRule type="expression" dxfId="290" priority="3">
      <formula>INDIRECT(ADDRESS(ROW(),COLUMN()))=TRUNC(INDIRECT(ADDRESS(ROW(),COLUMN())))</formula>
    </cfRule>
  </conditionalFormatting>
  <conditionalFormatting sqref="AU60">
    <cfRule type="expression" dxfId="289" priority="2">
      <formula>INDIRECT(ADDRESS(ROW(),COLUMN()))=TRUNC(INDIRECT(ADDRESS(ROW(),COLUMN())))</formula>
    </cfRule>
  </conditionalFormatting>
  <conditionalFormatting sqref="AV60:AW60">
    <cfRule type="expression" dxfId="288" priority="1">
      <formula>INDIRECT(ADDRESS(ROW(),COLUMN()))=TRUNC(INDIRECT(ADDRESS(ROW(),COLUMN())))</formula>
    </cfRule>
  </conditionalFormatting>
  <dataValidations count="9">
    <dataValidation type="decimal" allowBlank="1" showInputMessage="1" showErrorMessage="1" error="入力可能範囲　32～40" sqref="AX6" xr:uid="{179C81E2-F228-4C6D-8A43-9A82E7B42286}">
      <formula1>32</formula1>
      <formula2>40</formula2>
    </dataValidation>
    <dataValidation type="list" allowBlank="1" showInputMessage="1" sqref="G22:G60" xr:uid="{EADF8228-CE9A-4AB3-8BAC-782F567CC24E}">
      <formula1>"A, B, C, D"</formula1>
    </dataValidation>
    <dataValidation type="list" allowBlank="1" showInputMessage="1" sqref="S25:AW25 S28:AW28 S31:AW31 S34:AW34 S37:AW37 S40:AW40 S43:AW43 S46:AW46 S49:AW49 S52:AW52 S55:AW55 S58:AW58" xr:uid="{0A84BB6D-ABEC-4E5A-9B5C-29A1F463877C}">
      <formula1>シフト記号表</formula1>
    </dataValidation>
    <dataValidation type="list" allowBlank="1" showInputMessage="1" sqref="C22:E60" xr:uid="{A36CA640-4A35-4AC4-87EF-AFA75B5B9E87}">
      <formula1>職種</formula1>
    </dataValidation>
    <dataValidation type="list" allowBlank="1" showInputMessage="1" showErrorMessage="1" sqref="BB4:BE4" xr:uid="{AE55CD89-C3F2-4509-8D60-D60BD46460BF}">
      <formula1>"予定,実績,予定・実績"</formula1>
    </dataValidation>
    <dataValidation type="list" allowBlank="1" showInputMessage="1" showErrorMessage="1" sqref="S22:AW22" xr:uid="{EA313F40-4F58-48CC-BFF3-2FF7DD4A74F1}">
      <formula1>シフト記号表</formula1>
    </dataValidation>
    <dataValidation type="list" allowBlank="1" showInputMessage="1" showErrorMessage="1" sqref="AC3" xr:uid="{E8C9ED18-82CA-4E53-A848-22EB370A54DD}">
      <formula1>#REF!</formula1>
    </dataValidation>
    <dataValidation type="list" allowBlank="1" showInputMessage="1" showErrorMessage="1" sqref="BB3:BE3" xr:uid="{C5FD6237-4613-477F-88A5-86CC9AD6160B}">
      <formula1>"４週,暦月"</formula1>
    </dataValidation>
    <dataValidation type="list" errorStyle="warning" allowBlank="1" showInputMessage="1" error="リストにない場合のみ、入力してください。" sqref="H22:K60" xr:uid="{BCB962CB-602C-48C0-A77C-CBE2C04764FA}">
      <formula1>INDIRECT(C22)</formula1>
    </dataValidation>
  </dataValidations>
  <printOptions horizontalCentered="1"/>
  <pageMargins left="0.15748031496062992" right="0.15748031496062992" top="0.31496062992125984" bottom="0.35433070866141736" header="0.31496062992125984" footer="0.31496062992125984"/>
  <pageSetup paperSize="9" scale="46" fitToHeight="0" orientation="landscape" r:id="rId1"/>
  <headerFooter>
    <oddFooter>&amp;R&amp;14&amp;P/&amp;N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xr:uid="{F108D7C0-7788-4126-961C-0479894343C7}">
          <x14:formula1>
            <xm:f>'C:\Users\nw03114.WISTARIA\Desktop\2025新規申請、廃止、休止届＆変更届\標準様式\[2-3_標準様式1_10_勤務表_療養通所介護.xlsx]プルダウン・リスト'!#REF!</xm:f>
          </x14:formula1>
          <xm:sqref>AP1:BE1</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ECA5CF-E614-4292-A279-0958BDE7A115}">
  <sheetPr>
    <pageSetUpPr fitToPage="1"/>
  </sheetPr>
  <dimension ref="A1:BF54"/>
  <sheetViews>
    <sheetView showGridLines="0" view="pageBreakPreview" zoomScale="40" zoomScaleNormal="55" zoomScaleSheetLayoutView="40" workbookViewId="0">
      <selection sqref="A1:BD48"/>
    </sheetView>
  </sheetViews>
  <sheetFormatPr defaultColWidth="4.5" defaultRowHeight="20.25" customHeight="1" x14ac:dyDescent="0.15"/>
  <cols>
    <col min="1" max="1" width="1.375" style="457" customWidth="1"/>
    <col min="2" max="56" width="5.625" style="457" customWidth="1"/>
    <col min="57" max="16384" width="4.5" style="457"/>
  </cols>
  <sheetData>
    <row r="1" spans="1:57" s="420" customFormat="1" ht="20.25" customHeight="1" x14ac:dyDescent="0.15">
      <c r="A1" s="415"/>
      <c r="B1" s="415"/>
      <c r="C1" s="416" t="s">
        <v>994</v>
      </c>
      <c r="D1" s="416"/>
      <c r="E1" s="415"/>
      <c r="F1" s="415"/>
      <c r="G1" s="417" t="s">
        <v>662</v>
      </c>
      <c r="H1" s="415"/>
      <c r="I1" s="415"/>
      <c r="J1" s="416"/>
      <c r="K1" s="416"/>
      <c r="L1" s="416"/>
      <c r="M1" s="416"/>
      <c r="N1" s="415"/>
      <c r="O1" s="415"/>
      <c r="P1" s="415"/>
      <c r="Q1" s="415"/>
      <c r="R1" s="415"/>
      <c r="S1" s="415"/>
      <c r="T1" s="415"/>
      <c r="U1" s="415"/>
      <c r="V1" s="415"/>
      <c r="W1" s="415"/>
      <c r="X1" s="415"/>
      <c r="Y1" s="415"/>
      <c r="Z1" s="415"/>
      <c r="AA1" s="415"/>
      <c r="AB1" s="415"/>
      <c r="AC1" s="415"/>
      <c r="AD1" s="415"/>
      <c r="AE1" s="415"/>
      <c r="AF1" s="415"/>
      <c r="AG1" s="415"/>
      <c r="AH1" s="415"/>
      <c r="AI1" s="415"/>
      <c r="AJ1" s="415"/>
      <c r="AK1" s="418" t="s">
        <v>663</v>
      </c>
      <c r="AL1" s="418" t="s">
        <v>664</v>
      </c>
      <c r="AM1" s="2161" t="s">
        <v>1204</v>
      </c>
      <c r="AN1" s="2161"/>
      <c r="AO1" s="2161"/>
      <c r="AP1" s="2161"/>
      <c r="AQ1" s="2161"/>
      <c r="AR1" s="2161"/>
      <c r="AS1" s="2161"/>
      <c r="AT1" s="2161"/>
      <c r="AU1" s="2161"/>
      <c r="AV1" s="2161"/>
      <c r="AW1" s="2161"/>
      <c r="AX1" s="2161"/>
      <c r="AY1" s="2161"/>
      <c r="AZ1" s="2161"/>
      <c r="BA1" s="2161"/>
      <c r="BB1" s="419" t="s">
        <v>665</v>
      </c>
      <c r="BC1" s="415"/>
      <c r="BD1" s="415"/>
    </row>
    <row r="2" spans="1:57" s="423" customFormat="1" ht="20.25" customHeight="1" x14ac:dyDescent="0.15">
      <c r="A2" s="421"/>
      <c r="B2" s="421"/>
      <c r="C2" s="421"/>
      <c r="D2" s="417"/>
      <c r="E2" s="421"/>
      <c r="F2" s="421"/>
      <c r="G2" s="421"/>
      <c r="H2" s="417"/>
      <c r="I2" s="418"/>
      <c r="J2" s="418"/>
      <c r="K2" s="418"/>
      <c r="L2" s="418"/>
      <c r="M2" s="418"/>
      <c r="N2" s="421"/>
      <c r="O2" s="421"/>
      <c r="P2" s="421"/>
      <c r="Q2" s="421"/>
      <c r="R2" s="421"/>
      <c r="S2" s="421"/>
      <c r="T2" s="418" t="s">
        <v>666</v>
      </c>
      <c r="U2" s="2033">
        <v>8</v>
      </c>
      <c r="V2" s="2033"/>
      <c r="W2" s="418" t="s">
        <v>664</v>
      </c>
      <c r="X2" s="2461">
        <f>IF(U2=0,"",YEAR(DATE(2018+U2,1,1)))</f>
        <v>2026</v>
      </c>
      <c r="Y2" s="2461"/>
      <c r="Z2" s="421" t="s">
        <v>667</v>
      </c>
      <c r="AA2" s="421" t="s">
        <v>668</v>
      </c>
      <c r="AB2" s="2033"/>
      <c r="AC2" s="2033"/>
      <c r="AD2" s="421" t="s">
        <v>669</v>
      </c>
      <c r="AE2" s="421"/>
      <c r="AF2" s="421"/>
      <c r="AG2" s="421"/>
      <c r="AH2" s="421"/>
      <c r="AI2" s="421"/>
      <c r="AJ2" s="419"/>
      <c r="AK2" s="418" t="s">
        <v>670</v>
      </c>
      <c r="AL2" s="418" t="s">
        <v>664</v>
      </c>
      <c r="AM2" s="2033"/>
      <c r="AN2" s="2033"/>
      <c r="AO2" s="2033"/>
      <c r="AP2" s="2033"/>
      <c r="AQ2" s="2033"/>
      <c r="AR2" s="2033"/>
      <c r="AS2" s="2033"/>
      <c r="AT2" s="2033"/>
      <c r="AU2" s="2033"/>
      <c r="AV2" s="2033"/>
      <c r="AW2" s="2033"/>
      <c r="AX2" s="2033"/>
      <c r="AY2" s="2033"/>
      <c r="AZ2" s="2033"/>
      <c r="BA2" s="2033"/>
      <c r="BB2" s="419" t="s">
        <v>665</v>
      </c>
      <c r="BC2" s="418"/>
      <c r="BD2" s="418"/>
      <c r="BE2" s="422"/>
    </row>
    <row r="3" spans="1:57" s="423" customFormat="1" ht="20.25" customHeight="1" x14ac:dyDescent="0.15">
      <c r="A3" s="421"/>
      <c r="B3" s="421"/>
      <c r="C3" s="421"/>
      <c r="D3" s="417"/>
      <c r="E3" s="421"/>
      <c r="F3" s="421"/>
      <c r="G3" s="421"/>
      <c r="H3" s="417"/>
      <c r="I3" s="418"/>
      <c r="J3" s="418"/>
      <c r="K3" s="418"/>
      <c r="L3" s="418"/>
      <c r="M3" s="418"/>
      <c r="N3" s="421"/>
      <c r="O3" s="421"/>
      <c r="P3" s="421"/>
      <c r="Q3" s="421"/>
      <c r="R3" s="421"/>
      <c r="S3" s="421"/>
      <c r="T3" s="424"/>
      <c r="U3" s="425"/>
      <c r="V3" s="425"/>
      <c r="W3" s="426"/>
      <c r="X3" s="425"/>
      <c r="Y3" s="425"/>
      <c r="Z3" s="427"/>
      <c r="AA3" s="427"/>
      <c r="AB3" s="425"/>
      <c r="AC3" s="425"/>
      <c r="AD3" s="428"/>
      <c r="AE3" s="421"/>
      <c r="AF3" s="421"/>
      <c r="AG3" s="421"/>
      <c r="AH3" s="421"/>
      <c r="AI3" s="421"/>
      <c r="AJ3" s="419"/>
      <c r="AK3" s="418"/>
      <c r="AL3" s="418"/>
      <c r="AM3" s="678"/>
      <c r="AN3" s="678"/>
      <c r="AO3" s="678"/>
      <c r="AP3" s="678"/>
      <c r="AQ3" s="678"/>
      <c r="AR3" s="678"/>
      <c r="AS3" s="678"/>
      <c r="AT3" s="678"/>
      <c r="AU3" s="678"/>
      <c r="AV3" s="678"/>
      <c r="AW3" s="678"/>
      <c r="AX3" s="678"/>
      <c r="AY3" s="429" t="s">
        <v>671</v>
      </c>
      <c r="AZ3" s="2462" t="s">
        <v>672</v>
      </c>
      <c r="BA3" s="2462"/>
      <c r="BB3" s="2462"/>
      <c r="BC3" s="2462"/>
      <c r="BD3" s="418"/>
      <c r="BE3" s="422"/>
    </row>
    <row r="4" spans="1:57" s="423" customFormat="1" ht="20.25" customHeight="1" x14ac:dyDescent="0.15">
      <c r="A4" s="421"/>
      <c r="B4" s="430"/>
      <c r="C4" s="430"/>
      <c r="D4" s="430"/>
      <c r="E4" s="430"/>
      <c r="F4" s="430"/>
      <c r="G4" s="430"/>
      <c r="H4" s="430"/>
      <c r="I4" s="430"/>
      <c r="J4" s="431"/>
      <c r="K4" s="432"/>
      <c r="L4" s="432"/>
      <c r="M4" s="432"/>
      <c r="N4" s="432"/>
      <c r="O4" s="432"/>
      <c r="P4" s="433"/>
      <c r="Q4" s="432"/>
      <c r="R4" s="432"/>
      <c r="S4" s="434"/>
      <c r="T4" s="421"/>
      <c r="U4" s="421"/>
      <c r="V4" s="421"/>
      <c r="W4" s="421"/>
      <c r="X4" s="421"/>
      <c r="Y4" s="421"/>
      <c r="Z4" s="427"/>
      <c r="AA4" s="427"/>
      <c r="AB4" s="425"/>
      <c r="AC4" s="425"/>
      <c r="AD4" s="428"/>
      <c r="AE4" s="421"/>
      <c r="AF4" s="421"/>
      <c r="AG4" s="421"/>
      <c r="AH4" s="421"/>
      <c r="AI4" s="421"/>
      <c r="AJ4" s="419"/>
      <c r="AK4" s="418"/>
      <c r="AL4" s="418"/>
      <c r="AM4" s="678"/>
      <c r="AN4" s="678"/>
      <c r="AO4" s="678"/>
      <c r="AP4" s="678"/>
      <c r="AQ4" s="678"/>
      <c r="AR4" s="678"/>
      <c r="AS4" s="678"/>
      <c r="AT4" s="678"/>
      <c r="AU4" s="678"/>
      <c r="AV4" s="678"/>
      <c r="AW4" s="678"/>
      <c r="AX4" s="678"/>
      <c r="AY4" s="429" t="s">
        <v>673</v>
      </c>
      <c r="AZ4" s="2462" t="s">
        <v>674</v>
      </c>
      <c r="BA4" s="2462"/>
      <c r="BB4" s="2462"/>
      <c r="BC4" s="2462"/>
      <c r="BD4" s="418"/>
      <c r="BE4" s="422"/>
    </row>
    <row r="5" spans="1:57" s="423" customFormat="1" ht="20.25" customHeight="1" x14ac:dyDescent="0.15">
      <c r="A5" s="421"/>
      <c r="B5" s="435"/>
      <c r="C5" s="435"/>
      <c r="D5" s="435"/>
      <c r="E5" s="435"/>
      <c r="F5" s="435"/>
      <c r="G5" s="435"/>
      <c r="H5" s="435"/>
      <c r="I5" s="435"/>
      <c r="J5" s="436"/>
      <c r="K5" s="437"/>
      <c r="L5" s="438"/>
      <c r="M5" s="438"/>
      <c r="N5" s="438"/>
      <c r="O5" s="438"/>
      <c r="P5" s="435"/>
      <c r="Q5" s="439"/>
      <c r="R5" s="439"/>
      <c r="S5" s="440"/>
      <c r="T5" s="421"/>
      <c r="U5" s="421"/>
      <c r="V5" s="421"/>
      <c r="W5" s="421"/>
      <c r="X5" s="421"/>
      <c r="Y5" s="421"/>
      <c r="Z5" s="427"/>
      <c r="AA5" s="427"/>
      <c r="AB5" s="425"/>
      <c r="AC5" s="425"/>
      <c r="AD5" s="441"/>
      <c r="AE5" s="441"/>
      <c r="AF5" s="441"/>
      <c r="AG5" s="441"/>
      <c r="AH5" s="421"/>
      <c r="AI5" s="421"/>
      <c r="AJ5" s="441" t="s">
        <v>675</v>
      </c>
      <c r="AK5" s="441"/>
      <c r="AL5" s="441"/>
      <c r="AM5" s="441"/>
      <c r="AN5" s="441"/>
      <c r="AO5" s="441"/>
      <c r="AP5" s="441"/>
      <c r="AQ5" s="441"/>
      <c r="AR5" s="430"/>
      <c r="AS5" s="430"/>
      <c r="AT5" s="442"/>
      <c r="AU5" s="441"/>
      <c r="AV5" s="2095">
        <v>40</v>
      </c>
      <c r="AW5" s="2096"/>
      <c r="AX5" s="442" t="s">
        <v>676</v>
      </c>
      <c r="AY5" s="441"/>
      <c r="AZ5" s="2095">
        <v>160</v>
      </c>
      <c r="BA5" s="2096"/>
      <c r="BB5" s="442" t="s">
        <v>677</v>
      </c>
      <c r="BC5" s="441"/>
      <c r="BD5" s="421"/>
      <c r="BE5" s="422"/>
    </row>
    <row r="6" spans="1:57" s="423" customFormat="1" ht="20.25" customHeight="1" x14ac:dyDescent="0.15">
      <c r="A6" s="421"/>
      <c r="B6" s="435"/>
      <c r="C6" s="435"/>
      <c r="D6" s="435"/>
      <c r="E6" s="435"/>
      <c r="F6" s="435"/>
      <c r="G6" s="435"/>
      <c r="H6" s="435"/>
      <c r="I6" s="435"/>
      <c r="J6" s="436"/>
      <c r="K6" s="437"/>
      <c r="L6" s="438"/>
      <c r="M6" s="438"/>
      <c r="N6" s="438"/>
      <c r="O6" s="438"/>
      <c r="P6" s="435"/>
      <c r="Q6" s="439"/>
      <c r="R6" s="439"/>
      <c r="S6" s="440"/>
      <c r="T6" s="421"/>
      <c r="U6" s="421"/>
      <c r="V6" s="421"/>
      <c r="W6" s="421"/>
      <c r="X6" s="421"/>
      <c r="Y6" s="421"/>
      <c r="Z6" s="427"/>
      <c r="AA6" s="427"/>
      <c r="AB6" s="425"/>
      <c r="AC6" s="425"/>
      <c r="AD6" s="441"/>
      <c r="AE6" s="441"/>
      <c r="AF6" s="441"/>
      <c r="AG6" s="441"/>
      <c r="AH6" s="421"/>
      <c r="AI6" s="421"/>
      <c r="AJ6" s="441"/>
      <c r="AK6" s="441"/>
      <c r="AL6" s="441"/>
      <c r="AM6" s="441"/>
      <c r="AN6" s="441"/>
      <c r="AO6" s="441"/>
      <c r="AP6" s="441"/>
      <c r="AQ6" s="440" t="s">
        <v>873</v>
      </c>
      <c r="AR6" s="441"/>
      <c r="AS6" s="512"/>
      <c r="AT6" s="512"/>
      <c r="AU6" s="512"/>
      <c r="AV6" s="441"/>
      <c r="AW6" s="441"/>
      <c r="AX6" s="524"/>
      <c r="AY6" s="441"/>
      <c r="AZ6" s="2095">
        <v>100</v>
      </c>
      <c r="BA6" s="2096"/>
      <c r="BB6" s="725" t="s">
        <v>425</v>
      </c>
      <c r="BC6" s="441"/>
      <c r="BD6" s="421"/>
      <c r="BE6" s="422"/>
    </row>
    <row r="7" spans="1:57" s="423" customFormat="1" ht="20.25" customHeight="1" x14ac:dyDescent="0.15">
      <c r="A7" s="421"/>
      <c r="B7" s="435"/>
      <c r="C7" s="435"/>
      <c r="D7" s="435"/>
      <c r="E7" s="435"/>
      <c r="F7" s="435"/>
      <c r="G7" s="435"/>
      <c r="H7" s="435"/>
      <c r="I7" s="435"/>
      <c r="J7" s="435"/>
      <c r="K7" s="443"/>
      <c r="L7" s="443"/>
      <c r="M7" s="443"/>
      <c r="N7" s="435"/>
      <c r="O7" s="444"/>
      <c r="P7" s="445"/>
      <c r="Q7" s="445"/>
      <c r="R7" s="446"/>
      <c r="S7" s="447"/>
      <c r="T7" s="421"/>
      <c r="U7" s="421"/>
      <c r="V7" s="421"/>
      <c r="W7" s="421"/>
      <c r="X7" s="421"/>
      <c r="Y7" s="421"/>
      <c r="Z7" s="427"/>
      <c r="AA7" s="427"/>
      <c r="AB7" s="425"/>
      <c r="AC7" s="425"/>
      <c r="AD7" s="448"/>
      <c r="AE7" s="415"/>
      <c r="AF7" s="415"/>
      <c r="AG7" s="415"/>
      <c r="AH7" s="421"/>
      <c r="AI7" s="421"/>
      <c r="AJ7" s="421"/>
      <c r="AK7" s="421"/>
      <c r="AL7" s="415"/>
      <c r="AM7" s="415"/>
      <c r="AN7" s="449"/>
      <c r="AO7" s="450"/>
      <c r="AP7" s="450"/>
      <c r="AQ7" s="451"/>
      <c r="AR7" s="451"/>
      <c r="AS7" s="451"/>
      <c r="AT7" s="451"/>
      <c r="AU7" s="451"/>
      <c r="AV7" s="451"/>
      <c r="AW7" s="441" t="s">
        <v>678</v>
      </c>
      <c r="AX7" s="441"/>
      <c r="AY7" s="441"/>
      <c r="AZ7" s="2463">
        <f>DAY(EOMONTH(DATE(X2,AB2,1),0))</f>
        <v>31</v>
      </c>
      <c r="BA7" s="2464"/>
      <c r="BB7" s="442" t="s">
        <v>679</v>
      </c>
      <c r="BC7" s="421"/>
      <c r="BD7" s="421"/>
      <c r="BE7" s="422"/>
    </row>
    <row r="8" spans="1:57" ht="5.0999999999999996" customHeight="1" thickBot="1" x14ac:dyDescent="0.2">
      <c r="A8" s="452"/>
      <c r="B8" s="452"/>
      <c r="C8" s="453"/>
      <c r="D8" s="453"/>
      <c r="E8" s="452"/>
      <c r="F8" s="452"/>
      <c r="G8" s="454"/>
      <c r="H8" s="452"/>
      <c r="I8" s="452"/>
      <c r="J8" s="452"/>
      <c r="K8" s="452"/>
      <c r="L8" s="452"/>
      <c r="M8" s="452"/>
      <c r="N8" s="452"/>
      <c r="O8" s="452"/>
      <c r="P8" s="452"/>
      <c r="Q8" s="452"/>
      <c r="R8" s="452"/>
      <c r="S8" s="453"/>
      <c r="T8" s="452"/>
      <c r="U8" s="452"/>
      <c r="V8" s="452"/>
      <c r="W8" s="452"/>
      <c r="X8" s="452"/>
      <c r="Y8" s="452"/>
      <c r="Z8" s="452"/>
      <c r="AA8" s="452"/>
      <c r="AB8" s="452"/>
      <c r="AC8" s="452"/>
      <c r="AD8" s="452"/>
      <c r="AE8" s="452"/>
      <c r="AF8" s="452"/>
      <c r="AG8" s="452"/>
      <c r="AH8" s="452"/>
      <c r="AI8" s="452"/>
      <c r="AJ8" s="453"/>
      <c r="AK8" s="452"/>
      <c r="AL8" s="452"/>
      <c r="AM8" s="452"/>
      <c r="AN8" s="452"/>
      <c r="AO8" s="452"/>
      <c r="AP8" s="452"/>
      <c r="AQ8" s="452"/>
      <c r="AR8" s="452"/>
      <c r="AS8" s="452"/>
      <c r="AT8" s="452"/>
      <c r="AU8" s="452"/>
      <c r="AV8" s="452"/>
      <c r="AW8" s="452"/>
      <c r="AX8" s="452"/>
      <c r="AY8" s="452"/>
      <c r="AZ8" s="452"/>
      <c r="BA8" s="452"/>
      <c r="BB8" s="452"/>
      <c r="BC8" s="455"/>
      <c r="BD8" s="455"/>
      <c r="BE8" s="456"/>
    </row>
    <row r="9" spans="1:57" ht="20.25" customHeight="1" thickBot="1" x14ac:dyDescent="0.2">
      <c r="A9" s="452"/>
      <c r="B9" s="2465" t="s">
        <v>680</v>
      </c>
      <c r="C9" s="2468" t="s">
        <v>874</v>
      </c>
      <c r="D9" s="2469"/>
      <c r="E9" s="2474" t="s">
        <v>875</v>
      </c>
      <c r="F9" s="2469"/>
      <c r="G9" s="2474" t="s">
        <v>876</v>
      </c>
      <c r="H9" s="2468"/>
      <c r="I9" s="2468"/>
      <c r="J9" s="2468"/>
      <c r="K9" s="2469"/>
      <c r="L9" s="2474" t="s">
        <v>877</v>
      </c>
      <c r="M9" s="2468"/>
      <c r="N9" s="2468"/>
      <c r="O9" s="2477"/>
      <c r="P9" s="2480" t="s">
        <v>878</v>
      </c>
      <c r="Q9" s="2481"/>
      <c r="R9" s="2481"/>
      <c r="S9" s="2481"/>
      <c r="T9" s="2481"/>
      <c r="U9" s="2481"/>
      <c r="V9" s="2481"/>
      <c r="W9" s="2481"/>
      <c r="X9" s="2481"/>
      <c r="Y9" s="2481"/>
      <c r="Z9" s="2481"/>
      <c r="AA9" s="2481"/>
      <c r="AB9" s="2481"/>
      <c r="AC9" s="2481"/>
      <c r="AD9" s="2481"/>
      <c r="AE9" s="2481"/>
      <c r="AF9" s="2481"/>
      <c r="AG9" s="2481"/>
      <c r="AH9" s="2481"/>
      <c r="AI9" s="2481"/>
      <c r="AJ9" s="2481"/>
      <c r="AK9" s="2481"/>
      <c r="AL9" s="2481"/>
      <c r="AM9" s="2481"/>
      <c r="AN9" s="2481"/>
      <c r="AO9" s="2481"/>
      <c r="AP9" s="2481"/>
      <c r="AQ9" s="2481"/>
      <c r="AR9" s="2481"/>
      <c r="AS9" s="2481"/>
      <c r="AT9" s="2481"/>
      <c r="AU9" s="2482" t="str">
        <f>IF(AZ3="４週","(10)1～4週目の勤務時間数合計","(10)1か月の勤務時間数合計")</f>
        <v>(10)1～4週目の勤務時間数合計</v>
      </c>
      <c r="AV9" s="2483"/>
      <c r="AW9" s="2482" t="s">
        <v>879</v>
      </c>
      <c r="AX9" s="2483"/>
      <c r="AY9" s="2490" t="s">
        <v>880</v>
      </c>
      <c r="AZ9" s="2490"/>
      <c r="BA9" s="2490"/>
      <c r="BB9" s="2490"/>
      <c r="BC9" s="2490"/>
      <c r="BD9" s="2490"/>
    </row>
    <row r="10" spans="1:57" ht="20.25" customHeight="1" thickBot="1" x14ac:dyDescent="0.2">
      <c r="A10" s="452"/>
      <c r="B10" s="2466"/>
      <c r="C10" s="2470"/>
      <c r="D10" s="2471"/>
      <c r="E10" s="2475"/>
      <c r="F10" s="2471"/>
      <c r="G10" s="2475"/>
      <c r="H10" s="2470"/>
      <c r="I10" s="2470"/>
      <c r="J10" s="2470"/>
      <c r="K10" s="2471"/>
      <c r="L10" s="2475"/>
      <c r="M10" s="2470"/>
      <c r="N10" s="2470"/>
      <c r="O10" s="2478"/>
      <c r="P10" s="2492" t="s">
        <v>686</v>
      </c>
      <c r="Q10" s="2493"/>
      <c r="R10" s="2493"/>
      <c r="S10" s="2493"/>
      <c r="T10" s="2493"/>
      <c r="U10" s="2493"/>
      <c r="V10" s="2494"/>
      <c r="W10" s="2492" t="s">
        <v>687</v>
      </c>
      <c r="X10" s="2493"/>
      <c r="Y10" s="2493"/>
      <c r="Z10" s="2493"/>
      <c r="AA10" s="2493"/>
      <c r="AB10" s="2493"/>
      <c r="AC10" s="2494"/>
      <c r="AD10" s="2492" t="s">
        <v>688</v>
      </c>
      <c r="AE10" s="2493"/>
      <c r="AF10" s="2493"/>
      <c r="AG10" s="2493"/>
      <c r="AH10" s="2493"/>
      <c r="AI10" s="2493"/>
      <c r="AJ10" s="2494"/>
      <c r="AK10" s="2492" t="s">
        <v>689</v>
      </c>
      <c r="AL10" s="2493"/>
      <c r="AM10" s="2493"/>
      <c r="AN10" s="2493"/>
      <c r="AO10" s="2493"/>
      <c r="AP10" s="2493"/>
      <c r="AQ10" s="2494"/>
      <c r="AR10" s="2492" t="s">
        <v>690</v>
      </c>
      <c r="AS10" s="2493"/>
      <c r="AT10" s="2494"/>
      <c r="AU10" s="2484"/>
      <c r="AV10" s="2485"/>
      <c r="AW10" s="2484"/>
      <c r="AX10" s="2485"/>
      <c r="AY10" s="2490"/>
      <c r="AZ10" s="2490"/>
      <c r="BA10" s="2490"/>
      <c r="BB10" s="2490"/>
      <c r="BC10" s="2490"/>
      <c r="BD10" s="2490"/>
    </row>
    <row r="11" spans="1:57" ht="20.25" customHeight="1" thickBot="1" x14ac:dyDescent="0.2">
      <c r="A11" s="452"/>
      <c r="B11" s="2466"/>
      <c r="C11" s="2470"/>
      <c r="D11" s="2471"/>
      <c r="E11" s="2475"/>
      <c r="F11" s="2471"/>
      <c r="G11" s="2475"/>
      <c r="H11" s="2470"/>
      <c r="I11" s="2470"/>
      <c r="J11" s="2470"/>
      <c r="K11" s="2471"/>
      <c r="L11" s="2475"/>
      <c r="M11" s="2470"/>
      <c r="N11" s="2470"/>
      <c r="O11" s="2478"/>
      <c r="P11" s="458">
        <f>DAY(DATE($X$2,$AB$2,1))</f>
        <v>1</v>
      </c>
      <c r="Q11" s="459">
        <f>DAY(DATE($X$2,$AB$2,2))</f>
        <v>2</v>
      </c>
      <c r="R11" s="459">
        <f>DAY(DATE($X$2,$AB$2,3))</f>
        <v>3</v>
      </c>
      <c r="S11" s="459">
        <f>DAY(DATE($X$2,$AB$2,4))</f>
        <v>4</v>
      </c>
      <c r="T11" s="459">
        <f>DAY(DATE($X$2,$AB$2,5))</f>
        <v>5</v>
      </c>
      <c r="U11" s="459">
        <f>DAY(DATE($X$2,$AB$2,6))</f>
        <v>6</v>
      </c>
      <c r="V11" s="460">
        <f>DAY(DATE($X$2,$AB$2,7))</f>
        <v>7</v>
      </c>
      <c r="W11" s="458">
        <f>DAY(DATE($X$2,$AB$2,8))</f>
        <v>8</v>
      </c>
      <c r="X11" s="459">
        <f>DAY(DATE($X$2,$AB$2,9))</f>
        <v>9</v>
      </c>
      <c r="Y11" s="459">
        <f>DAY(DATE($X$2,$AB$2,10))</f>
        <v>10</v>
      </c>
      <c r="Z11" s="459">
        <f>DAY(DATE($X$2,$AB$2,11))</f>
        <v>11</v>
      </c>
      <c r="AA11" s="459">
        <f>DAY(DATE($X$2,$AB$2,12))</f>
        <v>12</v>
      </c>
      <c r="AB11" s="459">
        <f>DAY(DATE($X$2,$AB$2,13))</f>
        <v>13</v>
      </c>
      <c r="AC11" s="460">
        <f>DAY(DATE($X$2,$AB$2,14))</f>
        <v>14</v>
      </c>
      <c r="AD11" s="458">
        <f>DAY(DATE($X$2,$AB$2,15))</f>
        <v>15</v>
      </c>
      <c r="AE11" s="459">
        <f>DAY(DATE($X$2,$AB$2,16))</f>
        <v>16</v>
      </c>
      <c r="AF11" s="459">
        <f>DAY(DATE($X$2,$AB$2,17))</f>
        <v>17</v>
      </c>
      <c r="AG11" s="459">
        <f>DAY(DATE($X$2,$AB$2,18))</f>
        <v>18</v>
      </c>
      <c r="AH11" s="459">
        <f>DAY(DATE($X$2,$AB$2,19))</f>
        <v>19</v>
      </c>
      <c r="AI11" s="459">
        <f>DAY(DATE($X$2,$AB$2,20))</f>
        <v>20</v>
      </c>
      <c r="AJ11" s="460">
        <f>DAY(DATE($X$2,$AB$2,21))</f>
        <v>21</v>
      </c>
      <c r="AK11" s="458">
        <f>DAY(DATE($X$2,$AB$2,22))</f>
        <v>22</v>
      </c>
      <c r="AL11" s="459">
        <f>DAY(DATE($X$2,$AB$2,23))</f>
        <v>23</v>
      </c>
      <c r="AM11" s="459">
        <f>DAY(DATE($X$2,$AB$2,24))</f>
        <v>24</v>
      </c>
      <c r="AN11" s="459">
        <f>DAY(DATE($X$2,$AB$2,25))</f>
        <v>25</v>
      </c>
      <c r="AO11" s="459">
        <f>DAY(DATE($X$2,$AB$2,26))</f>
        <v>26</v>
      </c>
      <c r="AP11" s="459">
        <f>DAY(DATE($X$2,$AB$2,27))</f>
        <v>27</v>
      </c>
      <c r="AQ11" s="460">
        <f>DAY(DATE($X$2,$AB$2,28))</f>
        <v>28</v>
      </c>
      <c r="AR11" s="458" t="str">
        <f>IF(AZ3="暦月",IF(DAY(DATE($X$2,$AB$2,29))=29,29,""),"")</f>
        <v/>
      </c>
      <c r="AS11" s="459" t="str">
        <f>IF(AZ3="暦月",IF(DAY(DATE($X$2,$AB$2,30))=30,30,""),"")</f>
        <v/>
      </c>
      <c r="AT11" s="461" t="str">
        <f>IF(AZ3="暦月",IF(DAY(DATE($X$2,$AB$2,31))=31,31,""),"")</f>
        <v/>
      </c>
      <c r="AU11" s="2484"/>
      <c r="AV11" s="2485"/>
      <c r="AW11" s="2484"/>
      <c r="AX11" s="2485"/>
      <c r="AY11" s="2490"/>
      <c r="AZ11" s="2490"/>
      <c r="BA11" s="2490"/>
      <c r="BB11" s="2490"/>
      <c r="BC11" s="2490"/>
      <c r="BD11" s="2490"/>
    </row>
    <row r="12" spans="1:57" ht="20.25" hidden="1" customHeight="1" thickBot="1" x14ac:dyDescent="0.2">
      <c r="A12" s="452"/>
      <c r="B12" s="2466"/>
      <c r="C12" s="2470"/>
      <c r="D12" s="2471"/>
      <c r="E12" s="2475"/>
      <c r="F12" s="2471"/>
      <c r="G12" s="2475"/>
      <c r="H12" s="2470"/>
      <c r="I12" s="2470"/>
      <c r="J12" s="2470"/>
      <c r="K12" s="2471"/>
      <c r="L12" s="2475"/>
      <c r="M12" s="2470"/>
      <c r="N12" s="2470"/>
      <c r="O12" s="2478"/>
      <c r="P12" s="458">
        <f>WEEKDAY(DATE($X$2,$AB$2,1))</f>
        <v>2</v>
      </c>
      <c r="Q12" s="459">
        <f>WEEKDAY(DATE($X$2,$AB$2,2))</f>
        <v>3</v>
      </c>
      <c r="R12" s="459">
        <f>WEEKDAY(DATE($X$2,$AB$2,3))</f>
        <v>4</v>
      </c>
      <c r="S12" s="459">
        <f>WEEKDAY(DATE($X$2,$AB$2,4))</f>
        <v>5</v>
      </c>
      <c r="T12" s="459">
        <f>WEEKDAY(DATE($X$2,$AB$2,5))</f>
        <v>6</v>
      </c>
      <c r="U12" s="459">
        <f>WEEKDAY(DATE($X$2,$AB$2,6))</f>
        <v>7</v>
      </c>
      <c r="V12" s="460">
        <f>WEEKDAY(DATE($X$2,$AB$2,7))</f>
        <v>1</v>
      </c>
      <c r="W12" s="458">
        <f>WEEKDAY(DATE($X$2,$AB$2,8))</f>
        <v>2</v>
      </c>
      <c r="X12" s="459">
        <f>WEEKDAY(DATE($X$2,$AB$2,9))</f>
        <v>3</v>
      </c>
      <c r="Y12" s="459">
        <f>WEEKDAY(DATE($X$2,$AB$2,10))</f>
        <v>4</v>
      </c>
      <c r="Z12" s="459">
        <f>WEEKDAY(DATE($X$2,$AB$2,11))</f>
        <v>5</v>
      </c>
      <c r="AA12" s="459">
        <f>WEEKDAY(DATE($X$2,$AB$2,12))</f>
        <v>6</v>
      </c>
      <c r="AB12" s="459">
        <f>WEEKDAY(DATE($X$2,$AB$2,13))</f>
        <v>7</v>
      </c>
      <c r="AC12" s="460">
        <f>WEEKDAY(DATE($X$2,$AB$2,14))</f>
        <v>1</v>
      </c>
      <c r="AD12" s="458">
        <f>WEEKDAY(DATE($X$2,$AB$2,15))</f>
        <v>2</v>
      </c>
      <c r="AE12" s="459">
        <f>WEEKDAY(DATE($X$2,$AB$2,16))</f>
        <v>3</v>
      </c>
      <c r="AF12" s="459">
        <f>WEEKDAY(DATE($X$2,$AB$2,17))</f>
        <v>4</v>
      </c>
      <c r="AG12" s="459">
        <f>WEEKDAY(DATE($X$2,$AB$2,18))</f>
        <v>5</v>
      </c>
      <c r="AH12" s="459">
        <f>WEEKDAY(DATE($X$2,$AB$2,19))</f>
        <v>6</v>
      </c>
      <c r="AI12" s="459">
        <f>WEEKDAY(DATE($X$2,$AB$2,20))</f>
        <v>7</v>
      </c>
      <c r="AJ12" s="460">
        <f>WEEKDAY(DATE($X$2,$AB$2,21))</f>
        <v>1</v>
      </c>
      <c r="AK12" s="458">
        <f>WEEKDAY(DATE($X$2,$AB$2,22))</f>
        <v>2</v>
      </c>
      <c r="AL12" s="459">
        <f>WEEKDAY(DATE($X$2,$AB$2,23))</f>
        <v>3</v>
      </c>
      <c r="AM12" s="459">
        <f>WEEKDAY(DATE($X$2,$AB$2,24))</f>
        <v>4</v>
      </c>
      <c r="AN12" s="459">
        <f>WEEKDAY(DATE($X$2,$AB$2,25))</f>
        <v>5</v>
      </c>
      <c r="AO12" s="459">
        <f>WEEKDAY(DATE($X$2,$AB$2,26))</f>
        <v>6</v>
      </c>
      <c r="AP12" s="459">
        <f>WEEKDAY(DATE($X$2,$AB$2,27))</f>
        <v>7</v>
      </c>
      <c r="AQ12" s="460">
        <f>WEEKDAY(DATE($X$2,$AB$2,28))</f>
        <v>1</v>
      </c>
      <c r="AR12" s="458">
        <f>IF(AR11=29,WEEKDAY(DATE($X$2,$AB$2,29)),0)</f>
        <v>0</v>
      </c>
      <c r="AS12" s="459">
        <f>IF(AS11=30,WEEKDAY(DATE($X$2,$AB$2,30)),0)</f>
        <v>0</v>
      </c>
      <c r="AT12" s="461">
        <f>IF(AT11=31,WEEKDAY(DATE($X$2,$AB$2,31)),0)</f>
        <v>0</v>
      </c>
      <c r="AU12" s="2486"/>
      <c r="AV12" s="2487"/>
      <c r="AW12" s="2486"/>
      <c r="AX12" s="2487"/>
      <c r="AY12" s="2491"/>
      <c r="AZ12" s="2491"/>
      <c r="BA12" s="2491"/>
      <c r="BB12" s="2491"/>
      <c r="BC12" s="2491"/>
      <c r="BD12" s="2491"/>
    </row>
    <row r="13" spans="1:57" ht="20.25" customHeight="1" thickBot="1" x14ac:dyDescent="0.2">
      <c r="A13" s="452"/>
      <c r="B13" s="2467"/>
      <c r="C13" s="2472"/>
      <c r="D13" s="2473"/>
      <c r="E13" s="2476"/>
      <c r="F13" s="2473"/>
      <c r="G13" s="2476"/>
      <c r="H13" s="2472"/>
      <c r="I13" s="2472"/>
      <c r="J13" s="2472"/>
      <c r="K13" s="2473"/>
      <c r="L13" s="2476"/>
      <c r="M13" s="2472"/>
      <c r="N13" s="2472"/>
      <c r="O13" s="2479"/>
      <c r="P13" s="462" t="str">
        <f>IF(P12=1,"日",IF(P12=2,"月",IF(P12=3,"火",IF(P12=4,"水",IF(P12=5,"木",IF(P12=6,"金","土"))))))</f>
        <v>月</v>
      </c>
      <c r="Q13" s="463" t="str">
        <f t="shared" ref="Q13:AQ13" si="0">IF(Q12=1,"日",IF(Q12=2,"月",IF(Q12=3,"火",IF(Q12=4,"水",IF(Q12=5,"木",IF(Q12=6,"金","土"))))))</f>
        <v>火</v>
      </c>
      <c r="R13" s="463" t="str">
        <f t="shared" si="0"/>
        <v>水</v>
      </c>
      <c r="S13" s="463" t="str">
        <f t="shared" si="0"/>
        <v>木</v>
      </c>
      <c r="T13" s="463" t="str">
        <f t="shared" si="0"/>
        <v>金</v>
      </c>
      <c r="U13" s="463" t="str">
        <f t="shared" si="0"/>
        <v>土</v>
      </c>
      <c r="V13" s="464" t="str">
        <f t="shared" si="0"/>
        <v>日</v>
      </c>
      <c r="W13" s="462" t="str">
        <f t="shared" si="0"/>
        <v>月</v>
      </c>
      <c r="X13" s="463" t="str">
        <f t="shared" si="0"/>
        <v>火</v>
      </c>
      <c r="Y13" s="463" t="str">
        <f t="shared" si="0"/>
        <v>水</v>
      </c>
      <c r="Z13" s="463" t="str">
        <f t="shared" si="0"/>
        <v>木</v>
      </c>
      <c r="AA13" s="463" t="str">
        <f t="shared" si="0"/>
        <v>金</v>
      </c>
      <c r="AB13" s="463" t="str">
        <f t="shared" si="0"/>
        <v>土</v>
      </c>
      <c r="AC13" s="464" t="str">
        <f t="shared" si="0"/>
        <v>日</v>
      </c>
      <c r="AD13" s="462" t="str">
        <f t="shared" si="0"/>
        <v>月</v>
      </c>
      <c r="AE13" s="463" t="str">
        <f t="shared" si="0"/>
        <v>火</v>
      </c>
      <c r="AF13" s="463" t="str">
        <f t="shared" si="0"/>
        <v>水</v>
      </c>
      <c r="AG13" s="463" t="str">
        <f t="shared" si="0"/>
        <v>木</v>
      </c>
      <c r="AH13" s="463" t="str">
        <f t="shared" si="0"/>
        <v>金</v>
      </c>
      <c r="AI13" s="463" t="str">
        <f t="shared" si="0"/>
        <v>土</v>
      </c>
      <c r="AJ13" s="464" t="str">
        <f t="shared" si="0"/>
        <v>日</v>
      </c>
      <c r="AK13" s="462" t="str">
        <f t="shared" si="0"/>
        <v>月</v>
      </c>
      <c r="AL13" s="463" t="str">
        <f t="shared" si="0"/>
        <v>火</v>
      </c>
      <c r="AM13" s="463" t="str">
        <f t="shared" si="0"/>
        <v>水</v>
      </c>
      <c r="AN13" s="463" t="str">
        <f t="shared" si="0"/>
        <v>木</v>
      </c>
      <c r="AO13" s="463" t="str">
        <f t="shared" si="0"/>
        <v>金</v>
      </c>
      <c r="AP13" s="463" t="str">
        <f t="shared" si="0"/>
        <v>土</v>
      </c>
      <c r="AQ13" s="464" t="str">
        <f t="shared" si="0"/>
        <v>日</v>
      </c>
      <c r="AR13" s="463" t="str">
        <f>IF(AR12=1,"日",IF(AR12=2,"月",IF(AR12=3,"火",IF(AR12=4,"水",IF(AR12=5,"木",IF(AR12=6,"金",IF(AR12=0,"","土")))))))</f>
        <v/>
      </c>
      <c r="AS13" s="463" t="str">
        <f>IF(AS12=1,"日",IF(AS12=2,"月",IF(AS12=3,"火",IF(AS12=4,"水",IF(AS12=5,"木",IF(AS12=6,"金",IF(AS12=0,"","土")))))))</f>
        <v/>
      </c>
      <c r="AT13" s="465" t="str">
        <f>IF(AT12=1,"日",IF(AT12=2,"月",IF(AT12=3,"火",IF(AT12=4,"水",IF(AT12=5,"木",IF(AT12=6,"金",IF(AT12=0,"","土")))))))</f>
        <v/>
      </c>
      <c r="AU13" s="2488"/>
      <c r="AV13" s="2489"/>
      <c r="AW13" s="2488"/>
      <c r="AX13" s="2489"/>
      <c r="AY13" s="2491"/>
      <c r="AZ13" s="2491"/>
      <c r="BA13" s="2491"/>
      <c r="BB13" s="2491"/>
      <c r="BC13" s="2491"/>
      <c r="BD13" s="2491"/>
    </row>
    <row r="14" spans="1:57" ht="39.950000000000003" customHeight="1" x14ac:dyDescent="0.15">
      <c r="A14" s="452"/>
      <c r="B14" s="466">
        <v>1</v>
      </c>
      <c r="C14" s="2513"/>
      <c r="D14" s="2514"/>
      <c r="E14" s="2192"/>
      <c r="F14" s="2515"/>
      <c r="G14" s="2435"/>
      <c r="H14" s="2516"/>
      <c r="I14" s="2516"/>
      <c r="J14" s="2516"/>
      <c r="K14" s="2517"/>
      <c r="L14" s="2518"/>
      <c r="M14" s="2519"/>
      <c r="N14" s="2519"/>
      <c r="O14" s="2520"/>
      <c r="P14" s="467"/>
      <c r="Q14" s="468"/>
      <c r="R14" s="468"/>
      <c r="S14" s="468"/>
      <c r="T14" s="468"/>
      <c r="U14" s="468"/>
      <c r="V14" s="469"/>
      <c r="W14" s="467"/>
      <c r="X14" s="468"/>
      <c r="Y14" s="468"/>
      <c r="Z14" s="468"/>
      <c r="AA14" s="468"/>
      <c r="AB14" s="468"/>
      <c r="AC14" s="469"/>
      <c r="AD14" s="467"/>
      <c r="AE14" s="468"/>
      <c r="AF14" s="468"/>
      <c r="AG14" s="468"/>
      <c r="AH14" s="468"/>
      <c r="AI14" s="468"/>
      <c r="AJ14" s="469"/>
      <c r="AK14" s="467"/>
      <c r="AL14" s="468"/>
      <c r="AM14" s="468"/>
      <c r="AN14" s="468"/>
      <c r="AO14" s="468"/>
      <c r="AP14" s="468"/>
      <c r="AQ14" s="469"/>
      <c r="AR14" s="467"/>
      <c r="AS14" s="468"/>
      <c r="AT14" s="469"/>
      <c r="AU14" s="2521">
        <f>IF($AZ$3="４週",SUM(P14:AQ14),IF($AZ$3="暦月",SUM(P14:AT14),""))</f>
        <v>0</v>
      </c>
      <c r="AV14" s="2522"/>
      <c r="AW14" s="2523">
        <f t="shared" ref="AW14:AW31" si="1">IF($AZ$3="４週",AU14/4,IF($AZ$3="暦月",AU14/($AZ$7/7),""))</f>
        <v>0</v>
      </c>
      <c r="AX14" s="2524"/>
      <c r="AY14" s="2495"/>
      <c r="AZ14" s="2496"/>
      <c r="BA14" s="2496"/>
      <c r="BB14" s="2496"/>
      <c r="BC14" s="2496"/>
      <c r="BD14" s="2497"/>
    </row>
    <row r="15" spans="1:57" ht="39.950000000000003" customHeight="1" x14ac:dyDescent="0.15">
      <c r="A15" s="452"/>
      <c r="B15" s="470">
        <f t="shared" ref="B15:B31" si="2">B14+1</f>
        <v>2</v>
      </c>
      <c r="C15" s="2498"/>
      <c r="D15" s="2499"/>
      <c r="E15" s="2257"/>
      <c r="F15" s="2500"/>
      <c r="G15" s="2441"/>
      <c r="H15" s="2501"/>
      <c r="I15" s="2501"/>
      <c r="J15" s="2501"/>
      <c r="K15" s="2502"/>
      <c r="L15" s="2503"/>
      <c r="M15" s="2504"/>
      <c r="N15" s="2504"/>
      <c r="O15" s="2505"/>
      <c r="P15" s="471"/>
      <c r="Q15" s="472"/>
      <c r="R15" s="472"/>
      <c r="S15" s="472"/>
      <c r="T15" s="472"/>
      <c r="U15" s="472"/>
      <c r="V15" s="473"/>
      <c r="W15" s="471"/>
      <c r="X15" s="472"/>
      <c r="Y15" s="472"/>
      <c r="Z15" s="472"/>
      <c r="AA15" s="472"/>
      <c r="AB15" s="472"/>
      <c r="AC15" s="473"/>
      <c r="AD15" s="471"/>
      <c r="AE15" s="472"/>
      <c r="AF15" s="472"/>
      <c r="AG15" s="472"/>
      <c r="AH15" s="472"/>
      <c r="AI15" s="472"/>
      <c r="AJ15" s="473"/>
      <c r="AK15" s="471"/>
      <c r="AL15" s="472"/>
      <c r="AM15" s="472"/>
      <c r="AN15" s="472"/>
      <c r="AO15" s="472"/>
      <c r="AP15" s="472"/>
      <c r="AQ15" s="473"/>
      <c r="AR15" s="471"/>
      <c r="AS15" s="472"/>
      <c r="AT15" s="473"/>
      <c r="AU15" s="2506">
        <f>IF($AZ$3="４週",SUM(P15:AQ15),IF($AZ$3="暦月",SUM(P15:AT15),""))</f>
        <v>0</v>
      </c>
      <c r="AV15" s="2507"/>
      <c r="AW15" s="2508">
        <f t="shared" si="1"/>
        <v>0</v>
      </c>
      <c r="AX15" s="2509"/>
      <c r="AY15" s="2510"/>
      <c r="AZ15" s="2511"/>
      <c r="BA15" s="2511"/>
      <c r="BB15" s="2511"/>
      <c r="BC15" s="2511"/>
      <c r="BD15" s="2512"/>
    </row>
    <row r="16" spans="1:57" ht="39.950000000000003" customHeight="1" x14ac:dyDescent="0.15">
      <c r="A16" s="452"/>
      <c r="B16" s="470">
        <f t="shared" si="2"/>
        <v>3</v>
      </c>
      <c r="C16" s="2498"/>
      <c r="D16" s="2499"/>
      <c r="E16" s="2257"/>
      <c r="F16" s="2500"/>
      <c r="G16" s="2441"/>
      <c r="H16" s="2501"/>
      <c r="I16" s="2501"/>
      <c r="J16" s="2501"/>
      <c r="K16" s="2502"/>
      <c r="L16" s="2503"/>
      <c r="M16" s="2504"/>
      <c r="N16" s="2504"/>
      <c r="O16" s="2505"/>
      <c r="P16" s="471"/>
      <c r="Q16" s="472"/>
      <c r="R16" s="472"/>
      <c r="S16" s="472"/>
      <c r="T16" s="472"/>
      <c r="U16" s="472"/>
      <c r="V16" s="473"/>
      <c r="W16" s="471"/>
      <c r="X16" s="472"/>
      <c r="Y16" s="472"/>
      <c r="Z16" s="472"/>
      <c r="AA16" s="472"/>
      <c r="AB16" s="472"/>
      <c r="AC16" s="473"/>
      <c r="AD16" s="471"/>
      <c r="AE16" s="472"/>
      <c r="AF16" s="472"/>
      <c r="AG16" s="472"/>
      <c r="AH16" s="472"/>
      <c r="AI16" s="472"/>
      <c r="AJ16" s="473"/>
      <c r="AK16" s="471"/>
      <c r="AL16" s="472"/>
      <c r="AM16" s="472"/>
      <c r="AN16" s="472"/>
      <c r="AO16" s="472"/>
      <c r="AP16" s="472"/>
      <c r="AQ16" s="473"/>
      <c r="AR16" s="471"/>
      <c r="AS16" s="472"/>
      <c r="AT16" s="473"/>
      <c r="AU16" s="2506">
        <f>IF($AZ$3="４週",SUM(P16:AQ16),IF($AZ$3="暦月",SUM(P16:AT16),""))</f>
        <v>0</v>
      </c>
      <c r="AV16" s="2507"/>
      <c r="AW16" s="2508">
        <f t="shared" si="1"/>
        <v>0</v>
      </c>
      <c r="AX16" s="2509"/>
      <c r="AY16" s="2510"/>
      <c r="AZ16" s="2511"/>
      <c r="BA16" s="2511"/>
      <c r="BB16" s="2511"/>
      <c r="BC16" s="2511"/>
      <c r="BD16" s="2512"/>
    </row>
    <row r="17" spans="1:56" ht="39.950000000000003" customHeight="1" x14ac:dyDescent="0.15">
      <c r="A17" s="452"/>
      <c r="B17" s="470">
        <f t="shared" si="2"/>
        <v>4</v>
      </c>
      <c r="C17" s="2498"/>
      <c r="D17" s="2499"/>
      <c r="E17" s="2257"/>
      <c r="F17" s="2500"/>
      <c r="G17" s="2441"/>
      <c r="H17" s="2501"/>
      <c r="I17" s="2501"/>
      <c r="J17" s="2501"/>
      <c r="K17" s="2502"/>
      <c r="L17" s="2503"/>
      <c r="M17" s="2504"/>
      <c r="N17" s="2504"/>
      <c r="O17" s="2505"/>
      <c r="P17" s="471"/>
      <c r="Q17" s="472"/>
      <c r="R17" s="472"/>
      <c r="S17" s="472"/>
      <c r="T17" s="472"/>
      <c r="U17" s="472"/>
      <c r="V17" s="473"/>
      <c r="W17" s="471"/>
      <c r="X17" s="472"/>
      <c r="Y17" s="472"/>
      <c r="Z17" s="472"/>
      <c r="AA17" s="472"/>
      <c r="AB17" s="472"/>
      <c r="AC17" s="473"/>
      <c r="AD17" s="471"/>
      <c r="AE17" s="472"/>
      <c r="AF17" s="472"/>
      <c r="AG17" s="472"/>
      <c r="AH17" s="472"/>
      <c r="AI17" s="472"/>
      <c r="AJ17" s="473"/>
      <c r="AK17" s="471"/>
      <c r="AL17" s="472"/>
      <c r="AM17" s="472"/>
      <c r="AN17" s="472"/>
      <c r="AO17" s="472"/>
      <c r="AP17" s="472"/>
      <c r="AQ17" s="473"/>
      <c r="AR17" s="471"/>
      <c r="AS17" s="472"/>
      <c r="AT17" s="473"/>
      <c r="AU17" s="2506">
        <f>IF($AZ$3="４週",SUM(P17:AQ17),IF($AZ$3="暦月",SUM(P17:AT17),""))</f>
        <v>0</v>
      </c>
      <c r="AV17" s="2507"/>
      <c r="AW17" s="2508">
        <f t="shared" si="1"/>
        <v>0</v>
      </c>
      <c r="AX17" s="2509"/>
      <c r="AY17" s="2510"/>
      <c r="AZ17" s="2511"/>
      <c r="BA17" s="2511"/>
      <c r="BB17" s="2511"/>
      <c r="BC17" s="2511"/>
      <c r="BD17" s="2512"/>
    </row>
    <row r="18" spans="1:56" ht="39.950000000000003" customHeight="1" x14ac:dyDescent="0.15">
      <c r="A18" s="452"/>
      <c r="B18" s="470">
        <f t="shared" si="2"/>
        <v>5</v>
      </c>
      <c r="C18" s="2498"/>
      <c r="D18" s="2499"/>
      <c r="E18" s="2257"/>
      <c r="F18" s="2500"/>
      <c r="G18" s="2441"/>
      <c r="H18" s="2501"/>
      <c r="I18" s="2501"/>
      <c r="J18" s="2501"/>
      <c r="K18" s="2502"/>
      <c r="L18" s="2503"/>
      <c r="M18" s="2504"/>
      <c r="N18" s="2504"/>
      <c r="O18" s="2505"/>
      <c r="P18" s="471"/>
      <c r="Q18" s="472"/>
      <c r="R18" s="472"/>
      <c r="S18" s="472"/>
      <c r="T18" s="472"/>
      <c r="U18" s="472"/>
      <c r="V18" s="473"/>
      <c r="W18" s="471"/>
      <c r="X18" s="472"/>
      <c r="Y18" s="472"/>
      <c r="Z18" s="472"/>
      <c r="AA18" s="472"/>
      <c r="AB18" s="472"/>
      <c r="AC18" s="473"/>
      <c r="AD18" s="471"/>
      <c r="AE18" s="472"/>
      <c r="AF18" s="472"/>
      <c r="AG18" s="472"/>
      <c r="AH18" s="472"/>
      <c r="AI18" s="472"/>
      <c r="AJ18" s="473"/>
      <c r="AK18" s="471"/>
      <c r="AL18" s="472"/>
      <c r="AM18" s="472"/>
      <c r="AN18" s="472"/>
      <c r="AO18" s="472"/>
      <c r="AP18" s="472"/>
      <c r="AQ18" s="473"/>
      <c r="AR18" s="471"/>
      <c r="AS18" s="472"/>
      <c r="AT18" s="473"/>
      <c r="AU18" s="2506">
        <f t="shared" ref="AU18:AU31" si="3">IF($AZ$3="４週",SUM(P18:AQ18),IF($AZ$3="暦月",SUM(P18:AT18),""))</f>
        <v>0</v>
      </c>
      <c r="AV18" s="2507"/>
      <c r="AW18" s="2508">
        <f t="shared" si="1"/>
        <v>0</v>
      </c>
      <c r="AX18" s="2509"/>
      <c r="AY18" s="2510"/>
      <c r="AZ18" s="2511"/>
      <c r="BA18" s="2511"/>
      <c r="BB18" s="2511"/>
      <c r="BC18" s="2511"/>
      <c r="BD18" s="2512"/>
    </row>
    <row r="19" spans="1:56" ht="39.950000000000003" customHeight="1" x14ac:dyDescent="0.15">
      <c r="A19" s="452"/>
      <c r="B19" s="470">
        <f t="shared" si="2"/>
        <v>6</v>
      </c>
      <c r="C19" s="2498"/>
      <c r="D19" s="2499"/>
      <c r="E19" s="2257"/>
      <c r="F19" s="2500"/>
      <c r="G19" s="2441"/>
      <c r="H19" s="2501"/>
      <c r="I19" s="2501"/>
      <c r="J19" s="2501"/>
      <c r="K19" s="2502"/>
      <c r="L19" s="2503"/>
      <c r="M19" s="2504"/>
      <c r="N19" s="2504"/>
      <c r="O19" s="2505"/>
      <c r="P19" s="471"/>
      <c r="Q19" s="472"/>
      <c r="R19" s="472"/>
      <c r="S19" s="472"/>
      <c r="T19" s="472"/>
      <c r="U19" s="472"/>
      <c r="V19" s="473"/>
      <c r="W19" s="471"/>
      <c r="X19" s="472"/>
      <c r="Y19" s="472"/>
      <c r="Z19" s="472"/>
      <c r="AA19" s="472"/>
      <c r="AB19" s="472"/>
      <c r="AC19" s="473"/>
      <c r="AD19" s="471"/>
      <c r="AE19" s="472"/>
      <c r="AF19" s="472"/>
      <c r="AG19" s="472"/>
      <c r="AH19" s="472"/>
      <c r="AI19" s="472"/>
      <c r="AJ19" s="473"/>
      <c r="AK19" s="471"/>
      <c r="AL19" s="472"/>
      <c r="AM19" s="472"/>
      <c r="AN19" s="472"/>
      <c r="AO19" s="472"/>
      <c r="AP19" s="472"/>
      <c r="AQ19" s="473"/>
      <c r="AR19" s="471"/>
      <c r="AS19" s="472"/>
      <c r="AT19" s="473"/>
      <c r="AU19" s="2506">
        <f t="shared" si="3"/>
        <v>0</v>
      </c>
      <c r="AV19" s="2507"/>
      <c r="AW19" s="2508">
        <f t="shared" si="1"/>
        <v>0</v>
      </c>
      <c r="AX19" s="2509"/>
      <c r="AY19" s="2510"/>
      <c r="AZ19" s="2511"/>
      <c r="BA19" s="2511"/>
      <c r="BB19" s="2511"/>
      <c r="BC19" s="2511"/>
      <c r="BD19" s="2512"/>
    </row>
    <row r="20" spans="1:56" ht="39.950000000000003" customHeight="1" x14ac:dyDescent="0.15">
      <c r="A20" s="452"/>
      <c r="B20" s="470">
        <f t="shared" si="2"/>
        <v>7</v>
      </c>
      <c r="C20" s="2498"/>
      <c r="D20" s="2499"/>
      <c r="E20" s="2257"/>
      <c r="F20" s="2500"/>
      <c r="G20" s="2441"/>
      <c r="H20" s="2501"/>
      <c r="I20" s="2501"/>
      <c r="J20" s="2501"/>
      <c r="K20" s="2502"/>
      <c r="L20" s="2503"/>
      <c r="M20" s="2504"/>
      <c r="N20" s="2504"/>
      <c r="O20" s="2505"/>
      <c r="P20" s="471"/>
      <c r="Q20" s="472"/>
      <c r="R20" s="472"/>
      <c r="S20" s="472"/>
      <c r="T20" s="472"/>
      <c r="U20" s="472"/>
      <c r="V20" s="473"/>
      <c r="W20" s="471"/>
      <c r="X20" s="472"/>
      <c r="Y20" s="472"/>
      <c r="Z20" s="472"/>
      <c r="AA20" s="472"/>
      <c r="AB20" s="472"/>
      <c r="AC20" s="473"/>
      <c r="AD20" s="471"/>
      <c r="AE20" s="472"/>
      <c r="AF20" s="472"/>
      <c r="AG20" s="472"/>
      <c r="AH20" s="472"/>
      <c r="AI20" s="472"/>
      <c r="AJ20" s="473"/>
      <c r="AK20" s="471"/>
      <c r="AL20" s="472"/>
      <c r="AM20" s="472"/>
      <c r="AN20" s="472"/>
      <c r="AO20" s="472"/>
      <c r="AP20" s="472"/>
      <c r="AQ20" s="473"/>
      <c r="AR20" s="471"/>
      <c r="AS20" s="472"/>
      <c r="AT20" s="473"/>
      <c r="AU20" s="2506">
        <f>IF($AZ$3="４週",SUM(P20:AQ20),IF($AZ$3="暦月",SUM(P20:AT20),""))</f>
        <v>0</v>
      </c>
      <c r="AV20" s="2507"/>
      <c r="AW20" s="2508">
        <f t="shared" si="1"/>
        <v>0</v>
      </c>
      <c r="AX20" s="2509"/>
      <c r="AY20" s="2510"/>
      <c r="AZ20" s="2511"/>
      <c r="BA20" s="2511"/>
      <c r="BB20" s="2511"/>
      <c r="BC20" s="2511"/>
      <c r="BD20" s="2512"/>
    </row>
    <row r="21" spans="1:56" ht="39.950000000000003" customHeight="1" x14ac:dyDescent="0.15">
      <c r="A21" s="452"/>
      <c r="B21" s="470">
        <f t="shared" si="2"/>
        <v>8</v>
      </c>
      <c r="C21" s="2498"/>
      <c r="D21" s="2499"/>
      <c r="E21" s="2257"/>
      <c r="F21" s="2500"/>
      <c r="G21" s="2441"/>
      <c r="H21" s="2501"/>
      <c r="I21" s="2501"/>
      <c r="J21" s="2501"/>
      <c r="K21" s="2502"/>
      <c r="L21" s="2503"/>
      <c r="M21" s="2504"/>
      <c r="N21" s="2504"/>
      <c r="O21" s="2505"/>
      <c r="P21" s="471"/>
      <c r="Q21" s="472"/>
      <c r="R21" s="472"/>
      <c r="S21" s="472"/>
      <c r="T21" s="472"/>
      <c r="U21" s="472"/>
      <c r="V21" s="473"/>
      <c r="W21" s="471"/>
      <c r="X21" s="472"/>
      <c r="Y21" s="472"/>
      <c r="Z21" s="472"/>
      <c r="AA21" s="472"/>
      <c r="AB21" s="472"/>
      <c r="AC21" s="473"/>
      <c r="AD21" s="471"/>
      <c r="AE21" s="472"/>
      <c r="AF21" s="472"/>
      <c r="AG21" s="472"/>
      <c r="AH21" s="472"/>
      <c r="AI21" s="472"/>
      <c r="AJ21" s="473"/>
      <c r="AK21" s="471"/>
      <c r="AL21" s="472"/>
      <c r="AM21" s="472"/>
      <c r="AN21" s="472"/>
      <c r="AO21" s="472"/>
      <c r="AP21" s="472"/>
      <c r="AQ21" s="473"/>
      <c r="AR21" s="471"/>
      <c r="AS21" s="472"/>
      <c r="AT21" s="473"/>
      <c r="AU21" s="2506">
        <f t="shared" si="3"/>
        <v>0</v>
      </c>
      <c r="AV21" s="2507"/>
      <c r="AW21" s="2508">
        <f t="shared" si="1"/>
        <v>0</v>
      </c>
      <c r="AX21" s="2509"/>
      <c r="AY21" s="2510"/>
      <c r="AZ21" s="2511"/>
      <c r="BA21" s="2511"/>
      <c r="BB21" s="2511"/>
      <c r="BC21" s="2511"/>
      <c r="BD21" s="2512"/>
    </row>
    <row r="22" spans="1:56" ht="39.950000000000003" customHeight="1" x14ac:dyDescent="0.15">
      <c r="A22" s="452"/>
      <c r="B22" s="470">
        <f t="shared" si="2"/>
        <v>9</v>
      </c>
      <c r="C22" s="2498"/>
      <c r="D22" s="2499"/>
      <c r="E22" s="2257"/>
      <c r="F22" s="2500"/>
      <c r="G22" s="2441"/>
      <c r="H22" s="2501"/>
      <c r="I22" s="2501"/>
      <c r="J22" s="2501"/>
      <c r="K22" s="2502"/>
      <c r="L22" s="2503"/>
      <c r="M22" s="2504"/>
      <c r="N22" s="2504"/>
      <c r="O22" s="2505"/>
      <c r="P22" s="471"/>
      <c r="Q22" s="472"/>
      <c r="R22" s="472"/>
      <c r="S22" s="472"/>
      <c r="T22" s="472"/>
      <c r="U22" s="472"/>
      <c r="V22" s="473"/>
      <c r="W22" s="471"/>
      <c r="X22" s="472"/>
      <c r="Y22" s="472"/>
      <c r="Z22" s="472"/>
      <c r="AA22" s="472"/>
      <c r="AB22" s="472"/>
      <c r="AC22" s="473"/>
      <c r="AD22" s="471"/>
      <c r="AE22" s="472"/>
      <c r="AF22" s="472"/>
      <c r="AG22" s="472"/>
      <c r="AH22" s="472"/>
      <c r="AI22" s="472"/>
      <c r="AJ22" s="473"/>
      <c r="AK22" s="471"/>
      <c r="AL22" s="472"/>
      <c r="AM22" s="472"/>
      <c r="AN22" s="472"/>
      <c r="AO22" s="472"/>
      <c r="AP22" s="472"/>
      <c r="AQ22" s="473"/>
      <c r="AR22" s="471"/>
      <c r="AS22" s="472"/>
      <c r="AT22" s="473"/>
      <c r="AU22" s="2506">
        <f t="shared" si="3"/>
        <v>0</v>
      </c>
      <c r="AV22" s="2507"/>
      <c r="AW22" s="2508">
        <f t="shared" si="1"/>
        <v>0</v>
      </c>
      <c r="AX22" s="2509"/>
      <c r="AY22" s="2510"/>
      <c r="AZ22" s="2511"/>
      <c r="BA22" s="2511"/>
      <c r="BB22" s="2511"/>
      <c r="BC22" s="2511"/>
      <c r="BD22" s="2512"/>
    </row>
    <row r="23" spans="1:56" ht="39.950000000000003" customHeight="1" x14ac:dyDescent="0.15">
      <c r="A23" s="452"/>
      <c r="B23" s="470">
        <f t="shared" si="2"/>
        <v>10</v>
      </c>
      <c r="C23" s="2498"/>
      <c r="D23" s="2499"/>
      <c r="E23" s="2257"/>
      <c r="F23" s="2500"/>
      <c r="G23" s="2441"/>
      <c r="H23" s="2501"/>
      <c r="I23" s="2501"/>
      <c r="J23" s="2501"/>
      <c r="K23" s="2502"/>
      <c r="L23" s="2503"/>
      <c r="M23" s="2504"/>
      <c r="N23" s="2504"/>
      <c r="O23" s="2505"/>
      <c r="P23" s="471"/>
      <c r="Q23" s="472"/>
      <c r="R23" s="472"/>
      <c r="S23" s="472"/>
      <c r="T23" s="472"/>
      <c r="U23" s="472"/>
      <c r="V23" s="473"/>
      <c r="W23" s="471"/>
      <c r="X23" s="472"/>
      <c r="Y23" s="472"/>
      <c r="Z23" s="472"/>
      <c r="AA23" s="472"/>
      <c r="AB23" s="472"/>
      <c r="AC23" s="473"/>
      <c r="AD23" s="471"/>
      <c r="AE23" s="472"/>
      <c r="AF23" s="472"/>
      <c r="AG23" s="472"/>
      <c r="AH23" s="472"/>
      <c r="AI23" s="472"/>
      <c r="AJ23" s="473"/>
      <c r="AK23" s="471"/>
      <c r="AL23" s="472"/>
      <c r="AM23" s="472"/>
      <c r="AN23" s="472"/>
      <c r="AO23" s="472"/>
      <c r="AP23" s="472"/>
      <c r="AQ23" s="473"/>
      <c r="AR23" s="471"/>
      <c r="AS23" s="472"/>
      <c r="AT23" s="473"/>
      <c r="AU23" s="2506">
        <f t="shared" si="3"/>
        <v>0</v>
      </c>
      <c r="AV23" s="2507"/>
      <c r="AW23" s="2508">
        <f t="shared" si="1"/>
        <v>0</v>
      </c>
      <c r="AX23" s="2509"/>
      <c r="AY23" s="2510"/>
      <c r="AZ23" s="2511"/>
      <c r="BA23" s="2511"/>
      <c r="BB23" s="2511"/>
      <c r="BC23" s="2511"/>
      <c r="BD23" s="2512"/>
    </row>
    <row r="24" spans="1:56" ht="39.950000000000003" customHeight="1" x14ac:dyDescent="0.15">
      <c r="A24" s="452"/>
      <c r="B24" s="470">
        <f t="shared" si="2"/>
        <v>11</v>
      </c>
      <c r="C24" s="2498"/>
      <c r="D24" s="2499"/>
      <c r="E24" s="2257"/>
      <c r="F24" s="2500"/>
      <c r="G24" s="2441"/>
      <c r="H24" s="2501"/>
      <c r="I24" s="2501"/>
      <c r="J24" s="2501"/>
      <c r="K24" s="2502"/>
      <c r="L24" s="2503"/>
      <c r="M24" s="2504"/>
      <c r="N24" s="2504"/>
      <c r="O24" s="2505"/>
      <c r="P24" s="471"/>
      <c r="Q24" s="472"/>
      <c r="R24" s="472"/>
      <c r="S24" s="472"/>
      <c r="T24" s="472"/>
      <c r="U24" s="472"/>
      <c r="V24" s="473"/>
      <c r="W24" s="471"/>
      <c r="X24" s="472"/>
      <c r="Y24" s="472"/>
      <c r="Z24" s="472"/>
      <c r="AA24" s="472"/>
      <c r="AB24" s="472"/>
      <c r="AC24" s="473"/>
      <c r="AD24" s="471"/>
      <c r="AE24" s="472"/>
      <c r="AF24" s="472"/>
      <c r="AG24" s="472"/>
      <c r="AH24" s="472"/>
      <c r="AI24" s="472"/>
      <c r="AJ24" s="473"/>
      <c r="AK24" s="471"/>
      <c r="AL24" s="472"/>
      <c r="AM24" s="472"/>
      <c r="AN24" s="472"/>
      <c r="AO24" s="472"/>
      <c r="AP24" s="472"/>
      <c r="AQ24" s="473"/>
      <c r="AR24" s="471"/>
      <c r="AS24" s="472"/>
      <c r="AT24" s="473"/>
      <c r="AU24" s="2506">
        <f t="shared" si="3"/>
        <v>0</v>
      </c>
      <c r="AV24" s="2507"/>
      <c r="AW24" s="2508">
        <f t="shared" si="1"/>
        <v>0</v>
      </c>
      <c r="AX24" s="2509"/>
      <c r="AY24" s="2510"/>
      <c r="AZ24" s="2511"/>
      <c r="BA24" s="2511"/>
      <c r="BB24" s="2511"/>
      <c r="BC24" s="2511"/>
      <c r="BD24" s="2512"/>
    </row>
    <row r="25" spans="1:56" ht="39.950000000000003" customHeight="1" x14ac:dyDescent="0.15">
      <c r="A25" s="452"/>
      <c r="B25" s="470">
        <f t="shared" si="2"/>
        <v>12</v>
      </c>
      <c r="C25" s="2498"/>
      <c r="D25" s="2499"/>
      <c r="E25" s="2257"/>
      <c r="F25" s="2500"/>
      <c r="G25" s="2441"/>
      <c r="H25" s="2501"/>
      <c r="I25" s="2501"/>
      <c r="J25" s="2501"/>
      <c r="K25" s="2502"/>
      <c r="L25" s="2503"/>
      <c r="M25" s="2504"/>
      <c r="N25" s="2504"/>
      <c r="O25" s="2505"/>
      <c r="P25" s="471"/>
      <c r="Q25" s="472"/>
      <c r="R25" s="472"/>
      <c r="S25" s="472"/>
      <c r="T25" s="472"/>
      <c r="U25" s="472"/>
      <c r="V25" s="473"/>
      <c r="W25" s="471"/>
      <c r="X25" s="472"/>
      <c r="Y25" s="472"/>
      <c r="Z25" s="472"/>
      <c r="AA25" s="472"/>
      <c r="AB25" s="472"/>
      <c r="AC25" s="473"/>
      <c r="AD25" s="471"/>
      <c r="AE25" s="472"/>
      <c r="AF25" s="472"/>
      <c r="AG25" s="472"/>
      <c r="AH25" s="472"/>
      <c r="AI25" s="472"/>
      <c r="AJ25" s="473"/>
      <c r="AK25" s="471"/>
      <c r="AL25" s="472"/>
      <c r="AM25" s="472"/>
      <c r="AN25" s="472"/>
      <c r="AO25" s="472"/>
      <c r="AP25" s="472"/>
      <c r="AQ25" s="473"/>
      <c r="AR25" s="471"/>
      <c r="AS25" s="472"/>
      <c r="AT25" s="473"/>
      <c r="AU25" s="2506">
        <f t="shared" si="3"/>
        <v>0</v>
      </c>
      <c r="AV25" s="2507"/>
      <c r="AW25" s="2508">
        <f t="shared" si="1"/>
        <v>0</v>
      </c>
      <c r="AX25" s="2509"/>
      <c r="AY25" s="2510"/>
      <c r="AZ25" s="2511"/>
      <c r="BA25" s="2511"/>
      <c r="BB25" s="2511"/>
      <c r="BC25" s="2511"/>
      <c r="BD25" s="2512"/>
    </row>
    <row r="26" spans="1:56" ht="39.950000000000003" customHeight="1" x14ac:dyDescent="0.15">
      <c r="A26" s="452"/>
      <c r="B26" s="470">
        <f t="shared" si="2"/>
        <v>13</v>
      </c>
      <c r="C26" s="2498"/>
      <c r="D26" s="2499"/>
      <c r="E26" s="2257"/>
      <c r="F26" s="2500"/>
      <c r="G26" s="2441"/>
      <c r="H26" s="2501"/>
      <c r="I26" s="2501"/>
      <c r="J26" s="2501"/>
      <c r="K26" s="2502"/>
      <c r="L26" s="2503"/>
      <c r="M26" s="2504"/>
      <c r="N26" s="2504"/>
      <c r="O26" s="2505"/>
      <c r="P26" s="471"/>
      <c r="Q26" s="472"/>
      <c r="R26" s="472"/>
      <c r="S26" s="472"/>
      <c r="T26" s="472"/>
      <c r="U26" s="472"/>
      <c r="V26" s="473"/>
      <c r="W26" s="471"/>
      <c r="X26" s="472"/>
      <c r="Y26" s="472"/>
      <c r="Z26" s="472"/>
      <c r="AA26" s="472"/>
      <c r="AB26" s="472"/>
      <c r="AC26" s="473"/>
      <c r="AD26" s="471"/>
      <c r="AE26" s="472"/>
      <c r="AF26" s="472"/>
      <c r="AG26" s="472"/>
      <c r="AH26" s="472"/>
      <c r="AI26" s="472"/>
      <c r="AJ26" s="473"/>
      <c r="AK26" s="471"/>
      <c r="AL26" s="472"/>
      <c r="AM26" s="472"/>
      <c r="AN26" s="472"/>
      <c r="AO26" s="472"/>
      <c r="AP26" s="472"/>
      <c r="AQ26" s="473"/>
      <c r="AR26" s="471"/>
      <c r="AS26" s="472"/>
      <c r="AT26" s="473"/>
      <c r="AU26" s="2506">
        <f t="shared" si="3"/>
        <v>0</v>
      </c>
      <c r="AV26" s="2507"/>
      <c r="AW26" s="2508">
        <f t="shared" si="1"/>
        <v>0</v>
      </c>
      <c r="AX26" s="2509"/>
      <c r="AY26" s="2510"/>
      <c r="AZ26" s="2511"/>
      <c r="BA26" s="2511"/>
      <c r="BB26" s="2511"/>
      <c r="BC26" s="2511"/>
      <c r="BD26" s="2512"/>
    </row>
    <row r="27" spans="1:56" ht="39.950000000000003" customHeight="1" x14ac:dyDescent="0.15">
      <c r="A27" s="452"/>
      <c r="B27" s="470">
        <f t="shared" si="2"/>
        <v>14</v>
      </c>
      <c r="C27" s="2498"/>
      <c r="D27" s="2499"/>
      <c r="E27" s="2257"/>
      <c r="F27" s="2500"/>
      <c r="G27" s="2441"/>
      <c r="H27" s="2501"/>
      <c r="I27" s="2501"/>
      <c r="J27" s="2501"/>
      <c r="K27" s="2502"/>
      <c r="L27" s="2503"/>
      <c r="M27" s="2504"/>
      <c r="N27" s="2504"/>
      <c r="O27" s="2505"/>
      <c r="P27" s="471"/>
      <c r="Q27" s="472"/>
      <c r="R27" s="472"/>
      <c r="S27" s="472"/>
      <c r="T27" s="472"/>
      <c r="U27" s="472"/>
      <c r="V27" s="473"/>
      <c r="W27" s="471"/>
      <c r="X27" s="472"/>
      <c r="Y27" s="472"/>
      <c r="Z27" s="472"/>
      <c r="AA27" s="472"/>
      <c r="AB27" s="472"/>
      <c r="AC27" s="473"/>
      <c r="AD27" s="471"/>
      <c r="AE27" s="472"/>
      <c r="AF27" s="472"/>
      <c r="AG27" s="472"/>
      <c r="AH27" s="472"/>
      <c r="AI27" s="472"/>
      <c r="AJ27" s="473"/>
      <c r="AK27" s="471"/>
      <c r="AL27" s="472"/>
      <c r="AM27" s="472"/>
      <c r="AN27" s="472"/>
      <c r="AO27" s="472"/>
      <c r="AP27" s="472"/>
      <c r="AQ27" s="473"/>
      <c r="AR27" s="471"/>
      <c r="AS27" s="472"/>
      <c r="AT27" s="473"/>
      <c r="AU27" s="2506">
        <f t="shared" si="3"/>
        <v>0</v>
      </c>
      <c r="AV27" s="2507"/>
      <c r="AW27" s="2508">
        <f t="shared" si="1"/>
        <v>0</v>
      </c>
      <c r="AX27" s="2509"/>
      <c r="AY27" s="2510"/>
      <c r="AZ27" s="2511"/>
      <c r="BA27" s="2511"/>
      <c r="BB27" s="2511"/>
      <c r="BC27" s="2511"/>
      <c r="BD27" s="2512"/>
    </row>
    <row r="28" spans="1:56" ht="39.950000000000003" customHeight="1" x14ac:dyDescent="0.15">
      <c r="A28" s="452"/>
      <c r="B28" s="470">
        <f t="shared" si="2"/>
        <v>15</v>
      </c>
      <c r="C28" s="2498"/>
      <c r="D28" s="2499"/>
      <c r="E28" s="2257"/>
      <c r="F28" s="2500"/>
      <c r="G28" s="2441"/>
      <c r="H28" s="2501"/>
      <c r="I28" s="2501"/>
      <c r="J28" s="2501"/>
      <c r="K28" s="2502"/>
      <c r="L28" s="2503"/>
      <c r="M28" s="2504"/>
      <c r="N28" s="2504"/>
      <c r="O28" s="2505"/>
      <c r="P28" s="471"/>
      <c r="Q28" s="472"/>
      <c r="R28" s="472"/>
      <c r="S28" s="472"/>
      <c r="T28" s="472"/>
      <c r="U28" s="472"/>
      <c r="V28" s="473"/>
      <c r="W28" s="471"/>
      <c r="X28" s="472"/>
      <c r="Y28" s="472"/>
      <c r="Z28" s="472"/>
      <c r="AA28" s="472"/>
      <c r="AB28" s="472"/>
      <c r="AC28" s="473"/>
      <c r="AD28" s="471"/>
      <c r="AE28" s="472"/>
      <c r="AF28" s="472"/>
      <c r="AG28" s="472"/>
      <c r="AH28" s="472"/>
      <c r="AI28" s="472"/>
      <c r="AJ28" s="473"/>
      <c r="AK28" s="471"/>
      <c r="AL28" s="472"/>
      <c r="AM28" s="472"/>
      <c r="AN28" s="472"/>
      <c r="AO28" s="472"/>
      <c r="AP28" s="472"/>
      <c r="AQ28" s="473"/>
      <c r="AR28" s="471"/>
      <c r="AS28" s="472"/>
      <c r="AT28" s="473"/>
      <c r="AU28" s="2506">
        <f t="shared" si="3"/>
        <v>0</v>
      </c>
      <c r="AV28" s="2507"/>
      <c r="AW28" s="2508">
        <f t="shared" si="1"/>
        <v>0</v>
      </c>
      <c r="AX28" s="2509"/>
      <c r="AY28" s="2510"/>
      <c r="AZ28" s="2511"/>
      <c r="BA28" s="2511"/>
      <c r="BB28" s="2511"/>
      <c r="BC28" s="2511"/>
      <c r="BD28" s="2512"/>
    </row>
    <row r="29" spans="1:56" ht="39.950000000000003" customHeight="1" x14ac:dyDescent="0.15">
      <c r="A29" s="452"/>
      <c r="B29" s="470">
        <f t="shared" si="2"/>
        <v>16</v>
      </c>
      <c r="C29" s="2498"/>
      <c r="D29" s="2499"/>
      <c r="E29" s="2257"/>
      <c r="F29" s="2500"/>
      <c r="G29" s="2441"/>
      <c r="H29" s="2501"/>
      <c r="I29" s="2501"/>
      <c r="J29" s="2501"/>
      <c r="K29" s="2502"/>
      <c r="L29" s="2503"/>
      <c r="M29" s="2504"/>
      <c r="N29" s="2504"/>
      <c r="O29" s="2505"/>
      <c r="P29" s="471"/>
      <c r="Q29" s="472"/>
      <c r="R29" s="472"/>
      <c r="S29" s="472"/>
      <c r="T29" s="472"/>
      <c r="U29" s="472"/>
      <c r="V29" s="473"/>
      <c r="W29" s="471"/>
      <c r="X29" s="472"/>
      <c r="Y29" s="472"/>
      <c r="Z29" s="472"/>
      <c r="AA29" s="472"/>
      <c r="AB29" s="472"/>
      <c r="AC29" s="473"/>
      <c r="AD29" s="471"/>
      <c r="AE29" s="472"/>
      <c r="AF29" s="472"/>
      <c r="AG29" s="472"/>
      <c r="AH29" s="472"/>
      <c r="AI29" s="472"/>
      <c r="AJ29" s="473"/>
      <c r="AK29" s="471"/>
      <c r="AL29" s="472"/>
      <c r="AM29" s="472"/>
      <c r="AN29" s="472"/>
      <c r="AO29" s="472"/>
      <c r="AP29" s="472"/>
      <c r="AQ29" s="473"/>
      <c r="AR29" s="471"/>
      <c r="AS29" s="472"/>
      <c r="AT29" s="473"/>
      <c r="AU29" s="2506">
        <f t="shared" si="3"/>
        <v>0</v>
      </c>
      <c r="AV29" s="2507"/>
      <c r="AW29" s="2508">
        <f t="shared" si="1"/>
        <v>0</v>
      </c>
      <c r="AX29" s="2509"/>
      <c r="AY29" s="2510"/>
      <c r="AZ29" s="2511"/>
      <c r="BA29" s="2511"/>
      <c r="BB29" s="2511"/>
      <c r="BC29" s="2511"/>
      <c r="BD29" s="2512"/>
    </row>
    <row r="30" spans="1:56" ht="39.950000000000003" customHeight="1" x14ac:dyDescent="0.15">
      <c r="A30" s="452"/>
      <c r="B30" s="470">
        <f t="shared" si="2"/>
        <v>17</v>
      </c>
      <c r="C30" s="2498"/>
      <c r="D30" s="2499"/>
      <c r="E30" s="2257"/>
      <c r="F30" s="2500"/>
      <c r="G30" s="2441"/>
      <c r="H30" s="2501"/>
      <c r="I30" s="2501"/>
      <c r="J30" s="2501"/>
      <c r="K30" s="2502"/>
      <c r="L30" s="2503"/>
      <c r="M30" s="2504"/>
      <c r="N30" s="2504"/>
      <c r="O30" s="2505"/>
      <c r="P30" s="471"/>
      <c r="Q30" s="472"/>
      <c r="R30" s="472"/>
      <c r="S30" s="472"/>
      <c r="T30" s="472"/>
      <c r="U30" s="472"/>
      <c r="V30" s="473"/>
      <c r="W30" s="471"/>
      <c r="X30" s="472"/>
      <c r="Y30" s="472"/>
      <c r="Z30" s="472"/>
      <c r="AA30" s="472"/>
      <c r="AB30" s="472"/>
      <c r="AC30" s="473"/>
      <c r="AD30" s="471"/>
      <c r="AE30" s="472"/>
      <c r="AF30" s="472"/>
      <c r="AG30" s="472"/>
      <c r="AH30" s="472"/>
      <c r="AI30" s="472"/>
      <c r="AJ30" s="473"/>
      <c r="AK30" s="471"/>
      <c r="AL30" s="472"/>
      <c r="AM30" s="472"/>
      <c r="AN30" s="472"/>
      <c r="AO30" s="472"/>
      <c r="AP30" s="472"/>
      <c r="AQ30" s="473"/>
      <c r="AR30" s="471"/>
      <c r="AS30" s="472"/>
      <c r="AT30" s="473"/>
      <c r="AU30" s="2506">
        <f t="shared" si="3"/>
        <v>0</v>
      </c>
      <c r="AV30" s="2507"/>
      <c r="AW30" s="2508">
        <f t="shared" si="1"/>
        <v>0</v>
      </c>
      <c r="AX30" s="2509"/>
      <c r="AY30" s="2510"/>
      <c r="AZ30" s="2511"/>
      <c r="BA30" s="2511"/>
      <c r="BB30" s="2511"/>
      <c r="BC30" s="2511"/>
      <c r="BD30" s="2512"/>
    </row>
    <row r="31" spans="1:56" ht="39.950000000000003" customHeight="1" thickBot="1" x14ac:dyDescent="0.2">
      <c r="A31" s="452"/>
      <c r="B31" s="726">
        <f t="shared" si="2"/>
        <v>18</v>
      </c>
      <c r="C31" s="2525"/>
      <c r="D31" s="2526"/>
      <c r="E31" s="2527"/>
      <c r="F31" s="2528"/>
      <c r="G31" s="2529"/>
      <c r="H31" s="2530"/>
      <c r="I31" s="2530"/>
      <c r="J31" s="2530"/>
      <c r="K31" s="2531"/>
      <c r="L31" s="2532"/>
      <c r="M31" s="2533"/>
      <c r="N31" s="2533"/>
      <c r="O31" s="2534"/>
      <c r="P31" s="727"/>
      <c r="Q31" s="728"/>
      <c r="R31" s="728"/>
      <c r="S31" s="728"/>
      <c r="T31" s="728"/>
      <c r="U31" s="728"/>
      <c r="V31" s="729"/>
      <c r="W31" s="727"/>
      <c r="X31" s="728"/>
      <c r="Y31" s="728"/>
      <c r="Z31" s="728"/>
      <c r="AA31" s="728"/>
      <c r="AB31" s="728"/>
      <c r="AC31" s="729"/>
      <c r="AD31" s="727"/>
      <c r="AE31" s="728"/>
      <c r="AF31" s="728"/>
      <c r="AG31" s="728"/>
      <c r="AH31" s="728"/>
      <c r="AI31" s="728"/>
      <c r="AJ31" s="729"/>
      <c r="AK31" s="727"/>
      <c r="AL31" s="728"/>
      <c r="AM31" s="728"/>
      <c r="AN31" s="728"/>
      <c r="AO31" s="728"/>
      <c r="AP31" s="728"/>
      <c r="AQ31" s="729"/>
      <c r="AR31" s="727"/>
      <c r="AS31" s="728"/>
      <c r="AT31" s="729"/>
      <c r="AU31" s="2535">
        <f t="shared" si="3"/>
        <v>0</v>
      </c>
      <c r="AV31" s="2536"/>
      <c r="AW31" s="2537">
        <f t="shared" si="1"/>
        <v>0</v>
      </c>
      <c r="AX31" s="2538"/>
      <c r="AY31" s="2539"/>
      <c r="AZ31" s="2540"/>
      <c r="BA31" s="2540"/>
      <c r="BB31" s="2540"/>
      <c r="BC31" s="2540"/>
      <c r="BD31" s="2541"/>
    </row>
    <row r="32" spans="1:56" ht="20.25" customHeight="1" x14ac:dyDescent="0.15">
      <c r="A32" s="452"/>
      <c r="B32" s="474" t="s">
        <v>881</v>
      </c>
      <c r="C32" s="474"/>
      <c r="D32" s="474"/>
      <c r="E32" s="474"/>
      <c r="F32" s="474"/>
      <c r="G32" s="474"/>
      <c r="H32" s="474"/>
      <c r="I32" s="474"/>
      <c r="J32" s="474"/>
      <c r="K32" s="474"/>
      <c r="L32" s="475"/>
      <c r="M32" s="474"/>
      <c r="N32" s="474"/>
      <c r="O32" s="474"/>
      <c r="P32" s="474"/>
      <c r="Q32" s="474"/>
      <c r="R32" s="474"/>
      <c r="S32" s="474"/>
      <c r="T32" s="474" t="s">
        <v>691</v>
      </c>
      <c r="U32" s="474"/>
      <c r="V32" s="474"/>
      <c r="W32" s="474"/>
      <c r="X32" s="474"/>
      <c r="Y32" s="474"/>
      <c r="Z32" s="476"/>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c r="AX32" s="454"/>
      <c r="AY32" s="454"/>
      <c r="AZ32" s="454"/>
      <c r="BA32" s="454"/>
      <c r="BB32" s="454"/>
      <c r="BC32" s="454"/>
      <c r="BD32" s="454"/>
    </row>
    <row r="33" spans="1:56" ht="20.25" customHeight="1" x14ac:dyDescent="0.15">
      <c r="A33" s="452"/>
      <c r="B33" s="474"/>
      <c r="C33" s="2549" t="s">
        <v>692</v>
      </c>
      <c r="D33" s="2549"/>
      <c r="E33" s="2549" t="s">
        <v>693</v>
      </c>
      <c r="F33" s="2549"/>
      <c r="G33" s="2549"/>
      <c r="H33" s="2549"/>
      <c r="I33" s="474"/>
      <c r="J33" s="2551" t="s">
        <v>694</v>
      </c>
      <c r="K33" s="2551"/>
      <c r="L33" s="2551"/>
      <c r="M33" s="2551"/>
      <c r="N33" s="448"/>
      <c r="O33" s="448"/>
      <c r="P33" s="730" t="s">
        <v>695</v>
      </c>
      <c r="Q33" s="730"/>
      <c r="R33" s="474"/>
      <c r="S33" s="474"/>
      <c r="T33" s="2542" t="s">
        <v>696</v>
      </c>
      <c r="U33" s="2544"/>
      <c r="V33" s="2542" t="s">
        <v>697</v>
      </c>
      <c r="W33" s="2543"/>
      <c r="X33" s="2543"/>
      <c r="Y33" s="2544"/>
      <c r="Z33" s="476"/>
      <c r="AA33" s="454"/>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4"/>
      <c r="BA33" s="454"/>
      <c r="BB33" s="454"/>
      <c r="BC33" s="454"/>
      <c r="BD33" s="454"/>
    </row>
    <row r="34" spans="1:56" ht="20.25" customHeight="1" x14ac:dyDescent="0.15">
      <c r="A34" s="452"/>
      <c r="B34" s="474"/>
      <c r="C34" s="2550"/>
      <c r="D34" s="2550"/>
      <c r="E34" s="2550" t="s">
        <v>699</v>
      </c>
      <c r="F34" s="2550"/>
      <c r="G34" s="2550" t="s">
        <v>700</v>
      </c>
      <c r="H34" s="2550"/>
      <c r="I34" s="474"/>
      <c r="J34" s="2550" t="s">
        <v>699</v>
      </c>
      <c r="K34" s="2550"/>
      <c r="L34" s="2550" t="s">
        <v>700</v>
      </c>
      <c r="M34" s="2550"/>
      <c r="N34" s="448"/>
      <c r="O34" s="448"/>
      <c r="P34" s="730" t="s">
        <v>701</v>
      </c>
      <c r="Q34" s="730"/>
      <c r="R34" s="474"/>
      <c r="S34" s="474"/>
      <c r="T34" s="2542" t="s">
        <v>702</v>
      </c>
      <c r="U34" s="2544"/>
      <c r="V34" s="2542" t="s">
        <v>703</v>
      </c>
      <c r="W34" s="2543"/>
      <c r="X34" s="2543"/>
      <c r="Y34" s="2544"/>
      <c r="Z34" s="680"/>
      <c r="AA34" s="454"/>
      <c r="AB34" s="454"/>
      <c r="AC34" s="454"/>
      <c r="AD34" s="454"/>
      <c r="AE34" s="454"/>
      <c r="AF34" s="454"/>
      <c r="AG34" s="454"/>
      <c r="AH34" s="454"/>
      <c r="AI34" s="454"/>
      <c r="AJ34" s="454"/>
      <c r="AK34" s="454"/>
      <c r="AL34" s="454"/>
      <c r="AM34" s="454"/>
      <c r="AN34" s="454"/>
      <c r="AO34" s="454"/>
      <c r="AP34" s="454"/>
      <c r="AQ34" s="454"/>
      <c r="AR34" s="454"/>
      <c r="AS34" s="454"/>
      <c r="AT34" s="454"/>
      <c r="AU34" s="454"/>
      <c r="AV34" s="454"/>
      <c r="AW34" s="454"/>
      <c r="AX34" s="454"/>
      <c r="AY34" s="454"/>
      <c r="AZ34" s="454"/>
      <c r="BA34" s="454"/>
      <c r="BB34" s="454"/>
      <c r="BC34" s="454"/>
      <c r="BD34" s="454"/>
    </row>
    <row r="35" spans="1:56" ht="20.25" customHeight="1" x14ac:dyDescent="0.15">
      <c r="A35" s="452"/>
      <c r="B35" s="474"/>
      <c r="C35" s="2542" t="s">
        <v>702</v>
      </c>
      <c r="D35" s="2544"/>
      <c r="E35" s="2545">
        <f>SUMIFS($AU$14:$AV$31,$C$14:$D$31,"介護支援専門員",$E$14:$F$31,"A")</f>
        <v>0</v>
      </c>
      <c r="F35" s="2546"/>
      <c r="G35" s="2547">
        <f>SUMIFS($AW$14:$AX$31,$C$14:$D$31,"介護支援専門員",$E$14:$F$31,"A")</f>
        <v>0</v>
      </c>
      <c r="H35" s="2548"/>
      <c r="I35" s="731"/>
      <c r="J35" s="2391">
        <v>0</v>
      </c>
      <c r="K35" s="2392"/>
      <c r="L35" s="2391">
        <v>0</v>
      </c>
      <c r="M35" s="2392"/>
      <c r="N35" s="732"/>
      <c r="O35" s="732"/>
      <c r="P35" s="2391">
        <v>0</v>
      </c>
      <c r="Q35" s="2392"/>
      <c r="R35" s="474"/>
      <c r="S35" s="474"/>
      <c r="T35" s="2542" t="s">
        <v>704</v>
      </c>
      <c r="U35" s="2544"/>
      <c r="V35" s="2542" t="s">
        <v>705</v>
      </c>
      <c r="W35" s="2543"/>
      <c r="X35" s="2543"/>
      <c r="Y35" s="2544"/>
      <c r="Z35" s="681"/>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c r="AX35" s="454"/>
      <c r="AY35" s="454"/>
      <c r="AZ35" s="454"/>
      <c r="BA35" s="454"/>
      <c r="BB35" s="454"/>
      <c r="BC35" s="454"/>
      <c r="BD35" s="454"/>
    </row>
    <row r="36" spans="1:56" ht="20.25" customHeight="1" x14ac:dyDescent="0.15">
      <c r="A36" s="452"/>
      <c r="B36" s="474"/>
      <c r="C36" s="2542" t="s">
        <v>704</v>
      </c>
      <c r="D36" s="2544"/>
      <c r="E36" s="2545">
        <f>SUMIFS($AU$14:$AV$31,$C$14:$D$31,"介護支援専門員",$E$14:$F$31,"B")</f>
        <v>0</v>
      </c>
      <c r="F36" s="2546"/>
      <c r="G36" s="2547">
        <f>SUMIFS($AW$14:$AX$31,$C$14:$D$31,"介護支援専門員",$E$14:$F$31,"B")</f>
        <v>0</v>
      </c>
      <c r="H36" s="2548"/>
      <c r="I36" s="731"/>
      <c r="J36" s="2391">
        <v>0</v>
      </c>
      <c r="K36" s="2392"/>
      <c r="L36" s="2391">
        <v>0</v>
      </c>
      <c r="M36" s="2392"/>
      <c r="N36" s="732"/>
      <c r="O36" s="732"/>
      <c r="P36" s="2391">
        <v>0</v>
      </c>
      <c r="Q36" s="2392"/>
      <c r="R36" s="474"/>
      <c r="S36" s="474"/>
      <c r="T36" s="2542" t="s">
        <v>706</v>
      </c>
      <c r="U36" s="2544"/>
      <c r="V36" s="2542" t="s">
        <v>707</v>
      </c>
      <c r="W36" s="2543"/>
      <c r="X36" s="2543"/>
      <c r="Y36" s="2544"/>
      <c r="Z36" s="681"/>
      <c r="AA36" s="454"/>
      <c r="AB36" s="454"/>
      <c r="AC36" s="454"/>
      <c r="AD36" s="454"/>
      <c r="AE36" s="454"/>
      <c r="AF36" s="454"/>
      <c r="AG36" s="454"/>
      <c r="AH36" s="454"/>
      <c r="AI36" s="454"/>
      <c r="AJ36" s="454"/>
      <c r="AK36" s="454"/>
      <c r="AL36" s="454"/>
      <c r="AM36" s="454"/>
      <c r="AN36" s="454"/>
      <c r="AO36" s="454"/>
      <c r="AP36" s="454"/>
      <c r="AQ36" s="454"/>
      <c r="AR36" s="454"/>
      <c r="AS36" s="454"/>
      <c r="AT36" s="454"/>
      <c r="AU36" s="454"/>
      <c r="AV36" s="454"/>
      <c r="AW36" s="454"/>
      <c r="AX36" s="454"/>
      <c r="AY36" s="454"/>
      <c r="AZ36" s="454"/>
      <c r="BA36" s="454"/>
      <c r="BB36" s="454"/>
      <c r="BC36" s="454"/>
      <c r="BD36" s="454"/>
    </row>
    <row r="37" spans="1:56" ht="20.25" customHeight="1" x14ac:dyDescent="0.15">
      <c r="A37" s="452"/>
      <c r="B37" s="474"/>
      <c r="C37" s="2542" t="s">
        <v>706</v>
      </c>
      <c r="D37" s="2544"/>
      <c r="E37" s="2545">
        <f>SUMIFS($AU$14:$AV$31,$C$14:$D$31,"介護支援専門員",$E$14:$F$31,"C")</f>
        <v>0</v>
      </c>
      <c r="F37" s="2546"/>
      <c r="G37" s="2547">
        <f>SUMIFS($AW$14:$AX$31,$C$14:$D$31,"介護支援専門員",$E$14:$F$31,"C")</f>
        <v>0</v>
      </c>
      <c r="H37" s="2548"/>
      <c r="I37" s="731"/>
      <c r="J37" s="2391">
        <v>0</v>
      </c>
      <c r="K37" s="2392"/>
      <c r="L37" s="2552">
        <v>0</v>
      </c>
      <c r="M37" s="2553"/>
      <c r="N37" s="732"/>
      <c r="O37" s="732"/>
      <c r="P37" s="2545" t="s">
        <v>708</v>
      </c>
      <c r="Q37" s="2546"/>
      <c r="R37" s="474"/>
      <c r="S37" s="474"/>
      <c r="T37" s="2542" t="s">
        <v>709</v>
      </c>
      <c r="U37" s="2544"/>
      <c r="V37" s="2542" t="s">
        <v>710</v>
      </c>
      <c r="W37" s="2543"/>
      <c r="X37" s="2543"/>
      <c r="Y37" s="2544"/>
      <c r="Z37" s="682"/>
      <c r="AA37" s="454"/>
      <c r="AB37" s="454"/>
      <c r="AC37" s="454"/>
      <c r="AD37" s="454"/>
      <c r="AE37" s="454"/>
      <c r="AF37" s="454"/>
      <c r="AG37" s="454"/>
      <c r="AH37" s="454"/>
      <c r="AI37" s="454"/>
      <c r="AJ37" s="454"/>
      <c r="AK37" s="454"/>
      <c r="AL37" s="454"/>
      <c r="AM37" s="454"/>
      <c r="AN37" s="454"/>
      <c r="AO37" s="454"/>
      <c r="AP37" s="454"/>
      <c r="AQ37" s="454"/>
      <c r="AR37" s="454"/>
      <c r="AS37" s="454"/>
      <c r="AT37" s="454"/>
      <c r="AU37" s="454"/>
      <c r="AV37" s="454"/>
      <c r="AW37" s="454"/>
      <c r="AX37" s="454"/>
      <c r="AY37" s="454"/>
      <c r="AZ37" s="454"/>
      <c r="BA37" s="454"/>
      <c r="BB37" s="454"/>
      <c r="BC37" s="454"/>
      <c r="BD37" s="454"/>
    </row>
    <row r="38" spans="1:56" ht="20.25" customHeight="1" x14ac:dyDescent="0.15">
      <c r="A38" s="452"/>
      <c r="B38" s="474"/>
      <c r="C38" s="2542" t="s">
        <v>709</v>
      </c>
      <c r="D38" s="2544"/>
      <c r="E38" s="2545">
        <f>SUMIFS($AU$14:$AV$31,$C$14:$D$31,"介護支援専門員",$E$14:$F$31,"D")</f>
        <v>0</v>
      </c>
      <c r="F38" s="2546"/>
      <c r="G38" s="2547">
        <f>SUMIFS($AW$14:$AX$31,$C$14:$D$31,"介護支援専門員",$E$14:$F$31,"D")</f>
        <v>0</v>
      </c>
      <c r="H38" s="2548"/>
      <c r="I38" s="731"/>
      <c r="J38" s="2391">
        <v>0</v>
      </c>
      <c r="K38" s="2392"/>
      <c r="L38" s="2552">
        <v>0</v>
      </c>
      <c r="M38" s="2553"/>
      <c r="N38" s="732"/>
      <c r="O38" s="732"/>
      <c r="P38" s="2545" t="s">
        <v>708</v>
      </c>
      <c r="Q38" s="2546"/>
      <c r="R38" s="474"/>
      <c r="S38" s="474"/>
      <c r="T38" s="474"/>
      <c r="U38" s="2555"/>
      <c r="V38" s="2555"/>
      <c r="W38" s="2556"/>
      <c r="X38" s="2556"/>
      <c r="Y38" s="733"/>
      <c r="Z38" s="733"/>
      <c r="AA38" s="454"/>
      <c r="AB38" s="45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row>
    <row r="39" spans="1:56" ht="20.25" customHeight="1" x14ac:dyDescent="0.15">
      <c r="A39" s="452"/>
      <c r="B39" s="474"/>
      <c r="C39" s="2542" t="s">
        <v>698</v>
      </c>
      <c r="D39" s="2544"/>
      <c r="E39" s="2545">
        <f>SUM(E35:F38)</f>
        <v>0</v>
      </c>
      <c r="F39" s="2546"/>
      <c r="G39" s="2547">
        <f>SUM(G35:H38)</f>
        <v>0</v>
      </c>
      <c r="H39" s="2548"/>
      <c r="I39" s="731"/>
      <c r="J39" s="2545">
        <f>SUM(J35:K38)</f>
        <v>0</v>
      </c>
      <c r="K39" s="2546"/>
      <c r="L39" s="2545">
        <f>SUM(L35:M38)</f>
        <v>0</v>
      </c>
      <c r="M39" s="2546"/>
      <c r="N39" s="732"/>
      <c r="O39" s="732"/>
      <c r="P39" s="2545">
        <f>SUM(P35:Q36)</f>
        <v>0</v>
      </c>
      <c r="Q39" s="2546"/>
      <c r="R39" s="474"/>
      <c r="S39" s="474"/>
      <c r="T39" s="474"/>
      <c r="U39" s="2555"/>
      <c r="V39" s="2555"/>
      <c r="W39" s="2556"/>
      <c r="X39" s="2556"/>
      <c r="Y39" s="734"/>
      <c r="Z39" s="734"/>
      <c r="AA39" s="454"/>
      <c r="AB39" s="454"/>
      <c r="AC39" s="454"/>
      <c r="AD39" s="454"/>
      <c r="AE39" s="454"/>
      <c r="AF39" s="454"/>
      <c r="AG39" s="454"/>
      <c r="AH39" s="454"/>
      <c r="AI39" s="454"/>
      <c r="AJ39" s="454"/>
      <c r="AK39" s="454"/>
      <c r="AL39" s="454"/>
      <c r="AM39" s="454"/>
      <c r="AN39" s="454"/>
      <c r="AO39" s="454"/>
      <c r="AP39" s="454"/>
      <c r="AQ39" s="454"/>
      <c r="AR39" s="454"/>
      <c r="AS39" s="454"/>
      <c r="AT39" s="454"/>
      <c r="AU39" s="454"/>
      <c r="AV39" s="454"/>
      <c r="AW39" s="454"/>
      <c r="AX39" s="454"/>
      <c r="AY39" s="454"/>
      <c r="AZ39" s="454"/>
      <c r="BA39" s="454"/>
      <c r="BB39" s="454"/>
      <c r="BC39" s="454"/>
      <c r="BD39" s="454"/>
    </row>
    <row r="40" spans="1:56" ht="20.25" customHeight="1" x14ac:dyDescent="0.15">
      <c r="A40" s="452"/>
      <c r="B40" s="474"/>
      <c r="C40" s="679"/>
      <c r="D40" s="679"/>
      <c r="E40" s="735"/>
      <c r="F40" s="735"/>
      <c r="G40" s="736"/>
      <c r="H40" s="736"/>
      <c r="I40" s="731"/>
      <c r="J40" s="737"/>
      <c r="K40" s="738"/>
      <c r="L40" s="735"/>
      <c r="M40" s="735"/>
      <c r="N40" s="732"/>
      <c r="O40" s="732"/>
      <c r="P40" s="735"/>
      <c r="Q40" s="735"/>
      <c r="R40" s="474"/>
      <c r="S40" s="474"/>
      <c r="T40" s="474"/>
      <c r="U40" s="681"/>
      <c r="V40" s="681"/>
      <c r="W40" s="683"/>
      <c r="X40" s="683"/>
      <c r="Y40" s="734"/>
      <c r="Z40" s="734"/>
      <c r="AA40" s="454"/>
      <c r="AB40" s="454"/>
      <c r="AC40" s="454"/>
      <c r="AD40" s="454"/>
      <c r="AE40" s="454"/>
      <c r="AF40" s="454"/>
      <c r="AG40" s="454"/>
      <c r="AH40" s="454"/>
      <c r="AI40" s="454"/>
      <c r="AJ40" s="454"/>
      <c r="AK40" s="454"/>
      <c r="AL40" s="454"/>
      <c r="AM40" s="454"/>
      <c r="AN40" s="454"/>
      <c r="AO40" s="454"/>
      <c r="AP40" s="454"/>
      <c r="AQ40" s="454"/>
      <c r="AR40" s="454"/>
      <c r="AS40" s="454"/>
      <c r="AT40" s="454"/>
      <c r="AU40" s="454"/>
      <c r="AV40" s="454"/>
      <c r="AW40" s="454"/>
      <c r="AX40" s="454"/>
      <c r="AY40" s="454"/>
      <c r="AZ40" s="454"/>
      <c r="BA40" s="454"/>
      <c r="BB40" s="454"/>
      <c r="BC40" s="454"/>
      <c r="BD40" s="454"/>
    </row>
    <row r="41" spans="1:56" ht="20.25" customHeight="1" x14ac:dyDescent="0.15">
      <c r="A41" s="452"/>
      <c r="B41" s="474"/>
      <c r="C41" s="475" t="s">
        <v>711</v>
      </c>
      <c r="D41" s="474"/>
      <c r="E41" s="474"/>
      <c r="F41" s="474"/>
      <c r="G41" s="474"/>
      <c r="H41" s="474"/>
      <c r="I41" s="478" t="s">
        <v>712</v>
      </c>
      <c r="J41" s="2403" t="s">
        <v>713</v>
      </c>
      <c r="K41" s="2404"/>
      <c r="L41" s="479"/>
      <c r="M41" s="478"/>
      <c r="N41" s="474"/>
      <c r="O41" s="474"/>
      <c r="P41" s="474"/>
      <c r="Q41" s="474"/>
      <c r="R41" s="474"/>
      <c r="S41" s="474"/>
      <c r="T41" s="474"/>
      <c r="U41" s="477"/>
      <c r="V41" s="476"/>
      <c r="W41" s="476"/>
      <c r="X41" s="476"/>
      <c r="Y41" s="476"/>
      <c r="Z41" s="476"/>
      <c r="AA41" s="454"/>
      <c r="AB41" s="454"/>
      <c r="AC41" s="454"/>
      <c r="AD41" s="454"/>
      <c r="AE41" s="454"/>
      <c r="AF41" s="454"/>
      <c r="AG41" s="454"/>
      <c r="AH41" s="454"/>
      <c r="AI41" s="454"/>
      <c r="AJ41" s="454"/>
      <c r="AK41" s="454"/>
      <c r="AL41" s="454"/>
      <c r="AM41" s="454"/>
      <c r="AN41" s="454"/>
      <c r="AO41" s="454"/>
      <c r="AP41" s="454"/>
      <c r="AQ41" s="454"/>
      <c r="AR41" s="454"/>
      <c r="AS41" s="454"/>
      <c r="AT41" s="454"/>
      <c r="AU41" s="454"/>
      <c r="AV41" s="454"/>
      <c r="AW41" s="454"/>
      <c r="AX41" s="454"/>
      <c r="AY41" s="454"/>
      <c r="AZ41" s="454"/>
      <c r="BA41" s="454"/>
      <c r="BB41" s="454"/>
      <c r="BC41" s="454"/>
      <c r="BD41" s="454"/>
    </row>
    <row r="42" spans="1:56" ht="20.25" customHeight="1" x14ac:dyDescent="0.15">
      <c r="A42" s="452"/>
      <c r="B42" s="474"/>
      <c r="C42" s="474" t="s">
        <v>714</v>
      </c>
      <c r="D42" s="474"/>
      <c r="E42" s="474"/>
      <c r="F42" s="474"/>
      <c r="G42" s="474"/>
      <c r="H42" s="474" t="s">
        <v>715</v>
      </c>
      <c r="I42" s="474"/>
      <c r="J42" s="474"/>
      <c r="K42" s="474"/>
      <c r="L42" s="475"/>
      <c r="M42" s="474"/>
      <c r="N42" s="474"/>
      <c r="O42" s="474"/>
      <c r="P42" s="474"/>
      <c r="Q42" s="474"/>
      <c r="R42" s="474"/>
      <c r="S42" s="474"/>
      <c r="T42" s="474"/>
      <c r="U42" s="476"/>
      <c r="V42" s="476"/>
      <c r="W42" s="476"/>
      <c r="X42" s="476"/>
      <c r="Y42" s="476"/>
      <c r="Z42" s="476"/>
      <c r="AA42" s="454"/>
      <c r="AB42" s="454"/>
      <c r="AC42" s="454"/>
      <c r="AD42" s="454"/>
      <c r="AE42" s="454"/>
      <c r="AF42" s="454"/>
      <c r="AG42" s="454"/>
      <c r="AH42" s="454"/>
      <c r="AI42" s="454"/>
      <c r="AJ42" s="454"/>
      <c r="AK42" s="454"/>
      <c r="AL42" s="454"/>
      <c r="AM42" s="454"/>
      <c r="AN42" s="454"/>
      <c r="AO42" s="454"/>
      <c r="AP42" s="454"/>
      <c r="AQ42" s="454"/>
      <c r="AR42" s="454"/>
      <c r="AS42" s="454"/>
      <c r="AT42" s="454"/>
      <c r="AU42" s="454"/>
      <c r="AV42" s="454"/>
      <c r="AW42" s="454"/>
      <c r="AX42" s="454"/>
      <c r="AY42" s="454"/>
      <c r="AZ42" s="454"/>
      <c r="BA42" s="454"/>
      <c r="BB42" s="454"/>
      <c r="BC42" s="454"/>
      <c r="BD42" s="454"/>
    </row>
    <row r="43" spans="1:56" ht="20.25" customHeight="1" x14ac:dyDescent="0.15">
      <c r="A43" s="452"/>
      <c r="B43" s="474"/>
      <c r="C43" s="474" t="str">
        <f>IF($J$41="週","対象時間数（週平均）","対象時間数（当月合計）")</f>
        <v>対象時間数（週平均）</v>
      </c>
      <c r="D43" s="474"/>
      <c r="E43" s="474"/>
      <c r="F43" s="474"/>
      <c r="G43" s="474"/>
      <c r="H43" s="474" t="str">
        <f>IF($J$41="週","週に勤務すべき時間数","当月に勤務すべき時間数")</f>
        <v>週に勤務すべき時間数</v>
      </c>
      <c r="I43" s="474"/>
      <c r="J43" s="474"/>
      <c r="K43" s="474"/>
      <c r="L43" s="475"/>
      <c r="M43" s="2550" t="s">
        <v>716</v>
      </c>
      <c r="N43" s="2550"/>
      <c r="O43" s="2550"/>
      <c r="P43" s="2550"/>
      <c r="Q43" s="474"/>
      <c r="R43" s="474"/>
      <c r="S43" s="474"/>
      <c r="T43" s="474"/>
      <c r="U43" s="476"/>
      <c r="V43" s="476"/>
      <c r="W43" s="476"/>
      <c r="X43" s="476"/>
      <c r="Y43" s="476"/>
      <c r="Z43" s="476"/>
      <c r="AA43" s="454"/>
      <c r="AB43" s="454"/>
      <c r="AC43" s="454"/>
      <c r="AD43" s="454"/>
      <c r="AE43" s="454"/>
      <c r="AF43" s="454"/>
      <c r="AG43" s="454"/>
      <c r="AH43" s="454"/>
      <c r="AI43" s="454"/>
      <c r="AJ43" s="454"/>
      <c r="AK43" s="454"/>
      <c r="AL43" s="454"/>
      <c r="AM43" s="454"/>
      <c r="AN43" s="454"/>
      <c r="AO43" s="454"/>
      <c r="AP43" s="454"/>
      <c r="AQ43" s="454"/>
      <c r="AR43" s="454"/>
      <c r="AS43" s="454"/>
      <c r="AT43" s="454"/>
      <c r="AU43" s="454"/>
      <c r="AV43" s="454"/>
      <c r="AW43" s="454"/>
      <c r="AX43" s="454"/>
      <c r="AY43" s="454"/>
      <c r="AZ43" s="454"/>
      <c r="BA43" s="454"/>
      <c r="BB43" s="454"/>
      <c r="BC43" s="454"/>
      <c r="BD43" s="454"/>
    </row>
    <row r="44" spans="1:56" ht="20.25" customHeight="1" x14ac:dyDescent="0.15">
      <c r="A44" s="452"/>
      <c r="B44" s="474"/>
      <c r="C44" s="2563">
        <f>IF($J$41="週",L39,J39)</f>
        <v>0</v>
      </c>
      <c r="D44" s="2564"/>
      <c r="E44" s="2564"/>
      <c r="F44" s="2565"/>
      <c r="G44" s="679" t="s">
        <v>717</v>
      </c>
      <c r="H44" s="2542">
        <f>IF($J$41="週",$AV$5,$AZ$5)</f>
        <v>40</v>
      </c>
      <c r="I44" s="2543"/>
      <c r="J44" s="2543"/>
      <c r="K44" s="2544"/>
      <c r="L44" s="679" t="s">
        <v>718</v>
      </c>
      <c r="M44" s="2557">
        <f>ROUNDDOWN(C44/H44,1)</f>
        <v>0</v>
      </c>
      <c r="N44" s="2558"/>
      <c r="O44" s="2558"/>
      <c r="P44" s="2559"/>
      <c r="Q44" s="474"/>
      <c r="R44" s="474"/>
      <c r="S44" s="474"/>
      <c r="T44" s="474"/>
      <c r="U44" s="2554"/>
      <c r="V44" s="2554"/>
      <c r="W44" s="2554"/>
      <c r="X44" s="2554"/>
      <c r="Y44" s="681"/>
      <c r="Z44" s="476"/>
      <c r="AA44" s="454"/>
      <c r="AB44" s="454"/>
      <c r="AC44" s="454"/>
      <c r="AD44" s="454"/>
      <c r="AE44" s="454"/>
      <c r="AF44" s="454"/>
      <c r="AG44" s="454"/>
      <c r="AH44" s="454"/>
      <c r="AI44" s="454"/>
      <c r="AJ44" s="454"/>
      <c r="AK44" s="454"/>
      <c r="AL44" s="454"/>
      <c r="AM44" s="454"/>
      <c r="AN44" s="454"/>
      <c r="AO44" s="454"/>
      <c r="AP44" s="454"/>
      <c r="AQ44" s="454"/>
      <c r="AR44" s="454"/>
      <c r="AS44" s="454"/>
      <c r="AT44" s="454"/>
      <c r="AU44" s="454"/>
      <c r="AV44" s="454"/>
      <c r="AW44" s="454"/>
      <c r="AX44" s="454"/>
      <c r="AY44" s="454"/>
      <c r="AZ44" s="454"/>
      <c r="BA44" s="454"/>
      <c r="BB44" s="454"/>
      <c r="BC44" s="454"/>
      <c r="BD44" s="454"/>
    </row>
    <row r="45" spans="1:56" ht="20.25" customHeight="1" x14ac:dyDescent="0.15">
      <c r="A45" s="452"/>
      <c r="B45" s="474"/>
      <c r="C45" s="474" t="s">
        <v>882</v>
      </c>
      <c r="D45" s="474"/>
      <c r="E45" s="474"/>
      <c r="F45" s="474"/>
      <c r="G45" s="474"/>
      <c r="H45" s="474"/>
      <c r="I45" s="474"/>
      <c r="J45" s="474"/>
      <c r="K45" s="474"/>
      <c r="L45" s="475"/>
      <c r="M45" s="474"/>
      <c r="N45" s="474"/>
      <c r="O45" s="474"/>
      <c r="P45" s="474"/>
      <c r="Q45" s="474"/>
      <c r="R45" s="474"/>
      <c r="S45" s="474"/>
      <c r="T45" s="474"/>
      <c r="U45" s="474"/>
      <c r="V45" s="480"/>
      <c r="W45" s="481"/>
      <c r="X45" s="481"/>
      <c r="Y45" s="474"/>
      <c r="Z45" s="47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row>
    <row r="46" spans="1:56" ht="20.25" customHeight="1" x14ac:dyDescent="0.15">
      <c r="A46" s="452"/>
      <c r="B46" s="474"/>
      <c r="C46" s="474" t="s">
        <v>695</v>
      </c>
      <c r="D46" s="474"/>
      <c r="E46" s="474"/>
      <c r="F46" s="474"/>
      <c r="G46" s="474"/>
      <c r="H46" s="474"/>
      <c r="I46" s="474"/>
      <c r="J46" s="474"/>
      <c r="K46" s="474"/>
      <c r="L46" s="475"/>
      <c r="M46" s="679"/>
      <c r="N46" s="679"/>
      <c r="O46" s="679"/>
      <c r="P46" s="679"/>
      <c r="Q46" s="474"/>
      <c r="R46" s="474"/>
      <c r="S46" s="474"/>
      <c r="T46" s="474"/>
      <c r="U46" s="474"/>
      <c r="V46" s="480"/>
      <c r="W46" s="481"/>
      <c r="X46" s="481"/>
      <c r="Y46" s="474"/>
      <c r="Z46" s="474"/>
      <c r="AA46" s="454"/>
      <c r="AB46" s="454"/>
      <c r="AC46" s="454"/>
      <c r="AD46" s="454"/>
      <c r="AE46" s="454"/>
      <c r="AF46" s="454"/>
      <c r="AG46" s="454"/>
      <c r="AH46" s="454"/>
      <c r="AI46" s="454"/>
      <c r="AJ46" s="454"/>
      <c r="AK46" s="454"/>
      <c r="AL46" s="454"/>
      <c r="AM46" s="454"/>
      <c r="AN46" s="454"/>
      <c r="AO46" s="454"/>
      <c r="AP46" s="454"/>
      <c r="AQ46" s="454"/>
      <c r="AR46" s="454"/>
      <c r="AS46" s="454"/>
      <c r="AT46" s="454"/>
      <c r="AU46" s="454"/>
      <c r="AV46" s="454"/>
      <c r="AW46" s="454"/>
      <c r="AX46" s="454"/>
      <c r="AY46" s="454"/>
      <c r="AZ46" s="454"/>
      <c r="BA46" s="454"/>
      <c r="BB46" s="454"/>
      <c r="BC46" s="454"/>
      <c r="BD46" s="454"/>
    </row>
    <row r="47" spans="1:56" ht="20.25" customHeight="1" x14ac:dyDescent="0.15">
      <c r="A47" s="452"/>
      <c r="B47" s="474"/>
      <c r="C47" s="448" t="s">
        <v>720</v>
      </c>
      <c r="D47" s="448"/>
      <c r="E47" s="448"/>
      <c r="F47" s="448"/>
      <c r="G47" s="448"/>
      <c r="H47" s="474" t="s">
        <v>721</v>
      </c>
      <c r="I47" s="448"/>
      <c r="J47" s="448"/>
      <c r="K47" s="448"/>
      <c r="L47" s="448"/>
      <c r="M47" s="2550" t="s">
        <v>698</v>
      </c>
      <c r="N47" s="2550"/>
      <c r="O47" s="2550"/>
      <c r="P47" s="2550"/>
      <c r="Q47" s="474"/>
      <c r="R47" s="474"/>
      <c r="S47" s="474"/>
      <c r="T47" s="474"/>
      <c r="U47" s="474"/>
      <c r="V47" s="480"/>
      <c r="W47" s="481"/>
      <c r="X47" s="481"/>
      <c r="Y47" s="474"/>
      <c r="Z47" s="474"/>
      <c r="AA47" s="454"/>
      <c r="AB47" s="454"/>
      <c r="AC47" s="454"/>
      <c r="AD47" s="454"/>
      <c r="AE47" s="454"/>
      <c r="AF47" s="454"/>
      <c r="AG47" s="454"/>
      <c r="AH47" s="454"/>
      <c r="AI47" s="454"/>
      <c r="AJ47" s="454"/>
      <c r="AK47" s="454"/>
      <c r="AL47" s="454"/>
      <c r="AM47" s="454"/>
      <c r="AN47" s="454"/>
      <c r="AO47" s="454"/>
      <c r="AP47" s="454"/>
      <c r="AQ47" s="454"/>
      <c r="AR47" s="454"/>
      <c r="AS47" s="454"/>
      <c r="AT47" s="454"/>
      <c r="AU47" s="454"/>
      <c r="AV47" s="454"/>
      <c r="AW47" s="454"/>
      <c r="AX47" s="454"/>
      <c r="AY47" s="454"/>
      <c r="AZ47" s="454"/>
      <c r="BA47" s="454"/>
      <c r="BB47" s="454"/>
      <c r="BC47" s="454"/>
      <c r="BD47" s="454"/>
    </row>
    <row r="48" spans="1:56" ht="20.25" customHeight="1" x14ac:dyDescent="0.15">
      <c r="A48" s="452"/>
      <c r="B48" s="474"/>
      <c r="C48" s="2542">
        <f>P39</f>
        <v>0</v>
      </c>
      <c r="D48" s="2543"/>
      <c r="E48" s="2543"/>
      <c r="F48" s="2544"/>
      <c r="G48" s="679" t="s">
        <v>722</v>
      </c>
      <c r="H48" s="2557">
        <f>M44</f>
        <v>0</v>
      </c>
      <c r="I48" s="2558"/>
      <c r="J48" s="2558"/>
      <c r="K48" s="2559"/>
      <c r="L48" s="679" t="s">
        <v>718</v>
      </c>
      <c r="M48" s="2560">
        <f>ROUNDDOWN(C48+H48,1)</f>
        <v>0</v>
      </c>
      <c r="N48" s="2561"/>
      <c r="O48" s="2561"/>
      <c r="P48" s="2562"/>
      <c r="Q48" s="474"/>
      <c r="R48" s="474"/>
      <c r="S48" s="474"/>
      <c r="T48" s="474"/>
      <c r="U48" s="474"/>
      <c r="V48" s="480"/>
      <c r="W48" s="481"/>
      <c r="X48" s="481"/>
      <c r="Y48" s="474"/>
      <c r="Z48" s="474"/>
      <c r="AA48" s="454"/>
      <c r="AB48" s="454"/>
      <c r="AC48" s="454"/>
      <c r="AD48" s="454"/>
      <c r="AE48" s="454"/>
      <c r="AF48" s="454"/>
      <c r="AG48" s="454"/>
      <c r="AH48" s="454"/>
      <c r="AI48" s="454"/>
      <c r="AJ48" s="454"/>
      <c r="AK48" s="454"/>
      <c r="AL48" s="454"/>
      <c r="AM48" s="454"/>
      <c r="AN48" s="454"/>
      <c r="AO48" s="454"/>
      <c r="AP48" s="454"/>
      <c r="AQ48" s="454"/>
      <c r="AR48" s="454"/>
      <c r="AS48" s="454"/>
      <c r="AT48" s="454"/>
      <c r="AU48" s="454"/>
      <c r="AV48" s="454"/>
      <c r="AW48" s="454"/>
      <c r="AX48" s="454"/>
      <c r="AY48" s="454"/>
      <c r="AZ48" s="454"/>
      <c r="BA48" s="454"/>
      <c r="BB48" s="454"/>
      <c r="BC48" s="454"/>
      <c r="BD48" s="454"/>
    </row>
    <row r="49" spans="1:58" ht="20.25" customHeight="1" x14ac:dyDescent="0.15">
      <c r="C49" s="482"/>
      <c r="D49" s="482"/>
      <c r="E49" s="483"/>
      <c r="F49" s="483"/>
      <c r="G49" s="483"/>
      <c r="H49" s="483"/>
      <c r="I49" s="483"/>
      <c r="J49" s="483"/>
      <c r="K49" s="483"/>
      <c r="L49" s="483"/>
      <c r="M49" s="483"/>
      <c r="N49" s="483"/>
      <c r="O49" s="483"/>
      <c r="P49" s="483"/>
      <c r="Q49" s="483"/>
      <c r="R49" s="483"/>
      <c r="S49" s="483"/>
      <c r="T49" s="482"/>
      <c r="U49" s="483"/>
      <c r="V49" s="483"/>
      <c r="W49" s="483"/>
      <c r="X49" s="483"/>
      <c r="Y49" s="483"/>
      <c r="Z49" s="483"/>
      <c r="AA49" s="483"/>
      <c r="AB49" s="483"/>
      <c r="AC49" s="483"/>
      <c r="AD49" s="483"/>
      <c r="AE49" s="483"/>
      <c r="AF49" s="483"/>
      <c r="AJ49" s="484"/>
      <c r="AK49" s="485"/>
      <c r="AL49" s="485"/>
      <c r="AM49" s="483"/>
      <c r="AN49" s="483"/>
      <c r="AO49" s="483"/>
      <c r="AP49" s="483"/>
      <c r="AQ49" s="483"/>
      <c r="AR49" s="483"/>
      <c r="AS49" s="483"/>
      <c r="AT49" s="483"/>
      <c r="AU49" s="483"/>
      <c r="AV49" s="483"/>
      <c r="AW49" s="483"/>
      <c r="AX49" s="483"/>
      <c r="AY49" s="483"/>
      <c r="AZ49" s="483"/>
      <c r="BA49" s="483"/>
      <c r="BB49" s="483"/>
      <c r="BC49" s="483"/>
      <c r="BD49" s="483"/>
      <c r="BE49" s="485"/>
    </row>
    <row r="50" spans="1:58" ht="20.25" customHeight="1" x14ac:dyDescent="0.15">
      <c r="A50" s="483"/>
      <c r="B50" s="483"/>
      <c r="C50" s="482"/>
      <c r="D50" s="482"/>
      <c r="E50" s="483"/>
      <c r="F50" s="483"/>
      <c r="G50" s="483"/>
      <c r="H50" s="483"/>
      <c r="I50" s="483"/>
      <c r="J50" s="483"/>
      <c r="K50" s="483"/>
      <c r="L50" s="483"/>
      <c r="M50" s="483"/>
      <c r="N50" s="483"/>
      <c r="O50" s="483"/>
      <c r="P50" s="483"/>
      <c r="Q50" s="483"/>
      <c r="R50" s="483"/>
      <c r="S50" s="483"/>
      <c r="T50" s="483"/>
      <c r="U50" s="482"/>
      <c r="V50" s="483"/>
      <c r="W50" s="483"/>
      <c r="X50" s="483"/>
      <c r="Y50" s="483"/>
      <c r="Z50" s="483"/>
      <c r="AA50" s="483"/>
      <c r="AB50" s="483"/>
      <c r="AC50" s="483"/>
      <c r="AD50" s="483"/>
      <c r="AE50" s="483"/>
      <c r="AF50" s="483"/>
      <c r="AG50" s="483"/>
      <c r="AK50" s="484"/>
      <c r="AL50" s="485"/>
      <c r="AM50" s="485"/>
      <c r="AN50" s="483"/>
      <c r="AO50" s="483"/>
      <c r="AP50" s="483"/>
      <c r="AQ50" s="483"/>
      <c r="AR50" s="483"/>
      <c r="AS50" s="483"/>
      <c r="AT50" s="483"/>
      <c r="AU50" s="483"/>
      <c r="AV50" s="483"/>
      <c r="AW50" s="483"/>
      <c r="AX50" s="483"/>
      <c r="AY50" s="483"/>
      <c r="AZ50" s="483"/>
      <c r="BA50" s="483"/>
      <c r="BB50" s="483"/>
      <c r="BC50" s="483"/>
      <c r="BD50" s="483"/>
      <c r="BE50" s="483"/>
      <c r="BF50" s="485"/>
    </row>
    <row r="51" spans="1:58" ht="20.25" customHeight="1" x14ac:dyDescent="0.15">
      <c r="A51" s="483"/>
      <c r="B51" s="483"/>
      <c r="C51" s="483"/>
      <c r="D51" s="482"/>
      <c r="E51" s="483"/>
      <c r="F51" s="483"/>
      <c r="G51" s="483"/>
      <c r="H51" s="483"/>
      <c r="I51" s="483"/>
      <c r="J51" s="483"/>
      <c r="K51" s="483"/>
      <c r="L51" s="483"/>
      <c r="M51" s="483"/>
      <c r="N51" s="483"/>
      <c r="O51" s="483"/>
      <c r="P51" s="483"/>
      <c r="Q51" s="483"/>
      <c r="R51" s="483"/>
      <c r="S51" s="483"/>
      <c r="T51" s="483"/>
      <c r="U51" s="482"/>
      <c r="V51" s="483"/>
      <c r="W51" s="483"/>
      <c r="X51" s="483"/>
      <c r="Y51" s="483"/>
      <c r="Z51" s="483"/>
      <c r="AA51" s="483"/>
      <c r="AB51" s="483"/>
      <c r="AC51" s="483"/>
      <c r="AD51" s="483"/>
      <c r="AE51" s="483"/>
      <c r="AF51" s="483"/>
      <c r="AG51" s="483"/>
      <c r="AK51" s="484"/>
      <c r="AL51" s="485"/>
      <c r="AM51" s="485"/>
      <c r="AN51" s="483"/>
      <c r="AO51" s="483"/>
      <c r="AP51" s="483"/>
      <c r="AQ51" s="483"/>
      <c r="AR51" s="483"/>
      <c r="AS51" s="483"/>
      <c r="AT51" s="483"/>
      <c r="AU51" s="483"/>
      <c r="AV51" s="483"/>
      <c r="AW51" s="483"/>
      <c r="AX51" s="483"/>
      <c r="AY51" s="483"/>
      <c r="AZ51" s="483"/>
      <c r="BA51" s="483"/>
      <c r="BB51" s="483"/>
      <c r="BC51" s="483"/>
      <c r="BD51" s="483"/>
      <c r="BE51" s="483"/>
      <c r="BF51" s="485"/>
    </row>
    <row r="52" spans="1:58" ht="20.25" customHeight="1" x14ac:dyDescent="0.15">
      <c r="A52" s="483"/>
      <c r="B52" s="483"/>
      <c r="C52" s="482"/>
      <c r="D52" s="482"/>
      <c r="E52" s="483"/>
      <c r="F52" s="483"/>
      <c r="G52" s="483"/>
      <c r="H52" s="483"/>
      <c r="I52" s="483"/>
      <c r="J52" s="483"/>
      <c r="K52" s="483"/>
      <c r="L52" s="483"/>
      <c r="M52" s="483"/>
      <c r="N52" s="483"/>
      <c r="O52" s="483"/>
      <c r="P52" s="483"/>
      <c r="Q52" s="483"/>
      <c r="R52" s="483"/>
      <c r="S52" s="483"/>
      <c r="T52" s="483"/>
      <c r="U52" s="482"/>
      <c r="V52" s="483"/>
      <c r="W52" s="483"/>
      <c r="X52" s="483"/>
      <c r="Y52" s="483"/>
      <c r="Z52" s="483"/>
      <c r="AA52" s="483"/>
      <c r="AB52" s="483"/>
      <c r="AC52" s="483"/>
      <c r="AD52" s="483"/>
      <c r="AE52" s="483"/>
      <c r="AF52" s="483"/>
      <c r="AG52" s="483"/>
      <c r="AK52" s="484"/>
      <c r="AL52" s="485"/>
      <c r="AM52" s="485"/>
      <c r="AN52" s="483"/>
      <c r="AO52" s="483"/>
      <c r="AP52" s="483"/>
      <c r="AQ52" s="483"/>
      <c r="AR52" s="483"/>
      <c r="AS52" s="483"/>
      <c r="AT52" s="483"/>
      <c r="AU52" s="483"/>
      <c r="AV52" s="483"/>
      <c r="AW52" s="483"/>
      <c r="AX52" s="483"/>
      <c r="AY52" s="483"/>
      <c r="AZ52" s="483"/>
      <c r="BA52" s="483"/>
      <c r="BB52" s="483"/>
      <c r="BC52" s="483"/>
      <c r="BD52" s="483"/>
      <c r="BE52" s="483"/>
      <c r="BF52" s="485"/>
    </row>
    <row r="53" spans="1:58" ht="20.25" customHeight="1" x14ac:dyDescent="0.15">
      <c r="C53" s="484"/>
      <c r="D53" s="484"/>
      <c r="E53" s="484"/>
      <c r="F53" s="484"/>
      <c r="G53" s="484"/>
      <c r="H53" s="484"/>
      <c r="I53" s="484"/>
      <c r="J53" s="484"/>
      <c r="K53" s="484"/>
      <c r="L53" s="484"/>
      <c r="M53" s="484"/>
      <c r="N53" s="484"/>
      <c r="O53" s="484"/>
      <c r="P53" s="484"/>
      <c r="Q53" s="484"/>
      <c r="R53" s="484"/>
      <c r="S53" s="484"/>
      <c r="T53" s="484"/>
      <c r="U53" s="485"/>
      <c r="V53" s="485"/>
      <c r="W53" s="484"/>
      <c r="X53" s="484"/>
      <c r="Y53" s="484"/>
      <c r="Z53" s="484"/>
      <c r="AA53" s="484"/>
      <c r="AB53" s="484"/>
      <c r="AC53" s="484"/>
      <c r="AD53" s="484"/>
      <c r="AE53" s="484"/>
      <c r="AF53" s="484"/>
      <c r="AG53" s="484"/>
      <c r="AH53" s="484"/>
      <c r="AI53" s="484"/>
      <c r="AJ53" s="484"/>
      <c r="AK53" s="484"/>
      <c r="AL53" s="485"/>
      <c r="AM53" s="485"/>
      <c r="AN53" s="483"/>
      <c r="AO53" s="483"/>
      <c r="AP53" s="483"/>
      <c r="AQ53" s="483"/>
      <c r="AR53" s="483"/>
      <c r="AS53" s="483"/>
      <c r="AT53" s="483"/>
      <c r="AU53" s="483"/>
      <c r="AV53" s="483"/>
      <c r="AW53" s="483"/>
      <c r="AX53" s="483"/>
      <c r="AY53" s="483"/>
      <c r="AZ53" s="483"/>
      <c r="BA53" s="483"/>
      <c r="BB53" s="483"/>
      <c r="BC53" s="483"/>
      <c r="BD53" s="483"/>
      <c r="BE53" s="483"/>
      <c r="BF53" s="485"/>
    </row>
    <row r="54" spans="1:58" ht="20.25" customHeight="1" x14ac:dyDescent="0.15">
      <c r="C54" s="484"/>
      <c r="D54" s="484"/>
      <c r="E54" s="484"/>
      <c r="F54" s="484"/>
      <c r="G54" s="484"/>
      <c r="H54" s="484"/>
      <c r="I54" s="484"/>
      <c r="J54" s="484"/>
      <c r="K54" s="484"/>
      <c r="L54" s="484"/>
      <c r="M54" s="484"/>
      <c r="N54" s="484"/>
      <c r="O54" s="484"/>
      <c r="P54" s="484"/>
      <c r="Q54" s="484"/>
      <c r="R54" s="484"/>
      <c r="S54" s="484"/>
      <c r="T54" s="484"/>
      <c r="U54" s="485"/>
      <c r="V54" s="485"/>
      <c r="W54" s="484"/>
      <c r="X54" s="484"/>
      <c r="Y54" s="484"/>
      <c r="Z54" s="484"/>
      <c r="AA54" s="484"/>
      <c r="AB54" s="484"/>
      <c r="AC54" s="484"/>
      <c r="AD54" s="484"/>
      <c r="AE54" s="484"/>
      <c r="AF54" s="484"/>
      <c r="AG54" s="484"/>
      <c r="AH54" s="484"/>
      <c r="AI54" s="484"/>
      <c r="AJ54" s="484"/>
      <c r="AK54" s="484"/>
      <c r="AL54" s="485"/>
      <c r="AM54" s="485"/>
      <c r="AN54" s="483"/>
      <c r="AO54" s="483"/>
      <c r="AP54" s="483"/>
      <c r="AQ54" s="483"/>
      <c r="AR54" s="483"/>
      <c r="AS54" s="483"/>
      <c r="AT54" s="483"/>
      <c r="AU54" s="483"/>
      <c r="AV54" s="483"/>
      <c r="AW54" s="483"/>
      <c r="AX54" s="483"/>
      <c r="AY54" s="483"/>
      <c r="AZ54" s="483"/>
      <c r="BA54" s="483"/>
      <c r="BB54" s="483"/>
      <c r="BC54" s="483"/>
      <c r="BD54" s="483"/>
      <c r="BE54" s="483"/>
      <c r="BF54" s="485"/>
    </row>
  </sheetData>
  <sheetProtection insertRows="0"/>
  <mergeCells count="212">
    <mergeCell ref="M47:P47"/>
    <mergeCell ref="C48:F48"/>
    <mergeCell ref="H48:K48"/>
    <mergeCell ref="M48:P48"/>
    <mergeCell ref="J41:K41"/>
    <mergeCell ref="M43:P43"/>
    <mergeCell ref="C44:F44"/>
    <mergeCell ref="H44:K44"/>
    <mergeCell ref="M44:P44"/>
    <mergeCell ref="U44:X44"/>
    <mergeCell ref="U38:V38"/>
    <mergeCell ref="W38:X38"/>
    <mergeCell ref="C39:D39"/>
    <mergeCell ref="E39:F39"/>
    <mergeCell ref="G39:H39"/>
    <mergeCell ref="J39:K39"/>
    <mergeCell ref="L39:M39"/>
    <mergeCell ref="P39:Q39"/>
    <mergeCell ref="U39:V39"/>
    <mergeCell ref="W39:X39"/>
    <mergeCell ref="C38:D38"/>
    <mergeCell ref="E38:F38"/>
    <mergeCell ref="G38:H38"/>
    <mergeCell ref="J38:K38"/>
    <mergeCell ref="L38:M38"/>
    <mergeCell ref="P38:Q38"/>
    <mergeCell ref="T36:U36"/>
    <mergeCell ref="V36:Y36"/>
    <mergeCell ref="C37:D37"/>
    <mergeCell ref="E37:F37"/>
    <mergeCell ref="G37:H37"/>
    <mergeCell ref="J37:K37"/>
    <mergeCell ref="L37:M37"/>
    <mergeCell ref="P37:Q37"/>
    <mergeCell ref="T37:U37"/>
    <mergeCell ref="V37:Y37"/>
    <mergeCell ref="C36:D36"/>
    <mergeCell ref="E36:F36"/>
    <mergeCell ref="G36:H36"/>
    <mergeCell ref="J36:K36"/>
    <mergeCell ref="L36:M36"/>
    <mergeCell ref="P36:Q36"/>
    <mergeCell ref="V34:Y34"/>
    <mergeCell ref="C35:D35"/>
    <mergeCell ref="E35:F35"/>
    <mergeCell ref="G35:H35"/>
    <mergeCell ref="J35:K35"/>
    <mergeCell ref="L35:M35"/>
    <mergeCell ref="P35:Q35"/>
    <mergeCell ref="T35:U35"/>
    <mergeCell ref="V35:Y35"/>
    <mergeCell ref="C33:D34"/>
    <mergeCell ref="E33:H33"/>
    <mergeCell ref="J33:M33"/>
    <mergeCell ref="T33:U33"/>
    <mergeCell ref="V33:Y33"/>
    <mergeCell ref="E34:F34"/>
    <mergeCell ref="G34:H34"/>
    <mergeCell ref="J34:K34"/>
    <mergeCell ref="L34:M34"/>
    <mergeCell ref="T34:U34"/>
    <mergeCell ref="AY30:BD30"/>
    <mergeCell ref="C31:D31"/>
    <mergeCell ref="E31:F31"/>
    <mergeCell ref="G31:K31"/>
    <mergeCell ref="L31:O31"/>
    <mergeCell ref="AU31:AV31"/>
    <mergeCell ref="AW31:AX31"/>
    <mergeCell ref="AY31:BD31"/>
    <mergeCell ref="C30:D30"/>
    <mergeCell ref="E30:F30"/>
    <mergeCell ref="G30:K30"/>
    <mergeCell ref="L30:O30"/>
    <mergeCell ref="AU30:AV30"/>
    <mergeCell ref="AW30:AX30"/>
    <mergeCell ref="AY28:BD28"/>
    <mergeCell ref="C29:D29"/>
    <mergeCell ref="E29:F29"/>
    <mergeCell ref="G29:K29"/>
    <mergeCell ref="L29:O29"/>
    <mergeCell ref="AU29:AV29"/>
    <mergeCell ref="AW29:AX29"/>
    <mergeCell ref="AY29:BD29"/>
    <mergeCell ref="C28:D28"/>
    <mergeCell ref="E28:F28"/>
    <mergeCell ref="G28:K28"/>
    <mergeCell ref="L28:O28"/>
    <mergeCell ref="AU28:AV28"/>
    <mergeCell ref="AW28:AX28"/>
    <mergeCell ref="AY26:BD26"/>
    <mergeCell ref="C27:D27"/>
    <mergeCell ref="E27:F27"/>
    <mergeCell ref="G27:K27"/>
    <mergeCell ref="L27:O27"/>
    <mergeCell ref="AU27:AV27"/>
    <mergeCell ref="AW27:AX27"/>
    <mergeCell ref="AY27:BD27"/>
    <mergeCell ref="C26:D26"/>
    <mergeCell ref="E26:F26"/>
    <mergeCell ref="G26:K26"/>
    <mergeCell ref="L26:O26"/>
    <mergeCell ref="AU26:AV26"/>
    <mergeCell ref="AW26:AX26"/>
    <mergeCell ref="AY24:BD24"/>
    <mergeCell ref="C25:D25"/>
    <mergeCell ref="E25:F25"/>
    <mergeCell ref="G25:K25"/>
    <mergeCell ref="L25:O25"/>
    <mergeCell ref="AU25:AV25"/>
    <mergeCell ref="AW25:AX25"/>
    <mergeCell ref="AY25:BD25"/>
    <mergeCell ref="C24:D24"/>
    <mergeCell ref="E24:F24"/>
    <mergeCell ref="G24:K24"/>
    <mergeCell ref="L24:O24"/>
    <mergeCell ref="AU24:AV24"/>
    <mergeCell ref="AW24:AX24"/>
    <mergeCell ref="AY22:BD22"/>
    <mergeCell ref="C23:D23"/>
    <mergeCell ref="E23:F23"/>
    <mergeCell ref="G23:K23"/>
    <mergeCell ref="L23:O23"/>
    <mergeCell ref="AU23:AV23"/>
    <mergeCell ref="AW23:AX23"/>
    <mergeCell ref="AY23:BD23"/>
    <mergeCell ref="C22:D22"/>
    <mergeCell ref="E22:F22"/>
    <mergeCell ref="G22:K22"/>
    <mergeCell ref="L22:O22"/>
    <mergeCell ref="AU22:AV22"/>
    <mergeCell ref="AW22:AX22"/>
    <mergeCell ref="AY20:BD20"/>
    <mergeCell ref="C21:D21"/>
    <mergeCell ref="E21:F21"/>
    <mergeCell ref="G21:K21"/>
    <mergeCell ref="L21:O21"/>
    <mergeCell ref="AU21:AV21"/>
    <mergeCell ref="AW21:AX21"/>
    <mergeCell ref="AY21:BD21"/>
    <mergeCell ref="C20:D20"/>
    <mergeCell ref="E20:F20"/>
    <mergeCell ref="G20:K20"/>
    <mergeCell ref="L20:O20"/>
    <mergeCell ref="AU20:AV20"/>
    <mergeCell ref="AW20:AX20"/>
    <mergeCell ref="AY18:BD18"/>
    <mergeCell ref="C19:D19"/>
    <mergeCell ref="E19:F19"/>
    <mergeCell ref="G19:K19"/>
    <mergeCell ref="L19:O19"/>
    <mergeCell ref="AU19:AV19"/>
    <mergeCell ref="AW19:AX19"/>
    <mergeCell ref="AY19:BD19"/>
    <mergeCell ref="C18:D18"/>
    <mergeCell ref="E18:F18"/>
    <mergeCell ref="G18:K18"/>
    <mergeCell ref="L18:O18"/>
    <mergeCell ref="AU18:AV18"/>
    <mergeCell ref="AW18:AX18"/>
    <mergeCell ref="AY16:BD16"/>
    <mergeCell ref="C17:D17"/>
    <mergeCell ref="E17:F17"/>
    <mergeCell ref="G17:K17"/>
    <mergeCell ref="L17:O17"/>
    <mergeCell ref="AU17:AV17"/>
    <mergeCell ref="AW17:AX17"/>
    <mergeCell ref="AY17:BD17"/>
    <mergeCell ref="C16:D16"/>
    <mergeCell ref="E16:F16"/>
    <mergeCell ref="G16:K16"/>
    <mergeCell ref="L16:O16"/>
    <mergeCell ref="AU16:AV16"/>
    <mergeCell ref="AW16:AX16"/>
    <mergeCell ref="AY14:BD14"/>
    <mergeCell ref="C15:D15"/>
    <mergeCell ref="E15:F15"/>
    <mergeCell ref="G15:K15"/>
    <mergeCell ref="L15:O15"/>
    <mergeCell ref="AU15:AV15"/>
    <mergeCell ref="AW15:AX15"/>
    <mergeCell ref="AY15:BD15"/>
    <mergeCell ref="C14:D14"/>
    <mergeCell ref="E14:F14"/>
    <mergeCell ref="G14:K14"/>
    <mergeCell ref="L14:O14"/>
    <mergeCell ref="AU14:AV14"/>
    <mergeCell ref="AW14:AX14"/>
    <mergeCell ref="AZ6:BA6"/>
    <mergeCell ref="AZ7:BA7"/>
    <mergeCell ref="B9:B13"/>
    <mergeCell ref="C9:D13"/>
    <mergeCell ref="E9:F13"/>
    <mergeCell ref="G9:K13"/>
    <mergeCell ref="L9:O13"/>
    <mergeCell ref="P9:AT9"/>
    <mergeCell ref="AU9:AV13"/>
    <mergeCell ref="AW9:AX13"/>
    <mergeCell ref="AY9:BD13"/>
    <mergeCell ref="P10:V10"/>
    <mergeCell ref="W10:AC10"/>
    <mergeCell ref="AD10:AJ10"/>
    <mergeCell ref="AK10:AQ10"/>
    <mergeCell ref="AR10:AT10"/>
    <mergeCell ref="AM1:BA1"/>
    <mergeCell ref="U2:V2"/>
    <mergeCell ref="X2:Y2"/>
    <mergeCell ref="AB2:AC2"/>
    <mergeCell ref="AM2:BA2"/>
    <mergeCell ref="AZ3:BC3"/>
    <mergeCell ref="AZ4:BC4"/>
    <mergeCell ref="AV5:AW5"/>
    <mergeCell ref="AZ5:BA5"/>
  </mergeCells>
  <phoneticPr fontId="1"/>
  <conditionalFormatting sqref="AU14:AX31">
    <cfRule type="expression" dxfId="287" priority="4">
      <formula>INDIRECT(ADDRESS(ROW(),COLUMN()))=TRUNC(INDIRECT(ADDRESS(ROW(),COLUMN())))</formula>
    </cfRule>
  </conditionalFormatting>
  <conditionalFormatting sqref="E39:Q40 I35:Q38">
    <cfRule type="expression" dxfId="286" priority="3">
      <formula>INDIRECT(ADDRESS(ROW(),COLUMN()))=TRUNC(INDIRECT(ADDRESS(ROW(),COLUMN())))</formula>
    </cfRule>
  </conditionalFormatting>
  <conditionalFormatting sqref="C44:F44">
    <cfRule type="expression" dxfId="285" priority="2">
      <formula>INDIRECT(ADDRESS(ROW(),COLUMN()))=TRUNC(INDIRECT(ADDRESS(ROW(),COLUMN())))</formula>
    </cfRule>
  </conditionalFormatting>
  <conditionalFormatting sqref="E35:H38">
    <cfRule type="expression" dxfId="284" priority="1">
      <formula>INDIRECT(ADDRESS(ROW(),COLUMN()))=TRUNC(INDIRECT(ADDRESS(ROW(),COLUMN())))</formula>
    </cfRule>
  </conditionalFormatting>
  <dataValidations count="8">
    <dataValidation allowBlank="1" showInputMessage="1" showErrorMessage="1" error="入力可能範囲　32～40" sqref="AZ6" xr:uid="{A7BD38AB-65AF-4D54-AD0C-89E5C41FF216}"/>
    <dataValidation type="list" allowBlank="1" showInputMessage="1" sqref="E14:F31" xr:uid="{96069116-608C-4372-934C-0449A8D1F6C2}">
      <formula1>"A, B, C, D"</formula1>
    </dataValidation>
    <dataValidation type="list" allowBlank="1" showInputMessage="1" showErrorMessage="1" sqref="AZ4:BC4" xr:uid="{97C2C71F-D118-456C-8181-7B4E085A7982}">
      <formula1>"予定,実績,予定・実績"</formula1>
    </dataValidation>
    <dataValidation type="list" errorStyle="warning" allowBlank="1" showInputMessage="1" error="リストにない場合のみ、入力してください。" sqref="G14:K31" xr:uid="{65A924BD-3886-4B75-9151-FFE16378004E}">
      <formula1>INDIRECT(C14)</formula1>
    </dataValidation>
    <dataValidation type="list" allowBlank="1" showInputMessage="1" sqref="C14:D31" xr:uid="{8E419386-A44F-431C-92D1-FCF889835820}">
      <formula1>職種</formula1>
    </dataValidation>
    <dataValidation type="list" allowBlank="1" showInputMessage="1" showErrorMessage="1" sqref="AZ3" xr:uid="{A098ABC1-82A0-46D3-94A8-0D26BDCDB88C}">
      <formula1>"４週,暦月"</formula1>
    </dataValidation>
    <dataValidation type="list" allowBlank="1" showInputMessage="1" showErrorMessage="1" sqref="J41:K41" xr:uid="{5720EE49-0DC0-47B5-B6B5-D9E0B8C6EB0B}">
      <formula1>"週,暦月"</formula1>
    </dataValidation>
    <dataValidation type="decimal" allowBlank="1" showInputMessage="1" showErrorMessage="1" error="入力可能範囲　32～40" sqref="AV5" xr:uid="{6821E64D-C440-45E7-881D-4B3EA3E43998}">
      <formula1>32</formula1>
      <formula2>40</formula2>
    </dataValidation>
  </dataValidations>
  <printOptions horizontalCentered="1"/>
  <pageMargins left="0.23622047244094491" right="0.23622047244094491" top="0.43307086614173229" bottom="0.27559055118110237" header="0.31496062992125984" footer="0.31496062992125984"/>
  <pageSetup paperSize="9" scale="46" fitToHeight="0" orientation="landscape" r:id="rId1"/>
  <colBreaks count="1" manualBreakCount="1">
    <brk id="5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xr:uid="{5227EA63-DBEE-4669-8D90-E39553AACB19}">
          <x14:formula1>
            <xm:f>'C:\Users\nw03114.WISTARIA\Desktop\2025新規申請、廃止、休止届＆変更届\標準様式\[2-3_標準様式1_11_勤務表_居宅介護支援.xlsx]プルダウン・リスト'!#REF!</xm:f>
          </x14:formula1>
          <xm:sqref>AM1:BA1</xm:sqref>
        </x14:dataValidation>
      </x14:dataValidations>
    </ext>
  </extLs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24311-60B7-4A42-867F-DDD5C2DB5058}">
  <sheetPr>
    <pageSetUpPr fitToPage="1"/>
  </sheetPr>
  <dimension ref="A1:BF54"/>
  <sheetViews>
    <sheetView showGridLines="0" view="pageBreakPreview" topLeftCell="A28" zoomScale="40" zoomScaleNormal="55" zoomScaleSheetLayoutView="40" workbookViewId="0">
      <selection activeCell="BQ47" sqref="BQ47"/>
    </sheetView>
  </sheetViews>
  <sheetFormatPr defaultColWidth="4.5" defaultRowHeight="20.25" customHeight="1" x14ac:dyDescent="0.15"/>
  <cols>
    <col min="1" max="1" width="1.375" style="457" customWidth="1"/>
    <col min="2" max="56" width="5.625" style="457" customWidth="1"/>
    <col min="57" max="16384" width="4.5" style="457"/>
  </cols>
  <sheetData>
    <row r="1" spans="1:57" s="420" customFormat="1" ht="20.25" customHeight="1" x14ac:dyDescent="0.15">
      <c r="A1" s="415"/>
      <c r="B1" s="415"/>
      <c r="C1" s="416" t="s">
        <v>994</v>
      </c>
      <c r="D1" s="416"/>
      <c r="E1" s="415"/>
      <c r="F1" s="415"/>
      <c r="G1" s="417" t="s">
        <v>662</v>
      </c>
      <c r="H1" s="415"/>
      <c r="I1" s="415"/>
      <c r="J1" s="416"/>
      <c r="K1" s="416"/>
      <c r="L1" s="416"/>
      <c r="M1" s="416"/>
      <c r="N1" s="415"/>
      <c r="O1" s="415"/>
      <c r="P1" s="415"/>
      <c r="Q1" s="415"/>
      <c r="R1" s="415"/>
      <c r="S1" s="415"/>
      <c r="T1" s="415"/>
      <c r="U1" s="415"/>
      <c r="V1" s="415"/>
      <c r="W1" s="415"/>
      <c r="X1" s="415"/>
      <c r="Y1" s="415"/>
      <c r="Z1" s="415"/>
      <c r="AA1" s="415"/>
      <c r="AB1" s="415"/>
      <c r="AC1" s="415"/>
      <c r="AD1" s="415"/>
      <c r="AE1" s="415"/>
      <c r="AF1" s="415"/>
      <c r="AG1" s="415"/>
      <c r="AH1" s="415"/>
      <c r="AI1" s="415"/>
      <c r="AJ1" s="415"/>
      <c r="AK1" s="418" t="s">
        <v>663</v>
      </c>
      <c r="AL1" s="418" t="s">
        <v>664</v>
      </c>
      <c r="AM1" s="2161" t="s">
        <v>624</v>
      </c>
      <c r="AN1" s="2161"/>
      <c r="AO1" s="2161"/>
      <c r="AP1" s="2161"/>
      <c r="AQ1" s="2161"/>
      <c r="AR1" s="2161"/>
      <c r="AS1" s="2161"/>
      <c r="AT1" s="2161"/>
      <c r="AU1" s="2161"/>
      <c r="AV1" s="2161"/>
      <c r="AW1" s="2161"/>
      <c r="AX1" s="2161"/>
      <c r="AY1" s="2161"/>
      <c r="AZ1" s="2161"/>
      <c r="BA1" s="2161"/>
      <c r="BB1" s="419" t="s">
        <v>665</v>
      </c>
      <c r="BC1" s="415"/>
      <c r="BD1" s="415"/>
    </row>
    <row r="2" spans="1:57" s="423" customFormat="1" ht="20.25" customHeight="1" x14ac:dyDescent="0.15">
      <c r="A2" s="421"/>
      <c r="B2" s="421"/>
      <c r="C2" s="421"/>
      <c r="D2" s="417"/>
      <c r="E2" s="421"/>
      <c r="F2" s="421"/>
      <c r="G2" s="421"/>
      <c r="H2" s="417"/>
      <c r="I2" s="418"/>
      <c r="J2" s="418"/>
      <c r="K2" s="418"/>
      <c r="L2" s="418"/>
      <c r="M2" s="418"/>
      <c r="N2" s="421"/>
      <c r="O2" s="421"/>
      <c r="P2" s="421"/>
      <c r="Q2" s="421"/>
      <c r="R2" s="421"/>
      <c r="S2" s="421"/>
      <c r="T2" s="418" t="s">
        <v>666</v>
      </c>
      <c r="U2" s="2033">
        <v>7</v>
      </c>
      <c r="V2" s="2033"/>
      <c r="W2" s="418" t="s">
        <v>664</v>
      </c>
      <c r="X2" s="2461">
        <f>IF(U2=0,"",YEAR(DATE(2018+U2,1,1)))</f>
        <v>2025</v>
      </c>
      <c r="Y2" s="2461"/>
      <c r="Z2" s="421" t="s">
        <v>667</v>
      </c>
      <c r="AA2" s="421" t="s">
        <v>668</v>
      </c>
      <c r="AB2" s="2033"/>
      <c r="AC2" s="2033"/>
      <c r="AD2" s="421" t="s">
        <v>669</v>
      </c>
      <c r="AE2" s="421"/>
      <c r="AF2" s="421"/>
      <c r="AG2" s="421"/>
      <c r="AH2" s="421"/>
      <c r="AI2" s="421"/>
      <c r="AJ2" s="419"/>
      <c r="AK2" s="418" t="s">
        <v>670</v>
      </c>
      <c r="AL2" s="418" t="s">
        <v>664</v>
      </c>
      <c r="AM2" s="2033"/>
      <c r="AN2" s="2033"/>
      <c r="AO2" s="2033"/>
      <c r="AP2" s="2033"/>
      <c r="AQ2" s="2033"/>
      <c r="AR2" s="2033"/>
      <c r="AS2" s="2033"/>
      <c r="AT2" s="2033"/>
      <c r="AU2" s="2033"/>
      <c r="AV2" s="2033"/>
      <c r="AW2" s="2033"/>
      <c r="AX2" s="2033"/>
      <c r="AY2" s="2033"/>
      <c r="AZ2" s="2033"/>
      <c r="BA2" s="2033"/>
      <c r="BB2" s="419" t="s">
        <v>665</v>
      </c>
      <c r="BC2" s="418"/>
      <c r="BD2" s="418"/>
      <c r="BE2" s="422"/>
    </row>
    <row r="3" spans="1:57" s="423" customFormat="1" ht="20.25" customHeight="1" x14ac:dyDescent="0.15">
      <c r="A3" s="421"/>
      <c r="B3" s="421"/>
      <c r="C3" s="421"/>
      <c r="D3" s="417"/>
      <c r="E3" s="421"/>
      <c r="F3" s="421"/>
      <c r="G3" s="421"/>
      <c r="H3" s="417"/>
      <c r="I3" s="418"/>
      <c r="J3" s="418"/>
      <c r="K3" s="418"/>
      <c r="L3" s="418"/>
      <c r="M3" s="418"/>
      <c r="N3" s="421"/>
      <c r="O3" s="421"/>
      <c r="P3" s="421"/>
      <c r="Q3" s="421"/>
      <c r="R3" s="421"/>
      <c r="S3" s="421"/>
      <c r="T3" s="424"/>
      <c r="U3" s="425"/>
      <c r="V3" s="425"/>
      <c r="W3" s="426"/>
      <c r="X3" s="425"/>
      <c r="Y3" s="425"/>
      <c r="Z3" s="427"/>
      <c r="AA3" s="427"/>
      <c r="AB3" s="425"/>
      <c r="AC3" s="425"/>
      <c r="AD3" s="428"/>
      <c r="AE3" s="421"/>
      <c r="AF3" s="421"/>
      <c r="AG3" s="421"/>
      <c r="AH3" s="421"/>
      <c r="AI3" s="421"/>
      <c r="AJ3" s="419"/>
      <c r="AK3" s="418"/>
      <c r="AL3" s="418"/>
      <c r="AM3" s="965"/>
      <c r="AN3" s="965"/>
      <c r="AO3" s="965"/>
      <c r="AP3" s="965"/>
      <c r="AQ3" s="965"/>
      <c r="AR3" s="965"/>
      <c r="AS3" s="965"/>
      <c r="AT3" s="965"/>
      <c r="AU3" s="965"/>
      <c r="AV3" s="965"/>
      <c r="AW3" s="965"/>
      <c r="AX3" s="965"/>
      <c r="AY3" s="429" t="s">
        <v>671</v>
      </c>
      <c r="AZ3" s="2462" t="s">
        <v>672</v>
      </c>
      <c r="BA3" s="2462"/>
      <c r="BB3" s="2462"/>
      <c r="BC3" s="2462"/>
      <c r="BD3" s="418"/>
      <c r="BE3" s="422"/>
    </row>
    <row r="4" spans="1:57" s="423" customFormat="1" ht="20.25" customHeight="1" x14ac:dyDescent="0.15">
      <c r="A4" s="421"/>
      <c r="B4" s="430"/>
      <c r="C4" s="430"/>
      <c r="D4" s="430"/>
      <c r="E4" s="430"/>
      <c r="F4" s="430"/>
      <c r="G4" s="430"/>
      <c r="H4" s="430"/>
      <c r="I4" s="430"/>
      <c r="J4" s="431"/>
      <c r="K4" s="432"/>
      <c r="L4" s="432"/>
      <c r="M4" s="432"/>
      <c r="N4" s="432"/>
      <c r="O4" s="432"/>
      <c r="P4" s="433"/>
      <c r="Q4" s="432"/>
      <c r="R4" s="432"/>
      <c r="S4" s="434"/>
      <c r="T4" s="421"/>
      <c r="U4" s="421"/>
      <c r="V4" s="421"/>
      <c r="W4" s="421"/>
      <c r="X4" s="421"/>
      <c r="Y4" s="421"/>
      <c r="Z4" s="427"/>
      <c r="AA4" s="427"/>
      <c r="AB4" s="425"/>
      <c r="AC4" s="425"/>
      <c r="AD4" s="428"/>
      <c r="AE4" s="421"/>
      <c r="AF4" s="421"/>
      <c r="AG4" s="421"/>
      <c r="AH4" s="421"/>
      <c r="AI4" s="421"/>
      <c r="AJ4" s="419"/>
      <c r="AK4" s="418"/>
      <c r="AL4" s="418"/>
      <c r="AM4" s="965"/>
      <c r="AN4" s="965"/>
      <c r="AO4" s="965"/>
      <c r="AP4" s="965"/>
      <c r="AQ4" s="965"/>
      <c r="AR4" s="965"/>
      <c r="AS4" s="965"/>
      <c r="AT4" s="965"/>
      <c r="AU4" s="965"/>
      <c r="AV4" s="965"/>
      <c r="AW4" s="965"/>
      <c r="AX4" s="965"/>
      <c r="AY4" s="429" t="s">
        <v>673</v>
      </c>
      <c r="AZ4" s="2462" t="s">
        <v>674</v>
      </c>
      <c r="BA4" s="2462"/>
      <c r="BB4" s="2462"/>
      <c r="BC4" s="2462"/>
      <c r="BD4" s="418"/>
      <c r="BE4" s="422"/>
    </row>
    <row r="5" spans="1:57" s="423" customFormat="1" ht="20.25" customHeight="1" x14ac:dyDescent="0.15">
      <c r="A5" s="421"/>
      <c r="B5" s="435"/>
      <c r="C5" s="435"/>
      <c r="D5" s="435"/>
      <c r="E5" s="435"/>
      <c r="F5" s="435"/>
      <c r="G5" s="435"/>
      <c r="H5" s="435"/>
      <c r="I5" s="435"/>
      <c r="J5" s="436"/>
      <c r="K5" s="437"/>
      <c r="L5" s="438"/>
      <c r="M5" s="438"/>
      <c r="N5" s="438"/>
      <c r="O5" s="438"/>
      <c r="P5" s="435"/>
      <c r="Q5" s="439"/>
      <c r="R5" s="439"/>
      <c r="S5" s="440"/>
      <c r="T5" s="421"/>
      <c r="U5" s="421"/>
      <c r="V5" s="421"/>
      <c r="W5" s="421"/>
      <c r="X5" s="421"/>
      <c r="Y5" s="421"/>
      <c r="Z5" s="427"/>
      <c r="AA5" s="427"/>
      <c r="AB5" s="425"/>
      <c r="AC5" s="425"/>
      <c r="AD5" s="441"/>
      <c r="AE5" s="441"/>
      <c r="AF5" s="441"/>
      <c r="AG5" s="441"/>
      <c r="AH5" s="421"/>
      <c r="AI5" s="421"/>
      <c r="AJ5" s="441" t="s">
        <v>675</v>
      </c>
      <c r="AK5" s="441"/>
      <c r="AL5" s="441"/>
      <c r="AM5" s="441"/>
      <c r="AN5" s="441"/>
      <c r="AO5" s="441"/>
      <c r="AP5" s="441"/>
      <c r="AQ5" s="441"/>
      <c r="AR5" s="430"/>
      <c r="AS5" s="430"/>
      <c r="AT5" s="442"/>
      <c r="AU5" s="441"/>
      <c r="AV5" s="2095">
        <v>40</v>
      </c>
      <c r="AW5" s="2096"/>
      <c r="AX5" s="442" t="s">
        <v>676</v>
      </c>
      <c r="AY5" s="441"/>
      <c r="AZ5" s="2095">
        <v>160</v>
      </c>
      <c r="BA5" s="2096"/>
      <c r="BB5" s="442" t="s">
        <v>677</v>
      </c>
      <c r="BC5" s="441"/>
      <c r="BD5" s="421"/>
      <c r="BE5" s="422"/>
    </row>
    <row r="6" spans="1:57" s="423" customFormat="1" ht="20.25" customHeight="1" x14ac:dyDescent="0.15">
      <c r="A6" s="421"/>
      <c r="B6" s="435"/>
      <c r="C6" s="435"/>
      <c r="D6" s="435"/>
      <c r="E6" s="435"/>
      <c r="F6" s="435"/>
      <c r="G6" s="435"/>
      <c r="H6" s="435"/>
      <c r="I6" s="435"/>
      <c r="J6" s="436"/>
      <c r="K6" s="437"/>
      <c r="L6" s="438"/>
      <c r="M6" s="438"/>
      <c r="N6" s="438"/>
      <c r="O6" s="438"/>
      <c r="P6" s="435"/>
      <c r="Q6" s="439"/>
      <c r="R6" s="439"/>
      <c r="S6" s="440"/>
      <c r="T6" s="421"/>
      <c r="U6" s="421"/>
      <c r="V6" s="421"/>
      <c r="W6" s="421"/>
      <c r="X6" s="421"/>
      <c r="Y6" s="421"/>
      <c r="Z6" s="427"/>
      <c r="AA6" s="427"/>
      <c r="AB6" s="425"/>
      <c r="AC6" s="425"/>
      <c r="AD6" s="441"/>
      <c r="AE6" s="441"/>
      <c r="AF6" s="441"/>
      <c r="AG6" s="441"/>
      <c r="AH6" s="421"/>
      <c r="AI6" s="421"/>
      <c r="AJ6" s="441"/>
      <c r="AK6" s="441"/>
      <c r="AL6" s="441"/>
      <c r="AM6" s="441"/>
      <c r="AN6" s="441"/>
      <c r="AO6" s="441"/>
      <c r="AP6" s="441"/>
      <c r="AQ6" s="440" t="s">
        <v>873</v>
      </c>
      <c r="AR6" s="441"/>
      <c r="AS6" s="512"/>
      <c r="AT6" s="512"/>
      <c r="AU6" s="512"/>
      <c r="AV6" s="441"/>
      <c r="AW6" s="441"/>
      <c r="AX6" s="524"/>
      <c r="AY6" s="441"/>
      <c r="AZ6" s="2095">
        <v>100</v>
      </c>
      <c r="BA6" s="2096"/>
      <c r="BB6" s="725" t="s">
        <v>425</v>
      </c>
      <c r="BC6" s="441"/>
      <c r="BD6" s="421"/>
      <c r="BE6" s="422"/>
    </row>
    <row r="7" spans="1:57" s="423" customFormat="1" ht="20.25" customHeight="1" x14ac:dyDescent="0.15">
      <c r="A7" s="421"/>
      <c r="B7" s="435"/>
      <c r="C7" s="435"/>
      <c r="D7" s="435"/>
      <c r="E7" s="435"/>
      <c r="F7" s="435"/>
      <c r="G7" s="435"/>
      <c r="H7" s="435"/>
      <c r="I7" s="435"/>
      <c r="J7" s="435"/>
      <c r="K7" s="443"/>
      <c r="L7" s="443"/>
      <c r="M7" s="443"/>
      <c r="N7" s="435"/>
      <c r="O7" s="444"/>
      <c r="P7" s="445"/>
      <c r="Q7" s="445"/>
      <c r="R7" s="446"/>
      <c r="S7" s="447"/>
      <c r="T7" s="421"/>
      <c r="U7" s="421"/>
      <c r="V7" s="421"/>
      <c r="W7" s="421"/>
      <c r="X7" s="421"/>
      <c r="Y7" s="421"/>
      <c r="Z7" s="427"/>
      <c r="AA7" s="427"/>
      <c r="AB7" s="425"/>
      <c r="AC7" s="425"/>
      <c r="AD7" s="448"/>
      <c r="AE7" s="415"/>
      <c r="AF7" s="415"/>
      <c r="AG7" s="415"/>
      <c r="AH7" s="421"/>
      <c r="AI7" s="421"/>
      <c r="AJ7" s="421"/>
      <c r="AK7" s="421"/>
      <c r="AL7" s="415"/>
      <c r="AM7" s="415"/>
      <c r="AN7" s="449"/>
      <c r="AO7" s="450"/>
      <c r="AP7" s="450"/>
      <c r="AQ7" s="451"/>
      <c r="AR7" s="451"/>
      <c r="AS7" s="451"/>
      <c r="AT7" s="451"/>
      <c r="AU7" s="451"/>
      <c r="AV7" s="451"/>
      <c r="AW7" s="441" t="s">
        <v>678</v>
      </c>
      <c r="AX7" s="441"/>
      <c r="AY7" s="441"/>
      <c r="AZ7" s="2463">
        <f>DAY(EOMONTH(DATE(X2,AB2,1),0))</f>
        <v>31</v>
      </c>
      <c r="BA7" s="2464"/>
      <c r="BB7" s="442" t="s">
        <v>679</v>
      </c>
      <c r="BC7" s="421"/>
      <c r="BD7" s="421"/>
      <c r="BE7" s="422"/>
    </row>
    <row r="8" spans="1:57" ht="5.0999999999999996" customHeight="1" thickBot="1" x14ac:dyDescent="0.2">
      <c r="A8" s="452"/>
      <c r="B8" s="452"/>
      <c r="C8" s="453"/>
      <c r="D8" s="453"/>
      <c r="E8" s="452"/>
      <c r="F8" s="452"/>
      <c r="G8" s="454"/>
      <c r="H8" s="452"/>
      <c r="I8" s="452"/>
      <c r="J8" s="452"/>
      <c r="K8" s="452"/>
      <c r="L8" s="452"/>
      <c r="M8" s="452"/>
      <c r="N8" s="452"/>
      <c r="O8" s="452"/>
      <c r="P8" s="452"/>
      <c r="Q8" s="452"/>
      <c r="R8" s="452"/>
      <c r="S8" s="453"/>
      <c r="T8" s="452"/>
      <c r="U8" s="452"/>
      <c r="V8" s="452"/>
      <c r="W8" s="452"/>
      <c r="X8" s="452"/>
      <c r="Y8" s="452"/>
      <c r="Z8" s="452"/>
      <c r="AA8" s="452"/>
      <c r="AB8" s="452"/>
      <c r="AC8" s="452"/>
      <c r="AD8" s="452"/>
      <c r="AE8" s="452"/>
      <c r="AF8" s="452"/>
      <c r="AG8" s="452"/>
      <c r="AH8" s="452"/>
      <c r="AI8" s="452"/>
      <c r="AJ8" s="453"/>
      <c r="AK8" s="452"/>
      <c r="AL8" s="452"/>
      <c r="AM8" s="452"/>
      <c r="AN8" s="452"/>
      <c r="AO8" s="452"/>
      <c r="AP8" s="452"/>
      <c r="AQ8" s="452"/>
      <c r="AR8" s="452"/>
      <c r="AS8" s="452"/>
      <c r="AT8" s="452"/>
      <c r="AU8" s="452"/>
      <c r="AV8" s="452"/>
      <c r="AW8" s="452"/>
      <c r="AX8" s="452"/>
      <c r="AY8" s="452"/>
      <c r="AZ8" s="452"/>
      <c r="BA8" s="452"/>
      <c r="BB8" s="452"/>
      <c r="BC8" s="455"/>
      <c r="BD8" s="455"/>
      <c r="BE8" s="456"/>
    </row>
    <row r="9" spans="1:57" ht="20.25" customHeight="1" thickBot="1" x14ac:dyDescent="0.2">
      <c r="A9" s="452"/>
      <c r="B9" s="2465" t="s">
        <v>680</v>
      </c>
      <c r="C9" s="2468" t="s">
        <v>874</v>
      </c>
      <c r="D9" s="2469"/>
      <c r="E9" s="2474" t="s">
        <v>875</v>
      </c>
      <c r="F9" s="2469"/>
      <c r="G9" s="2474" t="s">
        <v>876</v>
      </c>
      <c r="H9" s="2468"/>
      <c r="I9" s="2468"/>
      <c r="J9" s="2468"/>
      <c r="K9" s="2469"/>
      <c r="L9" s="2474" t="s">
        <v>877</v>
      </c>
      <c r="M9" s="2468"/>
      <c r="N9" s="2468"/>
      <c r="O9" s="2477"/>
      <c r="P9" s="2480" t="s">
        <v>878</v>
      </c>
      <c r="Q9" s="2481"/>
      <c r="R9" s="2481"/>
      <c r="S9" s="2481"/>
      <c r="T9" s="2481"/>
      <c r="U9" s="2481"/>
      <c r="V9" s="2481"/>
      <c r="W9" s="2481"/>
      <c r="X9" s="2481"/>
      <c r="Y9" s="2481"/>
      <c r="Z9" s="2481"/>
      <c r="AA9" s="2481"/>
      <c r="AB9" s="2481"/>
      <c r="AC9" s="2481"/>
      <c r="AD9" s="2481"/>
      <c r="AE9" s="2481"/>
      <c r="AF9" s="2481"/>
      <c r="AG9" s="2481"/>
      <c r="AH9" s="2481"/>
      <c r="AI9" s="2481"/>
      <c r="AJ9" s="2481"/>
      <c r="AK9" s="2481"/>
      <c r="AL9" s="2481"/>
      <c r="AM9" s="2481"/>
      <c r="AN9" s="2481"/>
      <c r="AO9" s="2481"/>
      <c r="AP9" s="2481"/>
      <c r="AQ9" s="2481"/>
      <c r="AR9" s="2481"/>
      <c r="AS9" s="2481"/>
      <c r="AT9" s="2481"/>
      <c r="AU9" s="2482" t="str">
        <f>IF(AZ3="４週","(10)1～4週目の勤務時間数合計","(10)1か月の勤務時間数合計")</f>
        <v>(10)1～4週目の勤務時間数合計</v>
      </c>
      <c r="AV9" s="2483"/>
      <c r="AW9" s="2482" t="s">
        <v>879</v>
      </c>
      <c r="AX9" s="2483"/>
      <c r="AY9" s="2490" t="s">
        <v>880</v>
      </c>
      <c r="AZ9" s="2490"/>
      <c r="BA9" s="2490"/>
      <c r="BB9" s="2490"/>
      <c r="BC9" s="2490"/>
      <c r="BD9" s="2490"/>
    </row>
    <row r="10" spans="1:57" ht="20.25" customHeight="1" thickBot="1" x14ac:dyDescent="0.2">
      <c r="A10" s="452"/>
      <c r="B10" s="2466"/>
      <c r="C10" s="2470"/>
      <c r="D10" s="2471"/>
      <c r="E10" s="2475"/>
      <c r="F10" s="2471"/>
      <c r="G10" s="2475"/>
      <c r="H10" s="2470"/>
      <c r="I10" s="2470"/>
      <c r="J10" s="2470"/>
      <c r="K10" s="2471"/>
      <c r="L10" s="2475"/>
      <c r="M10" s="2470"/>
      <c r="N10" s="2470"/>
      <c r="O10" s="2478"/>
      <c r="P10" s="2492" t="s">
        <v>686</v>
      </c>
      <c r="Q10" s="2493"/>
      <c r="R10" s="2493"/>
      <c r="S10" s="2493"/>
      <c r="T10" s="2493"/>
      <c r="U10" s="2493"/>
      <c r="V10" s="2494"/>
      <c r="W10" s="2492" t="s">
        <v>687</v>
      </c>
      <c r="X10" s="2493"/>
      <c r="Y10" s="2493"/>
      <c r="Z10" s="2493"/>
      <c r="AA10" s="2493"/>
      <c r="AB10" s="2493"/>
      <c r="AC10" s="2494"/>
      <c r="AD10" s="2492" t="s">
        <v>688</v>
      </c>
      <c r="AE10" s="2493"/>
      <c r="AF10" s="2493"/>
      <c r="AG10" s="2493"/>
      <c r="AH10" s="2493"/>
      <c r="AI10" s="2493"/>
      <c r="AJ10" s="2494"/>
      <c r="AK10" s="2492" t="s">
        <v>689</v>
      </c>
      <c r="AL10" s="2493"/>
      <c r="AM10" s="2493"/>
      <c r="AN10" s="2493"/>
      <c r="AO10" s="2493"/>
      <c r="AP10" s="2493"/>
      <c r="AQ10" s="2494"/>
      <c r="AR10" s="2492" t="s">
        <v>690</v>
      </c>
      <c r="AS10" s="2493"/>
      <c r="AT10" s="2494"/>
      <c r="AU10" s="2484"/>
      <c r="AV10" s="2485"/>
      <c r="AW10" s="2484"/>
      <c r="AX10" s="2485"/>
      <c r="AY10" s="2490"/>
      <c r="AZ10" s="2490"/>
      <c r="BA10" s="2490"/>
      <c r="BB10" s="2490"/>
      <c r="BC10" s="2490"/>
      <c r="BD10" s="2490"/>
    </row>
    <row r="11" spans="1:57" ht="20.25" customHeight="1" thickBot="1" x14ac:dyDescent="0.2">
      <c r="A11" s="452"/>
      <c r="B11" s="2466"/>
      <c r="C11" s="2470"/>
      <c r="D11" s="2471"/>
      <c r="E11" s="2475"/>
      <c r="F11" s="2471"/>
      <c r="G11" s="2475"/>
      <c r="H11" s="2470"/>
      <c r="I11" s="2470"/>
      <c r="J11" s="2470"/>
      <c r="K11" s="2471"/>
      <c r="L11" s="2475"/>
      <c r="M11" s="2470"/>
      <c r="N11" s="2470"/>
      <c r="O11" s="2478"/>
      <c r="P11" s="458">
        <f>DAY(DATE($X$2,$AB$2,1))</f>
        <v>1</v>
      </c>
      <c r="Q11" s="459">
        <f>DAY(DATE($X$2,$AB$2,2))</f>
        <v>2</v>
      </c>
      <c r="R11" s="459">
        <f>DAY(DATE($X$2,$AB$2,3))</f>
        <v>3</v>
      </c>
      <c r="S11" s="459">
        <f>DAY(DATE($X$2,$AB$2,4))</f>
        <v>4</v>
      </c>
      <c r="T11" s="459">
        <f>DAY(DATE($X$2,$AB$2,5))</f>
        <v>5</v>
      </c>
      <c r="U11" s="459">
        <f>DAY(DATE($X$2,$AB$2,6))</f>
        <v>6</v>
      </c>
      <c r="V11" s="460">
        <f>DAY(DATE($X$2,$AB$2,7))</f>
        <v>7</v>
      </c>
      <c r="W11" s="458">
        <f>DAY(DATE($X$2,$AB$2,8))</f>
        <v>8</v>
      </c>
      <c r="X11" s="459">
        <f>DAY(DATE($X$2,$AB$2,9))</f>
        <v>9</v>
      </c>
      <c r="Y11" s="459">
        <f>DAY(DATE($X$2,$AB$2,10))</f>
        <v>10</v>
      </c>
      <c r="Z11" s="459">
        <f>DAY(DATE($X$2,$AB$2,11))</f>
        <v>11</v>
      </c>
      <c r="AA11" s="459">
        <f>DAY(DATE($X$2,$AB$2,12))</f>
        <v>12</v>
      </c>
      <c r="AB11" s="459">
        <f>DAY(DATE($X$2,$AB$2,13))</f>
        <v>13</v>
      </c>
      <c r="AC11" s="460">
        <f>DAY(DATE($X$2,$AB$2,14))</f>
        <v>14</v>
      </c>
      <c r="AD11" s="458">
        <f>DAY(DATE($X$2,$AB$2,15))</f>
        <v>15</v>
      </c>
      <c r="AE11" s="459">
        <f>DAY(DATE($X$2,$AB$2,16))</f>
        <v>16</v>
      </c>
      <c r="AF11" s="459">
        <f>DAY(DATE($X$2,$AB$2,17))</f>
        <v>17</v>
      </c>
      <c r="AG11" s="459">
        <f>DAY(DATE($X$2,$AB$2,18))</f>
        <v>18</v>
      </c>
      <c r="AH11" s="459">
        <f>DAY(DATE($X$2,$AB$2,19))</f>
        <v>19</v>
      </c>
      <c r="AI11" s="459">
        <f>DAY(DATE($X$2,$AB$2,20))</f>
        <v>20</v>
      </c>
      <c r="AJ11" s="460">
        <f>DAY(DATE($X$2,$AB$2,21))</f>
        <v>21</v>
      </c>
      <c r="AK11" s="458">
        <f>DAY(DATE($X$2,$AB$2,22))</f>
        <v>22</v>
      </c>
      <c r="AL11" s="459">
        <f>DAY(DATE($X$2,$AB$2,23))</f>
        <v>23</v>
      </c>
      <c r="AM11" s="459">
        <f>DAY(DATE($X$2,$AB$2,24))</f>
        <v>24</v>
      </c>
      <c r="AN11" s="459">
        <f>DAY(DATE($X$2,$AB$2,25))</f>
        <v>25</v>
      </c>
      <c r="AO11" s="459">
        <f>DAY(DATE($X$2,$AB$2,26))</f>
        <v>26</v>
      </c>
      <c r="AP11" s="459">
        <f>DAY(DATE($X$2,$AB$2,27))</f>
        <v>27</v>
      </c>
      <c r="AQ11" s="460">
        <f>DAY(DATE($X$2,$AB$2,28))</f>
        <v>28</v>
      </c>
      <c r="AR11" s="458" t="str">
        <f>IF(AZ3="暦月",IF(DAY(DATE($X$2,$AB$2,29))=29,29,""),"")</f>
        <v/>
      </c>
      <c r="AS11" s="459" t="str">
        <f>IF(AZ3="暦月",IF(DAY(DATE($X$2,$AB$2,30))=30,30,""),"")</f>
        <v/>
      </c>
      <c r="AT11" s="461" t="str">
        <f>IF(AZ3="暦月",IF(DAY(DATE($X$2,$AB$2,31))=31,31,""),"")</f>
        <v/>
      </c>
      <c r="AU11" s="2484"/>
      <c r="AV11" s="2485"/>
      <c r="AW11" s="2484"/>
      <c r="AX11" s="2485"/>
      <c r="AY11" s="2490"/>
      <c r="AZ11" s="2490"/>
      <c r="BA11" s="2490"/>
      <c r="BB11" s="2490"/>
      <c r="BC11" s="2490"/>
      <c r="BD11" s="2490"/>
    </row>
    <row r="12" spans="1:57" ht="20.25" hidden="1" customHeight="1" thickBot="1" x14ac:dyDescent="0.2">
      <c r="A12" s="452"/>
      <c r="B12" s="2466"/>
      <c r="C12" s="2470"/>
      <c r="D12" s="2471"/>
      <c r="E12" s="2475"/>
      <c r="F12" s="2471"/>
      <c r="G12" s="2475"/>
      <c r="H12" s="2470"/>
      <c r="I12" s="2470"/>
      <c r="J12" s="2470"/>
      <c r="K12" s="2471"/>
      <c r="L12" s="2475"/>
      <c r="M12" s="2470"/>
      <c r="N12" s="2470"/>
      <c r="O12" s="2478"/>
      <c r="P12" s="458">
        <f>WEEKDAY(DATE($X$2,$AB$2,1))</f>
        <v>1</v>
      </c>
      <c r="Q12" s="459">
        <f>WEEKDAY(DATE($X$2,$AB$2,2))</f>
        <v>2</v>
      </c>
      <c r="R12" s="459">
        <f>WEEKDAY(DATE($X$2,$AB$2,3))</f>
        <v>3</v>
      </c>
      <c r="S12" s="459">
        <f>WEEKDAY(DATE($X$2,$AB$2,4))</f>
        <v>4</v>
      </c>
      <c r="T12" s="459">
        <f>WEEKDAY(DATE($X$2,$AB$2,5))</f>
        <v>5</v>
      </c>
      <c r="U12" s="459">
        <f>WEEKDAY(DATE($X$2,$AB$2,6))</f>
        <v>6</v>
      </c>
      <c r="V12" s="460">
        <f>WEEKDAY(DATE($X$2,$AB$2,7))</f>
        <v>7</v>
      </c>
      <c r="W12" s="458">
        <f>WEEKDAY(DATE($X$2,$AB$2,8))</f>
        <v>1</v>
      </c>
      <c r="X12" s="459">
        <f>WEEKDAY(DATE($X$2,$AB$2,9))</f>
        <v>2</v>
      </c>
      <c r="Y12" s="459">
        <f>WEEKDAY(DATE($X$2,$AB$2,10))</f>
        <v>3</v>
      </c>
      <c r="Z12" s="459">
        <f>WEEKDAY(DATE($X$2,$AB$2,11))</f>
        <v>4</v>
      </c>
      <c r="AA12" s="459">
        <f>WEEKDAY(DATE($X$2,$AB$2,12))</f>
        <v>5</v>
      </c>
      <c r="AB12" s="459">
        <f>WEEKDAY(DATE($X$2,$AB$2,13))</f>
        <v>6</v>
      </c>
      <c r="AC12" s="460">
        <f>WEEKDAY(DATE($X$2,$AB$2,14))</f>
        <v>7</v>
      </c>
      <c r="AD12" s="458">
        <f>WEEKDAY(DATE($X$2,$AB$2,15))</f>
        <v>1</v>
      </c>
      <c r="AE12" s="459">
        <f>WEEKDAY(DATE($X$2,$AB$2,16))</f>
        <v>2</v>
      </c>
      <c r="AF12" s="459">
        <f>WEEKDAY(DATE($X$2,$AB$2,17))</f>
        <v>3</v>
      </c>
      <c r="AG12" s="459">
        <f>WEEKDAY(DATE($X$2,$AB$2,18))</f>
        <v>4</v>
      </c>
      <c r="AH12" s="459">
        <f>WEEKDAY(DATE($X$2,$AB$2,19))</f>
        <v>5</v>
      </c>
      <c r="AI12" s="459">
        <f>WEEKDAY(DATE($X$2,$AB$2,20))</f>
        <v>6</v>
      </c>
      <c r="AJ12" s="460">
        <f>WEEKDAY(DATE($X$2,$AB$2,21))</f>
        <v>7</v>
      </c>
      <c r="AK12" s="458">
        <f>WEEKDAY(DATE($X$2,$AB$2,22))</f>
        <v>1</v>
      </c>
      <c r="AL12" s="459">
        <f>WEEKDAY(DATE($X$2,$AB$2,23))</f>
        <v>2</v>
      </c>
      <c r="AM12" s="459">
        <f>WEEKDAY(DATE($X$2,$AB$2,24))</f>
        <v>3</v>
      </c>
      <c r="AN12" s="459">
        <f>WEEKDAY(DATE($X$2,$AB$2,25))</f>
        <v>4</v>
      </c>
      <c r="AO12" s="459">
        <f>WEEKDAY(DATE($X$2,$AB$2,26))</f>
        <v>5</v>
      </c>
      <c r="AP12" s="459">
        <f>WEEKDAY(DATE($X$2,$AB$2,27))</f>
        <v>6</v>
      </c>
      <c r="AQ12" s="460">
        <f>WEEKDAY(DATE($X$2,$AB$2,28))</f>
        <v>7</v>
      </c>
      <c r="AR12" s="458">
        <f>IF(AR11=29,WEEKDAY(DATE($X$2,$AB$2,29)),0)</f>
        <v>0</v>
      </c>
      <c r="AS12" s="459">
        <f>IF(AS11=30,WEEKDAY(DATE($X$2,$AB$2,30)),0)</f>
        <v>0</v>
      </c>
      <c r="AT12" s="461">
        <f>IF(AT11=31,WEEKDAY(DATE($X$2,$AB$2,31)),0)</f>
        <v>0</v>
      </c>
      <c r="AU12" s="2486"/>
      <c r="AV12" s="2487"/>
      <c r="AW12" s="2486"/>
      <c r="AX12" s="2487"/>
      <c r="AY12" s="2491"/>
      <c r="AZ12" s="2491"/>
      <c r="BA12" s="2491"/>
      <c r="BB12" s="2491"/>
      <c r="BC12" s="2491"/>
      <c r="BD12" s="2491"/>
    </row>
    <row r="13" spans="1:57" ht="20.25" customHeight="1" thickBot="1" x14ac:dyDescent="0.2">
      <c r="A13" s="452"/>
      <c r="B13" s="2467"/>
      <c r="C13" s="2472"/>
      <c r="D13" s="2473"/>
      <c r="E13" s="2476"/>
      <c r="F13" s="2473"/>
      <c r="G13" s="2476"/>
      <c r="H13" s="2472"/>
      <c r="I13" s="2472"/>
      <c r="J13" s="2472"/>
      <c r="K13" s="2473"/>
      <c r="L13" s="2476"/>
      <c r="M13" s="2472"/>
      <c r="N13" s="2472"/>
      <c r="O13" s="2479"/>
      <c r="P13" s="462" t="str">
        <f>IF(P12=1,"日",IF(P12=2,"月",IF(P12=3,"火",IF(P12=4,"水",IF(P12=5,"木",IF(P12=6,"金","土"))))))</f>
        <v>日</v>
      </c>
      <c r="Q13" s="463" t="str">
        <f t="shared" ref="Q13:AQ13" si="0">IF(Q12=1,"日",IF(Q12=2,"月",IF(Q12=3,"火",IF(Q12=4,"水",IF(Q12=5,"木",IF(Q12=6,"金","土"))))))</f>
        <v>月</v>
      </c>
      <c r="R13" s="463" t="str">
        <f t="shared" si="0"/>
        <v>火</v>
      </c>
      <c r="S13" s="463" t="str">
        <f t="shared" si="0"/>
        <v>水</v>
      </c>
      <c r="T13" s="463" t="str">
        <f t="shared" si="0"/>
        <v>木</v>
      </c>
      <c r="U13" s="463" t="str">
        <f t="shared" si="0"/>
        <v>金</v>
      </c>
      <c r="V13" s="464" t="str">
        <f t="shared" si="0"/>
        <v>土</v>
      </c>
      <c r="W13" s="462" t="str">
        <f t="shared" si="0"/>
        <v>日</v>
      </c>
      <c r="X13" s="463" t="str">
        <f t="shared" si="0"/>
        <v>月</v>
      </c>
      <c r="Y13" s="463" t="str">
        <f t="shared" si="0"/>
        <v>火</v>
      </c>
      <c r="Z13" s="463" t="str">
        <f t="shared" si="0"/>
        <v>水</v>
      </c>
      <c r="AA13" s="463" t="str">
        <f t="shared" si="0"/>
        <v>木</v>
      </c>
      <c r="AB13" s="463" t="str">
        <f t="shared" si="0"/>
        <v>金</v>
      </c>
      <c r="AC13" s="464" t="str">
        <f t="shared" si="0"/>
        <v>土</v>
      </c>
      <c r="AD13" s="462" t="str">
        <f t="shared" si="0"/>
        <v>日</v>
      </c>
      <c r="AE13" s="463" t="str">
        <f t="shared" si="0"/>
        <v>月</v>
      </c>
      <c r="AF13" s="463" t="str">
        <f t="shared" si="0"/>
        <v>火</v>
      </c>
      <c r="AG13" s="463" t="str">
        <f t="shared" si="0"/>
        <v>水</v>
      </c>
      <c r="AH13" s="463" t="str">
        <f t="shared" si="0"/>
        <v>木</v>
      </c>
      <c r="AI13" s="463" t="str">
        <f t="shared" si="0"/>
        <v>金</v>
      </c>
      <c r="AJ13" s="464" t="str">
        <f t="shared" si="0"/>
        <v>土</v>
      </c>
      <c r="AK13" s="462" t="str">
        <f t="shared" si="0"/>
        <v>日</v>
      </c>
      <c r="AL13" s="463" t="str">
        <f t="shared" si="0"/>
        <v>月</v>
      </c>
      <c r="AM13" s="463" t="str">
        <f t="shared" si="0"/>
        <v>火</v>
      </c>
      <c r="AN13" s="463" t="str">
        <f t="shared" si="0"/>
        <v>水</v>
      </c>
      <c r="AO13" s="463" t="str">
        <f t="shared" si="0"/>
        <v>木</v>
      </c>
      <c r="AP13" s="463" t="str">
        <f t="shared" si="0"/>
        <v>金</v>
      </c>
      <c r="AQ13" s="464" t="str">
        <f t="shared" si="0"/>
        <v>土</v>
      </c>
      <c r="AR13" s="463" t="str">
        <f>IF(AR12=1,"日",IF(AR12=2,"月",IF(AR12=3,"火",IF(AR12=4,"水",IF(AR12=5,"木",IF(AR12=6,"金",IF(AR12=0,"","土")))))))</f>
        <v/>
      </c>
      <c r="AS13" s="463" t="str">
        <f>IF(AS12=1,"日",IF(AS12=2,"月",IF(AS12=3,"火",IF(AS12=4,"水",IF(AS12=5,"木",IF(AS12=6,"金",IF(AS12=0,"","土")))))))</f>
        <v/>
      </c>
      <c r="AT13" s="465" t="str">
        <f>IF(AT12=1,"日",IF(AT12=2,"月",IF(AT12=3,"火",IF(AT12=4,"水",IF(AT12=5,"木",IF(AT12=6,"金",IF(AT12=0,"","土")))))))</f>
        <v/>
      </c>
      <c r="AU13" s="2488"/>
      <c r="AV13" s="2489"/>
      <c r="AW13" s="2488"/>
      <c r="AX13" s="2489"/>
      <c r="AY13" s="2491"/>
      <c r="AZ13" s="2491"/>
      <c r="BA13" s="2491"/>
      <c r="BB13" s="2491"/>
      <c r="BC13" s="2491"/>
      <c r="BD13" s="2491"/>
    </row>
    <row r="14" spans="1:57" ht="39.950000000000003" customHeight="1" x14ac:dyDescent="0.15">
      <c r="A14" s="452"/>
      <c r="B14" s="466">
        <v>1</v>
      </c>
      <c r="C14" s="2513"/>
      <c r="D14" s="2514"/>
      <c r="E14" s="2192"/>
      <c r="F14" s="2515"/>
      <c r="G14" s="2435"/>
      <c r="H14" s="2516"/>
      <c r="I14" s="2516"/>
      <c r="J14" s="2516"/>
      <c r="K14" s="2517"/>
      <c r="L14" s="2518"/>
      <c r="M14" s="2519"/>
      <c r="N14" s="2519"/>
      <c r="O14" s="2520"/>
      <c r="P14" s="467"/>
      <c r="Q14" s="468"/>
      <c r="R14" s="468"/>
      <c r="S14" s="468"/>
      <c r="T14" s="468"/>
      <c r="U14" s="468"/>
      <c r="V14" s="469"/>
      <c r="W14" s="467"/>
      <c r="X14" s="468"/>
      <c r="Y14" s="468"/>
      <c r="Z14" s="468"/>
      <c r="AA14" s="468"/>
      <c r="AB14" s="468"/>
      <c r="AC14" s="469"/>
      <c r="AD14" s="467"/>
      <c r="AE14" s="468"/>
      <c r="AF14" s="468"/>
      <c r="AG14" s="468"/>
      <c r="AH14" s="468"/>
      <c r="AI14" s="468"/>
      <c r="AJ14" s="469"/>
      <c r="AK14" s="467"/>
      <c r="AL14" s="468"/>
      <c r="AM14" s="468"/>
      <c r="AN14" s="468"/>
      <c r="AO14" s="468"/>
      <c r="AP14" s="468"/>
      <c r="AQ14" s="469"/>
      <c r="AR14" s="467"/>
      <c r="AS14" s="468"/>
      <c r="AT14" s="469"/>
      <c r="AU14" s="2521">
        <f>IF($AZ$3="４週",SUM(P14:AQ14),IF($AZ$3="暦月",SUM(P14:AT14),""))</f>
        <v>0</v>
      </c>
      <c r="AV14" s="2522"/>
      <c r="AW14" s="2523">
        <f t="shared" ref="AW14:AW31" si="1">IF($AZ$3="４週",AU14/4,IF($AZ$3="暦月",AU14/($AZ$7/7),""))</f>
        <v>0</v>
      </c>
      <c r="AX14" s="2524"/>
      <c r="AY14" s="2495"/>
      <c r="AZ14" s="2496"/>
      <c r="BA14" s="2496"/>
      <c r="BB14" s="2496"/>
      <c r="BC14" s="2496"/>
      <c r="BD14" s="2497"/>
    </row>
    <row r="15" spans="1:57" ht="39.950000000000003" customHeight="1" x14ac:dyDescent="0.15">
      <c r="A15" s="452"/>
      <c r="B15" s="470">
        <f t="shared" ref="B15:B31" si="2">B14+1</f>
        <v>2</v>
      </c>
      <c r="C15" s="2498"/>
      <c r="D15" s="2499"/>
      <c r="E15" s="2257"/>
      <c r="F15" s="2500"/>
      <c r="G15" s="2441"/>
      <c r="H15" s="2501"/>
      <c r="I15" s="2501"/>
      <c r="J15" s="2501"/>
      <c r="K15" s="2502"/>
      <c r="L15" s="2503"/>
      <c r="M15" s="2504"/>
      <c r="N15" s="2504"/>
      <c r="O15" s="2505"/>
      <c r="P15" s="471"/>
      <c r="Q15" s="472"/>
      <c r="R15" s="472"/>
      <c r="S15" s="472"/>
      <c r="T15" s="472"/>
      <c r="U15" s="472"/>
      <c r="V15" s="473"/>
      <c r="W15" s="471"/>
      <c r="X15" s="472"/>
      <c r="Y15" s="472"/>
      <c r="Z15" s="472"/>
      <c r="AA15" s="472"/>
      <c r="AB15" s="472"/>
      <c r="AC15" s="473"/>
      <c r="AD15" s="471"/>
      <c r="AE15" s="472"/>
      <c r="AF15" s="472"/>
      <c r="AG15" s="472"/>
      <c r="AH15" s="472"/>
      <c r="AI15" s="472"/>
      <c r="AJ15" s="473"/>
      <c r="AK15" s="471"/>
      <c r="AL15" s="472"/>
      <c r="AM15" s="472"/>
      <c r="AN15" s="472"/>
      <c r="AO15" s="472"/>
      <c r="AP15" s="472"/>
      <c r="AQ15" s="473"/>
      <c r="AR15" s="471"/>
      <c r="AS15" s="472"/>
      <c r="AT15" s="473"/>
      <c r="AU15" s="2506">
        <f>IF($AZ$3="４週",SUM(P15:AQ15),IF($AZ$3="暦月",SUM(P15:AT15),""))</f>
        <v>0</v>
      </c>
      <c r="AV15" s="2507"/>
      <c r="AW15" s="2508">
        <f t="shared" si="1"/>
        <v>0</v>
      </c>
      <c r="AX15" s="2509"/>
      <c r="AY15" s="2510"/>
      <c r="AZ15" s="2511"/>
      <c r="BA15" s="2511"/>
      <c r="BB15" s="2511"/>
      <c r="BC15" s="2511"/>
      <c r="BD15" s="2512"/>
    </row>
    <row r="16" spans="1:57" ht="39.950000000000003" customHeight="1" x14ac:dyDescent="0.15">
      <c r="A16" s="452"/>
      <c r="B16" s="470">
        <f t="shared" si="2"/>
        <v>3</v>
      </c>
      <c r="C16" s="2498"/>
      <c r="D16" s="2499"/>
      <c r="E16" s="2257"/>
      <c r="F16" s="2500"/>
      <c r="G16" s="2441"/>
      <c r="H16" s="2501"/>
      <c r="I16" s="2501"/>
      <c r="J16" s="2501"/>
      <c r="K16" s="2502"/>
      <c r="L16" s="2503"/>
      <c r="M16" s="2504"/>
      <c r="N16" s="2504"/>
      <c r="O16" s="2505"/>
      <c r="P16" s="471"/>
      <c r="Q16" s="472"/>
      <c r="R16" s="472"/>
      <c r="S16" s="472"/>
      <c r="T16" s="472"/>
      <c r="U16" s="472"/>
      <c r="V16" s="473"/>
      <c r="W16" s="471"/>
      <c r="X16" s="472"/>
      <c r="Y16" s="472"/>
      <c r="Z16" s="472"/>
      <c r="AA16" s="472"/>
      <c r="AB16" s="472"/>
      <c r="AC16" s="473"/>
      <c r="AD16" s="471"/>
      <c r="AE16" s="472"/>
      <c r="AF16" s="472"/>
      <c r="AG16" s="472"/>
      <c r="AH16" s="472"/>
      <c r="AI16" s="472"/>
      <c r="AJ16" s="473"/>
      <c r="AK16" s="471"/>
      <c r="AL16" s="472"/>
      <c r="AM16" s="472"/>
      <c r="AN16" s="472"/>
      <c r="AO16" s="472"/>
      <c r="AP16" s="472"/>
      <c r="AQ16" s="473"/>
      <c r="AR16" s="471"/>
      <c r="AS16" s="472"/>
      <c r="AT16" s="473"/>
      <c r="AU16" s="2506">
        <f>IF($AZ$3="４週",SUM(P16:AQ16),IF($AZ$3="暦月",SUM(P16:AT16),""))</f>
        <v>0</v>
      </c>
      <c r="AV16" s="2507"/>
      <c r="AW16" s="2508">
        <f t="shared" si="1"/>
        <v>0</v>
      </c>
      <c r="AX16" s="2509"/>
      <c r="AY16" s="2510"/>
      <c r="AZ16" s="2511"/>
      <c r="BA16" s="2511"/>
      <c r="BB16" s="2511"/>
      <c r="BC16" s="2511"/>
      <c r="BD16" s="2512"/>
    </row>
    <row r="17" spans="1:56" ht="39.950000000000003" customHeight="1" x14ac:dyDescent="0.15">
      <c r="A17" s="452"/>
      <c r="B17" s="470">
        <f t="shared" si="2"/>
        <v>4</v>
      </c>
      <c r="C17" s="2498"/>
      <c r="D17" s="2499"/>
      <c r="E17" s="2257"/>
      <c r="F17" s="2500"/>
      <c r="G17" s="2441"/>
      <c r="H17" s="2501"/>
      <c r="I17" s="2501"/>
      <c r="J17" s="2501"/>
      <c r="K17" s="2502"/>
      <c r="L17" s="2503"/>
      <c r="M17" s="2504"/>
      <c r="N17" s="2504"/>
      <c r="O17" s="2505"/>
      <c r="P17" s="471"/>
      <c r="Q17" s="472"/>
      <c r="R17" s="472"/>
      <c r="S17" s="472"/>
      <c r="T17" s="472"/>
      <c r="U17" s="472"/>
      <c r="V17" s="473"/>
      <c r="W17" s="471"/>
      <c r="X17" s="472"/>
      <c r="Y17" s="472"/>
      <c r="Z17" s="472"/>
      <c r="AA17" s="472"/>
      <c r="AB17" s="472"/>
      <c r="AC17" s="473"/>
      <c r="AD17" s="471"/>
      <c r="AE17" s="472"/>
      <c r="AF17" s="472"/>
      <c r="AG17" s="472"/>
      <c r="AH17" s="472"/>
      <c r="AI17" s="472"/>
      <c r="AJ17" s="473"/>
      <c r="AK17" s="471"/>
      <c r="AL17" s="472"/>
      <c r="AM17" s="472"/>
      <c r="AN17" s="472"/>
      <c r="AO17" s="472"/>
      <c r="AP17" s="472"/>
      <c r="AQ17" s="473"/>
      <c r="AR17" s="471"/>
      <c r="AS17" s="472"/>
      <c r="AT17" s="473"/>
      <c r="AU17" s="2506">
        <f>IF($AZ$3="４週",SUM(P17:AQ17),IF($AZ$3="暦月",SUM(P17:AT17),""))</f>
        <v>0</v>
      </c>
      <c r="AV17" s="2507"/>
      <c r="AW17" s="2508">
        <f t="shared" si="1"/>
        <v>0</v>
      </c>
      <c r="AX17" s="2509"/>
      <c r="AY17" s="2510"/>
      <c r="AZ17" s="2511"/>
      <c r="BA17" s="2511"/>
      <c r="BB17" s="2511"/>
      <c r="BC17" s="2511"/>
      <c r="BD17" s="2512"/>
    </row>
    <row r="18" spans="1:56" ht="39.950000000000003" customHeight="1" x14ac:dyDescent="0.15">
      <c r="A18" s="452"/>
      <c r="B18" s="470">
        <f t="shared" si="2"/>
        <v>5</v>
      </c>
      <c r="C18" s="2498"/>
      <c r="D18" s="2499"/>
      <c r="E18" s="2257"/>
      <c r="F18" s="2500"/>
      <c r="G18" s="2441"/>
      <c r="H18" s="2501"/>
      <c r="I18" s="2501"/>
      <c r="J18" s="2501"/>
      <c r="K18" s="2502"/>
      <c r="L18" s="2503"/>
      <c r="M18" s="2504"/>
      <c r="N18" s="2504"/>
      <c r="O18" s="2505"/>
      <c r="P18" s="471"/>
      <c r="Q18" s="472"/>
      <c r="R18" s="472"/>
      <c r="S18" s="472"/>
      <c r="T18" s="472"/>
      <c r="U18" s="472"/>
      <c r="V18" s="473"/>
      <c r="W18" s="471"/>
      <c r="X18" s="472"/>
      <c r="Y18" s="472"/>
      <c r="Z18" s="472"/>
      <c r="AA18" s="472"/>
      <c r="AB18" s="472"/>
      <c r="AC18" s="473"/>
      <c r="AD18" s="471"/>
      <c r="AE18" s="472"/>
      <c r="AF18" s="472"/>
      <c r="AG18" s="472"/>
      <c r="AH18" s="472"/>
      <c r="AI18" s="472"/>
      <c r="AJ18" s="473"/>
      <c r="AK18" s="471"/>
      <c r="AL18" s="472"/>
      <c r="AM18" s="472"/>
      <c r="AN18" s="472"/>
      <c r="AO18" s="472"/>
      <c r="AP18" s="472"/>
      <c r="AQ18" s="473"/>
      <c r="AR18" s="471"/>
      <c r="AS18" s="472"/>
      <c r="AT18" s="473"/>
      <c r="AU18" s="2506">
        <f t="shared" ref="AU18:AU31" si="3">IF($AZ$3="４週",SUM(P18:AQ18),IF($AZ$3="暦月",SUM(P18:AT18),""))</f>
        <v>0</v>
      </c>
      <c r="AV18" s="2507"/>
      <c r="AW18" s="2508">
        <f t="shared" si="1"/>
        <v>0</v>
      </c>
      <c r="AX18" s="2509"/>
      <c r="AY18" s="2510"/>
      <c r="AZ18" s="2511"/>
      <c r="BA18" s="2511"/>
      <c r="BB18" s="2511"/>
      <c r="BC18" s="2511"/>
      <c r="BD18" s="2512"/>
    </row>
    <row r="19" spans="1:56" ht="39.950000000000003" customHeight="1" x14ac:dyDescent="0.15">
      <c r="A19" s="452"/>
      <c r="B19" s="470">
        <f t="shared" si="2"/>
        <v>6</v>
      </c>
      <c r="C19" s="2498"/>
      <c r="D19" s="2499"/>
      <c r="E19" s="2257"/>
      <c r="F19" s="2500"/>
      <c r="G19" s="2441"/>
      <c r="H19" s="2501"/>
      <c r="I19" s="2501"/>
      <c r="J19" s="2501"/>
      <c r="K19" s="2502"/>
      <c r="L19" s="2503"/>
      <c r="M19" s="2504"/>
      <c r="N19" s="2504"/>
      <c r="O19" s="2505"/>
      <c r="P19" s="471"/>
      <c r="Q19" s="472"/>
      <c r="R19" s="472"/>
      <c r="S19" s="472"/>
      <c r="T19" s="472"/>
      <c r="U19" s="472"/>
      <c r="V19" s="473"/>
      <c r="W19" s="471"/>
      <c r="X19" s="472"/>
      <c r="Y19" s="472"/>
      <c r="Z19" s="472"/>
      <c r="AA19" s="472"/>
      <c r="AB19" s="472"/>
      <c r="AC19" s="473"/>
      <c r="AD19" s="471"/>
      <c r="AE19" s="472"/>
      <c r="AF19" s="472"/>
      <c r="AG19" s="472"/>
      <c r="AH19" s="472"/>
      <c r="AI19" s="472"/>
      <c r="AJ19" s="473"/>
      <c r="AK19" s="471"/>
      <c r="AL19" s="472"/>
      <c r="AM19" s="472"/>
      <c r="AN19" s="472"/>
      <c r="AO19" s="472"/>
      <c r="AP19" s="472"/>
      <c r="AQ19" s="473"/>
      <c r="AR19" s="471"/>
      <c r="AS19" s="472"/>
      <c r="AT19" s="473"/>
      <c r="AU19" s="2506">
        <f t="shared" si="3"/>
        <v>0</v>
      </c>
      <c r="AV19" s="2507"/>
      <c r="AW19" s="2508">
        <f t="shared" si="1"/>
        <v>0</v>
      </c>
      <c r="AX19" s="2509"/>
      <c r="AY19" s="2510"/>
      <c r="AZ19" s="2511"/>
      <c r="BA19" s="2511"/>
      <c r="BB19" s="2511"/>
      <c r="BC19" s="2511"/>
      <c r="BD19" s="2512"/>
    </row>
    <row r="20" spans="1:56" ht="39.950000000000003" customHeight="1" x14ac:dyDescent="0.15">
      <c r="A20" s="452"/>
      <c r="B20" s="470">
        <f t="shared" si="2"/>
        <v>7</v>
      </c>
      <c r="C20" s="2498"/>
      <c r="D20" s="2499"/>
      <c r="E20" s="2257"/>
      <c r="F20" s="2500"/>
      <c r="G20" s="2441"/>
      <c r="H20" s="2501"/>
      <c r="I20" s="2501"/>
      <c r="J20" s="2501"/>
      <c r="K20" s="2502"/>
      <c r="L20" s="2503"/>
      <c r="M20" s="2504"/>
      <c r="N20" s="2504"/>
      <c r="O20" s="2505"/>
      <c r="P20" s="471"/>
      <c r="Q20" s="472"/>
      <c r="R20" s="472"/>
      <c r="S20" s="472"/>
      <c r="T20" s="472"/>
      <c r="U20" s="472"/>
      <c r="V20" s="473"/>
      <c r="W20" s="471"/>
      <c r="X20" s="472"/>
      <c r="Y20" s="472"/>
      <c r="Z20" s="472"/>
      <c r="AA20" s="472"/>
      <c r="AB20" s="472"/>
      <c r="AC20" s="473"/>
      <c r="AD20" s="471"/>
      <c r="AE20" s="472"/>
      <c r="AF20" s="472"/>
      <c r="AG20" s="472"/>
      <c r="AH20" s="472"/>
      <c r="AI20" s="472"/>
      <c r="AJ20" s="473"/>
      <c r="AK20" s="471"/>
      <c r="AL20" s="472"/>
      <c r="AM20" s="472"/>
      <c r="AN20" s="472"/>
      <c r="AO20" s="472"/>
      <c r="AP20" s="472"/>
      <c r="AQ20" s="473"/>
      <c r="AR20" s="471"/>
      <c r="AS20" s="472"/>
      <c r="AT20" s="473"/>
      <c r="AU20" s="2506">
        <f>IF($AZ$3="４週",SUM(P20:AQ20),IF($AZ$3="暦月",SUM(P20:AT20),""))</f>
        <v>0</v>
      </c>
      <c r="AV20" s="2507"/>
      <c r="AW20" s="2508">
        <f t="shared" si="1"/>
        <v>0</v>
      </c>
      <c r="AX20" s="2509"/>
      <c r="AY20" s="2510"/>
      <c r="AZ20" s="2511"/>
      <c r="BA20" s="2511"/>
      <c r="BB20" s="2511"/>
      <c r="BC20" s="2511"/>
      <c r="BD20" s="2512"/>
    </row>
    <row r="21" spans="1:56" ht="39.950000000000003" customHeight="1" x14ac:dyDescent="0.15">
      <c r="A21" s="452"/>
      <c r="B21" s="470">
        <f t="shared" si="2"/>
        <v>8</v>
      </c>
      <c r="C21" s="2498"/>
      <c r="D21" s="2499"/>
      <c r="E21" s="2257"/>
      <c r="F21" s="2500"/>
      <c r="G21" s="2441"/>
      <c r="H21" s="2501"/>
      <c r="I21" s="2501"/>
      <c r="J21" s="2501"/>
      <c r="K21" s="2502"/>
      <c r="L21" s="2503"/>
      <c r="M21" s="2504"/>
      <c r="N21" s="2504"/>
      <c r="O21" s="2505"/>
      <c r="P21" s="471"/>
      <c r="Q21" s="472"/>
      <c r="R21" s="472"/>
      <c r="S21" s="472"/>
      <c r="T21" s="472"/>
      <c r="U21" s="472"/>
      <c r="V21" s="473"/>
      <c r="W21" s="471"/>
      <c r="X21" s="472"/>
      <c r="Y21" s="472"/>
      <c r="Z21" s="472"/>
      <c r="AA21" s="472"/>
      <c r="AB21" s="472"/>
      <c r="AC21" s="473"/>
      <c r="AD21" s="471"/>
      <c r="AE21" s="472"/>
      <c r="AF21" s="472"/>
      <c r="AG21" s="472"/>
      <c r="AH21" s="472"/>
      <c r="AI21" s="472"/>
      <c r="AJ21" s="473"/>
      <c r="AK21" s="471"/>
      <c r="AL21" s="472"/>
      <c r="AM21" s="472"/>
      <c r="AN21" s="472"/>
      <c r="AO21" s="472"/>
      <c r="AP21" s="472"/>
      <c r="AQ21" s="473"/>
      <c r="AR21" s="471"/>
      <c r="AS21" s="472"/>
      <c r="AT21" s="473"/>
      <c r="AU21" s="2506">
        <f t="shared" si="3"/>
        <v>0</v>
      </c>
      <c r="AV21" s="2507"/>
      <c r="AW21" s="2508">
        <f t="shared" si="1"/>
        <v>0</v>
      </c>
      <c r="AX21" s="2509"/>
      <c r="AY21" s="2510"/>
      <c r="AZ21" s="2511"/>
      <c r="BA21" s="2511"/>
      <c r="BB21" s="2511"/>
      <c r="BC21" s="2511"/>
      <c r="BD21" s="2512"/>
    </row>
    <row r="22" spans="1:56" ht="39.950000000000003" customHeight="1" x14ac:dyDescent="0.15">
      <c r="A22" s="452"/>
      <c r="B22" s="470">
        <f t="shared" si="2"/>
        <v>9</v>
      </c>
      <c r="C22" s="2498"/>
      <c r="D22" s="2499"/>
      <c r="E22" s="2257"/>
      <c r="F22" s="2500"/>
      <c r="G22" s="2441"/>
      <c r="H22" s="2501"/>
      <c r="I22" s="2501"/>
      <c r="J22" s="2501"/>
      <c r="K22" s="2502"/>
      <c r="L22" s="2503"/>
      <c r="M22" s="2504"/>
      <c r="N22" s="2504"/>
      <c r="O22" s="2505"/>
      <c r="P22" s="471"/>
      <c r="Q22" s="472"/>
      <c r="R22" s="472"/>
      <c r="S22" s="472"/>
      <c r="T22" s="472"/>
      <c r="U22" s="472"/>
      <c r="V22" s="473"/>
      <c r="W22" s="471"/>
      <c r="X22" s="472"/>
      <c r="Y22" s="472"/>
      <c r="Z22" s="472"/>
      <c r="AA22" s="472"/>
      <c r="AB22" s="472"/>
      <c r="AC22" s="473"/>
      <c r="AD22" s="471"/>
      <c r="AE22" s="472"/>
      <c r="AF22" s="472"/>
      <c r="AG22" s="472"/>
      <c r="AH22" s="472"/>
      <c r="AI22" s="472"/>
      <c r="AJ22" s="473"/>
      <c r="AK22" s="471"/>
      <c r="AL22" s="472"/>
      <c r="AM22" s="472"/>
      <c r="AN22" s="472"/>
      <c r="AO22" s="472"/>
      <c r="AP22" s="472"/>
      <c r="AQ22" s="473"/>
      <c r="AR22" s="471"/>
      <c r="AS22" s="472"/>
      <c r="AT22" s="473"/>
      <c r="AU22" s="2506">
        <f t="shared" si="3"/>
        <v>0</v>
      </c>
      <c r="AV22" s="2507"/>
      <c r="AW22" s="2508">
        <f t="shared" si="1"/>
        <v>0</v>
      </c>
      <c r="AX22" s="2509"/>
      <c r="AY22" s="2510"/>
      <c r="AZ22" s="2511"/>
      <c r="BA22" s="2511"/>
      <c r="BB22" s="2511"/>
      <c r="BC22" s="2511"/>
      <c r="BD22" s="2512"/>
    </row>
    <row r="23" spans="1:56" ht="39.950000000000003" customHeight="1" x14ac:dyDescent="0.15">
      <c r="A23" s="452"/>
      <c r="B23" s="470">
        <f t="shared" si="2"/>
        <v>10</v>
      </c>
      <c r="C23" s="2498"/>
      <c r="D23" s="2499"/>
      <c r="E23" s="2257"/>
      <c r="F23" s="2500"/>
      <c r="G23" s="2441"/>
      <c r="H23" s="2501"/>
      <c r="I23" s="2501"/>
      <c r="J23" s="2501"/>
      <c r="K23" s="2502"/>
      <c r="L23" s="2503"/>
      <c r="M23" s="2504"/>
      <c r="N23" s="2504"/>
      <c r="O23" s="2505"/>
      <c r="P23" s="471"/>
      <c r="Q23" s="472"/>
      <c r="R23" s="472"/>
      <c r="S23" s="472"/>
      <c r="T23" s="472"/>
      <c r="U23" s="472"/>
      <c r="V23" s="473"/>
      <c r="W23" s="471"/>
      <c r="X23" s="472"/>
      <c r="Y23" s="472"/>
      <c r="Z23" s="472"/>
      <c r="AA23" s="472"/>
      <c r="AB23" s="472"/>
      <c r="AC23" s="473"/>
      <c r="AD23" s="471"/>
      <c r="AE23" s="472"/>
      <c r="AF23" s="472"/>
      <c r="AG23" s="472"/>
      <c r="AH23" s="472"/>
      <c r="AI23" s="472"/>
      <c r="AJ23" s="473"/>
      <c r="AK23" s="471"/>
      <c r="AL23" s="472"/>
      <c r="AM23" s="472"/>
      <c r="AN23" s="472"/>
      <c r="AO23" s="472"/>
      <c r="AP23" s="472"/>
      <c r="AQ23" s="473"/>
      <c r="AR23" s="471"/>
      <c r="AS23" s="472"/>
      <c r="AT23" s="473"/>
      <c r="AU23" s="2506">
        <f t="shared" si="3"/>
        <v>0</v>
      </c>
      <c r="AV23" s="2507"/>
      <c r="AW23" s="2508">
        <f t="shared" si="1"/>
        <v>0</v>
      </c>
      <c r="AX23" s="2509"/>
      <c r="AY23" s="2510"/>
      <c r="AZ23" s="2511"/>
      <c r="BA23" s="2511"/>
      <c r="BB23" s="2511"/>
      <c r="BC23" s="2511"/>
      <c r="BD23" s="2512"/>
    </row>
    <row r="24" spans="1:56" ht="39.950000000000003" customHeight="1" x14ac:dyDescent="0.15">
      <c r="A24" s="452"/>
      <c r="B24" s="470">
        <f t="shared" si="2"/>
        <v>11</v>
      </c>
      <c r="C24" s="2498"/>
      <c r="D24" s="2499"/>
      <c r="E24" s="2257"/>
      <c r="F24" s="2500"/>
      <c r="G24" s="2441"/>
      <c r="H24" s="2501"/>
      <c r="I24" s="2501"/>
      <c r="J24" s="2501"/>
      <c r="K24" s="2502"/>
      <c r="L24" s="2503"/>
      <c r="M24" s="2504"/>
      <c r="N24" s="2504"/>
      <c r="O24" s="2505"/>
      <c r="P24" s="471"/>
      <c r="Q24" s="472"/>
      <c r="R24" s="472"/>
      <c r="S24" s="472"/>
      <c r="T24" s="472"/>
      <c r="U24" s="472"/>
      <c r="V24" s="473"/>
      <c r="W24" s="471"/>
      <c r="X24" s="472"/>
      <c r="Y24" s="472"/>
      <c r="Z24" s="472"/>
      <c r="AA24" s="472"/>
      <c r="AB24" s="472"/>
      <c r="AC24" s="473"/>
      <c r="AD24" s="471"/>
      <c r="AE24" s="472"/>
      <c r="AF24" s="472"/>
      <c r="AG24" s="472"/>
      <c r="AH24" s="472"/>
      <c r="AI24" s="472"/>
      <c r="AJ24" s="473"/>
      <c r="AK24" s="471"/>
      <c r="AL24" s="472"/>
      <c r="AM24" s="472"/>
      <c r="AN24" s="472"/>
      <c r="AO24" s="472"/>
      <c r="AP24" s="472"/>
      <c r="AQ24" s="473"/>
      <c r="AR24" s="471"/>
      <c r="AS24" s="472"/>
      <c r="AT24" s="473"/>
      <c r="AU24" s="2506">
        <f t="shared" si="3"/>
        <v>0</v>
      </c>
      <c r="AV24" s="2507"/>
      <c r="AW24" s="2508">
        <f t="shared" si="1"/>
        <v>0</v>
      </c>
      <c r="AX24" s="2509"/>
      <c r="AY24" s="2510"/>
      <c r="AZ24" s="2511"/>
      <c r="BA24" s="2511"/>
      <c r="BB24" s="2511"/>
      <c r="BC24" s="2511"/>
      <c r="BD24" s="2512"/>
    </row>
    <row r="25" spans="1:56" ht="39.950000000000003" customHeight="1" x14ac:dyDescent="0.15">
      <c r="A25" s="452"/>
      <c r="B25" s="470">
        <f t="shared" si="2"/>
        <v>12</v>
      </c>
      <c r="C25" s="2498"/>
      <c r="D25" s="2499"/>
      <c r="E25" s="2257"/>
      <c r="F25" s="2500"/>
      <c r="G25" s="2441"/>
      <c r="H25" s="2501"/>
      <c r="I25" s="2501"/>
      <c r="J25" s="2501"/>
      <c r="K25" s="2502"/>
      <c r="L25" s="2503"/>
      <c r="M25" s="2504"/>
      <c r="N25" s="2504"/>
      <c r="O25" s="2505"/>
      <c r="P25" s="471"/>
      <c r="Q25" s="472"/>
      <c r="R25" s="472"/>
      <c r="S25" s="472"/>
      <c r="T25" s="472"/>
      <c r="U25" s="472"/>
      <c r="V25" s="473"/>
      <c r="W25" s="471"/>
      <c r="X25" s="472"/>
      <c r="Y25" s="472"/>
      <c r="Z25" s="472"/>
      <c r="AA25" s="472"/>
      <c r="AB25" s="472"/>
      <c r="AC25" s="473"/>
      <c r="AD25" s="471"/>
      <c r="AE25" s="472"/>
      <c r="AF25" s="472"/>
      <c r="AG25" s="472"/>
      <c r="AH25" s="472"/>
      <c r="AI25" s="472"/>
      <c r="AJ25" s="473"/>
      <c r="AK25" s="471"/>
      <c r="AL25" s="472"/>
      <c r="AM25" s="472"/>
      <c r="AN25" s="472"/>
      <c r="AO25" s="472"/>
      <c r="AP25" s="472"/>
      <c r="AQ25" s="473"/>
      <c r="AR25" s="471"/>
      <c r="AS25" s="472"/>
      <c r="AT25" s="473"/>
      <c r="AU25" s="2506">
        <f t="shared" si="3"/>
        <v>0</v>
      </c>
      <c r="AV25" s="2507"/>
      <c r="AW25" s="2508">
        <f t="shared" si="1"/>
        <v>0</v>
      </c>
      <c r="AX25" s="2509"/>
      <c r="AY25" s="2510"/>
      <c r="AZ25" s="2511"/>
      <c r="BA25" s="2511"/>
      <c r="BB25" s="2511"/>
      <c r="BC25" s="2511"/>
      <c r="BD25" s="2512"/>
    </row>
    <row r="26" spans="1:56" ht="39.950000000000003" customHeight="1" x14ac:dyDescent="0.15">
      <c r="A26" s="452"/>
      <c r="B26" s="470">
        <f t="shared" si="2"/>
        <v>13</v>
      </c>
      <c r="C26" s="2498"/>
      <c r="D26" s="2499"/>
      <c r="E26" s="2257"/>
      <c r="F26" s="2500"/>
      <c r="G26" s="2441"/>
      <c r="H26" s="2501"/>
      <c r="I26" s="2501"/>
      <c r="J26" s="2501"/>
      <c r="K26" s="2502"/>
      <c r="L26" s="2503"/>
      <c r="M26" s="2504"/>
      <c r="N26" s="2504"/>
      <c r="O26" s="2505"/>
      <c r="P26" s="471"/>
      <c r="Q26" s="472"/>
      <c r="R26" s="472"/>
      <c r="S26" s="472"/>
      <c r="T26" s="472"/>
      <c r="U26" s="472"/>
      <c r="V26" s="473"/>
      <c r="W26" s="471"/>
      <c r="X26" s="472"/>
      <c r="Y26" s="472"/>
      <c r="Z26" s="472"/>
      <c r="AA26" s="472"/>
      <c r="AB26" s="472"/>
      <c r="AC26" s="473"/>
      <c r="AD26" s="471"/>
      <c r="AE26" s="472"/>
      <c r="AF26" s="472"/>
      <c r="AG26" s="472"/>
      <c r="AH26" s="472"/>
      <c r="AI26" s="472"/>
      <c r="AJ26" s="473"/>
      <c r="AK26" s="471"/>
      <c r="AL26" s="472"/>
      <c r="AM26" s="472"/>
      <c r="AN26" s="472"/>
      <c r="AO26" s="472"/>
      <c r="AP26" s="472"/>
      <c r="AQ26" s="473"/>
      <c r="AR26" s="471"/>
      <c r="AS26" s="472"/>
      <c r="AT26" s="473"/>
      <c r="AU26" s="2506">
        <f t="shared" si="3"/>
        <v>0</v>
      </c>
      <c r="AV26" s="2507"/>
      <c r="AW26" s="2508">
        <f t="shared" si="1"/>
        <v>0</v>
      </c>
      <c r="AX26" s="2509"/>
      <c r="AY26" s="2510"/>
      <c r="AZ26" s="2511"/>
      <c r="BA26" s="2511"/>
      <c r="BB26" s="2511"/>
      <c r="BC26" s="2511"/>
      <c r="BD26" s="2512"/>
    </row>
    <row r="27" spans="1:56" ht="39.950000000000003" customHeight="1" x14ac:dyDescent="0.15">
      <c r="A27" s="452"/>
      <c r="B27" s="470">
        <f t="shared" si="2"/>
        <v>14</v>
      </c>
      <c r="C27" s="2498"/>
      <c r="D27" s="2499"/>
      <c r="E27" s="2257"/>
      <c r="F27" s="2500"/>
      <c r="G27" s="2441"/>
      <c r="H27" s="2501"/>
      <c r="I27" s="2501"/>
      <c r="J27" s="2501"/>
      <c r="K27" s="2502"/>
      <c r="L27" s="2503"/>
      <c r="M27" s="2504"/>
      <c r="N27" s="2504"/>
      <c r="O27" s="2505"/>
      <c r="P27" s="471"/>
      <c r="Q27" s="472"/>
      <c r="R27" s="472"/>
      <c r="S27" s="472"/>
      <c r="T27" s="472"/>
      <c r="U27" s="472"/>
      <c r="V27" s="473"/>
      <c r="W27" s="471"/>
      <c r="X27" s="472"/>
      <c r="Y27" s="472"/>
      <c r="Z27" s="472"/>
      <c r="AA27" s="472"/>
      <c r="AB27" s="472"/>
      <c r="AC27" s="473"/>
      <c r="AD27" s="471"/>
      <c r="AE27" s="472"/>
      <c r="AF27" s="472"/>
      <c r="AG27" s="472"/>
      <c r="AH27" s="472"/>
      <c r="AI27" s="472"/>
      <c r="AJ27" s="473"/>
      <c r="AK27" s="471"/>
      <c r="AL27" s="472"/>
      <c r="AM27" s="472"/>
      <c r="AN27" s="472"/>
      <c r="AO27" s="472"/>
      <c r="AP27" s="472"/>
      <c r="AQ27" s="473"/>
      <c r="AR27" s="471"/>
      <c r="AS27" s="472"/>
      <c r="AT27" s="473"/>
      <c r="AU27" s="2506">
        <f t="shared" si="3"/>
        <v>0</v>
      </c>
      <c r="AV27" s="2507"/>
      <c r="AW27" s="2508">
        <f t="shared" si="1"/>
        <v>0</v>
      </c>
      <c r="AX27" s="2509"/>
      <c r="AY27" s="2510"/>
      <c r="AZ27" s="2511"/>
      <c r="BA27" s="2511"/>
      <c r="BB27" s="2511"/>
      <c r="BC27" s="2511"/>
      <c r="BD27" s="2512"/>
    </row>
    <row r="28" spans="1:56" ht="39.950000000000003" customHeight="1" x14ac:dyDescent="0.15">
      <c r="A28" s="452"/>
      <c r="B28" s="470">
        <f t="shared" si="2"/>
        <v>15</v>
      </c>
      <c r="C28" s="2498"/>
      <c r="D28" s="2499"/>
      <c r="E28" s="2257"/>
      <c r="F28" s="2500"/>
      <c r="G28" s="2441"/>
      <c r="H28" s="2501"/>
      <c r="I28" s="2501"/>
      <c r="J28" s="2501"/>
      <c r="K28" s="2502"/>
      <c r="L28" s="2503"/>
      <c r="M28" s="2504"/>
      <c r="N28" s="2504"/>
      <c r="O28" s="2505"/>
      <c r="P28" s="471"/>
      <c r="Q28" s="472"/>
      <c r="R28" s="472"/>
      <c r="S28" s="472"/>
      <c r="T28" s="472"/>
      <c r="U28" s="472"/>
      <c r="V28" s="473"/>
      <c r="W28" s="471"/>
      <c r="X28" s="472"/>
      <c r="Y28" s="472"/>
      <c r="Z28" s="472"/>
      <c r="AA28" s="472"/>
      <c r="AB28" s="472"/>
      <c r="AC28" s="473"/>
      <c r="AD28" s="471"/>
      <c r="AE28" s="472"/>
      <c r="AF28" s="472"/>
      <c r="AG28" s="472"/>
      <c r="AH28" s="472"/>
      <c r="AI28" s="472"/>
      <c r="AJ28" s="473"/>
      <c r="AK28" s="471"/>
      <c r="AL28" s="472"/>
      <c r="AM28" s="472"/>
      <c r="AN28" s="472"/>
      <c r="AO28" s="472"/>
      <c r="AP28" s="472"/>
      <c r="AQ28" s="473"/>
      <c r="AR28" s="471"/>
      <c r="AS28" s="472"/>
      <c r="AT28" s="473"/>
      <c r="AU28" s="2506">
        <f t="shared" si="3"/>
        <v>0</v>
      </c>
      <c r="AV28" s="2507"/>
      <c r="AW28" s="2508">
        <f t="shared" si="1"/>
        <v>0</v>
      </c>
      <c r="AX28" s="2509"/>
      <c r="AY28" s="2510"/>
      <c r="AZ28" s="2511"/>
      <c r="BA28" s="2511"/>
      <c r="BB28" s="2511"/>
      <c r="BC28" s="2511"/>
      <c r="BD28" s="2512"/>
    </row>
    <row r="29" spans="1:56" ht="39.950000000000003" customHeight="1" x14ac:dyDescent="0.15">
      <c r="A29" s="452"/>
      <c r="B29" s="470">
        <f t="shared" si="2"/>
        <v>16</v>
      </c>
      <c r="C29" s="2498"/>
      <c r="D29" s="2499"/>
      <c r="E29" s="2257"/>
      <c r="F29" s="2500"/>
      <c r="G29" s="2441"/>
      <c r="H29" s="2501"/>
      <c r="I29" s="2501"/>
      <c r="J29" s="2501"/>
      <c r="K29" s="2502"/>
      <c r="L29" s="2503"/>
      <c r="M29" s="2504"/>
      <c r="N29" s="2504"/>
      <c r="O29" s="2505"/>
      <c r="P29" s="471"/>
      <c r="Q29" s="472"/>
      <c r="R29" s="472"/>
      <c r="S29" s="472"/>
      <c r="T29" s="472"/>
      <c r="U29" s="472"/>
      <c r="V29" s="473"/>
      <c r="W29" s="471"/>
      <c r="X29" s="472"/>
      <c r="Y29" s="472"/>
      <c r="Z29" s="472"/>
      <c r="AA29" s="472"/>
      <c r="AB29" s="472"/>
      <c r="AC29" s="473"/>
      <c r="AD29" s="471"/>
      <c r="AE29" s="472"/>
      <c r="AF29" s="472"/>
      <c r="AG29" s="472"/>
      <c r="AH29" s="472"/>
      <c r="AI29" s="472"/>
      <c r="AJ29" s="473"/>
      <c r="AK29" s="471"/>
      <c r="AL29" s="472"/>
      <c r="AM29" s="472"/>
      <c r="AN29" s="472"/>
      <c r="AO29" s="472"/>
      <c r="AP29" s="472"/>
      <c r="AQ29" s="473"/>
      <c r="AR29" s="471"/>
      <c r="AS29" s="472"/>
      <c r="AT29" s="473"/>
      <c r="AU29" s="2506">
        <f t="shared" si="3"/>
        <v>0</v>
      </c>
      <c r="AV29" s="2507"/>
      <c r="AW29" s="2508">
        <f t="shared" si="1"/>
        <v>0</v>
      </c>
      <c r="AX29" s="2509"/>
      <c r="AY29" s="2510"/>
      <c r="AZ29" s="2511"/>
      <c r="BA29" s="2511"/>
      <c r="BB29" s="2511"/>
      <c r="BC29" s="2511"/>
      <c r="BD29" s="2512"/>
    </row>
    <row r="30" spans="1:56" ht="39.950000000000003" customHeight="1" x14ac:dyDescent="0.15">
      <c r="A30" s="452"/>
      <c r="B30" s="470">
        <f t="shared" si="2"/>
        <v>17</v>
      </c>
      <c r="C30" s="2498"/>
      <c r="D30" s="2499"/>
      <c r="E30" s="2257"/>
      <c r="F30" s="2500"/>
      <c r="G30" s="2441"/>
      <c r="H30" s="2501"/>
      <c r="I30" s="2501"/>
      <c r="J30" s="2501"/>
      <c r="K30" s="2502"/>
      <c r="L30" s="2503"/>
      <c r="M30" s="2504"/>
      <c r="N30" s="2504"/>
      <c r="O30" s="2505"/>
      <c r="P30" s="471"/>
      <c r="Q30" s="472"/>
      <c r="R30" s="472"/>
      <c r="S30" s="472"/>
      <c r="T30" s="472"/>
      <c r="U30" s="472"/>
      <c r="V30" s="473"/>
      <c r="W30" s="471"/>
      <c r="X30" s="472"/>
      <c r="Y30" s="472"/>
      <c r="Z30" s="472"/>
      <c r="AA30" s="472"/>
      <c r="AB30" s="472"/>
      <c r="AC30" s="473"/>
      <c r="AD30" s="471"/>
      <c r="AE30" s="472"/>
      <c r="AF30" s="472"/>
      <c r="AG30" s="472"/>
      <c r="AH30" s="472"/>
      <c r="AI30" s="472"/>
      <c r="AJ30" s="473"/>
      <c r="AK30" s="471"/>
      <c r="AL30" s="472"/>
      <c r="AM30" s="472"/>
      <c r="AN30" s="472"/>
      <c r="AO30" s="472"/>
      <c r="AP30" s="472"/>
      <c r="AQ30" s="473"/>
      <c r="AR30" s="471"/>
      <c r="AS30" s="472"/>
      <c r="AT30" s="473"/>
      <c r="AU30" s="2506">
        <f t="shared" si="3"/>
        <v>0</v>
      </c>
      <c r="AV30" s="2507"/>
      <c r="AW30" s="2508">
        <f t="shared" si="1"/>
        <v>0</v>
      </c>
      <c r="AX30" s="2509"/>
      <c r="AY30" s="2510"/>
      <c r="AZ30" s="2511"/>
      <c r="BA30" s="2511"/>
      <c r="BB30" s="2511"/>
      <c r="BC30" s="2511"/>
      <c r="BD30" s="2512"/>
    </row>
    <row r="31" spans="1:56" ht="39.950000000000003" customHeight="1" thickBot="1" x14ac:dyDescent="0.2">
      <c r="A31" s="452"/>
      <c r="B31" s="726">
        <f t="shared" si="2"/>
        <v>18</v>
      </c>
      <c r="C31" s="2525"/>
      <c r="D31" s="2526"/>
      <c r="E31" s="2527"/>
      <c r="F31" s="2528"/>
      <c r="G31" s="2529"/>
      <c r="H31" s="2530"/>
      <c r="I31" s="2530"/>
      <c r="J31" s="2530"/>
      <c r="K31" s="2531"/>
      <c r="L31" s="2532"/>
      <c r="M31" s="2533"/>
      <c r="N31" s="2533"/>
      <c r="O31" s="2534"/>
      <c r="P31" s="727"/>
      <c r="Q31" s="728"/>
      <c r="R31" s="728"/>
      <c r="S31" s="728"/>
      <c r="T31" s="728"/>
      <c r="U31" s="728"/>
      <c r="V31" s="729"/>
      <c r="W31" s="727"/>
      <c r="X31" s="728"/>
      <c r="Y31" s="728"/>
      <c r="Z31" s="728"/>
      <c r="AA31" s="728"/>
      <c r="AB31" s="728"/>
      <c r="AC31" s="729"/>
      <c r="AD31" s="727"/>
      <c r="AE31" s="728"/>
      <c r="AF31" s="728"/>
      <c r="AG31" s="728"/>
      <c r="AH31" s="728"/>
      <c r="AI31" s="728"/>
      <c r="AJ31" s="729"/>
      <c r="AK31" s="727"/>
      <c r="AL31" s="728"/>
      <c r="AM31" s="728"/>
      <c r="AN31" s="728"/>
      <c r="AO31" s="728"/>
      <c r="AP31" s="728"/>
      <c r="AQ31" s="729"/>
      <c r="AR31" s="727"/>
      <c r="AS31" s="728"/>
      <c r="AT31" s="729"/>
      <c r="AU31" s="2535">
        <f t="shared" si="3"/>
        <v>0</v>
      </c>
      <c r="AV31" s="2536"/>
      <c r="AW31" s="2537">
        <f t="shared" si="1"/>
        <v>0</v>
      </c>
      <c r="AX31" s="2538"/>
      <c r="AY31" s="2539"/>
      <c r="AZ31" s="2540"/>
      <c r="BA31" s="2540"/>
      <c r="BB31" s="2540"/>
      <c r="BC31" s="2540"/>
      <c r="BD31" s="2541"/>
    </row>
    <row r="32" spans="1:56" ht="20.25" customHeight="1" x14ac:dyDescent="0.15">
      <c r="A32" s="452"/>
      <c r="B32" s="474" t="s">
        <v>881</v>
      </c>
      <c r="C32" s="474"/>
      <c r="D32" s="474"/>
      <c r="E32" s="474"/>
      <c r="F32" s="474"/>
      <c r="G32" s="474"/>
      <c r="H32" s="474"/>
      <c r="I32" s="474"/>
      <c r="J32" s="474"/>
      <c r="K32" s="474"/>
      <c r="L32" s="475"/>
      <c r="M32" s="474"/>
      <c r="N32" s="474"/>
      <c r="O32" s="474"/>
      <c r="P32" s="474"/>
      <c r="Q32" s="474"/>
      <c r="R32" s="474"/>
      <c r="S32" s="474"/>
      <c r="T32" s="474" t="s">
        <v>691</v>
      </c>
      <c r="U32" s="474"/>
      <c r="V32" s="474"/>
      <c r="W32" s="474"/>
      <c r="X32" s="474"/>
      <c r="Y32" s="474"/>
      <c r="Z32" s="476"/>
      <c r="AA32" s="454"/>
      <c r="AB32" s="454"/>
      <c r="AC32" s="454"/>
      <c r="AD32" s="454"/>
      <c r="AE32" s="454"/>
      <c r="AF32" s="454"/>
      <c r="AG32" s="454"/>
      <c r="AH32" s="454"/>
      <c r="AI32" s="454"/>
      <c r="AJ32" s="454"/>
      <c r="AK32" s="454"/>
      <c r="AL32" s="454"/>
      <c r="AM32" s="454"/>
      <c r="AN32" s="454"/>
      <c r="AO32" s="454"/>
      <c r="AP32" s="454"/>
      <c r="AQ32" s="454"/>
      <c r="AR32" s="454"/>
      <c r="AS32" s="454"/>
      <c r="AT32" s="454"/>
      <c r="AU32" s="454"/>
      <c r="AV32" s="454"/>
      <c r="AW32" s="454"/>
      <c r="AX32" s="454"/>
      <c r="AY32" s="454"/>
      <c r="AZ32" s="454"/>
      <c r="BA32" s="454"/>
      <c r="BB32" s="454"/>
      <c r="BC32" s="454"/>
      <c r="BD32" s="454"/>
    </row>
    <row r="33" spans="1:56" ht="20.25" customHeight="1" x14ac:dyDescent="0.15">
      <c r="A33" s="452"/>
      <c r="B33" s="474"/>
      <c r="C33" s="2549" t="s">
        <v>692</v>
      </c>
      <c r="D33" s="2549"/>
      <c r="E33" s="2549" t="s">
        <v>693</v>
      </c>
      <c r="F33" s="2549"/>
      <c r="G33" s="2549"/>
      <c r="H33" s="2549"/>
      <c r="I33" s="474"/>
      <c r="J33" s="2551" t="s">
        <v>694</v>
      </c>
      <c r="K33" s="2551"/>
      <c r="L33" s="2551"/>
      <c r="M33" s="2551"/>
      <c r="N33" s="448"/>
      <c r="O33" s="448"/>
      <c r="P33" s="730" t="s">
        <v>695</v>
      </c>
      <c r="Q33" s="730"/>
      <c r="R33" s="474"/>
      <c r="S33" s="474"/>
      <c r="T33" s="2542" t="s">
        <v>696</v>
      </c>
      <c r="U33" s="2544"/>
      <c r="V33" s="2542" t="s">
        <v>697</v>
      </c>
      <c r="W33" s="2543"/>
      <c r="X33" s="2543"/>
      <c r="Y33" s="2544"/>
      <c r="Z33" s="476"/>
      <c r="AA33" s="454"/>
      <c r="AB33" s="454"/>
      <c r="AC33" s="454"/>
      <c r="AD33" s="454"/>
      <c r="AE33" s="454"/>
      <c r="AF33" s="454"/>
      <c r="AG33" s="454"/>
      <c r="AH33" s="454"/>
      <c r="AI33" s="454"/>
      <c r="AJ33" s="454"/>
      <c r="AK33" s="454"/>
      <c r="AL33" s="454"/>
      <c r="AM33" s="454"/>
      <c r="AN33" s="454"/>
      <c r="AO33" s="454"/>
      <c r="AP33" s="454"/>
      <c r="AQ33" s="454"/>
      <c r="AR33" s="454"/>
      <c r="AS33" s="454"/>
      <c r="AT33" s="454"/>
      <c r="AU33" s="454"/>
      <c r="AV33" s="454"/>
      <c r="AW33" s="454"/>
      <c r="AX33" s="454"/>
      <c r="AY33" s="454"/>
      <c r="AZ33" s="454"/>
      <c r="BA33" s="454"/>
      <c r="BB33" s="454"/>
      <c r="BC33" s="454"/>
      <c r="BD33" s="454"/>
    </row>
    <row r="34" spans="1:56" ht="20.25" customHeight="1" x14ac:dyDescent="0.15">
      <c r="A34" s="452"/>
      <c r="B34" s="474"/>
      <c r="C34" s="2550"/>
      <c r="D34" s="2550"/>
      <c r="E34" s="2550" t="s">
        <v>699</v>
      </c>
      <c r="F34" s="2550"/>
      <c r="G34" s="2550" t="s">
        <v>700</v>
      </c>
      <c r="H34" s="2550"/>
      <c r="I34" s="474"/>
      <c r="J34" s="2550" t="s">
        <v>699</v>
      </c>
      <c r="K34" s="2550"/>
      <c r="L34" s="2550" t="s">
        <v>700</v>
      </c>
      <c r="M34" s="2550"/>
      <c r="N34" s="448"/>
      <c r="O34" s="448"/>
      <c r="P34" s="730" t="s">
        <v>701</v>
      </c>
      <c r="Q34" s="730"/>
      <c r="R34" s="474"/>
      <c r="S34" s="474"/>
      <c r="T34" s="2542" t="s">
        <v>702</v>
      </c>
      <c r="U34" s="2544"/>
      <c r="V34" s="2542" t="s">
        <v>703</v>
      </c>
      <c r="W34" s="2543"/>
      <c r="X34" s="2543"/>
      <c r="Y34" s="2544"/>
      <c r="Z34" s="972"/>
      <c r="AA34" s="454"/>
      <c r="AB34" s="454"/>
      <c r="AC34" s="454"/>
      <c r="AD34" s="454"/>
      <c r="AE34" s="454"/>
      <c r="AF34" s="454"/>
      <c r="AG34" s="454"/>
      <c r="AH34" s="454"/>
      <c r="AI34" s="454"/>
      <c r="AJ34" s="454"/>
      <c r="AK34" s="454"/>
      <c r="AL34" s="454"/>
      <c r="AM34" s="454"/>
      <c r="AN34" s="454"/>
      <c r="AO34" s="454"/>
      <c r="AP34" s="454"/>
      <c r="AQ34" s="454"/>
      <c r="AR34" s="454"/>
      <c r="AS34" s="454"/>
      <c r="AT34" s="454"/>
      <c r="AU34" s="454"/>
      <c r="AV34" s="454"/>
      <c r="AW34" s="454"/>
      <c r="AX34" s="454"/>
      <c r="AY34" s="454"/>
      <c r="AZ34" s="454"/>
      <c r="BA34" s="454"/>
      <c r="BB34" s="454"/>
      <c r="BC34" s="454"/>
      <c r="BD34" s="454"/>
    </row>
    <row r="35" spans="1:56" ht="20.25" customHeight="1" x14ac:dyDescent="0.15">
      <c r="A35" s="452"/>
      <c r="B35" s="474"/>
      <c r="C35" s="2542" t="s">
        <v>702</v>
      </c>
      <c r="D35" s="2544"/>
      <c r="E35" s="2545">
        <f>SUMIFS($AU$14:$AV$31,$C$14:$D$31,"介護支援専門員",$E$14:$F$31,"A")</f>
        <v>0</v>
      </c>
      <c r="F35" s="2546"/>
      <c r="G35" s="2547">
        <f>SUMIFS($AW$14:$AX$31,$C$14:$D$31,"介護支援専門員",$E$14:$F$31,"A")</f>
        <v>0</v>
      </c>
      <c r="H35" s="2548"/>
      <c r="I35" s="731"/>
      <c r="J35" s="2391">
        <v>0</v>
      </c>
      <c r="K35" s="2392"/>
      <c r="L35" s="2391">
        <v>0</v>
      </c>
      <c r="M35" s="2392"/>
      <c r="N35" s="732"/>
      <c r="O35" s="732"/>
      <c r="P35" s="2391">
        <v>0</v>
      </c>
      <c r="Q35" s="2392"/>
      <c r="R35" s="474"/>
      <c r="S35" s="474"/>
      <c r="T35" s="2542" t="s">
        <v>704</v>
      </c>
      <c r="U35" s="2544"/>
      <c r="V35" s="2542" t="s">
        <v>705</v>
      </c>
      <c r="W35" s="2543"/>
      <c r="X35" s="2543"/>
      <c r="Y35" s="2544"/>
      <c r="Z35" s="969"/>
      <c r="AA35" s="454"/>
      <c r="AB35" s="454"/>
      <c r="AC35" s="454"/>
      <c r="AD35" s="454"/>
      <c r="AE35" s="454"/>
      <c r="AF35" s="454"/>
      <c r="AG35" s="454"/>
      <c r="AH35" s="454"/>
      <c r="AI35" s="454"/>
      <c r="AJ35" s="454"/>
      <c r="AK35" s="454"/>
      <c r="AL35" s="454"/>
      <c r="AM35" s="454"/>
      <c r="AN35" s="454"/>
      <c r="AO35" s="454"/>
      <c r="AP35" s="454"/>
      <c r="AQ35" s="454"/>
      <c r="AR35" s="454"/>
      <c r="AS35" s="454"/>
      <c r="AT35" s="454"/>
      <c r="AU35" s="454"/>
      <c r="AV35" s="454"/>
      <c r="AW35" s="454"/>
      <c r="AX35" s="454"/>
      <c r="AY35" s="454"/>
      <c r="AZ35" s="454"/>
      <c r="BA35" s="454"/>
      <c r="BB35" s="454"/>
      <c r="BC35" s="454"/>
      <c r="BD35" s="454"/>
    </row>
    <row r="36" spans="1:56" ht="20.25" customHeight="1" x14ac:dyDescent="0.15">
      <c r="A36" s="452"/>
      <c r="B36" s="474"/>
      <c r="C36" s="2542" t="s">
        <v>704</v>
      </c>
      <c r="D36" s="2544"/>
      <c r="E36" s="2545">
        <f>SUMIFS($AU$14:$AV$31,$C$14:$D$31,"介護支援専門員",$E$14:$F$31,"B")</f>
        <v>0</v>
      </c>
      <c r="F36" s="2546"/>
      <c r="G36" s="2547">
        <f>SUMIFS($AW$14:$AX$31,$C$14:$D$31,"介護支援専門員",$E$14:$F$31,"B")</f>
        <v>0</v>
      </c>
      <c r="H36" s="2548"/>
      <c r="I36" s="731"/>
      <c r="J36" s="2391">
        <v>0</v>
      </c>
      <c r="K36" s="2392"/>
      <c r="L36" s="2391">
        <v>0</v>
      </c>
      <c r="M36" s="2392"/>
      <c r="N36" s="732"/>
      <c r="O36" s="732"/>
      <c r="P36" s="2391">
        <v>0</v>
      </c>
      <c r="Q36" s="2392"/>
      <c r="R36" s="474"/>
      <c r="S36" s="474"/>
      <c r="T36" s="2542" t="s">
        <v>706</v>
      </c>
      <c r="U36" s="2544"/>
      <c r="V36" s="2542" t="s">
        <v>707</v>
      </c>
      <c r="W36" s="2543"/>
      <c r="X36" s="2543"/>
      <c r="Y36" s="2544"/>
      <c r="Z36" s="969"/>
      <c r="AA36" s="454"/>
      <c r="AB36" s="454"/>
      <c r="AC36" s="454"/>
      <c r="AD36" s="454"/>
      <c r="AE36" s="454"/>
      <c r="AF36" s="454"/>
      <c r="AG36" s="454"/>
      <c r="AH36" s="454"/>
      <c r="AI36" s="454"/>
      <c r="AJ36" s="454"/>
      <c r="AK36" s="454"/>
      <c r="AL36" s="454"/>
      <c r="AM36" s="454"/>
      <c r="AN36" s="454"/>
      <c r="AO36" s="454"/>
      <c r="AP36" s="454"/>
      <c r="AQ36" s="454"/>
      <c r="AR36" s="454"/>
      <c r="AS36" s="454"/>
      <c r="AT36" s="454"/>
      <c r="AU36" s="454"/>
      <c r="AV36" s="454"/>
      <c r="AW36" s="454"/>
      <c r="AX36" s="454"/>
      <c r="AY36" s="454"/>
      <c r="AZ36" s="454"/>
      <c r="BA36" s="454"/>
      <c r="BB36" s="454"/>
      <c r="BC36" s="454"/>
      <c r="BD36" s="454"/>
    </row>
    <row r="37" spans="1:56" ht="20.25" customHeight="1" x14ac:dyDescent="0.15">
      <c r="A37" s="452"/>
      <c r="B37" s="474"/>
      <c r="C37" s="2542" t="s">
        <v>706</v>
      </c>
      <c r="D37" s="2544"/>
      <c r="E37" s="2545">
        <f>SUMIFS($AU$14:$AV$31,$C$14:$D$31,"介護支援専門員",$E$14:$F$31,"C")</f>
        <v>0</v>
      </c>
      <c r="F37" s="2546"/>
      <c r="G37" s="2547">
        <f>SUMIFS($AW$14:$AX$31,$C$14:$D$31,"介護支援専門員",$E$14:$F$31,"C")</f>
        <v>0</v>
      </c>
      <c r="H37" s="2548"/>
      <c r="I37" s="731"/>
      <c r="J37" s="2391">
        <v>0</v>
      </c>
      <c r="K37" s="2392"/>
      <c r="L37" s="2552">
        <v>0</v>
      </c>
      <c r="M37" s="2553"/>
      <c r="N37" s="732"/>
      <c r="O37" s="732"/>
      <c r="P37" s="2545" t="s">
        <v>708</v>
      </c>
      <c r="Q37" s="2546"/>
      <c r="R37" s="474"/>
      <c r="S37" s="474"/>
      <c r="T37" s="2542" t="s">
        <v>709</v>
      </c>
      <c r="U37" s="2544"/>
      <c r="V37" s="2542" t="s">
        <v>710</v>
      </c>
      <c r="W37" s="2543"/>
      <c r="X37" s="2543"/>
      <c r="Y37" s="2544"/>
      <c r="Z37" s="971"/>
      <c r="AA37" s="454"/>
      <c r="AB37" s="454"/>
      <c r="AC37" s="454"/>
      <c r="AD37" s="454"/>
      <c r="AE37" s="454"/>
      <c r="AF37" s="454"/>
      <c r="AG37" s="454"/>
      <c r="AH37" s="454"/>
      <c r="AI37" s="454"/>
      <c r="AJ37" s="454"/>
      <c r="AK37" s="454"/>
      <c r="AL37" s="454"/>
      <c r="AM37" s="454"/>
      <c r="AN37" s="454"/>
      <c r="AO37" s="454"/>
      <c r="AP37" s="454"/>
      <c r="AQ37" s="454"/>
      <c r="AR37" s="454"/>
      <c r="AS37" s="454"/>
      <c r="AT37" s="454"/>
      <c r="AU37" s="454"/>
      <c r="AV37" s="454"/>
      <c r="AW37" s="454"/>
      <c r="AX37" s="454"/>
      <c r="AY37" s="454"/>
      <c r="AZ37" s="454"/>
      <c r="BA37" s="454"/>
      <c r="BB37" s="454"/>
      <c r="BC37" s="454"/>
      <c r="BD37" s="454"/>
    </row>
    <row r="38" spans="1:56" ht="20.25" customHeight="1" x14ac:dyDescent="0.15">
      <c r="A38" s="452"/>
      <c r="B38" s="474"/>
      <c r="C38" s="2542" t="s">
        <v>709</v>
      </c>
      <c r="D38" s="2544"/>
      <c r="E38" s="2545">
        <f>SUMIFS($AU$14:$AV$31,$C$14:$D$31,"介護支援専門員",$E$14:$F$31,"D")</f>
        <v>0</v>
      </c>
      <c r="F38" s="2546"/>
      <c r="G38" s="2547">
        <f>SUMIFS($AW$14:$AX$31,$C$14:$D$31,"介護支援専門員",$E$14:$F$31,"D")</f>
        <v>0</v>
      </c>
      <c r="H38" s="2548"/>
      <c r="I38" s="731"/>
      <c r="J38" s="2391">
        <v>0</v>
      </c>
      <c r="K38" s="2392"/>
      <c r="L38" s="2552">
        <v>0</v>
      </c>
      <c r="M38" s="2553"/>
      <c r="N38" s="732"/>
      <c r="O38" s="732"/>
      <c r="P38" s="2545" t="s">
        <v>708</v>
      </c>
      <c r="Q38" s="2546"/>
      <c r="R38" s="474"/>
      <c r="S38" s="474"/>
      <c r="T38" s="474"/>
      <c r="U38" s="2555"/>
      <c r="V38" s="2555"/>
      <c r="W38" s="2556"/>
      <c r="X38" s="2556"/>
      <c r="Y38" s="733"/>
      <c r="Z38" s="733"/>
      <c r="AA38" s="454"/>
      <c r="AB38" s="454"/>
      <c r="AC38" s="454"/>
      <c r="AD38" s="454"/>
      <c r="AE38" s="454"/>
      <c r="AF38" s="454"/>
      <c r="AG38" s="454"/>
      <c r="AH38" s="454"/>
      <c r="AI38" s="454"/>
      <c r="AJ38" s="454"/>
      <c r="AK38" s="454"/>
      <c r="AL38" s="454"/>
      <c r="AM38" s="454"/>
      <c r="AN38" s="454"/>
      <c r="AO38" s="454"/>
      <c r="AP38" s="454"/>
      <c r="AQ38" s="454"/>
      <c r="AR38" s="454"/>
      <c r="AS38" s="454"/>
      <c r="AT38" s="454"/>
      <c r="AU38" s="454"/>
      <c r="AV38" s="454"/>
      <c r="AW38" s="454"/>
      <c r="AX38" s="454"/>
      <c r="AY38" s="454"/>
      <c r="AZ38" s="454"/>
      <c r="BA38" s="454"/>
      <c r="BB38" s="454"/>
      <c r="BC38" s="454"/>
      <c r="BD38" s="454"/>
    </row>
    <row r="39" spans="1:56" ht="20.25" customHeight="1" x14ac:dyDescent="0.15">
      <c r="A39" s="452"/>
      <c r="B39" s="474"/>
      <c r="C39" s="2542" t="s">
        <v>698</v>
      </c>
      <c r="D39" s="2544"/>
      <c r="E39" s="2545">
        <f>SUM(E35:F38)</f>
        <v>0</v>
      </c>
      <c r="F39" s="2546"/>
      <c r="G39" s="2547">
        <f>SUM(G35:H38)</f>
        <v>0</v>
      </c>
      <c r="H39" s="2548"/>
      <c r="I39" s="731"/>
      <c r="J39" s="2545">
        <f>SUM(J35:K38)</f>
        <v>0</v>
      </c>
      <c r="K39" s="2546"/>
      <c r="L39" s="2545">
        <f>SUM(L35:M38)</f>
        <v>0</v>
      </c>
      <c r="M39" s="2546"/>
      <c r="N39" s="732"/>
      <c r="O39" s="732"/>
      <c r="P39" s="2545">
        <f>SUM(P35:Q36)</f>
        <v>0</v>
      </c>
      <c r="Q39" s="2546"/>
      <c r="R39" s="474"/>
      <c r="S39" s="474"/>
      <c r="T39" s="474"/>
      <c r="U39" s="2555"/>
      <c r="V39" s="2555"/>
      <c r="W39" s="2556"/>
      <c r="X39" s="2556"/>
      <c r="Y39" s="734"/>
      <c r="Z39" s="734"/>
      <c r="AA39" s="454"/>
      <c r="AB39" s="454"/>
      <c r="AC39" s="454"/>
      <c r="AD39" s="454"/>
      <c r="AE39" s="454"/>
      <c r="AF39" s="454"/>
      <c r="AG39" s="454"/>
      <c r="AH39" s="454"/>
      <c r="AI39" s="454"/>
      <c r="AJ39" s="454"/>
      <c r="AK39" s="454"/>
      <c r="AL39" s="454"/>
      <c r="AM39" s="454"/>
      <c r="AN39" s="454"/>
      <c r="AO39" s="454"/>
      <c r="AP39" s="454"/>
      <c r="AQ39" s="454"/>
      <c r="AR39" s="454"/>
      <c r="AS39" s="454"/>
      <c r="AT39" s="454"/>
      <c r="AU39" s="454"/>
      <c r="AV39" s="454"/>
      <c r="AW39" s="454"/>
      <c r="AX39" s="454"/>
      <c r="AY39" s="454"/>
      <c r="AZ39" s="454"/>
      <c r="BA39" s="454"/>
      <c r="BB39" s="454"/>
      <c r="BC39" s="454"/>
      <c r="BD39" s="454"/>
    </row>
    <row r="40" spans="1:56" ht="20.25" customHeight="1" x14ac:dyDescent="0.15">
      <c r="A40" s="452"/>
      <c r="B40" s="474"/>
      <c r="C40" s="968"/>
      <c r="D40" s="968"/>
      <c r="E40" s="735"/>
      <c r="F40" s="735"/>
      <c r="G40" s="736"/>
      <c r="H40" s="736"/>
      <c r="I40" s="731"/>
      <c r="J40" s="966"/>
      <c r="K40" s="967"/>
      <c r="L40" s="735"/>
      <c r="M40" s="735"/>
      <c r="N40" s="732"/>
      <c r="O40" s="732"/>
      <c r="P40" s="735"/>
      <c r="Q40" s="735"/>
      <c r="R40" s="474"/>
      <c r="S40" s="474"/>
      <c r="T40" s="474"/>
      <c r="U40" s="969"/>
      <c r="V40" s="969"/>
      <c r="W40" s="970"/>
      <c r="X40" s="970"/>
      <c r="Y40" s="734"/>
      <c r="Z40" s="734"/>
      <c r="AA40" s="454"/>
      <c r="AB40" s="454"/>
      <c r="AC40" s="454"/>
      <c r="AD40" s="454"/>
      <c r="AE40" s="454"/>
      <c r="AF40" s="454"/>
      <c r="AG40" s="454"/>
      <c r="AH40" s="454"/>
      <c r="AI40" s="454"/>
      <c r="AJ40" s="454"/>
      <c r="AK40" s="454"/>
      <c r="AL40" s="454"/>
      <c r="AM40" s="454"/>
      <c r="AN40" s="454"/>
      <c r="AO40" s="454"/>
      <c r="AP40" s="454"/>
      <c r="AQ40" s="454"/>
      <c r="AR40" s="454"/>
      <c r="AS40" s="454"/>
      <c r="AT40" s="454"/>
      <c r="AU40" s="454"/>
      <c r="AV40" s="454"/>
      <c r="AW40" s="454"/>
      <c r="AX40" s="454"/>
      <c r="AY40" s="454"/>
      <c r="AZ40" s="454"/>
      <c r="BA40" s="454"/>
      <c r="BB40" s="454"/>
      <c r="BC40" s="454"/>
      <c r="BD40" s="454"/>
    </row>
    <row r="41" spans="1:56" ht="20.25" customHeight="1" x14ac:dyDescent="0.15">
      <c r="A41" s="452"/>
      <c r="B41" s="474"/>
      <c r="C41" s="475" t="s">
        <v>711</v>
      </c>
      <c r="D41" s="474"/>
      <c r="E41" s="474"/>
      <c r="F41" s="474"/>
      <c r="G41" s="474"/>
      <c r="H41" s="474"/>
      <c r="I41" s="478" t="s">
        <v>712</v>
      </c>
      <c r="J41" s="2403" t="s">
        <v>713</v>
      </c>
      <c r="K41" s="2404"/>
      <c r="L41" s="479"/>
      <c r="M41" s="478"/>
      <c r="N41" s="474"/>
      <c r="O41" s="474"/>
      <c r="P41" s="474"/>
      <c r="Q41" s="474"/>
      <c r="R41" s="474"/>
      <c r="S41" s="474"/>
      <c r="T41" s="474"/>
      <c r="U41" s="477"/>
      <c r="V41" s="476"/>
      <c r="W41" s="476"/>
      <c r="X41" s="476"/>
      <c r="Y41" s="476"/>
      <c r="Z41" s="476"/>
      <c r="AA41" s="454"/>
      <c r="AB41" s="454"/>
      <c r="AC41" s="454"/>
      <c r="AD41" s="454"/>
      <c r="AE41" s="454"/>
      <c r="AF41" s="454"/>
      <c r="AG41" s="454"/>
      <c r="AH41" s="454"/>
      <c r="AI41" s="454"/>
      <c r="AJ41" s="454"/>
      <c r="AK41" s="454"/>
      <c r="AL41" s="454"/>
      <c r="AM41" s="454"/>
      <c r="AN41" s="454"/>
      <c r="AO41" s="454"/>
      <c r="AP41" s="454"/>
      <c r="AQ41" s="454"/>
      <c r="AR41" s="454"/>
      <c r="AS41" s="454"/>
      <c r="AT41" s="454"/>
      <c r="AU41" s="454"/>
      <c r="AV41" s="454"/>
      <c r="AW41" s="454"/>
      <c r="AX41" s="454"/>
      <c r="AY41" s="454"/>
      <c r="AZ41" s="454"/>
      <c r="BA41" s="454"/>
      <c r="BB41" s="454"/>
      <c r="BC41" s="454"/>
      <c r="BD41" s="454"/>
    </row>
    <row r="42" spans="1:56" ht="20.25" customHeight="1" x14ac:dyDescent="0.15">
      <c r="A42" s="452"/>
      <c r="B42" s="474"/>
      <c r="C42" s="474" t="s">
        <v>714</v>
      </c>
      <c r="D42" s="474"/>
      <c r="E42" s="474"/>
      <c r="F42" s="474"/>
      <c r="G42" s="474"/>
      <c r="H42" s="474" t="s">
        <v>715</v>
      </c>
      <c r="I42" s="474"/>
      <c r="J42" s="474"/>
      <c r="K42" s="474"/>
      <c r="L42" s="475"/>
      <c r="M42" s="474"/>
      <c r="N42" s="474"/>
      <c r="O42" s="474"/>
      <c r="P42" s="474"/>
      <c r="Q42" s="474"/>
      <c r="R42" s="474"/>
      <c r="S42" s="474"/>
      <c r="T42" s="474"/>
      <c r="U42" s="476"/>
      <c r="V42" s="476"/>
      <c r="W42" s="476"/>
      <c r="X42" s="476"/>
      <c r="Y42" s="476"/>
      <c r="Z42" s="476"/>
      <c r="AA42" s="454"/>
      <c r="AB42" s="454"/>
      <c r="AC42" s="454"/>
      <c r="AD42" s="454"/>
      <c r="AE42" s="454"/>
      <c r="AF42" s="454"/>
      <c r="AG42" s="454"/>
      <c r="AH42" s="454"/>
      <c r="AI42" s="454"/>
      <c r="AJ42" s="454"/>
      <c r="AK42" s="454"/>
      <c r="AL42" s="454"/>
      <c r="AM42" s="454"/>
      <c r="AN42" s="454"/>
      <c r="AO42" s="454"/>
      <c r="AP42" s="454"/>
      <c r="AQ42" s="454"/>
      <c r="AR42" s="454"/>
      <c r="AS42" s="454"/>
      <c r="AT42" s="454"/>
      <c r="AU42" s="454"/>
      <c r="AV42" s="454"/>
      <c r="AW42" s="454"/>
      <c r="AX42" s="454"/>
      <c r="AY42" s="454"/>
      <c r="AZ42" s="454"/>
      <c r="BA42" s="454"/>
      <c r="BB42" s="454"/>
      <c r="BC42" s="454"/>
      <c r="BD42" s="454"/>
    </row>
    <row r="43" spans="1:56" ht="20.25" customHeight="1" x14ac:dyDescent="0.15">
      <c r="A43" s="452"/>
      <c r="B43" s="474"/>
      <c r="C43" s="474" t="str">
        <f>IF($J$41="週","対象時間数（週平均）","対象時間数（当月合計）")</f>
        <v>対象時間数（週平均）</v>
      </c>
      <c r="D43" s="474"/>
      <c r="E43" s="474"/>
      <c r="F43" s="474"/>
      <c r="G43" s="474"/>
      <c r="H43" s="474" t="str">
        <f>IF($J$41="週","週に勤務すべき時間数","当月に勤務すべき時間数")</f>
        <v>週に勤務すべき時間数</v>
      </c>
      <c r="I43" s="474"/>
      <c r="J43" s="474"/>
      <c r="K43" s="474"/>
      <c r="L43" s="475"/>
      <c r="M43" s="2550" t="s">
        <v>716</v>
      </c>
      <c r="N43" s="2550"/>
      <c r="O43" s="2550"/>
      <c r="P43" s="2550"/>
      <c r="Q43" s="474"/>
      <c r="R43" s="474"/>
      <c r="S43" s="474"/>
      <c r="T43" s="474"/>
      <c r="U43" s="476"/>
      <c r="V43" s="476"/>
      <c r="W43" s="476"/>
      <c r="X43" s="476"/>
      <c r="Y43" s="476"/>
      <c r="Z43" s="476"/>
      <c r="AA43" s="454"/>
      <c r="AB43" s="454"/>
      <c r="AC43" s="454"/>
      <c r="AD43" s="454"/>
      <c r="AE43" s="454"/>
      <c r="AF43" s="454"/>
      <c r="AG43" s="454"/>
      <c r="AH43" s="454"/>
      <c r="AI43" s="454"/>
      <c r="AJ43" s="454"/>
      <c r="AK43" s="454"/>
      <c r="AL43" s="454"/>
      <c r="AM43" s="454"/>
      <c r="AN43" s="454"/>
      <c r="AO43" s="454"/>
      <c r="AP43" s="454"/>
      <c r="AQ43" s="454"/>
      <c r="AR43" s="454"/>
      <c r="AS43" s="454"/>
      <c r="AT43" s="454"/>
      <c r="AU43" s="454"/>
      <c r="AV43" s="454"/>
      <c r="AW43" s="454"/>
      <c r="AX43" s="454"/>
      <c r="AY43" s="454"/>
      <c r="AZ43" s="454"/>
      <c r="BA43" s="454"/>
      <c r="BB43" s="454"/>
      <c r="BC43" s="454"/>
      <c r="BD43" s="454"/>
    </row>
    <row r="44" spans="1:56" ht="20.25" customHeight="1" x14ac:dyDescent="0.15">
      <c r="A44" s="452"/>
      <c r="B44" s="474"/>
      <c r="C44" s="2563">
        <f>IF($J$41="週",L39,J39)</f>
        <v>0</v>
      </c>
      <c r="D44" s="2564"/>
      <c r="E44" s="2564"/>
      <c r="F44" s="2565"/>
      <c r="G44" s="968" t="s">
        <v>717</v>
      </c>
      <c r="H44" s="2542">
        <f>IF($J$41="週",$AV$5,$AZ$5)</f>
        <v>40</v>
      </c>
      <c r="I44" s="2543"/>
      <c r="J44" s="2543"/>
      <c r="K44" s="2544"/>
      <c r="L44" s="968" t="s">
        <v>718</v>
      </c>
      <c r="M44" s="2557">
        <f>ROUNDDOWN(C44/H44,1)</f>
        <v>0</v>
      </c>
      <c r="N44" s="2558"/>
      <c r="O44" s="2558"/>
      <c r="P44" s="2559"/>
      <c r="Q44" s="474"/>
      <c r="R44" s="474"/>
      <c r="S44" s="474"/>
      <c r="T44" s="474"/>
      <c r="U44" s="2554"/>
      <c r="V44" s="2554"/>
      <c r="W44" s="2554"/>
      <c r="X44" s="2554"/>
      <c r="Y44" s="969"/>
      <c r="Z44" s="476"/>
      <c r="AA44" s="454"/>
      <c r="AB44" s="454"/>
      <c r="AC44" s="454"/>
      <c r="AD44" s="454"/>
      <c r="AE44" s="454"/>
      <c r="AF44" s="454"/>
      <c r="AG44" s="454"/>
      <c r="AH44" s="454"/>
      <c r="AI44" s="454"/>
      <c r="AJ44" s="454"/>
      <c r="AK44" s="454"/>
      <c r="AL44" s="454"/>
      <c r="AM44" s="454"/>
      <c r="AN44" s="454"/>
      <c r="AO44" s="454"/>
      <c r="AP44" s="454"/>
      <c r="AQ44" s="454"/>
      <c r="AR44" s="454"/>
      <c r="AS44" s="454"/>
      <c r="AT44" s="454"/>
      <c r="AU44" s="454"/>
      <c r="AV44" s="454"/>
      <c r="AW44" s="454"/>
      <c r="AX44" s="454"/>
      <c r="AY44" s="454"/>
      <c r="AZ44" s="454"/>
      <c r="BA44" s="454"/>
      <c r="BB44" s="454"/>
      <c r="BC44" s="454"/>
      <c r="BD44" s="454"/>
    </row>
    <row r="45" spans="1:56" ht="20.25" customHeight="1" x14ac:dyDescent="0.15">
      <c r="A45" s="452"/>
      <c r="B45" s="474"/>
      <c r="C45" s="474" t="s">
        <v>882</v>
      </c>
      <c r="D45" s="474"/>
      <c r="E45" s="474"/>
      <c r="F45" s="474"/>
      <c r="G45" s="474"/>
      <c r="H45" s="474"/>
      <c r="I45" s="474"/>
      <c r="J45" s="474"/>
      <c r="K45" s="474"/>
      <c r="L45" s="475"/>
      <c r="M45" s="474"/>
      <c r="N45" s="474"/>
      <c r="O45" s="474"/>
      <c r="P45" s="474"/>
      <c r="Q45" s="474"/>
      <c r="R45" s="474"/>
      <c r="S45" s="474"/>
      <c r="T45" s="474"/>
      <c r="U45" s="474"/>
      <c r="V45" s="480"/>
      <c r="W45" s="481"/>
      <c r="X45" s="481"/>
      <c r="Y45" s="474"/>
      <c r="Z45" s="474"/>
      <c r="AA45" s="454"/>
      <c r="AB45" s="454"/>
      <c r="AC45" s="454"/>
      <c r="AD45" s="454"/>
      <c r="AE45" s="454"/>
      <c r="AF45" s="454"/>
      <c r="AG45" s="454"/>
      <c r="AH45" s="454"/>
      <c r="AI45" s="454"/>
      <c r="AJ45" s="454"/>
      <c r="AK45" s="454"/>
      <c r="AL45" s="454"/>
      <c r="AM45" s="454"/>
      <c r="AN45" s="454"/>
      <c r="AO45" s="454"/>
      <c r="AP45" s="454"/>
      <c r="AQ45" s="454"/>
      <c r="AR45" s="454"/>
      <c r="AS45" s="454"/>
      <c r="AT45" s="454"/>
      <c r="AU45" s="454"/>
      <c r="AV45" s="454"/>
      <c r="AW45" s="454"/>
      <c r="AX45" s="454"/>
      <c r="AY45" s="454"/>
      <c r="AZ45" s="454"/>
      <c r="BA45" s="454"/>
      <c r="BB45" s="454"/>
      <c r="BC45" s="454"/>
      <c r="BD45" s="454"/>
    </row>
    <row r="46" spans="1:56" ht="20.25" customHeight="1" x14ac:dyDescent="0.15">
      <c r="A46" s="452"/>
      <c r="B46" s="474"/>
      <c r="C46" s="474" t="s">
        <v>695</v>
      </c>
      <c r="D46" s="474"/>
      <c r="E46" s="474"/>
      <c r="F46" s="474"/>
      <c r="G46" s="474"/>
      <c r="H46" s="474"/>
      <c r="I46" s="474"/>
      <c r="J46" s="474"/>
      <c r="K46" s="474"/>
      <c r="L46" s="475"/>
      <c r="M46" s="968"/>
      <c r="N46" s="968"/>
      <c r="O46" s="968"/>
      <c r="P46" s="968"/>
      <c r="Q46" s="474"/>
      <c r="R46" s="474"/>
      <c r="S46" s="474"/>
      <c r="T46" s="474"/>
      <c r="U46" s="474"/>
      <c r="V46" s="480"/>
      <c r="W46" s="481"/>
      <c r="X46" s="481"/>
      <c r="Y46" s="474"/>
      <c r="Z46" s="474"/>
      <c r="AA46" s="454"/>
      <c r="AB46" s="454"/>
      <c r="AC46" s="454"/>
      <c r="AD46" s="454"/>
      <c r="AE46" s="454"/>
      <c r="AF46" s="454"/>
      <c r="AG46" s="454"/>
      <c r="AH46" s="454"/>
      <c r="AI46" s="454"/>
      <c r="AJ46" s="454"/>
      <c r="AK46" s="454"/>
      <c r="AL46" s="454"/>
      <c r="AM46" s="454"/>
      <c r="AN46" s="454"/>
      <c r="AO46" s="454"/>
      <c r="AP46" s="454"/>
      <c r="AQ46" s="454"/>
      <c r="AR46" s="454"/>
      <c r="AS46" s="454"/>
      <c r="AT46" s="454"/>
      <c r="AU46" s="454"/>
      <c r="AV46" s="454"/>
      <c r="AW46" s="454"/>
      <c r="AX46" s="454"/>
      <c r="AY46" s="454"/>
      <c r="AZ46" s="454"/>
      <c r="BA46" s="454"/>
      <c r="BB46" s="454"/>
      <c r="BC46" s="454"/>
      <c r="BD46" s="454"/>
    </row>
    <row r="47" spans="1:56" ht="20.25" customHeight="1" x14ac:dyDescent="0.15">
      <c r="A47" s="452"/>
      <c r="B47" s="474"/>
      <c r="C47" s="448" t="s">
        <v>720</v>
      </c>
      <c r="D47" s="448"/>
      <c r="E47" s="448"/>
      <c r="F47" s="448"/>
      <c r="G47" s="448"/>
      <c r="H47" s="474" t="s">
        <v>721</v>
      </c>
      <c r="I47" s="448"/>
      <c r="J47" s="448"/>
      <c r="K47" s="448"/>
      <c r="L47" s="448"/>
      <c r="M47" s="2550" t="s">
        <v>698</v>
      </c>
      <c r="N47" s="2550"/>
      <c r="O47" s="2550"/>
      <c r="P47" s="2550"/>
      <c r="Q47" s="474"/>
      <c r="R47" s="474"/>
      <c r="S47" s="474"/>
      <c r="T47" s="474"/>
      <c r="U47" s="474"/>
      <c r="V47" s="480"/>
      <c r="W47" s="481"/>
      <c r="X47" s="481"/>
      <c r="Y47" s="474"/>
      <c r="Z47" s="474"/>
      <c r="AA47" s="454"/>
      <c r="AB47" s="454"/>
      <c r="AC47" s="454"/>
      <c r="AD47" s="454"/>
      <c r="AE47" s="454"/>
      <c r="AF47" s="454"/>
      <c r="AG47" s="454"/>
      <c r="AH47" s="454"/>
      <c r="AI47" s="454"/>
      <c r="AJ47" s="454"/>
      <c r="AK47" s="454"/>
      <c r="AL47" s="454"/>
      <c r="AM47" s="454"/>
      <c r="AN47" s="454"/>
      <c r="AO47" s="454"/>
      <c r="AP47" s="454"/>
      <c r="AQ47" s="454"/>
      <c r="AR47" s="454"/>
      <c r="AS47" s="454"/>
      <c r="AT47" s="454"/>
      <c r="AU47" s="454"/>
      <c r="AV47" s="454"/>
      <c r="AW47" s="454"/>
      <c r="AX47" s="454"/>
      <c r="AY47" s="454"/>
      <c r="AZ47" s="454"/>
      <c r="BA47" s="454"/>
      <c r="BB47" s="454"/>
      <c r="BC47" s="454"/>
      <c r="BD47" s="454"/>
    </row>
    <row r="48" spans="1:56" ht="20.25" customHeight="1" x14ac:dyDescent="0.15">
      <c r="A48" s="452"/>
      <c r="B48" s="474"/>
      <c r="C48" s="2542">
        <f>P39</f>
        <v>0</v>
      </c>
      <c r="D48" s="2543"/>
      <c r="E48" s="2543"/>
      <c r="F48" s="2544"/>
      <c r="G48" s="968" t="s">
        <v>722</v>
      </c>
      <c r="H48" s="2557">
        <f>M44</f>
        <v>0</v>
      </c>
      <c r="I48" s="2558"/>
      <c r="J48" s="2558"/>
      <c r="K48" s="2559"/>
      <c r="L48" s="968" t="s">
        <v>718</v>
      </c>
      <c r="M48" s="2560">
        <f>ROUNDDOWN(C48+H48,1)</f>
        <v>0</v>
      </c>
      <c r="N48" s="2561"/>
      <c r="O48" s="2561"/>
      <c r="P48" s="2562"/>
      <c r="Q48" s="474"/>
      <c r="R48" s="474"/>
      <c r="S48" s="474"/>
      <c r="T48" s="474"/>
      <c r="U48" s="474"/>
      <c r="V48" s="480"/>
      <c r="W48" s="481"/>
      <c r="X48" s="481"/>
      <c r="Y48" s="474"/>
      <c r="Z48" s="474"/>
      <c r="AA48" s="454"/>
      <c r="AB48" s="454"/>
      <c r="AC48" s="454"/>
      <c r="AD48" s="454"/>
      <c r="AE48" s="454"/>
      <c r="AF48" s="454"/>
      <c r="AG48" s="454"/>
      <c r="AH48" s="454"/>
      <c r="AI48" s="454"/>
      <c r="AJ48" s="454"/>
      <c r="AK48" s="454"/>
      <c r="AL48" s="454"/>
      <c r="AM48" s="454"/>
      <c r="AN48" s="454"/>
      <c r="AO48" s="454"/>
      <c r="AP48" s="454"/>
      <c r="AQ48" s="454"/>
      <c r="AR48" s="454"/>
      <c r="AS48" s="454"/>
      <c r="AT48" s="454"/>
      <c r="AU48" s="454"/>
      <c r="AV48" s="454"/>
      <c r="AW48" s="454"/>
      <c r="AX48" s="454"/>
      <c r="AY48" s="454"/>
      <c r="AZ48" s="454"/>
      <c r="BA48" s="454"/>
      <c r="BB48" s="454"/>
      <c r="BC48" s="454"/>
      <c r="BD48" s="454"/>
    </row>
    <row r="49" spans="1:58" ht="20.25" customHeight="1" x14ac:dyDescent="0.15">
      <c r="C49" s="482"/>
      <c r="D49" s="482"/>
      <c r="E49" s="483"/>
      <c r="F49" s="483"/>
      <c r="G49" s="483"/>
      <c r="H49" s="483"/>
      <c r="I49" s="483"/>
      <c r="J49" s="483"/>
      <c r="K49" s="483"/>
      <c r="L49" s="483"/>
      <c r="M49" s="483"/>
      <c r="N49" s="483"/>
      <c r="O49" s="483"/>
      <c r="P49" s="483"/>
      <c r="Q49" s="483"/>
      <c r="R49" s="483"/>
      <c r="S49" s="483"/>
      <c r="T49" s="482"/>
      <c r="U49" s="483"/>
      <c r="V49" s="483"/>
      <c r="W49" s="483"/>
      <c r="X49" s="483"/>
      <c r="Y49" s="483"/>
      <c r="Z49" s="483"/>
      <c r="AA49" s="483"/>
      <c r="AB49" s="483"/>
      <c r="AC49" s="483"/>
      <c r="AD49" s="483"/>
      <c r="AE49" s="483"/>
      <c r="AF49" s="483"/>
      <c r="AJ49" s="484"/>
      <c r="AK49" s="485"/>
      <c r="AL49" s="485"/>
      <c r="AM49" s="483"/>
      <c r="AN49" s="483"/>
      <c r="AO49" s="483"/>
      <c r="AP49" s="483"/>
      <c r="AQ49" s="483"/>
      <c r="AR49" s="483"/>
      <c r="AS49" s="483"/>
      <c r="AT49" s="483"/>
      <c r="AU49" s="483"/>
      <c r="AV49" s="483"/>
      <c r="AW49" s="483"/>
      <c r="AX49" s="483"/>
      <c r="AY49" s="483"/>
      <c r="AZ49" s="483"/>
      <c r="BA49" s="483"/>
      <c r="BB49" s="483"/>
      <c r="BC49" s="483"/>
      <c r="BD49" s="483"/>
      <c r="BE49" s="485"/>
    </row>
    <row r="50" spans="1:58" ht="20.25" customHeight="1" x14ac:dyDescent="0.15">
      <c r="A50" s="483"/>
      <c r="B50" s="483"/>
      <c r="C50" s="482"/>
      <c r="D50" s="482"/>
      <c r="E50" s="483"/>
      <c r="F50" s="483"/>
      <c r="G50" s="483"/>
      <c r="H50" s="483"/>
      <c r="I50" s="483"/>
      <c r="J50" s="483"/>
      <c r="K50" s="483"/>
      <c r="L50" s="483"/>
      <c r="M50" s="483"/>
      <c r="N50" s="483"/>
      <c r="O50" s="483"/>
      <c r="P50" s="483"/>
      <c r="Q50" s="483"/>
      <c r="R50" s="483"/>
      <c r="S50" s="483"/>
      <c r="T50" s="483"/>
      <c r="U50" s="482"/>
      <c r="V50" s="483"/>
      <c r="W50" s="483"/>
      <c r="X50" s="483"/>
      <c r="Y50" s="483"/>
      <c r="Z50" s="483"/>
      <c r="AA50" s="483"/>
      <c r="AB50" s="483"/>
      <c r="AC50" s="483"/>
      <c r="AD50" s="483"/>
      <c r="AE50" s="483"/>
      <c r="AF50" s="483"/>
      <c r="AG50" s="483"/>
      <c r="AK50" s="484"/>
      <c r="AL50" s="485"/>
      <c r="AM50" s="485"/>
      <c r="AN50" s="483"/>
      <c r="AO50" s="483"/>
      <c r="AP50" s="483"/>
      <c r="AQ50" s="483"/>
      <c r="AR50" s="483"/>
      <c r="AS50" s="483"/>
      <c r="AT50" s="483"/>
      <c r="AU50" s="483"/>
      <c r="AV50" s="483"/>
      <c r="AW50" s="483"/>
      <c r="AX50" s="483"/>
      <c r="AY50" s="483"/>
      <c r="AZ50" s="483"/>
      <c r="BA50" s="483"/>
      <c r="BB50" s="483"/>
      <c r="BC50" s="483"/>
      <c r="BD50" s="483"/>
      <c r="BE50" s="483"/>
      <c r="BF50" s="485"/>
    </row>
    <row r="51" spans="1:58" ht="20.25" customHeight="1" x14ac:dyDescent="0.15">
      <c r="A51" s="483"/>
      <c r="B51" s="483"/>
      <c r="C51" s="483"/>
      <c r="D51" s="482"/>
      <c r="E51" s="483"/>
      <c r="F51" s="483"/>
      <c r="G51" s="483"/>
      <c r="H51" s="483"/>
      <c r="I51" s="483"/>
      <c r="J51" s="483"/>
      <c r="K51" s="483"/>
      <c r="L51" s="483"/>
      <c r="M51" s="483"/>
      <c r="N51" s="483"/>
      <c r="O51" s="483"/>
      <c r="P51" s="483"/>
      <c r="Q51" s="483"/>
      <c r="R51" s="483"/>
      <c r="S51" s="483"/>
      <c r="T51" s="483"/>
      <c r="U51" s="482"/>
      <c r="V51" s="483"/>
      <c r="W51" s="483"/>
      <c r="X51" s="483"/>
      <c r="Y51" s="483"/>
      <c r="Z51" s="483"/>
      <c r="AA51" s="483"/>
      <c r="AB51" s="483"/>
      <c r="AC51" s="483"/>
      <c r="AD51" s="483"/>
      <c r="AE51" s="483"/>
      <c r="AF51" s="483"/>
      <c r="AG51" s="483"/>
      <c r="AK51" s="484"/>
      <c r="AL51" s="485"/>
      <c r="AM51" s="485"/>
      <c r="AN51" s="483"/>
      <c r="AO51" s="483"/>
      <c r="AP51" s="483"/>
      <c r="AQ51" s="483"/>
      <c r="AR51" s="483"/>
      <c r="AS51" s="483"/>
      <c r="AT51" s="483"/>
      <c r="AU51" s="483"/>
      <c r="AV51" s="483"/>
      <c r="AW51" s="483"/>
      <c r="AX51" s="483"/>
      <c r="AY51" s="483"/>
      <c r="AZ51" s="483"/>
      <c r="BA51" s="483"/>
      <c r="BB51" s="483"/>
      <c r="BC51" s="483"/>
      <c r="BD51" s="483"/>
      <c r="BE51" s="483"/>
      <c r="BF51" s="485"/>
    </row>
    <row r="52" spans="1:58" ht="20.25" customHeight="1" x14ac:dyDescent="0.15">
      <c r="A52" s="483"/>
      <c r="B52" s="483"/>
      <c r="C52" s="482"/>
      <c r="D52" s="482"/>
      <c r="E52" s="483"/>
      <c r="F52" s="483"/>
      <c r="G52" s="483"/>
      <c r="H52" s="483"/>
      <c r="I52" s="483"/>
      <c r="J52" s="483"/>
      <c r="K52" s="483"/>
      <c r="L52" s="483"/>
      <c r="M52" s="483"/>
      <c r="N52" s="483"/>
      <c r="O52" s="483"/>
      <c r="P52" s="483"/>
      <c r="Q52" s="483"/>
      <c r="R52" s="483"/>
      <c r="S52" s="483"/>
      <c r="T52" s="483"/>
      <c r="U52" s="482"/>
      <c r="V52" s="483"/>
      <c r="W52" s="483"/>
      <c r="X52" s="483"/>
      <c r="Y52" s="483"/>
      <c r="Z52" s="483"/>
      <c r="AA52" s="483"/>
      <c r="AB52" s="483"/>
      <c r="AC52" s="483"/>
      <c r="AD52" s="483"/>
      <c r="AE52" s="483"/>
      <c r="AF52" s="483"/>
      <c r="AG52" s="483"/>
      <c r="AK52" s="484"/>
      <c r="AL52" s="485"/>
      <c r="AM52" s="485"/>
      <c r="AN52" s="483"/>
      <c r="AO52" s="483"/>
      <c r="AP52" s="483"/>
      <c r="AQ52" s="483"/>
      <c r="AR52" s="483"/>
      <c r="AS52" s="483"/>
      <c r="AT52" s="483"/>
      <c r="AU52" s="483"/>
      <c r="AV52" s="483"/>
      <c r="AW52" s="483"/>
      <c r="AX52" s="483"/>
      <c r="AY52" s="483"/>
      <c r="AZ52" s="483"/>
      <c r="BA52" s="483"/>
      <c r="BB52" s="483"/>
      <c r="BC52" s="483"/>
      <c r="BD52" s="483"/>
      <c r="BE52" s="483"/>
      <c r="BF52" s="485"/>
    </row>
    <row r="53" spans="1:58" ht="20.25" customHeight="1" x14ac:dyDescent="0.15">
      <c r="C53" s="484"/>
      <c r="D53" s="484"/>
      <c r="E53" s="484"/>
      <c r="F53" s="484"/>
      <c r="G53" s="484"/>
      <c r="H53" s="484"/>
      <c r="I53" s="484"/>
      <c r="J53" s="484"/>
      <c r="K53" s="484"/>
      <c r="L53" s="484"/>
      <c r="M53" s="484"/>
      <c r="N53" s="484"/>
      <c r="O53" s="484"/>
      <c r="P53" s="484"/>
      <c r="Q53" s="484"/>
      <c r="R53" s="484"/>
      <c r="S53" s="484"/>
      <c r="T53" s="484"/>
      <c r="U53" s="485"/>
      <c r="V53" s="485"/>
      <c r="W53" s="484"/>
      <c r="X53" s="484"/>
      <c r="Y53" s="484"/>
      <c r="Z53" s="484"/>
      <c r="AA53" s="484"/>
      <c r="AB53" s="484"/>
      <c r="AC53" s="484"/>
      <c r="AD53" s="484"/>
      <c r="AE53" s="484"/>
      <c r="AF53" s="484"/>
      <c r="AG53" s="484"/>
      <c r="AH53" s="484"/>
      <c r="AI53" s="484"/>
      <c r="AJ53" s="484"/>
      <c r="AK53" s="484"/>
      <c r="AL53" s="485"/>
      <c r="AM53" s="485"/>
      <c r="AN53" s="483"/>
      <c r="AO53" s="483"/>
      <c r="AP53" s="483"/>
      <c r="AQ53" s="483"/>
      <c r="AR53" s="483"/>
      <c r="AS53" s="483"/>
      <c r="AT53" s="483"/>
      <c r="AU53" s="483"/>
      <c r="AV53" s="483"/>
      <c r="AW53" s="483"/>
      <c r="AX53" s="483"/>
      <c r="AY53" s="483"/>
      <c r="AZ53" s="483"/>
      <c r="BA53" s="483"/>
      <c r="BB53" s="483"/>
      <c r="BC53" s="483"/>
      <c r="BD53" s="483"/>
      <c r="BE53" s="483"/>
      <c r="BF53" s="485"/>
    </row>
    <row r="54" spans="1:58" ht="20.25" customHeight="1" x14ac:dyDescent="0.15">
      <c r="C54" s="484"/>
      <c r="D54" s="484"/>
      <c r="E54" s="484"/>
      <c r="F54" s="484"/>
      <c r="G54" s="484"/>
      <c r="H54" s="484"/>
      <c r="I54" s="484"/>
      <c r="J54" s="484"/>
      <c r="K54" s="484"/>
      <c r="L54" s="484"/>
      <c r="M54" s="484"/>
      <c r="N54" s="484"/>
      <c r="O54" s="484"/>
      <c r="P54" s="484"/>
      <c r="Q54" s="484"/>
      <c r="R54" s="484"/>
      <c r="S54" s="484"/>
      <c r="T54" s="484"/>
      <c r="U54" s="485"/>
      <c r="V54" s="485"/>
      <c r="W54" s="484"/>
      <c r="X54" s="484"/>
      <c r="Y54" s="484"/>
      <c r="Z54" s="484"/>
      <c r="AA54" s="484"/>
      <c r="AB54" s="484"/>
      <c r="AC54" s="484"/>
      <c r="AD54" s="484"/>
      <c r="AE54" s="484"/>
      <c r="AF54" s="484"/>
      <c r="AG54" s="484"/>
      <c r="AH54" s="484"/>
      <c r="AI54" s="484"/>
      <c r="AJ54" s="484"/>
      <c r="AK54" s="484"/>
      <c r="AL54" s="485"/>
      <c r="AM54" s="485"/>
      <c r="AN54" s="483"/>
      <c r="AO54" s="483"/>
      <c r="AP54" s="483"/>
      <c r="AQ54" s="483"/>
      <c r="AR54" s="483"/>
      <c r="AS54" s="483"/>
      <c r="AT54" s="483"/>
      <c r="AU54" s="483"/>
      <c r="AV54" s="483"/>
      <c r="AW54" s="483"/>
      <c r="AX54" s="483"/>
      <c r="AY54" s="483"/>
      <c r="AZ54" s="483"/>
      <c r="BA54" s="483"/>
      <c r="BB54" s="483"/>
      <c r="BC54" s="483"/>
      <c r="BD54" s="483"/>
      <c r="BE54" s="483"/>
      <c r="BF54" s="485"/>
    </row>
  </sheetData>
  <sheetProtection insertRows="0"/>
  <mergeCells count="212">
    <mergeCell ref="AM1:BA1"/>
    <mergeCell ref="U2:V2"/>
    <mergeCell ref="X2:Y2"/>
    <mergeCell ref="AB2:AC2"/>
    <mergeCell ref="AM2:BA2"/>
    <mergeCell ref="AZ3:BC3"/>
    <mergeCell ref="AZ4:BC4"/>
    <mergeCell ref="AV5:AW5"/>
    <mergeCell ref="AZ5:BA5"/>
    <mergeCell ref="AZ6:BA6"/>
    <mergeCell ref="AZ7:BA7"/>
    <mergeCell ref="B9:B13"/>
    <mergeCell ref="C9:D13"/>
    <mergeCell ref="E9:F13"/>
    <mergeCell ref="G9:K13"/>
    <mergeCell ref="L9:O13"/>
    <mergeCell ref="P9:AT9"/>
    <mergeCell ref="AU9:AV13"/>
    <mergeCell ref="AW9:AX13"/>
    <mergeCell ref="AY9:BD13"/>
    <mergeCell ref="P10:V10"/>
    <mergeCell ref="W10:AC10"/>
    <mergeCell ref="AD10:AJ10"/>
    <mergeCell ref="AK10:AQ10"/>
    <mergeCell ref="AR10:AT10"/>
    <mergeCell ref="AY14:BD14"/>
    <mergeCell ref="C15:D15"/>
    <mergeCell ref="E15:F15"/>
    <mergeCell ref="G15:K15"/>
    <mergeCell ref="L15:O15"/>
    <mergeCell ref="AU15:AV15"/>
    <mergeCell ref="AW15:AX15"/>
    <mergeCell ref="AY15:BD15"/>
    <mergeCell ref="C14:D14"/>
    <mergeCell ref="E14:F14"/>
    <mergeCell ref="G14:K14"/>
    <mergeCell ref="L14:O14"/>
    <mergeCell ref="AU14:AV14"/>
    <mergeCell ref="AW14:AX14"/>
    <mergeCell ref="AY16:BD16"/>
    <mergeCell ref="C17:D17"/>
    <mergeCell ref="E17:F17"/>
    <mergeCell ref="G17:K17"/>
    <mergeCell ref="L17:O17"/>
    <mergeCell ref="AU17:AV17"/>
    <mergeCell ref="AW17:AX17"/>
    <mergeCell ref="AY17:BD17"/>
    <mergeCell ref="C16:D16"/>
    <mergeCell ref="E16:F16"/>
    <mergeCell ref="G16:K16"/>
    <mergeCell ref="L16:O16"/>
    <mergeCell ref="AU16:AV16"/>
    <mergeCell ref="AW16:AX16"/>
    <mergeCell ref="AY18:BD18"/>
    <mergeCell ref="C19:D19"/>
    <mergeCell ref="E19:F19"/>
    <mergeCell ref="G19:K19"/>
    <mergeCell ref="L19:O19"/>
    <mergeCell ref="AU19:AV19"/>
    <mergeCell ref="AW19:AX19"/>
    <mergeCell ref="AY19:BD19"/>
    <mergeCell ref="C18:D18"/>
    <mergeCell ref="E18:F18"/>
    <mergeCell ref="G18:K18"/>
    <mergeCell ref="L18:O18"/>
    <mergeCell ref="AU18:AV18"/>
    <mergeCell ref="AW18:AX18"/>
    <mergeCell ref="AY20:BD20"/>
    <mergeCell ref="C21:D21"/>
    <mergeCell ref="E21:F21"/>
    <mergeCell ref="G21:K21"/>
    <mergeCell ref="L21:O21"/>
    <mergeCell ref="AU21:AV21"/>
    <mergeCell ref="AW21:AX21"/>
    <mergeCell ref="AY21:BD21"/>
    <mergeCell ref="C20:D20"/>
    <mergeCell ref="E20:F20"/>
    <mergeCell ref="G20:K20"/>
    <mergeCell ref="L20:O20"/>
    <mergeCell ref="AU20:AV20"/>
    <mergeCell ref="AW20:AX20"/>
    <mergeCell ref="AY22:BD22"/>
    <mergeCell ref="C23:D23"/>
    <mergeCell ref="E23:F23"/>
    <mergeCell ref="G23:K23"/>
    <mergeCell ref="L23:O23"/>
    <mergeCell ref="AU23:AV23"/>
    <mergeCell ref="AW23:AX23"/>
    <mergeCell ref="AY23:BD23"/>
    <mergeCell ref="C22:D22"/>
    <mergeCell ref="E22:F22"/>
    <mergeCell ref="G22:K22"/>
    <mergeCell ref="L22:O22"/>
    <mergeCell ref="AU22:AV22"/>
    <mergeCell ref="AW22:AX22"/>
    <mergeCell ref="AY24:BD24"/>
    <mergeCell ref="C25:D25"/>
    <mergeCell ref="E25:F25"/>
    <mergeCell ref="G25:K25"/>
    <mergeCell ref="L25:O25"/>
    <mergeCell ref="AU25:AV25"/>
    <mergeCell ref="AW25:AX25"/>
    <mergeCell ref="AY25:BD25"/>
    <mergeCell ref="C24:D24"/>
    <mergeCell ref="E24:F24"/>
    <mergeCell ref="G24:K24"/>
    <mergeCell ref="L24:O24"/>
    <mergeCell ref="AU24:AV24"/>
    <mergeCell ref="AW24:AX24"/>
    <mergeCell ref="AY26:BD26"/>
    <mergeCell ref="C27:D27"/>
    <mergeCell ref="E27:F27"/>
    <mergeCell ref="G27:K27"/>
    <mergeCell ref="L27:O27"/>
    <mergeCell ref="AU27:AV27"/>
    <mergeCell ref="AW27:AX27"/>
    <mergeCell ref="AY27:BD27"/>
    <mergeCell ref="C26:D26"/>
    <mergeCell ref="E26:F26"/>
    <mergeCell ref="G26:K26"/>
    <mergeCell ref="L26:O26"/>
    <mergeCell ref="AU26:AV26"/>
    <mergeCell ref="AW26:AX26"/>
    <mergeCell ref="AY28:BD28"/>
    <mergeCell ref="C29:D29"/>
    <mergeCell ref="E29:F29"/>
    <mergeCell ref="G29:K29"/>
    <mergeCell ref="L29:O29"/>
    <mergeCell ref="AU29:AV29"/>
    <mergeCell ref="AW29:AX29"/>
    <mergeCell ref="AY29:BD29"/>
    <mergeCell ref="C28:D28"/>
    <mergeCell ref="E28:F28"/>
    <mergeCell ref="G28:K28"/>
    <mergeCell ref="L28:O28"/>
    <mergeCell ref="AU28:AV28"/>
    <mergeCell ref="AW28:AX28"/>
    <mergeCell ref="AY30:BD30"/>
    <mergeCell ref="C31:D31"/>
    <mergeCell ref="E31:F31"/>
    <mergeCell ref="G31:K31"/>
    <mergeCell ref="L31:O31"/>
    <mergeCell ref="AU31:AV31"/>
    <mergeCell ref="AW31:AX31"/>
    <mergeCell ref="AY31:BD31"/>
    <mergeCell ref="C30:D30"/>
    <mergeCell ref="E30:F30"/>
    <mergeCell ref="G30:K30"/>
    <mergeCell ref="L30:O30"/>
    <mergeCell ref="AU30:AV30"/>
    <mergeCell ref="AW30:AX30"/>
    <mergeCell ref="V34:Y34"/>
    <mergeCell ref="C35:D35"/>
    <mergeCell ref="E35:F35"/>
    <mergeCell ref="G35:H35"/>
    <mergeCell ref="J35:K35"/>
    <mergeCell ref="L35:M35"/>
    <mergeCell ref="P35:Q35"/>
    <mergeCell ref="T35:U35"/>
    <mergeCell ref="V35:Y35"/>
    <mergeCell ref="C33:D34"/>
    <mergeCell ref="E33:H33"/>
    <mergeCell ref="J33:M33"/>
    <mergeCell ref="T33:U33"/>
    <mergeCell ref="V33:Y33"/>
    <mergeCell ref="E34:F34"/>
    <mergeCell ref="G34:H34"/>
    <mergeCell ref="J34:K34"/>
    <mergeCell ref="L34:M34"/>
    <mergeCell ref="T34:U34"/>
    <mergeCell ref="T36:U36"/>
    <mergeCell ref="V36:Y36"/>
    <mergeCell ref="C37:D37"/>
    <mergeCell ref="E37:F37"/>
    <mergeCell ref="G37:H37"/>
    <mergeCell ref="J37:K37"/>
    <mergeCell ref="L37:M37"/>
    <mergeCell ref="P37:Q37"/>
    <mergeCell ref="T37:U37"/>
    <mergeCell ref="V37:Y37"/>
    <mergeCell ref="C36:D36"/>
    <mergeCell ref="E36:F36"/>
    <mergeCell ref="G36:H36"/>
    <mergeCell ref="J36:K36"/>
    <mergeCell ref="L36:M36"/>
    <mergeCell ref="P36:Q36"/>
    <mergeCell ref="U44:X44"/>
    <mergeCell ref="U38:V38"/>
    <mergeCell ref="W38:X38"/>
    <mergeCell ref="C39:D39"/>
    <mergeCell ref="E39:F39"/>
    <mergeCell ref="G39:H39"/>
    <mergeCell ref="J39:K39"/>
    <mergeCell ref="L39:M39"/>
    <mergeCell ref="P39:Q39"/>
    <mergeCell ref="U39:V39"/>
    <mergeCell ref="W39:X39"/>
    <mergeCell ref="C38:D38"/>
    <mergeCell ref="E38:F38"/>
    <mergeCell ref="G38:H38"/>
    <mergeCell ref="J38:K38"/>
    <mergeCell ref="L38:M38"/>
    <mergeCell ref="P38:Q38"/>
    <mergeCell ref="M47:P47"/>
    <mergeCell ref="C48:F48"/>
    <mergeCell ref="H48:K48"/>
    <mergeCell ref="M48:P48"/>
    <mergeCell ref="J41:K41"/>
    <mergeCell ref="M43:P43"/>
    <mergeCell ref="C44:F44"/>
    <mergeCell ref="H44:K44"/>
    <mergeCell ref="M44:P44"/>
  </mergeCells>
  <phoneticPr fontId="1"/>
  <conditionalFormatting sqref="AU14:AX31">
    <cfRule type="expression" dxfId="283" priority="4">
      <formula>INDIRECT(ADDRESS(ROW(),COLUMN()))=TRUNC(INDIRECT(ADDRESS(ROW(),COLUMN())))</formula>
    </cfRule>
  </conditionalFormatting>
  <conditionalFormatting sqref="E39:Q40 I35:Q38">
    <cfRule type="expression" dxfId="282" priority="3">
      <formula>INDIRECT(ADDRESS(ROW(),COLUMN()))=TRUNC(INDIRECT(ADDRESS(ROW(),COLUMN())))</formula>
    </cfRule>
  </conditionalFormatting>
  <conditionalFormatting sqref="C44:F44">
    <cfRule type="expression" dxfId="281" priority="2">
      <formula>INDIRECT(ADDRESS(ROW(),COLUMN()))=TRUNC(INDIRECT(ADDRESS(ROW(),COLUMN())))</formula>
    </cfRule>
  </conditionalFormatting>
  <conditionalFormatting sqref="E35:H38">
    <cfRule type="expression" dxfId="280" priority="1">
      <formula>INDIRECT(ADDRESS(ROW(),COLUMN()))=TRUNC(INDIRECT(ADDRESS(ROW(),COLUMN())))</formula>
    </cfRule>
  </conditionalFormatting>
  <dataValidations count="8">
    <dataValidation type="decimal" allowBlank="1" showInputMessage="1" showErrorMessage="1" error="入力可能範囲　32～40" sqref="AV5" xr:uid="{C89E67BE-E5F5-479A-9AD4-2878A3FC9499}">
      <formula1>32</formula1>
      <formula2>40</formula2>
    </dataValidation>
    <dataValidation type="list" allowBlank="1" showInputMessage="1" showErrorMessage="1" sqref="J41:K41" xr:uid="{71A9F370-3D2E-40CD-8EA1-DC4DE7BBD046}">
      <formula1>"週,暦月"</formula1>
    </dataValidation>
    <dataValidation type="list" allowBlank="1" showInputMessage="1" showErrorMessage="1" sqref="AZ3" xr:uid="{65035BD6-8B58-412D-8E61-8E30ABA95318}">
      <formula1>"４週,暦月"</formula1>
    </dataValidation>
    <dataValidation type="list" allowBlank="1" showInputMessage="1" sqref="C14:D31" xr:uid="{7F5E085E-CA70-49CF-9C80-0BEEF4E77B90}">
      <formula1>職種</formula1>
    </dataValidation>
    <dataValidation type="list" errorStyle="warning" allowBlank="1" showInputMessage="1" error="リストにない場合のみ、入力してください。" sqref="G14:K31" xr:uid="{89986464-30C4-4FBA-AFC2-77E8D3EA3991}">
      <formula1>INDIRECT(C14)</formula1>
    </dataValidation>
    <dataValidation type="list" allowBlank="1" showInputMessage="1" showErrorMessage="1" sqref="AZ4:BC4" xr:uid="{86E1E204-C34F-4A7B-B1FA-786F88F20971}">
      <formula1>"予定,実績,予定・実績"</formula1>
    </dataValidation>
    <dataValidation type="list" allowBlank="1" showInputMessage="1" sqref="E14:F31" xr:uid="{BC98E8FF-524C-4D3C-9BC4-94A12C032A9B}">
      <formula1>"A, B, C, D"</formula1>
    </dataValidation>
    <dataValidation allowBlank="1" showInputMessage="1" showErrorMessage="1" error="入力可能範囲　32～40" sqref="AZ6" xr:uid="{EDB61D71-FCE3-4F45-838E-FD79F84EBE87}"/>
  </dataValidations>
  <printOptions horizontalCentered="1"/>
  <pageMargins left="0.23622047244094491" right="0.23622047244094491" top="0.43307086614173229" bottom="0.27559055118110237" header="0.31496062992125984" footer="0.31496062992125984"/>
  <pageSetup paperSize="9" scale="46" fitToHeight="0" orientation="landscape" r:id="rId1"/>
  <colBreaks count="1" manualBreakCount="1">
    <brk id="5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xr:uid="{4A67463F-D85D-4BFD-AD5B-B5FF0B46D1C0}">
          <x14:formula1>
            <xm:f>'C:\Users\nw03114.WISTARIA\Desktop\2025新規申請、廃止、休止届＆変更届\標準様式\[2-3_標準様式1_11_勤務表_居宅介護支援.xlsx]プルダウン・リスト'!#REF!</xm:f>
          </x14:formula1>
          <xm:sqref>AM1:BA1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4BA682-B236-4C7E-8239-F6E16E7BB791}">
  <dimension ref="A1:AG34"/>
  <sheetViews>
    <sheetView view="pageBreakPreview" topLeftCell="A25" zoomScale="90" zoomScaleNormal="100" zoomScaleSheetLayoutView="90" workbookViewId="0">
      <selection activeCell="AK41" sqref="AK41"/>
    </sheetView>
  </sheetViews>
  <sheetFormatPr defaultRowHeight="13.5" x14ac:dyDescent="0.15"/>
  <cols>
    <col min="1" max="33" width="2.625" style="331" customWidth="1"/>
    <col min="34" max="16384" width="9" style="331"/>
  </cols>
  <sheetData>
    <row r="1" spans="1:33" ht="15" customHeight="1" x14ac:dyDescent="0.15">
      <c r="A1" s="331" t="s">
        <v>995</v>
      </c>
    </row>
    <row r="2" spans="1:33" ht="21" customHeight="1" thickBot="1" x14ac:dyDescent="0.2">
      <c r="A2" s="2571" t="s">
        <v>526</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row>
    <row r="3" spans="1:33" ht="18" customHeight="1" x14ac:dyDescent="0.15">
      <c r="A3" s="2572" t="s">
        <v>527</v>
      </c>
      <c r="B3" s="2573"/>
      <c r="C3" s="2573"/>
      <c r="D3" s="2573"/>
      <c r="E3" s="2573"/>
      <c r="F3" s="2573"/>
      <c r="G3" s="2573"/>
      <c r="H3" s="2574"/>
      <c r="I3" s="332"/>
      <c r="J3" s="333"/>
      <c r="K3" s="333"/>
      <c r="L3" s="333"/>
      <c r="M3" s="333"/>
      <c r="N3" s="333"/>
      <c r="O3" s="333"/>
      <c r="P3" s="333"/>
      <c r="Q3" s="333"/>
      <c r="R3" s="333"/>
      <c r="S3" s="333"/>
      <c r="T3" s="333"/>
      <c r="U3" s="333"/>
      <c r="V3" s="333"/>
      <c r="W3" s="333"/>
      <c r="X3" s="333"/>
      <c r="Y3" s="333"/>
      <c r="Z3" s="333"/>
      <c r="AA3" s="333"/>
      <c r="AB3" s="333"/>
      <c r="AC3" s="333"/>
      <c r="AD3" s="333"/>
      <c r="AE3" s="333"/>
      <c r="AF3" s="333"/>
      <c r="AG3" s="334"/>
    </row>
    <row r="4" spans="1:33" ht="15" customHeight="1" x14ac:dyDescent="0.15">
      <c r="A4" s="2566" t="s">
        <v>528</v>
      </c>
      <c r="B4" s="2569"/>
      <c r="C4" s="335"/>
      <c r="D4" s="336"/>
      <c r="E4" s="336"/>
      <c r="F4" s="336"/>
      <c r="G4" s="336"/>
      <c r="H4" s="336"/>
      <c r="I4" s="336"/>
      <c r="J4" s="336"/>
      <c r="K4" s="336"/>
      <c r="L4" s="336"/>
      <c r="M4" s="336"/>
      <c r="N4" s="336"/>
      <c r="O4" s="336"/>
      <c r="P4" s="336"/>
      <c r="Q4" s="337"/>
      <c r="R4" s="338"/>
      <c r="S4" s="339"/>
      <c r="T4" s="339"/>
      <c r="U4" s="340"/>
      <c r="V4" s="338"/>
      <c r="W4" s="339"/>
      <c r="X4" s="339"/>
      <c r="Y4" s="339"/>
      <c r="Z4" s="339"/>
      <c r="AA4" s="339"/>
      <c r="AB4" s="339"/>
      <c r="AC4" s="339"/>
      <c r="AD4" s="339"/>
      <c r="AE4" s="339"/>
      <c r="AF4" s="339"/>
      <c r="AG4" s="341"/>
    </row>
    <row r="5" spans="1:33" ht="24" customHeight="1" x14ac:dyDescent="0.15">
      <c r="A5" s="2566" t="s">
        <v>300</v>
      </c>
      <c r="B5" s="2569"/>
      <c r="C5" s="335"/>
      <c r="D5" s="336"/>
      <c r="E5" s="336"/>
      <c r="F5" s="336"/>
      <c r="G5" s="336"/>
      <c r="H5" s="336"/>
      <c r="I5" s="336"/>
      <c r="J5" s="336"/>
      <c r="K5" s="336"/>
      <c r="L5" s="336"/>
      <c r="M5" s="336"/>
      <c r="N5" s="336"/>
      <c r="O5" s="336"/>
      <c r="P5" s="336"/>
      <c r="Q5" s="337"/>
      <c r="R5" s="342" t="s">
        <v>266</v>
      </c>
      <c r="S5" s="343"/>
      <c r="T5" s="343"/>
      <c r="U5" s="344"/>
      <c r="V5" s="342"/>
      <c r="W5" s="343"/>
      <c r="X5" s="343"/>
      <c r="Y5" s="343"/>
      <c r="Z5" s="343" t="s">
        <v>529</v>
      </c>
      <c r="AA5" s="343"/>
      <c r="AB5" s="343"/>
      <c r="AC5" s="343" t="s">
        <v>530</v>
      </c>
      <c r="AD5" s="343"/>
      <c r="AE5" s="343"/>
      <c r="AF5" s="343" t="s">
        <v>531</v>
      </c>
      <c r="AG5" s="345"/>
    </row>
    <row r="6" spans="1:33" ht="15" customHeight="1" x14ac:dyDescent="0.15">
      <c r="A6" s="2575" t="s">
        <v>264</v>
      </c>
      <c r="B6" s="2576"/>
      <c r="C6" s="338" t="s">
        <v>532</v>
      </c>
      <c r="D6" s="339"/>
      <c r="E6" s="339"/>
      <c r="F6" s="339"/>
      <c r="G6" s="339"/>
      <c r="H6" s="339"/>
      <c r="I6" s="339"/>
      <c r="J6" s="339"/>
      <c r="K6" s="339"/>
      <c r="L6" s="339"/>
      <c r="M6" s="339"/>
      <c r="N6" s="339"/>
      <c r="O6" s="339"/>
      <c r="P6" s="339"/>
      <c r="Q6" s="339"/>
      <c r="R6" s="339"/>
      <c r="S6" s="339"/>
      <c r="T6" s="339"/>
      <c r="U6" s="339"/>
      <c r="V6" s="339"/>
      <c r="W6" s="339"/>
      <c r="X6" s="339"/>
      <c r="Y6" s="339"/>
      <c r="Z6" s="339"/>
      <c r="AA6" s="339"/>
      <c r="AB6" s="339"/>
      <c r="AC6" s="339"/>
      <c r="AD6" s="339"/>
      <c r="AE6" s="339"/>
      <c r="AF6" s="339"/>
      <c r="AG6" s="341"/>
    </row>
    <row r="7" spans="1:33" ht="21" customHeight="1" x14ac:dyDescent="0.15">
      <c r="A7" s="2577"/>
      <c r="B7" s="2578"/>
      <c r="C7" s="342"/>
      <c r="D7" s="343"/>
      <c r="E7" s="343"/>
      <c r="F7" s="343"/>
      <c r="G7" s="343"/>
      <c r="H7" s="343"/>
      <c r="I7" s="343"/>
      <c r="J7" s="343"/>
      <c r="K7" s="343"/>
      <c r="L7" s="343"/>
      <c r="M7" s="343"/>
      <c r="N7" s="343"/>
      <c r="O7" s="343"/>
      <c r="P7" s="343"/>
      <c r="Q7" s="343"/>
      <c r="R7" s="343"/>
      <c r="S7" s="343"/>
      <c r="T7" s="343"/>
      <c r="U7" s="343"/>
      <c r="V7" s="343"/>
      <c r="W7" s="343"/>
      <c r="X7" s="343"/>
      <c r="Y7" s="343"/>
      <c r="Z7" s="343"/>
      <c r="AA7" s="343"/>
      <c r="AB7" s="343"/>
      <c r="AC7" s="343"/>
      <c r="AD7" s="343"/>
      <c r="AE7" s="343"/>
      <c r="AF7" s="343"/>
      <c r="AG7" s="345"/>
    </row>
    <row r="8" spans="1:33" ht="21" customHeight="1" x14ac:dyDescent="0.15">
      <c r="A8" s="2566" t="s">
        <v>260</v>
      </c>
      <c r="B8" s="2567"/>
      <c r="C8" s="2567"/>
      <c r="D8" s="2569"/>
      <c r="E8" s="343"/>
      <c r="F8" s="343"/>
      <c r="G8" s="343"/>
      <c r="H8" s="343"/>
      <c r="I8" s="343"/>
      <c r="J8" s="343"/>
      <c r="K8" s="343"/>
      <c r="L8" s="343"/>
      <c r="M8" s="343"/>
      <c r="N8" s="343"/>
      <c r="O8" s="343"/>
      <c r="P8" s="343"/>
      <c r="Q8" s="343"/>
      <c r="R8" s="343"/>
      <c r="S8" s="343"/>
      <c r="T8" s="343"/>
      <c r="U8" s="343"/>
      <c r="V8" s="343"/>
      <c r="W8" s="343"/>
      <c r="X8" s="343"/>
      <c r="Y8" s="343"/>
      <c r="Z8" s="343"/>
      <c r="AA8" s="343"/>
      <c r="AB8" s="343"/>
      <c r="AC8" s="343"/>
      <c r="AD8" s="343"/>
      <c r="AE8" s="343"/>
      <c r="AF8" s="343"/>
      <c r="AG8" s="345"/>
    </row>
    <row r="9" spans="1:33" ht="21" customHeight="1" x14ac:dyDescent="0.15">
      <c r="A9" s="346" t="s">
        <v>533</v>
      </c>
      <c r="B9" s="336"/>
      <c r="C9" s="336"/>
      <c r="D9" s="336"/>
      <c r="E9" s="336"/>
      <c r="F9" s="336"/>
      <c r="G9" s="336"/>
      <c r="H9" s="336"/>
      <c r="I9" s="336"/>
      <c r="J9" s="336"/>
      <c r="K9" s="336"/>
      <c r="L9" s="336"/>
      <c r="M9" s="336"/>
      <c r="N9" s="336"/>
      <c r="O9" s="336"/>
      <c r="P9" s="336"/>
      <c r="Q9" s="336"/>
      <c r="R9" s="336"/>
      <c r="S9" s="336"/>
      <c r="T9" s="336"/>
      <c r="U9" s="336"/>
      <c r="V9" s="336"/>
      <c r="W9" s="336"/>
      <c r="X9" s="336"/>
      <c r="Y9" s="336"/>
      <c r="Z9" s="336"/>
      <c r="AA9" s="336"/>
      <c r="AB9" s="336"/>
      <c r="AC9" s="336"/>
      <c r="AD9" s="336"/>
      <c r="AE9" s="336"/>
      <c r="AF9" s="336"/>
      <c r="AG9" s="347"/>
    </row>
    <row r="10" spans="1:33" ht="21" customHeight="1" x14ac:dyDescent="0.15">
      <c r="A10" s="346" t="s">
        <v>534</v>
      </c>
      <c r="B10" s="336"/>
      <c r="C10" s="336"/>
      <c r="D10" s="336"/>
      <c r="E10" s="336"/>
      <c r="F10" s="336"/>
      <c r="G10" s="336"/>
      <c r="H10" s="336"/>
      <c r="I10" s="336"/>
      <c r="J10" s="336"/>
      <c r="K10" s="335"/>
      <c r="L10" s="336"/>
      <c r="M10" s="336" t="s">
        <v>535</v>
      </c>
      <c r="N10" s="336"/>
      <c r="O10" s="343"/>
      <c r="P10" s="343"/>
      <c r="Q10" s="336"/>
      <c r="R10" s="336"/>
      <c r="S10" s="336"/>
      <c r="T10" s="336"/>
      <c r="U10" s="336"/>
      <c r="V10" s="336"/>
      <c r="W10" s="336"/>
      <c r="X10" s="336"/>
      <c r="Y10" s="336"/>
      <c r="Z10" s="335"/>
      <c r="AA10" s="336"/>
      <c r="AB10" s="336" t="s">
        <v>536</v>
      </c>
      <c r="AC10" s="336"/>
      <c r="AD10" s="336"/>
      <c r="AE10" s="336"/>
      <c r="AF10" s="336"/>
      <c r="AG10" s="347"/>
    </row>
    <row r="11" spans="1:33" ht="21" customHeight="1" x14ac:dyDescent="0.15">
      <c r="A11" s="348"/>
      <c r="B11" s="349"/>
      <c r="C11" s="349"/>
      <c r="D11" s="349"/>
      <c r="E11" s="349"/>
      <c r="F11" s="349"/>
      <c r="G11" s="349"/>
      <c r="H11" s="349"/>
      <c r="I11" s="349"/>
      <c r="J11" s="349"/>
      <c r="K11" s="350"/>
      <c r="L11" s="349"/>
      <c r="M11" s="349"/>
      <c r="N11" s="349"/>
      <c r="O11" s="351"/>
      <c r="P11" s="351"/>
      <c r="Q11" s="349"/>
      <c r="R11" s="349"/>
      <c r="S11" s="349"/>
      <c r="T11" s="349"/>
      <c r="U11" s="349"/>
      <c r="V11" s="349"/>
      <c r="W11" s="349"/>
      <c r="X11" s="349"/>
      <c r="Y11" s="349"/>
      <c r="Z11" s="350"/>
      <c r="AA11" s="349"/>
      <c r="AB11" s="349"/>
      <c r="AC11" s="349"/>
      <c r="AD11" s="349"/>
      <c r="AE11" s="349"/>
      <c r="AF11" s="349"/>
      <c r="AG11" s="352"/>
    </row>
    <row r="12" spans="1:33" ht="21" customHeight="1" x14ac:dyDescent="0.15">
      <c r="A12" s="353"/>
      <c r="B12" s="354"/>
      <c r="C12" s="354"/>
      <c r="D12" s="354"/>
      <c r="E12" s="354"/>
      <c r="F12" s="354"/>
      <c r="G12" s="354"/>
      <c r="H12" s="354"/>
      <c r="I12" s="354"/>
      <c r="J12" s="354"/>
      <c r="K12" s="355"/>
      <c r="L12" s="354"/>
      <c r="M12" s="354"/>
      <c r="N12" s="354"/>
      <c r="O12" s="351"/>
      <c r="P12" s="351"/>
      <c r="Q12" s="354"/>
      <c r="R12" s="354"/>
      <c r="S12" s="354"/>
      <c r="T12" s="354"/>
      <c r="U12" s="354"/>
      <c r="V12" s="354"/>
      <c r="W12" s="354"/>
      <c r="X12" s="354"/>
      <c r="Y12" s="354"/>
      <c r="Z12" s="355"/>
      <c r="AA12" s="354"/>
      <c r="AB12" s="354"/>
      <c r="AC12" s="354"/>
      <c r="AD12" s="354"/>
      <c r="AE12" s="354"/>
      <c r="AF12" s="354"/>
      <c r="AG12" s="356"/>
    </row>
    <row r="13" spans="1:33" ht="21" customHeight="1" x14ac:dyDescent="0.15">
      <c r="A13" s="353"/>
      <c r="B13" s="354"/>
      <c r="C13" s="354"/>
      <c r="D13" s="354"/>
      <c r="E13" s="354"/>
      <c r="F13" s="354"/>
      <c r="G13" s="354"/>
      <c r="H13" s="354"/>
      <c r="I13" s="354"/>
      <c r="J13" s="354"/>
      <c r="K13" s="355"/>
      <c r="L13" s="354"/>
      <c r="M13" s="354"/>
      <c r="N13" s="354"/>
      <c r="O13" s="351"/>
      <c r="P13" s="351"/>
      <c r="Q13" s="354"/>
      <c r="R13" s="354"/>
      <c r="S13" s="354"/>
      <c r="T13" s="354"/>
      <c r="U13" s="354"/>
      <c r="V13" s="354"/>
      <c r="W13" s="354"/>
      <c r="X13" s="354"/>
      <c r="Y13" s="354"/>
      <c r="Z13" s="355"/>
      <c r="AA13" s="354"/>
      <c r="AB13" s="354"/>
      <c r="AC13" s="354"/>
      <c r="AD13" s="354"/>
      <c r="AE13" s="354"/>
      <c r="AF13" s="354"/>
      <c r="AG13" s="356"/>
    </row>
    <row r="14" spans="1:33" ht="21" customHeight="1" x14ac:dyDescent="0.15">
      <c r="A14" s="353"/>
      <c r="B14" s="354"/>
      <c r="C14" s="354"/>
      <c r="D14" s="354"/>
      <c r="E14" s="354"/>
      <c r="F14" s="354"/>
      <c r="G14" s="354"/>
      <c r="H14" s="354"/>
      <c r="I14" s="354"/>
      <c r="J14" s="354"/>
      <c r="K14" s="355"/>
      <c r="L14" s="354"/>
      <c r="M14" s="354"/>
      <c r="N14" s="354"/>
      <c r="O14" s="351"/>
      <c r="P14" s="351"/>
      <c r="Q14" s="354"/>
      <c r="R14" s="354"/>
      <c r="S14" s="354"/>
      <c r="T14" s="354"/>
      <c r="U14" s="354"/>
      <c r="V14" s="354"/>
      <c r="W14" s="354"/>
      <c r="X14" s="354"/>
      <c r="Y14" s="354"/>
      <c r="Z14" s="355"/>
      <c r="AA14" s="354"/>
      <c r="AB14" s="354"/>
      <c r="AC14" s="354"/>
      <c r="AD14" s="354"/>
      <c r="AE14" s="354"/>
      <c r="AF14" s="354"/>
      <c r="AG14" s="356"/>
    </row>
    <row r="15" spans="1:33" ht="21" customHeight="1" x14ac:dyDescent="0.15">
      <c r="A15" s="353"/>
      <c r="B15" s="354"/>
      <c r="C15" s="354"/>
      <c r="D15" s="354"/>
      <c r="E15" s="354"/>
      <c r="F15" s="354"/>
      <c r="G15" s="354"/>
      <c r="H15" s="354"/>
      <c r="I15" s="354"/>
      <c r="J15" s="354"/>
      <c r="K15" s="355"/>
      <c r="L15" s="354"/>
      <c r="M15" s="354"/>
      <c r="N15" s="354"/>
      <c r="O15" s="351"/>
      <c r="P15" s="351"/>
      <c r="Q15" s="354"/>
      <c r="R15" s="354"/>
      <c r="S15" s="354"/>
      <c r="T15" s="354"/>
      <c r="U15" s="354"/>
      <c r="V15" s="354"/>
      <c r="W15" s="354"/>
      <c r="X15" s="354"/>
      <c r="Y15" s="354"/>
      <c r="Z15" s="355"/>
      <c r="AA15" s="354"/>
      <c r="AB15" s="354"/>
      <c r="AC15" s="354"/>
      <c r="AD15" s="354"/>
      <c r="AE15" s="354"/>
      <c r="AF15" s="354"/>
      <c r="AG15" s="356"/>
    </row>
    <row r="16" spans="1:33" ht="21" customHeight="1" x14ac:dyDescent="0.15">
      <c r="A16" s="353"/>
      <c r="B16" s="354"/>
      <c r="C16" s="354"/>
      <c r="D16" s="354"/>
      <c r="E16" s="354"/>
      <c r="F16" s="354"/>
      <c r="G16" s="354"/>
      <c r="H16" s="354"/>
      <c r="I16" s="354"/>
      <c r="J16" s="354"/>
      <c r="K16" s="355"/>
      <c r="L16" s="354"/>
      <c r="M16" s="354"/>
      <c r="N16" s="354"/>
      <c r="O16" s="351"/>
      <c r="P16" s="351"/>
      <c r="Q16" s="354"/>
      <c r="R16" s="354"/>
      <c r="S16" s="354"/>
      <c r="T16" s="354"/>
      <c r="U16" s="354"/>
      <c r="V16" s="354"/>
      <c r="W16" s="354"/>
      <c r="X16" s="354"/>
      <c r="Y16" s="354"/>
      <c r="Z16" s="355"/>
      <c r="AA16" s="354"/>
      <c r="AB16" s="354"/>
      <c r="AC16" s="354"/>
      <c r="AD16" s="354"/>
      <c r="AE16" s="354"/>
      <c r="AF16" s="354"/>
      <c r="AG16" s="356"/>
    </row>
    <row r="17" spans="1:33" ht="21" customHeight="1" x14ac:dyDescent="0.15">
      <c r="A17" s="353"/>
      <c r="B17" s="354"/>
      <c r="C17" s="354"/>
      <c r="D17" s="354"/>
      <c r="E17" s="354"/>
      <c r="F17" s="354"/>
      <c r="G17" s="354"/>
      <c r="H17" s="354"/>
      <c r="I17" s="354"/>
      <c r="J17" s="354"/>
      <c r="K17" s="355"/>
      <c r="L17" s="354"/>
      <c r="M17" s="354"/>
      <c r="N17" s="354"/>
      <c r="O17" s="351"/>
      <c r="P17" s="351"/>
      <c r="Q17" s="354"/>
      <c r="R17" s="354"/>
      <c r="S17" s="354"/>
      <c r="T17" s="354"/>
      <c r="U17" s="354"/>
      <c r="V17" s="354"/>
      <c r="W17" s="354"/>
      <c r="X17" s="354"/>
      <c r="Y17" s="354"/>
      <c r="Z17" s="355"/>
      <c r="AA17" s="354"/>
      <c r="AB17" s="354"/>
      <c r="AC17" s="354"/>
      <c r="AD17" s="354"/>
      <c r="AE17" s="354"/>
      <c r="AF17" s="354"/>
      <c r="AG17" s="356"/>
    </row>
    <row r="18" spans="1:33" ht="21" customHeight="1" x14ac:dyDescent="0.15">
      <c r="A18" s="353"/>
      <c r="B18" s="354"/>
      <c r="C18" s="354"/>
      <c r="D18" s="354"/>
      <c r="E18" s="354"/>
      <c r="F18" s="354"/>
      <c r="G18" s="354"/>
      <c r="H18" s="354"/>
      <c r="I18" s="354"/>
      <c r="J18" s="354"/>
      <c r="K18" s="355"/>
      <c r="L18" s="354"/>
      <c r="M18" s="354"/>
      <c r="N18" s="354"/>
      <c r="O18" s="351"/>
      <c r="P18" s="351"/>
      <c r="Q18" s="354"/>
      <c r="R18" s="354"/>
      <c r="S18" s="354"/>
      <c r="T18" s="354"/>
      <c r="U18" s="354"/>
      <c r="V18" s="354"/>
      <c r="W18" s="354"/>
      <c r="X18" s="354"/>
      <c r="Y18" s="354"/>
      <c r="Z18" s="355"/>
      <c r="AA18" s="354"/>
      <c r="AB18" s="354"/>
      <c r="AC18" s="354"/>
      <c r="AD18" s="354"/>
      <c r="AE18" s="354"/>
      <c r="AF18" s="354"/>
      <c r="AG18" s="356"/>
    </row>
    <row r="19" spans="1:33" ht="21" customHeight="1" x14ac:dyDescent="0.15">
      <c r="A19" s="353"/>
      <c r="B19" s="354"/>
      <c r="C19" s="354"/>
      <c r="D19" s="354"/>
      <c r="E19" s="354"/>
      <c r="F19" s="354"/>
      <c r="G19" s="354"/>
      <c r="H19" s="354"/>
      <c r="I19" s="354"/>
      <c r="J19" s="354"/>
      <c r="K19" s="355"/>
      <c r="L19" s="354"/>
      <c r="M19" s="354"/>
      <c r="N19" s="354"/>
      <c r="O19" s="351"/>
      <c r="P19" s="351"/>
      <c r="Q19" s="354"/>
      <c r="R19" s="354"/>
      <c r="S19" s="354"/>
      <c r="T19" s="354"/>
      <c r="U19" s="354"/>
      <c r="V19" s="354"/>
      <c r="W19" s="354"/>
      <c r="X19" s="354"/>
      <c r="Y19" s="354"/>
      <c r="Z19" s="355"/>
      <c r="AA19" s="354"/>
      <c r="AB19" s="354"/>
      <c r="AC19" s="354"/>
      <c r="AD19" s="354"/>
      <c r="AE19" s="354"/>
      <c r="AF19" s="354"/>
      <c r="AG19" s="356"/>
    </row>
    <row r="20" spans="1:33" ht="21" customHeight="1" x14ac:dyDescent="0.15">
      <c r="A20" s="353"/>
      <c r="B20" s="354"/>
      <c r="C20" s="354"/>
      <c r="D20" s="354"/>
      <c r="E20" s="354"/>
      <c r="F20" s="354"/>
      <c r="G20" s="354"/>
      <c r="H20" s="354"/>
      <c r="I20" s="354"/>
      <c r="J20" s="354"/>
      <c r="K20" s="355"/>
      <c r="L20" s="354"/>
      <c r="M20" s="354"/>
      <c r="N20" s="354"/>
      <c r="O20" s="351"/>
      <c r="P20" s="351"/>
      <c r="Q20" s="354"/>
      <c r="R20" s="354"/>
      <c r="S20" s="354"/>
      <c r="T20" s="354"/>
      <c r="U20" s="354"/>
      <c r="V20" s="354"/>
      <c r="W20" s="354"/>
      <c r="X20" s="354"/>
      <c r="Y20" s="354"/>
      <c r="Z20" s="355"/>
      <c r="AA20" s="354"/>
      <c r="AB20" s="354"/>
      <c r="AC20" s="354"/>
      <c r="AD20" s="354"/>
      <c r="AE20" s="354"/>
      <c r="AF20" s="354"/>
      <c r="AG20" s="356"/>
    </row>
    <row r="21" spans="1:33" ht="21" customHeight="1" x14ac:dyDescent="0.15">
      <c r="A21" s="353"/>
      <c r="B21" s="354"/>
      <c r="C21" s="354"/>
      <c r="D21" s="354"/>
      <c r="E21" s="354"/>
      <c r="F21" s="354"/>
      <c r="G21" s="354"/>
      <c r="H21" s="354"/>
      <c r="I21" s="354"/>
      <c r="J21" s="354"/>
      <c r="K21" s="355"/>
      <c r="L21" s="354"/>
      <c r="M21" s="354"/>
      <c r="N21" s="354"/>
      <c r="O21" s="351"/>
      <c r="P21" s="351"/>
      <c r="Q21" s="354"/>
      <c r="R21" s="354"/>
      <c r="S21" s="354"/>
      <c r="T21" s="354"/>
      <c r="U21" s="354"/>
      <c r="V21" s="354"/>
      <c r="W21" s="354"/>
      <c r="X21" s="354"/>
      <c r="Y21" s="354"/>
      <c r="Z21" s="355"/>
      <c r="AA21" s="354"/>
      <c r="AB21" s="354"/>
      <c r="AC21" s="354"/>
      <c r="AD21" s="354"/>
      <c r="AE21" s="354"/>
      <c r="AF21" s="354"/>
      <c r="AG21" s="356"/>
    </row>
    <row r="22" spans="1:33" ht="21" customHeight="1" x14ac:dyDescent="0.15">
      <c r="A22" s="353"/>
      <c r="B22" s="354"/>
      <c r="C22" s="354"/>
      <c r="D22" s="354"/>
      <c r="E22" s="354"/>
      <c r="F22" s="354"/>
      <c r="G22" s="354"/>
      <c r="H22" s="354"/>
      <c r="I22" s="354"/>
      <c r="J22" s="354"/>
      <c r="K22" s="355"/>
      <c r="L22" s="354"/>
      <c r="M22" s="354"/>
      <c r="N22" s="354"/>
      <c r="O22" s="351"/>
      <c r="P22" s="351"/>
      <c r="Q22" s="354"/>
      <c r="R22" s="354"/>
      <c r="S22" s="354"/>
      <c r="T22" s="354"/>
      <c r="U22" s="354"/>
      <c r="V22" s="354"/>
      <c r="W22" s="354"/>
      <c r="X22" s="354"/>
      <c r="Y22" s="354"/>
      <c r="Z22" s="355"/>
      <c r="AA22" s="354"/>
      <c r="AB22" s="354"/>
      <c r="AC22" s="354"/>
      <c r="AD22" s="354"/>
      <c r="AE22" s="354"/>
      <c r="AF22" s="354"/>
      <c r="AG22" s="356"/>
    </row>
    <row r="23" spans="1:33" ht="21" customHeight="1" x14ac:dyDescent="0.15">
      <c r="A23" s="353"/>
      <c r="B23" s="354"/>
      <c r="C23" s="354"/>
      <c r="D23" s="354"/>
      <c r="E23" s="354"/>
      <c r="F23" s="354"/>
      <c r="G23" s="354"/>
      <c r="H23" s="354"/>
      <c r="I23" s="354"/>
      <c r="J23" s="354"/>
      <c r="K23" s="355"/>
      <c r="L23" s="354"/>
      <c r="M23" s="354"/>
      <c r="N23" s="354"/>
      <c r="O23" s="351"/>
      <c r="P23" s="351"/>
      <c r="Q23" s="354"/>
      <c r="R23" s="354"/>
      <c r="S23" s="354"/>
      <c r="T23" s="354"/>
      <c r="U23" s="354"/>
      <c r="V23" s="354"/>
      <c r="W23" s="354"/>
      <c r="X23" s="354"/>
      <c r="Y23" s="354"/>
      <c r="Z23" s="355"/>
      <c r="AA23" s="354"/>
      <c r="AB23" s="354"/>
      <c r="AC23" s="354"/>
      <c r="AD23" s="354"/>
      <c r="AE23" s="354"/>
      <c r="AF23" s="354"/>
      <c r="AG23" s="356"/>
    </row>
    <row r="24" spans="1:33" ht="21" customHeight="1" x14ac:dyDescent="0.15">
      <c r="A24" s="357"/>
      <c r="B24" s="358"/>
      <c r="C24" s="358"/>
      <c r="D24" s="358"/>
      <c r="E24" s="358"/>
      <c r="F24" s="358"/>
      <c r="G24" s="358"/>
      <c r="H24" s="358"/>
      <c r="I24" s="358"/>
      <c r="J24" s="358"/>
      <c r="K24" s="359"/>
      <c r="L24" s="358"/>
      <c r="M24" s="358"/>
      <c r="N24" s="358"/>
      <c r="O24" s="360"/>
      <c r="P24" s="360"/>
      <c r="Q24" s="358"/>
      <c r="R24" s="358"/>
      <c r="S24" s="358"/>
      <c r="T24" s="358"/>
      <c r="U24" s="358"/>
      <c r="V24" s="358"/>
      <c r="W24" s="358"/>
      <c r="X24" s="358"/>
      <c r="Y24" s="358"/>
      <c r="Z24" s="359"/>
      <c r="AA24" s="358"/>
      <c r="AB24" s="358"/>
      <c r="AC24" s="358"/>
      <c r="AD24" s="358"/>
      <c r="AE24" s="358"/>
      <c r="AF24" s="358"/>
      <c r="AG24" s="361"/>
    </row>
    <row r="25" spans="1:33" ht="21" customHeight="1" x14ac:dyDescent="0.15">
      <c r="A25" s="2566" t="s">
        <v>537</v>
      </c>
      <c r="B25" s="2567"/>
      <c r="C25" s="2567"/>
      <c r="D25" s="2567"/>
      <c r="E25" s="2567"/>
      <c r="F25" s="2567"/>
      <c r="G25" s="2567"/>
      <c r="H25" s="2567"/>
      <c r="I25" s="2567"/>
      <c r="J25" s="2567"/>
      <c r="K25" s="2567"/>
      <c r="L25" s="2567"/>
      <c r="M25" s="2567"/>
      <c r="N25" s="2567"/>
      <c r="O25" s="2567"/>
      <c r="P25" s="2567"/>
      <c r="Q25" s="2567"/>
      <c r="R25" s="2567"/>
      <c r="S25" s="2567"/>
      <c r="T25" s="2567"/>
      <c r="U25" s="2567"/>
      <c r="V25" s="2567"/>
      <c r="W25" s="2567"/>
      <c r="X25" s="2567"/>
      <c r="Y25" s="2567"/>
      <c r="Z25" s="2567"/>
      <c r="AA25" s="2567"/>
      <c r="AB25" s="2567"/>
      <c r="AC25" s="2567"/>
      <c r="AD25" s="2567"/>
      <c r="AE25" s="2567"/>
      <c r="AF25" s="2567"/>
      <c r="AG25" s="2568"/>
    </row>
    <row r="26" spans="1:33" ht="21" customHeight="1" x14ac:dyDescent="0.15">
      <c r="A26" s="2566" t="s">
        <v>538</v>
      </c>
      <c r="B26" s="2567"/>
      <c r="C26" s="2567"/>
      <c r="D26" s="2567"/>
      <c r="E26" s="2567"/>
      <c r="F26" s="2567"/>
      <c r="G26" s="2567"/>
      <c r="H26" s="2567"/>
      <c r="I26" s="2567"/>
      <c r="J26" s="2567"/>
      <c r="K26" s="2567"/>
      <c r="L26" s="2567"/>
      <c r="M26" s="2567"/>
      <c r="N26" s="2569"/>
      <c r="O26" s="2570" t="s">
        <v>539</v>
      </c>
      <c r="P26" s="2567"/>
      <c r="Q26" s="2567"/>
      <c r="R26" s="2567"/>
      <c r="S26" s="2567"/>
      <c r="T26" s="2567"/>
      <c r="U26" s="2567"/>
      <c r="V26" s="2567"/>
      <c r="W26" s="2567"/>
      <c r="X26" s="2567"/>
      <c r="Y26" s="2567"/>
      <c r="Z26" s="2567"/>
      <c r="AA26" s="2567"/>
      <c r="AB26" s="2567"/>
      <c r="AC26" s="2567"/>
      <c r="AD26" s="2567"/>
      <c r="AE26" s="2567"/>
      <c r="AF26" s="2567"/>
      <c r="AG26" s="2568"/>
    </row>
    <row r="27" spans="1:33" ht="21" customHeight="1" x14ac:dyDescent="0.15">
      <c r="A27" s="362"/>
      <c r="B27" s="339"/>
      <c r="C27" s="339"/>
      <c r="D27" s="339"/>
      <c r="E27" s="339"/>
      <c r="F27" s="339"/>
      <c r="G27" s="339"/>
      <c r="H27" s="339"/>
      <c r="I27" s="339"/>
      <c r="J27" s="339"/>
      <c r="K27" s="339"/>
      <c r="L27" s="339"/>
      <c r="M27" s="339"/>
      <c r="N27" s="340"/>
      <c r="O27" s="338"/>
      <c r="P27" s="339"/>
      <c r="Q27" s="339"/>
      <c r="R27" s="339"/>
      <c r="S27" s="339"/>
      <c r="T27" s="339"/>
      <c r="U27" s="339"/>
      <c r="V27" s="339"/>
      <c r="W27" s="339"/>
      <c r="X27" s="339"/>
      <c r="Y27" s="339"/>
      <c r="Z27" s="339"/>
      <c r="AA27" s="339"/>
      <c r="AB27" s="339"/>
      <c r="AC27" s="339"/>
      <c r="AD27" s="339"/>
      <c r="AE27" s="339"/>
      <c r="AF27" s="339"/>
      <c r="AG27" s="341"/>
    </row>
    <row r="28" spans="1:33" ht="21" customHeight="1" x14ac:dyDescent="0.15">
      <c r="A28" s="363"/>
      <c r="B28" s="360"/>
      <c r="C28" s="360"/>
      <c r="D28" s="360"/>
      <c r="E28" s="360"/>
      <c r="F28" s="360"/>
      <c r="G28" s="360"/>
      <c r="H28" s="360"/>
      <c r="I28" s="360"/>
      <c r="J28" s="360"/>
      <c r="K28" s="360"/>
      <c r="L28" s="360"/>
      <c r="M28" s="360"/>
      <c r="N28" s="364"/>
      <c r="O28" s="365"/>
      <c r="P28" s="360"/>
      <c r="Q28" s="360"/>
      <c r="R28" s="360"/>
      <c r="S28" s="360"/>
      <c r="T28" s="360"/>
      <c r="U28" s="360"/>
      <c r="V28" s="360"/>
      <c r="W28" s="360"/>
      <c r="X28" s="360"/>
      <c r="Y28" s="360"/>
      <c r="Z28" s="360"/>
      <c r="AA28" s="360"/>
      <c r="AB28" s="360"/>
      <c r="AC28" s="360"/>
      <c r="AD28" s="360"/>
      <c r="AE28" s="360"/>
      <c r="AF28" s="360"/>
      <c r="AG28" s="366"/>
    </row>
    <row r="29" spans="1:33" ht="21" customHeight="1" x14ac:dyDescent="0.15">
      <c r="A29" s="363"/>
      <c r="B29" s="360"/>
      <c r="C29" s="360"/>
      <c r="D29" s="360"/>
      <c r="E29" s="360"/>
      <c r="F29" s="360"/>
      <c r="G29" s="360"/>
      <c r="H29" s="360"/>
      <c r="I29" s="360"/>
      <c r="J29" s="360"/>
      <c r="K29" s="360"/>
      <c r="L29" s="360"/>
      <c r="M29" s="360"/>
      <c r="N29" s="364"/>
      <c r="O29" s="365"/>
      <c r="P29" s="360"/>
      <c r="Q29" s="360"/>
      <c r="R29" s="360"/>
      <c r="S29" s="360"/>
      <c r="T29" s="360"/>
      <c r="U29" s="360"/>
      <c r="V29" s="360"/>
      <c r="W29" s="360"/>
      <c r="X29" s="360"/>
      <c r="Y29" s="360"/>
      <c r="Z29" s="360"/>
      <c r="AA29" s="360"/>
      <c r="AB29" s="360"/>
      <c r="AC29" s="360"/>
      <c r="AD29" s="360"/>
      <c r="AE29" s="360"/>
      <c r="AF29" s="360"/>
      <c r="AG29" s="366"/>
    </row>
    <row r="30" spans="1:33" ht="21" customHeight="1" x14ac:dyDescent="0.15">
      <c r="A30" s="363"/>
      <c r="B30" s="360"/>
      <c r="C30" s="360"/>
      <c r="D30" s="360"/>
      <c r="E30" s="360"/>
      <c r="F30" s="360"/>
      <c r="G30" s="360"/>
      <c r="H30" s="360"/>
      <c r="I30" s="360"/>
      <c r="J30" s="360"/>
      <c r="K30" s="360"/>
      <c r="L30" s="360"/>
      <c r="M30" s="360"/>
      <c r="N30" s="364"/>
      <c r="O30" s="365"/>
      <c r="P30" s="360"/>
      <c r="Q30" s="360"/>
      <c r="R30" s="360"/>
      <c r="S30" s="360"/>
      <c r="T30" s="360"/>
      <c r="U30" s="360"/>
      <c r="V30" s="360"/>
      <c r="W30" s="360"/>
      <c r="X30" s="360"/>
      <c r="Y30" s="360"/>
      <c r="Z30" s="360"/>
      <c r="AA30" s="360"/>
      <c r="AB30" s="360"/>
      <c r="AC30" s="360"/>
      <c r="AD30" s="360"/>
      <c r="AE30" s="360"/>
      <c r="AF30" s="360"/>
      <c r="AG30" s="366"/>
    </row>
    <row r="31" spans="1:33" ht="21" customHeight="1" x14ac:dyDescent="0.15">
      <c r="A31" s="367"/>
      <c r="B31" s="343"/>
      <c r="C31" s="343"/>
      <c r="D31" s="343"/>
      <c r="E31" s="343"/>
      <c r="F31" s="343"/>
      <c r="G31" s="343"/>
      <c r="H31" s="343"/>
      <c r="I31" s="343"/>
      <c r="J31" s="343"/>
      <c r="K31" s="343"/>
      <c r="L31" s="343"/>
      <c r="M31" s="343"/>
      <c r="N31" s="344"/>
      <c r="O31" s="342"/>
      <c r="P31" s="343"/>
      <c r="Q31" s="343"/>
      <c r="R31" s="343"/>
      <c r="S31" s="343"/>
      <c r="T31" s="343"/>
      <c r="U31" s="343"/>
      <c r="V31" s="343"/>
      <c r="W31" s="343"/>
      <c r="X31" s="343"/>
      <c r="Y31" s="343"/>
      <c r="Z31" s="343"/>
      <c r="AA31" s="343"/>
      <c r="AB31" s="343"/>
      <c r="AC31" s="343"/>
      <c r="AD31" s="343"/>
      <c r="AE31" s="343"/>
      <c r="AF31" s="343"/>
      <c r="AG31" s="345"/>
    </row>
    <row r="32" spans="1:33" ht="21" customHeight="1" x14ac:dyDescent="0.15">
      <c r="A32" s="362" t="s">
        <v>540</v>
      </c>
      <c r="B32" s="339"/>
      <c r="C32" s="339"/>
      <c r="D32" s="339" t="s">
        <v>541</v>
      </c>
      <c r="E32" s="339"/>
      <c r="F32" s="339"/>
      <c r="G32" s="339"/>
      <c r="H32" s="339"/>
      <c r="I32" s="339"/>
      <c r="J32" s="339"/>
      <c r="K32" s="339"/>
      <c r="L32" s="339"/>
      <c r="M32" s="339"/>
      <c r="N32" s="339"/>
      <c r="O32" s="339"/>
      <c r="P32" s="339"/>
      <c r="Q32" s="339"/>
      <c r="R32" s="339"/>
      <c r="S32" s="339"/>
      <c r="T32" s="339"/>
      <c r="U32" s="339"/>
      <c r="V32" s="339"/>
      <c r="W32" s="339"/>
      <c r="X32" s="339"/>
      <c r="Y32" s="339"/>
      <c r="Z32" s="339"/>
      <c r="AA32" s="339"/>
      <c r="AB32" s="339"/>
      <c r="AC32" s="339"/>
      <c r="AD32" s="339"/>
      <c r="AE32" s="339"/>
      <c r="AF32" s="339"/>
      <c r="AG32" s="341"/>
    </row>
    <row r="33" spans="1:33" ht="21" customHeight="1" x14ac:dyDescent="0.15">
      <c r="A33" s="363"/>
      <c r="B33" s="360"/>
      <c r="C33" s="360"/>
      <c r="D33" s="360"/>
      <c r="E33" s="360"/>
      <c r="F33" s="360"/>
      <c r="G33" s="360"/>
      <c r="H33" s="360"/>
      <c r="I33" s="360"/>
      <c r="J33" s="360"/>
      <c r="K33" s="360"/>
      <c r="L33" s="360"/>
      <c r="M33" s="360"/>
      <c r="N33" s="360"/>
      <c r="O33" s="360"/>
      <c r="P33" s="360"/>
      <c r="Q33" s="360"/>
      <c r="R33" s="360"/>
      <c r="S33" s="360"/>
      <c r="T33" s="360"/>
      <c r="U33" s="360"/>
      <c r="V33" s="360"/>
      <c r="W33" s="360"/>
      <c r="X33" s="360"/>
      <c r="Y33" s="360"/>
      <c r="Z33" s="360"/>
      <c r="AA33" s="360"/>
      <c r="AB33" s="360"/>
      <c r="AC33" s="360"/>
      <c r="AD33" s="360"/>
      <c r="AE33" s="360"/>
      <c r="AF33" s="360"/>
      <c r="AG33" s="366"/>
    </row>
    <row r="34" spans="1:33" ht="21" customHeight="1" thickBot="1" x14ac:dyDescent="0.2">
      <c r="A34" s="368"/>
      <c r="B34" s="369"/>
      <c r="C34" s="369"/>
      <c r="D34" s="369"/>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70"/>
    </row>
  </sheetData>
  <mergeCells count="9">
    <mergeCell ref="A25:AG25"/>
    <mergeCell ref="A26:N26"/>
    <mergeCell ref="O26:AG26"/>
    <mergeCell ref="A2:AG2"/>
    <mergeCell ref="A3:H3"/>
    <mergeCell ref="A4:B4"/>
    <mergeCell ref="A5:B5"/>
    <mergeCell ref="A6:B7"/>
    <mergeCell ref="A8:D8"/>
  </mergeCells>
  <phoneticPr fontId="1"/>
  <printOptions horizontalCentered="1"/>
  <pageMargins left="0.78740157480314965" right="0.78740157480314965" top="0.98425196850393704" bottom="0.98425196850393704" header="0.51181102362204722" footer="0.51181102362204722"/>
  <pageSetup paperSize="9" scale="85" orientation="portrait" horizontalDpi="96" verticalDpi="96"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51DA0-6512-4A1E-93B4-005237D84815}">
  <sheetPr>
    <pageSetUpPr fitToPage="1"/>
  </sheetPr>
  <dimension ref="B1:M18"/>
  <sheetViews>
    <sheetView view="pageBreakPreview" zoomScale="60" zoomScaleNormal="100" workbookViewId="0">
      <selection activeCell="U18" sqref="U18"/>
    </sheetView>
  </sheetViews>
  <sheetFormatPr defaultRowHeight="13.5" x14ac:dyDescent="0.15"/>
  <cols>
    <col min="1" max="2" width="9" style="4" customWidth="1"/>
    <col min="3" max="3" width="13" style="4" customWidth="1"/>
    <col min="4" max="4" width="15.625" style="4" customWidth="1"/>
    <col min="5" max="8" width="10.625" style="4" customWidth="1"/>
    <col min="9" max="9" width="9" style="4" customWidth="1"/>
    <col min="10" max="12" width="5.625" style="4" customWidth="1"/>
    <col min="13" max="256" width="9" style="4"/>
    <col min="257" max="258" width="9" style="4" customWidth="1"/>
    <col min="259" max="259" width="13" style="4" customWidth="1"/>
    <col min="260" max="260" width="15.625" style="4" customWidth="1"/>
    <col min="261" max="264" width="10.625" style="4" customWidth="1"/>
    <col min="265" max="265" width="9" style="4" customWidth="1"/>
    <col min="266" max="268" width="5.625" style="4" customWidth="1"/>
    <col min="269" max="512" width="9" style="4"/>
    <col min="513" max="514" width="9" style="4" customWidth="1"/>
    <col min="515" max="515" width="13" style="4" customWidth="1"/>
    <col min="516" max="516" width="15.625" style="4" customWidth="1"/>
    <col min="517" max="520" width="10.625" style="4" customWidth="1"/>
    <col min="521" max="521" width="9" style="4" customWidth="1"/>
    <col min="522" max="524" width="5.625" style="4" customWidth="1"/>
    <col min="525" max="768" width="9" style="4"/>
    <col min="769" max="770" width="9" style="4" customWidth="1"/>
    <col min="771" max="771" width="13" style="4" customWidth="1"/>
    <col min="772" max="772" width="15.625" style="4" customWidth="1"/>
    <col min="773" max="776" width="10.625" style="4" customWidth="1"/>
    <col min="777" max="777" width="9" style="4" customWidth="1"/>
    <col min="778" max="780" width="5.625" style="4" customWidth="1"/>
    <col min="781" max="1024" width="9" style="4"/>
    <col min="1025" max="1026" width="9" style="4" customWidth="1"/>
    <col min="1027" max="1027" width="13" style="4" customWidth="1"/>
    <col min="1028" max="1028" width="15.625" style="4" customWidth="1"/>
    <col min="1029" max="1032" width="10.625" style="4" customWidth="1"/>
    <col min="1033" max="1033" width="9" style="4" customWidth="1"/>
    <col min="1034" max="1036" width="5.625" style="4" customWidth="1"/>
    <col min="1037" max="1280" width="9" style="4"/>
    <col min="1281" max="1282" width="9" style="4" customWidth="1"/>
    <col min="1283" max="1283" width="13" style="4" customWidth="1"/>
    <col min="1284" max="1284" width="15.625" style="4" customWidth="1"/>
    <col min="1285" max="1288" width="10.625" style="4" customWidth="1"/>
    <col min="1289" max="1289" width="9" style="4" customWidth="1"/>
    <col min="1290" max="1292" width="5.625" style="4" customWidth="1"/>
    <col min="1293" max="1536" width="9" style="4"/>
    <col min="1537" max="1538" width="9" style="4" customWidth="1"/>
    <col min="1539" max="1539" width="13" style="4" customWidth="1"/>
    <col min="1540" max="1540" width="15.625" style="4" customWidth="1"/>
    <col min="1541" max="1544" width="10.625" style="4" customWidth="1"/>
    <col min="1545" max="1545" width="9" style="4" customWidth="1"/>
    <col min="1546" max="1548" width="5.625" style="4" customWidth="1"/>
    <col min="1549" max="1792" width="9" style="4"/>
    <col min="1793" max="1794" width="9" style="4" customWidth="1"/>
    <col min="1795" max="1795" width="13" style="4" customWidth="1"/>
    <col min="1796" max="1796" width="15.625" style="4" customWidth="1"/>
    <col min="1797" max="1800" width="10.625" style="4" customWidth="1"/>
    <col min="1801" max="1801" width="9" style="4" customWidth="1"/>
    <col min="1802" max="1804" width="5.625" style="4" customWidth="1"/>
    <col min="1805" max="2048" width="9" style="4"/>
    <col min="2049" max="2050" width="9" style="4" customWidth="1"/>
    <col min="2051" max="2051" width="13" style="4" customWidth="1"/>
    <col min="2052" max="2052" width="15.625" style="4" customWidth="1"/>
    <col min="2053" max="2056" width="10.625" style="4" customWidth="1"/>
    <col min="2057" max="2057" width="9" style="4" customWidth="1"/>
    <col min="2058" max="2060" width="5.625" style="4" customWidth="1"/>
    <col min="2061" max="2304" width="9" style="4"/>
    <col min="2305" max="2306" width="9" style="4" customWidth="1"/>
    <col min="2307" max="2307" width="13" style="4" customWidth="1"/>
    <col min="2308" max="2308" width="15.625" style="4" customWidth="1"/>
    <col min="2309" max="2312" width="10.625" style="4" customWidth="1"/>
    <col min="2313" max="2313" width="9" style="4" customWidth="1"/>
    <col min="2314" max="2316" width="5.625" style="4" customWidth="1"/>
    <col min="2317" max="2560" width="9" style="4"/>
    <col min="2561" max="2562" width="9" style="4" customWidth="1"/>
    <col min="2563" max="2563" width="13" style="4" customWidth="1"/>
    <col min="2564" max="2564" width="15.625" style="4" customWidth="1"/>
    <col min="2565" max="2568" width="10.625" style="4" customWidth="1"/>
    <col min="2569" max="2569" width="9" style="4" customWidth="1"/>
    <col min="2570" max="2572" width="5.625" style="4" customWidth="1"/>
    <col min="2573" max="2816" width="9" style="4"/>
    <col min="2817" max="2818" width="9" style="4" customWidth="1"/>
    <col min="2819" max="2819" width="13" style="4" customWidth="1"/>
    <col min="2820" max="2820" width="15.625" style="4" customWidth="1"/>
    <col min="2821" max="2824" width="10.625" style="4" customWidth="1"/>
    <col min="2825" max="2825" width="9" style="4" customWidth="1"/>
    <col min="2826" max="2828" width="5.625" style="4" customWidth="1"/>
    <col min="2829" max="3072" width="9" style="4"/>
    <col min="3073" max="3074" width="9" style="4" customWidth="1"/>
    <col min="3075" max="3075" width="13" style="4" customWidth="1"/>
    <col min="3076" max="3076" width="15.625" style="4" customWidth="1"/>
    <col min="3077" max="3080" width="10.625" style="4" customWidth="1"/>
    <col min="3081" max="3081" width="9" style="4" customWidth="1"/>
    <col min="3082" max="3084" width="5.625" style="4" customWidth="1"/>
    <col min="3085" max="3328" width="9" style="4"/>
    <col min="3329" max="3330" width="9" style="4" customWidth="1"/>
    <col min="3331" max="3331" width="13" style="4" customWidth="1"/>
    <col min="3332" max="3332" width="15.625" style="4" customWidth="1"/>
    <col min="3333" max="3336" width="10.625" style="4" customWidth="1"/>
    <col min="3337" max="3337" width="9" style="4" customWidth="1"/>
    <col min="3338" max="3340" width="5.625" style="4" customWidth="1"/>
    <col min="3341" max="3584" width="9" style="4"/>
    <col min="3585" max="3586" width="9" style="4" customWidth="1"/>
    <col min="3587" max="3587" width="13" style="4" customWidth="1"/>
    <col min="3588" max="3588" width="15.625" style="4" customWidth="1"/>
    <col min="3589" max="3592" width="10.625" style="4" customWidth="1"/>
    <col min="3593" max="3593" width="9" style="4" customWidth="1"/>
    <col min="3594" max="3596" width="5.625" style="4" customWidth="1"/>
    <col min="3597" max="3840" width="9" style="4"/>
    <col min="3841" max="3842" width="9" style="4" customWidth="1"/>
    <col min="3843" max="3843" width="13" style="4" customWidth="1"/>
    <col min="3844" max="3844" width="15.625" style="4" customWidth="1"/>
    <col min="3845" max="3848" width="10.625" style="4" customWidth="1"/>
    <col min="3849" max="3849" width="9" style="4" customWidth="1"/>
    <col min="3850" max="3852" width="5.625" style="4" customWidth="1"/>
    <col min="3853" max="4096" width="9" style="4"/>
    <col min="4097" max="4098" width="9" style="4" customWidth="1"/>
    <col min="4099" max="4099" width="13" style="4" customWidth="1"/>
    <col min="4100" max="4100" width="15.625" style="4" customWidth="1"/>
    <col min="4101" max="4104" width="10.625" style="4" customWidth="1"/>
    <col min="4105" max="4105" width="9" style="4" customWidth="1"/>
    <col min="4106" max="4108" width="5.625" style="4" customWidth="1"/>
    <col min="4109" max="4352" width="9" style="4"/>
    <col min="4353" max="4354" width="9" style="4" customWidth="1"/>
    <col min="4355" max="4355" width="13" style="4" customWidth="1"/>
    <col min="4356" max="4356" width="15.625" style="4" customWidth="1"/>
    <col min="4357" max="4360" width="10.625" style="4" customWidth="1"/>
    <col min="4361" max="4361" width="9" style="4" customWidth="1"/>
    <col min="4362" max="4364" width="5.625" style="4" customWidth="1"/>
    <col min="4365" max="4608" width="9" style="4"/>
    <col min="4609" max="4610" width="9" style="4" customWidth="1"/>
    <col min="4611" max="4611" width="13" style="4" customWidth="1"/>
    <col min="4612" max="4612" width="15.625" style="4" customWidth="1"/>
    <col min="4613" max="4616" width="10.625" style="4" customWidth="1"/>
    <col min="4617" max="4617" width="9" style="4" customWidth="1"/>
    <col min="4618" max="4620" width="5.625" style="4" customWidth="1"/>
    <col min="4621" max="4864" width="9" style="4"/>
    <col min="4865" max="4866" width="9" style="4" customWidth="1"/>
    <col min="4867" max="4867" width="13" style="4" customWidth="1"/>
    <col min="4868" max="4868" width="15.625" style="4" customWidth="1"/>
    <col min="4869" max="4872" width="10.625" style="4" customWidth="1"/>
    <col min="4873" max="4873" width="9" style="4" customWidth="1"/>
    <col min="4874" max="4876" width="5.625" style="4" customWidth="1"/>
    <col min="4877" max="5120" width="9" style="4"/>
    <col min="5121" max="5122" width="9" style="4" customWidth="1"/>
    <col min="5123" max="5123" width="13" style="4" customWidth="1"/>
    <col min="5124" max="5124" width="15.625" style="4" customWidth="1"/>
    <col min="5125" max="5128" width="10.625" style="4" customWidth="1"/>
    <col min="5129" max="5129" width="9" style="4" customWidth="1"/>
    <col min="5130" max="5132" width="5.625" style="4" customWidth="1"/>
    <col min="5133" max="5376" width="9" style="4"/>
    <col min="5377" max="5378" width="9" style="4" customWidth="1"/>
    <col min="5379" max="5379" width="13" style="4" customWidth="1"/>
    <col min="5380" max="5380" width="15.625" style="4" customWidth="1"/>
    <col min="5381" max="5384" width="10.625" style="4" customWidth="1"/>
    <col min="5385" max="5385" width="9" style="4" customWidth="1"/>
    <col min="5386" max="5388" width="5.625" style="4" customWidth="1"/>
    <col min="5389" max="5632" width="9" style="4"/>
    <col min="5633" max="5634" width="9" style="4" customWidth="1"/>
    <col min="5635" max="5635" width="13" style="4" customWidth="1"/>
    <col min="5636" max="5636" width="15.625" style="4" customWidth="1"/>
    <col min="5637" max="5640" width="10.625" style="4" customWidth="1"/>
    <col min="5641" max="5641" width="9" style="4" customWidth="1"/>
    <col min="5642" max="5644" width="5.625" style="4" customWidth="1"/>
    <col min="5645" max="5888" width="9" style="4"/>
    <col min="5889" max="5890" width="9" style="4" customWidth="1"/>
    <col min="5891" max="5891" width="13" style="4" customWidth="1"/>
    <col min="5892" max="5892" width="15.625" style="4" customWidth="1"/>
    <col min="5893" max="5896" width="10.625" style="4" customWidth="1"/>
    <col min="5897" max="5897" width="9" style="4" customWidth="1"/>
    <col min="5898" max="5900" width="5.625" style="4" customWidth="1"/>
    <col min="5901" max="6144" width="9" style="4"/>
    <col min="6145" max="6146" width="9" style="4" customWidth="1"/>
    <col min="6147" max="6147" width="13" style="4" customWidth="1"/>
    <col min="6148" max="6148" width="15.625" style="4" customWidth="1"/>
    <col min="6149" max="6152" width="10.625" style="4" customWidth="1"/>
    <col min="6153" max="6153" width="9" style="4" customWidth="1"/>
    <col min="6154" max="6156" width="5.625" style="4" customWidth="1"/>
    <col min="6157" max="6400" width="9" style="4"/>
    <col min="6401" max="6402" width="9" style="4" customWidth="1"/>
    <col min="6403" max="6403" width="13" style="4" customWidth="1"/>
    <col min="6404" max="6404" width="15.625" style="4" customWidth="1"/>
    <col min="6405" max="6408" width="10.625" style="4" customWidth="1"/>
    <col min="6409" max="6409" width="9" style="4" customWidth="1"/>
    <col min="6410" max="6412" width="5.625" style="4" customWidth="1"/>
    <col min="6413" max="6656" width="9" style="4"/>
    <col min="6657" max="6658" width="9" style="4" customWidth="1"/>
    <col min="6659" max="6659" width="13" style="4" customWidth="1"/>
    <col min="6660" max="6660" width="15.625" style="4" customWidth="1"/>
    <col min="6661" max="6664" width="10.625" style="4" customWidth="1"/>
    <col min="6665" max="6665" width="9" style="4" customWidth="1"/>
    <col min="6666" max="6668" width="5.625" style="4" customWidth="1"/>
    <col min="6669" max="6912" width="9" style="4"/>
    <col min="6913" max="6914" width="9" style="4" customWidth="1"/>
    <col min="6915" max="6915" width="13" style="4" customWidth="1"/>
    <col min="6916" max="6916" width="15.625" style="4" customWidth="1"/>
    <col min="6917" max="6920" width="10.625" style="4" customWidth="1"/>
    <col min="6921" max="6921" width="9" style="4" customWidth="1"/>
    <col min="6922" max="6924" width="5.625" style="4" customWidth="1"/>
    <col min="6925" max="7168" width="9" style="4"/>
    <col min="7169" max="7170" width="9" style="4" customWidth="1"/>
    <col min="7171" max="7171" width="13" style="4" customWidth="1"/>
    <col min="7172" max="7172" width="15.625" style="4" customWidth="1"/>
    <col min="7173" max="7176" width="10.625" style="4" customWidth="1"/>
    <col min="7177" max="7177" width="9" style="4" customWidth="1"/>
    <col min="7178" max="7180" width="5.625" style="4" customWidth="1"/>
    <col min="7181" max="7424" width="9" style="4"/>
    <col min="7425" max="7426" width="9" style="4" customWidth="1"/>
    <col min="7427" max="7427" width="13" style="4" customWidth="1"/>
    <col min="7428" max="7428" width="15.625" style="4" customWidth="1"/>
    <col min="7429" max="7432" width="10.625" style="4" customWidth="1"/>
    <col min="7433" max="7433" width="9" style="4" customWidth="1"/>
    <col min="7434" max="7436" width="5.625" style="4" customWidth="1"/>
    <col min="7437" max="7680" width="9" style="4"/>
    <col min="7681" max="7682" width="9" style="4" customWidth="1"/>
    <col min="7683" max="7683" width="13" style="4" customWidth="1"/>
    <col min="7684" max="7684" width="15.625" style="4" customWidth="1"/>
    <col min="7685" max="7688" width="10.625" style="4" customWidth="1"/>
    <col min="7689" max="7689" width="9" style="4" customWidth="1"/>
    <col min="7690" max="7692" width="5.625" style="4" customWidth="1"/>
    <col min="7693" max="7936" width="9" style="4"/>
    <col min="7937" max="7938" width="9" style="4" customWidth="1"/>
    <col min="7939" max="7939" width="13" style="4" customWidth="1"/>
    <col min="7940" max="7940" width="15.625" style="4" customWidth="1"/>
    <col min="7941" max="7944" width="10.625" style="4" customWidth="1"/>
    <col min="7945" max="7945" width="9" style="4" customWidth="1"/>
    <col min="7946" max="7948" width="5.625" style="4" customWidth="1"/>
    <col min="7949" max="8192" width="9" style="4"/>
    <col min="8193" max="8194" width="9" style="4" customWidth="1"/>
    <col min="8195" max="8195" width="13" style="4" customWidth="1"/>
    <col min="8196" max="8196" width="15.625" style="4" customWidth="1"/>
    <col min="8197" max="8200" width="10.625" style="4" customWidth="1"/>
    <col min="8201" max="8201" width="9" style="4" customWidth="1"/>
    <col min="8202" max="8204" width="5.625" style="4" customWidth="1"/>
    <col min="8205" max="8448" width="9" style="4"/>
    <col min="8449" max="8450" width="9" style="4" customWidth="1"/>
    <col min="8451" max="8451" width="13" style="4" customWidth="1"/>
    <col min="8452" max="8452" width="15.625" style="4" customWidth="1"/>
    <col min="8453" max="8456" width="10.625" style="4" customWidth="1"/>
    <col min="8457" max="8457" width="9" style="4" customWidth="1"/>
    <col min="8458" max="8460" width="5.625" style="4" customWidth="1"/>
    <col min="8461" max="8704" width="9" style="4"/>
    <col min="8705" max="8706" width="9" style="4" customWidth="1"/>
    <col min="8707" max="8707" width="13" style="4" customWidth="1"/>
    <col min="8708" max="8708" width="15.625" style="4" customWidth="1"/>
    <col min="8709" max="8712" width="10.625" style="4" customWidth="1"/>
    <col min="8713" max="8713" width="9" style="4" customWidth="1"/>
    <col min="8714" max="8716" width="5.625" style="4" customWidth="1"/>
    <col min="8717" max="8960" width="9" style="4"/>
    <col min="8961" max="8962" width="9" style="4" customWidth="1"/>
    <col min="8963" max="8963" width="13" style="4" customWidth="1"/>
    <col min="8964" max="8964" width="15.625" style="4" customWidth="1"/>
    <col min="8965" max="8968" width="10.625" style="4" customWidth="1"/>
    <col min="8969" max="8969" width="9" style="4" customWidth="1"/>
    <col min="8970" max="8972" width="5.625" style="4" customWidth="1"/>
    <col min="8973" max="9216" width="9" style="4"/>
    <col min="9217" max="9218" width="9" style="4" customWidth="1"/>
    <col min="9219" max="9219" width="13" style="4" customWidth="1"/>
    <col min="9220" max="9220" width="15.625" style="4" customWidth="1"/>
    <col min="9221" max="9224" width="10.625" style="4" customWidth="1"/>
    <col min="9225" max="9225" width="9" style="4" customWidth="1"/>
    <col min="9226" max="9228" width="5.625" style="4" customWidth="1"/>
    <col min="9229" max="9472" width="9" style="4"/>
    <col min="9473" max="9474" width="9" style="4" customWidth="1"/>
    <col min="9475" max="9475" width="13" style="4" customWidth="1"/>
    <col min="9476" max="9476" width="15.625" style="4" customWidth="1"/>
    <col min="9477" max="9480" width="10.625" style="4" customWidth="1"/>
    <col min="9481" max="9481" width="9" style="4" customWidth="1"/>
    <col min="9482" max="9484" width="5.625" style="4" customWidth="1"/>
    <col min="9485" max="9728" width="9" style="4"/>
    <col min="9729" max="9730" width="9" style="4" customWidth="1"/>
    <col min="9731" max="9731" width="13" style="4" customWidth="1"/>
    <col min="9732" max="9732" width="15.625" style="4" customWidth="1"/>
    <col min="9733" max="9736" width="10.625" style="4" customWidth="1"/>
    <col min="9737" max="9737" width="9" style="4" customWidth="1"/>
    <col min="9738" max="9740" width="5.625" style="4" customWidth="1"/>
    <col min="9741" max="9984" width="9" style="4"/>
    <col min="9985" max="9986" width="9" style="4" customWidth="1"/>
    <col min="9987" max="9987" width="13" style="4" customWidth="1"/>
    <col min="9988" max="9988" width="15.625" style="4" customWidth="1"/>
    <col min="9989" max="9992" width="10.625" style="4" customWidth="1"/>
    <col min="9993" max="9993" width="9" style="4" customWidth="1"/>
    <col min="9994" max="9996" width="5.625" style="4" customWidth="1"/>
    <col min="9997" max="10240" width="9" style="4"/>
    <col min="10241" max="10242" width="9" style="4" customWidth="1"/>
    <col min="10243" max="10243" width="13" style="4" customWidth="1"/>
    <col min="10244" max="10244" width="15.625" style="4" customWidth="1"/>
    <col min="10245" max="10248" width="10.625" style="4" customWidth="1"/>
    <col min="10249" max="10249" width="9" style="4" customWidth="1"/>
    <col min="10250" max="10252" width="5.625" style="4" customWidth="1"/>
    <col min="10253" max="10496" width="9" style="4"/>
    <col min="10497" max="10498" width="9" style="4" customWidth="1"/>
    <col min="10499" max="10499" width="13" style="4" customWidth="1"/>
    <col min="10500" max="10500" width="15.625" style="4" customWidth="1"/>
    <col min="10501" max="10504" width="10.625" style="4" customWidth="1"/>
    <col min="10505" max="10505" width="9" style="4" customWidth="1"/>
    <col min="10506" max="10508" width="5.625" style="4" customWidth="1"/>
    <col min="10509" max="10752" width="9" style="4"/>
    <col min="10753" max="10754" width="9" style="4" customWidth="1"/>
    <col min="10755" max="10755" width="13" style="4" customWidth="1"/>
    <col min="10756" max="10756" width="15.625" style="4" customWidth="1"/>
    <col min="10757" max="10760" width="10.625" style="4" customWidth="1"/>
    <col min="10761" max="10761" width="9" style="4" customWidth="1"/>
    <col min="10762" max="10764" width="5.625" style="4" customWidth="1"/>
    <col min="10765" max="11008" width="9" style="4"/>
    <col min="11009" max="11010" width="9" style="4" customWidth="1"/>
    <col min="11011" max="11011" width="13" style="4" customWidth="1"/>
    <col min="11012" max="11012" width="15.625" style="4" customWidth="1"/>
    <col min="11013" max="11016" width="10.625" style="4" customWidth="1"/>
    <col min="11017" max="11017" width="9" style="4" customWidth="1"/>
    <col min="11018" max="11020" width="5.625" style="4" customWidth="1"/>
    <col min="11021" max="11264" width="9" style="4"/>
    <col min="11265" max="11266" width="9" style="4" customWidth="1"/>
    <col min="11267" max="11267" width="13" style="4" customWidth="1"/>
    <col min="11268" max="11268" width="15.625" style="4" customWidth="1"/>
    <col min="11269" max="11272" width="10.625" style="4" customWidth="1"/>
    <col min="11273" max="11273" width="9" style="4" customWidth="1"/>
    <col min="11274" max="11276" width="5.625" style="4" customWidth="1"/>
    <col min="11277" max="11520" width="9" style="4"/>
    <col min="11521" max="11522" width="9" style="4" customWidth="1"/>
    <col min="11523" max="11523" width="13" style="4" customWidth="1"/>
    <col min="11524" max="11524" width="15.625" style="4" customWidth="1"/>
    <col min="11525" max="11528" width="10.625" style="4" customWidth="1"/>
    <col min="11529" max="11529" width="9" style="4" customWidth="1"/>
    <col min="11530" max="11532" width="5.625" style="4" customWidth="1"/>
    <col min="11533" max="11776" width="9" style="4"/>
    <col min="11777" max="11778" width="9" style="4" customWidth="1"/>
    <col min="11779" max="11779" width="13" style="4" customWidth="1"/>
    <col min="11780" max="11780" width="15.625" style="4" customWidth="1"/>
    <col min="11781" max="11784" width="10.625" style="4" customWidth="1"/>
    <col min="11785" max="11785" width="9" style="4" customWidth="1"/>
    <col min="11786" max="11788" width="5.625" style="4" customWidth="1"/>
    <col min="11789" max="12032" width="9" style="4"/>
    <col min="12033" max="12034" width="9" style="4" customWidth="1"/>
    <col min="12035" max="12035" width="13" style="4" customWidth="1"/>
    <col min="12036" max="12036" width="15.625" style="4" customWidth="1"/>
    <col min="12037" max="12040" width="10.625" style="4" customWidth="1"/>
    <col min="12041" max="12041" width="9" style="4" customWidth="1"/>
    <col min="12042" max="12044" width="5.625" style="4" customWidth="1"/>
    <col min="12045" max="12288" width="9" style="4"/>
    <col min="12289" max="12290" width="9" style="4" customWidth="1"/>
    <col min="12291" max="12291" width="13" style="4" customWidth="1"/>
    <col min="12292" max="12292" width="15.625" style="4" customWidth="1"/>
    <col min="12293" max="12296" width="10.625" style="4" customWidth="1"/>
    <col min="12297" max="12297" width="9" style="4" customWidth="1"/>
    <col min="12298" max="12300" width="5.625" style="4" customWidth="1"/>
    <col min="12301" max="12544" width="9" style="4"/>
    <col min="12545" max="12546" width="9" style="4" customWidth="1"/>
    <col min="12547" max="12547" width="13" style="4" customWidth="1"/>
    <col min="12548" max="12548" width="15.625" style="4" customWidth="1"/>
    <col min="12549" max="12552" width="10.625" style="4" customWidth="1"/>
    <col min="12553" max="12553" width="9" style="4" customWidth="1"/>
    <col min="12554" max="12556" width="5.625" style="4" customWidth="1"/>
    <col min="12557" max="12800" width="9" style="4"/>
    <col min="12801" max="12802" width="9" style="4" customWidth="1"/>
    <col min="12803" max="12803" width="13" style="4" customWidth="1"/>
    <col min="12804" max="12804" width="15.625" style="4" customWidth="1"/>
    <col min="12805" max="12808" width="10.625" style="4" customWidth="1"/>
    <col min="12809" max="12809" width="9" style="4" customWidth="1"/>
    <col min="12810" max="12812" width="5.625" style="4" customWidth="1"/>
    <col min="12813" max="13056" width="9" style="4"/>
    <col min="13057" max="13058" width="9" style="4" customWidth="1"/>
    <col min="13059" max="13059" width="13" style="4" customWidth="1"/>
    <col min="13060" max="13060" width="15.625" style="4" customWidth="1"/>
    <col min="13061" max="13064" width="10.625" style="4" customWidth="1"/>
    <col min="13065" max="13065" width="9" style="4" customWidth="1"/>
    <col min="13066" max="13068" width="5.625" style="4" customWidth="1"/>
    <col min="13069" max="13312" width="9" style="4"/>
    <col min="13313" max="13314" width="9" style="4" customWidth="1"/>
    <col min="13315" max="13315" width="13" style="4" customWidth="1"/>
    <col min="13316" max="13316" width="15.625" style="4" customWidth="1"/>
    <col min="13317" max="13320" width="10.625" style="4" customWidth="1"/>
    <col min="13321" max="13321" width="9" style="4" customWidth="1"/>
    <col min="13322" max="13324" width="5.625" style="4" customWidth="1"/>
    <col min="13325" max="13568" width="9" style="4"/>
    <col min="13569" max="13570" width="9" style="4" customWidth="1"/>
    <col min="13571" max="13571" width="13" style="4" customWidth="1"/>
    <col min="13572" max="13572" width="15.625" style="4" customWidth="1"/>
    <col min="13573" max="13576" width="10.625" style="4" customWidth="1"/>
    <col min="13577" max="13577" width="9" style="4" customWidth="1"/>
    <col min="13578" max="13580" width="5.625" style="4" customWidth="1"/>
    <col min="13581" max="13824" width="9" style="4"/>
    <col min="13825" max="13826" width="9" style="4" customWidth="1"/>
    <col min="13827" max="13827" width="13" style="4" customWidth="1"/>
    <col min="13828" max="13828" width="15.625" style="4" customWidth="1"/>
    <col min="13829" max="13832" width="10.625" style="4" customWidth="1"/>
    <col min="13833" max="13833" width="9" style="4" customWidth="1"/>
    <col min="13834" max="13836" width="5.625" style="4" customWidth="1"/>
    <col min="13837" max="14080" width="9" style="4"/>
    <col min="14081" max="14082" width="9" style="4" customWidth="1"/>
    <col min="14083" max="14083" width="13" style="4" customWidth="1"/>
    <col min="14084" max="14084" width="15.625" style="4" customWidth="1"/>
    <col min="14085" max="14088" width="10.625" style="4" customWidth="1"/>
    <col min="14089" max="14089" width="9" style="4" customWidth="1"/>
    <col min="14090" max="14092" width="5.625" style="4" customWidth="1"/>
    <col min="14093" max="14336" width="9" style="4"/>
    <col min="14337" max="14338" width="9" style="4" customWidth="1"/>
    <col min="14339" max="14339" width="13" style="4" customWidth="1"/>
    <col min="14340" max="14340" width="15.625" style="4" customWidth="1"/>
    <col min="14341" max="14344" width="10.625" style="4" customWidth="1"/>
    <col min="14345" max="14345" width="9" style="4" customWidth="1"/>
    <col min="14346" max="14348" width="5.625" style="4" customWidth="1"/>
    <col min="14349" max="14592" width="9" style="4"/>
    <col min="14593" max="14594" width="9" style="4" customWidth="1"/>
    <col min="14595" max="14595" width="13" style="4" customWidth="1"/>
    <col min="14596" max="14596" width="15.625" style="4" customWidth="1"/>
    <col min="14597" max="14600" width="10.625" style="4" customWidth="1"/>
    <col min="14601" max="14601" width="9" style="4" customWidth="1"/>
    <col min="14602" max="14604" width="5.625" style="4" customWidth="1"/>
    <col min="14605" max="14848" width="9" style="4"/>
    <col min="14849" max="14850" width="9" style="4" customWidth="1"/>
    <col min="14851" max="14851" width="13" style="4" customWidth="1"/>
    <col min="14852" max="14852" width="15.625" style="4" customWidth="1"/>
    <col min="14853" max="14856" width="10.625" style="4" customWidth="1"/>
    <col min="14857" max="14857" width="9" style="4" customWidth="1"/>
    <col min="14858" max="14860" width="5.625" style="4" customWidth="1"/>
    <col min="14861" max="15104" width="9" style="4"/>
    <col min="15105" max="15106" width="9" style="4" customWidth="1"/>
    <col min="15107" max="15107" width="13" style="4" customWidth="1"/>
    <col min="15108" max="15108" width="15.625" style="4" customWidth="1"/>
    <col min="15109" max="15112" width="10.625" style="4" customWidth="1"/>
    <col min="15113" max="15113" width="9" style="4" customWidth="1"/>
    <col min="15114" max="15116" width="5.625" style="4" customWidth="1"/>
    <col min="15117" max="15360" width="9" style="4"/>
    <col min="15361" max="15362" width="9" style="4" customWidth="1"/>
    <col min="15363" max="15363" width="13" style="4" customWidth="1"/>
    <col min="15364" max="15364" width="15.625" style="4" customWidth="1"/>
    <col min="15365" max="15368" width="10.625" style="4" customWidth="1"/>
    <col min="15369" max="15369" width="9" style="4" customWidth="1"/>
    <col min="15370" max="15372" width="5.625" style="4" customWidth="1"/>
    <col min="15373" max="15616" width="9" style="4"/>
    <col min="15617" max="15618" width="9" style="4" customWidth="1"/>
    <col min="15619" max="15619" width="13" style="4" customWidth="1"/>
    <col min="15620" max="15620" width="15.625" style="4" customWidth="1"/>
    <col min="15621" max="15624" width="10.625" style="4" customWidth="1"/>
    <col min="15625" max="15625" width="9" style="4" customWidth="1"/>
    <col min="15626" max="15628" width="5.625" style="4" customWidth="1"/>
    <col min="15629" max="15872" width="9" style="4"/>
    <col min="15873" max="15874" width="9" style="4" customWidth="1"/>
    <col min="15875" max="15875" width="13" style="4" customWidth="1"/>
    <col min="15876" max="15876" width="15.625" style="4" customWidth="1"/>
    <col min="15877" max="15880" width="10.625" style="4" customWidth="1"/>
    <col min="15881" max="15881" width="9" style="4" customWidth="1"/>
    <col min="15882" max="15884" width="5.625" style="4" customWidth="1"/>
    <col min="15885" max="16128" width="9" style="4"/>
    <col min="16129" max="16130" width="9" style="4" customWidth="1"/>
    <col min="16131" max="16131" width="13" style="4" customWidth="1"/>
    <col min="16132" max="16132" width="15.625" style="4" customWidth="1"/>
    <col min="16133" max="16136" width="10.625" style="4" customWidth="1"/>
    <col min="16137" max="16137" width="9" style="4" customWidth="1"/>
    <col min="16138" max="16140" width="5.625" style="4" customWidth="1"/>
    <col min="16141" max="16384" width="9" style="4"/>
  </cols>
  <sheetData>
    <row r="1" spans="2:13" x14ac:dyDescent="0.15">
      <c r="B1" s="4" t="s">
        <v>996</v>
      </c>
    </row>
    <row r="2" spans="2:13" x14ac:dyDescent="0.15">
      <c r="B2" s="4" t="s">
        <v>35</v>
      </c>
    </row>
    <row r="3" spans="2:13" ht="25.5" customHeight="1" x14ac:dyDescent="0.15">
      <c r="C3" s="2579" t="s">
        <v>36</v>
      </c>
      <c r="D3" s="2580"/>
      <c r="E3" s="2581"/>
      <c r="F3" s="2581"/>
      <c r="G3" s="2581"/>
      <c r="H3" s="2581"/>
    </row>
    <row r="4" spans="2:13" ht="14.25" thickBot="1" x14ac:dyDescent="0.2"/>
    <row r="5" spans="2:13" ht="28.5" customHeight="1" x14ac:dyDescent="0.15">
      <c r="B5" s="13"/>
      <c r="C5" s="14"/>
      <c r="D5" s="14"/>
      <c r="E5" s="14"/>
      <c r="F5" s="14"/>
      <c r="G5" s="14"/>
      <c r="H5" s="14"/>
      <c r="I5" s="14"/>
      <c r="J5" s="14"/>
      <c r="K5" s="14"/>
      <c r="L5" s="14"/>
      <c r="M5" s="15"/>
    </row>
    <row r="6" spans="2:13" ht="22.5" customHeight="1" x14ac:dyDescent="0.15">
      <c r="B6" s="16"/>
      <c r="C6" s="3"/>
      <c r="D6" s="3"/>
      <c r="E6" s="3"/>
      <c r="F6" s="3"/>
      <c r="G6" s="3"/>
      <c r="H6" s="3"/>
      <c r="I6" s="3"/>
      <c r="J6" s="3"/>
      <c r="K6" s="3"/>
      <c r="L6" s="3"/>
      <c r="M6" s="17"/>
    </row>
    <row r="7" spans="2:13" ht="22.5" customHeight="1" x14ac:dyDescent="0.15">
      <c r="B7" s="16"/>
      <c r="C7" s="3"/>
      <c r="D7" s="3"/>
      <c r="E7" s="3"/>
      <c r="F7" s="3"/>
      <c r="G7" s="3"/>
      <c r="H7" s="3"/>
      <c r="I7" s="3"/>
      <c r="J7" s="3"/>
      <c r="K7" s="3"/>
      <c r="L7" s="3"/>
      <c r="M7" s="17"/>
    </row>
    <row r="8" spans="2:13" ht="22.5" customHeight="1" x14ac:dyDescent="0.15">
      <c r="B8" s="16"/>
      <c r="C8" s="3"/>
      <c r="D8" s="3"/>
      <c r="E8" s="3"/>
      <c r="F8" s="3"/>
      <c r="G8" s="3"/>
      <c r="H8" s="3"/>
      <c r="I8" s="3"/>
      <c r="J8" s="3"/>
      <c r="K8" s="3"/>
      <c r="L8" s="3"/>
      <c r="M8" s="17"/>
    </row>
    <row r="9" spans="2:13" ht="22.5" customHeight="1" x14ac:dyDescent="0.15">
      <c r="B9" s="16"/>
      <c r="C9" s="3"/>
      <c r="D9" s="3"/>
      <c r="E9" s="3"/>
      <c r="F9" s="3"/>
      <c r="G9" s="3"/>
      <c r="H9" s="3"/>
      <c r="I9" s="3"/>
      <c r="J9" s="3"/>
      <c r="K9" s="3"/>
      <c r="L9" s="3"/>
      <c r="M9" s="17"/>
    </row>
    <row r="10" spans="2:13" ht="22.5" customHeight="1" x14ac:dyDescent="0.15">
      <c r="B10" s="16"/>
      <c r="C10" s="3"/>
      <c r="D10" s="3"/>
      <c r="E10" s="3"/>
      <c r="F10" s="3"/>
      <c r="G10" s="3"/>
      <c r="H10" s="3"/>
      <c r="I10" s="3"/>
      <c r="J10" s="3"/>
      <c r="K10" s="3"/>
      <c r="L10" s="3"/>
      <c r="M10" s="17"/>
    </row>
    <row r="11" spans="2:13" ht="22.5" customHeight="1" x14ac:dyDescent="0.15">
      <c r="B11" s="16"/>
      <c r="C11" s="3"/>
      <c r="D11" s="3"/>
      <c r="E11" s="3"/>
      <c r="F11" s="3"/>
      <c r="G11" s="3"/>
      <c r="H11" s="3"/>
      <c r="I11" s="3"/>
      <c r="J11" s="3"/>
      <c r="K11" s="3"/>
      <c r="L11" s="3"/>
      <c r="M11" s="17"/>
    </row>
    <row r="12" spans="2:13" ht="22.5" customHeight="1" x14ac:dyDescent="0.15">
      <c r="B12" s="16"/>
      <c r="C12" s="3"/>
      <c r="D12" s="3"/>
      <c r="E12" s="3"/>
      <c r="F12" s="3"/>
      <c r="G12" s="3"/>
      <c r="H12" s="3"/>
      <c r="I12" s="3"/>
      <c r="J12" s="3"/>
      <c r="K12" s="3"/>
      <c r="L12" s="3"/>
      <c r="M12" s="17"/>
    </row>
    <row r="13" spans="2:13" ht="22.5" customHeight="1" x14ac:dyDescent="0.15">
      <c r="B13" s="16"/>
      <c r="C13" s="3"/>
      <c r="D13" s="3"/>
      <c r="E13" s="3"/>
      <c r="F13" s="3"/>
      <c r="G13" s="3"/>
      <c r="H13" s="3"/>
      <c r="I13" s="3"/>
      <c r="J13" s="3"/>
      <c r="K13" s="3"/>
      <c r="L13" s="3"/>
      <c r="M13" s="17"/>
    </row>
    <row r="14" spans="2:13" ht="22.5" customHeight="1" x14ac:dyDescent="0.15">
      <c r="B14" s="16"/>
      <c r="C14" s="3"/>
      <c r="D14" s="3"/>
      <c r="E14" s="3"/>
      <c r="F14" s="3"/>
      <c r="G14" s="3"/>
      <c r="H14" s="3"/>
      <c r="I14" s="3"/>
      <c r="J14" s="3"/>
      <c r="K14" s="3"/>
      <c r="L14" s="3"/>
      <c r="M14" s="17"/>
    </row>
    <row r="15" spans="2:13" ht="22.5" customHeight="1" x14ac:dyDescent="0.15">
      <c r="B15" s="16"/>
      <c r="C15" s="3"/>
      <c r="D15" s="3"/>
      <c r="E15" s="3"/>
      <c r="F15" s="3"/>
      <c r="G15" s="3"/>
      <c r="H15" s="3"/>
      <c r="I15" s="3"/>
      <c r="J15" s="3"/>
      <c r="K15" s="3"/>
      <c r="L15" s="3"/>
      <c r="M15" s="17"/>
    </row>
    <row r="16" spans="2:13" ht="71.25" customHeight="1" thickBot="1" x14ac:dyDescent="0.2">
      <c r="B16" s="18"/>
      <c r="C16" s="19"/>
      <c r="D16" s="19"/>
      <c r="E16" s="19"/>
      <c r="F16" s="19"/>
      <c r="G16" s="19"/>
      <c r="H16" s="19"/>
      <c r="I16" s="19"/>
      <c r="J16" s="19"/>
      <c r="K16" s="19"/>
      <c r="L16" s="19"/>
      <c r="M16" s="20"/>
    </row>
    <row r="17" spans="2:3" ht="22.5" customHeight="1" x14ac:dyDescent="0.15">
      <c r="B17" s="21" t="s">
        <v>37</v>
      </c>
      <c r="C17" s="4" t="s">
        <v>38</v>
      </c>
    </row>
    <row r="18" spans="2:3" ht="22.5" customHeight="1" x14ac:dyDescent="0.15">
      <c r="B18" s="4">
        <v>2</v>
      </c>
      <c r="C18" s="4" t="s">
        <v>39</v>
      </c>
    </row>
  </sheetData>
  <mergeCells count="2">
    <mergeCell ref="C3:D3"/>
    <mergeCell ref="E3:H3"/>
  </mergeCells>
  <phoneticPr fontId="1"/>
  <pageMargins left="0.7" right="0.7" top="0.75" bottom="0.75" header="0.3" footer="0.3"/>
  <pageSetup paperSize="9" orientation="landscape" verticalDpi="12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3BEBCB-8ED7-4FAF-ACF1-3066A1292CC2}">
  <sheetPr>
    <tabColor rgb="FFFFFF00"/>
  </sheetPr>
  <dimension ref="A1:G13"/>
  <sheetViews>
    <sheetView view="pageBreakPreview" topLeftCell="A13" zoomScaleNormal="85" zoomScaleSheetLayoutView="100" workbookViewId="0">
      <selection sqref="A1:G1"/>
    </sheetView>
  </sheetViews>
  <sheetFormatPr defaultColWidth="7.75" defaultRowHeight="17.25" x14ac:dyDescent="0.15"/>
  <cols>
    <col min="1" max="1" width="4.375" style="123" customWidth="1"/>
    <col min="2" max="2" width="17.125" style="123" customWidth="1"/>
    <col min="3" max="3" width="27.875" style="123" customWidth="1"/>
    <col min="4" max="4" width="16.375" style="123" customWidth="1"/>
    <col min="5" max="6" width="7.875" style="123" bestFit="1" customWidth="1"/>
    <col min="7" max="7" width="13.75" style="123" customWidth="1"/>
    <col min="8" max="256" width="7.75" style="123"/>
    <col min="257" max="257" width="4.375" style="123" customWidth="1"/>
    <col min="258" max="258" width="17.125" style="123" customWidth="1"/>
    <col min="259" max="259" width="27.875" style="123" customWidth="1"/>
    <col min="260" max="260" width="16.375" style="123" customWidth="1"/>
    <col min="261" max="262" width="7.875" style="123" bestFit="1" customWidth="1"/>
    <col min="263" max="263" width="13.75" style="123" customWidth="1"/>
    <col min="264" max="512" width="7.75" style="123"/>
    <col min="513" max="513" width="4.375" style="123" customWidth="1"/>
    <col min="514" max="514" width="17.125" style="123" customWidth="1"/>
    <col min="515" max="515" width="27.875" style="123" customWidth="1"/>
    <col min="516" max="516" width="16.375" style="123" customWidth="1"/>
    <col min="517" max="518" width="7.875" style="123" bestFit="1" customWidth="1"/>
    <col min="519" max="519" width="13.75" style="123" customWidth="1"/>
    <col min="520" max="768" width="7.75" style="123"/>
    <col min="769" max="769" width="4.375" style="123" customWidth="1"/>
    <col min="770" max="770" width="17.125" style="123" customWidth="1"/>
    <col min="771" max="771" width="27.875" style="123" customWidth="1"/>
    <col min="772" max="772" width="16.375" style="123" customWidth="1"/>
    <col min="773" max="774" width="7.875" style="123" bestFit="1" customWidth="1"/>
    <col min="775" max="775" width="13.75" style="123" customWidth="1"/>
    <col min="776" max="1024" width="7.75" style="123"/>
    <col min="1025" max="1025" width="4.375" style="123" customWidth="1"/>
    <col min="1026" max="1026" width="17.125" style="123" customWidth="1"/>
    <col min="1027" max="1027" width="27.875" style="123" customWidth="1"/>
    <col min="1028" max="1028" width="16.375" style="123" customWidth="1"/>
    <col min="1029" max="1030" width="7.875" style="123" bestFit="1" customWidth="1"/>
    <col min="1031" max="1031" width="13.75" style="123" customWidth="1"/>
    <col min="1032" max="1280" width="7.75" style="123"/>
    <col min="1281" max="1281" width="4.375" style="123" customWidth="1"/>
    <col min="1282" max="1282" width="17.125" style="123" customWidth="1"/>
    <col min="1283" max="1283" width="27.875" style="123" customWidth="1"/>
    <col min="1284" max="1284" width="16.375" style="123" customWidth="1"/>
    <col min="1285" max="1286" width="7.875" style="123" bestFit="1" customWidth="1"/>
    <col min="1287" max="1287" width="13.75" style="123" customWidth="1"/>
    <col min="1288" max="1536" width="7.75" style="123"/>
    <col min="1537" max="1537" width="4.375" style="123" customWidth="1"/>
    <col min="1538" max="1538" width="17.125" style="123" customWidth="1"/>
    <col min="1539" max="1539" width="27.875" style="123" customWidth="1"/>
    <col min="1540" max="1540" width="16.375" style="123" customWidth="1"/>
    <col min="1541" max="1542" width="7.875" style="123" bestFit="1" customWidth="1"/>
    <col min="1543" max="1543" width="13.75" style="123" customWidth="1"/>
    <col min="1544" max="1792" width="7.75" style="123"/>
    <col min="1793" max="1793" width="4.375" style="123" customWidth="1"/>
    <col min="1794" max="1794" width="17.125" style="123" customWidth="1"/>
    <col min="1795" max="1795" width="27.875" style="123" customWidth="1"/>
    <col min="1796" max="1796" width="16.375" style="123" customWidth="1"/>
    <col min="1797" max="1798" width="7.875" style="123" bestFit="1" customWidth="1"/>
    <col min="1799" max="1799" width="13.75" style="123" customWidth="1"/>
    <col min="1800" max="2048" width="7.75" style="123"/>
    <col min="2049" max="2049" width="4.375" style="123" customWidth="1"/>
    <col min="2050" max="2050" width="17.125" style="123" customWidth="1"/>
    <col min="2051" max="2051" width="27.875" style="123" customWidth="1"/>
    <col min="2052" max="2052" width="16.375" style="123" customWidth="1"/>
    <col min="2053" max="2054" width="7.875" style="123" bestFit="1" customWidth="1"/>
    <col min="2055" max="2055" width="13.75" style="123" customWidth="1"/>
    <col min="2056" max="2304" width="7.75" style="123"/>
    <col min="2305" max="2305" width="4.375" style="123" customWidth="1"/>
    <col min="2306" max="2306" width="17.125" style="123" customWidth="1"/>
    <col min="2307" max="2307" width="27.875" style="123" customWidth="1"/>
    <col min="2308" max="2308" width="16.375" style="123" customWidth="1"/>
    <col min="2309" max="2310" width="7.875" style="123" bestFit="1" customWidth="1"/>
    <col min="2311" max="2311" width="13.75" style="123" customWidth="1"/>
    <col min="2312" max="2560" width="7.75" style="123"/>
    <col min="2561" max="2561" width="4.375" style="123" customWidth="1"/>
    <col min="2562" max="2562" width="17.125" style="123" customWidth="1"/>
    <col min="2563" max="2563" width="27.875" style="123" customWidth="1"/>
    <col min="2564" max="2564" width="16.375" style="123" customWidth="1"/>
    <col min="2565" max="2566" width="7.875" style="123" bestFit="1" customWidth="1"/>
    <col min="2567" max="2567" width="13.75" style="123" customWidth="1"/>
    <col min="2568" max="2816" width="7.75" style="123"/>
    <col min="2817" max="2817" width="4.375" style="123" customWidth="1"/>
    <col min="2818" max="2818" width="17.125" style="123" customWidth="1"/>
    <col min="2819" max="2819" width="27.875" style="123" customWidth="1"/>
    <col min="2820" max="2820" width="16.375" style="123" customWidth="1"/>
    <col min="2821" max="2822" width="7.875" style="123" bestFit="1" customWidth="1"/>
    <col min="2823" max="2823" width="13.75" style="123" customWidth="1"/>
    <col min="2824" max="3072" width="7.75" style="123"/>
    <col min="3073" max="3073" width="4.375" style="123" customWidth="1"/>
    <col min="3074" max="3074" width="17.125" style="123" customWidth="1"/>
    <col min="3075" max="3075" width="27.875" style="123" customWidth="1"/>
    <col min="3076" max="3076" width="16.375" style="123" customWidth="1"/>
    <col min="3077" max="3078" width="7.875" style="123" bestFit="1" customWidth="1"/>
    <col min="3079" max="3079" width="13.75" style="123" customWidth="1"/>
    <col min="3080" max="3328" width="7.75" style="123"/>
    <col min="3329" max="3329" width="4.375" style="123" customWidth="1"/>
    <col min="3330" max="3330" width="17.125" style="123" customWidth="1"/>
    <col min="3331" max="3331" width="27.875" style="123" customWidth="1"/>
    <col min="3332" max="3332" width="16.375" style="123" customWidth="1"/>
    <col min="3333" max="3334" width="7.875" style="123" bestFit="1" customWidth="1"/>
    <col min="3335" max="3335" width="13.75" style="123" customWidth="1"/>
    <col min="3336" max="3584" width="7.75" style="123"/>
    <col min="3585" max="3585" width="4.375" style="123" customWidth="1"/>
    <col min="3586" max="3586" width="17.125" style="123" customWidth="1"/>
    <col min="3587" max="3587" width="27.875" style="123" customWidth="1"/>
    <col min="3588" max="3588" width="16.375" style="123" customWidth="1"/>
    <col min="3589" max="3590" width="7.875" style="123" bestFit="1" customWidth="1"/>
    <col min="3591" max="3591" width="13.75" style="123" customWidth="1"/>
    <col min="3592" max="3840" width="7.75" style="123"/>
    <col min="3841" max="3841" width="4.375" style="123" customWidth="1"/>
    <col min="3842" max="3842" width="17.125" style="123" customWidth="1"/>
    <col min="3843" max="3843" width="27.875" style="123" customWidth="1"/>
    <col min="3844" max="3844" width="16.375" style="123" customWidth="1"/>
    <col min="3845" max="3846" width="7.875" style="123" bestFit="1" customWidth="1"/>
    <col min="3847" max="3847" width="13.75" style="123" customWidth="1"/>
    <col min="3848" max="4096" width="7.75" style="123"/>
    <col min="4097" max="4097" width="4.375" style="123" customWidth="1"/>
    <col min="4098" max="4098" width="17.125" style="123" customWidth="1"/>
    <col min="4099" max="4099" width="27.875" style="123" customWidth="1"/>
    <col min="4100" max="4100" width="16.375" style="123" customWidth="1"/>
    <col min="4101" max="4102" width="7.875" style="123" bestFit="1" customWidth="1"/>
    <col min="4103" max="4103" width="13.75" style="123" customWidth="1"/>
    <col min="4104" max="4352" width="7.75" style="123"/>
    <col min="4353" max="4353" width="4.375" style="123" customWidth="1"/>
    <col min="4354" max="4354" width="17.125" style="123" customWidth="1"/>
    <col min="4355" max="4355" width="27.875" style="123" customWidth="1"/>
    <col min="4356" max="4356" width="16.375" style="123" customWidth="1"/>
    <col min="4357" max="4358" width="7.875" style="123" bestFit="1" customWidth="1"/>
    <col min="4359" max="4359" width="13.75" style="123" customWidth="1"/>
    <col min="4360" max="4608" width="7.75" style="123"/>
    <col min="4609" max="4609" width="4.375" style="123" customWidth="1"/>
    <col min="4610" max="4610" width="17.125" style="123" customWidth="1"/>
    <col min="4611" max="4611" width="27.875" style="123" customWidth="1"/>
    <col min="4612" max="4612" width="16.375" style="123" customWidth="1"/>
    <col min="4613" max="4614" width="7.875" style="123" bestFit="1" customWidth="1"/>
    <col min="4615" max="4615" width="13.75" style="123" customWidth="1"/>
    <col min="4616" max="4864" width="7.75" style="123"/>
    <col min="4865" max="4865" width="4.375" style="123" customWidth="1"/>
    <col min="4866" max="4866" width="17.125" style="123" customWidth="1"/>
    <col min="4867" max="4867" width="27.875" style="123" customWidth="1"/>
    <col min="4868" max="4868" width="16.375" style="123" customWidth="1"/>
    <col min="4869" max="4870" width="7.875" style="123" bestFit="1" customWidth="1"/>
    <col min="4871" max="4871" width="13.75" style="123" customWidth="1"/>
    <col min="4872" max="5120" width="7.75" style="123"/>
    <col min="5121" max="5121" width="4.375" style="123" customWidth="1"/>
    <col min="5122" max="5122" width="17.125" style="123" customWidth="1"/>
    <col min="5123" max="5123" width="27.875" style="123" customWidth="1"/>
    <col min="5124" max="5124" width="16.375" style="123" customWidth="1"/>
    <col min="5125" max="5126" width="7.875" style="123" bestFit="1" customWidth="1"/>
    <col min="5127" max="5127" width="13.75" style="123" customWidth="1"/>
    <col min="5128" max="5376" width="7.75" style="123"/>
    <col min="5377" max="5377" width="4.375" style="123" customWidth="1"/>
    <col min="5378" max="5378" width="17.125" style="123" customWidth="1"/>
    <col min="5379" max="5379" width="27.875" style="123" customWidth="1"/>
    <col min="5380" max="5380" width="16.375" style="123" customWidth="1"/>
    <col min="5381" max="5382" width="7.875" style="123" bestFit="1" customWidth="1"/>
    <col min="5383" max="5383" width="13.75" style="123" customWidth="1"/>
    <col min="5384" max="5632" width="7.75" style="123"/>
    <col min="5633" max="5633" width="4.375" style="123" customWidth="1"/>
    <col min="5634" max="5634" width="17.125" style="123" customWidth="1"/>
    <col min="5635" max="5635" width="27.875" style="123" customWidth="1"/>
    <col min="5636" max="5636" width="16.375" style="123" customWidth="1"/>
    <col min="5637" max="5638" width="7.875" style="123" bestFit="1" customWidth="1"/>
    <col min="5639" max="5639" width="13.75" style="123" customWidth="1"/>
    <col min="5640" max="5888" width="7.75" style="123"/>
    <col min="5889" max="5889" width="4.375" style="123" customWidth="1"/>
    <col min="5890" max="5890" width="17.125" style="123" customWidth="1"/>
    <col min="5891" max="5891" width="27.875" style="123" customWidth="1"/>
    <col min="5892" max="5892" width="16.375" style="123" customWidth="1"/>
    <col min="5893" max="5894" width="7.875" style="123" bestFit="1" customWidth="1"/>
    <col min="5895" max="5895" width="13.75" style="123" customWidth="1"/>
    <col min="5896" max="6144" width="7.75" style="123"/>
    <col min="6145" max="6145" width="4.375" style="123" customWidth="1"/>
    <col min="6146" max="6146" width="17.125" style="123" customWidth="1"/>
    <col min="6147" max="6147" width="27.875" style="123" customWidth="1"/>
    <col min="6148" max="6148" width="16.375" style="123" customWidth="1"/>
    <col min="6149" max="6150" width="7.875" style="123" bestFit="1" customWidth="1"/>
    <col min="6151" max="6151" width="13.75" style="123" customWidth="1"/>
    <col min="6152" max="6400" width="7.75" style="123"/>
    <col min="6401" max="6401" width="4.375" style="123" customWidth="1"/>
    <col min="6402" max="6402" width="17.125" style="123" customWidth="1"/>
    <col min="6403" max="6403" width="27.875" style="123" customWidth="1"/>
    <col min="6404" max="6404" width="16.375" style="123" customWidth="1"/>
    <col min="6405" max="6406" width="7.875" style="123" bestFit="1" customWidth="1"/>
    <col min="6407" max="6407" width="13.75" style="123" customWidth="1"/>
    <col min="6408" max="6656" width="7.75" style="123"/>
    <col min="6657" max="6657" width="4.375" style="123" customWidth="1"/>
    <col min="6658" max="6658" width="17.125" style="123" customWidth="1"/>
    <col min="6659" max="6659" width="27.875" style="123" customWidth="1"/>
    <col min="6660" max="6660" width="16.375" style="123" customWidth="1"/>
    <col min="6661" max="6662" width="7.875" style="123" bestFit="1" customWidth="1"/>
    <col min="6663" max="6663" width="13.75" style="123" customWidth="1"/>
    <col min="6664" max="6912" width="7.75" style="123"/>
    <col min="6913" max="6913" width="4.375" style="123" customWidth="1"/>
    <col min="6914" max="6914" width="17.125" style="123" customWidth="1"/>
    <col min="6915" max="6915" width="27.875" style="123" customWidth="1"/>
    <col min="6916" max="6916" width="16.375" style="123" customWidth="1"/>
    <col min="6917" max="6918" width="7.875" style="123" bestFit="1" customWidth="1"/>
    <col min="6919" max="6919" width="13.75" style="123" customWidth="1"/>
    <col min="6920" max="7168" width="7.75" style="123"/>
    <col min="7169" max="7169" width="4.375" style="123" customWidth="1"/>
    <col min="7170" max="7170" width="17.125" style="123" customWidth="1"/>
    <col min="7171" max="7171" width="27.875" style="123" customWidth="1"/>
    <col min="7172" max="7172" width="16.375" style="123" customWidth="1"/>
    <col min="7173" max="7174" width="7.875" style="123" bestFit="1" customWidth="1"/>
    <col min="7175" max="7175" width="13.75" style="123" customWidth="1"/>
    <col min="7176" max="7424" width="7.75" style="123"/>
    <col min="7425" max="7425" width="4.375" style="123" customWidth="1"/>
    <col min="7426" max="7426" width="17.125" style="123" customWidth="1"/>
    <col min="7427" max="7427" width="27.875" style="123" customWidth="1"/>
    <col min="7428" max="7428" width="16.375" style="123" customWidth="1"/>
    <col min="7429" max="7430" width="7.875" style="123" bestFit="1" customWidth="1"/>
    <col min="7431" max="7431" width="13.75" style="123" customWidth="1"/>
    <col min="7432" max="7680" width="7.75" style="123"/>
    <col min="7681" max="7681" width="4.375" style="123" customWidth="1"/>
    <col min="7682" max="7682" width="17.125" style="123" customWidth="1"/>
    <col min="7683" max="7683" width="27.875" style="123" customWidth="1"/>
    <col min="7684" max="7684" width="16.375" style="123" customWidth="1"/>
    <col min="7685" max="7686" width="7.875" style="123" bestFit="1" customWidth="1"/>
    <col min="7687" max="7687" width="13.75" style="123" customWidth="1"/>
    <col min="7688" max="7936" width="7.75" style="123"/>
    <col min="7937" max="7937" width="4.375" style="123" customWidth="1"/>
    <col min="7938" max="7938" width="17.125" style="123" customWidth="1"/>
    <col min="7939" max="7939" width="27.875" style="123" customWidth="1"/>
    <col min="7940" max="7940" width="16.375" style="123" customWidth="1"/>
    <col min="7941" max="7942" width="7.875" style="123" bestFit="1" customWidth="1"/>
    <col min="7943" max="7943" width="13.75" style="123" customWidth="1"/>
    <col min="7944" max="8192" width="7.75" style="123"/>
    <col min="8193" max="8193" width="4.375" style="123" customWidth="1"/>
    <col min="8194" max="8194" width="17.125" style="123" customWidth="1"/>
    <col min="8195" max="8195" width="27.875" style="123" customWidth="1"/>
    <col min="8196" max="8196" width="16.375" style="123" customWidth="1"/>
    <col min="8197" max="8198" width="7.875" style="123" bestFit="1" customWidth="1"/>
    <col min="8199" max="8199" width="13.75" style="123" customWidth="1"/>
    <col min="8200" max="8448" width="7.75" style="123"/>
    <col min="8449" max="8449" width="4.375" style="123" customWidth="1"/>
    <col min="8450" max="8450" width="17.125" style="123" customWidth="1"/>
    <col min="8451" max="8451" width="27.875" style="123" customWidth="1"/>
    <col min="8452" max="8452" width="16.375" style="123" customWidth="1"/>
    <col min="8453" max="8454" width="7.875" style="123" bestFit="1" customWidth="1"/>
    <col min="8455" max="8455" width="13.75" style="123" customWidth="1"/>
    <col min="8456" max="8704" width="7.75" style="123"/>
    <col min="8705" max="8705" width="4.375" style="123" customWidth="1"/>
    <col min="8706" max="8706" width="17.125" style="123" customWidth="1"/>
    <col min="8707" max="8707" width="27.875" style="123" customWidth="1"/>
    <col min="8708" max="8708" width="16.375" style="123" customWidth="1"/>
    <col min="8709" max="8710" width="7.875" style="123" bestFit="1" customWidth="1"/>
    <col min="8711" max="8711" width="13.75" style="123" customWidth="1"/>
    <col min="8712" max="8960" width="7.75" style="123"/>
    <col min="8961" max="8961" width="4.375" style="123" customWidth="1"/>
    <col min="8962" max="8962" width="17.125" style="123" customWidth="1"/>
    <col min="8963" max="8963" width="27.875" style="123" customWidth="1"/>
    <col min="8964" max="8964" width="16.375" style="123" customWidth="1"/>
    <col min="8965" max="8966" width="7.875" style="123" bestFit="1" customWidth="1"/>
    <col min="8967" max="8967" width="13.75" style="123" customWidth="1"/>
    <col min="8968" max="9216" width="7.75" style="123"/>
    <col min="9217" max="9217" width="4.375" style="123" customWidth="1"/>
    <col min="9218" max="9218" width="17.125" style="123" customWidth="1"/>
    <col min="9219" max="9219" width="27.875" style="123" customWidth="1"/>
    <col min="9220" max="9220" width="16.375" style="123" customWidth="1"/>
    <col min="9221" max="9222" width="7.875" style="123" bestFit="1" customWidth="1"/>
    <col min="9223" max="9223" width="13.75" style="123" customWidth="1"/>
    <col min="9224" max="9472" width="7.75" style="123"/>
    <col min="9473" max="9473" width="4.375" style="123" customWidth="1"/>
    <col min="9474" max="9474" width="17.125" style="123" customWidth="1"/>
    <col min="9475" max="9475" width="27.875" style="123" customWidth="1"/>
    <col min="9476" max="9476" width="16.375" style="123" customWidth="1"/>
    <col min="9477" max="9478" width="7.875" style="123" bestFit="1" customWidth="1"/>
    <col min="9479" max="9479" width="13.75" style="123" customWidth="1"/>
    <col min="9480" max="9728" width="7.75" style="123"/>
    <col min="9729" max="9729" width="4.375" style="123" customWidth="1"/>
    <col min="9730" max="9730" width="17.125" style="123" customWidth="1"/>
    <col min="9731" max="9731" width="27.875" style="123" customWidth="1"/>
    <col min="9732" max="9732" width="16.375" style="123" customWidth="1"/>
    <col min="9733" max="9734" width="7.875" style="123" bestFit="1" customWidth="1"/>
    <col min="9735" max="9735" width="13.75" style="123" customWidth="1"/>
    <col min="9736" max="9984" width="7.75" style="123"/>
    <col min="9985" max="9985" width="4.375" style="123" customWidth="1"/>
    <col min="9986" max="9986" width="17.125" style="123" customWidth="1"/>
    <col min="9987" max="9987" width="27.875" style="123" customWidth="1"/>
    <col min="9988" max="9988" width="16.375" style="123" customWidth="1"/>
    <col min="9989" max="9990" width="7.875" style="123" bestFit="1" customWidth="1"/>
    <col min="9991" max="9991" width="13.75" style="123" customWidth="1"/>
    <col min="9992" max="10240" width="7.75" style="123"/>
    <col min="10241" max="10241" width="4.375" style="123" customWidth="1"/>
    <col min="10242" max="10242" width="17.125" style="123" customWidth="1"/>
    <col min="10243" max="10243" width="27.875" style="123" customWidth="1"/>
    <col min="10244" max="10244" width="16.375" style="123" customWidth="1"/>
    <col min="10245" max="10246" width="7.875" style="123" bestFit="1" customWidth="1"/>
    <col min="10247" max="10247" width="13.75" style="123" customWidth="1"/>
    <col min="10248" max="10496" width="7.75" style="123"/>
    <col min="10497" max="10497" width="4.375" style="123" customWidth="1"/>
    <col min="10498" max="10498" width="17.125" style="123" customWidth="1"/>
    <col min="10499" max="10499" width="27.875" style="123" customWidth="1"/>
    <col min="10500" max="10500" width="16.375" style="123" customWidth="1"/>
    <col min="10501" max="10502" width="7.875" style="123" bestFit="1" customWidth="1"/>
    <col min="10503" max="10503" width="13.75" style="123" customWidth="1"/>
    <col min="10504" max="10752" width="7.75" style="123"/>
    <col min="10753" max="10753" width="4.375" style="123" customWidth="1"/>
    <col min="10754" max="10754" width="17.125" style="123" customWidth="1"/>
    <col min="10755" max="10755" width="27.875" style="123" customWidth="1"/>
    <col min="10756" max="10756" width="16.375" style="123" customWidth="1"/>
    <col min="10757" max="10758" width="7.875" style="123" bestFit="1" customWidth="1"/>
    <col min="10759" max="10759" width="13.75" style="123" customWidth="1"/>
    <col min="10760" max="11008" width="7.75" style="123"/>
    <col min="11009" max="11009" width="4.375" style="123" customWidth="1"/>
    <col min="11010" max="11010" width="17.125" style="123" customWidth="1"/>
    <col min="11011" max="11011" width="27.875" style="123" customWidth="1"/>
    <col min="11012" max="11012" width="16.375" style="123" customWidth="1"/>
    <col min="11013" max="11014" width="7.875" style="123" bestFit="1" customWidth="1"/>
    <col min="11015" max="11015" width="13.75" style="123" customWidth="1"/>
    <col min="11016" max="11264" width="7.75" style="123"/>
    <col min="11265" max="11265" width="4.375" style="123" customWidth="1"/>
    <col min="11266" max="11266" width="17.125" style="123" customWidth="1"/>
    <col min="11267" max="11267" width="27.875" style="123" customWidth="1"/>
    <col min="11268" max="11268" width="16.375" style="123" customWidth="1"/>
    <col min="11269" max="11270" width="7.875" style="123" bestFit="1" customWidth="1"/>
    <col min="11271" max="11271" width="13.75" style="123" customWidth="1"/>
    <col min="11272" max="11520" width="7.75" style="123"/>
    <col min="11521" max="11521" width="4.375" style="123" customWidth="1"/>
    <col min="11522" max="11522" width="17.125" style="123" customWidth="1"/>
    <col min="11523" max="11523" width="27.875" style="123" customWidth="1"/>
    <col min="11524" max="11524" width="16.375" style="123" customWidth="1"/>
    <col min="11525" max="11526" width="7.875" style="123" bestFit="1" customWidth="1"/>
    <col min="11527" max="11527" width="13.75" style="123" customWidth="1"/>
    <col min="11528" max="11776" width="7.75" style="123"/>
    <col min="11777" max="11777" width="4.375" style="123" customWidth="1"/>
    <col min="11778" max="11778" width="17.125" style="123" customWidth="1"/>
    <col min="11779" max="11779" width="27.875" style="123" customWidth="1"/>
    <col min="11780" max="11780" width="16.375" style="123" customWidth="1"/>
    <col min="11781" max="11782" width="7.875" style="123" bestFit="1" customWidth="1"/>
    <col min="11783" max="11783" width="13.75" style="123" customWidth="1"/>
    <col min="11784" max="12032" width="7.75" style="123"/>
    <col min="12033" max="12033" width="4.375" style="123" customWidth="1"/>
    <col min="12034" max="12034" width="17.125" style="123" customWidth="1"/>
    <col min="12035" max="12035" width="27.875" style="123" customWidth="1"/>
    <col min="12036" max="12036" width="16.375" style="123" customWidth="1"/>
    <col min="12037" max="12038" width="7.875" style="123" bestFit="1" customWidth="1"/>
    <col min="12039" max="12039" width="13.75" style="123" customWidth="1"/>
    <col min="12040" max="12288" width="7.75" style="123"/>
    <col min="12289" max="12289" width="4.375" style="123" customWidth="1"/>
    <col min="12290" max="12290" width="17.125" style="123" customWidth="1"/>
    <col min="12291" max="12291" width="27.875" style="123" customWidth="1"/>
    <col min="12292" max="12292" width="16.375" style="123" customWidth="1"/>
    <col min="12293" max="12294" width="7.875" style="123" bestFit="1" customWidth="1"/>
    <col min="12295" max="12295" width="13.75" style="123" customWidth="1"/>
    <col min="12296" max="12544" width="7.75" style="123"/>
    <col min="12545" max="12545" width="4.375" style="123" customWidth="1"/>
    <col min="12546" max="12546" width="17.125" style="123" customWidth="1"/>
    <col min="12547" max="12547" width="27.875" style="123" customWidth="1"/>
    <col min="12548" max="12548" width="16.375" style="123" customWidth="1"/>
    <col min="12549" max="12550" width="7.875" style="123" bestFit="1" customWidth="1"/>
    <col min="12551" max="12551" width="13.75" style="123" customWidth="1"/>
    <col min="12552" max="12800" width="7.75" style="123"/>
    <col min="12801" max="12801" width="4.375" style="123" customWidth="1"/>
    <col min="12802" max="12802" width="17.125" style="123" customWidth="1"/>
    <col min="12803" max="12803" width="27.875" style="123" customWidth="1"/>
    <col min="12804" max="12804" width="16.375" style="123" customWidth="1"/>
    <col min="12805" max="12806" width="7.875" style="123" bestFit="1" customWidth="1"/>
    <col min="12807" max="12807" width="13.75" style="123" customWidth="1"/>
    <col min="12808" max="13056" width="7.75" style="123"/>
    <col min="13057" max="13057" width="4.375" style="123" customWidth="1"/>
    <col min="13058" max="13058" width="17.125" style="123" customWidth="1"/>
    <col min="13059" max="13059" width="27.875" style="123" customWidth="1"/>
    <col min="13060" max="13060" width="16.375" style="123" customWidth="1"/>
    <col min="13061" max="13062" width="7.875" style="123" bestFit="1" customWidth="1"/>
    <col min="13063" max="13063" width="13.75" style="123" customWidth="1"/>
    <col min="13064" max="13312" width="7.75" style="123"/>
    <col min="13313" max="13313" width="4.375" style="123" customWidth="1"/>
    <col min="13314" max="13314" width="17.125" style="123" customWidth="1"/>
    <col min="13315" max="13315" width="27.875" style="123" customWidth="1"/>
    <col min="13316" max="13316" width="16.375" style="123" customWidth="1"/>
    <col min="13317" max="13318" width="7.875" style="123" bestFit="1" customWidth="1"/>
    <col min="13319" max="13319" width="13.75" style="123" customWidth="1"/>
    <col min="13320" max="13568" width="7.75" style="123"/>
    <col min="13569" max="13569" width="4.375" style="123" customWidth="1"/>
    <col min="13570" max="13570" width="17.125" style="123" customWidth="1"/>
    <col min="13571" max="13571" width="27.875" style="123" customWidth="1"/>
    <col min="13572" max="13572" width="16.375" style="123" customWidth="1"/>
    <col min="13573" max="13574" width="7.875" style="123" bestFit="1" customWidth="1"/>
    <col min="13575" max="13575" width="13.75" style="123" customWidth="1"/>
    <col min="13576" max="13824" width="7.75" style="123"/>
    <col min="13825" max="13825" width="4.375" style="123" customWidth="1"/>
    <col min="13826" max="13826" width="17.125" style="123" customWidth="1"/>
    <col min="13827" max="13827" width="27.875" style="123" customWidth="1"/>
    <col min="13828" max="13828" width="16.375" style="123" customWidth="1"/>
    <col min="13829" max="13830" width="7.875" style="123" bestFit="1" customWidth="1"/>
    <col min="13831" max="13831" width="13.75" style="123" customWidth="1"/>
    <col min="13832" max="14080" width="7.75" style="123"/>
    <col min="14081" max="14081" width="4.375" style="123" customWidth="1"/>
    <col min="14082" max="14082" width="17.125" style="123" customWidth="1"/>
    <col min="14083" max="14083" width="27.875" style="123" customWidth="1"/>
    <col min="14084" max="14084" width="16.375" style="123" customWidth="1"/>
    <col min="14085" max="14086" width="7.875" style="123" bestFit="1" customWidth="1"/>
    <col min="14087" max="14087" width="13.75" style="123" customWidth="1"/>
    <col min="14088" max="14336" width="7.75" style="123"/>
    <col min="14337" max="14337" width="4.375" style="123" customWidth="1"/>
    <col min="14338" max="14338" width="17.125" style="123" customWidth="1"/>
    <col min="14339" max="14339" width="27.875" style="123" customWidth="1"/>
    <col min="14340" max="14340" width="16.375" style="123" customWidth="1"/>
    <col min="14341" max="14342" width="7.875" style="123" bestFit="1" customWidth="1"/>
    <col min="14343" max="14343" width="13.75" style="123" customWidth="1"/>
    <col min="14344" max="14592" width="7.75" style="123"/>
    <col min="14593" max="14593" width="4.375" style="123" customWidth="1"/>
    <col min="14594" max="14594" width="17.125" style="123" customWidth="1"/>
    <col min="14595" max="14595" width="27.875" style="123" customWidth="1"/>
    <col min="14596" max="14596" width="16.375" style="123" customWidth="1"/>
    <col min="14597" max="14598" width="7.875" style="123" bestFit="1" customWidth="1"/>
    <col min="14599" max="14599" width="13.75" style="123" customWidth="1"/>
    <col min="14600" max="14848" width="7.75" style="123"/>
    <col min="14849" max="14849" width="4.375" style="123" customWidth="1"/>
    <col min="14850" max="14850" width="17.125" style="123" customWidth="1"/>
    <col min="14851" max="14851" width="27.875" style="123" customWidth="1"/>
    <col min="14852" max="14852" width="16.375" style="123" customWidth="1"/>
    <col min="14853" max="14854" width="7.875" style="123" bestFit="1" customWidth="1"/>
    <col min="14855" max="14855" width="13.75" style="123" customWidth="1"/>
    <col min="14856" max="15104" width="7.75" style="123"/>
    <col min="15105" max="15105" width="4.375" style="123" customWidth="1"/>
    <col min="15106" max="15106" width="17.125" style="123" customWidth="1"/>
    <col min="15107" max="15107" width="27.875" style="123" customWidth="1"/>
    <col min="15108" max="15108" width="16.375" style="123" customWidth="1"/>
    <col min="15109" max="15110" width="7.875" style="123" bestFit="1" customWidth="1"/>
    <col min="15111" max="15111" width="13.75" style="123" customWidth="1"/>
    <col min="15112" max="15360" width="7.75" style="123"/>
    <col min="15361" max="15361" width="4.375" style="123" customWidth="1"/>
    <col min="15362" max="15362" width="17.125" style="123" customWidth="1"/>
    <col min="15363" max="15363" width="27.875" style="123" customWidth="1"/>
    <col min="15364" max="15364" width="16.375" style="123" customWidth="1"/>
    <col min="15365" max="15366" width="7.875" style="123" bestFit="1" customWidth="1"/>
    <col min="15367" max="15367" width="13.75" style="123" customWidth="1"/>
    <col min="15368" max="15616" width="7.75" style="123"/>
    <col min="15617" max="15617" width="4.375" style="123" customWidth="1"/>
    <col min="15618" max="15618" width="17.125" style="123" customWidth="1"/>
    <col min="15619" max="15619" width="27.875" style="123" customWidth="1"/>
    <col min="15620" max="15620" width="16.375" style="123" customWidth="1"/>
    <col min="15621" max="15622" width="7.875" style="123" bestFit="1" customWidth="1"/>
    <col min="15623" max="15623" width="13.75" style="123" customWidth="1"/>
    <col min="15624" max="15872" width="7.75" style="123"/>
    <col min="15873" max="15873" width="4.375" style="123" customWidth="1"/>
    <col min="15874" max="15874" width="17.125" style="123" customWidth="1"/>
    <col min="15875" max="15875" width="27.875" style="123" customWidth="1"/>
    <col min="15876" max="15876" width="16.375" style="123" customWidth="1"/>
    <col min="15877" max="15878" width="7.875" style="123" bestFit="1" customWidth="1"/>
    <col min="15879" max="15879" width="13.75" style="123" customWidth="1"/>
    <col min="15880" max="16128" width="7.75" style="123"/>
    <col min="16129" max="16129" width="4.375" style="123" customWidth="1"/>
    <col min="16130" max="16130" width="17.125" style="123" customWidth="1"/>
    <col min="16131" max="16131" width="27.875" style="123" customWidth="1"/>
    <col min="16132" max="16132" width="16.375" style="123" customWidth="1"/>
    <col min="16133" max="16134" width="7.875" style="123" bestFit="1" customWidth="1"/>
    <col min="16135" max="16135" width="13.75" style="123" customWidth="1"/>
    <col min="16136" max="16384" width="7.75" style="123"/>
  </cols>
  <sheetData>
    <row r="1" spans="1:7" ht="24.95" customHeight="1" thickBot="1" x14ac:dyDescent="0.2">
      <c r="A1" s="1079" t="s">
        <v>249</v>
      </c>
      <c r="B1" s="1079"/>
      <c r="C1" s="1079"/>
      <c r="D1" s="1079"/>
      <c r="E1" s="1079"/>
      <c r="F1" s="1079"/>
      <c r="G1" s="1079"/>
    </row>
    <row r="2" spans="1:7" ht="33" customHeight="1" x14ac:dyDescent="0.15">
      <c r="A2" s="1080" t="s">
        <v>219</v>
      </c>
      <c r="B2" s="1081"/>
      <c r="C2" s="1082"/>
      <c r="D2" s="1083"/>
      <c r="E2" s="1083"/>
      <c r="F2" s="1083"/>
      <c r="G2" s="1084"/>
    </row>
    <row r="3" spans="1:7" ht="33" customHeight="1" x14ac:dyDescent="0.15">
      <c r="A3" s="1085" t="s">
        <v>0</v>
      </c>
      <c r="B3" s="1086"/>
      <c r="C3" s="1087"/>
      <c r="D3" s="1088"/>
      <c r="E3" s="1088"/>
      <c r="F3" s="1088"/>
      <c r="G3" s="1089"/>
    </row>
    <row r="4" spans="1:7" ht="33" customHeight="1" thickBot="1" x14ac:dyDescent="0.2">
      <c r="A4" s="1073" t="s">
        <v>220</v>
      </c>
      <c r="B4" s="1074"/>
      <c r="C4" s="124"/>
      <c r="D4" s="1075" t="s">
        <v>221</v>
      </c>
      <c r="E4" s="1076"/>
      <c r="F4" s="1077"/>
      <c r="G4" s="1078"/>
    </row>
    <row r="5" spans="1:7" ht="13.9" customHeight="1" thickBot="1" x14ac:dyDescent="0.2">
      <c r="F5" s="123" t="s">
        <v>16</v>
      </c>
    </row>
    <row r="6" spans="1:7" ht="28.5" x14ac:dyDescent="0.15">
      <c r="A6" s="1097" t="s">
        <v>222</v>
      </c>
      <c r="B6" s="1098"/>
      <c r="C6" s="1098"/>
      <c r="D6" s="1101" t="s">
        <v>223</v>
      </c>
      <c r="E6" s="125" t="s">
        <v>224</v>
      </c>
      <c r="F6" s="125" t="s">
        <v>225</v>
      </c>
      <c r="G6" s="1103" t="s">
        <v>226</v>
      </c>
    </row>
    <row r="7" spans="1:7" ht="27" customHeight="1" thickBot="1" x14ac:dyDescent="0.2">
      <c r="A7" s="1099"/>
      <c r="B7" s="1100"/>
      <c r="C7" s="1100"/>
      <c r="D7" s="1102"/>
      <c r="E7" s="126" t="s">
        <v>227</v>
      </c>
      <c r="F7" s="127" t="s">
        <v>227</v>
      </c>
      <c r="G7" s="1104"/>
    </row>
    <row r="8" spans="1:7" ht="61.9" customHeight="1" thickTop="1" x14ac:dyDescent="0.15">
      <c r="A8" s="1105" t="s">
        <v>228</v>
      </c>
      <c r="B8" s="1108" t="s">
        <v>250</v>
      </c>
      <c r="C8" s="1109"/>
      <c r="D8" s="128" t="s">
        <v>230</v>
      </c>
      <c r="E8" s="129"/>
      <c r="F8" s="130"/>
      <c r="G8" s="131"/>
    </row>
    <row r="9" spans="1:7" ht="61.9" customHeight="1" x14ac:dyDescent="0.15">
      <c r="A9" s="1106"/>
      <c r="B9" s="1110" t="s">
        <v>231</v>
      </c>
      <c r="C9" s="1111"/>
      <c r="D9" s="132" t="s">
        <v>1063</v>
      </c>
      <c r="E9" s="133"/>
      <c r="F9" s="134"/>
      <c r="G9" s="135"/>
    </row>
    <row r="10" spans="1:7" ht="61.9" customHeight="1" thickBot="1" x14ac:dyDescent="0.2">
      <c r="A10" s="1107"/>
      <c r="B10" s="1090" t="s">
        <v>232</v>
      </c>
      <c r="C10" s="1112"/>
      <c r="D10" s="136" t="s">
        <v>1064</v>
      </c>
      <c r="E10" s="137"/>
      <c r="F10" s="138"/>
      <c r="G10" s="139"/>
    </row>
    <row r="11" spans="1:7" ht="61.9" customHeight="1" thickBot="1" x14ac:dyDescent="0.2">
      <c r="A11" s="140">
        <f>ROW()-10</f>
        <v>1</v>
      </c>
      <c r="B11" s="1090" t="s">
        <v>239</v>
      </c>
      <c r="C11" s="1090"/>
      <c r="D11" s="136" t="s">
        <v>1065</v>
      </c>
      <c r="E11" s="137"/>
      <c r="F11" s="138"/>
      <c r="G11" s="139"/>
    </row>
    <row r="12" spans="1:7" s="116" customFormat="1" ht="133.5" customHeight="1" thickBot="1" x14ac:dyDescent="0.2">
      <c r="A12" s="122" t="s">
        <v>15</v>
      </c>
      <c r="B12" s="1091" t="s">
        <v>1084</v>
      </c>
      <c r="C12" s="1092"/>
      <c r="D12" s="1092"/>
      <c r="E12" s="1092"/>
      <c r="F12" s="1092"/>
      <c r="G12" s="1093"/>
    </row>
    <row r="13" spans="1:7" s="80" customFormat="1" ht="112.5" customHeight="1" thickBot="1" x14ac:dyDescent="0.2">
      <c r="A13" s="1094" t="s">
        <v>248</v>
      </c>
      <c r="B13" s="1095"/>
      <c r="C13" s="1095"/>
      <c r="D13" s="1095"/>
      <c r="E13" s="1095"/>
      <c r="F13" s="1095"/>
      <c r="G13" s="1096"/>
    </row>
  </sheetData>
  <mergeCells count="18">
    <mergeCell ref="B11:C11"/>
    <mergeCell ref="B12:G12"/>
    <mergeCell ref="A13:G13"/>
    <mergeCell ref="A6:C7"/>
    <mergeCell ref="D6:D7"/>
    <mergeCell ref="G6:G7"/>
    <mergeCell ref="A8:A10"/>
    <mergeCell ref="B8:C8"/>
    <mergeCell ref="B9:C9"/>
    <mergeCell ref="B10:C10"/>
    <mergeCell ref="A4:B4"/>
    <mergeCell ref="D4:E4"/>
    <mergeCell ref="F4:G4"/>
    <mergeCell ref="A1:G1"/>
    <mergeCell ref="A2:B2"/>
    <mergeCell ref="C2:G2"/>
    <mergeCell ref="A3:B3"/>
    <mergeCell ref="C3:G3"/>
  </mergeCells>
  <phoneticPr fontId="1"/>
  <dataValidations count="1">
    <dataValidation allowBlank="1" showInputMessage="1" showErrorMessage="1" sqref="F4:G4 JB4:JC4 SX4:SY4 ACT4:ACU4 AMP4:AMQ4 AWL4:AWM4 BGH4:BGI4 BQD4:BQE4 BZZ4:CAA4 CJV4:CJW4 CTR4:CTS4 DDN4:DDO4 DNJ4:DNK4 DXF4:DXG4 EHB4:EHC4 EQX4:EQY4 FAT4:FAU4 FKP4:FKQ4 FUL4:FUM4 GEH4:GEI4 GOD4:GOE4 GXZ4:GYA4 HHV4:HHW4 HRR4:HRS4 IBN4:IBO4 ILJ4:ILK4 IVF4:IVG4 JFB4:JFC4 JOX4:JOY4 JYT4:JYU4 KIP4:KIQ4 KSL4:KSM4 LCH4:LCI4 LMD4:LME4 LVZ4:LWA4 MFV4:MFW4 MPR4:MPS4 MZN4:MZO4 NJJ4:NJK4 NTF4:NTG4 ODB4:ODC4 OMX4:OMY4 OWT4:OWU4 PGP4:PGQ4 PQL4:PQM4 QAH4:QAI4 QKD4:QKE4 QTZ4:QUA4 RDV4:RDW4 RNR4:RNS4 RXN4:RXO4 SHJ4:SHK4 SRF4:SRG4 TBB4:TBC4 TKX4:TKY4 TUT4:TUU4 UEP4:UEQ4 UOL4:UOM4 UYH4:UYI4 VID4:VIE4 VRZ4:VSA4 WBV4:WBW4 WLR4:WLS4 WVN4:WVO4 F65540:G65540 JB65540:JC65540 SX65540:SY65540 ACT65540:ACU65540 AMP65540:AMQ65540 AWL65540:AWM65540 BGH65540:BGI65540 BQD65540:BQE65540 BZZ65540:CAA65540 CJV65540:CJW65540 CTR65540:CTS65540 DDN65540:DDO65540 DNJ65540:DNK65540 DXF65540:DXG65540 EHB65540:EHC65540 EQX65540:EQY65540 FAT65540:FAU65540 FKP65540:FKQ65540 FUL65540:FUM65540 GEH65540:GEI65540 GOD65540:GOE65540 GXZ65540:GYA65540 HHV65540:HHW65540 HRR65540:HRS65540 IBN65540:IBO65540 ILJ65540:ILK65540 IVF65540:IVG65540 JFB65540:JFC65540 JOX65540:JOY65540 JYT65540:JYU65540 KIP65540:KIQ65540 KSL65540:KSM65540 LCH65540:LCI65540 LMD65540:LME65540 LVZ65540:LWA65540 MFV65540:MFW65540 MPR65540:MPS65540 MZN65540:MZO65540 NJJ65540:NJK65540 NTF65540:NTG65540 ODB65540:ODC65540 OMX65540:OMY65540 OWT65540:OWU65540 PGP65540:PGQ65540 PQL65540:PQM65540 QAH65540:QAI65540 QKD65540:QKE65540 QTZ65540:QUA65540 RDV65540:RDW65540 RNR65540:RNS65540 RXN65540:RXO65540 SHJ65540:SHK65540 SRF65540:SRG65540 TBB65540:TBC65540 TKX65540:TKY65540 TUT65540:TUU65540 UEP65540:UEQ65540 UOL65540:UOM65540 UYH65540:UYI65540 VID65540:VIE65540 VRZ65540:VSA65540 WBV65540:WBW65540 WLR65540:WLS65540 WVN65540:WVO65540 F131076:G131076 JB131076:JC131076 SX131076:SY131076 ACT131076:ACU131076 AMP131076:AMQ131076 AWL131076:AWM131076 BGH131076:BGI131076 BQD131076:BQE131076 BZZ131076:CAA131076 CJV131076:CJW131076 CTR131076:CTS131076 DDN131076:DDO131076 DNJ131076:DNK131076 DXF131076:DXG131076 EHB131076:EHC131076 EQX131076:EQY131076 FAT131076:FAU131076 FKP131076:FKQ131076 FUL131076:FUM131076 GEH131076:GEI131076 GOD131076:GOE131076 GXZ131076:GYA131076 HHV131076:HHW131076 HRR131076:HRS131076 IBN131076:IBO131076 ILJ131076:ILK131076 IVF131076:IVG131076 JFB131076:JFC131076 JOX131076:JOY131076 JYT131076:JYU131076 KIP131076:KIQ131076 KSL131076:KSM131076 LCH131076:LCI131076 LMD131076:LME131076 LVZ131076:LWA131076 MFV131076:MFW131076 MPR131076:MPS131076 MZN131076:MZO131076 NJJ131076:NJK131076 NTF131076:NTG131076 ODB131076:ODC131076 OMX131076:OMY131076 OWT131076:OWU131076 PGP131076:PGQ131076 PQL131076:PQM131076 QAH131076:QAI131076 QKD131076:QKE131076 QTZ131076:QUA131076 RDV131076:RDW131076 RNR131076:RNS131076 RXN131076:RXO131076 SHJ131076:SHK131076 SRF131076:SRG131076 TBB131076:TBC131076 TKX131076:TKY131076 TUT131076:TUU131076 UEP131076:UEQ131076 UOL131076:UOM131076 UYH131076:UYI131076 VID131076:VIE131076 VRZ131076:VSA131076 WBV131076:WBW131076 WLR131076:WLS131076 WVN131076:WVO131076 F196612:G196612 JB196612:JC196612 SX196612:SY196612 ACT196612:ACU196612 AMP196612:AMQ196612 AWL196612:AWM196612 BGH196612:BGI196612 BQD196612:BQE196612 BZZ196612:CAA196612 CJV196612:CJW196612 CTR196612:CTS196612 DDN196612:DDO196612 DNJ196612:DNK196612 DXF196612:DXG196612 EHB196612:EHC196612 EQX196612:EQY196612 FAT196612:FAU196612 FKP196612:FKQ196612 FUL196612:FUM196612 GEH196612:GEI196612 GOD196612:GOE196612 GXZ196612:GYA196612 HHV196612:HHW196612 HRR196612:HRS196612 IBN196612:IBO196612 ILJ196612:ILK196612 IVF196612:IVG196612 JFB196612:JFC196612 JOX196612:JOY196612 JYT196612:JYU196612 KIP196612:KIQ196612 KSL196612:KSM196612 LCH196612:LCI196612 LMD196612:LME196612 LVZ196612:LWA196612 MFV196612:MFW196612 MPR196612:MPS196612 MZN196612:MZO196612 NJJ196612:NJK196612 NTF196612:NTG196612 ODB196612:ODC196612 OMX196612:OMY196612 OWT196612:OWU196612 PGP196612:PGQ196612 PQL196612:PQM196612 QAH196612:QAI196612 QKD196612:QKE196612 QTZ196612:QUA196612 RDV196612:RDW196612 RNR196612:RNS196612 RXN196612:RXO196612 SHJ196612:SHK196612 SRF196612:SRG196612 TBB196612:TBC196612 TKX196612:TKY196612 TUT196612:TUU196612 UEP196612:UEQ196612 UOL196612:UOM196612 UYH196612:UYI196612 VID196612:VIE196612 VRZ196612:VSA196612 WBV196612:WBW196612 WLR196612:WLS196612 WVN196612:WVO196612 F262148:G262148 JB262148:JC262148 SX262148:SY262148 ACT262148:ACU262148 AMP262148:AMQ262148 AWL262148:AWM262148 BGH262148:BGI262148 BQD262148:BQE262148 BZZ262148:CAA262148 CJV262148:CJW262148 CTR262148:CTS262148 DDN262148:DDO262148 DNJ262148:DNK262148 DXF262148:DXG262148 EHB262148:EHC262148 EQX262148:EQY262148 FAT262148:FAU262148 FKP262148:FKQ262148 FUL262148:FUM262148 GEH262148:GEI262148 GOD262148:GOE262148 GXZ262148:GYA262148 HHV262148:HHW262148 HRR262148:HRS262148 IBN262148:IBO262148 ILJ262148:ILK262148 IVF262148:IVG262148 JFB262148:JFC262148 JOX262148:JOY262148 JYT262148:JYU262148 KIP262148:KIQ262148 KSL262148:KSM262148 LCH262148:LCI262148 LMD262148:LME262148 LVZ262148:LWA262148 MFV262148:MFW262148 MPR262148:MPS262148 MZN262148:MZO262148 NJJ262148:NJK262148 NTF262148:NTG262148 ODB262148:ODC262148 OMX262148:OMY262148 OWT262148:OWU262148 PGP262148:PGQ262148 PQL262148:PQM262148 QAH262148:QAI262148 QKD262148:QKE262148 QTZ262148:QUA262148 RDV262148:RDW262148 RNR262148:RNS262148 RXN262148:RXO262148 SHJ262148:SHK262148 SRF262148:SRG262148 TBB262148:TBC262148 TKX262148:TKY262148 TUT262148:TUU262148 UEP262148:UEQ262148 UOL262148:UOM262148 UYH262148:UYI262148 VID262148:VIE262148 VRZ262148:VSA262148 WBV262148:WBW262148 WLR262148:WLS262148 WVN262148:WVO262148 F327684:G327684 JB327684:JC327684 SX327684:SY327684 ACT327684:ACU327684 AMP327684:AMQ327684 AWL327684:AWM327684 BGH327684:BGI327684 BQD327684:BQE327684 BZZ327684:CAA327684 CJV327684:CJW327684 CTR327684:CTS327684 DDN327684:DDO327684 DNJ327684:DNK327684 DXF327684:DXG327684 EHB327684:EHC327684 EQX327684:EQY327684 FAT327684:FAU327684 FKP327684:FKQ327684 FUL327684:FUM327684 GEH327684:GEI327684 GOD327684:GOE327684 GXZ327684:GYA327684 HHV327684:HHW327684 HRR327684:HRS327684 IBN327684:IBO327684 ILJ327684:ILK327684 IVF327684:IVG327684 JFB327684:JFC327684 JOX327684:JOY327684 JYT327684:JYU327684 KIP327684:KIQ327684 KSL327684:KSM327684 LCH327684:LCI327684 LMD327684:LME327684 LVZ327684:LWA327684 MFV327684:MFW327684 MPR327684:MPS327684 MZN327684:MZO327684 NJJ327684:NJK327684 NTF327684:NTG327684 ODB327684:ODC327684 OMX327684:OMY327684 OWT327684:OWU327684 PGP327684:PGQ327684 PQL327684:PQM327684 QAH327684:QAI327684 QKD327684:QKE327684 QTZ327684:QUA327684 RDV327684:RDW327684 RNR327684:RNS327684 RXN327684:RXO327684 SHJ327684:SHK327684 SRF327684:SRG327684 TBB327684:TBC327684 TKX327684:TKY327684 TUT327684:TUU327684 UEP327684:UEQ327684 UOL327684:UOM327684 UYH327684:UYI327684 VID327684:VIE327684 VRZ327684:VSA327684 WBV327684:WBW327684 WLR327684:WLS327684 WVN327684:WVO327684 F393220:G393220 JB393220:JC393220 SX393220:SY393220 ACT393220:ACU393220 AMP393220:AMQ393220 AWL393220:AWM393220 BGH393220:BGI393220 BQD393220:BQE393220 BZZ393220:CAA393220 CJV393220:CJW393220 CTR393220:CTS393220 DDN393220:DDO393220 DNJ393220:DNK393220 DXF393220:DXG393220 EHB393220:EHC393220 EQX393220:EQY393220 FAT393220:FAU393220 FKP393220:FKQ393220 FUL393220:FUM393220 GEH393220:GEI393220 GOD393220:GOE393220 GXZ393220:GYA393220 HHV393220:HHW393220 HRR393220:HRS393220 IBN393220:IBO393220 ILJ393220:ILK393220 IVF393220:IVG393220 JFB393220:JFC393220 JOX393220:JOY393220 JYT393220:JYU393220 KIP393220:KIQ393220 KSL393220:KSM393220 LCH393220:LCI393220 LMD393220:LME393220 LVZ393220:LWA393220 MFV393220:MFW393220 MPR393220:MPS393220 MZN393220:MZO393220 NJJ393220:NJK393220 NTF393220:NTG393220 ODB393220:ODC393220 OMX393220:OMY393220 OWT393220:OWU393220 PGP393220:PGQ393220 PQL393220:PQM393220 QAH393220:QAI393220 QKD393220:QKE393220 QTZ393220:QUA393220 RDV393220:RDW393220 RNR393220:RNS393220 RXN393220:RXO393220 SHJ393220:SHK393220 SRF393220:SRG393220 TBB393220:TBC393220 TKX393220:TKY393220 TUT393220:TUU393220 UEP393220:UEQ393220 UOL393220:UOM393220 UYH393220:UYI393220 VID393220:VIE393220 VRZ393220:VSA393220 WBV393220:WBW393220 WLR393220:WLS393220 WVN393220:WVO393220 F458756:G458756 JB458756:JC458756 SX458756:SY458756 ACT458756:ACU458756 AMP458756:AMQ458756 AWL458756:AWM458756 BGH458756:BGI458756 BQD458756:BQE458756 BZZ458756:CAA458756 CJV458756:CJW458756 CTR458756:CTS458756 DDN458756:DDO458756 DNJ458756:DNK458756 DXF458756:DXG458756 EHB458756:EHC458756 EQX458756:EQY458756 FAT458756:FAU458756 FKP458756:FKQ458756 FUL458756:FUM458756 GEH458756:GEI458756 GOD458756:GOE458756 GXZ458756:GYA458756 HHV458756:HHW458756 HRR458756:HRS458756 IBN458756:IBO458756 ILJ458756:ILK458756 IVF458756:IVG458756 JFB458756:JFC458756 JOX458756:JOY458756 JYT458756:JYU458756 KIP458756:KIQ458756 KSL458756:KSM458756 LCH458756:LCI458756 LMD458756:LME458756 LVZ458756:LWA458756 MFV458756:MFW458756 MPR458756:MPS458756 MZN458756:MZO458756 NJJ458756:NJK458756 NTF458756:NTG458756 ODB458756:ODC458756 OMX458756:OMY458756 OWT458756:OWU458756 PGP458756:PGQ458756 PQL458756:PQM458756 QAH458756:QAI458756 QKD458756:QKE458756 QTZ458756:QUA458756 RDV458756:RDW458756 RNR458756:RNS458756 RXN458756:RXO458756 SHJ458756:SHK458756 SRF458756:SRG458756 TBB458756:TBC458756 TKX458756:TKY458756 TUT458756:TUU458756 UEP458756:UEQ458756 UOL458756:UOM458756 UYH458756:UYI458756 VID458756:VIE458756 VRZ458756:VSA458756 WBV458756:WBW458756 WLR458756:WLS458756 WVN458756:WVO458756 F524292:G524292 JB524292:JC524292 SX524292:SY524292 ACT524292:ACU524292 AMP524292:AMQ524292 AWL524292:AWM524292 BGH524292:BGI524292 BQD524292:BQE524292 BZZ524292:CAA524292 CJV524292:CJW524292 CTR524292:CTS524292 DDN524292:DDO524292 DNJ524292:DNK524292 DXF524292:DXG524292 EHB524292:EHC524292 EQX524292:EQY524292 FAT524292:FAU524292 FKP524292:FKQ524292 FUL524292:FUM524292 GEH524292:GEI524292 GOD524292:GOE524292 GXZ524292:GYA524292 HHV524292:HHW524292 HRR524292:HRS524292 IBN524292:IBO524292 ILJ524292:ILK524292 IVF524292:IVG524292 JFB524292:JFC524292 JOX524292:JOY524292 JYT524292:JYU524292 KIP524292:KIQ524292 KSL524292:KSM524292 LCH524292:LCI524292 LMD524292:LME524292 LVZ524292:LWA524292 MFV524292:MFW524292 MPR524292:MPS524292 MZN524292:MZO524292 NJJ524292:NJK524292 NTF524292:NTG524292 ODB524292:ODC524292 OMX524292:OMY524292 OWT524292:OWU524292 PGP524292:PGQ524292 PQL524292:PQM524292 QAH524292:QAI524292 QKD524292:QKE524292 QTZ524292:QUA524292 RDV524292:RDW524292 RNR524292:RNS524292 RXN524292:RXO524292 SHJ524292:SHK524292 SRF524292:SRG524292 TBB524292:TBC524292 TKX524292:TKY524292 TUT524292:TUU524292 UEP524292:UEQ524292 UOL524292:UOM524292 UYH524292:UYI524292 VID524292:VIE524292 VRZ524292:VSA524292 WBV524292:WBW524292 WLR524292:WLS524292 WVN524292:WVO524292 F589828:G589828 JB589828:JC589828 SX589828:SY589828 ACT589828:ACU589828 AMP589828:AMQ589828 AWL589828:AWM589828 BGH589828:BGI589828 BQD589828:BQE589828 BZZ589828:CAA589828 CJV589828:CJW589828 CTR589828:CTS589828 DDN589828:DDO589828 DNJ589828:DNK589828 DXF589828:DXG589828 EHB589828:EHC589828 EQX589828:EQY589828 FAT589828:FAU589828 FKP589828:FKQ589828 FUL589828:FUM589828 GEH589828:GEI589828 GOD589828:GOE589828 GXZ589828:GYA589828 HHV589828:HHW589828 HRR589828:HRS589828 IBN589828:IBO589828 ILJ589828:ILK589828 IVF589828:IVG589828 JFB589828:JFC589828 JOX589828:JOY589828 JYT589828:JYU589828 KIP589828:KIQ589828 KSL589828:KSM589828 LCH589828:LCI589828 LMD589828:LME589828 LVZ589828:LWA589828 MFV589828:MFW589828 MPR589828:MPS589828 MZN589828:MZO589828 NJJ589828:NJK589828 NTF589828:NTG589828 ODB589828:ODC589828 OMX589828:OMY589828 OWT589828:OWU589828 PGP589828:PGQ589828 PQL589828:PQM589828 QAH589828:QAI589828 QKD589828:QKE589828 QTZ589828:QUA589828 RDV589828:RDW589828 RNR589828:RNS589828 RXN589828:RXO589828 SHJ589828:SHK589828 SRF589828:SRG589828 TBB589828:TBC589828 TKX589828:TKY589828 TUT589828:TUU589828 UEP589828:UEQ589828 UOL589828:UOM589828 UYH589828:UYI589828 VID589828:VIE589828 VRZ589828:VSA589828 WBV589828:WBW589828 WLR589828:WLS589828 WVN589828:WVO589828 F655364:G655364 JB655364:JC655364 SX655364:SY655364 ACT655364:ACU655364 AMP655364:AMQ655364 AWL655364:AWM655364 BGH655364:BGI655364 BQD655364:BQE655364 BZZ655364:CAA655364 CJV655364:CJW655364 CTR655364:CTS655364 DDN655364:DDO655364 DNJ655364:DNK655364 DXF655364:DXG655364 EHB655364:EHC655364 EQX655364:EQY655364 FAT655364:FAU655364 FKP655364:FKQ655364 FUL655364:FUM655364 GEH655364:GEI655364 GOD655364:GOE655364 GXZ655364:GYA655364 HHV655364:HHW655364 HRR655364:HRS655364 IBN655364:IBO655364 ILJ655364:ILK655364 IVF655364:IVG655364 JFB655364:JFC655364 JOX655364:JOY655364 JYT655364:JYU655364 KIP655364:KIQ655364 KSL655364:KSM655364 LCH655364:LCI655364 LMD655364:LME655364 LVZ655364:LWA655364 MFV655364:MFW655364 MPR655364:MPS655364 MZN655364:MZO655364 NJJ655364:NJK655364 NTF655364:NTG655364 ODB655364:ODC655364 OMX655364:OMY655364 OWT655364:OWU655364 PGP655364:PGQ655364 PQL655364:PQM655364 QAH655364:QAI655364 QKD655364:QKE655364 QTZ655364:QUA655364 RDV655364:RDW655364 RNR655364:RNS655364 RXN655364:RXO655364 SHJ655364:SHK655364 SRF655364:SRG655364 TBB655364:TBC655364 TKX655364:TKY655364 TUT655364:TUU655364 UEP655364:UEQ655364 UOL655364:UOM655364 UYH655364:UYI655364 VID655364:VIE655364 VRZ655364:VSA655364 WBV655364:WBW655364 WLR655364:WLS655364 WVN655364:WVO655364 F720900:G720900 JB720900:JC720900 SX720900:SY720900 ACT720900:ACU720900 AMP720900:AMQ720900 AWL720900:AWM720900 BGH720900:BGI720900 BQD720900:BQE720900 BZZ720900:CAA720900 CJV720900:CJW720900 CTR720900:CTS720900 DDN720900:DDO720900 DNJ720900:DNK720900 DXF720900:DXG720900 EHB720900:EHC720900 EQX720900:EQY720900 FAT720900:FAU720900 FKP720900:FKQ720900 FUL720900:FUM720900 GEH720900:GEI720900 GOD720900:GOE720900 GXZ720900:GYA720900 HHV720900:HHW720900 HRR720900:HRS720900 IBN720900:IBO720900 ILJ720900:ILK720900 IVF720900:IVG720900 JFB720900:JFC720900 JOX720900:JOY720900 JYT720900:JYU720900 KIP720900:KIQ720900 KSL720900:KSM720900 LCH720900:LCI720900 LMD720900:LME720900 LVZ720900:LWA720900 MFV720900:MFW720900 MPR720900:MPS720900 MZN720900:MZO720900 NJJ720900:NJK720900 NTF720900:NTG720900 ODB720900:ODC720900 OMX720900:OMY720900 OWT720900:OWU720900 PGP720900:PGQ720900 PQL720900:PQM720900 QAH720900:QAI720900 QKD720900:QKE720900 QTZ720900:QUA720900 RDV720900:RDW720900 RNR720900:RNS720900 RXN720900:RXO720900 SHJ720900:SHK720900 SRF720900:SRG720900 TBB720900:TBC720900 TKX720900:TKY720900 TUT720900:TUU720900 UEP720900:UEQ720900 UOL720900:UOM720900 UYH720900:UYI720900 VID720900:VIE720900 VRZ720900:VSA720900 WBV720900:WBW720900 WLR720900:WLS720900 WVN720900:WVO720900 F786436:G786436 JB786436:JC786436 SX786436:SY786436 ACT786436:ACU786436 AMP786436:AMQ786436 AWL786436:AWM786436 BGH786436:BGI786436 BQD786436:BQE786436 BZZ786436:CAA786436 CJV786436:CJW786436 CTR786436:CTS786436 DDN786436:DDO786436 DNJ786436:DNK786436 DXF786436:DXG786436 EHB786436:EHC786436 EQX786436:EQY786436 FAT786436:FAU786436 FKP786436:FKQ786436 FUL786436:FUM786436 GEH786436:GEI786436 GOD786436:GOE786436 GXZ786436:GYA786436 HHV786436:HHW786436 HRR786436:HRS786436 IBN786436:IBO786436 ILJ786436:ILK786436 IVF786436:IVG786436 JFB786436:JFC786436 JOX786436:JOY786436 JYT786436:JYU786436 KIP786436:KIQ786436 KSL786436:KSM786436 LCH786436:LCI786436 LMD786436:LME786436 LVZ786436:LWA786436 MFV786436:MFW786436 MPR786436:MPS786436 MZN786436:MZO786436 NJJ786436:NJK786436 NTF786436:NTG786436 ODB786436:ODC786436 OMX786436:OMY786436 OWT786436:OWU786436 PGP786436:PGQ786436 PQL786436:PQM786436 QAH786436:QAI786436 QKD786436:QKE786436 QTZ786436:QUA786436 RDV786436:RDW786436 RNR786436:RNS786436 RXN786436:RXO786436 SHJ786436:SHK786436 SRF786436:SRG786436 TBB786436:TBC786436 TKX786436:TKY786436 TUT786436:TUU786436 UEP786436:UEQ786436 UOL786436:UOM786436 UYH786436:UYI786436 VID786436:VIE786436 VRZ786436:VSA786436 WBV786436:WBW786436 WLR786436:WLS786436 WVN786436:WVO786436 F851972:G851972 JB851972:JC851972 SX851972:SY851972 ACT851972:ACU851972 AMP851972:AMQ851972 AWL851972:AWM851972 BGH851972:BGI851972 BQD851972:BQE851972 BZZ851972:CAA851972 CJV851972:CJW851972 CTR851972:CTS851972 DDN851972:DDO851972 DNJ851972:DNK851972 DXF851972:DXG851972 EHB851972:EHC851972 EQX851972:EQY851972 FAT851972:FAU851972 FKP851972:FKQ851972 FUL851972:FUM851972 GEH851972:GEI851972 GOD851972:GOE851972 GXZ851972:GYA851972 HHV851972:HHW851972 HRR851972:HRS851972 IBN851972:IBO851972 ILJ851972:ILK851972 IVF851972:IVG851972 JFB851972:JFC851972 JOX851972:JOY851972 JYT851972:JYU851972 KIP851972:KIQ851972 KSL851972:KSM851972 LCH851972:LCI851972 LMD851972:LME851972 LVZ851972:LWA851972 MFV851972:MFW851972 MPR851972:MPS851972 MZN851972:MZO851972 NJJ851972:NJK851972 NTF851972:NTG851972 ODB851972:ODC851972 OMX851972:OMY851972 OWT851972:OWU851972 PGP851972:PGQ851972 PQL851972:PQM851972 QAH851972:QAI851972 QKD851972:QKE851972 QTZ851972:QUA851972 RDV851972:RDW851972 RNR851972:RNS851972 RXN851972:RXO851972 SHJ851972:SHK851972 SRF851972:SRG851972 TBB851972:TBC851972 TKX851972:TKY851972 TUT851972:TUU851972 UEP851972:UEQ851972 UOL851972:UOM851972 UYH851972:UYI851972 VID851972:VIE851972 VRZ851972:VSA851972 WBV851972:WBW851972 WLR851972:WLS851972 WVN851972:WVO851972 F917508:G917508 JB917508:JC917508 SX917508:SY917508 ACT917508:ACU917508 AMP917508:AMQ917508 AWL917508:AWM917508 BGH917508:BGI917508 BQD917508:BQE917508 BZZ917508:CAA917508 CJV917508:CJW917508 CTR917508:CTS917508 DDN917508:DDO917508 DNJ917508:DNK917508 DXF917508:DXG917508 EHB917508:EHC917508 EQX917508:EQY917508 FAT917508:FAU917508 FKP917508:FKQ917508 FUL917508:FUM917508 GEH917508:GEI917508 GOD917508:GOE917508 GXZ917508:GYA917508 HHV917508:HHW917508 HRR917508:HRS917508 IBN917508:IBO917508 ILJ917508:ILK917508 IVF917508:IVG917508 JFB917508:JFC917508 JOX917508:JOY917508 JYT917508:JYU917508 KIP917508:KIQ917508 KSL917508:KSM917508 LCH917508:LCI917508 LMD917508:LME917508 LVZ917508:LWA917508 MFV917508:MFW917508 MPR917508:MPS917508 MZN917508:MZO917508 NJJ917508:NJK917508 NTF917508:NTG917508 ODB917508:ODC917508 OMX917508:OMY917508 OWT917508:OWU917508 PGP917508:PGQ917508 PQL917508:PQM917508 QAH917508:QAI917508 QKD917508:QKE917508 QTZ917508:QUA917508 RDV917508:RDW917508 RNR917508:RNS917508 RXN917508:RXO917508 SHJ917508:SHK917508 SRF917508:SRG917508 TBB917508:TBC917508 TKX917508:TKY917508 TUT917508:TUU917508 UEP917508:UEQ917508 UOL917508:UOM917508 UYH917508:UYI917508 VID917508:VIE917508 VRZ917508:VSA917508 WBV917508:WBW917508 WLR917508:WLS917508 WVN917508:WVO917508 F983044:G983044 JB983044:JC983044 SX983044:SY983044 ACT983044:ACU983044 AMP983044:AMQ983044 AWL983044:AWM983044 BGH983044:BGI983044 BQD983044:BQE983044 BZZ983044:CAA983044 CJV983044:CJW983044 CTR983044:CTS983044 DDN983044:DDO983044 DNJ983044:DNK983044 DXF983044:DXG983044 EHB983044:EHC983044 EQX983044:EQY983044 FAT983044:FAU983044 FKP983044:FKQ983044 FUL983044:FUM983044 GEH983044:GEI983044 GOD983044:GOE983044 GXZ983044:GYA983044 HHV983044:HHW983044 HRR983044:HRS983044 IBN983044:IBO983044 ILJ983044:ILK983044 IVF983044:IVG983044 JFB983044:JFC983044 JOX983044:JOY983044 JYT983044:JYU983044 KIP983044:KIQ983044 KSL983044:KSM983044 LCH983044:LCI983044 LMD983044:LME983044 LVZ983044:LWA983044 MFV983044:MFW983044 MPR983044:MPS983044 MZN983044:MZO983044 NJJ983044:NJK983044 NTF983044:NTG983044 ODB983044:ODC983044 OMX983044:OMY983044 OWT983044:OWU983044 PGP983044:PGQ983044 PQL983044:PQM983044 QAH983044:QAI983044 QKD983044:QKE983044 QTZ983044:QUA983044 RDV983044:RDW983044 RNR983044:RNS983044 RXN983044:RXO983044 SHJ983044:SHK983044 SRF983044:SRG983044 TBB983044:TBC983044 TKX983044:TKY983044 TUT983044:TUU983044 UEP983044:UEQ983044 UOL983044:UOM983044 UYH983044:UYI983044 VID983044:VIE983044 VRZ983044:VSA983044 WBV983044:WBW983044 WLR983044:WLS983044 WVN983044:WVO983044 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2:G3 IY2:JC3 SU2:SY3 ACQ2:ACU3 AMM2:AMQ3 AWI2:AWM3 BGE2:BGI3 BQA2:BQE3 BZW2:CAA3 CJS2:CJW3 CTO2:CTS3 DDK2:DDO3 DNG2:DNK3 DXC2:DXG3 EGY2:EHC3 EQU2:EQY3 FAQ2:FAU3 FKM2:FKQ3 FUI2:FUM3 GEE2:GEI3 GOA2:GOE3 GXW2:GYA3 HHS2:HHW3 HRO2:HRS3 IBK2:IBO3 ILG2:ILK3 IVC2:IVG3 JEY2:JFC3 JOU2:JOY3 JYQ2:JYU3 KIM2:KIQ3 KSI2:KSM3 LCE2:LCI3 LMA2:LME3 LVW2:LWA3 MFS2:MFW3 MPO2:MPS3 MZK2:MZO3 NJG2:NJK3 NTC2:NTG3 OCY2:ODC3 OMU2:OMY3 OWQ2:OWU3 PGM2:PGQ3 PQI2:PQM3 QAE2:QAI3 QKA2:QKE3 QTW2:QUA3 RDS2:RDW3 RNO2:RNS3 RXK2:RXO3 SHG2:SHK3 SRC2:SRG3 TAY2:TBC3 TKU2:TKY3 TUQ2:TUU3 UEM2:UEQ3 UOI2:UOM3 UYE2:UYI3 VIA2:VIE3 VRW2:VSA3 WBS2:WBW3 WLO2:WLS3 WVK2:WVO3 C65538:G65539 IY65538:JC65539 SU65538:SY65539 ACQ65538:ACU65539 AMM65538:AMQ65539 AWI65538:AWM65539 BGE65538:BGI65539 BQA65538:BQE65539 BZW65538:CAA65539 CJS65538:CJW65539 CTO65538:CTS65539 DDK65538:DDO65539 DNG65538:DNK65539 DXC65538:DXG65539 EGY65538:EHC65539 EQU65538:EQY65539 FAQ65538:FAU65539 FKM65538:FKQ65539 FUI65538:FUM65539 GEE65538:GEI65539 GOA65538:GOE65539 GXW65538:GYA65539 HHS65538:HHW65539 HRO65538:HRS65539 IBK65538:IBO65539 ILG65538:ILK65539 IVC65538:IVG65539 JEY65538:JFC65539 JOU65538:JOY65539 JYQ65538:JYU65539 KIM65538:KIQ65539 KSI65538:KSM65539 LCE65538:LCI65539 LMA65538:LME65539 LVW65538:LWA65539 MFS65538:MFW65539 MPO65538:MPS65539 MZK65538:MZO65539 NJG65538:NJK65539 NTC65538:NTG65539 OCY65538:ODC65539 OMU65538:OMY65539 OWQ65538:OWU65539 PGM65538:PGQ65539 PQI65538:PQM65539 QAE65538:QAI65539 QKA65538:QKE65539 QTW65538:QUA65539 RDS65538:RDW65539 RNO65538:RNS65539 RXK65538:RXO65539 SHG65538:SHK65539 SRC65538:SRG65539 TAY65538:TBC65539 TKU65538:TKY65539 TUQ65538:TUU65539 UEM65538:UEQ65539 UOI65538:UOM65539 UYE65538:UYI65539 VIA65538:VIE65539 VRW65538:VSA65539 WBS65538:WBW65539 WLO65538:WLS65539 WVK65538:WVO65539 C131074:G131075 IY131074:JC131075 SU131074:SY131075 ACQ131074:ACU131075 AMM131074:AMQ131075 AWI131074:AWM131075 BGE131074:BGI131075 BQA131074:BQE131075 BZW131074:CAA131075 CJS131074:CJW131075 CTO131074:CTS131075 DDK131074:DDO131075 DNG131074:DNK131075 DXC131074:DXG131075 EGY131074:EHC131075 EQU131074:EQY131075 FAQ131074:FAU131075 FKM131074:FKQ131075 FUI131074:FUM131075 GEE131074:GEI131075 GOA131074:GOE131075 GXW131074:GYA131075 HHS131074:HHW131075 HRO131074:HRS131075 IBK131074:IBO131075 ILG131074:ILK131075 IVC131074:IVG131075 JEY131074:JFC131075 JOU131074:JOY131075 JYQ131074:JYU131075 KIM131074:KIQ131075 KSI131074:KSM131075 LCE131074:LCI131075 LMA131074:LME131075 LVW131074:LWA131075 MFS131074:MFW131075 MPO131074:MPS131075 MZK131074:MZO131075 NJG131074:NJK131075 NTC131074:NTG131075 OCY131074:ODC131075 OMU131074:OMY131075 OWQ131074:OWU131075 PGM131074:PGQ131075 PQI131074:PQM131075 QAE131074:QAI131075 QKA131074:QKE131075 QTW131074:QUA131075 RDS131074:RDW131075 RNO131074:RNS131075 RXK131074:RXO131075 SHG131074:SHK131075 SRC131074:SRG131075 TAY131074:TBC131075 TKU131074:TKY131075 TUQ131074:TUU131075 UEM131074:UEQ131075 UOI131074:UOM131075 UYE131074:UYI131075 VIA131074:VIE131075 VRW131074:VSA131075 WBS131074:WBW131075 WLO131074:WLS131075 WVK131074:WVO131075 C196610:G196611 IY196610:JC196611 SU196610:SY196611 ACQ196610:ACU196611 AMM196610:AMQ196611 AWI196610:AWM196611 BGE196610:BGI196611 BQA196610:BQE196611 BZW196610:CAA196611 CJS196610:CJW196611 CTO196610:CTS196611 DDK196610:DDO196611 DNG196610:DNK196611 DXC196610:DXG196611 EGY196610:EHC196611 EQU196610:EQY196611 FAQ196610:FAU196611 FKM196610:FKQ196611 FUI196610:FUM196611 GEE196610:GEI196611 GOA196610:GOE196611 GXW196610:GYA196611 HHS196610:HHW196611 HRO196610:HRS196611 IBK196610:IBO196611 ILG196610:ILK196611 IVC196610:IVG196611 JEY196610:JFC196611 JOU196610:JOY196611 JYQ196610:JYU196611 KIM196610:KIQ196611 KSI196610:KSM196611 LCE196610:LCI196611 LMA196610:LME196611 LVW196610:LWA196611 MFS196610:MFW196611 MPO196610:MPS196611 MZK196610:MZO196611 NJG196610:NJK196611 NTC196610:NTG196611 OCY196610:ODC196611 OMU196610:OMY196611 OWQ196610:OWU196611 PGM196610:PGQ196611 PQI196610:PQM196611 QAE196610:QAI196611 QKA196610:QKE196611 QTW196610:QUA196611 RDS196610:RDW196611 RNO196610:RNS196611 RXK196610:RXO196611 SHG196610:SHK196611 SRC196610:SRG196611 TAY196610:TBC196611 TKU196610:TKY196611 TUQ196610:TUU196611 UEM196610:UEQ196611 UOI196610:UOM196611 UYE196610:UYI196611 VIA196610:VIE196611 VRW196610:VSA196611 WBS196610:WBW196611 WLO196610:WLS196611 WVK196610:WVO196611 C262146:G262147 IY262146:JC262147 SU262146:SY262147 ACQ262146:ACU262147 AMM262146:AMQ262147 AWI262146:AWM262147 BGE262146:BGI262147 BQA262146:BQE262147 BZW262146:CAA262147 CJS262146:CJW262147 CTO262146:CTS262147 DDK262146:DDO262147 DNG262146:DNK262147 DXC262146:DXG262147 EGY262146:EHC262147 EQU262146:EQY262147 FAQ262146:FAU262147 FKM262146:FKQ262147 FUI262146:FUM262147 GEE262146:GEI262147 GOA262146:GOE262147 GXW262146:GYA262147 HHS262146:HHW262147 HRO262146:HRS262147 IBK262146:IBO262147 ILG262146:ILK262147 IVC262146:IVG262147 JEY262146:JFC262147 JOU262146:JOY262147 JYQ262146:JYU262147 KIM262146:KIQ262147 KSI262146:KSM262147 LCE262146:LCI262147 LMA262146:LME262147 LVW262146:LWA262147 MFS262146:MFW262147 MPO262146:MPS262147 MZK262146:MZO262147 NJG262146:NJK262147 NTC262146:NTG262147 OCY262146:ODC262147 OMU262146:OMY262147 OWQ262146:OWU262147 PGM262146:PGQ262147 PQI262146:PQM262147 QAE262146:QAI262147 QKA262146:QKE262147 QTW262146:QUA262147 RDS262146:RDW262147 RNO262146:RNS262147 RXK262146:RXO262147 SHG262146:SHK262147 SRC262146:SRG262147 TAY262146:TBC262147 TKU262146:TKY262147 TUQ262146:TUU262147 UEM262146:UEQ262147 UOI262146:UOM262147 UYE262146:UYI262147 VIA262146:VIE262147 VRW262146:VSA262147 WBS262146:WBW262147 WLO262146:WLS262147 WVK262146:WVO262147 C327682:G327683 IY327682:JC327683 SU327682:SY327683 ACQ327682:ACU327683 AMM327682:AMQ327683 AWI327682:AWM327683 BGE327682:BGI327683 BQA327682:BQE327683 BZW327682:CAA327683 CJS327682:CJW327683 CTO327682:CTS327683 DDK327682:DDO327683 DNG327682:DNK327683 DXC327682:DXG327683 EGY327682:EHC327683 EQU327682:EQY327683 FAQ327682:FAU327683 FKM327682:FKQ327683 FUI327682:FUM327683 GEE327682:GEI327683 GOA327682:GOE327683 GXW327682:GYA327683 HHS327682:HHW327683 HRO327682:HRS327683 IBK327682:IBO327683 ILG327682:ILK327683 IVC327682:IVG327683 JEY327682:JFC327683 JOU327682:JOY327683 JYQ327682:JYU327683 KIM327682:KIQ327683 KSI327682:KSM327683 LCE327682:LCI327683 LMA327682:LME327683 LVW327682:LWA327683 MFS327682:MFW327683 MPO327682:MPS327683 MZK327682:MZO327683 NJG327682:NJK327683 NTC327682:NTG327683 OCY327682:ODC327683 OMU327682:OMY327683 OWQ327682:OWU327683 PGM327682:PGQ327683 PQI327682:PQM327683 QAE327682:QAI327683 QKA327682:QKE327683 QTW327682:QUA327683 RDS327682:RDW327683 RNO327682:RNS327683 RXK327682:RXO327683 SHG327682:SHK327683 SRC327682:SRG327683 TAY327682:TBC327683 TKU327682:TKY327683 TUQ327682:TUU327683 UEM327682:UEQ327683 UOI327682:UOM327683 UYE327682:UYI327683 VIA327682:VIE327683 VRW327682:VSA327683 WBS327682:WBW327683 WLO327682:WLS327683 WVK327682:WVO327683 C393218:G393219 IY393218:JC393219 SU393218:SY393219 ACQ393218:ACU393219 AMM393218:AMQ393219 AWI393218:AWM393219 BGE393218:BGI393219 BQA393218:BQE393219 BZW393218:CAA393219 CJS393218:CJW393219 CTO393218:CTS393219 DDK393218:DDO393219 DNG393218:DNK393219 DXC393218:DXG393219 EGY393218:EHC393219 EQU393218:EQY393219 FAQ393218:FAU393219 FKM393218:FKQ393219 FUI393218:FUM393219 GEE393218:GEI393219 GOA393218:GOE393219 GXW393218:GYA393219 HHS393218:HHW393219 HRO393218:HRS393219 IBK393218:IBO393219 ILG393218:ILK393219 IVC393218:IVG393219 JEY393218:JFC393219 JOU393218:JOY393219 JYQ393218:JYU393219 KIM393218:KIQ393219 KSI393218:KSM393219 LCE393218:LCI393219 LMA393218:LME393219 LVW393218:LWA393219 MFS393218:MFW393219 MPO393218:MPS393219 MZK393218:MZO393219 NJG393218:NJK393219 NTC393218:NTG393219 OCY393218:ODC393219 OMU393218:OMY393219 OWQ393218:OWU393219 PGM393218:PGQ393219 PQI393218:PQM393219 QAE393218:QAI393219 QKA393218:QKE393219 QTW393218:QUA393219 RDS393218:RDW393219 RNO393218:RNS393219 RXK393218:RXO393219 SHG393218:SHK393219 SRC393218:SRG393219 TAY393218:TBC393219 TKU393218:TKY393219 TUQ393218:TUU393219 UEM393218:UEQ393219 UOI393218:UOM393219 UYE393218:UYI393219 VIA393218:VIE393219 VRW393218:VSA393219 WBS393218:WBW393219 WLO393218:WLS393219 WVK393218:WVO393219 C458754:G458755 IY458754:JC458755 SU458754:SY458755 ACQ458754:ACU458755 AMM458754:AMQ458755 AWI458754:AWM458755 BGE458754:BGI458755 BQA458754:BQE458755 BZW458754:CAA458755 CJS458754:CJW458755 CTO458754:CTS458755 DDK458754:DDO458755 DNG458754:DNK458755 DXC458754:DXG458755 EGY458754:EHC458755 EQU458754:EQY458755 FAQ458754:FAU458755 FKM458754:FKQ458755 FUI458754:FUM458755 GEE458754:GEI458755 GOA458754:GOE458755 GXW458754:GYA458755 HHS458754:HHW458755 HRO458754:HRS458755 IBK458754:IBO458755 ILG458754:ILK458755 IVC458754:IVG458755 JEY458754:JFC458755 JOU458754:JOY458755 JYQ458754:JYU458755 KIM458754:KIQ458755 KSI458754:KSM458755 LCE458754:LCI458755 LMA458754:LME458755 LVW458754:LWA458755 MFS458754:MFW458755 MPO458754:MPS458755 MZK458754:MZO458755 NJG458754:NJK458755 NTC458754:NTG458755 OCY458754:ODC458755 OMU458754:OMY458755 OWQ458754:OWU458755 PGM458754:PGQ458755 PQI458754:PQM458755 QAE458754:QAI458755 QKA458754:QKE458755 QTW458754:QUA458755 RDS458754:RDW458755 RNO458754:RNS458755 RXK458754:RXO458755 SHG458754:SHK458755 SRC458754:SRG458755 TAY458754:TBC458755 TKU458754:TKY458755 TUQ458754:TUU458755 UEM458754:UEQ458755 UOI458754:UOM458755 UYE458754:UYI458755 VIA458754:VIE458755 VRW458754:VSA458755 WBS458754:WBW458755 WLO458754:WLS458755 WVK458754:WVO458755 C524290:G524291 IY524290:JC524291 SU524290:SY524291 ACQ524290:ACU524291 AMM524290:AMQ524291 AWI524290:AWM524291 BGE524290:BGI524291 BQA524290:BQE524291 BZW524290:CAA524291 CJS524290:CJW524291 CTO524290:CTS524291 DDK524290:DDO524291 DNG524290:DNK524291 DXC524290:DXG524291 EGY524290:EHC524291 EQU524290:EQY524291 FAQ524290:FAU524291 FKM524290:FKQ524291 FUI524290:FUM524291 GEE524290:GEI524291 GOA524290:GOE524291 GXW524290:GYA524291 HHS524290:HHW524291 HRO524290:HRS524291 IBK524290:IBO524291 ILG524290:ILK524291 IVC524290:IVG524291 JEY524290:JFC524291 JOU524290:JOY524291 JYQ524290:JYU524291 KIM524290:KIQ524291 KSI524290:KSM524291 LCE524290:LCI524291 LMA524290:LME524291 LVW524290:LWA524291 MFS524290:MFW524291 MPO524290:MPS524291 MZK524290:MZO524291 NJG524290:NJK524291 NTC524290:NTG524291 OCY524290:ODC524291 OMU524290:OMY524291 OWQ524290:OWU524291 PGM524290:PGQ524291 PQI524290:PQM524291 QAE524290:QAI524291 QKA524290:QKE524291 QTW524290:QUA524291 RDS524290:RDW524291 RNO524290:RNS524291 RXK524290:RXO524291 SHG524290:SHK524291 SRC524290:SRG524291 TAY524290:TBC524291 TKU524290:TKY524291 TUQ524290:TUU524291 UEM524290:UEQ524291 UOI524290:UOM524291 UYE524290:UYI524291 VIA524290:VIE524291 VRW524290:VSA524291 WBS524290:WBW524291 WLO524290:WLS524291 WVK524290:WVO524291 C589826:G589827 IY589826:JC589827 SU589826:SY589827 ACQ589826:ACU589827 AMM589826:AMQ589827 AWI589826:AWM589827 BGE589826:BGI589827 BQA589826:BQE589827 BZW589826:CAA589827 CJS589826:CJW589827 CTO589826:CTS589827 DDK589826:DDO589827 DNG589826:DNK589827 DXC589826:DXG589827 EGY589826:EHC589827 EQU589826:EQY589827 FAQ589826:FAU589827 FKM589826:FKQ589827 FUI589826:FUM589827 GEE589826:GEI589827 GOA589826:GOE589827 GXW589826:GYA589827 HHS589826:HHW589827 HRO589826:HRS589827 IBK589826:IBO589827 ILG589826:ILK589827 IVC589826:IVG589827 JEY589826:JFC589827 JOU589826:JOY589827 JYQ589826:JYU589827 KIM589826:KIQ589827 KSI589826:KSM589827 LCE589826:LCI589827 LMA589826:LME589827 LVW589826:LWA589827 MFS589826:MFW589827 MPO589826:MPS589827 MZK589826:MZO589827 NJG589826:NJK589827 NTC589826:NTG589827 OCY589826:ODC589827 OMU589826:OMY589827 OWQ589826:OWU589827 PGM589826:PGQ589827 PQI589826:PQM589827 QAE589826:QAI589827 QKA589826:QKE589827 QTW589826:QUA589827 RDS589826:RDW589827 RNO589826:RNS589827 RXK589826:RXO589827 SHG589826:SHK589827 SRC589826:SRG589827 TAY589826:TBC589827 TKU589826:TKY589827 TUQ589826:TUU589827 UEM589826:UEQ589827 UOI589826:UOM589827 UYE589826:UYI589827 VIA589826:VIE589827 VRW589826:VSA589827 WBS589826:WBW589827 WLO589826:WLS589827 WVK589826:WVO589827 C655362:G655363 IY655362:JC655363 SU655362:SY655363 ACQ655362:ACU655363 AMM655362:AMQ655363 AWI655362:AWM655363 BGE655362:BGI655363 BQA655362:BQE655363 BZW655362:CAA655363 CJS655362:CJW655363 CTO655362:CTS655363 DDK655362:DDO655363 DNG655362:DNK655363 DXC655362:DXG655363 EGY655362:EHC655363 EQU655362:EQY655363 FAQ655362:FAU655363 FKM655362:FKQ655363 FUI655362:FUM655363 GEE655362:GEI655363 GOA655362:GOE655363 GXW655362:GYA655363 HHS655362:HHW655363 HRO655362:HRS655363 IBK655362:IBO655363 ILG655362:ILK655363 IVC655362:IVG655363 JEY655362:JFC655363 JOU655362:JOY655363 JYQ655362:JYU655363 KIM655362:KIQ655363 KSI655362:KSM655363 LCE655362:LCI655363 LMA655362:LME655363 LVW655362:LWA655363 MFS655362:MFW655363 MPO655362:MPS655363 MZK655362:MZO655363 NJG655362:NJK655363 NTC655362:NTG655363 OCY655362:ODC655363 OMU655362:OMY655363 OWQ655362:OWU655363 PGM655362:PGQ655363 PQI655362:PQM655363 QAE655362:QAI655363 QKA655362:QKE655363 QTW655362:QUA655363 RDS655362:RDW655363 RNO655362:RNS655363 RXK655362:RXO655363 SHG655362:SHK655363 SRC655362:SRG655363 TAY655362:TBC655363 TKU655362:TKY655363 TUQ655362:TUU655363 UEM655362:UEQ655363 UOI655362:UOM655363 UYE655362:UYI655363 VIA655362:VIE655363 VRW655362:VSA655363 WBS655362:WBW655363 WLO655362:WLS655363 WVK655362:WVO655363 C720898:G720899 IY720898:JC720899 SU720898:SY720899 ACQ720898:ACU720899 AMM720898:AMQ720899 AWI720898:AWM720899 BGE720898:BGI720899 BQA720898:BQE720899 BZW720898:CAA720899 CJS720898:CJW720899 CTO720898:CTS720899 DDK720898:DDO720899 DNG720898:DNK720899 DXC720898:DXG720899 EGY720898:EHC720899 EQU720898:EQY720899 FAQ720898:FAU720899 FKM720898:FKQ720899 FUI720898:FUM720899 GEE720898:GEI720899 GOA720898:GOE720899 GXW720898:GYA720899 HHS720898:HHW720899 HRO720898:HRS720899 IBK720898:IBO720899 ILG720898:ILK720899 IVC720898:IVG720899 JEY720898:JFC720899 JOU720898:JOY720899 JYQ720898:JYU720899 KIM720898:KIQ720899 KSI720898:KSM720899 LCE720898:LCI720899 LMA720898:LME720899 LVW720898:LWA720899 MFS720898:MFW720899 MPO720898:MPS720899 MZK720898:MZO720899 NJG720898:NJK720899 NTC720898:NTG720899 OCY720898:ODC720899 OMU720898:OMY720899 OWQ720898:OWU720899 PGM720898:PGQ720899 PQI720898:PQM720899 QAE720898:QAI720899 QKA720898:QKE720899 QTW720898:QUA720899 RDS720898:RDW720899 RNO720898:RNS720899 RXK720898:RXO720899 SHG720898:SHK720899 SRC720898:SRG720899 TAY720898:TBC720899 TKU720898:TKY720899 TUQ720898:TUU720899 UEM720898:UEQ720899 UOI720898:UOM720899 UYE720898:UYI720899 VIA720898:VIE720899 VRW720898:VSA720899 WBS720898:WBW720899 WLO720898:WLS720899 WVK720898:WVO720899 C786434:G786435 IY786434:JC786435 SU786434:SY786435 ACQ786434:ACU786435 AMM786434:AMQ786435 AWI786434:AWM786435 BGE786434:BGI786435 BQA786434:BQE786435 BZW786434:CAA786435 CJS786434:CJW786435 CTO786434:CTS786435 DDK786434:DDO786435 DNG786434:DNK786435 DXC786434:DXG786435 EGY786434:EHC786435 EQU786434:EQY786435 FAQ786434:FAU786435 FKM786434:FKQ786435 FUI786434:FUM786435 GEE786434:GEI786435 GOA786434:GOE786435 GXW786434:GYA786435 HHS786434:HHW786435 HRO786434:HRS786435 IBK786434:IBO786435 ILG786434:ILK786435 IVC786434:IVG786435 JEY786434:JFC786435 JOU786434:JOY786435 JYQ786434:JYU786435 KIM786434:KIQ786435 KSI786434:KSM786435 LCE786434:LCI786435 LMA786434:LME786435 LVW786434:LWA786435 MFS786434:MFW786435 MPO786434:MPS786435 MZK786434:MZO786435 NJG786434:NJK786435 NTC786434:NTG786435 OCY786434:ODC786435 OMU786434:OMY786435 OWQ786434:OWU786435 PGM786434:PGQ786435 PQI786434:PQM786435 QAE786434:QAI786435 QKA786434:QKE786435 QTW786434:QUA786435 RDS786434:RDW786435 RNO786434:RNS786435 RXK786434:RXO786435 SHG786434:SHK786435 SRC786434:SRG786435 TAY786434:TBC786435 TKU786434:TKY786435 TUQ786434:TUU786435 UEM786434:UEQ786435 UOI786434:UOM786435 UYE786434:UYI786435 VIA786434:VIE786435 VRW786434:VSA786435 WBS786434:WBW786435 WLO786434:WLS786435 WVK786434:WVO786435 C851970:G851971 IY851970:JC851971 SU851970:SY851971 ACQ851970:ACU851971 AMM851970:AMQ851971 AWI851970:AWM851971 BGE851970:BGI851971 BQA851970:BQE851971 BZW851970:CAA851971 CJS851970:CJW851971 CTO851970:CTS851971 DDK851970:DDO851971 DNG851970:DNK851971 DXC851970:DXG851971 EGY851970:EHC851971 EQU851970:EQY851971 FAQ851970:FAU851971 FKM851970:FKQ851971 FUI851970:FUM851971 GEE851970:GEI851971 GOA851970:GOE851971 GXW851970:GYA851971 HHS851970:HHW851971 HRO851970:HRS851971 IBK851970:IBO851971 ILG851970:ILK851971 IVC851970:IVG851971 JEY851970:JFC851971 JOU851970:JOY851971 JYQ851970:JYU851971 KIM851970:KIQ851971 KSI851970:KSM851971 LCE851970:LCI851971 LMA851970:LME851971 LVW851970:LWA851971 MFS851970:MFW851971 MPO851970:MPS851971 MZK851970:MZO851971 NJG851970:NJK851971 NTC851970:NTG851971 OCY851970:ODC851971 OMU851970:OMY851971 OWQ851970:OWU851971 PGM851970:PGQ851971 PQI851970:PQM851971 QAE851970:QAI851971 QKA851970:QKE851971 QTW851970:QUA851971 RDS851970:RDW851971 RNO851970:RNS851971 RXK851970:RXO851971 SHG851970:SHK851971 SRC851970:SRG851971 TAY851970:TBC851971 TKU851970:TKY851971 TUQ851970:TUU851971 UEM851970:UEQ851971 UOI851970:UOM851971 UYE851970:UYI851971 VIA851970:VIE851971 VRW851970:VSA851971 WBS851970:WBW851971 WLO851970:WLS851971 WVK851970:WVO851971 C917506:G917507 IY917506:JC917507 SU917506:SY917507 ACQ917506:ACU917507 AMM917506:AMQ917507 AWI917506:AWM917507 BGE917506:BGI917507 BQA917506:BQE917507 BZW917506:CAA917507 CJS917506:CJW917507 CTO917506:CTS917507 DDK917506:DDO917507 DNG917506:DNK917507 DXC917506:DXG917507 EGY917506:EHC917507 EQU917506:EQY917507 FAQ917506:FAU917507 FKM917506:FKQ917507 FUI917506:FUM917507 GEE917506:GEI917507 GOA917506:GOE917507 GXW917506:GYA917507 HHS917506:HHW917507 HRO917506:HRS917507 IBK917506:IBO917507 ILG917506:ILK917507 IVC917506:IVG917507 JEY917506:JFC917507 JOU917506:JOY917507 JYQ917506:JYU917507 KIM917506:KIQ917507 KSI917506:KSM917507 LCE917506:LCI917507 LMA917506:LME917507 LVW917506:LWA917507 MFS917506:MFW917507 MPO917506:MPS917507 MZK917506:MZO917507 NJG917506:NJK917507 NTC917506:NTG917507 OCY917506:ODC917507 OMU917506:OMY917507 OWQ917506:OWU917507 PGM917506:PGQ917507 PQI917506:PQM917507 QAE917506:QAI917507 QKA917506:QKE917507 QTW917506:QUA917507 RDS917506:RDW917507 RNO917506:RNS917507 RXK917506:RXO917507 SHG917506:SHK917507 SRC917506:SRG917507 TAY917506:TBC917507 TKU917506:TKY917507 TUQ917506:TUU917507 UEM917506:UEQ917507 UOI917506:UOM917507 UYE917506:UYI917507 VIA917506:VIE917507 VRW917506:VSA917507 WBS917506:WBW917507 WLO917506:WLS917507 WVK917506:WVO917507 C983042:G983043 IY983042:JC983043 SU983042:SY983043 ACQ983042:ACU983043 AMM983042:AMQ983043 AWI983042:AWM983043 BGE983042:BGI983043 BQA983042:BQE983043 BZW983042:CAA983043 CJS983042:CJW983043 CTO983042:CTS983043 DDK983042:DDO983043 DNG983042:DNK983043 DXC983042:DXG983043 EGY983042:EHC983043 EQU983042:EQY983043 FAQ983042:FAU983043 FKM983042:FKQ983043 FUI983042:FUM983043 GEE983042:GEI983043 GOA983042:GOE983043 GXW983042:GYA983043 HHS983042:HHW983043 HRO983042:HRS983043 IBK983042:IBO983043 ILG983042:ILK983043 IVC983042:IVG983043 JEY983042:JFC983043 JOU983042:JOY983043 JYQ983042:JYU983043 KIM983042:KIQ983043 KSI983042:KSM983043 LCE983042:LCI983043 LMA983042:LME983043 LVW983042:LWA983043 MFS983042:MFW983043 MPO983042:MPS983043 MZK983042:MZO983043 NJG983042:NJK983043 NTC983042:NTG983043 OCY983042:ODC983043 OMU983042:OMY983043 OWQ983042:OWU983043 PGM983042:PGQ983043 PQI983042:PQM983043 QAE983042:QAI983043 QKA983042:QKE983043 QTW983042:QUA983043 RDS983042:RDW983043 RNO983042:RNS983043 RXK983042:RXO983043 SHG983042:SHK983043 SRC983042:SRG983043 TAY983042:TBC983043 TKU983042:TKY983043 TUQ983042:TUU983043 UEM983042:UEQ983043 UOI983042:UOM983043 UYE983042:UYI983043 VIA983042:VIE983043 VRW983042:VSA983043 WBS983042:WBW983043 WLO983042:WLS983043 WVK983042:WVO983043" xr:uid="{D6120A8B-CDCB-4A34-BCD8-86D0A47541B4}"/>
  </dataValidations>
  <pageMargins left="0.98425196850393704" right="0.59055118110236227" top="0.98425196850393704" bottom="0.59055118110236227" header="0.51181102362204722" footer="0.51181102362204722"/>
  <pageSetup paperSize="9" scale="91" orientation="portrait"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98FAEE-030A-4B55-A173-3B65F4F4688D}">
  <sheetPr>
    <pageSetUpPr fitToPage="1"/>
  </sheetPr>
  <dimension ref="A1:T24"/>
  <sheetViews>
    <sheetView view="pageBreakPreview" zoomScale="60" zoomScaleNormal="100" workbookViewId="0">
      <selection activeCell="AD24" sqref="AD24"/>
    </sheetView>
  </sheetViews>
  <sheetFormatPr defaultColWidth="6.625" defaultRowHeight="12" x14ac:dyDescent="0.15"/>
  <cols>
    <col min="1" max="20" width="4.375" style="930" customWidth="1"/>
    <col min="21" max="16384" width="6.625" style="930"/>
  </cols>
  <sheetData>
    <row r="1" spans="1:20" ht="17.649999999999999" customHeight="1" x14ac:dyDescent="0.15">
      <c r="A1" s="2596" t="s">
        <v>997</v>
      </c>
      <c r="B1" s="2596"/>
      <c r="C1" s="2596"/>
      <c r="D1" s="2596"/>
      <c r="E1" s="2596"/>
      <c r="F1" s="2596"/>
      <c r="G1" s="2596"/>
      <c r="H1" s="2596"/>
      <c r="I1" s="2596"/>
      <c r="J1" s="2596"/>
      <c r="K1" s="2596"/>
      <c r="L1" s="2596"/>
      <c r="M1" s="2596"/>
      <c r="N1" s="2596"/>
      <c r="O1" s="2596"/>
      <c r="P1" s="2596"/>
      <c r="Q1" s="2596"/>
      <c r="R1" s="2596"/>
      <c r="S1" s="2596"/>
      <c r="T1" s="2596"/>
    </row>
    <row r="2" spans="1:20" ht="19.149999999999999" customHeight="1" x14ac:dyDescent="0.15">
      <c r="A2" s="2597" t="s">
        <v>968</v>
      </c>
      <c r="B2" s="2597"/>
      <c r="C2" s="2597"/>
      <c r="D2" s="2597"/>
      <c r="E2" s="2597"/>
      <c r="F2" s="2597"/>
      <c r="G2" s="2597"/>
      <c r="H2" s="2597"/>
      <c r="I2" s="2597"/>
      <c r="J2" s="2597"/>
      <c r="K2" s="2597"/>
      <c r="L2" s="2597"/>
      <c r="M2" s="2597"/>
      <c r="N2" s="2597"/>
      <c r="O2" s="2597"/>
      <c r="P2" s="2597"/>
      <c r="Q2" s="2597"/>
      <c r="R2" s="2597"/>
      <c r="S2" s="2597"/>
      <c r="T2" s="2597"/>
    </row>
    <row r="3" spans="1:20" ht="16.899999999999999" customHeight="1" x14ac:dyDescent="0.15">
      <c r="A3" s="931"/>
      <c r="B3" s="931"/>
      <c r="C3" s="931"/>
      <c r="D3" s="931"/>
      <c r="E3" s="931"/>
      <c r="F3" s="931"/>
      <c r="G3" s="931"/>
      <c r="H3" s="931"/>
      <c r="I3" s="931"/>
      <c r="J3" s="932" t="s">
        <v>969</v>
      </c>
      <c r="K3" s="2598"/>
      <c r="L3" s="2598"/>
      <c r="M3" s="2598"/>
      <c r="N3" s="2598"/>
      <c r="O3" s="2598"/>
      <c r="P3" s="2598"/>
      <c r="Q3" s="2598"/>
      <c r="R3" s="2598"/>
      <c r="S3" s="2598"/>
      <c r="T3" s="931" t="s">
        <v>769</v>
      </c>
    </row>
    <row r="4" spans="1:20" ht="16.899999999999999" customHeight="1" x14ac:dyDescent="0.15">
      <c r="A4" s="931"/>
      <c r="B4" s="931"/>
      <c r="C4" s="931"/>
      <c r="D4" s="931"/>
      <c r="E4" s="931"/>
      <c r="F4" s="931"/>
      <c r="G4" s="931"/>
      <c r="H4" s="931"/>
      <c r="I4" s="931"/>
      <c r="J4" s="932" t="s">
        <v>970</v>
      </c>
      <c r="K4" s="2598"/>
      <c r="L4" s="2598"/>
      <c r="M4" s="2598"/>
      <c r="N4" s="2598"/>
      <c r="O4" s="2598"/>
      <c r="P4" s="2598"/>
      <c r="Q4" s="2598"/>
      <c r="R4" s="2598"/>
      <c r="S4" s="2598"/>
      <c r="T4" s="931" t="s">
        <v>769</v>
      </c>
    </row>
    <row r="5" spans="1:20" ht="16.899999999999999" customHeight="1" thickBot="1" x14ac:dyDescent="0.2">
      <c r="A5" s="931"/>
      <c r="B5" s="931"/>
      <c r="C5" s="931"/>
      <c r="D5" s="931"/>
      <c r="E5" s="931"/>
      <c r="F5" s="931"/>
      <c r="G5" s="931"/>
      <c r="H5" s="931"/>
      <c r="I5" s="931"/>
      <c r="J5" s="931"/>
      <c r="K5" s="931"/>
      <c r="L5" s="931"/>
      <c r="M5" s="931"/>
      <c r="N5" s="931"/>
      <c r="O5" s="931"/>
      <c r="P5" s="931"/>
      <c r="Q5" s="931"/>
      <c r="R5" s="931"/>
      <c r="S5" s="931"/>
      <c r="T5" s="931"/>
    </row>
    <row r="6" spans="1:20" ht="33.75" customHeight="1" x14ac:dyDescent="0.15">
      <c r="A6" s="2599" t="s">
        <v>971</v>
      </c>
      <c r="B6" s="2600"/>
      <c r="C6" s="2601" t="s">
        <v>972</v>
      </c>
      <c r="D6" s="2601"/>
      <c r="E6" s="2601"/>
      <c r="F6" s="2601"/>
      <c r="G6" s="2601"/>
      <c r="H6" s="2601"/>
      <c r="I6" s="2601" t="s">
        <v>973</v>
      </c>
      <c r="J6" s="2601"/>
      <c r="K6" s="2601"/>
      <c r="L6" s="2601"/>
      <c r="M6" s="2601"/>
      <c r="N6" s="2601"/>
      <c r="O6" s="2601"/>
      <c r="P6" s="2601"/>
      <c r="Q6" s="2601"/>
      <c r="R6" s="2601"/>
      <c r="S6" s="2601"/>
      <c r="T6" s="2602"/>
    </row>
    <row r="7" spans="1:20" s="931" customFormat="1" ht="24.75" customHeight="1" x14ac:dyDescent="0.15">
      <c r="A7" s="2584"/>
      <c r="B7" s="2585"/>
      <c r="C7" s="2586" t="s">
        <v>974</v>
      </c>
      <c r="D7" s="2587"/>
      <c r="E7" s="2587"/>
      <c r="F7" s="2587"/>
      <c r="G7" s="2587"/>
      <c r="H7" s="2588"/>
      <c r="I7" s="2586"/>
      <c r="J7" s="2587"/>
      <c r="K7" s="2587"/>
      <c r="L7" s="2587"/>
      <c r="M7" s="2587"/>
      <c r="N7" s="2587"/>
      <c r="O7" s="2587"/>
      <c r="P7" s="2587"/>
      <c r="Q7" s="2587"/>
      <c r="R7" s="2587"/>
      <c r="S7" s="2587"/>
      <c r="T7" s="2589"/>
    </row>
    <row r="8" spans="1:20" s="931" customFormat="1" ht="24.75" customHeight="1" x14ac:dyDescent="0.15">
      <c r="A8" s="2584"/>
      <c r="B8" s="2585"/>
      <c r="C8" s="2586"/>
      <c r="D8" s="2587"/>
      <c r="E8" s="2587"/>
      <c r="F8" s="2587"/>
      <c r="G8" s="2587"/>
      <c r="H8" s="2588"/>
      <c r="I8" s="2586"/>
      <c r="J8" s="2587"/>
      <c r="K8" s="2587"/>
      <c r="L8" s="2587"/>
      <c r="M8" s="2587"/>
      <c r="N8" s="2587"/>
      <c r="O8" s="2587"/>
      <c r="P8" s="2587"/>
      <c r="Q8" s="2587"/>
      <c r="R8" s="2587"/>
      <c r="S8" s="2587"/>
      <c r="T8" s="2589"/>
    </row>
    <row r="9" spans="1:20" s="931" customFormat="1" ht="24.75" customHeight="1" x14ac:dyDescent="0.15">
      <c r="A9" s="2584"/>
      <c r="B9" s="2585"/>
      <c r="C9" s="2586"/>
      <c r="D9" s="2587"/>
      <c r="E9" s="2587"/>
      <c r="F9" s="2587"/>
      <c r="G9" s="2587"/>
      <c r="H9" s="2588"/>
      <c r="I9" s="2586"/>
      <c r="J9" s="2587"/>
      <c r="K9" s="2587"/>
      <c r="L9" s="2587"/>
      <c r="M9" s="2587"/>
      <c r="N9" s="2587"/>
      <c r="O9" s="2587"/>
      <c r="P9" s="2587"/>
      <c r="Q9" s="2587"/>
      <c r="R9" s="2587"/>
      <c r="S9" s="2587"/>
      <c r="T9" s="2589"/>
    </row>
    <row r="10" spans="1:20" s="931" customFormat="1" ht="24.75" customHeight="1" x14ac:dyDescent="0.15">
      <c r="A10" s="2584"/>
      <c r="B10" s="2585"/>
      <c r="C10" s="2586"/>
      <c r="D10" s="2587"/>
      <c r="E10" s="2587"/>
      <c r="F10" s="2587"/>
      <c r="G10" s="2587"/>
      <c r="H10" s="2588"/>
      <c r="I10" s="2586"/>
      <c r="J10" s="2587"/>
      <c r="K10" s="2587"/>
      <c r="L10" s="2587"/>
      <c r="M10" s="2587"/>
      <c r="N10" s="2587"/>
      <c r="O10" s="2587"/>
      <c r="P10" s="2587"/>
      <c r="Q10" s="2587"/>
      <c r="R10" s="2587"/>
      <c r="S10" s="2587"/>
      <c r="T10" s="2589"/>
    </row>
    <row r="11" spans="1:20" s="931" customFormat="1" ht="24.75" customHeight="1" x14ac:dyDescent="0.15">
      <c r="A11" s="2584"/>
      <c r="B11" s="2585"/>
      <c r="C11" s="2586"/>
      <c r="D11" s="2587"/>
      <c r="E11" s="2587"/>
      <c r="F11" s="2587"/>
      <c r="G11" s="2587"/>
      <c r="H11" s="2588"/>
      <c r="I11" s="2586"/>
      <c r="J11" s="2587"/>
      <c r="K11" s="2587"/>
      <c r="L11" s="2587"/>
      <c r="M11" s="2587"/>
      <c r="N11" s="2587"/>
      <c r="O11" s="2587"/>
      <c r="P11" s="2587"/>
      <c r="Q11" s="2587"/>
      <c r="R11" s="2587"/>
      <c r="S11" s="2587"/>
      <c r="T11" s="2589"/>
    </row>
    <row r="12" spans="1:20" s="931" customFormat="1" ht="24.75" customHeight="1" x14ac:dyDescent="0.15">
      <c r="A12" s="2584"/>
      <c r="B12" s="2585"/>
      <c r="C12" s="2586"/>
      <c r="D12" s="2587"/>
      <c r="E12" s="2587"/>
      <c r="F12" s="2587"/>
      <c r="G12" s="2587"/>
      <c r="H12" s="2588"/>
      <c r="I12" s="2586"/>
      <c r="J12" s="2587"/>
      <c r="K12" s="2587"/>
      <c r="L12" s="2587"/>
      <c r="M12" s="2587"/>
      <c r="N12" s="2587"/>
      <c r="O12" s="2587"/>
      <c r="P12" s="2587"/>
      <c r="Q12" s="2587"/>
      <c r="R12" s="2587"/>
      <c r="S12" s="2587"/>
      <c r="T12" s="2589"/>
    </row>
    <row r="13" spans="1:20" s="931" customFormat="1" ht="24.75" customHeight="1" x14ac:dyDescent="0.15">
      <c r="A13" s="2584"/>
      <c r="B13" s="2585"/>
      <c r="C13" s="2586"/>
      <c r="D13" s="2587"/>
      <c r="E13" s="2587"/>
      <c r="F13" s="2587"/>
      <c r="G13" s="2587"/>
      <c r="H13" s="2588"/>
      <c r="I13" s="2586"/>
      <c r="J13" s="2587"/>
      <c r="K13" s="2587"/>
      <c r="L13" s="2587"/>
      <c r="M13" s="2587"/>
      <c r="N13" s="2587"/>
      <c r="O13" s="2587"/>
      <c r="P13" s="2587"/>
      <c r="Q13" s="2587"/>
      <c r="R13" s="2587"/>
      <c r="S13" s="2587"/>
      <c r="T13" s="2589"/>
    </row>
    <row r="14" spans="1:20" s="931" customFormat="1" ht="24.75" customHeight="1" x14ac:dyDescent="0.15">
      <c r="A14" s="2584"/>
      <c r="B14" s="2585"/>
      <c r="C14" s="2586"/>
      <c r="D14" s="2587"/>
      <c r="E14" s="2587"/>
      <c r="F14" s="2587"/>
      <c r="G14" s="2587"/>
      <c r="H14" s="2588"/>
      <c r="I14" s="2586"/>
      <c r="J14" s="2587"/>
      <c r="K14" s="2587"/>
      <c r="L14" s="2587"/>
      <c r="M14" s="2587"/>
      <c r="N14" s="2587"/>
      <c r="O14" s="2587"/>
      <c r="P14" s="2587"/>
      <c r="Q14" s="2587"/>
      <c r="R14" s="2587"/>
      <c r="S14" s="2587"/>
      <c r="T14" s="2589"/>
    </row>
    <row r="15" spans="1:20" s="931" customFormat="1" ht="24.75" customHeight="1" x14ac:dyDescent="0.15">
      <c r="A15" s="2584"/>
      <c r="B15" s="2585"/>
      <c r="C15" s="2586"/>
      <c r="D15" s="2587"/>
      <c r="E15" s="2587"/>
      <c r="F15" s="2587"/>
      <c r="G15" s="2587"/>
      <c r="H15" s="2588"/>
      <c r="I15" s="2586"/>
      <c r="J15" s="2587"/>
      <c r="K15" s="2587"/>
      <c r="L15" s="2587"/>
      <c r="M15" s="2587"/>
      <c r="N15" s="2587"/>
      <c r="O15" s="2587"/>
      <c r="P15" s="2587"/>
      <c r="Q15" s="2587"/>
      <c r="R15" s="2587"/>
      <c r="S15" s="2587"/>
      <c r="T15" s="2589"/>
    </row>
    <row r="16" spans="1:20" s="931" customFormat="1" ht="24.75" customHeight="1" x14ac:dyDescent="0.15">
      <c r="A16" s="2584"/>
      <c r="B16" s="2585"/>
      <c r="C16" s="2586"/>
      <c r="D16" s="2587"/>
      <c r="E16" s="2587"/>
      <c r="F16" s="2587"/>
      <c r="G16" s="2587"/>
      <c r="H16" s="2588"/>
      <c r="I16" s="2586"/>
      <c r="J16" s="2587"/>
      <c r="K16" s="2587"/>
      <c r="L16" s="2587"/>
      <c r="M16" s="2587"/>
      <c r="N16" s="2587"/>
      <c r="O16" s="2587"/>
      <c r="P16" s="2587"/>
      <c r="Q16" s="2587"/>
      <c r="R16" s="2587"/>
      <c r="S16" s="2587"/>
      <c r="T16" s="2589"/>
    </row>
    <row r="17" spans="1:20" s="931" customFormat="1" ht="24.75" customHeight="1" x14ac:dyDescent="0.15">
      <c r="A17" s="2584"/>
      <c r="B17" s="2585"/>
      <c r="C17" s="2586"/>
      <c r="D17" s="2587"/>
      <c r="E17" s="2587"/>
      <c r="F17" s="2587"/>
      <c r="G17" s="2587"/>
      <c r="H17" s="2588"/>
      <c r="I17" s="2586"/>
      <c r="J17" s="2587"/>
      <c r="K17" s="2587"/>
      <c r="L17" s="2587"/>
      <c r="M17" s="2587"/>
      <c r="N17" s="2587"/>
      <c r="O17" s="2587"/>
      <c r="P17" s="2587"/>
      <c r="Q17" s="2587"/>
      <c r="R17" s="2587"/>
      <c r="S17" s="2587"/>
      <c r="T17" s="2589"/>
    </row>
    <row r="18" spans="1:20" s="931" customFormat="1" ht="24.75" customHeight="1" thickBot="1" x14ac:dyDescent="0.2">
      <c r="A18" s="2590"/>
      <c r="B18" s="2591"/>
      <c r="C18" s="2592"/>
      <c r="D18" s="2593"/>
      <c r="E18" s="2593"/>
      <c r="F18" s="2593"/>
      <c r="G18" s="2593"/>
      <c r="H18" s="2594"/>
      <c r="I18" s="2592"/>
      <c r="J18" s="2593"/>
      <c r="K18" s="2593"/>
      <c r="L18" s="2593"/>
      <c r="M18" s="2593"/>
      <c r="N18" s="2593"/>
      <c r="O18" s="2593"/>
      <c r="P18" s="2593"/>
      <c r="Q18" s="2593"/>
      <c r="R18" s="2593"/>
      <c r="S18" s="2593"/>
      <c r="T18" s="2595"/>
    </row>
    <row r="19" spans="1:20" ht="16.5" customHeight="1" x14ac:dyDescent="0.15">
      <c r="A19" s="931"/>
      <c r="B19" s="931"/>
      <c r="C19" s="931"/>
      <c r="D19" s="931"/>
      <c r="E19" s="931"/>
      <c r="F19" s="931"/>
      <c r="G19" s="931"/>
      <c r="H19" s="931"/>
      <c r="I19" s="931"/>
      <c r="J19" s="931"/>
      <c r="K19" s="931"/>
      <c r="L19" s="931"/>
      <c r="M19" s="931"/>
      <c r="N19" s="931"/>
      <c r="O19" s="931"/>
      <c r="P19" s="931"/>
      <c r="Q19" s="931"/>
      <c r="R19" s="931"/>
      <c r="S19" s="931"/>
      <c r="T19" s="931"/>
    </row>
    <row r="21" spans="1:20" ht="12.75" customHeight="1" x14ac:dyDescent="0.15">
      <c r="A21" s="2582" t="s">
        <v>15</v>
      </c>
      <c r="B21" s="2582"/>
      <c r="C21" s="2583" t="s">
        <v>975</v>
      </c>
      <c r="D21" s="2583"/>
      <c r="E21" s="2583"/>
      <c r="F21" s="2583"/>
      <c r="G21" s="2583"/>
      <c r="H21" s="2583"/>
      <c r="I21" s="2583"/>
      <c r="J21" s="2583"/>
      <c r="K21" s="2583"/>
      <c r="L21" s="2583"/>
      <c r="M21" s="2583"/>
      <c r="N21" s="2583"/>
      <c r="O21" s="2583"/>
      <c r="P21" s="2583"/>
      <c r="Q21" s="2583"/>
      <c r="R21" s="2583"/>
      <c r="S21" s="2583"/>
      <c r="T21" s="2583"/>
    </row>
    <row r="22" spans="1:20" x14ac:dyDescent="0.15">
      <c r="C22" s="2583"/>
      <c r="D22" s="2583"/>
      <c r="E22" s="2583"/>
      <c r="F22" s="2583"/>
      <c r="G22" s="2583"/>
      <c r="H22" s="2583"/>
      <c r="I22" s="2583"/>
      <c r="J22" s="2583"/>
      <c r="K22" s="2583"/>
      <c r="L22" s="2583"/>
      <c r="M22" s="2583"/>
      <c r="N22" s="2583"/>
      <c r="O22" s="2583"/>
      <c r="P22" s="2583"/>
      <c r="Q22" s="2583"/>
      <c r="R22" s="2583"/>
      <c r="S22" s="2583"/>
      <c r="T22" s="2583"/>
    </row>
    <row r="23" spans="1:20" x14ac:dyDescent="0.15">
      <c r="C23" s="2583"/>
      <c r="D23" s="2583"/>
      <c r="E23" s="2583"/>
      <c r="F23" s="2583"/>
      <c r="G23" s="2583"/>
      <c r="H23" s="2583"/>
      <c r="I23" s="2583"/>
      <c r="J23" s="2583"/>
      <c r="K23" s="2583"/>
      <c r="L23" s="2583"/>
      <c r="M23" s="2583"/>
      <c r="N23" s="2583"/>
      <c r="O23" s="2583"/>
      <c r="P23" s="2583"/>
      <c r="Q23" s="2583"/>
      <c r="R23" s="2583"/>
      <c r="S23" s="2583"/>
      <c r="T23" s="2583"/>
    </row>
    <row r="24" spans="1:20" ht="47.25" customHeight="1" x14ac:dyDescent="0.15">
      <c r="C24" s="2583"/>
      <c r="D24" s="2583"/>
      <c r="E24" s="2583"/>
      <c r="F24" s="2583"/>
      <c r="G24" s="2583"/>
      <c r="H24" s="2583"/>
      <c r="I24" s="2583"/>
      <c r="J24" s="2583"/>
      <c r="K24" s="2583"/>
      <c r="L24" s="2583"/>
      <c r="M24" s="2583"/>
      <c r="N24" s="2583"/>
      <c r="O24" s="2583"/>
      <c r="P24" s="2583"/>
      <c r="Q24" s="2583"/>
      <c r="R24" s="2583"/>
      <c r="S24" s="2583"/>
      <c r="T24" s="2583"/>
    </row>
  </sheetData>
  <mergeCells count="45">
    <mergeCell ref="A1:T1"/>
    <mergeCell ref="A2:T2"/>
    <mergeCell ref="K3:S3"/>
    <mergeCell ref="K4:S4"/>
    <mergeCell ref="A6:B6"/>
    <mergeCell ref="C6:H6"/>
    <mergeCell ref="I6:T6"/>
    <mergeCell ref="A7:B7"/>
    <mergeCell ref="C7:H7"/>
    <mergeCell ref="I7:T7"/>
    <mergeCell ref="A8:B8"/>
    <mergeCell ref="C8:H8"/>
    <mergeCell ref="I8:T8"/>
    <mergeCell ref="A9:B9"/>
    <mergeCell ref="C9:H9"/>
    <mergeCell ref="I9:T9"/>
    <mergeCell ref="A10:B10"/>
    <mergeCell ref="C10:H10"/>
    <mergeCell ref="I10:T10"/>
    <mergeCell ref="A11:B11"/>
    <mergeCell ref="C11:H11"/>
    <mergeCell ref="I11:T11"/>
    <mergeCell ref="A12:B12"/>
    <mergeCell ref="C12:H12"/>
    <mergeCell ref="I12:T12"/>
    <mergeCell ref="A13:B13"/>
    <mergeCell ref="C13:H13"/>
    <mergeCell ref="I13:T13"/>
    <mergeCell ref="A14:B14"/>
    <mergeCell ref="C14:H14"/>
    <mergeCell ref="I14:T14"/>
    <mergeCell ref="A15:B15"/>
    <mergeCell ref="C15:H15"/>
    <mergeCell ref="I15:T15"/>
    <mergeCell ref="A16:B16"/>
    <mergeCell ref="C16:H16"/>
    <mergeCell ref="I16:T16"/>
    <mergeCell ref="A21:B21"/>
    <mergeCell ref="C21:T24"/>
    <mergeCell ref="A17:B17"/>
    <mergeCell ref="C17:H17"/>
    <mergeCell ref="I17:T17"/>
    <mergeCell ref="A18:B18"/>
    <mergeCell ref="C18:H18"/>
    <mergeCell ref="I18:T18"/>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D83E1A-D88E-4878-A631-14693D9753AF}">
  <sheetPr>
    <pageSetUpPr fitToPage="1"/>
  </sheetPr>
  <dimension ref="B1:C16"/>
  <sheetViews>
    <sheetView view="pageBreakPreview" topLeftCell="A13" zoomScale="80" zoomScaleNormal="100" zoomScaleSheetLayoutView="80" workbookViewId="0">
      <selection activeCell="P30" sqref="P30"/>
    </sheetView>
  </sheetViews>
  <sheetFormatPr defaultColWidth="6.625" defaultRowHeight="12" x14ac:dyDescent="0.15"/>
  <cols>
    <col min="1" max="1" width="0.625" style="930" customWidth="1"/>
    <col min="2" max="2" width="23.125" style="930" customWidth="1"/>
    <col min="3" max="3" width="53.125" style="930" customWidth="1"/>
    <col min="4" max="4" width="0.625" style="930" customWidth="1"/>
    <col min="5" max="16384" width="6.625" style="930"/>
  </cols>
  <sheetData>
    <row r="1" spans="2:3" ht="16.899999999999999" customHeight="1" x14ac:dyDescent="0.15">
      <c r="B1" s="933" t="s">
        <v>998</v>
      </c>
    </row>
    <row r="2" spans="2:3" ht="32.450000000000003" customHeight="1" thickBot="1" x14ac:dyDescent="0.2">
      <c r="B2" s="2609" t="s">
        <v>32</v>
      </c>
      <c r="C2" s="2609"/>
    </row>
    <row r="3" spans="2:3" s="936" customFormat="1" ht="25.15" customHeight="1" x14ac:dyDescent="0.15">
      <c r="B3" s="934" t="s">
        <v>33</v>
      </c>
      <c r="C3" s="935"/>
    </row>
    <row r="4" spans="2:3" s="936" customFormat="1" ht="22.9" customHeight="1" thickBot="1" x14ac:dyDescent="0.2">
      <c r="B4" s="937" t="s">
        <v>34</v>
      </c>
      <c r="C4" s="938"/>
    </row>
    <row r="5" spans="2:3" s="936" customFormat="1" ht="22.9" customHeight="1" thickBot="1" x14ac:dyDescent="0.2">
      <c r="B5" s="939"/>
      <c r="C5" s="940"/>
    </row>
    <row r="6" spans="2:3" s="936" customFormat="1" ht="33.75" customHeight="1" x14ac:dyDescent="0.15">
      <c r="B6" s="2610" t="s">
        <v>976</v>
      </c>
      <c r="C6" s="2611"/>
    </row>
    <row r="7" spans="2:3" s="936" customFormat="1" ht="24.95" customHeight="1" x14ac:dyDescent="0.15">
      <c r="B7" s="2612" t="s">
        <v>977</v>
      </c>
      <c r="C7" s="2613"/>
    </row>
    <row r="8" spans="2:3" s="936" customFormat="1" ht="99.95" customHeight="1" x14ac:dyDescent="0.15">
      <c r="B8" s="2605"/>
      <c r="C8" s="2606"/>
    </row>
    <row r="9" spans="2:3" s="936" customFormat="1" ht="24.95" customHeight="1" x14ac:dyDescent="0.15">
      <c r="B9" s="2603" t="s">
        <v>978</v>
      </c>
      <c r="C9" s="2604"/>
    </row>
    <row r="10" spans="2:3" ht="99.95" customHeight="1" x14ac:dyDescent="0.15">
      <c r="B10" s="2605"/>
      <c r="C10" s="2606"/>
    </row>
    <row r="11" spans="2:3" ht="24.95" customHeight="1" x14ac:dyDescent="0.15">
      <c r="B11" s="2603" t="s">
        <v>979</v>
      </c>
      <c r="C11" s="2604"/>
    </row>
    <row r="12" spans="2:3" ht="99.95" customHeight="1" x14ac:dyDescent="0.15">
      <c r="B12" s="2605"/>
      <c r="C12" s="2606"/>
    </row>
    <row r="13" spans="2:3" ht="24.95" customHeight="1" x14ac:dyDescent="0.15">
      <c r="B13" s="2603" t="s">
        <v>980</v>
      </c>
      <c r="C13" s="2604"/>
    </row>
    <row r="14" spans="2:3" ht="99.95" customHeight="1" thickBot="1" x14ac:dyDescent="0.2">
      <c r="B14" s="2607" t="s">
        <v>982</v>
      </c>
      <c r="C14" s="2608"/>
    </row>
    <row r="15" spans="2:3" ht="13.5" x14ac:dyDescent="0.15">
      <c r="B15" s="941"/>
      <c r="C15" s="941"/>
    </row>
    <row r="16" spans="2:3" ht="12.75" x14ac:dyDescent="0.15">
      <c r="B16" s="933" t="s">
        <v>981</v>
      </c>
    </row>
  </sheetData>
  <mergeCells count="10">
    <mergeCell ref="B11:C11"/>
    <mergeCell ref="B12:C12"/>
    <mergeCell ref="B13:C13"/>
    <mergeCell ref="B14:C14"/>
    <mergeCell ref="B2:C2"/>
    <mergeCell ref="B6:C6"/>
    <mergeCell ref="B7:C7"/>
    <mergeCell ref="B8:C8"/>
    <mergeCell ref="B9:C9"/>
    <mergeCell ref="B10:C10"/>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386D-6CA6-4448-AFFA-65D7A881DAD6}">
  <sheetPr>
    <pageSetUpPr fitToPage="1"/>
  </sheetPr>
  <dimension ref="A1:L93"/>
  <sheetViews>
    <sheetView view="pageBreakPreview" topLeftCell="A4" zoomScaleNormal="100" zoomScaleSheetLayoutView="100" workbookViewId="0"/>
  </sheetViews>
  <sheetFormatPr defaultRowHeight="13.5" x14ac:dyDescent="0.15"/>
  <sheetData>
    <row r="1" spans="1:11" x14ac:dyDescent="0.15">
      <c r="A1" s="5" t="s">
        <v>999</v>
      </c>
      <c r="B1" s="5"/>
      <c r="C1" s="5"/>
      <c r="D1" s="5"/>
      <c r="E1" s="5"/>
      <c r="F1" s="5"/>
      <c r="G1" s="5"/>
      <c r="H1" s="5"/>
      <c r="I1" s="5"/>
      <c r="J1" s="5"/>
    </row>
    <row r="2" spans="1:11" x14ac:dyDescent="0.15">
      <c r="A2" s="5"/>
      <c r="B2" s="5"/>
      <c r="C2" s="5"/>
      <c r="D2" s="5"/>
      <c r="E2" s="5"/>
      <c r="F2" s="5"/>
      <c r="G2" s="5"/>
      <c r="H2" s="5"/>
      <c r="I2" s="5"/>
      <c r="J2" s="5"/>
    </row>
    <row r="3" spans="1:11" x14ac:dyDescent="0.15">
      <c r="A3" s="5"/>
      <c r="B3" s="5" t="s">
        <v>561</v>
      </c>
      <c r="C3" s="5"/>
      <c r="D3" s="5"/>
      <c r="E3" s="5"/>
      <c r="F3" s="5"/>
      <c r="G3" s="5"/>
      <c r="H3" s="5"/>
      <c r="I3" s="5"/>
      <c r="J3" s="5"/>
    </row>
    <row r="4" spans="1:11" x14ac:dyDescent="0.15">
      <c r="A4" s="5"/>
      <c r="B4" s="5"/>
      <c r="C4" s="5"/>
      <c r="D4" s="5"/>
      <c r="E4" s="5"/>
      <c r="F4" s="5"/>
      <c r="G4" s="5"/>
      <c r="H4" s="5"/>
      <c r="I4" s="5"/>
      <c r="J4" s="5"/>
    </row>
    <row r="5" spans="1:11" x14ac:dyDescent="0.15">
      <c r="A5" s="5"/>
      <c r="B5" s="5"/>
      <c r="C5" s="5"/>
      <c r="D5" s="5"/>
      <c r="E5" s="5"/>
      <c r="F5" s="5"/>
      <c r="G5" s="5"/>
      <c r="H5" s="5"/>
      <c r="I5" s="6" t="s">
        <v>24</v>
      </c>
    </row>
    <row r="6" spans="1:11" x14ac:dyDescent="0.15">
      <c r="A6" s="5" t="s">
        <v>25</v>
      </c>
      <c r="B6" s="5"/>
      <c r="C6" s="5"/>
      <c r="D6" s="5"/>
      <c r="E6" s="5"/>
      <c r="F6" s="5"/>
      <c r="G6" s="5"/>
      <c r="H6" s="5"/>
      <c r="J6" s="5"/>
    </row>
    <row r="7" spans="1:11" x14ac:dyDescent="0.15">
      <c r="A7" s="5"/>
      <c r="B7" s="5"/>
      <c r="C7" s="5"/>
      <c r="D7" s="5"/>
      <c r="E7" s="5"/>
      <c r="F7" s="5"/>
      <c r="G7" s="5"/>
      <c r="H7" s="5"/>
      <c r="I7" s="5"/>
    </row>
    <row r="8" spans="1:11" x14ac:dyDescent="0.15">
      <c r="A8" s="5"/>
      <c r="B8" s="5"/>
      <c r="C8" s="5"/>
      <c r="D8" s="5"/>
      <c r="E8" s="5"/>
      <c r="F8" s="5" t="s">
        <v>26</v>
      </c>
      <c r="G8" s="5"/>
      <c r="H8" s="5"/>
      <c r="I8" s="5"/>
      <c r="J8" s="5"/>
    </row>
    <row r="9" spans="1:11" x14ac:dyDescent="0.15">
      <c r="A9" s="5"/>
      <c r="B9" s="5"/>
      <c r="C9" s="5"/>
      <c r="D9" s="5"/>
      <c r="E9" s="5"/>
      <c r="F9" s="5"/>
      <c r="G9" s="5"/>
      <c r="H9" s="5"/>
      <c r="I9" s="5"/>
      <c r="J9" s="5"/>
    </row>
    <row r="10" spans="1:11" x14ac:dyDescent="0.15">
      <c r="A10" s="5"/>
      <c r="B10" s="5"/>
      <c r="C10" s="5"/>
      <c r="D10" s="5"/>
      <c r="E10" s="5" t="s">
        <v>27</v>
      </c>
      <c r="F10" s="5" t="s">
        <v>28</v>
      </c>
      <c r="G10" s="5"/>
      <c r="H10" s="5"/>
      <c r="I10" s="5"/>
      <c r="J10" s="5"/>
    </row>
    <row r="11" spans="1:11" x14ac:dyDescent="0.15">
      <c r="A11" s="5"/>
      <c r="B11" s="5"/>
      <c r="C11" s="5"/>
      <c r="D11" s="5"/>
      <c r="E11" s="5"/>
      <c r="F11" s="5"/>
      <c r="G11" s="5"/>
      <c r="H11" s="5"/>
      <c r="I11" s="5"/>
      <c r="J11" s="5"/>
    </row>
    <row r="12" spans="1:11" x14ac:dyDescent="0.15">
      <c r="A12" s="5"/>
      <c r="B12" s="5"/>
      <c r="C12" s="5"/>
      <c r="D12" s="5"/>
      <c r="E12" s="5"/>
      <c r="F12" s="5" t="s">
        <v>29</v>
      </c>
      <c r="G12" s="5"/>
      <c r="H12" s="7"/>
      <c r="I12" s="8"/>
      <c r="J12" s="7"/>
    </row>
    <row r="13" spans="1:11" x14ac:dyDescent="0.15">
      <c r="A13" s="5"/>
      <c r="B13" s="5"/>
      <c r="C13" s="5"/>
      <c r="D13" s="5"/>
      <c r="E13" s="5"/>
      <c r="F13" s="5"/>
      <c r="G13" s="5"/>
      <c r="H13" s="5"/>
      <c r="I13" s="5"/>
      <c r="J13" s="5"/>
    </row>
    <row r="14" spans="1:11" x14ac:dyDescent="0.15">
      <c r="A14" s="5" t="s">
        <v>30</v>
      </c>
      <c r="B14" s="5"/>
      <c r="C14" s="5"/>
      <c r="D14" s="5"/>
      <c r="E14" s="5"/>
      <c r="F14" s="5"/>
      <c r="G14" s="5"/>
      <c r="H14" s="5"/>
      <c r="I14" s="5"/>
      <c r="J14" s="5"/>
    </row>
    <row r="15" spans="1:11" x14ac:dyDescent="0.15">
      <c r="A15" s="5"/>
      <c r="B15" s="5"/>
      <c r="C15" s="5"/>
      <c r="D15" s="5"/>
      <c r="E15" s="5" t="s">
        <v>31</v>
      </c>
      <c r="F15" s="5"/>
      <c r="G15" s="5"/>
      <c r="H15" s="5"/>
      <c r="I15" s="5"/>
      <c r="J15" s="5"/>
    </row>
    <row r="16" spans="1:11" ht="36.4" customHeight="1" x14ac:dyDescent="0.15">
      <c r="A16" s="2614" t="s">
        <v>562</v>
      </c>
      <c r="B16" s="2615"/>
      <c r="C16" s="2615"/>
      <c r="D16" s="2615"/>
      <c r="E16" s="2615"/>
      <c r="F16" s="2615"/>
      <c r="G16" s="2615"/>
      <c r="H16" s="2615"/>
      <c r="I16" s="2615"/>
      <c r="J16" s="2616"/>
      <c r="K16" s="9"/>
    </row>
    <row r="17" spans="1:12" ht="36.4" customHeight="1" x14ac:dyDescent="0.15">
      <c r="A17" s="2617"/>
      <c r="B17" s="2618"/>
      <c r="C17" s="2618"/>
      <c r="D17" s="2618"/>
      <c r="E17" s="2618"/>
      <c r="F17" s="2618"/>
      <c r="G17" s="2618"/>
      <c r="H17" s="2618"/>
      <c r="I17" s="2618"/>
      <c r="J17" s="2619"/>
      <c r="K17" s="9"/>
    </row>
    <row r="18" spans="1:12" ht="36.4" customHeight="1" x14ac:dyDescent="0.15">
      <c r="A18" s="2617"/>
      <c r="B18" s="2618"/>
      <c r="C18" s="2618"/>
      <c r="D18" s="2618"/>
      <c r="E18" s="2618"/>
      <c r="F18" s="2618"/>
      <c r="G18" s="2618"/>
      <c r="H18" s="2618"/>
      <c r="I18" s="2618"/>
      <c r="J18" s="2619"/>
      <c r="K18" s="9"/>
      <c r="L18" s="10"/>
    </row>
    <row r="19" spans="1:12" ht="36.4" customHeight="1" x14ac:dyDescent="0.15">
      <c r="A19" s="2617"/>
      <c r="B19" s="2618"/>
      <c r="C19" s="2618"/>
      <c r="D19" s="2618"/>
      <c r="E19" s="2618"/>
      <c r="F19" s="2618"/>
      <c r="G19" s="2618"/>
      <c r="H19" s="2618"/>
      <c r="I19" s="2618"/>
      <c r="J19" s="2619"/>
      <c r="K19" s="9"/>
    </row>
    <row r="20" spans="1:12" ht="36.4" customHeight="1" x14ac:dyDescent="0.15">
      <c r="A20" s="2617"/>
      <c r="B20" s="2618"/>
      <c r="C20" s="2618"/>
      <c r="D20" s="2618"/>
      <c r="E20" s="2618"/>
      <c r="F20" s="2618"/>
      <c r="G20" s="2618"/>
      <c r="H20" s="2618"/>
      <c r="I20" s="2618"/>
      <c r="J20" s="2619"/>
      <c r="K20" s="9"/>
    </row>
    <row r="21" spans="1:12" ht="36.4" customHeight="1" x14ac:dyDescent="0.15">
      <c r="A21" s="2617"/>
      <c r="B21" s="2618"/>
      <c r="C21" s="2618"/>
      <c r="D21" s="2618"/>
      <c r="E21" s="2618"/>
      <c r="F21" s="2618"/>
      <c r="G21" s="2618"/>
      <c r="H21" s="2618"/>
      <c r="I21" s="2618"/>
      <c r="J21" s="2619"/>
      <c r="K21" s="9"/>
    </row>
    <row r="22" spans="1:12" ht="36.4" customHeight="1" x14ac:dyDescent="0.15">
      <c r="A22" s="2617"/>
      <c r="B22" s="2618"/>
      <c r="C22" s="2618"/>
      <c r="D22" s="2618"/>
      <c r="E22" s="2618"/>
      <c r="F22" s="2618"/>
      <c r="G22" s="2618"/>
      <c r="H22" s="2618"/>
      <c r="I22" s="2618"/>
      <c r="J22" s="2619"/>
      <c r="K22" s="9"/>
    </row>
    <row r="23" spans="1:12" ht="18.75" customHeight="1" x14ac:dyDescent="0.15">
      <c r="A23" s="2617"/>
      <c r="B23" s="2618"/>
      <c r="C23" s="2618"/>
      <c r="D23" s="2618"/>
      <c r="E23" s="2618"/>
      <c r="F23" s="2618"/>
      <c r="G23" s="2618"/>
      <c r="H23" s="2618"/>
      <c r="I23" s="2618"/>
      <c r="J23" s="2619"/>
      <c r="K23" s="9"/>
    </row>
    <row r="24" spans="1:12" ht="18.75" customHeight="1" x14ac:dyDescent="0.15">
      <c r="A24" s="2617"/>
      <c r="B24" s="2618"/>
      <c r="C24" s="2618"/>
      <c r="D24" s="2618"/>
      <c r="E24" s="2618"/>
      <c r="F24" s="2618"/>
      <c r="G24" s="2618"/>
      <c r="H24" s="2618"/>
      <c r="I24" s="2618"/>
      <c r="J24" s="2619"/>
      <c r="K24" s="9"/>
    </row>
    <row r="25" spans="1:12" ht="18.75" customHeight="1" x14ac:dyDescent="0.15">
      <c r="A25" s="2617"/>
      <c r="B25" s="2618"/>
      <c r="C25" s="2618"/>
      <c r="D25" s="2618"/>
      <c r="E25" s="2618"/>
      <c r="F25" s="2618"/>
      <c r="G25" s="2618"/>
      <c r="H25" s="2618"/>
      <c r="I25" s="2618"/>
      <c r="J25" s="2619"/>
      <c r="K25" s="9"/>
    </row>
    <row r="26" spans="1:12" ht="18.75" customHeight="1" x14ac:dyDescent="0.15">
      <c r="A26" s="2617"/>
      <c r="B26" s="2618"/>
      <c r="C26" s="2618"/>
      <c r="D26" s="2618"/>
      <c r="E26" s="2618"/>
      <c r="F26" s="2618"/>
      <c r="G26" s="2618"/>
      <c r="H26" s="2618"/>
      <c r="I26" s="2618"/>
      <c r="J26" s="2619"/>
      <c r="K26" s="9"/>
    </row>
    <row r="27" spans="1:12" ht="18.75" customHeight="1" x14ac:dyDescent="0.15">
      <c r="A27" s="2617"/>
      <c r="B27" s="2618"/>
      <c r="C27" s="2618"/>
      <c r="D27" s="2618"/>
      <c r="E27" s="2618"/>
      <c r="F27" s="2618"/>
      <c r="G27" s="2618"/>
      <c r="H27" s="2618"/>
      <c r="I27" s="2618"/>
      <c r="J27" s="2619"/>
      <c r="K27" s="9"/>
    </row>
    <row r="28" spans="1:12" ht="18.75" customHeight="1" x14ac:dyDescent="0.15">
      <c r="A28" s="2617"/>
      <c r="B28" s="2618"/>
      <c r="C28" s="2618"/>
      <c r="D28" s="2618"/>
      <c r="E28" s="2618"/>
      <c r="F28" s="2618"/>
      <c r="G28" s="2618"/>
      <c r="H28" s="2618"/>
      <c r="I28" s="2618"/>
      <c r="J28" s="2619"/>
      <c r="K28" s="9"/>
    </row>
    <row r="29" spans="1:12" ht="18.75" customHeight="1" x14ac:dyDescent="0.15">
      <c r="A29" s="2617"/>
      <c r="B29" s="2618"/>
      <c r="C29" s="2618"/>
      <c r="D29" s="2618"/>
      <c r="E29" s="2618"/>
      <c r="F29" s="2618"/>
      <c r="G29" s="2618"/>
      <c r="H29" s="2618"/>
      <c r="I29" s="2618"/>
      <c r="J29" s="2619"/>
      <c r="K29" s="9"/>
    </row>
    <row r="30" spans="1:12" ht="18.75" customHeight="1" x14ac:dyDescent="0.15">
      <c r="A30" s="2617"/>
      <c r="B30" s="2618"/>
      <c r="C30" s="2618"/>
      <c r="D30" s="2618"/>
      <c r="E30" s="2618"/>
      <c r="F30" s="2618"/>
      <c r="G30" s="2618"/>
      <c r="H30" s="2618"/>
      <c r="I30" s="2618"/>
      <c r="J30" s="2619"/>
      <c r="K30" s="9"/>
    </row>
    <row r="31" spans="1:12" ht="18.75" customHeight="1" x14ac:dyDescent="0.15">
      <c r="A31" s="2617"/>
      <c r="B31" s="2618"/>
      <c r="C31" s="2618"/>
      <c r="D31" s="2618"/>
      <c r="E31" s="2618"/>
      <c r="F31" s="2618"/>
      <c r="G31" s="2618"/>
      <c r="H31" s="2618"/>
      <c r="I31" s="2618"/>
      <c r="J31" s="2619"/>
      <c r="K31" s="9"/>
    </row>
    <row r="32" spans="1:12" ht="18.75" customHeight="1" x14ac:dyDescent="0.15">
      <c r="A32" s="2617"/>
      <c r="B32" s="2618"/>
      <c r="C32" s="2618"/>
      <c r="D32" s="2618"/>
      <c r="E32" s="2618"/>
      <c r="F32" s="2618"/>
      <c r="G32" s="2618"/>
      <c r="H32" s="2618"/>
      <c r="I32" s="2618"/>
      <c r="J32" s="2619"/>
      <c r="K32" s="9"/>
    </row>
    <row r="33" spans="1:11" ht="18.75" customHeight="1" x14ac:dyDescent="0.15">
      <c r="A33" s="2617"/>
      <c r="B33" s="2618"/>
      <c r="C33" s="2618"/>
      <c r="D33" s="2618"/>
      <c r="E33" s="2618"/>
      <c r="F33" s="2618"/>
      <c r="G33" s="2618"/>
      <c r="H33" s="2618"/>
      <c r="I33" s="2618"/>
      <c r="J33" s="2619"/>
      <c r="K33" s="9"/>
    </row>
    <row r="34" spans="1:11" ht="18.75" customHeight="1" x14ac:dyDescent="0.15">
      <c r="A34" s="2617"/>
      <c r="B34" s="2618"/>
      <c r="C34" s="2618"/>
      <c r="D34" s="2618"/>
      <c r="E34" s="2618"/>
      <c r="F34" s="2618"/>
      <c r="G34" s="2618"/>
      <c r="H34" s="2618"/>
      <c r="I34" s="2618"/>
      <c r="J34" s="2619"/>
      <c r="K34" s="9"/>
    </row>
    <row r="35" spans="1:11" ht="18.75" customHeight="1" x14ac:dyDescent="0.15">
      <c r="A35" s="2617"/>
      <c r="B35" s="2618"/>
      <c r="C35" s="2618"/>
      <c r="D35" s="2618"/>
      <c r="E35" s="2618"/>
      <c r="F35" s="2618"/>
      <c r="G35" s="2618"/>
      <c r="H35" s="2618"/>
      <c r="I35" s="2618"/>
      <c r="J35" s="2619"/>
      <c r="K35" s="9"/>
    </row>
    <row r="36" spans="1:11" ht="18.75" customHeight="1" x14ac:dyDescent="0.15">
      <c r="A36" s="2617"/>
      <c r="B36" s="2618"/>
      <c r="C36" s="2618"/>
      <c r="D36" s="2618"/>
      <c r="E36" s="2618"/>
      <c r="F36" s="2618"/>
      <c r="G36" s="2618"/>
      <c r="H36" s="2618"/>
      <c r="I36" s="2618"/>
      <c r="J36" s="2619"/>
      <c r="K36" s="9"/>
    </row>
    <row r="37" spans="1:11" ht="18.75" customHeight="1" x14ac:dyDescent="0.15">
      <c r="A37" s="2617"/>
      <c r="B37" s="2618"/>
      <c r="C37" s="2618"/>
      <c r="D37" s="2618"/>
      <c r="E37" s="2618"/>
      <c r="F37" s="2618"/>
      <c r="G37" s="2618"/>
      <c r="H37" s="2618"/>
      <c r="I37" s="2618"/>
      <c r="J37" s="2619"/>
      <c r="K37" s="9"/>
    </row>
    <row r="38" spans="1:11" ht="18.75" customHeight="1" x14ac:dyDescent="0.15">
      <c r="A38" s="2617"/>
      <c r="B38" s="2618"/>
      <c r="C38" s="2618"/>
      <c r="D38" s="2618"/>
      <c r="E38" s="2618"/>
      <c r="F38" s="2618"/>
      <c r="G38" s="2618"/>
      <c r="H38" s="2618"/>
      <c r="I38" s="2618"/>
      <c r="J38" s="2619"/>
      <c r="K38" s="9"/>
    </row>
    <row r="39" spans="1:11" ht="18.75" customHeight="1" x14ac:dyDescent="0.15">
      <c r="A39" s="2617"/>
      <c r="B39" s="2618"/>
      <c r="C39" s="2618"/>
      <c r="D39" s="2618"/>
      <c r="E39" s="2618"/>
      <c r="F39" s="2618"/>
      <c r="G39" s="2618"/>
      <c r="H39" s="2618"/>
      <c r="I39" s="2618"/>
      <c r="J39" s="2619"/>
      <c r="K39" s="9"/>
    </row>
    <row r="40" spans="1:11" ht="18.75" customHeight="1" x14ac:dyDescent="0.15">
      <c r="A40" s="2617"/>
      <c r="B40" s="2618"/>
      <c r="C40" s="2618"/>
      <c r="D40" s="2618"/>
      <c r="E40" s="2618"/>
      <c r="F40" s="2618"/>
      <c r="G40" s="2618"/>
      <c r="H40" s="2618"/>
      <c r="I40" s="2618"/>
      <c r="J40" s="2619"/>
      <c r="K40" s="9"/>
    </row>
    <row r="41" spans="1:11" ht="18.75" customHeight="1" x14ac:dyDescent="0.15">
      <c r="A41" s="2617"/>
      <c r="B41" s="2618"/>
      <c r="C41" s="2618"/>
      <c r="D41" s="2618"/>
      <c r="E41" s="2618"/>
      <c r="F41" s="2618"/>
      <c r="G41" s="2618"/>
      <c r="H41" s="2618"/>
      <c r="I41" s="2618"/>
      <c r="J41" s="2619"/>
      <c r="K41" s="9"/>
    </row>
    <row r="42" spans="1:11" ht="18.75" customHeight="1" x14ac:dyDescent="0.15">
      <c r="A42" s="2617"/>
      <c r="B42" s="2618"/>
      <c r="C42" s="2618"/>
      <c r="D42" s="2618"/>
      <c r="E42" s="2618"/>
      <c r="F42" s="2618"/>
      <c r="G42" s="2618"/>
      <c r="H42" s="2618"/>
      <c r="I42" s="2618"/>
      <c r="J42" s="2619"/>
      <c r="K42" s="9"/>
    </row>
    <row r="43" spans="1:11" ht="18.75" customHeight="1" x14ac:dyDescent="0.15">
      <c r="A43" s="2617"/>
      <c r="B43" s="2618"/>
      <c r="C43" s="2618"/>
      <c r="D43" s="2618"/>
      <c r="E43" s="2618"/>
      <c r="F43" s="2618"/>
      <c r="G43" s="2618"/>
      <c r="H43" s="2618"/>
      <c r="I43" s="2618"/>
      <c r="J43" s="2619"/>
      <c r="K43" s="9"/>
    </row>
    <row r="44" spans="1:11" ht="18.75" customHeight="1" x14ac:dyDescent="0.15">
      <c r="A44" s="2617"/>
      <c r="B44" s="2618"/>
      <c r="C44" s="2618"/>
      <c r="D44" s="2618"/>
      <c r="E44" s="2618"/>
      <c r="F44" s="2618"/>
      <c r="G44" s="2618"/>
      <c r="H44" s="2618"/>
      <c r="I44" s="2618"/>
      <c r="J44" s="2619"/>
      <c r="K44" s="9"/>
    </row>
    <row r="45" spans="1:11" ht="18.75" customHeight="1" x14ac:dyDescent="0.15">
      <c r="A45" s="2617"/>
      <c r="B45" s="2618"/>
      <c r="C45" s="2618"/>
      <c r="D45" s="2618"/>
      <c r="E45" s="2618"/>
      <c r="F45" s="2618"/>
      <c r="G45" s="2618"/>
      <c r="H45" s="2618"/>
      <c r="I45" s="2618"/>
      <c r="J45" s="2619"/>
      <c r="K45" s="9"/>
    </row>
    <row r="46" spans="1:11" ht="18.75" customHeight="1" x14ac:dyDescent="0.15">
      <c r="A46" s="2617"/>
      <c r="B46" s="2618"/>
      <c r="C46" s="2618"/>
      <c r="D46" s="2618"/>
      <c r="E46" s="2618"/>
      <c r="F46" s="2618"/>
      <c r="G46" s="2618"/>
      <c r="H46" s="2618"/>
      <c r="I46" s="2618"/>
      <c r="J46" s="2619"/>
      <c r="K46" s="9"/>
    </row>
    <row r="47" spans="1:11" ht="18.75" customHeight="1" x14ac:dyDescent="0.15">
      <c r="A47" s="2617"/>
      <c r="B47" s="2618"/>
      <c r="C47" s="2618"/>
      <c r="D47" s="2618"/>
      <c r="E47" s="2618"/>
      <c r="F47" s="2618"/>
      <c r="G47" s="2618"/>
      <c r="H47" s="2618"/>
      <c r="I47" s="2618"/>
      <c r="J47" s="2619"/>
      <c r="K47" s="9"/>
    </row>
    <row r="48" spans="1:11" ht="18.75" customHeight="1" x14ac:dyDescent="0.15">
      <c r="A48" s="2617"/>
      <c r="B48" s="2618"/>
      <c r="C48" s="2618"/>
      <c r="D48" s="2618"/>
      <c r="E48" s="2618"/>
      <c r="F48" s="2618"/>
      <c r="G48" s="2618"/>
      <c r="H48" s="2618"/>
      <c r="I48" s="2618"/>
      <c r="J48" s="2619"/>
      <c r="K48" s="9"/>
    </row>
    <row r="49" spans="1:11" ht="18.75" customHeight="1" x14ac:dyDescent="0.15">
      <c r="A49" s="2617"/>
      <c r="B49" s="2618"/>
      <c r="C49" s="2618"/>
      <c r="D49" s="2618"/>
      <c r="E49" s="2618"/>
      <c r="F49" s="2618"/>
      <c r="G49" s="2618"/>
      <c r="H49" s="2618"/>
      <c r="I49" s="2618"/>
      <c r="J49" s="2619"/>
      <c r="K49" s="9"/>
    </row>
    <row r="50" spans="1:11" ht="18.75" customHeight="1" x14ac:dyDescent="0.15">
      <c r="A50" s="2617"/>
      <c r="B50" s="2618"/>
      <c r="C50" s="2618"/>
      <c r="D50" s="2618"/>
      <c r="E50" s="2618"/>
      <c r="F50" s="2618"/>
      <c r="G50" s="2618"/>
      <c r="H50" s="2618"/>
      <c r="I50" s="2618"/>
      <c r="J50" s="2619"/>
      <c r="K50" s="9"/>
    </row>
    <row r="51" spans="1:11" ht="18.75" customHeight="1" x14ac:dyDescent="0.15">
      <c r="A51" s="2617"/>
      <c r="B51" s="2618"/>
      <c r="C51" s="2618"/>
      <c r="D51" s="2618"/>
      <c r="E51" s="2618"/>
      <c r="F51" s="2618"/>
      <c r="G51" s="2618"/>
      <c r="H51" s="2618"/>
      <c r="I51" s="2618"/>
      <c r="J51" s="2619"/>
      <c r="K51" s="9"/>
    </row>
    <row r="52" spans="1:11" ht="18.75" customHeight="1" x14ac:dyDescent="0.15">
      <c r="A52" s="2617"/>
      <c r="B52" s="2618"/>
      <c r="C52" s="2618"/>
      <c r="D52" s="2618"/>
      <c r="E52" s="2618"/>
      <c r="F52" s="2618"/>
      <c r="G52" s="2618"/>
      <c r="H52" s="2618"/>
      <c r="I52" s="2618"/>
      <c r="J52" s="2619"/>
      <c r="K52" s="9"/>
    </row>
    <row r="53" spans="1:11" ht="18.75" customHeight="1" x14ac:dyDescent="0.15">
      <c r="A53" s="2617"/>
      <c r="B53" s="2618"/>
      <c r="C53" s="2618"/>
      <c r="D53" s="2618"/>
      <c r="E53" s="2618"/>
      <c r="F53" s="2618"/>
      <c r="G53" s="2618"/>
      <c r="H53" s="2618"/>
      <c r="I53" s="2618"/>
      <c r="J53" s="2619"/>
      <c r="K53" s="9"/>
    </row>
    <row r="54" spans="1:11" ht="18.75" customHeight="1" x14ac:dyDescent="0.15">
      <c r="A54" s="2617"/>
      <c r="B54" s="2618"/>
      <c r="C54" s="2618"/>
      <c r="D54" s="2618"/>
      <c r="E54" s="2618"/>
      <c r="F54" s="2618"/>
      <c r="G54" s="2618"/>
      <c r="H54" s="2618"/>
      <c r="I54" s="2618"/>
      <c r="J54" s="2619"/>
      <c r="K54" s="9"/>
    </row>
    <row r="55" spans="1:11" ht="18.75" customHeight="1" x14ac:dyDescent="0.15">
      <c r="A55" s="2617"/>
      <c r="B55" s="2618"/>
      <c r="C55" s="2618"/>
      <c r="D55" s="2618"/>
      <c r="E55" s="2618"/>
      <c r="F55" s="2618"/>
      <c r="G55" s="2618"/>
      <c r="H55" s="2618"/>
      <c r="I55" s="2618"/>
      <c r="J55" s="2619"/>
      <c r="K55" s="9"/>
    </row>
    <row r="56" spans="1:11" ht="18.75" customHeight="1" x14ac:dyDescent="0.15">
      <c r="A56" s="2617"/>
      <c r="B56" s="2618"/>
      <c r="C56" s="2618"/>
      <c r="D56" s="2618"/>
      <c r="E56" s="2618"/>
      <c r="F56" s="2618"/>
      <c r="G56" s="2618"/>
      <c r="H56" s="2618"/>
      <c r="I56" s="2618"/>
      <c r="J56" s="2619"/>
      <c r="K56" s="9"/>
    </row>
    <row r="57" spans="1:11" ht="18.75" customHeight="1" x14ac:dyDescent="0.15">
      <c r="A57" s="2617"/>
      <c r="B57" s="2618"/>
      <c r="C57" s="2618"/>
      <c r="D57" s="2618"/>
      <c r="E57" s="2618"/>
      <c r="F57" s="2618"/>
      <c r="G57" s="2618"/>
      <c r="H57" s="2618"/>
      <c r="I57" s="2618"/>
      <c r="J57" s="2619"/>
      <c r="K57" s="9"/>
    </row>
    <row r="58" spans="1:11" ht="18.75" customHeight="1" x14ac:dyDescent="0.15">
      <c r="A58" s="2617"/>
      <c r="B58" s="2618"/>
      <c r="C58" s="2618"/>
      <c r="D58" s="2618"/>
      <c r="E58" s="2618"/>
      <c r="F58" s="2618"/>
      <c r="G58" s="2618"/>
      <c r="H58" s="2618"/>
      <c r="I58" s="2618"/>
      <c r="J58" s="2619"/>
      <c r="K58" s="9"/>
    </row>
    <row r="59" spans="1:11" ht="18.75" customHeight="1" x14ac:dyDescent="0.15">
      <c r="A59" s="2617"/>
      <c r="B59" s="2618"/>
      <c r="C59" s="2618"/>
      <c r="D59" s="2618"/>
      <c r="E59" s="2618"/>
      <c r="F59" s="2618"/>
      <c r="G59" s="2618"/>
      <c r="H59" s="2618"/>
      <c r="I59" s="2618"/>
      <c r="J59" s="2619"/>
      <c r="K59" s="9"/>
    </row>
    <row r="60" spans="1:11" ht="18.75" customHeight="1" x14ac:dyDescent="0.15">
      <c r="A60" s="2617"/>
      <c r="B60" s="2618"/>
      <c r="C60" s="2618"/>
      <c r="D60" s="2618"/>
      <c r="E60" s="2618"/>
      <c r="F60" s="2618"/>
      <c r="G60" s="2618"/>
      <c r="H60" s="2618"/>
      <c r="I60" s="2618"/>
      <c r="J60" s="2619"/>
      <c r="K60" s="9"/>
    </row>
    <row r="61" spans="1:11" ht="18.75" customHeight="1" x14ac:dyDescent="0.15">
      <c r="A61" s="2617"/>
      <c r="B61" s="2618"/>
      <c r="C61" s="2618"/>
      <c r="D61" s="2618"/>
      <c r="E61" s="2618"/>
      <c r="F61" s="2618"/>
      <c r="G61" s="2618"/>
      <c r="H61" s="2618"/>
      <c r="I61" s="2618"/>
      <c r="J61" s="2619"/>
      <c r="K61" s="9"/>
    </row>
    <row r="62" spans="1:11" ht="18.75" customHeight="1" x14ac:dyDescent="0.15">
      <c r="A62" s="2617"/>
      <c r="B62" s="2618"/>
      <c r="C62" s="2618"/>
      <c r="D62" s="2618"/>
      <c r="E62" s="2618"/>
      <c r="F62" s="2618"/>
      <c r="G62" s="2618"/>
      <c r="H62" s="2618"/>
      <c r="I62" s="2618"/>
      <c r="J62" s="2619"/>
      <c r="K62" s="9"/>
    </row>
    <row r="63" spans="1:11" ht="18.75" customHeight="1" x14ac:dyDescent="0.15">
      <c r="A63" s="2620"/>
      <c r="B63" s="2621"/>
      <c r="C63" s="2621"/>
      <c r="D63" s="2621"/>
      <c r="E63" s="2621"/>
      <c r="F63" s="2621"/>
      <c r="G63" s="2621"/>
      <c r="H63" s="2621"/>
      <c r="I63" s="2621"/>
      <c r="J63" s="2622"/>
      <c r="K63" s="9"/>
    </row>
    <row r="64" spans="1:11" ht="18.75" customHeight="1" x14ac:dyDescent="0.15">
      <c r="A64" s="11"/>
      <c r="B64" s="11"/>
      <c r="C64" s="11"/>
      <c r="D64" s="11"/>
      <c r="E64" s="11"/>
      <c r="F64" s="11"/>
      <c r="G64" s="11"/>
      <c r="H64" s="11"/>
      <c r="I64" s="11"/>
      <c r="J64" s="11"/>
      <c r="K64" s="9"/>
    </row>
    <row r="65" spans="1:11" ht="18.75" customHeight="1" x14ac:dyDescent="0.15">
      <c r="A65" s="11"/>
      <c r="B65" s="11"/>
      <c r="C65" s="11"/>
      <c r="D65" s="11"/>
      <c r="E65" s="11"/>
      <c r="F65" s="11"/>
      <c r="G65" s="11"/>
      <c r="H65" s="11"/>
      <c r="I65" s="11"/>
      <c r="J65" s="11"/>
      <c r="K65" s="9"/>
    </row>
    <row r="66" spans="1:11" ht="18.75" customHeight="1" x14ac:dyDescent="0.15">
      <c r="A66" s="11"/>
      <c r="B66" s="11"/>
      <c r="C66" s="11"/>
      <c r="D66" s="11"/>
      <c r="E66" s="11"/>
      <c r="F66" s="11"/>
      <c r="G66" s="11"/>
      <c r="H66" s="11"/>
      <c r="I66" s="11"/>
      <c r="J66" s="11"/>
      <c r="K66" s="9"/>
    </row>
    <row r="67" spans="1:11" ht="18.75" customHeight="1" x14ac:dyDescent="0.15">
      <c r="A67" s="11"/>
      <c r="B67" s="11"/>
      <c r="C67" s="11"/>
      <c r="D67" s="11"/>
      <c r="E67" s="11"/>
      <c r="F67" s="11"/>
      <c r="G67" s="11"/>
      <c r="H67" s="11"/>
      <c r="I67" s="11"/>
      <c r="J67" s="11"/>
      <c r="K67" s="9"/>
    </row>
    <row r="68" spans="1:11" ht="18.75" customHeight="1" x14ac:dyDescent="0.15">
      <c r="A68" s="9"/>
      <c r="B68" s="9"/>
      <c r="C68" s="9"/>
      <c r="D68" s="9"/>
      <c r="E68" s="9"/>
      <c r="F68" s="9"/>
      <c r="G68" s="9"/>
      <c r="H68" s="9"/>
      <c r="I68" s="9"/>
      <c r="J68" s="9"/>
      <c r="K68" s="9"/>
    </row>
    <row r="69" spans="1:11" ht="18.75" customHeight="1" x14ac:dyDescent="0.15">
      <c r="A69" s="9"/>
      <c r="B69" s="9"/>
      <c r="C69" s="9"/>
      <c r="D69" s="9"/>
      <c r="E69" s="9"/>
      <c r="F69" s="9"/>
      <c r="G69" s="9"/>
      <c r="H69" s="9"/>
      <c r="I69" s="9"/>
      <c r="J69" s="9"/>
      <c r="K69" s="9"/>
    </row>
    <row r="70" spans="1:11" ht="18.75" customHeight="1" x14ac:dyDescent="0.15">
      <c r="A70" s="9"/>
      <c r="B70" s="9"/>
      <c r="C70" s="9"/>
      <c r="D70" s="9"/>
      <c r="E70" s="9"/>
      <c r="F70" s="9"/>
      <c r="G70" s="9"/>
      <c r="H70" s="9"/>
      <c r="I70" s="9"/>
      <c r="J70" s="9"/>
      <c r="K70" s="9"/>
    </row>
    <row r="71" spans="1:11" ht="18.75" customHeight="1" x14ac:dyDescent="0.15">
      <c r="A71" s="9"/>
      <c r="B71" s="9"/>
      <c r="C71" s="9"/>
      <c r="D71" s="9"/>
      <c r="E71" s="9"/>
      <c r="F71" s="9"/>
      <c r="G71" s="9"/>
      <c r="H71" s="9"/>
      <c r="I71" s="9"/>
      <c r="J71" s="9"/>
      <c r="K71" s="9"/>
    </row>
    <row r="72" spans="1:11" ht="18.75" customHeight="1" x14ac:dyDescent="0.15">
      <c r="A72" s="9"/>
      <c r="B72" s="9"/>
      <c r="C72" s="9"/>
      <c r="D72" s="9"/>
      <c r="E72" s="9"/>
      <c r="F72" s="9"/>
      <c r="G72" s="9"/>
      <c r="H72" s="9"/>
      <c r="I72" s="9"/>
      <c r="J72" s="9"/>
      <c r="K72" s="9"/>
    </row>
    <row r="73" spans="1:11" ht="18.75" customHeight="1" x14ac:dyDescent="0.15">
      <c r="A73" s="9"/>
      <c r="B73" s="9"/>
      <c r="C73" s="9"/>
      <c r="D73" s="9"/>
      <c r="E73" s="9"/>
      <c r="F73" s="9"/>
      <c r="G73" s="9"/>
      <c r="H73" s="9"/>
      <c r="I73" s="9"/>
      <c r="J73" s="9"/>
      <c r="K73" s="9"/>
    </row>
    <row r="74" spans="1:11" ht="18.75" customHeight="1" x14ac:dyDescent="0.15">
      <c r="A74" s="9"/>
      <c r="B74" s="9"/>
      <c r="C74" s="9"/>
      <c r="D74" s="9"/>
      <c r="E74" s="9"/>
      <c r="F74" s="9"/>
      <c r="G74" s="9"/>
      <c r="H74" s="9"/>
      <c r="I74" s="9"/>
      <c r="J74" s="9"/>
    </row>
    <row r="75" spans="1:11" ht="18.75" customHeight="1" x14ac:dyDescent="0.15">
      <c r="A75" s="9"/>
      <c r="B75" s="9"/>
      <c r="C75" s="9"/>
      <c r="D75" s="9"/>
      <c r="E75" s="9"/>
      <c r="F75" s="9"/>
      <c r="G75" s="9"/>
      <c r="H75" s="9"/>
      <c r="I75" s="9"/>
      <c r="J75" s="9"/>
    </row>
    <row r="76" spans="1:11" x14ac:dyDescent="0.15">
      <c r="A76" s="12"/>
      <c r="B76" s="12"/>
      <c r="C76" s="12"/>
      <c r="D76" s="12"/>
      <c r="E76" s="12"/>
      <c r="F76" s="12"/>
      <c r="G76" s="12"/>
      <c r="H76" s="12"/>
      <c r="I76" s="12"/>
      <c r="J76" s="12"/>
    </row>
    <row r="77" spans="1:11" x14ac:dyDescent="0.15">
      <c r="A77" s="12"/>
      <c r="B77" s="12"/>
      <c r="C77" s="12"/>
      <c r="D77" s="12"/>
      <c r="E77" s="12"/>
      <c r="F77" s="12"/>
      <c r="G77" s="12"/>
      <c r="H77" s="12"/>
      <c r="I77" s="12"/>
      <c r="J77" s="12"/>
    </row>
    <row r="78" spans="1:11" x14ac:dyDescent="0.15">
      <c r="A78" s="12"/>
      <c r="B78" s="12"/>
      <c r="C78" s="12"/>
      <c r="D78" s="12"/>
      <c r="E78" s="12"/>
      <c r="F78" s="12"/>
      <c r="G78" s="12"/>
      <c r="H78" s="12"/>
      <c r="I78" s="12"/>
      <c r="J78" s="12"/>
    </row>
    <row r="79" spans="1:11" x14ac:dyDescent="0.15">
      <c r="A79" s="12"/>
      <c r="B79" s="12"/>
      <c r="C79" s="12"/>
      <c r="D79" s="12"/>
      <c r="E79" s="12"/>
      <c r="F79" s="12"/>
      <c r="G79" s="12"/>
      <c r="H79" s="12"/>
      <c r="I79" s="12"/>
      <c r="J79" s="12"/>
    </row>
    <row r="80" spans="1:11" x14ac:dyDescent="0.15">
      <c r="A80" s="12"/>
      <c r="B80" s="12"/>
      <c r="C80" s="12"/>
      <c r="D80" s="12"/>
      <c r="E80" s="12"/>
      <c r="F80" s="12"/>
      <c r="G80" s="12"/>
      <c r="H80" s="12"/>
      <c r="I80" s="12"/>
      <c r="J80" s="12"/>
    </row>
    <row r="81" spans="1:10" x14ac:dyDescent="0.15">
      <c r="A81" s="12"/>
      <c r="B81" s="12"/>
      <c r="C81" s="12"/>
      <c r="D81" s="12"/>
      <c r="E81" s="12"/>
      <c r="F81" s="12"/>
      <c r="G81" s="12"/>
      <c r="H81" s="12"/>
      <c r="I81" s="12"/>
      <c r="J81" s="12"/>
    </row>
    <row r="82" spans="1:10" x14ac:dyDescent="0.15">
      <c r="A82" s="12"/>
      <c r="B82" s="12"/>
      <c r="C82" s="12"/>
      <c r="D82" s="12"/>
      <c r="E82" s="12"/>
      <c r="F82" s="12"/>
      <c r="G82" s="12"/>
      <c r="H82" s="12"/>
      <c r="I82" s="12"/>
      <c r="J82" s="12"/>
    </row>
    <row r="83" spans="1:10" x14ac:dyDescent="0.15">
      <c r="A83" s="12"/>
      <c r="B83" s="12"/>
      <c r="C83" s="12"/>
      <c r="D83" s="12"/>
      <c r="E83" s="12"/>
      <c r="F83" s="12"/>
      <c r="G83" s="12"/>
      <c r="H83" s="12"/>
      <c r="I83" s="12"/>
      <c r="J83" s="12"/>
    </row>
    <row r="84" spans="1:10" x14ac:dyDescent="0.15">
      <c r="A84" s="12"/>
      <c r="B84" s="12"/>
      <c r="C84" s="12"/>
      <c r="D84" s="12"/>
      <c r="E84" s="12"/>
      <c r="F84" s="12"/>
      <c r="G84" s="12"/>
      <c r="H84" s="12"/>
      <c r="I84" s="12"/>
      <c r="J84" s="12"/>
    </row>
    <row r="85" spans="1:10" x14ac:dyDescent="0.15">
      <c r="A85" s="12"/>
      <c r="B85" s="12"/>
      <c r="C85" s="12"/>
      <c r="D85" s="12"/>
      <c r="E85" s="12"/>
      <c r="F85" s="12"/>
      <c r="G85" s="12"/>
      <c r="H85" s="12"/>
      <c r="I85" s="12"/>
      <c r="J85" s="12"/>
    </row>
    <row r="86" spans="1:10" x14ac:dyDescent="0.15">
      <c r="A86" s="12"/>
      <c r="B86" s="12"/>
      <c r="C86" s="12"/>
      <c r="D86" s="12"/>
      <c r="E86" s="12"/>
      <c r="F86" s="12"/>
      <c r="G86" s="12"/>
      <c r="H86" s="12"/>
      <c r="I86" s="12"/>
      <c r="J86" s="12"/>
    </row>
    <row r="87" spans="1:10" x14ac:dyDescent="0.15">
      <c r="A87" s="12"/>
      <c r="B87" s="12"/>
      <c r="C87" s="12"/>
      <c r="D87" s="12"/>
      <c r="E87" s="12"/>
      <c r="F87" s="12"/>
      <c r="G87" s="12"/>
      <c r="H87" s="12"/>
      <c r="I87" s="12"/>
      <c r="J87" s="12"/>
    </row>
    <row r="88" spans="1:10" x14ac:dyDescent="0.15">
      <c r="A88" s="12"/>
      <c r="B88" s="12"/>
      <c r="C88" s="12"/>
      <c r="D88" s="12"/>
      <c r="E88" s="12"/>
      <c r="F88" s="12"/>
      <c r="G88" s="12"/>
      <c r="H88" s="12"/>
      <c r="I88" s="12"/>
      <c r="J88" s="12"/>
    </row>
    <row r="89" spans="1:10" x14ac:dyDescent="0.15">
      <c r="A89" s="12"/>
      <c r="B89" s="12"/>
      <c r="C89" s="12"/>
      <c r="D89" s="12"/>
      <c r="E89" s="12"/>
      <c r="F89" s="12"/>
      <c r="G89" s="12"/>
      <c r="H89" s="12"/>
      <c r="I89" s="12"/>
      <c r="J89" s="12"/>
    </row>
    <row r="90" spans="1:10" x14ac:dyDescent="0.15">
      <c r="A90" s="12"/>
      <c r="B90" s="12"/>
      <c r="C90" s="12"/>
      <c r="D90" s="12"/>
      <c r="E90" s="12"/>
      <c r="F90" s="12"/>
      <c r="G90" s="12"/>
      <c r="H90" s="12"/>
      <c r="I90" s="12"/>
      <c r="J90" s="12"/>
    </row>
    <row r="91" spans="1:10" x14ac:dyDescent="0.15">
      <c r="A91" s="12"/>
      <c r="B91" s="12"/>
      <c r="C91" s="12"/>
      <c r="D91" s="12"/>
      <c r="E91" s="12"/>
      <c r="F91" s="12"/>
      <c r="G91" s="12"/>
      <c r="H91" s="12"/>
      <c r="I91" s="12"/>
      <c r="J91" s="12"/>
    </row>
    <row r="92" spans="1:10" x14ac:dyDescent="0.15">
      <c r="A92" s="12"/>
      <c r="B92" s="12"/>
      <c r="C92" s="12"/>
      <c r="D92" s="12"/>
      <c r="E92" s="12"/>
      <c r="F92" s="12"/>
      <c r="G92" s="12"/>
      <c r="H92" s="12"/>
      <c r="I92" s="12"/>
      <c r="J92" s="12"/>
    </row>
    <row r="93" spans="1:10" x14ac:dyDescent="0.15">
      <c r="A93" s="12"/>
      <c r="B93" s="12"/>
      <c r="C93" s="12"/>
      <c r="D93" s="12"/>
      <c r="E93" s="12"/>
      <c r="F93" s="12"/>
      <c r="G93" s="12"/>
      <c r="H93" s="12"/>
      <c r="I93" s="12"/>
      <c r="J93" s="12"/>
    </row>
  </sheetData>
  <mergeCells count="1">
    <mergeCell ref="A16:J63"/>
  </mergeCells>
  <phoneticPr fontId="1"/>
  <pageMargins left="0.7" right="0.7" top="0.75" bottom="0.60499999999999998" header="0.3" footer="0.3"/>
  <pageSetup paperSize="9" scale="99" fitToHeight="0" orientation="portrait"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3B45A-0CF2-4F83-BCC8-49C74B8BAFA0}">
  <dimension ref="A1:R156"/>
  <sheetViews>
    <sheetView view="pageBreakPreview" topLeftCell="A4" zoomScaleNormal="100" zoomScaleSheetLayoutView="100" workbookViewId="0">
      <selection activeCell="A4" sqref="A1:XFD1048576"/>
    </sheetView>
  </sheetViews>
  <sheetFormatPr defaultRowHeight="13.5" x14ac:dyDescent="0.15"/>
  <sheetData>
    <row r="1" spans="1:9" x14ac:dyDescent="0.15">
      <c r="A1" s="5" t="s">
        <v>1000</v>
      </c>
      <c r="B1" s="5"/>
      <c r="C1" s="5"/>
      <c r="D1" s="5"/>
      <c r="E1" s="5"/>
      <c r="F1" s="5"/>
      <c r="G1" s="5"/>
      <c r="H1" s="5"/>
      <c r="I1" s="5"/>
    </row>
    <row r="2" spans="1:9" x14ac:dyDescent="0.15">
      <c r="A2" s="5"/>
      <c r="B2" s="5"/>
      <c r="C2" s="5"/>
      <c r="D2" s="5"/>
      <c r="E2" s="5"/>
      <c r="F2" s="5"/>
      <c r="G2" s="5"/>
      <c r="H2" s="5"/>
      <c r="I2" s="5"/>
    </row>
    <row r="3" spans="1:9" x14ac:dyDescent="0.15">
      <c r="A3" s="5"/>
      <c r="B3" s="5" t="s">
        <v>563</v>
      </c>
      <c r="C3" s="5"/>
      <c r="D3" s="5"/>
      <c r="E3" s="5"/>
      <c r="F3" s="5"/>
      <c r="G3" s="5"/>
      <c r="H3" s="5"/>
      <c r="I3" s="5"/>
    </row>
    <row r="4" spans="1:9" x14ac:dyDescent="0.15">
      <c r="A4" s="5"/>
      <c r="B4" s="5"/>
      <c r="C4" s="5"/>
      <c r="D4" s="5"/>
      <c r="E4" s="5"/>
      <c r="F4" s="5"/>
      <c r="G4" s="5"/>
      <c r="H4" s="5"/>
      <c r="I4" s="5"/>
    </row>
    <row r="5" spans="1:9" x14ac:dyDescent="0.15">
      <c r="A5" s="5"/>
      <c r="B5" s="5"/>
      <c r="C5" s="5"/>
      <c r="D5" s="5"/>
      <c r="E5" s="5"/>
      <c r="F5" s="5"/>
      <c r="G5" s="5"/>
      <c r="H5" s="5" t="s">
        <v>564</v>
      </c>
      <c r="I5" s="5"/>
    </row>
    <row r="6" spans="1:9" x14ac:dyDescent="0.15">
      <c r="A6" s="5" t="s">
        <v>25</v>
      </c>
      <c r="B6" s="5"/>
      <c r="C6" s="5"/>
      <c r="D6" s="5"/>
      <c r="E6" s="5"/>
      <c r="F6" s="5"/>
      <c r="G6" s="5"/>
      <c r="H6" s="5"/>
      <c r="I6" s="5"/>
    </row>
    <row r="7" spans="1:9" x14ac:dyDescent="0.15">
      <c r="A7" s="5"/>
      <c r="B7" s="5"/>
      <c r="C7" s="5"/>
      <c r="D7" s="5"/>
      <c r="E7" s="5"/>
      <c r="F7" s="5"/>
      <c r="G7" s="5"/>
      <c r="H7" s="5"/>
      <c r="I7" s="5"/>
    </row>
    <row r="8" spans="1:9" x14ac:dyDescent="0.15">
      <c r="A8" s="5"/>
      <c r="B8" s="5"/>
      <c r="C8" s="5"/>
      <c r="E8" s="5"/>
      <c r="F8" s="5" t="s">
        <v>26</v>
      </c>
      <c r="G8" s="5"/>
      <c r="H8" s="5"/>
      <c r="I8" s="5"/>
    </row>
    <row r="9" spans="1:9" x14ac:dyDescent="0.15">
      <c r="A9" s="5"/>
      <c r="B9" s="5"/>
      <c r="C9" s="5"/>
      <c r="E9" s="5"/>
      <c r="F9" s="5"/>
      <c r="G9" s="5"/>
      <c r="H9" s="5"/>
      <c r="I9" s="5"/>
    </row>
    <row r="10" spans="1:9" x14ac:dyDescent="0.15">
      <c r="A10" s="5"/>
      <c r="B10" s="5"/>
      <c r="C10" s="5"/>
      <c r="E10" s="5" t="s">
        <v>27</v>
      </c>
      <c r="F10" s="5" t="s">
        <v>397</v>
      </c>
      <c r="G10" s="5"/>
      <c r="H10" s="5"/>
      <c r="I10" s="5"/>
    </row>
    <row r="11" spans="1:9" x14ac:dyDescent="0.15">
      <c r="A11" s="5"/>
      <c r="B11" s="5"/>
      <c r="C11" s="5"/>
      <c r="E11" s="5"/>
      <c r="F11" s="5"/>
      <c r="G11" s="5"/>
      <c r="H11" s="5"/>
      <c r="I11" s="5"/>
    </row>
    <row r="12" spans="1:9" x14ac:dyDescent="0.15">
      <c r="A12" s="5"/>
      <c r="B12" s="5"/>
      <c r="C12" s="5"/>
      <c r="E12" s="5"/>
      <c r="F12" s="5" t="s">
        <v>565</v>
      </c>
      <c r="G12" s="5"/>
      <c r="H12" s="5"/>
      <c r="I12" s="5"/>
    </row>
    <row r="13" spans="1:9" x14ac:dyDescent="0.15">
      <c r="A13" s="5"/>
      <c r="B13" s="5"/>
      <c r="C13" s="5"/>
      <c r="D13" s="5"/>
      <c r="E13" s="5"/>
      <c r="F13" s="5"/>
      <c r="G13" s="5"/>
      <c r="H13" s="5"/>
      <c r="I13" s="5"/>
    </row>
    <row r="14" spans="1:9" x14ac:dyDescent="0.15">
      <c r="A14" s="5" t="s">
        <v>30</v>
      </c>
      <c r="B14" s="5"/>
      <c r="C14" s="5"/>
      <c r="D14" s="5"/>
      <c r="E14" s="5"/>
      <c r="F14" s="5"/>
      <c r="G14" s="5"/>
      <c r="H14" s="5"/>
      <c r="I14" s="5"/>
    </row>
    <row r="15" spans="1:9" x14ac:dyDescent="0.15">
      <c r="A15" s="5"/>
      <c r="B15" s="5"/>
      <c r="C15" s="5"/>
      <c r="D15" s="5"/>
      <c r="E15" s="5" t="s">
        <v>566</v>
      </c>
      <c r="F15" s="5"/>
      <c r="G15" s="5"/>
      <c r="H15" s="5"/>
      <c r="I15" s="5"/>
    </row>
    <row r="16" spans="1:9" ht="18.75" customHeight="1" x14ac:dyDescent="0.15">
      <c r="A16" s="2623" t="s">
        <v>567</v>
      </c>
      <c r="B16" s="2624"/>
      <c r="C16" s="2624"/>
      <c r="D16" s="2624"/>
      <c r="E16" s="2624"/>
      <c r="F16" s="2624"/>
      <c r="G16" s="2624"/>
      <c r="H16" s="2624"/>
      <c r="I16" s="2624"/>
    </row>
    <row r="17" spans="1:9" x14ac:dyDescent="0.15">
      <c r="A17" s="2624"/>
      <c r="B17" s="2624"/>
      <c r="C17" s="2624"/>
      <c r="D17" s="2624"/>
      <c r="E17" s="2624"/>
      <c r="F17" s="2624"/>
      <c r="G17" s="2624"/>
      <c r="H17" s="2624"/>
      <c r="I17" s="2624"/>
    </row>
    <row r="18" spans="1:9" x14ac:dyDescent="0.15">
      <c r="A18" s="2624"/>
      <c r="B18" s="2624"/>
      <c r="C18" s="2624"/>
      <c r="D18" s="2624"/>
      <c r="E18" s="2624"/>
      <c r="F18" s="2624"/>
      <c r="G18" s="2624"/>
      <c r="H18" s="2624"/>
      <c r="I18" s="2624"/>
    </row>
    <row r="19" spans="1:9" x14ac:dyDescent="0.15">
      <c r="A19" s="2624"/>
      <c r="B19" s="2624"/>
      <c r="C19" s="2624"/>
      <c r="D19" s="2624"/>
      <c r="E19" s="2624"/>
      <c r="F19" s="2624"/>
      <c r="G19" s="2624"/>
      <c r="H19" s="2624"/>
      <c r="I19" s="2624"/>
    </row>
    <row r="20" spans="1:9" x14ac:dyDescent="0.15">
      <c r="A20" s="2624"/>
      <c r="B20" s="2624"/>
      <c r="C20" s="2624"/>
      <c r="D20" s="2624"/>
      <c r="E20" s="2624"/>
      <c r="F20" s="2624"/>
      <c r="G20" s="2624"/>
      <c r="H20" s="2624"/>
      <c r="I20" s="2624"/>
    </row>
    <row r="21" spans="1:9" x14ac:dyDescent="0.15">
      <c r="A21" s="2624"/>
      <c r="B21" s="2624"/>
      <c r="C21" s="2624"/>
      <c r="D21" s="2624"/>
      <c r="E21" s="2624"/>
      <c r="F21" s="2624"/>
      <c r="G21" s="2624"/>
      <c r="H21" s="2624"/>
      <c r="I21" s="2624"/>
    </row>
    <row r="22" spans="1:9" x14ac:dyDescent="0.15">
      <c r="A22" s="2624"/>
      <c r="B22" s="2624"/>
      <c r="C22" s="2624"/>
      <c r="D22" s="2624"/>
      <c r="E22" s="2624"/>
      <c r="F22" s="2624"/>
      <c r="G22" s="2624"/>
      <c r="H22" s="2624"/>
      <c r="I22" s="2624"/>
    </row>
    <row r="23" spans="1:9" x14ac:dyDescent="0.15">
      <c r="A23" s="2624"/>
      <c r="B23" s="2624"/>
      <c r="C23" s="2624"/>
      <c r="D23" s="2624"/>
      <c r="E23" s="2624"/>
      <c r="F23" s="2624"/>
      <c r="G23" s="2624"/>
      <c r="H23" s="2624"/>
      <c r="I23" s="2624"/>
    </row>
    <row r="24" spans="1:9" x14ac:dyDescent="0.15">
      <c r="A24" s="2624"/>
      <c r="B24" s="2624"/>
      <c r="C24" s="2624"/>
      <c r="D24" s="2624"/>
      <c r="E24" s="2624"/>
      <c r="F24" s="2624"/>
      <c r="G24" s="2624"/>
      <c r="H24" s="2624"/>
      <c r="I24" s="2624"/>
    </row>
    <row r="25" spans="1:9" x14ac:dyDescent="0.15">
      <c r="A25" s="2624"/>
      <c r="B25" s="2624"/>
      <c r="C25" s="2624"/>
      <c r="D25" s="2624"/>
      <c r="E25" s="2624"/>
      <c r="F25" s="2624"/>
      <c r="G25" s="2624"/>
      <c r="H25" s="2624"/>
      <c r="I25" s="2624"/>
    </row>
    <row r="26" spans="1:9" x14ac:dyDescent="0.15">
      <c r="A26" s="2624"/>
      <c r="B26" s="2624"/>
      <c r="C26" s="2624"/>
      <c r="D26" s="2624"/>
      <c r="E26" s="2624"/>
      <c r="F26" s="2624"/>
      <c r="G26" s="2624"/>
      <c r="H26" s="2624"/>
      <c r="I26" s="2624"/>
    </row>
    <row r="27" spans="1:9" x14ac:dyDescent="0.15">
      <c r="A27" s="2624"/>
      <c r="B27" s="2624"/>
      <c r="C27" s="2624"/>
      <c r="D27" s="2624"/>
      <c r="E27" s="2624"/>
      <c r="F27" s="2624"/>
      <c r="G27" s="2624"/>
      <c r="H27" s="2624"/>
      <c r="I27" s="2624"/>
    </row>
    <row r="28" spans="1:9" x14ac:dyDescent="0.15">
      <c r="A28" s="2624"/>
      <c r="B28" s="2624"/>
      <c r="C28" s="2624"/>
      <c r="D28" s="2624"/>
      <c r="E28" s="2624"/>
      <c r="F28" s="2624"/>
      <c r="G28" s="2624"/>
      <c r="H28" s="2624"/>
      <c r="I28" s="2624"/>
    </row>
    <row r="29" spans="1:9" x14ac:dyDescent="0.15">
      <c r="A29" s="2624"/>
      <c r="B29" s="2624"/>
      <c r="C29" s="2624"/>
      <c r="D29" s="2624"/>
      <c r="E29" s="2624"/>
      <c r="F29" s="2624"/>
      <c r="G29" s="2624"/>
      <c r="H29" s="2624"/>
      <c r="I29" s="2624"/>
    </row>
    <row r="30" spans="1:9" x14ac:dyDescent="0.15">
      <c r="A30" s="2624"/>
      <c r="B30" s="2624"/>
      <c r="C30" s="2624"/>
      <c r="D30" s="2624"/>
      <c r="E30" s="2624"/>
      <c r="F30" s="2624"/>
      <c r="G30" s="2624"/>
      <c r="H30" s="2624"/>
      <c r="I30" s="2624"/>
    </row>
    <row r="31" spans="1:9" x14ac:dyDescent="0.15">
      <c r="A31" s="2624"/>
      <c r="B31" s="2624"/>
      <c r="C31" s="2624"/>
      <c r="D31" s="2624"/>
      <c r="E31" s="2624"/>
      <c r="F31" s="2624"/>
      <c r="G31" s="2624"/>
      <c r="H31" s="2624"/>
      <c r="I31" s="2624"/>
    </row>
    <row r="32" spans="1:9" x14ac:dyDescent="0.15">
      <c r="A32" s="2624"/>
      <c r="B32" s="2624"/>
      <c r="C32" s="2624"/>
      <c r="D32" s="2624"/>
      <c r="E32" s="2624"/>
      <c r="F32" s="2624"/>
      <c r="G32" s="2624"/>
      <c r="H32" s="2624"/>
      <c r="I32" s="2624"/>
    </row>
    <row r="33" spans="1:9" x14ac:dyDescent="0.15">
      <c r="A33" s="2624"/>
      <c r="B33" s="2624"/>
      <c r="C33" s="2624"/>
      <c r="D33" s="2624"/>
      <c r="E33" s="2624"/>
      <c r="F33" s="2624"/>
      <c r="G33" s="2624"/>
      <c r="H33" s="2624"/>
      <c r="I33" s="2624"/>
    </row>
    <row r="34" spans="1:9" x14ac:dyDescent="0.15">
      <c r="A34" s="2624"/>
      <c r="B34" s="2624"/>
      <c r="C34" s="2624"/>
      <c r="D34" s="2624"/>
      <c r="E34" s="2624"/>
      <c r="F34" s="2624"/>
      <c r="G34" s="2624"/>
      <c r="H34" s="2624"/>
      <c r="I34" s="2624"/>
    </row>
    <row r="35" spans="1:9" x14ac:dyDescent="0.15">
      <c r="A35" s="2624"/>
      <c r="B35" s="2624"/>
      <c r="C35" s="2624"/>
      <c r="D35" s="2624"/>
      <c r="E35" s="2624"/>
      <c r="F35" s="2624"/>
      <c r="G35" s="2624"/>
      <c r="H35" s="2624"/>
      <c r="I35" s="2624"/>
    </row>
    <row r="36" spans="1:9" x14ac:dyDescent="0.15">
      <c r="A36" s="2624"/>
      <c r="B36" s="2624"/>
      <c r="C36" s="2624"/>
      <c r="D36" s="2624"/>
      <c r="E36" s="2624"/>
      <c r="F36" s="2624"/>
      <c r="G36" s="2624"/>
      <c r="H36" s="2624"/>
      <c r="I36" s="2624"/>
    </row>
    <row r="37" spans="1:9" x14ac:dyDescent="0.15">
      <c r="A37" s="2624"/>
      <c r="B37" s="2624"/>
      <c r="C37" s="2624"/>
      <c r="D37" s="2624"/>
      <c r="E37" s="2624"/>
      <c r="F37" s="2624"/>
      <c r="G37" s="2624"/>
      <c r="H37" s="2624"/>
      <c r="I37" s="2624"/>
    </row>
    <row r="38" spans="1:9" x14ac:dyDescent="0.15">
      <c r="A38" s="2624"/>
      <c r="B38" s="2624"/>
      <c r="C38" s="2624"/>
      <c r="D38" s="2624"/>
      <c r="E38" s="2624"/>
      <c r="F38" s="2624"/>
      <c r="G38" s="2624"/>
      <c r="H38" s="2624"/>
      <c r="I38" s="2624"/>
    </row>
    <row r="39" spans="1:9" x14ac:dyDescent="0.15">
      <c r="A39" s="2624"/>
      <c r="B39" s="2624"/>
      <c r="C39" s="2624"/>
      <c r="D39" s="2624"/>
      <c r="E39" s="2624"/>
      <c r="F39" s="2624"/>
      <c r="G39" s="2624"/>
      <c r="H39" s="2624"/>
      <c r="I39" s="2624"/>
    </row>
    <row r="40" spans="1:9" ht="21" customHeight="1" x14ac:dyDescent="0.15">
      <c r="A40" s="2624"/>
      <c r="B40" s="2624"/>
      <c r="C40" s="2624"/>
      <c r="D40" s="2624"/>
      <c r="E40" s="2624"/>
      <c r="F40" s="2624"/>
      <c r="G40" s="2624"/>
      <c r="H40" s="2624"/>
      <c r="I40" s="2624"/>
    </row>
    <row r="41" spans="1:9" x14ac:dyDescent="0.15">
      <c r="A41" s="2624"/>
      <c r="B41" s="2624"/>
      <c r="C41" s="2624"/>
      <c r="D41" s="2624"/>
      <c r="E41" s="2624"/>
      <c r="F41" s="2624"/>
      <c r="G41" s="2624"/>
      <c r="H41" s="2624"/>
      <c r="I41" s="2624"/>
    </row>
    <row r="42" spans="1:9" x14ac:dyDescent="0.15">
      <c r="A42" s="2624"/>
      <c r="B42" s="2624"/>
      <c r="C42" s="2624"/>
      <c r="D42" s="2624"/>
      <c r="E42" s="2624"/>
      <c r="F42" s="2624"/>
      <c r="G42" s="2624"/>
      <c r="H42" s="2624"/>
      <c r="I42" s="2624"/>
    </row>
    <row r="43" spans="1:9" x14ac:dyDescent="0.15">
      <c r="A43" s="2624"/>
      <c r="B43" s="2624"/>
      <c r="C43" s="2624"/>
      <c r="D43" s="2624"/>
      <c r="E43" s="2624"/>
      <c r="F43" s="2624"/>
      <c r="G43" s="2624"/>
      <c r="H43" s="2624"/>
      <c r="I43" s="2624"/>
    </row>
    <row r="44" spans="1:9" x14ac:dyDescent="0.15">
      <c r="A44" s="2624"/>
      <c r="B44" s="2624"/>
      <c r="C44" s="2624"/>
      <c r="D44" s="2624"/>
      <c r="E44" s="2624"/>
      <c r="F44" s="2624"/>
      <c r="G44" s="2624"/>
      <c r="H44" s="2624"/>
      <c r="I44" s="2624"/>
    </row>
    <row r="45" spans="1:9" x14ac:dyDescent="0.15">
      <c r="A45" s="2624"/>
      <c r="B45" s="2624"/>
      <c r="C45" s="2624"/>
      <c r="D45" s="2624"/>
      <c r="E45" s="2624"/>
      <c r="F45" s="2624"/>
      <c r="G45" s="2624"/>
      <c r="H45" s="2624"/>
      <c r="I45" s="2624"/>
    </row>
    <row r="46" spans="1:9" x14ac:dyDescent="0.15">
      <c r="A46" s="2624"/>
      <c r="B46" s="2624"/>
      <c r="C46" s="2624"/>
      <c r="D46" s="2624"/>
      <c r="E46" s="2624"/>
      <c r="F46" s="2624"/>
      <c r="G46" s="2624"/>
      <c r="H46" s="2624"/>
      <c r="I46" s="2624"/>
    </row>
    <row r="47" spans="1:9" x14ac:dyDescent="0.15">
      <c r="A47" s="2624"/>
      <c r="B47" s="2624"/>
      <c r="C47" s="2624"/>
      <c r="D47" s="2624"/>
      <c r="E47" s="2624"/>
      <c r="F47" s="2624"/>
      <c r="G47" s="2624"/>
      <c r="H47" s="2624"/>
      <c r="I47" s="2624"/>
    </row>
    <row r="48" spans="1:9" x14ac:dyDescent="0.15">
      <c r="A48" s="2624"/>
      <c r="B48" s="2624"/>
      <c r="C48" s="2624"/>
      <c r="D48" s="2624"/>
      <c r="E48" s="2624"/>
      <c r="F48" s="2624"/>
      <c r="G48" s="2624"/>
      <c r="H48" s="2624"/>
      <c r="I48" s="2624"/>
    </row>
    <row r="49" spans="1:9" x14ac:dyDescent="0.15">
      <c r="A49" s="2624"/>
      <c r="B49" s="2624"/>
      <c r="C49" s="2624"/>
      <c r="D49" s="2624"/>
      <c r="E49" s="2624"/>
      <c r="F49" s="2624"/>
      <c r="G49" s="2624"/>
      <c r="H49" s="2624"/>
      <c r="I49" s="2624"/>
    </row>
    <row r="50" spans="1:9" x14ac:dyDescent="0.15">
      <c r="A50" s="2624"/>
      <c r="B50" s="2624"/>
      <c r="C50" s="2624"/>
      <c r="D50" s="2624"/>
      <c r="E50" s="2624"/>
      <c r="F50" s="2624"/>
      <c r="G50" s="2624"/>
      <c r="H50" s="2624"/>
      <c r="I50" s="2624"/>
    </row>
    <row r="51" spans="1:9" x14ac:dyDescent="0.15">
      <c r="A51" s="2624"/>
      <c r="B51" s="2624"/>
      <c r="C51" s="2624"/>
      <c r="D51" s="2624"/>
      <c r="E51" s="2624"/>
      <c r="F51" s="2624"/>
      <c r="G51" s="2624"/>
      <c r="H51" s="2624"/>
      <c r="I51" s="2624"/>
    </row>
    <row r="52" spans="1:9" x14ac:dyDescent="0.15">
      <c r="A52" s="2624"/>
      <c r="B52" s="2624"/>
      <c r="C52" s="2624"/>
      <c r="D52" s="2624"/>
      <c r="E52" s="2624"/>
      <c r="F52" s="2624"/>
      <c r="G52" s="2624"/>
      <c r="H52" s="2624"/>
      <c r="I52" s="2624"/>
    </row>
    <row r="53" spans="1:9" x14ac:dyDescent="0.15">
      <c r="A53" s="2624"/>
      <c r="B53" s="2624"/>
      <c r="C53" s="2624"/>
      <c r="D53" s="2624"/>
      <c r="E53" s="2624"/>
      <c r="F53" s="2624"/>
      <c r="G53" s="2624"/>
      <c r="H53" s="2624"/>
      <c r="I53" s="2624"/>
    </row>
    <row r="54" spans="1:9" x14ac:dyDescent="0.15">
      <c r="A54" s="2624"/>
      <c r="B54" s="2624"/>
      <c r="C54" s="2624"/>
      <c r="D54" s="2624"/>
      <c r="E54" s="2624"/>
      <c r="F54" s="2624"/>
      <c r="G54" s="2624"/>
      <c r="H54" s="2624"/>
      <c r="I54" s="2624"/>
    </row>
    <row r="55" spans="1:9" x14ac:dyDescent="0.15">
      <c r="A55" s="2624"/>
      <c r="B55" s="2624"/>
      <c r="C55" s="2624"/>
      <c r="D55" s="2624"/>
      <c r="E55" s="2624"/>
      <c r="F55" s="2624"/>
      <c r="G55" s="2624"/>
      <c r="H55" s="2624"/>
      <c r="I55" s="2624"/>
    </row>
    <row r="56" spans="1:9" x14ac:dyDescent="0.15">
      <c r="A56" s="2624"/>
      <c r="B56" s="2624"/>
      <c r="C56" s="2624"/>
      <c r="D56" s="2624"/>
      <c r="E56" s="2624"/>
      <c r="F56" s="2624"/>
      <c r="G56" s="2624"/>
      <c r="H56" s="2624"/>
      <c r="I56" s="2624"/>
    </row>
    <row r="57" spans="1:9" x14ac:dyDescent="0.15">
      <c r="A57" s="2624"/>
      <c r="B57" s="2624"/>
      <c r="C57" s="2624"/>
      <c r="D57" s="2624"/>
      <c r="E57" s="2624"/>
      <c r="F57" s="2624"/>
      <c r="G57" s="2624"/>
      <c r="H57" s="2624"/>
      <c r="I57" s="2624"/>
    </row>
    <row r="58" spans="1:9" x14ac:dyDescent="0.15">
      <c r="A58" s="2624"/>
      <c r="B58" s="2624"/>
      <c r="C58" s="2624"/>
      <c r="D58" s="2624"/>
      <c r="E58" s="2624"/>
      <c r="F58" s="2624"/>
      <c r="G58" s="2624"/>
      <c r="H58" s="2624"/>
      <c r="I58" s="2624"/>
    </row>
    <row r="59" spans="1:9" x14ac:dyDescent="0.15">
      <c r="A59" s="2624"/>
      <c r="B59" s="2624"/>
      <c r="C59" s="2624"/>
      <c r="D59" s="2624"/>
      <c r="E59" s="2624"/>
      <c r="F59" s="2624"/>
      <c r="G59" s="2624"/>
      <c r="H59" s="2624"/>
      <c r="I59" s="2624"/>
    </row>
    <row r="60" spans="1:9" x14ac:dyDescent="0.15">
      <c r="A60" s="2624"/>
      <c r="B60" s="2624"/>
      <c r="C60" s="2624"/>
      <c r="D60" s="2624"/>
      <c r="E60" s="2624"/>
      <c r="F60" s="2624"/>
      <c r="G60" s="2624"/>
      <c r="H60" s="2624"/>
      <c r="I60" s="2624"/>
    </row>
    <row r="61" spans="1:9" x14ac:dyDescent="0.15">
      <c r="A61" s="2624"/>
      <c r="B61" s="2624"/>
      <c r="C61" s="2624"/>
      <c r="D61" s="2624"/>
      <c r="E61" s="2624"/>
      <c r="F61" s="2624"/>
      <c r="G61" s="2624"/>
      <c r="H61" s="2624"/>
      <c r="I61" s="2624"/>
    </row>
    <row r="62" spans="1:9" x14ac:dyDescent="0.15">
      <c r="A62" s="2624"/>
      <c r="B62" s="2624"/>
      <c r="C62" s="2624"/>
      <c r="D62" s="2624"/>
      <c r="E62" s="2624"/>
      <c r="F62" s="2624"/>
      <c r="G62" s="2624"/>
      <c r="H62" s="2624"/>
      <c r="I62" s="2624"/>
    </row>
    <row r="63" spans="1:9" x14ac:dyDescent="0.15">
      <c r="A63" s="2624"/>
      <c r="B63" s="2624"/>
      <c r="C63" s="2624"/>
      <c r="D63" s="2624"/>
      <c r="E63" s="2624"/>
      <c r="F63" s="2624"/>
      <c r="G63" s="2624"/>
      <c r="H63" s="2624"/>
      <c r="I63" s="2624"/>
    </row>
    <row r="64" spans="1:9" x14ac:dyDescent="0.15">
      <c r="A64" s="2624"/>
      <c r="B64" s="2624"/>
      <c r="C64" s="2624"/>
      <c r="D64" s="2624"/>
      <c r="E64" s="2624"/>
      <c r="F64" s="2624"/>
      <c r="G64" s="2624"/>
      <c r="H64" s="2624"/>
      <c r="I64" s="2624"/>
    </row>
    <row r="65" spans="1:9" x14ac:dyDescent="0.15">
      <c r="A65" s="2624"/>
      <c r="B65" s="2624"/>
      <c r="C65" s="2624"/>
      <c r="D65" s="2624"/>
      <c r="E65" s="2624"/>
      <c r="F65" s="2624"/>
      <c r="G65" s="2624"/>
      <c r="H65" s="2624"/>
      <c r="I65" s="2624"/>
    </row>
    <row r="66" spans="1:9" x14ac:dyDescent="0.15">
      <c r="A66" s="2624"/>
      <c r="B66" s="2624"/>
      <c r="C66" s="2624"/>
      <c r="D66" s="2624"/>
      <c r="E66" s="2624"/>
      <c r="F66" s="2624"/>
      <c r="G66" s="2624"/>
      <c r="H66" s="2624"/>
      <c r="I66" s="2624"/>
    </row>
    <row r="67" spans="1:9" x14ac:dyDescent="0.15">
      <c r="A67" s="2624"/>
      <c r="B67" s="2624"/>
      <c r="C67" s="2624"/>
      <c r="D67" s="2624"/>
      <c r="E67" s="2624"/>
      <c r="F67" s="2624"/>
      <c r="G67" s="2624"/>
      <c r="H67" s="2624"/>
      <c r="I67" s="2624"/>
    </row>
    <row r="68" spans="1:9" x14ac:dyDescent="0.15">
      <c r="A68" s="2624"/>
      <c r="B68" s="2624"/>
      <c r="C68" s="2624"/>
      <c r="D68" s="2624"/>
      <c r="E68" s="2624"/>
      <c r="F68" s="2624"/>
      <c r="G68" s="2624"/>
      <c r="H68" s="2624"/>
      <c r="I68" s="2624"/>
    </row>
    <row r="69" spans="1:9" x14ac:dyDescent="0.15">
      <c r="A69" s="2624"/>
      <c r="B69" s="2624"/>
      <c r="C69" s="2624"/>
      <c r="D69" s="2624"/>
      <c r="E69" s="2624"/>
      <c r="F69" s="2624"/>
      <c r="G69" s="2624"/>
      <c r="H69" s="2624"/>
      <c r="I69" s="2624"/>
    </row>
    <row r="70" spans="1:9" x14ac:dyDescent="0.15">
      <c r="A70" s="2624"/>
      <c r="B70" s="2624"/>
      <c r="C70" s="2624"/>
      <c r="D70" s="2624"/>
      <c r="E70" s="2624"/>
      <c r="F70" s="2624"/>
      <c r="G70" s="2624"/>
      <c r="H70" s="2624"/>
      <c r="I70" s="2624"/>
    </row>
    <row r="71" spans="1:9" ht="18.75" customHeight="1" x14ac:dyDescent="0.15">
      <c r="A71" s="2624"/>
      <c r="B71" s="2624"/>
      <c r="C71" s="2624"/>
      <c r="D71" s="2624"/>
      <c r="E71" s="2624"/>
      <c r="F71" s="2624"/>
      <c r="G71" s="2624"/>
      <c r="H71" s="2624"/>
      <c r="I71" s="2624"/>
    </row>
    <row r="72" spans="1:9" x14ac:dyDescent="0.15">
      <c r="A72" s="2624"/>
      <c r="B72" s="2624"/>
      <c r="C72" s="2624"/>
      <c r="D72" s="2624"/>
      <c r="E72" s="2624"/>
      <c r="F72" s="2624"/>
      <c r="G72" s="2624"/>
      <c r="H72" s="2624"/>
      <c r="I72" s="2624"/>
    </row>
    <row r="73" spans="1:9" x14ac:dyDescent="0.15">
      <c r="A73" s="2624"/>
      <c r="B73" s="2624"/>
      <c r="C73" s="2624"/>
      <c r="D73" s="2624"/>
      <c r="E73" s="2624"/>
      <c r="F73" s="2624"/>
      <c r="G73" s="2624"/>
      <c r="H73" s="2624"/>
      <c r="I73" s="2624"/>
    </row>
    <row r="74" spans="1:9" x14ac:dyDescent="0.15">
      <c r="A74" s="2624"/>
      <c r="B74" s="2624"/>
      <c r="C74" s="2624"/>
      <c r="D74" s="2624"/>
      <c r="E74" s="2624"/>
      <c r="F74" s="2624"/>
      <c r="G74" s="2624"/>
      <c r="H74" s="2624"/>
      <c r="I74" s="2624"/>
    </row>
    <row r="75" spans="1:9" x14ac:dyDescent="0.15">
      <c r="A75" s="2624"/>
      <c r="B75" s="2624"/>
      <c r="C75" s="2624"/>
      <c r="D75" s="2624"/>
      <c r="E75" s="2624"/>
      <c r="F75" s="2624"/>
      <c r="G75" s="2624"/>
      <c r="H75" s="2624"/>
      <c r="I75" s="2624"/>
    </row>
    <row r="76" spans="1:9" x14ac:dyDescent="0.15">
      <c r="A76" s="2624"/>
      <c r="B76" s="2624"/>
      <c r="C76" s="2624"/>
      <c r="D76" s="2624"/>
      <c r="E76" s="2624"/>
      <c r="F76" s="2624"/>
      <c r="G76" s="2624"/>
      <c r="H76" s="2624"/>
      <c r="I76" s="2624"/>
    </row>
    <row r="77" spans="1:9" x14ac:dyDescent="0.15">
      <c r="A77" s="2624"/>
      <c r="B77" s="2624"/>
      <c r="C77" s="2624"/>
      <c r="D77" s="2624"/>
      <c r="E77" s="2624"/>
      <c r="F77" s="2624"/>
      <c r="G77" s="2624"/>
      <c r="H77" s="2624"/>
      <c r="I77" s="2624"/>
    </row>
    <row r="78" spans="1:9" x14ac:dyDescent="0.15">
      <c r="A78" s="2624"/>
      <c r="B78" s="2624"/>
      <c r="C78" s="2624"/>
      <c r="D78" s="2624"/>
      <c r="E78" s="2624"/>
      <c r="F78" s="2624"/>
      <c r="G78" s="2624"/>
      <c r="H78" s="2624"/>
      <c r="I78" s="2624"/>
    </row>
    <row r="79" spans="1:9" x14ac:dyDescent="0.15">
      <c r="A79" s="2624"/>
      <c r="B79" s="2624"/>
      <c r="C79" s="2624"/>
      <c r="D79" s="2624"/>
      <c r="E79" s="2624"/>
      <c r="F79" s="2624"/>
      <c r="G79" s="2624"/>
      <c r="H79" s="2624"/>
      <c r="I79" s="2624"/>
    </row>
    <row r="80" spans="1:9" x14ac:dyDescent="0.15">
      <c r="A80" s="2624"/>
      <c r="B80" s="2624"/>
      <c r="C80" s="2624"/>
      <c r="D80" s="2624"/>
      <c r="E80" s="2624"/>
      <c r="F80" s="2624"/>
      <c r="G80" s="2624"/>
      <c r="H80" s="2624"/>
      <c r="I80" s="2624"/>
    </row>
    <row r="81" spans="1:18" x14ac:dyDescent="0.15">
      <c r="A81" s="2624"/>
      <c r="B81" s="2624"/>
      <c r="C81" s="2624"/>
      <c r="D81" s="2624"/>
      <c r="E81" s="2624"/>
      <c r="F81" s="2624"/>
      <c r="G81" s="2624"/>
      <c r="H81" s="2624"/>
      <c r="I81" s="2624"/>
    </row>
    <row r="82" spans="1:18" x14ac:dyDescent="0.15">
      <c r="A82" s="2624"/>
      <c r="B82" s="2624"/>
      <c r="C82" s="2624"/>
      <c r="D82" s="2624"/>
      <c r="E82" s="2624"/>
      <c r="F82" s="2624"/>
      <c r="G82" s="2624"/>
      <c r="H82" s="2624"/>
      <c r="I82" s="2624"/>
    </row>
    <row r="83" spans="1:18" x14ac:dyDescent="0.15">
      <c r="A83" s="2624"/>
      <c r="B83" s="2624"/>
      <c r="C83" s="2624"/>
      <c r="D83" s="2624"/>
      <c r="E83" s="2624"/>
      <c r="F83" s="2624"/>
      <c r="G83" s="2624"/>
      <c r="H83" s="2624"/>
      <c r="I83" s="2624"/>
    </row>
    <row r="84" spans="1:18" x14ac:dyDescent="0.15">
      <c r="A84" s="2624"/>
      <c r="B84" s="2624"/>
      <c r="C84" s="2624"/>
      <c r="D84" s="2624"/>
      <c r="E84" s="2624"/>
      <c r="F84" s="2624"/>
      <c r="G84" s="2624"/>
      <c r="H84" s="2624"/>
      <c r="I84" s="2624"/>
    </row>
    <row r="85" spans="1:18" x14ac:dyDescent="0.15">
      <c r="A85" s="2624"/>
      <c r="B85" s="2624"/>
      <c r="C85" s="2624"/>
      <c r="D85" s="2624"/>
      <c r="E85" s="2624"/>
      <c r="F85" s="2624"/>
      <c r="G85" s="2624"/>
      <c r="H85" s="2624"/>
      <c r="I85" s="2624"/>
    </row>
    <row r="86" spans="1:18" x14ac:dyDescent="0.15">
      <c r="A86" s="2624"/>
      <c r="B86" s="2624"/>
      <c r="C86" s="2624"/>
      <c r="D86" s="2624"/>
      <c r="E86" s="2624"/>
      <c r="F86" s="2624"/>
      <c r="G86" s="2624"/>
      <c r="H86" s="2624"/>
      <c r="I86" s="2624"/>
    </row>
    <row r="87" spans="1:18" x14ac:dyDescent="0.15">
      <c r="A87" s="2624"/>
      <c r="B87" s="2624"/>
      <c r="C87" s="2624"/>
      <c r="D87" s="2624"/>
      <c r="E87" s="2624"/>
      <c r="F87" s="2624"/>
      <c r="G87" s="2624"/>
      <c r="H87" s="2624"/>
      <c r="I87" s="2624"/>
    </row>
    <row r="88" spans="1:18" x14ac:dyDescent="0.15">
      <c r="A88" s="2624"/>
      <c r="B88" s="2624"/>
      <c r="C88" s="2624"/>
      <c r="D88" s="2624"/>
      <c r="E88" s="2624"/>
      <c r="F88" s="2624"/>
      <c r="G88" s="2624"/>
      <c r="H88" s="2624"/>
      <c r="I88" s="2624"/>
    </row>
    <row r="89" spans="1:18" x14ac:dyDescent="0.15">
      <c r="A89" s="2624"/>
      <c r="B89" s="2624"/>
      <c r="C89" s="2624"/>
      <c r="D89" s="2624"/>
      <c r="E89" s="2624"/>
      <c r="F89" s="2624"/>
      <c r="G89" s="2624"/>
      <c r="H89" s="2624"/>
      <c r="I89" s="2624"/>
      <c r="K89" s="930"/>
      <c r="L89" s="930"/>
      <c r="M89" s="930"/>
      <c r="N89" s="930"/>
      <c r="O89" s="930"/>
      <c r="P89" s="930"/>
      <c r="Q89" s="930"/>
      <c r="R89" s="930"/>
    </row>
    <row r="90" spans="1:18" x14ac:dyDescent="0.15">
      <c r="A90" s="2624"/>
      <c r="B90" s="2624"/>
      <c r="C90" s="2624"/>
      <c r="D90" s="2624"/>
      <c r="E90" s="2624"/>
      <c r="F90" s="2624"/>
      <c r="G90" s="2624"/>
      <c r="H90" s="2624"/>
      <c r="I90" s="2624"/>
      <c r="K90" s="930"/>
      <c r="L90" s="930"/>
      <c r="M90" s="930"/>
      <c r="N90" s="930"/>
      <c r="O90" s="930"/>
      <c r="P90" s="930"/>
      <c r="Q90" s="930"/>
      <c r="R90" s="930"/>
    </row>
    <row r="91" spans="1:18" x14ac:dyDescent="0.15">
      <c r="A91" s="2624"/>
      <c r="B91" s="2624"/>
      <c r="C91" s="2624"/>
      <c r="D91" s="2624"/>
      <c r="E91" s="2624"/>
      <c r="F91" s="2624"/>
      <c r="G91" s="2624"/>
      <c r="H91" s="2624"/>
      <c r="I91" s="2624"/>
      <c r="K91" s="930"/>
      <c r="L91" s="930"/>
      <c r="M91" s="930"/>
      <c r="N91" s="930"/>
      <c r="O91" s="930"/>
      <c r="P91" s="930"/>
      <c r="Q91" s="930"/>
      <c r="R91" s="930"/>
    </row>
    <row r="92" spans="1:18" x14ac:dyDescent="0.15">
      <c r="A92" s="373"/>
      <c r="B92" s="373"/>
      <c r="C92" s="373"/>
      <c r="D92" s="373"/>
      <c r="E92" s="373"/>
      <c r="F92" s="373"/>
      <c r="G92" s="373"/>
      <c r="H92" s="373"/>
      <c r="I92" s="373"/>
      <c r="K92" s="930"/>
      <c r="L92" s="930"/>
      <c r="M92" s="930"/>
      <c r="N92" s="930"/>
      <c r="O92" s="930"/>
      <c r="P92" s="930"/>
      <c r="Q92" s="930"/>
      <c r="R92" s="930"/>
    </row>
    <row r="93" spans="1:18" x14ac:dyDescent="0.15">
      <c r="A93" s="373"/>
      <c r="B93" s="373"/>
      <c r="C93" s="373"/>
      <c r="D93" s="373"/>
      <c r="E93" s="373"/>
      <c r="F93" s="373"/>
      <c r="G93" s="373"/>
      <c r="H93" s="373"/>
      <c r="I93" s="373"/>
      <c r="K93" s="930"/>
      <c r="L93" s="930"/>
      <c r="M93" s="930"/>
      <c r="N93" s="930"/>
      <c r="O93" s="930"/>
      <c r="P93" s="930"/>
      <c r="Q93" s="930"/>
      <c r="R93" s="930"/>
    </row>
    <row r="94" spans="1:18" x14ac:dyDescent="0.15">
      <c r="A94" s="373"/>
      <c r="B94" s="373"/>
      <c r="C94" s="373"/>
      <c r="D94" s="373"/>
      <c r="E94" s="373"/>
      <c r="F94" s="373"/>
      <c r="G94" s="373"/>
      <c r="H94" s="373"/>
      <c r="I94" s="373"/>
      <c r="K94" s="930"/>
      <c r="L94" s="930"/>
      <c r="M94" s="930"/>
      <c r="N94" s="930"/>
      <c r="O94" s="930"/>
      <c r="P94" s="930"/>
      <c r="Q94" s="930"/>
      <c r="R94" s="930"/>
    </row>
    <row r="95" spans="1:18" x14ac:dyDescent="0.15">
      <c r="A95" s="373"/>
      <c r="B95" s="373"/>
      <c r="C95" s="373"/>
      <c r="D95" s="373"/>
      <c r="E95" s="373"/>
      <c r="F95" s="373"/>
      <c r="G95" s="373"/>
      <c r="H95" s="373"/>
      <c r="I95" s="373"/>
      <c r="K95" s="930"/>
      <c r="L95" s="930"/>
      <c r="M95" s="930"/>
      <c r="N95" s="930"/>
      <c r="O95" s="930"/>
      <c r="P95" s="930"/>
      <c r="Q95" s="930"/>
      <c r="R95" s="930"/>
    </row>
    <row r="96" spans="1:18" x14ac:dyDescent="0.15">
      <c r="A96" s="373"/>
      <c r="B96" s="373"/>
      <c r="C96" s="373"/>
      <c r="D96" s="373"/>
      <c r="E96" s="373"/>
      <c r="F96" s="373"/>
      <c r="G96" s="373"/>
      <c r="H96" s="373"/>
      <c r="I96" s="373"/>
      <c r="K96" s="930"/>
      <c r="L96" s="930"/>
      <c r="M96" s="930"/>
      <c r="N96" s="930"/>
      <c r="O96" s="930"/>
      <c r="P96" s="930"/>
      <c r="Q96" s="930"/>
      <c r="R96" s="930"/>
    </row>
    <row r="97" spans="1:18" x14ac:dyDescent="0.15">
      <c r="A97" s="373"/>
      <c r="B97" s="373"/>
      <c r="C97" s="373"/>
      <c r="D97" s="373"/>
      <c r="E97" s="373"/>
      <c r="F97" s="373"/>
      <c r="G97" s="373"/>
      <c r="H97" s="373"/>
      <c r="I97" s="373"/>
      <c r="K97" s="930"/>
      <c r="L97" s="930"/>
      <c r="M97" s="930"/>
      <c r="N97" s="930"/>
      <c r="O97" s="930"/>
      <c r="P97" s="930"/>
      <c r="Q97" s="930"/>
      <c r="R97" s="930"/>
    </row>
    <row r="98" spans="1:18" x14ac:dyDescent="0.15">
      <c r="A98" s="373"/>
      <c r="B98" s="373"/>
      <c r="C98" s="373"/>
      <c r="D98" s="373"/>
      <c r="E98" s="373"/>
      <c r="F98" s="373"/>
      <c r="G98" s="373"/>
      <c r="H98" s="373"/>
      <c r="I98" s="373"/>
      <c r="K98" s="930"/>
      <c r="L98" s="930"/>
      <c r="M98" s="930"/>
      <c r="N98" s="930"/>
      <c r="O98" s="930"/>
      <c r="P98" s="930"/>
      <c r="Q98" s="930"/>
      <c r="R98" s="930"/>
    </row>
    <row r="99" spans="1:18" x14ac:dyDescent="0.15">
      <c r="A99" s="373"/>
      <c r="B99" s="373"/>
      <c r="C99" s="373"/>
      <c r="D99" s="373"/>
      <c r="E99" s="373"/>
      <c r="F99" s="373"/>
      <c r="G99" s="373"/>
      <c r="H99" s="373"/>
      <c r="I99" s="373"/>
    </row>
    <row r="100" spans="1:18" x14ac:dyDescent="0.15">
      <c r="A100" s="373"/>
      <c r="B100" s="373"/>
      <c r="C100" s="373"/>
      <c r="D100" s="373"/>
      <c r="E100" s="373"/>
      <c r="F100" s="373"/>
      <c r="G100" s="373"/>
      <c r="H100" s="373"/>
      <c r="I100" s="373"/>
    </row>
    <row r="101" spans="1:18" x14ac:dyDescent="0.15">
      <c r="A101" s="373"/>
      <c r="B101" s="373"/>
      <c r="C101" s="373"/>
      <c r="D101" s="373"/>
      <c r="E101" s="373"/>
      <c r="F101" s="373"/>
      <c r="G101" s="373"/>
      <c r="H101" s="373"/>
      <c r="I101" s="373"/>
    </row>
    <row r="102" spans="1:18" x14ac:dyDescent="0.15">
      <c r="A102" s="373"/>
      <c r="B102" s="373"/>
      <c r="C102" s="373"/>
      <c r="D102" s="373"/>
      <c r="E102" s="373"/>
      <c r="F102" s="373"/>
      <c r="G102" s="373"/>
      <c r="H102" s="373"/>
      <c r="I102" s="373"/>
    </row>
    <row r="103" spans="1:18" x14ac:dyDescent="0.15">
      <c r="A103" s="373"/>
      <c r="B103" s="373"/>
      <c r="C103" s="373"/>
      <c r="D103" s="373"/>
      <c r="E103" s="373"/>
      <c r="F103" s="373"/>
      <c r="G103" s="373"/>
      <c r="H103" s="373"/>
      <c r="I103" s="373"/>
    </row>
    <row r="104" spans="1:18" x14ac:dyDescent="0.15">
      <c r="A104" s="373"/>
      <c r="B104" s="373"/>
      <c r="C104" s="373"/>
      <c r="D104" s="373"/>
      <c r="E104" s="373"/>
      <c r="F104" s="373"/>
      <c r="G104" s="373"/>
      <c r="H104" s="373"/>
      <c r="I104" s="373"/>
    </row>
    <row r="105" spans="1:18" x14ac:dyDescent="0.15">
      <c r="A105" s="373"/>
      <c r="B105" s="373"/>
      <c r="C105" s="373"/>
      <c r="D105" s="373"/>
      <c r="E105" s="373"/>
      <c r="F105" s="373"/>
      <c r="G105" s="373"/>
      <c r="H105" s="373"/>
      <c r="I105" s="373"/>
    </row>
    <row r="106" spans="1:18" x14ac:dyDescent="0.15">
      <c r="A106" s="373"/>
      <c r="B106" s="373"/>
      <c r="C106" s="373"/>
      <c r="D106" s="373"/>
      <c r="E106" s="373"/>
      <c r="F106" s="373"/>
      <c r="G106" s="373"/>
      <c r="H106" s="373"/>
      <c r="I106" s="373"/>
    </row>
    <row r="107" spans="1:18" x14ac:dyDescent="0.15">
      <c r="A107" s="12"/>
      <c r="B107" s="12"/>
      <c r="C107" s="12"/>
      <c r="D107" s="12"/>
      <c r="E107" s="12"/>
      <c r="F107" s="12"/>
      <c r="G107" s="12"/>
      <c r="H107" s="12"/>
      <c r="I107" s="12"/>
    </row>
    <row r="108" spans="1:18" x14ac:dyDescent="0.15">
      <c r="A108" s="12"/>
      <c r="B108" s="12"/>
      <c r="C108" s="12"/>
      <c r="D108" s="12"/>
      <c r="E108" s="12"/>
      <c r="F108" s="12"/>
      <c r="G108" s="12"/>
      <c r="H108" s="12"/>
      <c r="I108" s="12"/>
    </row>
    <row r="109" spans="1:18" x14ac:dyDescent="0.15">
      <c r="A109" s="12"/>
      <c r="B109" s="12"/>
      <c r="C109" s="12"/>
      <c r="D109" s="12"/>
      <c r="E109" s="12"/>
      <c r="F109" s="12"/>
      <c r="G109" s="12"/>
      <c r="H109" s="12"/>
      <c r="I109" s="12"/>
    </row>
    <row r="110" spans="1:18" x14ac:dyDescent="0.15">
      <c r="A110" s="12"/>
      <c r="B110" s="12"/>
      <c r="C110" s="12"/>
      <c r="D110" s="12"/>
      <c r="E110" s="12"/>
      <c r="F110" s="12"/>
      <c r="G110" s="12"/>
      <c r="H110" s="12"/>
      <c r="I110" s="12"/>
    </row>
    <row r="111" spans="1:18" x14ac:dyDescent="0.15">
      <c r="A111" s="12"/>
      <c r="B111" s="12"/>
      <c r="C111" s="12"/>
      <c r="D111" s="12"/>
      <c r="E111" s="12"/>
      <c r="F111" s="12"/>
      <c r="G111" s="12"/>
      <c r="H111" s="12"/>
      <c r="I111" s="12"/>
    </row>
    <row r="112" spans="1:18" x14ac:dyDescent="0.15">
      <c r="A112" s="12"/>
      <c r="B112" s="12"/>
      <c r="C112" s="12"/>
      <c r="D112" s="12"/>
      <c r="E112" s="12"/>
      <c r="F112" s="12"/>
      <c r="G112" s="12"/>
      <c r="H112" s="12"/>
      <c r="I112" s="12"/>
    </row>
    <row r="113" spans="1:9" x14ac:dyDescent="0.15">
      <c r="A113" s="12"/>
      <c r="B113" s="12"/>
      <c r="C113" s="12"/>
      <c r="D113" s="12"/>
      <c r="E113" s="12"/>
      <c r="F113" s="12"/>
      <c r="G113" s="12"/>
      <c r="H113" s="12"/>
      <c r="I113" s="12"/>
    </row>
    <row r="114" spans="1:9" x14ac:dyDescent="0.15">
      <c r="A114" s="12"/>
      <c r="B114" s="12"/>
      <c r="C114" s="12"/>
      <c r="D114" s="12"/>
      <c r="E114" s="12"/>
      <c r="F114" s="12"/>
      <c r="G114" s="12"/>
      <c r="H114" s="12"/>
      <c r="I114" s="12"/>
    </row>
    <row r="115" spans="1:9" x14ac:dyDescent="0.15">
      <c r="A115" s="12"/>
      <c r="B115" s="12"/>
      <c r="C115" s="12"/>
      <c r="D115" s="12"/>
      <c r="E115" s="12"/>
      <c r="F115" s="12"/>
      <c r="G115" s="12"/>
      <c r="H115" s="12"/>
      <c r="I115" s="12"/>
    </row>
    <row r="116" spans="1:9" x14ac:dyDescent="0.15">
      <c r="A116" s="12"/>
      <c r="B116" s="12"/>
      <c r="C116" s="12"/>
      <c r="D116" s="12"/>
      <c r="E116" s="12"/>
      <c r="F116" s="12"/>
      <c r="G116" s="12"/>
      <c r="H116" s="12"/>
      <c r="I116" s="12"/>
    </row>
    <row r="117" spans="1:9" x14ac:dyDescent="0.15">
      <c r="A117" s="12"/>
      <c r="B117" s="12"/>
      <c r="C117" s="12"/>
      <c r="D117" s="12"/>
      <c r="E117" s="12"/>
      <c r="F117" s="12"/>
      <c r="G117" s="12"/>
      <c r="H117" s="12"/>
      <c r="I117" s="12"/>
    </row>
    <row r="118" spans="1:9" x14ac:dyDescent="0.15">
      <c r="A118" s="12"/>
      <c r="B118" s="12"/>
      <c r="C118" s="12"/>
      <c r="D118" s="12"/>
      <c r="E118" s="12"/>
      <c r="F118" s="12"/>
      <c r="G118" s="12"/>
      <c r="H118" s="12"/>
      <c r="I118" s="12"/>
    </row>
    <row r="119" spans="1:9" x14ac:dyDescent="0.15">
      <c r="A119" s="12"/>
      <c r="B119" s="12"/>
      <c r="C119" s="12"/>
      <c r="D119" s="12"/>
      <c r="E119" s="12"/>
      <c r="F119" s="12"/>
      <c r="G119" s="12"/>
      <c r="H119" s="12"/>
      <c r="I119" s="12"/>
    </row>
    <row r="120" spans="1:9" x14ac:dyDescent="0.15">
      <c r="A120" s="12"/>
      <c r="B120" s="12"/>
      <c r="C120" s="12"/>
      <c r="D120" s="12"/>
      <c r="E120" s="12"/>
      <c r="F120" s="12"/>
      <c r="G120" s="12"/>
      <c r="H120" s="12"/>
      <c r="I120" s="12"/>
    </row>
    <row r="121" spans="1:9" x14ac:dyDescent="0.15">
      <c r="A121" s="12"/>
      <c r="B121" s="12"/>
      <c r="C121" s="12"/>
      <c r="D121" s="12"/>
      <c r="E121" s="12"/>
      <c r="F121" s="12"/>
      <c r="G121" s="12"/>
      <c r="H121" s="12"/>
      <c r="I121" s="12"/>
    </row>
    <row r="122" spans="1:9" x14ac:dyDescent="0.15">
      <c r="A122" s="12"/>
      <c r="B122" s="12"/>
      <c r="C122" s="12"/>
      <c r="D122" s="12"/>
      <c r="E122" s="12"/>
      <c r="F122" s="12"/>
      <c r="G122" s="12"/>
      <c r="H122" s="12"/>
      <c r="I122" s="12"/>
    </row>
    <row r="123" spans="1:9" x14ac:dyDescent="0.15">
      <c r="A123" s="12"/>
      <c r="B123" s="12"/>
      <c r="C123" s="12"/>
      <c r="D123" s="12"/>
      <c r="E123" s="12"/>
      <c r="F123" s="12"/>
      <c r="G123" s="12"/>
      <c r="H123" s="12"/>
      <c r="I123" s="12"/>
    </row>
    <row r="124" spans="1:9" x14ac:dyDescent="0.15">
      <c r="A124" s="12"/>
      <c r="B124" s="12"/>
      <c r="C124" s="12"/>
      <c r="D124" s="12"/>
      <c r="E124" s="12"/>
      <c r="F124" s="12"/>
      <c r="G124" s="12"/>
      <c r="H124" s="12"/>
      <c r="I124" s="12"/>
    </row>
    <row r="125" spans="1:9" x14ac:dyDescent="0.15">
      <c r="A125" s="12"/>
      <c r="B125" s="12"/>
      <c r="C125" s="12"/>
      <c r="D125" s="12"/>
      <c r="E125" s="12"/>
      <c r="F125" s="12"/>
      <c r="G125" s="12"/>
      <c r="H125" s="12"/>
      <c r="I125" s="12"/>
    </row>
    <row r="126" spans="1:9" x14ac:dyDescent="0.15">
      <c r="A126" s="12"/>
      <c r="B126" s="12"/>
      <c r="C126" s="12"/>
      <c r="D126" s="12"/>
      <c r="E126" s="12"/>
      <c r="F126" s="12"/>
      <c r="G126" s="12"/>
      <c r="H126" s="12"/>
      <c r="I126" s="12"/>
    </row>
    <row r="127" spans="1:9" x14ac:dyDescent="0.15">
      <c r="A127" s="12"/>
      <c r="B127" s="12"/>
      <c r="C127" s="12"/>
      <c r="D127" s="12"/>
      <c r="E127" s="12"/>
      <c r="F127" s="12"/>
      <c r="G127" s="12"/>
      <c r="H127" s="12"/>
      <c r="I127" s="12"/>
    </row>
    <row r="128" spans="1:9" x14ac:dyDescent="0.15">
      <c r="A128" s="12"/>
      <c r="B128" s="12"/>
      <c r="C128" s="12"/>
      <c r="D128" s="12"/>
      <c r="E128" s="12"/>
      <c r="F128" s="12"/>
      <c r="G128" s="12"/>
      <c r="H128" s="12"/>
      <c r="I128" s="12"/>
    </row>
    <row r="129" spans="1:9" x14ac:dyDescent="0.15">
      <c r="A129" s="12"/>
      <c r="B129" s="12"/>
      <c r="C129" s="12"/>
      <c r="D129" s="12"/>
      <c r="E129" s="12"/>
      <c r="F129" s="12"/>
      <c r="G129" s="12"/>
      <c r="H129" s="12"/>
      <c r="I129" s="12"/>
    </row>
    <row r="130" spans="1:9" x14ac:dyDescent="0.15">
      <c r="A130" s="12"/>
      <c r="B130" s="12"/>
      <c r="C130" s="12"/>
      <c r="D130" s="12"/>
      <c r="E130" s="12"/>
      <c r="F130" s="12"/>
      <c r="G130" s="12"/>
      <c r="H130" s="12"/>
      <c r="I130" s="12"/>
    </row>
    <row r="131" spans="1:9" x14ac:dyDescent="0.15">
      <c r="A131" s="12"/>
      <c r="B131" s="12"/>
      <c r="C131" s="12"/>
      <c r="D131" s="12"/>
      <c r="E131" s="12"/>
      <c r="F131" s="12"/>
      <c r="G131" s="12"/>
      <c r="H131" s="12"/>
      <c r="I131" s="12"/>
    </row>
    <row r="132" spans="1:9" x14ac:dyDescent="0.15">
      <c r="A132" s="12"/>
      <c r="B132" s="12"/>
      <c r="C132" s="12"/>
      <c r="D132" s="12"/>
      <c r="E132" s="12"/>
      <c r="F132" s="12"/>
      <c r="G132" s="12"/>
      <c r="H132" s="12"/>
      <c r="I132" s="12"/>
    </row>
    <row r="133" spans="1:9" x14ac:dyDescent="0.15">
      <c r="A133" s="12"/>
      <c r="B133" s="12"/>
      <c r="C133" s="12"/>
      <c r="D133" s="12"/>
      <c r="E133" s="12"/>
      <c r="F133" s="12"/>
      <c r="G133" s="12"/>
      <c r="H133" s="12"/>
      <c r="I133" s="12"/>
    </row>
    <row r="134" spans="1:9" x14ac:dyDescent="0.15">
      <c r="A134" s="12"/>
      <c r="B134" s="12"/>
      <c r="C134" s="12"/>
      <c r="D134" s="12"/>
      <c r="E134" s="12"/>
      <c r="F134" s="12"/>
      <c r="G134" s="12"/>
      <c r="H134" s="12"/>
      <c r="I134" s="12"/>
    </row>
    <row r="135" spans="1:9" x14ac:dyDescent="0.15">
      <c r="A135" s="12"/>
      <c r="B135" s="12"/>
      <c r="C135" s="12"/>
      <c r="D135" s="12"/>
      <c r="E135" s="12"/>
      <c r="F135" s="12"/>
      <c r="G135" s="12"/>
      <c r="H135" s="12"/>
      <c r="I135" s="12"/>
    </row>
    <row r="136" spans="1:9" x14ac:dyDescent="0.15">
      <c r="A136" s="12"/>
      <c r="B136" s="12"/>
      <c r="C136" s="12"/>
      <c r="D136" s="12"/>
      <c r="E136" s="12"/>
      <c r="F136" s="12"/>
      <c r="G136" s="12"/>
      <c r="H136" s="12"/>
      <c r="I136" s="12"/>
    </row>
    <row r="137" spans="1:9" x14ac:dyDescent="0.15">
      <c r="A137" s="12"/>
      <c r="B137" s="12"/>
      <c r="C137" s="12"/>
      <c r="D137" s="12"/>
      <c r="E137" s="12"/>
      <c r="F137" s="12"/>
      <c r="G137" s="12"/>
      <c r="H137" s="12"/>
      <c r="I137" s="12"/>
    </row>
    <row r="138" spans="1:9" x14ac:dyDescent="0.15">
      <c r="A138" s="12"/>
      <c r="B138" s="12"/>
      <c r="C138" s="12"/>
      <c r="D138" s="12"/>
      <c r="E138" s="12"/>
      <c r="F138" s="12"/>
      <c r="G138" s="12"/>
      <c r="H138" s="12"/>
      <c r="I138" s="12"/>
    </row>
    <row r="139" spans="1:9" x14ac:dyDescent="0.15">
      <c r="A139" s="12"/>
      <c r="B139" s="12"/>
      <c r="C139" s="12"/>
      <c r="D139" s="12"/>
      <c r="E139" s="12"/>
      <c r="F139" s="12"/>
      <c r="G139" s="12"/>
      <c r="H139" s="12"/>
      <c r="I139" s="12"/>
    </row>
    <row r="140" spans="1:9" x14ac:dyDescent="0.15">
      <c r="A140" s="12"/>
      <c r="B140" s="12"/>
      <c r="C140" s="12"/>
      <c r="D140" s="12"/>
      <c r="E140" s="12"/>
      <c r="F140" s="12"/>
      <c r="G140" s="12"/>
      <c r="H140" s="12"/>
      <c r="I140" s="12"/>
    </row>
    <row r="141" spans="1:9" x14ac:dyDescent="0.15">
      <c r="A141" s="12"/>
      <c r="B141" s="12"/>
      <c r="C141" s="12"/>
      <c r="D141" s="12"/>
      <c r="E141" s="12"/>
      <c r="F141" s="12"/>
      <c r="G141" s="12"/>
      <c r="H141" s="12"/>
      <c r="I141" s="12"/>
    </row>
    <row r="142" spans="1:9" x14ac:dyDescent="0.15">
      <c r="A142" s="12"/>
      <c r="B142" s="12"/>
      <c r="C142" s="12"/>
      <c r="D142" s="12"/>
      <c r="E142" s="12"/>
      <c r="F142" s="12"/>
      <c r="G142" s="12"/>
      <c r="H142" s="12"/>
      <c r="I142" s="12"/>
    </row>
    <row r="143" spans="1:9" x14ac:dyDescent="0.15">
      <c r="A143" s="12"/>
      <c r="B143" s="12"/>
      <c r="C143" s="12"/>
      <c r="D143" s="12"/>
      <c r="E143" s="12"/>
      <c r="F143" s="12"/>
      <c r="G143" s="12"/>
      <c r="H143" s="12"/>
      <c r="I143" s="12"/>
    </row>
    <row r="144" spans="1:9" x14ac:dyDescent="0.15">
      <c r="A144" s="12"/>
      <c r="B144" s="12"/>
      <c r="C144" s="12"/>
      <c r="D144" s="12"/>
      <c r="E144" s="12"/>
      <c r="F144" s="12"/>
      <c r="G144" s="12"/>
      <c r="H144" s="12"/>
      <c r="I144" s="12"/>
    </row>
    <row r="145" spans="1:9" x14ac:dyDescent="0.15">
      <c r="A145" s="12"/>
      <c r="B145" s="12"/>
      <c r="C145" s="12"/>
      <c r="D145" s="12"/>
      <c r="E145" s="12"/>
      <c r="F145" s="12"/>
      <c r="G145" s="12"/>
      <c r="H145" s="12"/>
      <c r="I145" s="12"/>
    </row>
    <row r="146" spans="1:9" x14ac:dyDescent="0.15">
      <c r="A146" s="12"/>
      <c r="B146" s="12"/>
      <c r="C146" s="12"/>
      <c r="D146" s="12"/>
      <c r="E146" s="12"/>
      <c r="F146" s="12"/>
      <c r="G146" s="12"/>
      <c r="H146" s="12"/>
      <c r="I146" s="12"/>
    </row>
    <row r="147" spans="1:9" x14ac:dyDescent="0.15">
      <c r="A147" s="12"/>
      <c r="B147" s="12"/>
      <c r="C147" s="12"/>
      <c r="D147" s="12"/>
      <c r="E147" s="12"/>
      <c r="F147" s="12"/>
      <c r="G147" s="12"/>
      <c r="H147" s="12"/>
      <c r="I147" s="12"/>
    </row>
    <row r="148" spans="1:9" x14ac:dyDescent="0.15">
      <c r="A148" s="12"/>
      <c r="B148" s="12"/>
      <c r="C148" s="12"/>
      <c r="D148" s="12"/>
      <c r="E148" s="12"/>
      <c r="F148" s="12"/>
      <c r="G148" s="12"/>
      <c r="H148" s="12"/>
      <c r="I148" s="12"/>
    </row>
    <row r="149" spans="1:9" x14ac:dyDescent="0.15">
      <c r="A149" s="12"/>
      <c r="B149" s="12"/>
      <c r="C149" s="12"/>
      <c r="D149" s="12"/>
      <c r="E149" s="12"/>
      <c r="F149" s="12"/>
      <c r="G149" s="12"/>
      <c r="H149" s="12"/>
      <c r="I149" s="12"/>
    </row>
    <row r="150" spans="1:9" x14ac:dyDescent="0.15">
      <c r="A150" s="12"/>
      <c r="B150" s="12"/>
      <c r="C150" s="12"/>
      <c r="D150" s="12"/>
      <c r="E150" s="12"/>
      <c r="F150" s="12"/>
      <c r="G150" s="12"/>
      <c r="H150" s="12"/>
      <c r="I150" s="12"/>
    </row>
    <row r="151" spans="1:9" x14ac:dyDescent="0.15">
      <c r="A151" s="12"/>
      <c r="B151" s="12"/>
      <c r="C151" s="12"/>
      <c r="D151" s="12"/>
      <c r="E151" s="12"/>
      <c r="F151" s="12"/>
      <c r="G151" s="12"/>
      <c r="H151" s="12"/>
      <c r="I151" s="12"/>
    </row>
    <row r="152" spans="1:9" x14ac:dyDescent="0.15">
      <c r="A152" s="12"/>
      <c r="B152" s="12"/>
      <c r="C152" s="12"/>
      <c r="D152" s="12"/>
      <c r="E152" s="12"/>
      <c r="F152" s="12"/>
      <c r="G152" s="12"/>
      <c r="H152" s="12"/>
      <c r="I152" s="12"/>
    </row>
    <row r="153" spans="1:9" x14ac:dyDescent="0.15">
      <c r="A153" s="12"/>
      <c r="B153" s="12"/>
      <c r="C153" s="12"/>
      <c r="D153" s="12"/>
      <c r="E153" s="12"/>
      <c r="F153" s="12"/>
      <c r="G153" s="12"/>
      <c r="H153" s="12"/>
      <c r="I153" s="12"/>
    </row>
    <row r="154" spans="1:9" x14ac:dyDescent="0.15">
      <c r="A154" s="12"/>
      <c r="B154" s="12"/>
      <c r="C154" s="12"/>
      <c r="D154" s="12"/>
      <c r="E154" s="12"/>
      <c r="F154" s="12"/>
      <c r="G154" s="12"/>
      <c r="H154" s="12"/>
      <c r="I154" s="12"/>
    </row>
    <row r="155" spans="1:9" x14ac:dyDescent="0.15">
      <c r="A155" s="12"/>
      <c r="B155" s="12"/>
      <c r="C155" s="12"/>
      <c r="D155" s="12"/>
      <c r="E155" s="12"/>
      <c r="F155" s="12"/>
      <c r="G155" s="12"/>
      <c r="H155" s="12"/>
      <c r="I155" s="12"/>
    </row>
    <row r="156" spans="1:9" x14ac:dyDescent="0.15">
      <c r="A156" s="12"/>
      <c r="B156" s="12"/>
      <c r="C156" s="12"/>
      <c r="D156" s="12"/>
      <c r="E156" s="12"/>
      <c r="F156" s="12"/>
      <c r="G156" s="12"/>
      <c r="H156" s="12"/>
      <c r="I156" s="12"/>
    </row>
  </sheetData>
  <mergeCells count="1">
    <mergeCell ref="A16:I91"/>
  </mergeCells>
  <phoneticPr fontId="1"/>
  <pageMargins left="0.7" right="0.7" top="0.75" bottom="0.75" header="0.3" footer="0.3"/>
  <pageSetup paperSize="9" scale="98"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54161-DAA2-4E0E-9B73-A465EC330B80}">
  <sheetPr>
    <pageSetUpPr fitToPage="1"/>
  </sheetPr>
  <dimension ref="A1:R227"/>
  <sheetViews>
    <sheetView view="pageBreakPreview" topLeftCell="A187" zoomScale="115" zoomScaleNormal="100" zoomScaleSheetLayoutView="115" workbookViewId="0">
      <selection activeCell="J191" sqref="J191"/>
    </sheetView>
  </sheetViews>
  <sheetFormatPr defaultRowHeight="13.5" x14ac:dyDescent="0.15"/>
  <sheetData>
    <row r="1" spans="1:9" x14ac:dyDescent="0.15">
      <c r="A1" s="5" t="s">
        <v>1001</v>
      </c>
      <c r="B1" s="5"/>
      <c r="C1" s="5"/>
      <c r="D1" s="5"/>
      <c r="E1" s="5"/>
      <c r="F1" s="5"/>
      <c r="G1" s="5"/>
      <c r="H1" s="5"/>
      <c r="I1" s="5"/>
    </row>
    <row r="2" spans="1:9" x14ac:dyDescent="0.15">
      <c r="A2" s="5"/>
      <c r="B2" s="5" t="s">
        <v>568</v>
      </c>
      <c r="C2" s="5"/>
      <c r="D2" s="5"/>
      <c r="E2" s="5"/>
      <c r="F2" s="5"/>
      <c r="G2" s="5"/>
      <c r="H2" s="5"/>
      <c r="I2" s="5"/>
    </row>
    <row r="3" spans="1:9" x14ac:dyDescent="0.15">
      <c r="A3" s="5"/>
      <c r="B3" s="5"/>
      <c r="C3" s="5"/>
      <c r="D3" s="5" t="s">
        <v>395</v>
      </c>
      <c r="E3" s="5"/>
      <c r="F3" s="5"/>
      <c r="G3" s="5"/>
      <c r="H3" s="5"/>
      <c r="I3" s="5"/>
    </row>
    <row r="4" spans="1:9" x14ac:dyDescent="0.15">
      <c r="A4" s="5"/>
      <c r="B4" s="5"/>
      <c r="C4" s="5"/>
      <c r="D4" s="5"/>
      <c r="E4" s="5"/>
      <c r="F4" s="5"/>
      <c r="G4" s="5"/>
      <c r="H4" s="5"/>
      <c r="I4" s="5"/>
    </row>
    <row r="5" spans="1:9" x14ac:dyDescent="0.15">
      <c r="A5" s="5"/>
      <c r="B5" s="5"/>
      <c r="C5" s="5"/>
      <c r="D5" s="5"/>
      <c r="E5" s="5"/>
      <c r="F5" s="5"/>
      <c r="G5" s="5"/>
      <c r="H5" s="5"/>
      <c r="I5" s="7" t="s">
        <v>396</v>
      </c>
    </row>
    <row r="6" spans="1:9" x14ac:dyDescent="0.15">
      <c r="A6" s="5" t="s">
        <v>25</v>
      </c>
      <c r="B6" s="5"/>
      <c r="C6" s="5"/>
      <c r="D6" s="5"/>
      <c r="E6" s="5"/>
      <c r="F6" s="5"/>
      <c r="G6" s="5"/>
      <c r="H6" s="5"/>
      <c r="I6" s="5"/>
    </row>
    <row r="7" spans="1:9" x14ac:dyDescent="0.15">
      <c r="A7" s="5"/>
      <c r="B7" s="5"/>
      <c r="C7" s="5"/>
      <c r="D7" s="5"/>
      <c r="E7" s="5"/>
      <c r="F7" s="5"/>
      <c r="G7" s="5"/>
      <c r="H7" s="5"/>
      <c r="I7" s="5"/>
    </row>
    <row r="8" spans="1:9" x14ac:dyDescent="0.15">
      <c r="A8" s="5"/>
      <c r="B8" s="5"/>
      <c r="C8" s="5"/>
      <c r="E8" s="5"/>
      <c r="F8" s="5" t="s">
        <v>26</v>
      </c>
      <c r="G8" s="5"/>
      <c r="H8" s="5"/>
      <c r="I8" s="5"/>
    </row>
    <row r="9" spans="1:9" x14ac:dyDescent="0.15">
      <c r="A9" s="5"/>
      <c r="B9" s="5"/>
      <c r="C9" s="5"/>
      <c r="E9" s="5"/>
      <c r="F9" s="5"/>
      <c r="G9" s="5"/>
      <c r="H9" s="5"/>
      <c r="I9" s="5"/>
    </row>
    <row r="10" spans="1:9" x14ac:dyDescent="0.15">
      <c r="A10" s="5"/>
      <c r="B10" s="5"/>
      <c r="C10" s="5"/>
      <c r="E10" s="5" t="s">
        <v>27</v>
      </c>
      <c r="F10" s="5" t="s">
        <v>397</v>
      </c>
      <c r="G10" s="5"/>
      <c r="H10" s="5"/>
      <c r="I10" s="5"/>
    </row>
    <row r="11" spans="1:9" x14ac:dyDescent="0.15">
      <c r="A11" s="5"/>
      <c r="B11" s="5"/>
      <c r="C11" s="5"/>
      <c r="E11" s="5"/>
      <c r="F11" s="5"/>
      <c r="G11" s="5"/>
      <c r="H11" s="5"/>
      <c r="I11" s="5"/>
    </row>
    <row r="12" spans="1:9" x14ac:dyDescent="0.15">
      <c r="A12" s="5"/>
      <c r="B12" s="5"/>
      <c r="C12" s="5"/>
      <c r="E12" s="5"/>
      <c r="F12" s="5" t="s">
        <v>398</v>
      </c>
      <c r="G12" s="5"/>
      <c r="H12" s="5"/>
      <c r="I12" s="7"/>
    </row>
    <row r="13" spans="1:9" x14ac:dyDescent="0.15">
      <c r="A13" s="5"/>
      <c r="B13" s="5"/>
      <c r="C13" s="5"/>
      <c r="D13" s="5"/>
      <c r="E13" s="5"/>
      <c r="F13" s="5"/>
      <c r="G13" s="5"/>
      <c r="H13" s="5"/>
      <c r="I13" s="5"/>
    </row>
    <row r="14" spans="1:9" x14ac:dyDescent="0.15">
      <c r="A14" s="5" t="s">
        <v>30</v>
      </c>
      <c r="B14" s="5"/>
      <c r="C14" s="5"/>
      <c r="D14" s="5"/>
      <c r="E14" s="5"/>
      <c r="F14" s="5"/>
      <c r="G14" s="5"/>
      <c r="H14" s="5"/>
      <c r="I14" s="5"/>
    </row>
    <row r="15" spans="1:9" x14ac:dyDescent="0.15">
      <c r="A15" s="5"/>
      <c r="B15" s="5"/>
      <c r="C15" s="5"/>
      <c r="D15" s="5"/>
      <c r="E15" s="5" t="s">
        <v>399</v>
      </c>
      <c r="F15" s="5"/>
      <c r="G15" s="5"/>
      <c r="H15" s="5"/>
      <c r="I15" s="5"/>
    </row>
    <row r="16" spans="1:9" ht="18.75" customHeight="1" x14ac:dyDescent="0.15">
      <c r="A16" s="2625" t="s">
        <v>569</v>
      </c>
      <c r="B16" s="2626"/>
      <c r="C16" s="2626"/>
      <c r="D16" s="2626"/>
      <c r="E16" s="2626"/>
      <c r="F16" s="2626"/>
      <c r="G16" s="2626"/>
      <c r="H16" s="2626"/>
      <c r="I16" s="2627"/>
    </row>
    <row r="17" spans="1:9" x14ac:dyDescent="0.15">
      <c r="A17" s="2628"/>
      <c r="B17" s="2629"/>
      <c r="C17" s="2629"/>
      <c r="D17" s="2629"/>
      <c r="E17" s="2629"/>
      <c r="F17" s="2629"/>
      <c r="G17" s="2629"/>
      <c r="H17" s="2629"/>
      <c r="I17" s="2630"/>
    </row>
    <row r="18" spans="1:9" x14ac:dyDescent="0.15">
      <c r="A18" s="2628"/>
      <c r="B18" s="2629"/>
      <c r="C18" s="2629"/>
      <c r="D18" s="2629"/>
      <c r="E18" s="2629"/>
      <c r="F18" s="2629"/>
      <c r="G18" s="2629"/>
      <c r="H18" s="2629"/>
      <c r="I18" s="2630"/>
    </row>
    <row r="19" spans="1:9" x14ac:dyDescent="0.15">
      <c r="A19" s="2628"/>
      <c r="B19" s="2629"/>
      <c r="C19" s="2629"/>
      <c r="D19" s="2629"/>
      <c r="E19" s="2629"/>
      <c r="F19" s="2629"/>
      <c r="G19" s="2629"/>
      <c r="H19" s="2629"/>
      <c r="I19" s="2630"/>
    </row>
    <row r="20" spans="1:9" x14ac:dyDescent="0.15">
      <c r="A20" s="2628"/>
      <c r="B20" s="2629"/>
      <c r="C20" s="2629"/>
      <c r="D20" s="2629"/>
      <c r="E20" s="2629"/>
      <c r="F20" s="2629"/>
      <c r="G20" s="2629"/>
      <c r="H20" s="2629"/>
      <c r="I20" s="2630"/>
    </row>
    <row r="21" spans="1:9" x14ac:dyDescent="0.15">
      <c r="A21" s="2628"/>
      <c r="B21" s="2629"/>
      <c r="C21" s="2629"/>
      <c r="D21" s="2629"/>
      <c r="E21" s="2629"/>
      <c r="F21" s="2629"/>
      <c r="G21" s="2629"/>
      <c r="H21" s="2629"/>
      <c r="I21" s="2630"/>
    </row>
    <row r="22" spans="1:9" x14ac:dyDescent="0.15">
      <c r="A22" s="2628"/>
      <c r="B22" s="2629"/>
      <c r="C22" s="2629"/>
      <c r="D22" s="2629"/>
      <c r="E22" s="2629"/>
      <c r="F22" s="2629"/>
      <c r="G22" s="2629"/>
      <c r="H22" s="2629"/>
      <c r="I22" s="2630"/>
    </row>
    <row r="23" spans="1:9" x14ac:dyDescent="0.15">
      <c r="A23" s="2628"/>
      <c r="B23" s="2629"/>
      <c r="C23" s="2629"/>
      <c r="D23" s="2629"/>
      <c r="E23" s="2629"/>
      <c r="F23" s="2629"/>
      <c r="G23" s="2629"/>
      <c r="H23" s="2629"/>
      <c r="I23" s="2630"/>
    </row>
    <row r="24" spans="1:9" x14ac:dyDescent="0.15">
      <c r="A24" s="2628"/>
      <c r="B24" s="2629"/>
      <c r="C24" s="2629"/>
      <c r="D24" s="2629"/>
      <c r="E24" s="2629"/>
      <c r="F24" s="2629"/>
      <c r="G24" s="2629"/>
      <c r="H24" s="2629"/>
      <c r="I24" s="2630"/>
    </row>
    <row r="25" spans="1:9" x14ac:dyDescent="0.15">
      <c r="A25" s="2628"/>
      <c r="B25" s="2629"/>
      <c r="C25" s="2629"/>
      <c r="D25" s="2629"/>
      <c r="E25" s="2629"/>
      <c r="F25" s="2629"/>
      <c r="G25" s="2629"/>
      <c r="H25" s="2629"/>
      <c r="I25" s="2630"/>
    </row>
    <row r="26" spans="1:9" x14ac:dyDescent="0.15">
      <c r="A26" s="2628"/>
      <c r="B26" s="2629"/>
      <c r="C26" s="2629"/>
      <c r="D26" s="2629"/>
      <c r="E26" s="2629"/>
      <c r="F26" s="2629"/>
      <c r="G26" s="2629"/>
      <c r="H26" s="2629"/>
      <c r="I26" s="2630"/>
    </row>
    <row r="27" spans="1:9" x14ac:dyDescent="0.15">
      <c r="A27" s="2628"/>
      <c r="B27" s="2629"/>
      <c r="C27" s="2629"/>
      <c r="D27" s="2629"/>
      <c r="E27" s="2629"/>
      <c r="F27" s="2629"/>
      <c r="G27" s="2629"/>
      <c r="H27" s="2629"/>
      <c r="I27" s="2630"/>
    </row>
    <row r="28" spans="1:9" x14ac:dyDescent="0.15">
      <c r="A28" s="2628"/>
      <c r="B28" s="2629"/>
      <c r="C28" s="2629"/>
      <c r="D28" s="2629"/>
      <c r="E28" s="2629"/>
      <c r="F28" s="2629"/>
      <c r="G28" s="2629"/>
      <c r="H28" s="2629"/>
      <c r="I28" s="2630"/>
    </row>
    <row r="29" spans="1:9" x14ac:dyDescent="0.15">
      <c r="A29" s="2628"/>
      <c r="B29" s="2629"/>
      <c r="C29" s="2629"/>
      <c r="D29" s="2629"/>
      <c r="E29" s="2629"/>
      <c r="F29" s="2629"/>
      <c r="G29" s="2629"/>
      <c r="H29" s="2629"/>
      <c r="I29" s="2630"/>
    </row>
    <row r="30" spans="1:9" x14ac:dyDescent="0.15">
      <c r="A30" s="2628"/>
      <c r="B30" s="2629"/>
      <c r="C30" s="2629"/>
      <c r="D30" s="2629"/>
      <c r="E30" s="2629"/>
      <c r="F30" s="2629"/>
      <c r="G30" s="2629"/>
      <c r="H30" s="2629"/>
      <c r="I30" s="2630"/>
    </row>
    <row r="31" spans="1:9" x14ac:dyDescent="0.15">
      <c r="A31" s="2628"/>
      <c r="B31" s="2629"/>
      <c r="C31" s="2629"/>
      <c r="D31" s="2629"/>
      <c r="E31" s="2629"/>
      <c r="F31" s="2629"/>
      <c r="G31" s="2629"/>
      <c r="H31" s="2629"/>
      <c r="I31" s="2630"/>
    </row>
    <row r="32" spans="1:9" x14ac:dyDescent="0.15">
      <c r="A32" s="2628"/>
      <c r="B32" s="2629"/>
      <c r="C32" s="2629"/>
      <c r="D32" s="2629"/>
      <c r="E32" s="2629"/>
      <c r="F32" s="2629"/>
      <c r="G32" s="2629"/>
      <c r="H32" s="2629"/>
      <c r="I32" s="2630"/>
    </row>
    <row r="33" spans="1:9" x14ac:dyDescent="0.15">
      <c r="A33" s="2628"/>
      <c r="B33" s="2629"/>
      <c r="C33" s="2629"/>
      <c r="D33" s="2629"/>
      <c r="E33" s="2629"/>
      <c r="F33" s="2629"/>
      <c r="G33" s="2629"/>
      <c r="H33" s="2629"/>
      <c r="I33" s="2630"/>
    </row>
    <row r="34" spans="1:9" x14ac:dyDescent="0.15">
      <c r="A34" s="2628"/>
      <c r="B34" s="2629"/>
      <c r="C34" s="2629"/>
      <c r="D34" s="2629"/>
      <c r="E34" s="2629"/>
      <c r="F34" s="2629"/>
      <c r="G34" s="2629"/>
      <c r="H34" s="2629"/>
      <c r="I34" s="2630"/>
    </row>
    <row r="35" spans="1:9" x14ac:dyDescent="0.15">
      <c r="A35" s="2628"/>
      <c r="B35" s="2629"/>
      <c r="C35" s="2629"/>
      <c r="D35" s="2629"/>
      <c r="E35" s="2629"/>
      <c r="F35" s="2629"/>
      <c r="G35" s="2629"/>
      <c r="H35" s="2629"/>
      <c r="I35" s="2630"/>
    </row>
    <row r="36" spans="1:9" x14ac:dyDescent="0.15">
      <c r="A36" s="2628"/>
      <c r="B36" s="2629"/>
      <c r="C36" s="2629"/>
      <c r="D36" s="2629"/>
      <c r="E36" s="2629"/>
      <c r="F36" s="2629"/>
      <c r="G36" s="2629"/>
      <c r="H36" s="2629"/>
      <c r="I36" s="2630"/>
    </row>
    <row r="37" spans="1:9" x14ac:dyDescent="0.15">
      <c r="A37" s="2628"/>
      <c r="B37" s="2629"/>
      <c r="C37" s="2629"/>
      <c r="D37" s="2629"/>
      <c r="E37" s="2629"/>
      <c r="F37" s="2629"/>
      <c r="G37" s="2629"/>
      <c r="H37" s="2629"/>
      <c r="I37" s="2630"/>
    </row>
    <row r="38" spans="1:9" x14ac:dyDescent="0.15">
      <c r="A38" s="2628"/>
      <c r="B38" s="2629"/>
      <c r="C38" s="2629"/>
      <c r="D38" s="2629"/>
      <c r="E38" s="2629"/>
      <c r="F38" s="2629"/>
      <c r="G38" s="2629"/>
      <c r="H38" s="2629"/>
      <c r="I38" s="2630"/>
    </row>
    <row r="39" spans="1:9" x14ac:dyDescent="0.15">
      <c r="A39" s="2628"/>
      <c r="B39" s="2629"/>
      <c r="C39" s="2629"/>
      <c r="D39" s="2629"/>
      <c r="E39" s="2629"/>
      <c r="F39" s="2629"/>
      <c r="G39" s="2629"/>
      <c r="H39" s="2629"/>
      <c r="I39" s="2630"/>
    </row>
    <row r="40" spans="1:9" x14ac:dyDescent="0.15">
      <c r="A40" s="2628"/>
      <c r="B40" s="2629"/>
      <c r="C40" s="2629"/>
      <c r="D40" s="2629"/>
      <c r="E40" s="2629"/>
      <c r="F40" s="2629"/>
      <c r="G40" s="2629"/>
      <c r="H40" s="2629"/>
      <c r="I40" s="2630"/>
    </row>
    <row r="41" spans="1:9" x14ac:dyDescent="0.15">
      <c r="A41" s="2628"/>
      <c r="B41" s="2629"/>
      <c r="C41" s="2629"/>
      <c r="D41" s="2629"/>
      <c r="E41" s="2629"/>
      <c r="F41" s="2629"/>
      <c r="G41" s="2629"/>
      <c r="H41" s="2629"/>
      <c r="I41" s="2630"/>
    </row>
    <row r="42" spans="1:9" x14ac:dyDescent="0.15">
      <c r="A42" s="2628"/>
      <c r="B42" s="2629"/>
      <c r="C42" s="2629"/>
      <c r="D42" s="2629"/>
      <c r="E42" s="2629"/>
      <c r="F42" s="2629"/>
      <c r="G42" s="2629"/>
      <c r="H42" s="2629"/>
      <c r="I42" s="2630"/>
    </row>
    <row r="43" spans="1:9" x14ac:dyDescent="0.15">
      <c r="A43" s="2628"/>
      <c r="B43" s="2629"/>
      <c r="C43" s="2629"/>
      <c r="D43" s="2629"/>
      <c r="E43" s="2629"/>
      <c r="F43" s="2629"/>
      <c r="G43" s="2629"/>
      <c r="H43" s="2629"/>
      <c r="I43" s="2630"/>
    </row>
    <row r="44" spans="1:9" x14ac:dyDescent="0.15">
      <c r="A44" s="2628"/>
      <c r="B44" s="2629"/>
      <c r="C44" s="2629"/>
      <c r="D44" s="2629"/>
      <c r="E44" s="2629"/>
      <c r="F44" s="2629"/>
      <c r="G44" s="2629"/>
      <c r="H44" s="2629"/>
      <c r="I44" s="2630"/>
    </row>
    <row r="45" spans="1:9" x14ac:dyDescent="0.15">
      <c r="A45" s="2628"/>
      <c r="B45" s="2629"/>
      <c r="C45" s="2629"/>
      <c r="D45" s="2629"/>
      <c r="E45" s="2629"/>
      <c r="F45" s="2629"/>
      <c r="G45" s="2629"/>
      <c r="H45" s="2629"/>
      <c r="I45" s="2630"/>
    </row>
    <row r="46" spans="1:9" x14ac:dyDescent="0.15">
      <c r="A46" s="2628"/>
      <c r="B46" s="2629"/>
      <c r="C46" s="2629"/>
      <c r="D46" s="2629"/>
      <c r="E46" s="2629"/>
      <c r="F46" s="2629"/>
      <c r="G46" s="2629"/>
      <c r="H46" s="2629"/>
      <c r="I46" s="2630"/>
    </row>
    <row r="47" spans="1:9" x14ac:dyDescent="0.15">
      <c r="A47" s="2628"/>
      <c r="B47" s="2629"/>
      <c r="C47" s="2629"/>
      <c r="D47" s="2629"/>
      <c r="E47" s="2629"/>
      <c r="F47" s="2629"/>
      <c r="G47" s="2629"/>
      <c r="H47" s="2629"/>
      <c r="I47" s="2630"/>
    </row>
    <row r="48" spans="1:9" x14ac:dyDescent="0.15">
      <c r="A48" s="2628"/>
      <c r="B48" s="2629"/>
      <c r="C48" s="2629"/>
      <c r="D48" s="2629"/>
      <c r="E48" s="2629"/>
      <c r="F48" s="2629"/>
      <c r="G48" s="2629"/>
      <c r="H48" s="2629"/>
      <c r="I48" s="2630"/>
    </row>
    <row r="49" spans="1:9" x14ac:dyDescent="0.15">
      <c r="A49" s="2628"/>
      <c r="B49" s="2629"/>
      <c r="C49" s="2629"/>
      <c r="D49" s="2629"/>
      <c r="E49" s="2629"/>
      <c r="F49" s="2629"/>
      <c r="G49" s="2629"/>
      <c r="H49" s="2629"/>
      <c r="I49" s="2630"/>
    </row>
    <row r="50" spans="1:9" x14ac:dyDescent="0.15">
      <c r="A50" s="2628"/>
      <c r="B50" s="2629"/>
      <c r="C50" s="2629"/>
      <c r="D50" s="2629"/>
      <c r="E50" s="2629"/>
      <c r="F50" s="2629"/>
      <c r="G50" s="2629"/>
      <c r="H50" s="2629"/>
      <c r="I50" s="2630"/>
    </row>
    <row r="51" spans="1:9" x14ac:dyDescent="0.15">
      <c r="A51" s="2628"/>
      <c r="B51" s="2629"/>
      <c r="C51" s="2629"/>
      <c r="D51" s="2629"/>
      <c r="E51" s="2629"/>
      <c r="F51" s="2629"/>
      <c r="G51" s="2629"/>
      <c r="H51" s="2629"/>
      <c r="I51" s="2630"/>
    </row>
    <row r="52" spans="1:9" x14ac:dyDescent="0.15">
      <c r="A52" s="2628"/>
      <c r="B52" s="2629"/>
      <c r="C52" s="2629"/>
      <c r="D52" s="2629"/>
      <c r="E52" s="2629"/>
      <c r="F52" s="2629"/>
      <c r="G52" s="2629"/>
      <c r="H52" s="2629"/>
      <c r="I52" s="2630"/>
    </row>
    <row r="53" spans="1:9" x14ac:dyDescent="0.15">
      <c r="A53" s="2628"/>
      <c r="B53" s="2629"/>
      <c r="C53" s="2629"/>
      <c r="D53" s="2629"/>
      <c r="E53" s="2629"/>
      <c r="F53" s="2629"/>
      <c r="G53" s="2629"/>
      <c r="H53" s="2629"/>
      <c r="I53" s="2630"/>
    </row>
    <row r="54" spans="1:9" x14ac:dyDescent="0.15">
      <c r="A54" s="2628"/>
      <c r="B54" s="2629"/>
      <c r="C54" s="2629"/>
      <c r="D54" s="2629"/>
      <c r="E54" s="2629"/>
      <c r="F54" s="2629"/>
      <c r="G54" s="2629"/>
      <c r="H54" s="2629"/>
      <c r="I54" s="2630"/>
    </row>
    <row r="55" spans="1:9" x14ac:dyDescent="0.15">
      <c r="A55" s="2628"/>
      <c r="B55" s="2629"/>
      <c r="C55" s="2629"/>
      <c r="D55" s="2629"/>
      <c r="E55" s="2629"/>
      <c r="F55" s="2629"/>
      <c r="G55" s="2629"/>
      <c r="H55" s="2629"/>
      <c r="I55" s="2630"/>
    </row>
    <row r="56" spans="1:9" x14ac:dyDescent="0.15">
      <c r="A56" s="2628"/>
      <c r="B56" s="2629"/>
      <c r="C56" s="2629"/>
      <c r="D56" s="2629"/>
      <c r="E56" s="2629"/>
      <c r="F56" s="2629"/>
      <c r="G56" s="2629"/>
      <c r="H56" s="2629"/>
      <c r="I56" s="2630"/>
    </row>
    <row r="57" spans="1:9" x14ac:dyDescent="0.15">
      <c r="A57" s="2628"/>
      <c r="B57" s="2629"/>
      <c r="C57" s="2629"/>
      <c r="D57" s="2629"/>
      <c r="E57" s="2629"/>
      <c r="F57" s="2629"/>
      <c r="G57" s="2629"/>
      <c r="H57" s="2629"/>
      <c r="I57" s="2630"/>
    </row>
    <row r="58" spans="1:9" x14ac:dyDescent="0.15">
      <c r="A58" s="2628"/>
      <c r="B58" s="2629"/>
      <c r="C58" s="2629"/>
      <c r="D58" s="2629"/>
      <c r="E58" s="2629"/>
      <c r="F58" s="2629"/>
      <c r="G58" s="2629"/>
      <c r="H58" s="2629"/>
      <c r="I58" s="2630"/>
    </row>
    <row r="59" spans="1:9" ht="9.75" customHeight="1" x14ac:dyDescent="0.15">
      <c r="A59" s="2628"/>
      <c r="B59" s="2629"/>
      <c r="C59" s="2629"/>
      <c r="D59" s="2629"/>
      <c r="E59" s="2629"/>
      <c r="F59" s="2629"/>
      <c r="G59" s="2629"/>
      <c r="H59" s="2629"/>
      <c r="I59" s="2630"/>
    </row>
    <row r="60" spans="1:9" x14ac:dyDescent="0.15">
      <c r="A60" s="2628"/>
      <c r="B60" s="2629"/>
      <c r="C60" s="2629"/>
      <c r="D60" s="2629"/>
      <c r="E60" s="2629"/>
      <c r="F60" s="2629"/>
      <c r="G60" s="2629"/>
      <c r="H60" s="2629"/>
      <c r="I60" s="2630"/>
    </row>
    <row r="61" spans="1:9" x14ac:dyDescent="0.15">
      <c r="A61" s="2628"/>
      <c r="B61" s="2629"/>
      <c r="C61" s="2629"/>
      <c r="D61" s="2629"/>
      <c r="E61" s="2629"/>
      <c r="F61" s="2629"/>
      <c r="G61" s="2629"/>
      <c r="H61" s="2629"/>
      <c r="I61" s="2630"/>
    </row>
    <row r="62" spans="1:9" x14ac:dyDescent="0.15">
      <c r="A62" s="2628"/>
      <c r="B62" s="2629"/>
      <c r="C62" s="2629"/>
      <c r="D62" s="2629"/>
      <c r="E62" s="2629"/>
      <c r="F62" s="2629"/>
      <c r="G62" s="2629"/>
      <c r="H62" s="2629"/>
      <c r="I62" s="2630"/>
    </row>
    <row r="63" spans="1:9" x14ac:dyDescent="0.15">
      <c r="A63" s="2628"/>
      <c r="B63" s="2629"/>
      <c r="C63" s="2629"/>
      <c r="D63" s="2629"/>
      <c r="E63" s="2629"/>
      <c r="F63" s="2629"/>
      <c r="G63" s="2629"/>
      <c r="H63" s="2629"/>
      <c r="I63" s="2630"/>
    </row>
    <row r="64" spans="1:9" x14ac:dyDescent="0.15">
      <c r="A64" s="2628"/>
      <c r="B64" s="2629"/>
      <c r="C64" s="2629"/>
      <c r="D64" s="2629"/>
      <c r="E64" s="2629"/>
      <c r="F64" s="2629"/>
      <c r="G64" s="2629"/>
      <c r="H64" s="2629"/>
      <c r="I64" s="2630"/>
    </row>
    <row r="65" spans="1:9" x14ac:dyDescent="0.15">
      <c r="A65" s="2628"/>
      <c r="B65" s="2629"/>
      <c r="C65" s="2629"/>
      <c r="D65" s="2629"/>
      <c r="E65" s="2629"/>
      <c r="F65" s="2629"/>
      <c r="G65" s="2629"/>
      <c r="H65" s="2629"/>
      <c r="I65" s="2630"/>
    </row>
    <row r="66" spans="1:9" x14ac:dyDescent="0.15">
      <c r="A66" s="2628"/>
      <c r="B66" s="2629"/>
      <c r="C66" s="2629"/>
      <c r="D66" s="2629"/>
      <c r="E66" s="2629"/>
      <c r="F66" s="2629"/>
      <c r="G66" s="2629"/>
      <c r="H66" s="2629"/>
      <c r="I66" s="2630"/>
    </row>
    <row r="67" spans="1:9" x14ac:dyDescent="0.15">
      <c r="A67" s="2628"/>
      <c r="B67" s="2629"/>
      <c r="C67" s="2629"/>
      <c r="D67" s="2629"/>
      <c r="E67" s="2629"/>
      <c r="F67" s="2629"/>
      <c r="G67" s="2629"/>
      <c r="H67" s="2629"/>
      <c r="I67" s="2630"/>
    </row>
    <row r="68" spans="1:9" x14ac:dyDescent="0.15">
      <c r="A68" s="2628"/>
      <c r="B68" s="2629"/>
      <c r="C68" s="2629"/>
      <c r="D68" s="2629"/>
      <c r="E68" s="2629"/>
      <c r="F68" s="2629"/>
      <c r="G68" s="2629"/>
      <c r="H68" s="2629"/>
      <c r="I68" s="2630"/>
    </row>
    <row r="69" spans="1:9" x14ac:dyDescent="0.15">
      <c r="A69" s="2628"/>
      <c r="B69" s="2629"/>
      <c r="C69" s="2629"/>
      <c r="D69" s="2629"/>
      <c r="E69" s="2629"/>
      <c r="F69" s="2629"/>
      <c r="G69" s="2629"/>
      <c r="H69" s="2629"/>
      <c r="I69" s="2630"/>
    </row>
    <row r="70" spans="1:9" x14ac:dyDescent="0.15">
      <c r="A70" s="2628"/>
      <c r="B70" s="2629"/>
      <c r="C70" s="2629"/>
      <c r="D70" s="2629"/>
      <c r="E70" s="2629"/>
      <c r="F70" s="2629"/>
      <c r="G70" s="2629"/>
      <c r="H70" s="2629"/>
      <c r="I70" s="2630"/>
    </row>
    <row r="71" spans="1:9" x14ac:dyDescent="0.15">
      <c r="A71" s="2628"/>
      <c r="B71" s="2629"/>
      <c r="C71" s="2629"/>
      <c r="D71" s="2629"/>
      <c r="E71" s="2629"/>
      <c r="F71" s="2629"/>
      <c r="G71" s="2629"/>
      <c r="H71" s="2629"/>
      <c r="I71" s="2630"/>
    </row>
    <row r="72" spans="1:9" x14ac:dyDescent="0.15">
      <c r="A72" s="2628"/>
      <c r="B72" s="2629"/>
      <c r="C72" s="2629"/>
      <c r="D72" s="2629"/>
      <c r="E72" s="2629"/>
      <c r="F72" s="2629"/>
      <c r="G72" s="2629"/>
      <c r="H72" s="2629"/>
      <c r="I72" s="2630"/>
    </row>
    <row r="73" spans="1:9" x14ac:dyDescent="0.15">
      <c r="A73" s="2628"/>
      <c r="B73" s="2629"/>
      <c r="C73" s="2629"/>
      <c r="D73" s="2629"/>
      <c r="E73" s="2629"/>
      <c r="F73" s="2629"/>
      <c r="G73" s="2629"/>
      <c r="H73" s="2629"/>
      <c r="I73" s="2630"/>
    </row>
    <row r="74" spans="1:9" x14ac:dyDescent="0.15">
      <c r="A74" s="2628"/>
      <c r="B74" s="2629"/>
      <c r="C74" s="2629"/>
      <c r="D74" s="2629"/>
      <c r="E74" s="2629"/>
      <c r="F74" s="2629"/>
      <c r="G74" s="2629"/>
      <c r="H74" s="2629"/>
      <c r="I74" s="2630"/>
    </row>
    <row r="75" spans="1:9" x14ac:dyDescent="0.15">
      <c r="A75" s="2628"/>
      <c r="B75" s="2629"/>
      <c r="C75" s="2629"/>
      <c r="D75" s="2629"/>
      <c r="E75" s="2629"/>
      <c r="F75" s="2629"/>
      <c r="G75" s="2629"/>
      <c r="H75" s="2629"/>
      <c r="I75" s="2630"/>
    </row>
    <row r="76" spans="1:9" x14ac:dyDescent="0.15">
      <c r="A76" s="2628"/>
      <c r="B76" s="2629"/>
      <c r="C76" s="2629"/>
      <c r="D76" s="2629"/>
      <c r="E76" s="2629"/>
      <c r="F76" s="2629"/>
      <c r="G76" s="2629"/>
      <c r="H76" s="2629"/>
      <c r="I76" s="2630"/>
    </row>
    <row r="77" spans="1:9" x14ac:dyDescent="0.15">
      <c r="A77" s="2628"/>
      <c r="B77" s="2629"/>
      <c r="C77" s="2629"/>
      <c r="D77" s="2629"/>
      <c r="E77" s="2629"/>
      <c r="F77" s="2629"/>
      <c r="G77" s="2629"/>
      <c r="H77" s="2629"/>
      <c r="I77" s="2630"/>
    </row>
    <row r="78" spans="1:9" x14ac:dyDescent="0.15">
      <c r="A78" s="2628"/>
      <c r="B78" s="2629"/>
      <c r="C78" s="2629"/>
      <c r="D78" s="2629"/>
      <c r="E78" s="2629"/>
      <c r="F78" s="2629"/>
      <c r="G78" s="2629"/>
      <c r="H78" s="2629"/>
      <c r="I78" s="2630"/>
    </row>
    <row r="79" spans="1:9" x14ac:dyDescent="0.15">
      <c r="A79" s="2628"/>
      <c r="B79" s="2629"/>
      <c r="C79" s="2629"/>
      <c r="D79" s="2629"/>
      <c r="E79" s="2629"/>
      <c r="F79" s="2629"/>
      <c r="G79" s="2629"/>
      <c r="H79" s="2629"/>
      <c r="I79" s="2630"/>
    </row>
    <row r="80" spans="1:9" x14ac:dyDescent="0.15">
      <c r="A80" s="2628"/>
      <c r="B80" s="2629"/>
      <c r="C80" s="2629"/>
      <c r="D80" s="2629"/>
      <c r="E80" s="2629"/>
      <c r="F80" s="2629"/>
      <c r="G80" s="2629"/>
      <c r="H80" s="2629"/>
      <c r="I80" s="2630"/>
    </row>
    <row r="81" spans="1:9" x14ac:dyDescent="0.15">
      <c r="A81" s="2628"/>
      <c r="B81" s="2629"/>
      <c r="C81" s="2629"/>
      <c r="D81" s="2629"/>
      <c r="E81" s="2629"/>
      <c r="F81" s="2629"/>
      <c r="G81" s="2629"/>
      <c r="H81" s="2629"/>
      <c r="I81" s="2630"/>
    </row>
    <row r="82" spans="1:9" x14ac:dyDescent="0.15">
      <c r="A82" s="2628"/>
      <c r="B82" s="2629"/>
      <c r="C82" s="2629"/>
      <c r="D82" s="2629"/>
      <c r="E82" s="2629"/>
      <c r="F82" s="2629"/>
      <c r="G82" s="2629"/>
      <c r="H82" s="2629"/>
      <c r="I82" s="2630"/>
    </row>
    <row r="83" spans="1:9" x14ac:dyDescent="0.15">
      <c r="A83" s="2628"/>
      <c r="B83" s="2629"/>
      <c r="C83" s="2629"/>
      <c r="D83" s="2629"/>
      <c r="E83" s="2629"/>
      <c r="F83" s="2629"/>
      <c r="G83" s="2629"/>
      <c r="H83" s="2629"/>
      <c r="I83" s="2630"/>
    </row>
    <row r="84" spans="1:9" x14ac:dyDescent="0.15">
      <c r="A84" s="2628"/>
      <c r="B84" s="2629"/>
      <c r="C84" s="2629"/>
      <c r="D84" s="2629"/>
      <c r="E84" s="2629"/>
      <c r="F84" s="2629"/>
      <c r="G84" s="2629"/>
      <c r="H84" s="2629"/>
      <c r="I84" s="2630"/>
    </row>
    <row r="85" spans="1:9" x14ac:dyDescent="0.15">
      <c r="A85" s="2628"/>
      <c r="B85" s="2629"/>
      <c r="C85" s="2629"/>
      <c r="D85" s="2629"/>
      <c r="E85" s="2629"/>
      <c r="F85" s="2629"/>
      <c r="G85" s="2629"/>
      <c r="H85" s="2629"/>
      <c r="I85" s="2630"/>
    </row>
    <row r="86" spans="1:9" x14ac:dyDescent="0.15">
      <c r="A86" s="2628"/>
      <c r="B86" s="2629"/>
      <c r="C86" s="2629"/>
      <c r="D86" s="2629"/>
      <c r="E86" s="2629"/>
      <c r="F86" s="2629"/>
      <c r="G86" s="2629"/>
      <c r="H86" s="2629"/>
      <c r="I86" s="2630"/>
    </row>
    <row r="87" spans="1:9" x14ac:dyDescent="0.15">
      <c r="A87" s="2628"/>
      <c r="B87" s="2629"/>
      <c r="C87" s="2629"/>
      <c r="D87" s="2629"/>
      <c r="E87" s="2629"/>
      <c r="F87" s="2629"/>
      <c r="G87" s="2629"/>
      <c r="H87" s="2629"/>
      <c r="I87" s="2630"/>
    </row>
    <row r="88" spans="1:9" x14ac:dyDescent="0.15">
      <c r="A88" s="2628"/>
      <c r="B88" s="2629"/>
      <c r="C88" s="2629"/>
      <c r="D88" s="2629"/>
      <c r="E88" s="2629"/>
      <c r="F88" s="2629"/>
      <c r="G88" s="2629"/>
      <c r="H88" s="2629"/>
      <c r="I88" s="2630"/>
    </row>
    <row r="89" spans="1:9" x14ac:dyDescent="0.15">
      <c r="A89" s="2628"/>
      <c r="B89" s="2629"/>
      <c r="C89" s="2629"/>
      <c r="D89" s="2629"/>
      <c r="E89" s="2629"/>
      <c r="F89" s="2629"/>
      <c r="G89" s="2629"/>
      <c r="H89" s="2629"/>
      <c r="I89" s="2630"/>
    </row>
    <row r="90" spans="1:9" x14ac:dyDescent="0.15">
      <c r="A90" s="2628"/>
      <c r="B90" s="2629"/>
      <c r="C90" s="2629"/>
      <c r="D90" s="2629"/>
      <c r="E90" s="2629"/>
      <c r="F90" s="2629"/>
      <c r="G90" s="2629"/>
      <c r="H90" s="2629"/>
      <c r="I90" s="2630"/>
    </row>
    <row r="91" spans="1:9" x14ac:dyDescent="0.15">
      <c r="A91" s="2628"/>
      <c r="B91" s="2629"/>
      <c r="C91" s="2629"/>
      <c r="D91" s="2629"/>
      <c r="E91" s="2629"/>
      <c r="F91" s="2629"/>
      <c r="G91" s="2629"/>
      <c r="H91" s="2629"/>
      <c r="I91" s="2630"/>
    </row>
    <row r="92" spans="1:9" x14ac:dyDescent="0.15">
      <c r="A92" s="2628"/>
      <c r="B92" s="2629"/>
      <c r="C92" s="2629"/>
      <c r="D92" s="2629"/>
      <c r="E92" s="2629"/>
      <c r="F92" s="2629"/>
      <c r="G92" s="2629"/>
      <c r="H92" s="2629"/>
      <c r="I92" s="2630"/>
    </row>
    <row r="93" spans="1:9" x14ac:dyDescent="0.15">
      <c r="A93" s="2628"/>
      <c r="B93" s="2629"/>
      <c r="C93" s="2629"/>
      <c r="D93" s="2629"/>
      <c r="E93" s="2629"/>
      <c r="F93" s="2629"/>
      <c r="G93" s="2629"/>
      <c r="H93" s="2629"/>
      <c r="I93" s="2630"/>
    </row>
    <row r="94" spans="1:9" x14ac:dyDescent="0.15">
      <c r="A94" s="2628"/>
      <c r="B94" s="2629"/>
      <c r="C94" s="2629"/>
      <c r="D94" s="2629"/>
      <c r="E94" s="2629"/>
      <c r="F94" s="2629"/>
      <c r="G94" s="2629"/>
      <c r="H94" s="2629"/>
      <c r="I94" s="2630"/>
    </row>
    <row r="95" spans="1:9" x14ac:dyDescent="0.15">
      <c r="A95" s="2628"/>
      <c r="B95" s="2629"/>
      <c r="C95" s="2629"/>
      <c r="D95" s="2629"/>
      <c r="E95" s="2629"/>
      <c r="F95" s="2629"/>
      <c r="G95" s="2629"/>
      <c r="H95" s="2629"/>
      <c r="I95" s="2630"/>
    </row>
    <row r="96" spans="1:9" x14ac:dyDescent="0.15">
      <c r="A96" s="2628"/>
      <c r="B96" s="2629"/>
      <c r="C96" s="2629"/>
      <c r="D96" s="2629"/>
      <c r="E96" s="2629"/>
      <c r="F96" s="2629"/>
      <c r="G96" s="2629"/>
      <c r="H96" s="2629"/>
      <c r="I96" s="2630"/>
    </row>
    <row r="97" spans="1:9" x14ac:dyDescent="0.15">
      <c r="A97" s="2628"/>
      <c r="B97" s="2629"/>
      <c r="C97" s="2629"/>
      <c r="D97" s="2629"/>
      <c r="E97" s="2629"/>
      <c r="F97" s="2629"/>
      <c r="G97" s="2629"/>
      <c r="H97" s="2629"/>
      <c r="I97" s="2630"/>
    </row>
    <row r="98" spans="1:9" x14ac:dyDescent="0.15">
      <c r="A98" s="2628"/>
      <c r="B98" s="2629"/>
      <c r="C98" s="2629"/>
      <c r="D98" s="2629"/>
      <c r="E98" s="2629"/>
      <c r="F98" s="2629"/>
      <c r="G98" s="2629"/>
      <c r="H98" s="2629"/>
      <c r="I98" s="2630"/>
    </row>
    <row r="99" spans="1:9" x14ac:dyDescent="0.15">
      <c r="A99" s="2628"/>
      <c r="B99" s="2629"/>
      <c r="C99" s="2629"/>
      <c r="D99" s="2629"/>
      <c r="E99" s="2629"/>
      <c r="F99" s="2629"/>
      <c r="G99" s="2629"/>
      <c r="H99" s="2629"/>
      <c r="I99" s="2630"/>
    </row>
    <row r="100" spans="1:9" x14ac:dyDescent="0.15">
      <c r="A100" s="2628"/>
      <c r="B100" s="2629"/>
      <c r="C100" s="2629"/>
      <c r="D100" s="2629"/>
      <c r="E100" s="2629"/>
      <c r="F100" s="2629"/>
      <c r="G100" s="2629"/>
      <c r="H100" s="2629"/>
      <c r="I100" s="2630"/>
    </row>
    <row r="101" spans="1:9" x14ac:dyDescent="0.15">
      <c r="A101" s="2628"/>
      <c r="B101" s="2629"/>
      <c r="C101" s="2629"/>
      <c r="D101" s="2629"/>
      <c r="E101" s="2629"/>
      <c r="F101" s="2629"/>
      <c r="G101" s="2629"/>
      <c r="H101" s="2629"/>
      <c r="I101" s="2630"/>
    </row>
    <row r="102" spans="1:9" x14ac:dyDescent="0.15">
      <c r="A102" s="2628"/>
      <c r="B102" s="2629"/>
      <c r="C102" s="2629"/>
      <c r="D102" s="2629"/>
      <c r="E102" s="2629"/>
      <c r="F102" s="2629"/>
      <c r="G102" s="2629"/>
      <c r="H102" s="2629"/>
      <c r="I102" s="2630"/>
    </row>
    <row r="103" spans="1:9" x14ac:dyDescent="0.15">
      <c r="A103" s="2628"/>
      <c r="B103" s="2629"/>
      <c r="C103" s="2629"/>
      <c r="D103" s="2629"/>
      <c r="E103" s="2629"/>
      <c r="F103" s="2629"/>
      <c r="G103" s="2629"/>
      <c r="H103" s="2629"/>
      <c r="I103" s="2630"/>
    </row>
    <row r="104" spans="1:9" x14ac:dyDescent="0.15">
      <c r="A104" s="2628"/>
      <c r="B104" s="2629"/>
      <c r="C104" s="2629"/>
      <c r="D104" s="2629"/>
      <c r="E104" s="2629"/>
      <c r="F104" s="2629"/>
      <c r="G104" s="2629"/>
      <c r="H104" s="2629"/>
      <c r="I104" s="2630"/>
    </row>
    <row r="105" spans="1:9" x14ac:dyDescent="0.15">
      <c r="A105" s="2628"/>
      <c r="B105" s="2629"/>
      <c r="C105" s="2629"/>
      <c r="D105" s="2629"/>
      <c r="E105" s="2629"/>
      <c r="F105" s="2629"/>
      <c r="G105" s="2629"/>
      <c r="H105" s="2629"/>
      <c r="I105" s="2630"/>
    </row>
    <row r="106" spans="1:9" x14ac:dyDescent="0.15">
      <c r="A106" s="2628"/>
      <c r="B106" s="2629"/>
      <c r="C106" s="2629"/>
      <c r="D106" s="2629"/>
      <c r="E106" s="2629"/>
      <c r="F106" s="2629"/>
      <c r="G106" s="2629"/>
      <c r="H106" s="2629"/>
      <c r="I106" s="2630"/>
    </row>
    <row r="107" spans="1:9" x14ac:dyDescent="0.15">
      <c r="A107" s="2628"/>
      <c r="B107" s="2629"/>
      <c r="C107" s="2629"/>
      <c r="D107" s="2629"/>
      <c r="E107" s="2629"/>
      <c r="F107" s="2629"/>
      <c r="G107" s="2629"/>
      <c r="H107" s="2629"/>
      <c r="I107" s="2630"/>
    </row>
    <row r="108" spans="1:9" x14ac:dyDescent="0.15">
      <c r="A108" s="2628"/>
      <c r="B108" s="2629"/>
      <c r="C108" s="2629"/>
      <c r="D108" s="2629"/>
      <c r="E108" s="2629"/>
      <c r="F108" s="2629"/>
      <c r="G108" s="2629"/>
      <c r="H108" s="2629"/>
      <c r="I108" s="2630"/>
    </row>
    <row r="109" spans="1:9" x14ac:dyDescent="0.15">
      <c r="A109" s="2628"/>
      <c r="B109" s="2629"/>
      <c r="C109" s="2629"/>
      <c r="D109" s="2629"/>
      <c r="E109" s="2629"/>
      <c r="F109" s="2629"/>
      <c r="G109" s="2629"/>
      <c r="H109" s="2629"/>
      <c r="I109" s="2630"/>
    </row>
    <row r="110" spans="1:9" x14ac:dyDescent="0.15">
      <c r="A110" s="2628"/>
      <c r="B110" s="2629"/>
      <c r="C110" s="2629"/>
      <c r="D110" s="2629"/>
      <c r="E110" s="2629"/>
      <c r="F110" s="2629"/>
      <c r="G110" s="2629"/>
      <c r="H110" s="2629"/>
      <c r="I110" s="2630"/>
    </row>
    <row r="111" spans="1:9" x14ac:dyDescent="0.15">
      <c r="A111" s="2628"/>
      <c r="B111" s="2629"/>
      <c r="C111" s="2629"/>
      <c r="D111" s="2629"/>
      <c r="E111" s="2629"/>
      <c r="F111" s="2629"/>
      <c r="G111" s="2629"/>
      <c r="H111" s="2629"/>
      <c r="I111" s="2630"/>
    </row>
    <row r="112" spans="1:9" x14ac:dyDescent="0.15">
      <c r="A112" s="2628"/>
      <c r="B112" s="2629"/>
      <c r="C112" s="2629"/>
      <c r="D112" s="2629"/>
      <c r="E112" s="2629"/>
      <c r="F112" s="2629"/>
      <c r="G112" s="2629"/>
      <c r="H112" s="2629"/>
      <c r="I112" s="2630"/>
    </row>
    <row r="113" spans="1:9" x14ac:dyDescent="0.15">
      <c r="A113" s="2628"/>
      <c r="B113" s="2629"/>
      <c r="C113" s="2629"/>
      <c r="D113" s="2629"/>
      <c r="E113" s="2629"/>
      <c r="F113" s="2629"/>
      <c r="G113" s="2629"/>
      <c r="H113" s="2629"/>
      <c r="I113" s="2630"/>
    </row>
    <row r="114" spans="1:9" x14ac:dyDescent="0.15">
      <c r="A114" s="2628"/>
      <c r="B114" s="2629"/>
      <c r="C114" s="2629"/>
      <c r="D114" s="2629"/>
      <c r="E114" s="2629"/>
      <c r="F114" s="2629"/>
      <c r="G114" s="2629"/>
      <c r="H114" s="2629"/>
      <c r="I114" s="2630"/>
    </row>
    <row r="115" spans="1:9" x14ac:dyDescent="0.15">
      <c r="A115" s="2628"/>
      <c r="B115" s="2629"/>
      <c r="C115" s="2629"/>
      <c r="D115" s="2629"/>
      <c r="E115" s="2629"/>
      <c r="F115" s="2629"/>
      <c r="G115" s="2629"/>
      <c r="H115" s="2629"/>
      <c r="I115" s="2630"/>
    </row>
    <row r="116" spans="1:9" x14ac:dyDescent="0.15">
      <c r="A116" s="2628"/>
      <c r="B116" s="2629"/>
      <c r="C116" s="2629"/>
      <c r="D116" s="2629"/>
      <c r="E116" s="2629"/>
      <c r="F116" s="2629"/>
      <c r="G116" s="2629"/>
      <c r="H116" s="2629"/>
      <c r="I116" s="2630"/>
    </row>
    <row r="117" spans="1:9" x14ac:dyDescent="0.15">
      <c r="A117" s="2628"/>
      <c r="B117" s="2629"/>
      <c r="C117" s="2629"/>
      <c r="D117" s="2629"/>
      <c r="E117" s="2629"/>
      <c r="F117" s="2629"/>
      <c r="G117" s="2629"/>
      <c r="H117" s="2629"/>
      <c r="I117" s="2630"/>
    </row>
    <row r="118" spans="1:9" x14ac:dyDescent="0.15">
      <c r="A118" s="2628"/>
      <c r="B118" s="2629"/>
      <c r="C118" s="2629"/>
      <c r="D118" s="2629"/>
      <c r="E118" s="2629"/>
      <c r="F118" s="2629"/>
      <c r="G118" s="2629"/>
      <c r="H118" s="2629"/>
      <c r="I118" s="2630"/>
    </row>
    <row r="119" spans="1:9" x14ac:dyDescent="0.15">
      <c r="A119" s="2628"/>
      <c r="B119" s="2629"/>
      <c r="C119" s="2629"/>
      <c r="D119" s="2629"/>
      <c r="E119" s="2629"/>
      <c r="F119" s="2629"/>
      <c r="G119" s="2629"/>
      <c r="H119" s="2629"/>
      <c r="I119" s="2630"/>
    </row>
    <row r="120" spans="1:9" x14ac:dyDescent="0.15">
      <c r="A120" s="2628"/>
      <c r="B120" s="2629"/>
      <c r="C120" s="2629"/>
      <c r="D120" s="2629"/>
      <c r="E120" s="2629"/>
      <c r="F120" s="2629"/>
      <c r="G120" s="2629"/>
      <c r="H120" s="2629"/>
      <c r="I120" s="2630"/>
    </row>
    <row r="121" spans="1:9" x14ac:dyDescent="0.15">
      <c r="A121" s="2628"/>
      <c r="B121" s="2629"/>
      <c r="C121" s="2629"/>
      <c r="D121" s="2629"/>
      <c r="E121" s="2629"/>
      <c r="F121" s="2629"/>
      <c r="G121" s="2629"/>
      <c r="H121" s="2629"/>
      <c r="I121" s="2630"/>
    </row>
    <row r="122" spans="1:9" x14ac:dyDescent="0.15">
      <c r="A122" s="2628"/>
      <c r="B122" s="2629"/>
      <c r="C122" s="2629"/>
      <c r="D122" s="2629"/>
      <c r="E122" s="2629"/>
      <c r="F122" s="2629"/>
      <c r="G122" s="2629"/>
      <c r="H122" s="2629"/>
      <c r="I122" s="2630"/>
    </row>
    <row r="123" spans="1:9" x14ac:dyDescent="0.15">
      <c r="A123" s="2628"/>
      <c r="B123" s="2629"/>
      <c r="C123" s="2629"/>
      <c r="D123" s="2629"/>
      <c r="E123" s="2629"/>
      <c r="F123" s="2629"/>
      <c r="G123" s="2629"/>
      <c r="H123" s="2629"/>
      <c r="I123" s="2630"/>
    </row>
    <row r="124" spans="1:9" x14ac:dyDescent="0.15">
      <c r="A124" s="2628"/>
      <c r="B124" s="2629"/>
      <c r="C124" s="2629"/>
      <c r="D124" s="2629"/>
      <c r="E124" s="2629"/>
      <c r="F124" s="2629"/>
      <c r="G124" s="2629"/>
      <c r="H124" s="2629"/>
      <c r="I124" s="2630"/>
    </row>
    <row r="125" spans="1:9" x14ac:dyDescent="0.15">
      <c r="A125" s="2628"/>
      <c r="B125" s="2629"/>
      <c r="C125" s="2629"/>
      <c r="D125" s="2629"/>
      <c r="E125" s="2629"/>
      <c r="F125" s="2629"/>
      <c r="G125" s="2629"/>
      <c r="H125" s="2629"/>
      <c r="I125" s="2630"/>
    </row>
    <row r="126" spans="1:9" x14ac:dyDescent="0.15">
      <c r="A126" s="2628"/>
      <c r="B126" s="2629"/>
      <c r="C126" s="2629"/>
      <c r="D126" s="2629"/>
      <c r="E126" s="2629"/>
      <c r="F126" s="2629"/>
      <c r="G126" s="2629"/>
      <c r="H126" s="2629"/>
      <c r="I126" s="2630"/>
    </row>
    <row r="127" spans="1:9" x14ac:dyDescent="0.15">
      <c r="A127" s="2628"/>
      <c r="B127" s="2629"/>
      <c r="C127" s="2629"/>
      <c r="D127" s="2629"/>
      <c r="E127" s="2629"/>
      <c r="F127" s="2629"/>
      <c r="G127" s="2629"/>
      <c r="H127" s="2629"/>
      <c r="I127" s="2630"/>
    </row>
    <row r="128" spans="1:9" x14ac:dyDescent="0.15">
      <c r="A128" s="2628"/>
      <c r="B128" s="2629"/>
      <c r="C128" s="2629"/>
      <c r="D128" s="2629"/>
      <c r="E128" s="2629"/>
      <c r="F128" s="2629"/>
      <c r="G128" s="2629"/>
      <c r="H128" s="2629"/>
      <c r="I128" s="2630"/>
    </row>
    <row r="129" spans="1:9" x14ac:dyDescent="0.15">
      <c r="A129" s="2628"/>
      <c r="B129" s="2629"/>
      <c r="C129" s="2629"/>
      <c r="D129" s="2629"/>
      <c r="E129" s="2629"/>
      <c r="F129" s="2629"/>
      <c r="G129" s="2629"/>
      <c r="H129" s="2629"/>
      <c r="I129" s="2630"/>
    </row>
    <row r="130" spans="1:9" x14ac:dyDescent="0.15">
      <c r="A130" s="2628"/>
      <c r="B130" s="2629"/>
      <c r="C130" s="2629"/>
      <c r="D130" s="2629"/>
      <c r="E130" s="2629"/>
      <c r="F130" s="2629"/>
      <c r="G130" s="2629"/>
      <c r="H130" s="2629"/>
      <c r="I130" s="2630"/>
    </row>
    <row r="131" spans="1:9" x14ac:dyDescent="0.15">
      <c r="A131" s="2628"/>
      <c r="B131" s="2629"/>
      <c r="C131" s="2629"/>
      <c r="D131" s="2629"/>
      <c r="E131" s="2629"/>
      <c r="F131" s="2629"/>
      <c r="G131" s="2629"/>
      <c r="H131" s="2629"/>
      <c r="I131" s="2630"/>
    </row>
    <row r="132" spans="1:9" x14ac:dyDescent="0.15">
      <c r="A132" s="2628"/>
      <c r="B132" s="2629"/>
      <c r="C132" s="2629"/>
      <c r="D132" s="2629"/>
      <c r="E132" s="2629"/>
      <c r="F132" s="2629"/>
      <c r="G132" s="2629"/>
      <c r="H132" s="2629"/>
      <c r="I132" s="2630"/>
    </row>
    <row r="133" spans="1:9" x14ac:dyDescent="0.15">
      <c r="A133" s="2628"/>
      <c r="B133" s="2629"/>
      <c r="C133" s="2629"/>
      <c r="D133" s="2629"/>
      <c r="E133" s="2629"/>
      <c r="F133" s="2629"/>
      <c r="G133" s="2629"/>
      <c r="H133" s="2629"/>
      <c r="I133" s="2630"/>
    </row>
    <row r="134" spans="1:9" x14ac:dyDescent="0.15">
      <c r="A134" s="2628"/>
      <c r="B134" s="2629"/>
      <c r="C134" s="2629"/>
      <c r="D134" s="2629"/>
      <c r="E134" s="2629"/>
      <c r="F134" s="2629"/>
      <c r="G134" s="2629"/>
      <c r="H134" s="2629"/>
      <c r="I134" s="2630"/>
    </row>
    <row r="135" spans="1:9" x14ac:dyDescent="0.15">
      <c r="A135" s="2628"/>
      <c r="B135" s="2629"/>
      <c r="C135" s="2629"/>
      <c r="D135" s="2629"/>
      <c r="E135" s="2629"/>
      <c r="F135" s="2629"/>
      <c r="G135" s="2629"/>
      <c r="H135" s="2629"/>
      <c r="I135" s="2630"/>
    </row>
    <row r="136" spans="1:9" x14ac:dyDescent="0.15">
      <c r="A136" s="2628"/>
      <c r="B136" s="2629"/>
      <c r="C136" s="2629"/>
      <c r="D136" s="2629"/>
      <c r="E136" s="2629"/>
      <c r="F136" s="2629"/>
      <c r="G136" s="2629"/>
      <c r="H136" s="2629"/>
      <c r="I136" s="2630"/>
    </row>
    <row r="137" spans="1:9" x14ac:dyDescent="0.15">
      <c r="A137" s="2628"/>
      <c r="B137" s="2629"/>
      <c r="C137" s="2629"/>
      <c r="D137" s="2629"/>
      <c r="E137" s="2629"/>
      <c r="F137" s="2629"/>
      <c r="G137" s="2629"/>
      <c r="H137" s="2629"/>
      <c r="I137" s="2630"/>
    </row>
    <row r="138" spans="1:9" x14ac:dyDescent="0.15">
      <c r="A138" s="2628"/>
      <c r="B138" s="2629"/>
      <c r="C138" s="2629"/>
      <c r="D138" s="2629"/>
      <c r="E138" s="2629"/>
      <c r="F138" s="2629"/>
      <c r="G138" s="2629"/>
      <c r="H138" s="2629"/>
      <c r="I138" s="2630"/>
    </row>
    <row r="139" spans="1:9" x14ac:dyDescent="0.15">
      <c r="A139" s="2628"/>
      <c r="B139" s="2629"/>
      <c r="C139" s="2629"/>
      <c r="D139" s="2629"/>
      <c r="E139" s="2629"/>
      <c r="F139" s="2629"/>
      <c r="G139" s="2629"/>
      <c r="H139" s="2629"/>
      <c r="I139" s="2630"/>
    </row>
    <row r="140" spans="1:9" x14ac:dyDescent="0.15">
      <c r="A140" s="2628"/>
      <c r="B140" s="2629"/>
      <c r="C140" s="2629"/>
      <c r="D140" s="2629"/>
      <c r="E140" s="2629"/>
      <c r="F140" s="2629"/>
      <c r="G140" s="2629"/>
      <c r="H140" s="2629"/>
      <c r="I140" s="2630"/>
    </row>
    <row r="141" spans="1:9" x14ac:dyDescent="0.15">
      <c r="A141" s="2628"/>
      <c r="B141" s="2629"/>
      <c r="C141" s="2629"/>
      <c r="D141" s="2629"/>
      <c r="E141" s="2629"/>
      <c r="F141" s="2629"/>
      <c r="G141" s="2629"/>
      <c r="H141" s="2629"/>
      <c r="I141" s="2630"/>
    </row>
    <row r="142" spans="1:9" x14ac:dyDescent="0.15">
      <c r="A142" s="2628"/>
      <c r="B142" s="2629"/>
      <c r="C142" s="2629"/>
      <c r="D142" s="2629"/>
      <c r="E142" s="2629"/>
      <c r="F142" s="2629"/>
      <c r="G142" s="2629"/>
      <c r="H142" s="2629"/>
      <c r="I142" s="2630"/>
    </row>
    <row r="143" spans="1:9" x14ac:dyDescent="0.15">
      <c r="A143" s="2628"/>
      <c r="B143" s="2629"/>
      <c r="C143" s="2629"/>
      <c r="D143" s="2629"/>
      <c r="E143" s="2629"/>
      <c r="F143" s="2629"/>
      <c r="G143" s="2629"/>
      <c r="H143" s="2629"/>
      <c r="I143" s="2630"/>
    </row>
    <row r="144" spans="1:9" x14ac:dyDescent="0.15">
      <c r="A144" s="2628"/>
      <c r="B144" s="2629"/>
      <c r="C144" s="2629"/>
      <c r="D144" s="2629"/>
      <c r="E144" s="2629"/>
      <c r="F144" s="2629"/>
      <c r="G144" s="2629"/>
      <c r="H144" s="2629"/>
      <c r="I144" s="2630"/>
    </row>
    <row r="145" spans="1:9" x14ac:dyDescent="0.15">
      <c r="A145" s="2628"/>
      <c r="B145" s="2629"/>
      <c r="C145" s="2629"/>
      <c r="D145" s="2629"/>
      <c r="E145" s="2629"/>
      <c r="F145" s="2629"/>
      <c r="G145" s="2629"/>
      <c r="H145" s="2629"/>
      <c r="I145" s="2630"/>
    </row>
    <row r="146" spans="1:9" x14ac:dyDescent="0.15">
      <c r="A146" s="2628"/>
      <c r="B146" s="2629"/>
      <c r="C146" s="2629"/>
      <c r="D146" s="2629"/>
      <c r="E146" s="2629"/>
      <c r="F146" s="2629"/>
      <c r="G146" s="2629"/>
      <c r="H146" s="2629"/>
      <c r="I146" s="2630"/>
    </row>
    <row r="147" spans="1:9" x14ac:dyDescent="0.15">
      <c r="A147" s="2628"/>
      <c r="B147" s="2629"/>
      <c r="C147" s="2629"/>
      <c r="D147" s="2629"/>
      <c r="E147" s="2629"/>
      <c r="F147" s="2629"/>
      <c r="G147" s="2629"/>
      <c r="H147" s="2629"/>
      <c r="I147" s="2630"/>
    </row>
    <row r="148" spans="1:9" x14ac:dyDescent="0.15">
      <c r="A148" s="2628"/>
      <c r="B148" s="2629"/>
      <c r="C148" s="2629"/>
      <c r="D148" s="2629"/>
      <c r="E148" s="2629"/>
      <c r="F148" s="2629"/>
      <c r="G148" s="2629"/>
      <c r="H148" s="2629"/>
      <c r="I148" s="2630"/>
    </row>
    <row r="149" spans="1:9" x14ac:dyDescent="0.15">
      <c r="A149" s="2628"/>
      <c r="B149" s="2629"/>
      <c r="C149" s="2629"/>
      <c r="D149" s="2629"/>
      <c r="E149" s="2629"/>
      <c r="F149" s="2629"/>
      <c r="G149" s="2629"/>
      <c r="H149" s="2629"/>
      <c r="I149" s="2630"/>
    </row>
    <row r="150" spans="1:9" x14ac:dyDescent="0.15">
      <c r="A150" s="2628"/>
      <c r="B150" s="2629"/>
      <c r="C150" s="2629"/>
      <c r="D150" s="2629"/>
      <c r="E150" s="2629"/>
      <c r="F150" s="2629"/>
      <c r="G150" s="2629"/>
      <c r="H150" s="2629"/>
      <c r="I150" s="2630"/>
    </row>
    <row r="151" spans="1:9" x14ac:dyDescent="0.15">
      <c r="A151" s="2628"/>
      <c r="B151" s="2629"/>
      <c r="C151" s="2629"/>
      <c r="D151" s="2629"/>
      <c r="E151" s="2629"/>
      <c r="F151" s="2629"/>
      <c r="G151" s="2629"/>
      <c r="H151" s="2629"/>
      <c r="I151" s="2630"/>
    </row>
    <row r="152" spans="1:9" x14ac:dyDescent="0.15">
      <c r="A152" s="2628"/>
      <c r="B152" s="2629"/>
      <c r="C152" s="2629"/>
      <c r="D152" s="2629"/>
      <c r="E152" s="2629"/>
      <c r="F152" s="2629"/>
      <c r="G152" s="2629"/>
      <c r="H152" s="2629"/>
      <c r="I152" s="2630"/>
    </row>
    <row r="153" spans="1:9" x14ac:dyDescent="0.15">
      <c r="A153" s="2628"/>
      <c r="B153" s="2629"/>
      <c r="C153" s="2629"/>
      <c r="D153" s="2629"/>
      <c r="E153" s="2629"/>
      <c r="F153" s="2629"/>
      <c r="G153" s="2629"/>
      <c r="H153" s="2629"/>
      <c r="I153" s="2630"/>
    </row>
    <row r="154" spans="1:9" x14ac:dyDescent="0.15">
      <c r="A154" s="2628"/>
      <c r="B154" s="2629"/>
      <c r="C154" s="2629"/>
      <c r="D154" s="2629"/>
      <c r="E154" s="2629"/>
      <c r="F154" s="2629"/>
      <c r="G154" s="2629"/>
      <c r="H154" s="2629"/>
      <c r="I154" s="2630"/>
    </row>
    <row r="155" spans="1:9" x14ac:dyDescent="0.15">
      <c r="A155" s="2628"/>
      <c r="B155" s="2629"/>
      <c r="C155" s="2629"/>
      <c r="D155" s="2629"/>
      <c r="E155" s="2629"/>
      <c r="F155" s="2629"/>
      <c r="G155" s="2629"/>
      <c r="H155" s="2629"/>
      <c r="I155" s="2630"/>
    </row>
    <row r="156" spans="1:9" x14ac:dyDescent="0.15">
      <c r="A156" s="2628"/>
      <c r="B156" s="2629"/>
      <c r="C156" s="2629"/>
      <c r="D156" s="2629"/>
      <c r="E156" s="2629"/>
      <c r="F156" s="2629"/>
      <c r="G156" s="2629"/>
      <c r="H156" s="2629"/>
      <c r="I156" s="2630"/>
    </row>
    <row r="157" spans="1:9" x14ac:dyDescent="0.15">
      <c r="A157" s="2628"/>
      <c r="B157" s="2629"/>
      <c r="C157" s="2629"/>
      <c r="D157" s="2629"/>
      <c r="E157" s="2629"/>
      <c r="F157" s="2629"/>
      <c r="G157" s="2629"/>
      <c r="H157" s="2629"/>
      <c r="I157" s="2630"/>
    </row>
    <row r="158" spans="1:9" x14ac:dyDescent="0.15">
      <c r="A158" s="2628"/>
      <c r="B158" s="2629"/>
      <c r="C158" s="2629"/>
      <c r="D158" s="2629"/>
      <c r="E158" s="2629"/>
      <c r="F158" s="2629"/>
      <c r="G158" s="2629"/>
      <c r="H158" s="2629"/>
      <c r="I158" s="2630"/>
    </row>
    <row r="159" spans="1:9" x14ac:dyDescent="0.15">
      <c r="A159" s="2628"/>
      <c r="B159" s="2629"/>
      <c r="C159" s="2629"/>
      <c r="D159" s="2629"/>
      <c r="E159" s="2629"/>
      <c r="F159" s="2629"/>
      <c r="G159" s="2629"/>
      <c r="H159" s="2629"/>
      <c r="I159" s="2630"/>
    </row>
    <row r="160" spans="1:9" x14ac:dyDescent="0.15">
      <c r="A160" s="2628"/>
      <c r="B160" s="2629"/>
      <c r="C160" s="2629"/>
      <c r="D160" s="2629"/>
      <c r="E160" s="2629"/>
      <c r="F160" s="2629"/>
      <c r="G160" s="2629"/>
      <c r="H160" s="2629"/>
      <c r="I160" s="2630"/>
    </row>
    <row r="161" spans="1:9" x14ac:dyDescent="0.15">
      <c r="A161" s="2628"/>
      <c r="B161" s="2629"/>
      <c r="C161" s="2629"/>
      <c r="D161" s="2629"/>
      <c r="E161" s="2629"/>
      <c r="F161" s="2629"/>
      <c r="G161" s="2629"/>
      <c r="H161" s="2629"/>
      <c r="I161" s="2630"/>
    </row>
    <row r="162" spans="1:9" x14ac:dyDescent="0.15">
      <c r="A162" s="2628"/>
      <c r="B162" s="2629"/>
      <c r="C162" s="2629"/>
      <c r="D162" s="2629"/>
      <c r="E162" s="2629"/>
      <c r="F162" s="2629"/>
      <c r="G162" s="2629"/>
      <c r="H162" s="2629"/>
      <c r="I162" s="2630"/>
    </row>
    <row r="163" spans="1:9" x14ac:dyDescent="0.15">
      <c r="A163" s="2628"/>
      <c r="B163" s="2629"/>
      <c r="C163" s="2629"/>
      <c r="D163" s="2629"/>
      <c r="E163" s="2629"/>
      <c r="F163" s="2629"/>
      <c r="G163" s="2629"/>
      <c r="H163" s="2629"/>
      <c r="I163" s="2630"/>
    </row>
    <row r="164" spans="1:9" x14ac:dyDescent="0.15">
      <c r="A164" s="2628"/>
      <c r="B164" s="2629"/>
      <c r="C164" s="2629"/>
      <c r="D164" s="2629"/>
      <c r="E164" s="2629"/>
      <c r="F164" s="2629"/>
      <c r="G164" s="2629"/>
      <c r="H164" s="2629"/>
      <c r="I164" s="2630"/>
    </row>
    <row r="165" spans="1:9" x14ac:dyDescent="0.15">
      <c r="A165" s="2628"/>
      <c r="B165" s="2629"/>
      <c r="C165" s="2629"/>
      <c r="D165" s="2629"/>
      <c r="E165" s="2629"/>
      <c r="F165" s="2629"/>
      <c r="G165" s="2629"/>
      <c r="H165" s="2629"/>
      <c r="I165" s="2630"/>
    </row>
    <row r="166" spans="1:9" x14ac:dyDescent="0.15">
      <c r="A166" s="2628"/>
      <c r="B166" s="2629"/>
      <c r="C166" s="2629"/>
      <c r="D166" s="2629"/>
      <c r="E166" s="2629"/>
      <c r="F166" s="2629"/>
      <c r="G166" s="2629"/>
      <c r="H166" s="2629"/>
      <c r="I166" s="2630"/>
    </row>
    <row r="167" spans="1:9" x14ac:dyDescent="0.15">
      <c r="A167" s="2628"/>
      <c r="B167" s="2629"/>
      <c r="C167" s="2629"/>
      <c r="D167" s="2629"/>
      <c r="E167" s="2629"/>
      <c r="F167" s="2629"/>
      <c r="G167" s="2629"/>
      <c r="H167" s="2629"/>
      <c r="I167" s="2630"/>
    </row>
    <row r="168" spans="1:9" x14ac:dyDescent="0.15">
      <c r="A168" s="2628"/>
      <c r="B168" s="2629"/>
      <c r="C168" s="2629"/>
      <c r="D168" s="2629"/>
      <c r="E168" s="2629"/>
      <c r="F168" s="2629"/>
      <c r="G168" s="2629"/>
      <c r="H168" s="2629"/>
      <c r="I168" s="2630"/>
    </row>
    <row r="169" spans="1:9" x14ac:dyDescent="0.15">
      <c r="A169" s="2628"/>
      <c r="B169" s="2629"/>
      <c r="C169" s="2629"/>
      <c r="D169" s="2629"/>
      <c r="E169" s="2629"/>
      <c r="F169" s="2629"/>
      <c r="G169" s="2629"/>
      <c r="H169" s="2629"/>
      <c r="I169" s="2630"/>
    </row>
    <row r="170" spans="1:9" x14ac:dyDescent="0.15">
      <c r="A170" s="2628"/>
      <c r="B170" s="2629"/>
      <c r="C170" s="2629"/>
      <c r="D170" s="2629"/>
      <c r="E170" s="2629"/>
      <c r="F170" s="2629"/>
      <c r="G170" s="2629"/>
      <c r="H170" s="2629"/>
      <c r="I170" s="2630"/>
    </row>
    <row r="171" spans="1:9" x14ac:dyDescent="0.15">
      <c r="A171" s="2628"/>
      <c r="B171" s="2629"/>
      <c r="C171" s="2629"/>
      <c r="D171" s="2629"/>
      <c r="E171" s="2629"/>
      <c r="F171" s="2629"/>
      <c r="G171" s="2629"/>
      <c r="H171" s="2629"/>
      <c r="I171" s="2630"/>
    </row>
    <row r="172" spans="1:9" x14ac:dyDescent="0.15">
      <c r="A172" s="2628"/>
      <c r="B172" s="2629"/>
      <c r="C172" s="2629"/>
      <c r="D172" s="2629"/>
      <c r="E172" s="2629"/>
      <c r="F172" s="2629"/>
      <c r="G172" s="2629"/>
      <c r="H172" s="2629"/>
      <c r="I172" s="2630"/>
    </row>
    <row r="173" spans="1:9" x14ac:dyDescent="0.15">
      <c r="A173" s="2628"/>
      <c r="B173" s="2629"/>
      <c r="C173" s="2629"/>
      <c r="D173" s="2629"/>
      <c r="E173" s="2629"/>
      <c r="F173" s="2629"/>
      <c r="G173" s="2629"/>
      <c r="H173" s="2629"/>
      <c r="I173" s="2630"/>
    </row>
    <row r="174" spans="1:9" x14ac:dyDescent="0.15">
      <c r="A174" s="2628"/>
      <c r="B174" s="2629"/>
      <c r="C174" s="2629"/>
      <c r="D174" s="2629"/>
      <c r="E174" s="2629"/>
      <c r="F174" s="2629"/>
      <c r="G174" s="2629"/>
      <c r="H174" s="2629"/>
      <c r="I174" s="2630"/>
    </row>
    <row r="175" spans="1:9" x14ac:dyDescent="0.15">
      <c r="A175" s="2628"/>
      <c r="B175" s="2629"/>
      <c r="C175" s="2629"/>
      <c r="D175" s="2629"/>
      <c r="E175" s="2629"/>
      <c r="F175" s="2629"/>
      <c r="G175" s="2629"/>
      <c r="H175" s="2629"/>
      <c r="I175" s="2630"/>
    </row>
    <row r="176" spans="1:9" x14ac:dyDescent="0.15">
      <c r="A176" s="2628"/>
      <c r="B176" s="2629"/>
      <c r="C176" s="2629"/>
      <c r="D176" s="2629"/>
      <c r="E176" s="2629"/>
      <c r="F176" s="2629"/>
      <c r="G176" s="2629"/>
      <c r="H176" s="2629"/>
      <c r="I176" s="2630"/>
    </row>
    <row r="177" spans="1:9" x14ac:dyDescent="0.15">
      <c r="A177" s="2628"/>
      <c r="B177" s="2629"/>
      <c r="C177" s="2629"/>
      <c r="D177" s="2629"/>
      <c r="E177" s="2629"/>
      <c r="F177" s="2629"/>
      <c r="G177" s="2629"/>
      <c r="H177" s="2629"/>
      <c r="I177" s="2630"/>
    </row>
    <row r="178" spans="1:9" x14ac:dyDescent="0.15">
      <c r="A178" s="2628"/>
      <c r="B178" s="2629"/>
      <c r="C178" s="2629"/>
      <c r="D178" s="2629"/>
      <c r="E178" s="2629"/>
      <c r="F178" s="2629"/>
      <c r="G178" s="2629"/>
      <c r="H178" s="2629"/>
      <c r="I178" s="2630"/>
    </row>
    <row r="179" spans="1:9" x14ac:dyDescent="0.15">
      <c r="A179" s="2628"/>
      <c r="B179" s="2629"/>
      <c r="C179" s="2629"/>
      <c r="D179" s="2629"/>
      <c r="E179" s="2629"/>
      <c r="F179" s="2629"/>
      <c r="G179" s="2629"/>
      <c r="H179" s="2629"/>
      <c r="I179" s="2630"/>
    </row>
    <row r="180" spans="1:9" x14ac:dyDescent="0.15">
      <c r="A180" s="2628"/>
      <c r="B180" s="2629"/>
      <c r="C180" s="2629"/>
      <c r="D180" s="2629"/>
      <c r="E180" s="2629"/>
      <c r="F180" s="2629"/>
      <c r="G180" s="2629"/>
      <c r="H180" s="2629"/>
      <c r="I180" s="2630"/>
    </row>
    <row r="181" spans="1:9" x14ac:dyDescent="0.15">
      <c r="A181" s="2628"/>
      <c r="B181" s="2629"/>
      <c r="C181" s="2629"/>
      <c r="D181" s="2629"/>
      <c r="E181" s="2629"/>
      <c r="F181" s="2629"/>
      <c r="G181" s="2629"/>
      <c r="H181" s="2629"/>
      <c r="I181" s="2630"/>
    </row>
    <row r="182" spans="1:9" x14ac:dyDescent="0.15">
      <c r="A182" s="2628"/>
      <c r="B182" s="2629"/>
      <c r="C182" s="2629"/>
      <c r="D182" s="2629"/>
      <c r="E182" s="2629"/>
      <c r="F182" s="2629"/>
      <c r="G182" s="2629"/>
      <c r="H182" s="2629"/>
      <c r="I182" s="2630"/>
    </row>
    <row r="183" spans="1:9" x14ac:dyDescent="0.15">
      <c r="A183" s="2628"/>
      <c r="B183" s="2629"/>
      <c r="C183" s="2629"/>
      <c r="D183" s="2629"/>
      <c r="E183" s="2629"/>
      <c r="F183" s="2629"/>
      <c r="G183" s="2629"/>
      <c r="H183" s="2629"/>
      <c r="I183" s="2630"/>
    </row>
    <row r="184" spans="1:9" x14ac:dyDescent="0.15">
      <c r="A184" s="2628"/>
      <c r="B184" s="2629"/>
      <c r="C184" s="2629"/>
      <c r="D184" s="2629"/>
      <c r="E184" s="2629"/>
      <c r="F184" s="2629"/>
      <c r="G184" s="2629"/>
      <c r="H184" s="2629"/>
      <c r="I184" s="2630"/>
    </row>
    <row r="185" spans="1:9" x14ac:dyDescent="0.15">
      <c r="A185" s="2628"/>
      <c r="B185" s="2629"/>
      <c r="C185" s="2629"/>
      <c r="D185" s="2629"/>
      <c r="E185" s="2629"/>
      <c r="F185" s="2629"/>
      <c r="G185" s="2629"/>
      <c r="H185" s="2629"/>
      <c r="I185" s="2630"/>
    </row>
    <row r="186" spans="1:9" x14ac:dyDescent="0.15">
      <c r="A186" s="2628"/>
      <c r="B186" s="2629"/>
      <c r="C186" s="2629"/>
      <c r="D186" s="2629"/>
      <c r="E186" s="2629"/>
      <c r="F186" s="2629"/>
      <c r="G186" s="2629"/>
      <c r="H186" s="2629"/>
      <c r="I186" s="2630"/>
    </row>
    <row r="187" spans="1:9" x14ac:dyDescent="0.15">
      <c r="A187" s="2628"/>
      <c r="B187" s="2629"/>
      <c r="C187" s="2629"/>
      <c r="D187" s="2629"/>
      <c r="E187" s="2629"/>
      <c r="F187" s="2629"/>
      <c r="G187" s="2629"/>
      <c r="H187" s="2629"/>
      <c r="I187" s="2630"/>
    </row>
    <row r="188" spans="1:9" x14ac:dyDescent="0.15">
      <c r="A188" s="2628"/>
      <c r="B188" s="2629"/>
      <c r="C188" s="2629"/>
      <c r="D188" s="2629"/>
      <c r="E188" s="2629"/>
      <c r="F188" s="2629"/>
      <c r="G188" s="2629"/>
      <c r="H188" s="2629"/>
      <c r="I188" s="2630"/>
    </row>
    <row r="189" spans="1:9" x14ac:dyDescent="0.15">
      <c r="A189" s="2628"/>
      <c r="B189" s="2629"/>
      <c r="C189" s="2629"/>
      <c r="D189" s="2629"/>
      <c r="E189" s="2629"/>
      <c r="F189" s="2629"/>
      <c r="G189" s="2629"/>
      <c r="H189" s="2629"/>
      <c r="I189" s="2630"/>
    </row>
    <row r="190" spans="1:9" x14ac:dyDescent="0.15">
      <c r="A190" s="2628"/>
      <c r="B190" s="2629"/>
      <c r="C190" s="2629"/>
      <c r="D190" s="2629"/>
      <c r="E190" s="2629"/>
      <c r="F190" s="2629"/>
      <c r="G190" s="2629"/>
      <c r="H190" s="2629"/>
      <c r="I190" s="2630"/>
    </row>
    <row r="191" spans="1:9" x14ac:dyDescent="0.15">
      <c r="A191" s="2628"/>
      <c r="B191" s="2629"/>
      <c r="C191" s="2629"/>
      <c r="D191" s="2629"/>
      <c r="E191" s="2629"/>
      <c r="F191" s="2629"/>
      <c r="G191" s="2629"/>
      <c r="H191" s="2629"/>
      <c r="I191" s="2630"/>
    </row>
    <row r="192" spans="1:9" x14ac:dyDescent="0.15">
      <c r="A192" s="2628"/>
      <c r="B192" s="2629"/>
      <c r="C192" s="2629"/>
      <c r="D192" s="2629"/>
      <c r="E192" s="2629"/>
      <c r="F192" s="2629"/>
      <c r="G192" s="2629"/>
      <c r="H192" s="2629"/>
      <c r="I192" s="2630"/>
    </row>
    <row r="193" spans="1:18" x14ac:dyDescent="0.15">
      <c r="A193" s="2628"/>
      <c r="B193" s="2629"/>
      <c r="C193" s="2629"/>
      <c r="D193" s="2629"/>
      <c r="E193" s="2629"/>
      <c r="F193" s="2629"/>
      <c r="G193" s="2629"/>
      <c r="H193" s="2629"/>
      <c r="I193" s="2630"/>
    </row>
    <row r="194" spans="1:18" x14ac:dyDescent="0.15">
      <c r="A194" s="2628"/>
      <c r="B194" s="2629"/>
      <c r="C194" s="2629"/>
      <c r="D194" s="2629"/>
      <c r="E194" s="2629"/>
      <c r="F194" s="2629"/>
      <c r="G194" s="2629"/>
      <c r="H194" s="2629"/>
      <c r="I194" s="2630"/>
    </row>
    <row r="195" spans="1:18" x14ac:dyDescent="0.15">
      <c r="A195" s="2628"/>
      <c r="B195" s="2629"/>
      <c r="C195" s="2629"/>
      <c r="D195" s="2629"/>
      <c r="E195" s="2629"/>
      <c r="F195" s="2629"/>
      <c r="G195" s="2629"/>
      <c r="H195" s="2629"/>
      <c r="I195" s="2630"/>
    </row>
    <row r="196" spans="1:18" x14ac:dyDescent="0.15">
      <c r="A196" s="2628"/>
      <c r="B196" s="2629"/>
      <c r="C196" s="2629"/>
      <c r="D196" s="2629"/>
      <c r="E196" s="2629"/>
      <c r="F196" s="2629"/>
      <c r="G196" s="2629"/>
      <c r="H196" s="2629"/>
      <c r="I196" s="2630"/>
    </row>
    <row r="197" spans="1:18" x14ac:dyDescent="0.15">
      <c r="A197" s="2628"/>
      <c r="B197" s="2629"/>
      <c r="C197" s="2629"/>
      <c r="D197" s="2629"/>
      <c r="E197" s="2629"/>
      <c r="F197" s="2629"/>
      <c r="G197" s="2629"/>
      <c r="H197" s="2629"/>
      <c r="I197" s="2630"/>
      <c r="K197" s="930"/>
      <c r="L197" s="930"/>
      <c r="M197" s="930"/>
      <c r="N197" s="930"/>
      <c r="O197" s="930"/>
      <c r="P197" s="930"/>
      <c r="Q197" s="930"/>
      <c r="R197" s="930"/>
    </row>
    <row r="198" spans="1:18" x14ac:dyDescent="0.15">
      <c r="A198" s="2631"/>
      <c r="B198" s="2632"/>
      <c r="C198" s="2632"/>
      <c r="D198" s="2632"/>
      <c r="E198" s="2632"/>
      <c r="F198" s="2632"/>
      <c r="G198" s="2632"/>
      <c r="H198" s="2632"/>
      <c r="I198" s="2633"/>
      <c r="K198" s="930"/>
      <c r="L198" s="930"/>
      <c r="M198" s="930"/>
      <c r="N198" s="930"/>
      <c r="O198" s="930"/>
      <c r="P198" s="930"/>
      <c r="Q198" s="930"/>
      <c r="R198" s="930"/>
    </row>
    <row r="199" spans="1:18" x14ac:dyDescent="0.15">
      <c r="A199" s="10"/>
      <c r="B199" s="10"/>
      <c r="C199" s="10"/>
      <c r="D199" s="10"/>
      <c r="E199" s="10"/>
      <c r="F199" s="10"/>
      <c r="G199" s="10"/>
      <c r="H199" s="10"/>
      <c r="I199" s="10"/>
      <c r="K199" s="930"/>
      <c r="L199" s="930"/>
      <c r="M199" s="930"/>
      <c r="N199" s="930"/>
      <c r="O199" s="930"/>
      <c r="P199" s="930"/>
      <c r="Q199" s="930"/>
      <c r="R199" s="930"/>
    </row>
    <row r="200" spans="1:18" x14ac:dyDescent="0.15">
      <c r="A200" s="10"/>
      <c r="B200" s="10"/>
      <c r="C200" s="10"/>
      <c r="D200" s="10"/>
      <c r="E200" s="10"/>
      <c r="F200" s="10"/>
      <c r="G200" s="10"/>
      <c r="H200" s="10"/>
      <c r="I200" s="10"/>
      <c r="K200" s="930"/>
      <c r="L200" s="930"/>
      <c r="M200" s="930"/>
      <c r="N200" s="930"/>
      <c r="O200" s="930"/>
      <c r="P200" s="930"/>
      <c r="Q200" s="930"/>
      <c r="R200" s="930"/>
    </row>
    <row r="201" spans="1:18" x14ac:dyDescent="0.15">
      <c r="A201" s="10"/>
      <c r="B201" s="10"/>
      <c r="C201" s="10"/>
      <c r="D201" s="10"/>
      <c r="E201" s="10"/>
      <c r="F201" s="10"/>
      <c r="G201" s="10"/>
      <c r="H201" s="10"/>
      <c r="I201" s="10"/>
      <c r="K201" s="930"/>
      <c r="L201" s="930"/>
      <c r="M201" s="930"/>
      <c r="N201" s="930"/>
      <c r="O201" s="930"/>
      <c r="P201" s="930"/>
      <c r="Q201" s="930"/>
      <c r="R201" s="930"/>
    </row>
    <row r="202" spans="1:18" x14ac:dyDescent="0.15">
      <c r="A202" s="10"/>
      <c r="B202" s="10"/>
      <c r="C202" s="10"/>
      <c r="D202" s="10"/>
      <c r="E202" s="10"/>
      <c r="F202" s="10"/>
      <c r="G202" s="10"/>
      <c r="H202" s="10"/>
      <c r="I202" s="10"/>
      <c r="K202" s="930"/>
      <c r="L202" s="930"/>
      <c r="M202" s="930"/>
      <c r="N202" s="930"/>
      <c r="O202" s="930"/>
      <c r="P202" s="930"/>
      <c r="Q202" s="930"/>
      <c r="R202" s="930"/>
    </row>
    <row r="203" spans="1:18" x14ac:dyDescent="0.15">
      <c r="A203" s="10"/>
      <c r="B203" s="10"/>
      <c r="C203" s="10"/>
      <c r="D203" s="10"/>
      <c r="E203" s="10"/>
      <c r="F203" s="10"/>
      <c r="G203" s="10"/>
      <c r="H203" s="10"/>
      <c r="I203" s="10"/>
      <c r="K203" s="930"/>
      <c r="L203" s="930"/>
      <c r="M203" s="930"/>
      <c r="N203" s="930"/>
      <c r="O203" s="930"/>
      <c r="P203" s="930"/>
      <c r="Q203" s="930"/>
      <c r="R203" s="930"/>
    </row>
    <row r="204" spans="1:18" x14ac:dyDescent="0.15">
      <c r="A204" s="10"/>
      <c r="B204" s="10"/>
      <c r="C204" s="10"/>
      <c r="D204" s="10"/>
      <c r="E204" s="10"/>
      <c r="F204" s="10"/>
      <c r="G204" s="10"/>
      <c r="H204" s="10"/>
      <c r="I204" s="10"/>
      <c r="K204" s="930"/>
      <c r="L204" s="930"/>
      <c r="M204" s="930"/>
      <c r="N204" s="930"/>
      <c r="O204" s="930"/>
      <c r="P204" s="930"/>
      <c r="Q204" s="930"/>
      <c r="R204" s="930"/>
    </row>
    <row r="205" spans="1:18" x14ac:dyDescent="0.15">
      <c r="A205" s="10"/>
      <c r="B205" s="10"/>
      <c r="C205" s="10"/>
      <c r="D205" s="10"/>
      <c r="E205" s="10"/>
      <c r="F205" s="10"/>
      <c r="G205" s="10"/>
      <c r="H205" s="10"/>
      <c r="I205" s="10"/>
      <c r="K205" s="930"/>
      <c r="L205" s="930"/>
      <c r="M205" s="930"/>
      <c r="N205" s="930"/>
      <c r="O205" s="930"/>
      <c r="P205" s="930"/>
      <c r="Q205" s="930"/>
      <c r="R205" s="930"/>
    </row>
    <row r="206" spans="1:18" x14ac:dyDescent="0.15">
      <c r="A206" s="10"/>
      <c r="B206" s="10"/>
      <c r="C206" s="10"/>
      <c r="D206" s="10"/>
      <c r="E206" s="10"/>
      <c r="F206" s="10"/>
      <c r="G206" s="10"/>
      <c r="H206" s="10"/>
      <c r="I206" s="10"/>
      <c r="K206" s="930"/>
      <c r="L206" s="930"/>
      <c r="M206" s="930"/>
      <c r="N206" s="930"/>
      <c r="O206" s="930"/>
      <c r="P206" s="930"/>
      <c r="Q206" s="930"/>
      <c r="R206" s="930"/>
    </row>
    <row r="207" spans="1:18" x14ac:dyDescent="0.15">
      <c r="A207" s="10"/>
      <c r="B207" s="10"/>
      <c r="C207" s="10"/>
      <c r="D207" s="10"/>
      <c r="E207" s="10"/>
      <c r="F207" s="10"/>
      <c r="G207" s="10"/>
      <c r="H207" s="10"/>
      <c r="I207" s="10"/>
    </row>
    <row r="208" spans="1:18" x14ac:dyDescent="0.15">
      <c r="A208" s="10"/>
      <c r="B208" s="10"/>
      <c r="C208" s="10"/>
      <c r="D208" s="10"/>
      <c r="E208" s="10"/>
      <c r="F208" s="10"/>
      <c r="G208" s="10"/>
      <c r="H208" s="10"/>
      <c r="I208" s="10"/>
    </row>
    <row r="209" spans="1:9" x14ac:dyDescent="0.15">
      <c r="A209" s="10"/>
      <c r="B209" s="10"/>
      <c r="C209" s="10"/>
      <c r="D209" s="10"/>
      <c r="E209" s="10"/>
      <c r="F209" s="10"/>
      <c r="G209" s="10"/>
      <c r="H209" s="10"/>
      <c r="I209" s="10"/>
    </row>
    <row r="210" spans="1:9" x14ac:dyDescent="0.15">
      <c r="A210" s="10"/>
      <c r="B210" s="10"/>
      <c r="C210" s="10"/>
      <c r="D210" s="10"/>
      <c r="E210" s="10"/>
      <c r="F210" s="10"/>
      <c r="G210" s="10"/>
      <c r="H210" s="10"/>
      <c r="I210" s="10"/>
    </row>
    <row r="211" spans="1:9" x14ac:dyDescent="0.15">
      <c r="A211" s="10"/>
      <c r="B211" s="10"/>
      <c r="C211" s="10"/>
      <c r="D211" s="10"/>
      <c r="E211" s="10"/>
      <c r="F211" s="10"/>
      <c r="G211" s="10"/>
      <c r="H211" s="10"/>
      <c r="I211" s="10"/>
    </row>
    <row r="212" spans="1:9" x14ac:dyDescent="0.15">
      <c r="A212" s="10"/>
      <c r="B212" s="10"/>
      <c r="C212" s="10"/>
      <c r="D212" s="10"/>
      <c r="E212" s="10"/>
      <c r="F212" s="10"/>
      <c r="G212" s="10"/>
      <c r="H212" s="10"/>
      <c r="I212" s="10"/>
    </row>
    <row r="213" spans="1:9" x14ac:dyDescent="0.15">
      <c r="A213" s="10"/>
      <c r="B213" s="10"/>
      <c r="C213" s="10"/>
      <c r="D213" s="10"/>
      <c r="E213" s="10"/>
      <c r="F213" s="10"/>
      <c r="G213" s="10"/>
      <c r="H213" s="10"/>
      <c r="I213" s="10"/>
    </row>
    <row r="214" spans="1:9" x14ac:dyDescent="0.15">
      <c r="A214" s="10"/>
      <c r="B214" s="10"/>
      <c r="C214" s="10"/>
      <c r="D214" s="10"/>
      <c r="E214" s="10"/>
      <c r="F214" s="10"/>
      <c r="G214" s="10"/>
      <c r="H214" s="10"/>
      <c r="I214" s="10"/>
    </row>
    <row r="215" spans="1:9" x14ac:dyDescent="0.15">
      <c r="A215" s="10"/>
      <c r="B215" s="10"/>
      <c r="C215" s="10"/>
      <c r="D215" s="10"/>
      <c r="E215" s="10"/>
      <c r="F215" s="10"/>
      <c r="G215" s="10"/>
      <c r="H215" s="10"/>
      <c r="I215" s="10"/>
    </row>
    <row r="216" spans="1:9" x14ac:dyDescent="0.15">
      <c r="A216" s="10"/>
      <c r="B216" s="10"/>
      <c r="C216" s="10"/>
      <c r="D216" s="10"/>
      <c r="E216" s="10"/>
      <c r="F216" s="10"/>
      <c r="G216" s="10"/>
      <c r="H216" s="10"/>
      <c r="I216" s="10"/>
    </row>
    <row r="217" spans="1:9" x14ac:dyDescent="0.15">
      <c r="A217" s="10"/>
      <c r="B217" s="10"/>
      <c r="C217" s="10"/>
      <c r="D217" s="10"/>
      <c r="E217" s="10"/>
      <c r="F217" s="10"/>
      <c r="G217" s="10"/>
      <c r="H217" s="10"/>
      <c r="I217" s="10"/>
    </row>
    <row r="218" spans="1:9" x14ac:dyDescent="0.15">
      <c r="A218" s="10"/>
      <c r="B218" s="10"/>
      <c r="C218" s="10"/>
      <c r="D218" s="10"/>
      <c r="E218" s="10"/>
      <c r="F218" s="10"/>
      <c r="G218" s="10"/>
      <c r="H218" s="10"/>
      <c r="I218" s="10"/>
    </row>
    <row r="219" spans="1:9" x14ac:dyDescent="0.15">
      <c r="A219" s="10"/>
      <c r="B219" s="10"/>
      <c r="C219" s="10"/>
      <c r="D219" s="10"/>
      <c r="E219" s="10"/>
      <c r="F219" s="10"/>
      <c r="G219" s="10"/>
      <c r="H219" s="10"/>
      <c r="I219" s="10"/>
    </row>
    <row r="220" spans="1:9" x14ac:dyDescent="0.15">
      <c r="A220" s="10"/>
      <c r="B220" s="10"/>
      <c r="C220" s="10"/>
      <c r="D220" s="10"/>
      <c r="E220" s="10"/>
      <c r="F220" s="10"/>
      <c r="G220" s="10"/>
      <c r="H220" s="10"/>
      <c r="I220" s="10"/>
    </row>
    <row r="221" spans="1:9" x14ac:dyDescent="0.15">
      <c r="A221" s="10"/>
      <c r="B221" s="10"/>
      <c r="C221" s="10"/>
      <c r="D221" s="10"/>
      <c r="E221" s="10"/>
      <c r="F221" s="10"/>
      <c r="G221" s="10"/>
      <c r="H221" s="10"/>
      <c r="I221" s="10"/>
    </row>
    <row r="222" spans="1:9" x14ac:dyDescent="0.15">
      <c r="A222" s="10"/>
      <c r="B222" s="10"/>
      <c r="C222" s="10"/>
      <c r="D222" s="10"/>
      <c r="E222" s="10"/>
      <c r="F222" s="10"/>
      <c r="G222" s="10"/>
      <c r="H222" s="10"/>
      <c r="I222" s="10"/>
    </row>
    <row r="223" spans="1:9" x14ac:dyDescent="0.15">
      <c r="A223" s="10"/>
      <c r="B223" s="10"/>
      <c r="C223" s="10"/>
      <c r="D223" s="10"/>
      <c r="E223" s="10"/>
      <c r="F223" s="10"/>
      <c r="G223" s="10"/>
      <c r="H223" s="10"/>
      <c r="I223" s="10"/>
    </row>
    <row r="224" spans="1:9" x14ac:dyDescent="0.15">
      <c r="A224" s="10"/>
      <c r="B224" s="10"/>
      <c r="C224" s="10"/>
      <c r="D224" s="10"/>
      <c r="E224" s="10"/>
      <c r="F224" s="10"/>
      <c r="G224" s="10"/>
      <c r="H224" s="10"/>
      <c r="I224" s="10"/>
    </row>
    <row r="225" spans="1:9" x14ac:dyDescent="0.15">
      <c r="A225" s="10"/>
      <c r="B225" s="10"/>
      <c r="C225" s="10"/>
      <c r="D225" s="10"/>
      <c r="E225" s="10"/>
      <c r="F225" s="10"/>
      <c r="G225" s="10"/>
      <c r="H225" s="10"/>
      <c r="I225" s="10"/>
    </row>
    <row r="226" spans="1:9" x14ac:dyDescent="0.15">
      <c r="A226" s="10"/>
      <c r="B226" s="10"/>
      <c r="C226" s="10"/>
      <c r="D226" s="10"/>
      <c r="E226" s="10"/>
      <c r="F226" s="10"/>
      <c r="G226" s="10"/>
      <c r="H226" s="10"/>
      <c r="I226" s="10"/>
    </row>
    <row r="227" spans="1:9" x14ac:dyDescent="0.15">
      <c r="A227" s="10"/>
      <c r="B227" s="10"/>
      <c r="C227" s="10"/>
      <c r="D227" s="10"/>
      <c r="E227" s="10"/>
      <c r="F227" s="10"/>
      <c r="G227" s="10"/>
      <c r="H227" s="10"/>
      <c r="I227" s="10"/>
    </row>
  </sheetData>
  <mergeCells count="1">
    <mergeCell ref="A16:I198"/>
  </mergeCells>
  <phoneticPr fontId="1"/>
  <pageMargins left="0.70866141732283472" right="0.70866141732283472" top="0.74803149606299213" bottom="0.74803149606299213" header="0.31496062992125984" footer="0.31496062992125984"/>
  <pageSetup paperSize="9" fitToHeight="0" orientation="portrait" r:id="rId1"/>
  <colBreaks count="1" manualBreakCount="1">
    <brk id="9" max="1048575" man="1"/>
  </colBreaks>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AFE6A-79D6-4B56-B629-BD180CC51905}">
  <sheetPr>
    <pageSetUpPr fitToPage="1"/>
  </sheetPr>
  <dimension ref="A1:L109"/>
  <sheetViews>
    <sheetView view="pageBreakPreview" topLeftCell="A25" zoomScale="130" zoomScaleNormal="130" zoomScaleSheetLayoutView="130" workbookViewId="0">
      <selection sqref="A1:L1"/>
    </sheetView>
  </sheetViews>
  <sheetFormatPr defaultColWidth="6.625" defaultRowHeight="12.75" x14ac:dyDescent="0.15"/>
  <cols>
    <col min="1" max="1" width="4.75" style="156" customWidth="1"/>
    <col min="2" max="3" width="11.125" style="156" customWidth="1"/>
    <col min="4" max="5" width="9.625" style="156" customWidth="1"/>
    <col min="6" max="6" width="13.375" style="156" customWidth="1"/>
    <col min="7" max="12" width="4" style="156" customWidth="1"/>
    <col min="13" max="16384" width="6.625" style="156"/>
  </cols>
  <sheetData>
    <row r="1" spans="1:12" x14ac:dyDescent="0.15">
      <c r="A1" s="2637" t="s">
        <v>1002</v>
      </c>
      <c r="B1" s="2637"/>
      <c r="C1" s="2637"/>
      <c r="D1" s="2637"/>
      <c r="E1" s="2637"/>
      <c r="F1" s="2637"/>
      <c r="G1" s="2637"/>
      <c r="H1" s="2637"/>
      <c r="I1" s="2637"/>
      <c r="J1" s="2637"/>
      <c r="K1" s="2637"/>
      <c r="L1" s="2637"/>
    </row>
    <row r="3" spans="1:12" ht="16.899999999999999" customHeight="1" x14ac:dyDescent="0.15">
      <c r="A3" s="2638" t="s">
        <v>843</v>
      </c>
      <c r="B3" s="2638"/>
      <c r="C3" s="2638"/>
      <c r="D3" s="2638"/>
      <c r="E3" s="2638"/>
      <c r="F3" s="2638"/>
      <c r="G3" s="2638"/>
      <c r="H3" s="2638"/>
      <c r="I3" s="2638"/>
      <c r="J3" s="2638"/>
      <c r="K3" s="2638"/>
      <c r="L3" s="2638"/>
    </row>
    <row r="4" spans="1:12" ht="16.899999999999999" customHeight="1" x14ac:dyDescent="0.15">
      <c r="A4" s="610"/>
      <c r="B4" s="610"/>
      <c r="C4" s="610"/>
      <c r="D4" s="610"/>
      <c r="E4" s="610"/>
      <c r="F4" s="610"/>
      <c r="G4" s="610"/>
      <c r="H4" s="610"/>
      <c r="I4" s="610"/>
      <c r="J4" s="610"/>
      <c r="K4" s="610"/>
      <c r="L4" s="610"/>
    </row>
    <row r="5" spans="1:12" ht="24" customHeight="1" x14ac:dyDescent="0.15">
      <c r="A5" s="611"/>
      <c r="B5" s="611"/>
      <c r="C5" s="611"/>
      <c r="D5" s="611"/>
      <c r="E5" s="611"/>
      <c r="F5" s="2639"/>
      <c r="G5" s="2639"/>
      <c r="H5" s="612" t="s">
        <v>745</v>
      </c>
      <c r="I5" s="612"/>
      <c r="J5" s="612" t="s">
        <v>2</v>
      </c>
      <c r="K5" s="612"/>
      <c r="L5" s="612" t="s">
        <v>10</v>
      </c>
    </row>
    <row r="6" spans="1:12" ht="16.899999999999999" customHeight="1" x14ac:dyDescent="0.15">
      <c r="A6" s="2639" t="s">
        <v>763</v>
      </c>
      <c r="B6" s="2639"/>
      <c r="C6" s="611" t="s">
        <v>762</v>
      </c>
      <c r="D6" s="611"/>
      <c r="E6" s="611"/>
      <c r="F6" s="611"/>
      <c r="G6" s="611"/>
      <c r="H6" s="611"/>
      <c r="I6" s="611"/>
      <c r="J6" s="611"/>
      <c r="K6" s="611"/>
      <c r="L6" s="611"/>
    </row>
    <row r="7" spans="1:12" ht="16.899999999999999" customHeight="1" x14ac:dyDescent="0.15">
      <c r="A7" s="613"/>
      <c r="B7" s="613"/>
      <c r="C7" s="613"/>
      <c r="D7" s="613"/>
      <c r="E7" s="613"/>
      <c r="F7" s="613"/>
      <c r="G7" s="613"/>
      <c r="H7" s="613"/>
      <c r="I7" s="613"/>
      <c r="J7" s="613"/>
      <c r="K7" s="613"/>
      <c r="L7" s="613"/>
    </row>
    <row r="8" spans="1:12" s="615" customFormat="1" ht="21" customHeight="1" x14ac:dyDescent="0.15">
      <c r="A8" s="2640" t="s">
        <v>746</v>
      </c>
      <c r="B8" s="2640"/>
      <c r="C8" s="2640"/>
      <c r="D8" s="614" t="s">
        <v>747</v>
      </c>
      <c r="E8" s="2641"/>
      <c r="F8" s="2641"/>
      <c r="G8" s="2641"/>
      <c r="H8" s="2641"/>
      <c r="I8" s="2641"/>
      <c r="J8" s="2641"/>
      <c r="K8" s="2641"/>
      <c r="L8" s="2641"/>
    </row>
    <row r="9" spans="1:12" ht="21" customHeight="1" x14ac:dyDescent="0.15">
      <c r="A9" s="616"/>
      <c r="B9" s="616"/>
      <c r="C9" s="616"/>
      <c r="D9" s="617"/>
      <c r="E9" s="2642"/>
      <c r="F9" s="2642"/>
      <c r="G9" s="2642"/>
      <c r="H9" s="2642"/>
      <c r="I9" s="2642"/>
      <c r="J9" s="2642"/>
      <c r="K9" s="2642"/>
      <c r="L9" s="2642"/>
    </row>
    <row r="10" spans="1:12" ht="21" customHeight="1" x14ac:dyDescent="0.15">
      <c r="A10" s="616"/>
      <c r="B10" s="616"/>
      <c r="C10" s="616"/>
      <c r="D10" s="2643" t="s">
        <v>748</v>
      </c>
      <c r="E10" s="2643"/>
      <c r="F10" s="618"/>
      <c r="G10" s="618"/>
      <c r="H10" s="618"/>
      <c r="I10" s="618"/>
      <c r="J10" s="618"/>
      <c r="K10" s="618"/>
      <c r="L10" s="618"/>
    </row>
    <row r="11" spans="1:12" ht="34.5" customHeight="1" x14ac:dyDescent="0.15">
      <c r="D11" s="617"/>
      <c r="E11" s="2644"/>
      <c r="F11" s="2644"/>
      <c r="G11" s="2644"/>
      <c r="H11" s="2644"/>
      <c r="I11" s="2644"/>
      <c r="J11" s="2644"/>
      <c r="K11" s="2644"/>
      <c r="L11" s="2644"/>
    </row>
    <row r="12" spans="1:12" ht="27.75" customHeight="1" x14ac:dyDescent="0.15">
      <c r="A12" s="2645"/>
      <c r="B12" s="2645"/>
      <c r="C12" s="2645"/>
      <c r="D12" s="2645"/>
      <c r="E12" s="2645"/>
      <c r="F12" s="2645"/>
      <c r="G12" s="2645"/>
      <c r="H12" s="2645"/>
      <c r="I12" s="2645"/>
      <c r="J12" s="2645"/>
      <c r="K12" s="2645"/>
      <c r="L12" s="2645"/>
    </row>
    <row r="13" spans="1:12" ht="27.75" customHeight="1" x14ac:dyDescent="0.15">
      <c r="A13" s="619"/>
      <c r="B13" s="619"/>
      <c r="C13" s="619"/>
      <c r="D13" s="619"/>
      <c r="E13" s="619"/>
      <c r="F13" s="619"/>
      <c r="G13" s="619"/>
      <c r="H13" s="619"/>
      <c r="I13" s="619"/>
      <c r="J13" s="619"/>
      <c r="K13" s="619"/>
      <c r="L13" s="619"/>
    </row>
    <row r="14" spans="1:12" s="620" customFormat="1" ht="54.75" customHeight="1" x14ac:dyDescent="0.15">
      <c r="A14" s="2646" t="s">
        <v>749</v>
      </c>
      <c r="B14" s="2646"/>
      <c r="C14" s="2646"/>
      <c r="D14" s="2646"/>
      <c r="E14" s="2646"/>
      <c r="F14" s="2646"/>
      <c r="G14" s="2646"/>
      <c r="H14" s="2646"/>
      <c r="I14" s="2646"/>
      <c r="J14" s="2646"/>
      <c r="K14" s="2646"/>
      <c r="L14" s="2646"/>
    </row>
    <row r="15" spans="1:12" x14ac:dyDescent="0.15">
      <c r="A15" s="2647" t="s">
        <v>750</v>
      </c>
      <c r="B15" s="2647"/>
      <c r="C15" s="2647"/>
      <c r="D15" s="2647"/>
      <c r="E15" s="2647"/>
      <c r="F15" s="2647"/>
      <c r="G15" s="2647"/>
      <c r="H15" s="2647"/>
      <c r="I15" s="2647"/>
      <c r="J15" s="2647"/>
      <c r="K15" s="2647"/>
      <c r="L15" s="2647"/>
    </row>
    <row r="17" spans="1:12" ht="9" customHeight="1" x14ac:dyDescent="0.15">
      <c r="A17" s="2634"/>
      <c r="B17" s="2635"/>
      <c r="C17" s="2635"/>
      <c r="D17" s="2635"/>
      <c r="E17" s="2635"/>
      <c r="F17" s="2635"/>
      <c r="G17" s="2635"/>
      <c r="H17" s="2635"/>
      <c r="I17" s="2635"/>
      <c r="J17" s="2635"/>
      <c r="K17" s="2635"/>
      <c r="L17" s="2636"/>
    </row>
    <row r="18" spans="1:12" s="404" customFormat="1" ht="61.5" customHeight="1" x14ac:dyDescent="0.15">
      <c r="A18" s="2650" t="s">
        <v>751</v>
      </c>
      <c r="B18" s="1261"/>
      <c r="C18" s="1261"/>
      <c r="D18" s="1261"/>
      <c r="E18" s="1261"/>
      <c r="F18" s="1261"/>
      <c r="G18" s="1261"/>
      <c r="H18" s="1261"/>
      <c r="I18" s="1261"/>
      <c r="J18" s="1261"/>
      <c r="K18" s="1261"/>
      <c r="L18" s="2651"/>
    </row>
    <row r="19" spans="1:12" s="404" customFormat="1" ht="12" x14ac:dyDescent="0.15">
      <c r="A19" s="621" t="s">
        <v>752</v>
      </c>
      <c r="B19" s="1261" t="s">
        <v>753</v>
      </c>
      <c r="C19" s="1261"/>
      <c r="D19" s="1261"/>
      <c r="E19" s="1261"/>
      <c r="F19" s="1261"/>
      <c r="G19" s="1261"/>
      <c r="H19" s="1261"/>
      <c r="I19" s="1261"/>
      <c r="J19" s="1261"/>
      <c r="K19" s="1261"/>
      <c r="L19" s="2651"/>
    </row>
    <row r="20" spans="1:12" s="404" customFormat="1" ht="110.25" customHeight="1" x14ac:dyDescent="0.15">
      <c r="A20" s="621" t="s">
        <v>754</v>
      </c>
      <c r="B20" s="1260" t="s">
        <v>755</v>
      </c>
      <c r="C20" s="1260"/>
      <c r="D20" s="1260"/>
      <c r="E20" s="1260"/>
      <c r="F20" s="1260"/>
      <c r="G20" s="1260"/>
      <c r="H20" s="1260"/>
      <c r="I20" s="1260"/>
      <c r="J20" s="1260"/>
      <c r="K20" s="1260"/>
      <c r="L20" s="2652"/>
    </row>
    <row r="21" spans="1:12" s="404" customFormat="1" ht="51" customHeight="1" x14ac:dyDescent="0.15">
      <c r="A21" s="621" t="s">
        <v>756</v>
      </c>
      <c r="B21" s="1260" t="s">
        <v>757</v>
      </c>
      <c r="C21" s="1260"/>
      <c r="D21" s="1260"/>
      <c r="E21" s="1260"/>
      <c r="F21" s="1260"/>
      <c r="G21" s="1260"/>
      <c r="H21" s="1260"/>
      <c r="I21" s="1260"/>
      <c r="J21" s="1260"/>
      <c r="K21" s="1260"/>
      <c r="L21" s="2652"/>
    </row>
    <row r="22" spans="1:12" s="404" customFormat="1" ht="66.75" customHeight="1" x14ac:dyDescent="0.15">
      <c r="A22" s="621" t="s">
        <v>758</v>
      </c>
      <c r="B22" s="1260" t="s">
        <v>759</v>
      </c>
      <c r="C22" s="1260"/>
      <c r="D22" s="1260"/>
      <c r="E22" s="1260"/>
      <c r="F22" s="1260"/>
      <c r="G22" s="1260"/>
      <c r="H22" s="1260"/>
      <c r="I22" s="1260"/>
      <c r="J22" s="1260"/>
      <c r="K22" s="1260"/>
      <c r="L22" s="2652"/>
    </row>
    <row r="23" spans="1:12" s="404" customFormat="1" ht="34.5" customHeight="1" x14ac:dyDescent="0.15">
      <c r="A23" s="621" t="s">
        <v>760</v>
      </c>
      <c r="B23" s="1260" t="s">
        <v>761</v>
      </c>
      <c r="C23" s="1260"/>
      <c r="D23" s="1260"/>
      <c r="E23" s="1260"/>
      <c r="F23" s="1260"/>
      <c r="G23" s="1260"/>
      <c r="H23" s="1260"/>
      <c r="I23" s="1260"/>
      <c r="J23" s="1260"/>
      <c r="K23" s="1260"/>
      <c r="L23" s="2652"/>
    </row>
    <row r="24" spans="1:12" s="404" customFormat="1" ht="12" x14ac:dyDescent="0.15">
      <c r="A24" s="622"/>
      <c r="B24" s="2648"/>
      <c r="C24" s="2648"/>
      <c r="D24" s="2648"/>
      <c r="E24" s="2648"/>
      <c r="F24" s="2648"/>
      <c r="G24" s="2648"/>
      <c r="H24" s="2648"/>
      <c r="I24" s="2648"/>
      <c r="J24" s="2648"/>
      <c r="K24" s="2648"/>
      <c r="L24" s="2649"/>
    </row>
    <row r="25" spans="1:12" s="404" customFormat="1" ht="12" x14ac:dyDescent="0.15"/>
    <row r="26" spans="1:12" s="404" customFormat="1" ht="12" x14ac:dyDescent="0.15"/>
    <row r="27" spans="1:12" s="404" customFormat="1" ht="12" x14ac:dyDescent="0.15"/>
    <row r="28" spans="1:12" s="404" customFormat="1" ht="12" x14ac:dyDescent="0.15"/>
    <row r="29" spans="1:12" s="404" customFormat="1" ht="12" x14ac:dyDescent="0.15"/>
    <row r="30" spans="1:12" s="404" customFormat="1" ht="12" x14ac:dyDescent="0.15"/>
    <row r="31" spans="1:12" s="404" customFormat="1" ht="12" x14ac:dyDescent="0.15"/>
    <row r="32" spans="1:12" s="404" customFormat="1" ht="12" x14ac:dyDescent="0.15"/>
    <row r="33" s="404" customFormat="1" ht="12" x14ac:dyDescent="0.15"/>
    <row r="34" s="404" customFormat="1" ht="12" x14ac:dyDescent="0.15"/>
    <row r="35" s="404" customFormat="1" ht="12" x14ac:dyDescent="0.15"/>
    <row r="36" s="404" customFormat="1" ht="12" x14ac:dyDescent="0.15"/>
    <row r="37" s="404" customFormat="1" ht="12" x14ac:dyDescent="0.15"/>
    <row r="38" s="404" customFormat="1" ht="12" x14ac:dyDescent="0.15"/>
    <row r="39" s="404" customFormat="1" ht="12" x14ac:dyDescent="0.15"/>
    <row r="40" s="404" customFormat="1" ht="12" x14ac:dyDescent="0.15"/>
    <row r="41" s="404" customFormat="1" ht="12" x14ac:dyDescent="0.15"/>
    <row r="42" s="404" customFormat="1" ht="12" x14ac:dyDescent="0.15"/>
    <row r="43" s="404" customFormat="1" ht="12" x14ac:dyDescent="0.15"/>
    <row r="44" s="404" customFormat="1" ht="12" x14ac:dyDescent="0.15"/>
    <row r="45" s="404" customFormat="1" ht="12" x14ac:dyDescent="0.15"/>
    <row r="46" s="404" customFormat="1" ht="12" x14ac:dyDescent="0.15"/>
    <row r="47" s="404" customFormat="1" ht="12" x14ac:dyDescent="0.15"/>
    <row r="48" s="404" customFormat="1" ht="12" x14ac:dyDescent="0.15"/>
    <row r="49" s="404" customFormat="1" ht="12" x14ac:dyDescent="0.15"/>
    <row r="50" s="404" customFormat="1" ht="12" x14ac:dyDescent="0.15"/>
    <row r="51" s="404" customFormat="1" ht="12" x14ac:dyDescent="0.15"/>
    <row r="52" s="404" customFormat="1" ht="12" x14ac:dyDescent="0.15"/>
    <row r="53" s="404" customFormat="1" ht="12" x14ac:dyDescent="0.15"/>
    <row r="54" s="404" customFormat="1" ht="12" x14ac:dyDescent="0.15"/>
    <row r="55" s="404" customFormat="1" ht="12" x14ac:dyDescent="0.15"/>
    <row r="56" s="404" customFormat="1" ht="12" x14ac:dyDescent="0.15"/>
    <row r="57" s="404" customFormat="1" ht="12" x14ac:dyDescent="0.15"/>
    <row r="58" s="404" customFormat="1" ht="12" x14ac:dyDescent="0.15"/>
    <row r="59" s="404" customFormat="1" ht="12" x14ac:dyDescent="0.15"/>
    <row r="60" s="404" customFormat="1" ht="12" x14ac:dyDescent="0.15"/>
    <row r="61" s="404" customFormat="1" ht="12" x14ac:dyDescent="0.15"/>
    <row r="62" s="404" customFormat="1" ht="12" x14ac:dyDescent="0.15"/>
    <row r="63" s="404" customFormat="1" ht="12" x14ac:dyDescent="0.15"/>
    <row r="64" s="404" customFormat="1" ht="12" x14ac:dyDescent="0.15"/>
    <row r="65" s="404" customFormat="1" ht="12" x14ac:dyDescent="0.15"/>
    <row r="66" s="404" customFormat="1" ht="12" x14ac:dyDescent="0.15"/>
    <row r="67" s="404" customFormat="1" ht="12" x14ac:dyDescent="0.15"/>
    <row r="68" s="404" customFormat="1" ht="12" x14ac:dyDescent="0.15"/>
    <row r="69" s="404" customFormat="1" ht="12" x14ac:dyDescent="0.15"/>
    <row r="70" s="404" customFormat="1" ht="12" x14ac:dyDescent="0.15"/>
    <row r="71" s="404" customFormat="1" ht="12" x14ac:dyDescent="0.15"/>
    <row r="72" s="404" customFormat="1" ht="12" x14ac:dyDescent="0.15"/>
    <row r="73" s="404" customFormat="1" ht="12" x14ac:dyDescent="0.15"/>
    <row r="74" s="404" customFormat="1" ht="12" x14ac:dyDescent="0.15"/>
    <row r="75" s="404" customFormat="1" ht="12" x14ac:dyDescent="0.15"/>
    <row r="76" s="404" customFormat="1" ht="12" x14ac:dyDescent="0.15"/>
    <row r="77" s="404" customFormat="1" ht="12" x14ac:dyDescent="0.15"/>
    <row r="78" s="404" customFormat="1" ht="12" x14ac:dyDescent="0.15"/>
    <row r="79" s="404" customFormat="1" ht="12" x14ac:dyDescent="0.15"/>
    <row r="80" s="404" customFormat="1" ht="12" x14ac:dyDescent="0.15"/>
    <row r="81" s="404" customFormat="1" ht="12" x14ac:dyDescent="0.15"/>
    <row r="82" s="404" customFormat="1" ht="12" x14ac:dyDescent="0.15"/>
    <row r="83" s="404" customFormat="1" ht="12" x14ac:dyDescent="0.15"/>
    <row r="84" s="404" customFormat="1" ht="12" x14ac:dyDescent="0.15"/>
    <row r="85" s="404" customFormat="1" ht="12" x14ac:dyDescent="0.15"/>
    <row r="86" s="404" customFormat="1" ht="12" x14ac:dyDescent="0.15"/>
    <row r="87" s="404" customFormat="1" ht="12" x14ac:dyDescent="0.15"/>
    <row r="88" s="404" customFormat="1" ht="12" x14ac:dyDescent="0.15"/>
    <row r="89" s="404" customFormat="1" ht="12" x14ac:dyDescent="0.15"/>
    <row r="90" s="404" customFormat="1" ht="12" x14ac:dyDescent="0.15"/>
    <row r="91" s="404" customFormat="1" ht="12" x14ac:dyDescent="0.15"/>
    <row r="92" s="404" customFormat="1" ht="12" x14ac:dyDescent="0.15"/>
    <row r="93" s="404" customFormat="1" ht="12" x14ac:dyDescent="0.15"/>
    <row r="94" s="404" customFormat="1" ht="12" x14ac:dyDescent="0.15"/>
    <row r="95" s="404" customFormat="1" ht="12" x14ac:dyDescent="0.15"/>
    <row r="96" s="404" customFormat="1" ht="12" x14ac:dyDescent="0.15"/>
    <row r="97" s="404" customFormat="1" ht="12" x14ac:dyDescent="0.15"/>
    <row r="98" s="404" customFormat="1" ht="12" x14ac:dyDescent="0.15"/>
    <row r="99" s="404" customFormat="1" ht="12" x14ac:dyDescent="0.15"/>
    <row r="100" s="404" customFormat="1" ht="12" x14ac:dyDescent="0.15"/>
    <row r="101" s="404" customFormat="1" ht="12" x14ac:dyDescent="0.15"/>
    <row r="102" s="404" customFormat="1" ht="12" x14ac:dyDescent="0.15"/>
    <row r="103" s="404" customFormat="1" ht="12" x14ac:dyDescent="0.15"/>
    <row r="104" s="404" customFormat="1" ht="12" x14ac:dyDescent="0.15"/>
    <row r="105" s="404" customFormat="1" ht="12" x14ac:dyDescent="0.15"/>
    <row r="106" s="404" customFormat="1" ht="12" x14ac:dyDescent="0.15"/>
    <row r="107" s="404" customFormat="1" ht="12" x14ac:dyDescent="0.15"/>
    <row r="108" s="404" customFormat="1" ht="12" x14ac:dyDescent="0.15"/>
    <row r="109" s="404" customFormat="1" ht="12" x14ac:dyDescent="0.15"/>
  </sheetData>
  <mergeCells count="19">
    <mergeCell ref="B24:L24"/>
    <mergeCell ref="A18:L18"/>
    <mergeCell ref="B19:L19"/>
    <mergeCell ref="B20:L20"/>
    <mergeCell ref="B21:L21"/>
    <mergeCell ref="B22:L22"/>
    <mergeCell ref="B23:L23"/>
    <mergeCell ref="A17:L17"/>
    <mergeCell ref="A1:L1"/>
    <mergeCell ref="A3:L3"/>
    <mergeCell ref="F5:G5"/>
    <mergeCell ref="A6:B6"/>
    <mergeCell ref="A8:C8"/>
    <mergeCell ref="E8:L9"/>
    <mergeCell ref="D10:E10"/>
    <mergeCell ref="E11:L11"/>
    <mergeCell ref="A12:L12"/>
    <mergeCell ref="A14:L14"/>
    <mergeCell ref="A15:L15"/>
  </mergeCells>
  <phoneticPr fontId="1"/>
  <printOptions horizontalCentered="1"/>
  <pageMargins left="0.70866141732283472" right="0.70866141732283472" top="0.74803149606299213" bottom="0.74803149606299213" header="0.31496062992125984" footer="0.31496062992125984"/>
  <pageSetup paperSize="9"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D3F89-B178-4C3E-BE8B-747AA35F2C50}">
  <dimension ref="A1:T32"/>
  <sheetViews>
    <sheetView view="pageBreakPreview" topLeftCell="A28" zoomScale="60" zoomScaleNormal="100" workbookViewId="0">
      <selection activeCell="O29" sqref="O29"/>
    </sheetView>
  </sheetViews>
  <sheetFormatPr defaultRowHeight="13.5" x14ac:dyDescent="0.15"/>
  <cols>
    <col min="4" max="10" width="9" customWidth="1"/>
  </cols>
  <sheetData>
    <row r="1" spans="1:10" x14ac:dyDescent="0.15">
      <c r="A1" t="s">
        <v>1003</v>
      </c>
    </row>
    <row r="3" spans="1:10" ht="17.25" x14ac:dyDescent="0.15">
      <c r="D3" s="371" t="s">
        <v>542</v>
      </c>
    </row>
    <row r="5" spans="1:10" ht="17.25" x14ac:dyDescent="0.15">
      <c r="D5" s="372" t="s">
        <v>543</v>
      </c>
    </row>
    <row r="7" spans="1:10" ht="17.25" x14ac:dyDescent="0.15">
      <c r="D7" s="372" t="s">
        <v>544</v>
      </c>
    </row>
    <row r="8" spans="1:10" ht="17.25" x14ac:dyDescent="0.15">
      <c r="D8" s="372"/>
    </row>
    <row r="10" spans="1:10" ht="37.5" customHeight="1" x14ac:dyDescent="0.15">
      <c r="A10" s="2656" t="s">
        <v>545</v>
      </c>
      <c r="B10" s="2657"/>
      <c r="C10" s="2658"/>
      <c r="D10" s="2656" t="s">
        <v>546</v>
      </c>
      <c r="E10" s="2657"/>
      <c r="F10" s="2657"/>
      <c r="G10" s="2657"/>
      <c r="H10" s="2657"/>
      <c r="I10" s="2657"/>
      <c r="J10" s="2658"/>
    </row>
    <row r="11" spans="1:10" ht="37.5" customHeight="1" x14ac:dyDescent="0.15">
      <c r="A11" s="2653"/>
      <c r="B11" s="2654"/>
      <c r="C11" s="2655"/>
      <c r="D11" s="2653"/>
      <c r="E11" s="2654"/>
      <c r="F11" s="2654"/>
      <c r="G11" s="2654"/>
      <c r="H11" s="2654"/>
      <c r="I11" s="2654"/>
      <c r="J11" s="2655"/>
    </row>
    <row r="12" spans="1:10" ht="37.5" customHeight="1" x14ac:dyDescent="0.15">
      <c r="A12" s="2653"/>
      <c r="B12" s="2654"/>
      <c r="C12" s="2655"/>
      <c r="D12" s="2653"/>
      <c r="E12" s="2654"/>
      <c r="F12" s="2654"/>
      <c r="G12" s="2654"/>
      <c r="H12" s="2654"/>
      <c r="I12" s="2654"/>
      <c r="J12" s="2655"/>
    </row>
    <row r="13" spans="1:10" ht="37.5" customHeight="1" x14ac:dyDescent="0.15">
      <c r="A13" s="2653"/>
      <c r="B13" s="2654"/>
      <c r="C13" s="2655"/>
      <c r="D13" s="2653"/>
      <c r="E13" s="2654"/>
      <c r="F13" s="2654"/>
      <c r="G13" s="2654"/>
      <c r="H13" s="2654"/>
      <c r="I13" s="2654"/>
      <c r="J13" s="2655"/>
    </row>
    <row r="14" spans="1:10" ht="37.5" customHeight="1" x14ac:dyDescent="0.15">
      <c r="A14" s="2653"/>
      <c r="B14" s="2654"/>
      <c r="C14" s="2655"/>
      <c r="D14" s="2653"/>
      <c r="E14" s="2654"/>
      <c r="F14" s="2654"/>
      <c r="G14" s="2654"/>
      <c r="H14" s="2654"/>
      <c r="I14" s="2654"/>
      <c r="J14" s="2655"/>
    </row>
    <row r="15" spans="1:10" ht="37.5" customHeight="1" x14ac:dyDescent="0.15">
      <c r="A15" s="2653"/>
      <c r="B15" s="2654"/>
      <c r="C15" s="2655"/>
      <c r="D15" s="2653"/>
      <c r="E15" s="2654"/>
      <c r="F15" s="2654"/>
      <c r="G15" s="2654"/>
      <c r="H15" s="2654"/>
      <c r="I15" s="2654"/>
      <c r="J15" s="2655"/>
    </row>
    <row r="16" spans="1:10" ht="37.5" customHeight="1" x14ac:dyDescent="0.15">
      <c r="A16" s="2653"/>
      <c r="B16" s="2654"/>
      <c r="C16" s="2655"/>
      <c r="D16" s="2653"/>
      <c r="E16" s="2654"/>
      <c r="F16" s="2654"/>
      <c r="G16" s="2654"/>
      <c r="H16" s="2654"/>
      <c r="I16" s="2654"/>
      <c r="J16" s="2655"/>
    </row>
    <row r="17" spans="1:20" ht="37.5" customHeight="1" x14ac:dyDescent="0.15">
      <c r="A17" s="2653"/>
      <c r="B17" s="2654"/>
      <c r="C17" s="2655"/>
      <c r="D17" s="2653"/>
      <c r="E17" s="2654"/>
      <c r="F17" s="2654"/>
      <c r="G17" s="2654"/>
      <c r="H17" s="2654"/>
      <c r="I17" s="2654"/>
      <c r="J17" s="2655"/>
    </row>
    <row r="18" spans="1:20" ht="37.5" customHeight="1" x14ac:dyDescent="0.15">
      <c r="A18" s="2653"/>
      <c r="B18" s="2654"/>
      <c r="C18" s="2655"/>
      <c r="D18" s="2653"/>
      <c r="E18" s="2654"/>
      <c r="F18" s="2654"/>
      <c r="G18" s="2654"/>
      <c r="H18" s="2654"/>
      <c r="I18" s="2654"/>
      <c r="J18" s="2655"/>
    </row>
    <row r="19" spans="1:20" ht="37.5" customHeight="1" x14ac:dyDescent="0.15">
      <c r="A19" s="2653"/>
      <c r="B19" s="2654"/>
      <c r="C19" s="2655"/>
      <c r="D19" s="2653"/>
      <c r="E19" s="2654"/>
      <c r="F19" s="2654"/>
      <c r="G19" s="2654"/>
      <c r="H19" s="2654"/>
      <c r="I19" s="2654"/>
      <c r="J19" s="2655"/>
    </row>
    <row r="20" spans="1:20" ht="37.5" customHeight="1" x14ac:dyDescent="0.15">
      <c r="A20" s="2653"/>
      <c r="B20" s="2654"/>
      <c r="C20" s="2655"/>
      <c r="D20" s="2653"/>
      <c r="E20" s="2654"/>
      <c r="F20" s="2654"/>
      <c r="G20" s="2654"/>
      <c r="H20" s="2654"/>
      <c r="I20" s="2654"/>
      <c r="J20" s="2655"/>
    </row>
    <row r="21" spans="1:20" x14ac:dyDescent="0.15">
      <c r="A21" t="s">
        <v>547</v>
      </c>
    </row>
    <row r="22" spans="1:20" x14ac:dyDescent="0.15">
      <c r="A22" t="s">
        <v>548</v>
      </c>
    </row>
    <row r="23" spans="1:20" x14ac:dyDescent="0.15">
      <c r="A23" t="s">
        <v>549</v>
      </c>
      <c r="M23" s="930"/>
      <c r="N23" s="930"/>
      <c r="O23" s="930"/>
      <c r="P23" s="930"/>
      <c r="Q23" s="930"/>
      <c r="R23" s="930"/>
      <c r="S23" s="930"/>
      <c r="T23" s="930"/>
    </row>
    <row r="24" spans="1:20" x14ac:dyDescent="0.15">
      <c r="A24" t="s">
        <v>550</v>
      </c>
      <c r="M24" s="930"/>
      <c r="N24" s="930"/>
      <c r="O24" s="930"/>
      <c r="P24" s="930"/>
      <c r="Q24" s="930"/>
      <c r="R24" s="930"/>
      <c r="S24" s="930"/>
      <c r="T24" s="930"/>
    </row>
    <row r="25" spans="1:20" x14ac:dyDescent="0.15">
      <c r="A25" t="s">
        <v>551</v>
      </c>
      <c r="M25" s="930"/>
      <c r="N25" s="930"/>
      <c r="O25" s="930"/>
      <c r="P25" s="930"/>
      <c r="Q25" s="930"/>
      <c r="R25" s="930"/>
      <c r="S25" s="930"/>
      <c r="T25" s="930"/>
    </row>
    <row r="26" spans="1:20" x14ac:dyDescent="0.15">
      <c r="M26" s="930"/>
      <c r="N26" s="930"/>
      <c r="O26" s="930"/>
      <c r="P26" s="930"/>
      <c r="Q26" s="930"/>
      <c r="R26" s="930"/>
      <c r="S26" s="930"/>
      <c r="T26" s="930"/>
    </row>
    <row r="27" spans="1:20" x14ac:dyDescent="0.15">
      <c r="M27" s="930"/>
      <c r="N27" s="930"/>
      <c r="O27" s="930"/>
      <c r="P27" s="930"/>
      <c r="Q27" s="930"/>
      <c r="R27" s="930"/>
      <c r="S27" s="930"/>
      <c r="T27" s="930"/>
    </row>
    <row r="28" spans="1:20" x14ac:dyDescent="0.15">
      <c r="M28" s="930"/>
      <c r="N28" s="930"/>
      <c r="O28" s="930"/>
      <c r="P28" s="930"/>
      <c r="Q28" s="930"/>
      <c r="R28" s="930"/>
      <c r="S28" s="930"/>
      <c r="T28" s="930"/>
    </row>
    <row r="29" spans="1:20" x14ac:dyDescent="0.15">
      <c r="M29" s="930"/>
      <c r="N29" s="930"/>
      <c r="O29" s="930"/>
      <c r="P29" s="930"/>
      <c r="Q29" s="930"/>
      <c r="R29" s="930"/>
      <c r="S29" s="930"/>
      <c r="T29" s="930"/>
    </row>
    <row r="30" spans="1:20" x14ac:dyDescent="0.15">
      <c r="M30" s="930"/>
      <c r="N30" s="930"/>
      <c r="O30" s="930"/>
      <c r="P30" s="930"/>
      <c r="Q30" s="930"/>
      <c r="R30" s="930"/>
      <c r="S30" s="930"/>
      <c r="T30" s="930"/>
    </row>
    <row r="31" spans="1:20" x14ac:dyDescent="0.15">
      <c r="M31" s="930"/>
      <c r="N31" s="930"/>
      <c r="O31" s="930"/>
      <c r="P31" s="930"/>
      <c r="Q31" s="930"/>
      <c r="R31" s="930"/>
      <c r="S31" s="930"/>
      <c r="T31" s="930"/>
    </row>
    <row r="32" spans="1:20" x14ac:dyDescent="0.15">
      <c r="M32" s="930"/>
      <c r="N32" s="930"/>
      <c r="O32" s="930"/>
      <c r="P32" s="930"/>
      <c r="Q32" s="930"/>
      <c r="R32" s="930"/>
      <c r="S32" s="930"/>
      <c r="T32" s="930"/>
    </row>
  </sheetData>
  <mergeCells count="22">
    <mergeCell ref="A10:C10"/>
    <mergeCell ref="D10:J10"/>
    <mergeCell ref="A11:C11"/>
    <mergeCell ref="D11:J11"/>
    <mergeCell ref="A12:C12"/>
    <mergeCell ref="D12:J12"/>
    <mergeCell ref="A13:C13"/>
    <mergeCell ref="D13:J13"/>
    <mergeCell ref="A14:C14"/>
    <mergeCell ref="D14:J14"/>
    <mergeCell ref="A15:C15"/>
    <mergeCell ref="D15:J15"/>
    <mergeCell ref="A19:C19"/>
    <mergeCell ref="D19:J19"/>
    <mergeCell ref="A20:C20"/>
    <mergeCell ref="D20:J20"/>
    <mergeCell ref="A16:C16"/>
    <mergeCell ref="D16:J16"/>
    <mergeCell ref="A17:C17"/>
    <mergeCell ref="D17:J17"/>
    <mergeCell ref="A18:C18"/>
    <mergeCell ref="D18:J18"/>
  </mergeCells>
  <phoneticPr fontId="1"/>
  <pageMargins left="0.7" right="0.7" top="0.75" bottom="0.75" header="0.3" footer="0.3"/>
  <pageSetup paperSize="9" scale="88"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1EE2-748B-409C-B5E5-B91A3815164D}">
  <dimension ref="A1:X117"/>
  <sheetViews>
    <sheetView view="pageBreakPreview" zoomScaleNormal="100" workbookViewId="0"/>
  </sheetViews>
  <sheetFormatPr defaultRowHeight="13.5" x14ac:dyDescent="0.15"/>
  <cols>
    <col min="1" max="1" width="3.625" style="24" customWidth="1"/>
    <col min="2" max="3" width="6.75" style="24" customWidth="1"/>
    <col min="4" max="4" width="3.25" style="24" customWidth="1"/>
    <col min="5" max="5" width="16.25" style="24" customWidth="1"/>
    <col min="6" max="22" width="3.25" style="24" customWidth="1"/>
    <col min="23" max="37" width="3.625" style="25" customWidth="1"/>
    <col min="38" max="256" width="9" style="25"/>
    <col min="257" max="257" width="3.625" style="25" customWidth="1"/>
    <col min="258" max="259" width="6.75" style="25" customWidth="1"/>
    <col min="260" max="260" width="3.25" style="25" customWidth="1"/>
    <col min="261" max="261" width="16.25" style="25" customWidth="1"/>
    <col min="262" max="278" width="3.25" style="25" customWidth="1"/>
    <col min="279" max="293" width="3.625" style="25" customWidth="1"/>
    <col min="294" max="512" width="9" style="25"/>
    <col min="513" max="513" width="3.625" style="25" customWidth="1"/>
    <col min="514" max="515" width="6.75" style="25" customWidth="1"/>
    <col min="516" max="516" width="3.25" style="25" customWidth="1"/>
    <col min="517" max="517" width="16.25" style="25" customWidth="1"/>
    <col min="518" max="534" width="3.25" style="25" customWidth="1"/>
    <col min="535" max="549" width="3.625" style="25" customWidth="1"/>
    <col min="550" max="768" width="9" style="25"/>
    <col min="769" max="769" width="3.625" style="25" customWidth="1"/>
    <col min="770" max="771" width="6.75" style="25" customWidth="1"/>
    <col min="772" max="772" width="3.25" style="25" customWidth="1"/>
    <col min="773" max="773" width="16.25" style="25" customWidth="1"/>
    <col min="774" max="790" width="3.25" style="25" customWidth="1"/>
    <col min="791" max="805" width="3.625" style="25" customWidth="1"/>
    <col min="806" max="1024" width="9" style="25"/>
    <col min="1025" max="1025" width="3.625" style="25" customWidth="1"/>
    <col min="1026" max="1027" width="6.75" style="25" customWidth="1"/>
    <col min="1028" max="1028" width="3.25" style="25" customWidth="1"/>
    <col min="1029" max="1029" width="16.25" style="25" customWidth="1"/>
    <col min="1030" max="1046" width="3.25" style="25" customWidth="1"/>
    <col min="1047" max="1061" width="3.625" style="25" customWidth="1"/>
    <col min="1062" max="1280" width="9" style="25"/>
    <col min="1281" max="1281" width="3.625" style="25" customWidth="1"/>
    <col min="1282" max="1283" width="6.75" style="25" customWidth="1"/>
    <col min="1284" max="1284" width="3.25" style="25" customWidth="1"/>
    <col min="1285" max="1285" width="16.25" style="25" customWidth="1"/>
    <col min="1286" max="1302" width="3.25" style="25" customWidth="1"/>
    <col min="1303" max="1317" width="3.625" style="25" customWidth="1"/>
    <col min="1318" max="1536" width="9" style="25"/>
    <col min="1537" max="1537" width="3.625" style="25" customWidth="1"/>
    <col min="1538" max="1539" width="6.75" style="25" customWidth="1"/>
    <col min="1540" max="1540" width="3.25" style="25" customWidth="1"/>
    <col min="1541" max="1541" width="16.25" style="25" customWidth="1"/>
    <col min="1542" max="1558" width="3.25" style="25" customWidth="1"/>
    <col min="1559" max="1573" width="3.625" style="25" customWidth="1"/>
    <col min="1574" max="1792" width="9" style="25"/>
    <col min="1793" max="1793" width="3.625" style="25" customWidth="1"/>
    <col min="1794" max="1795" width="6.75" style="25" customWidth="1"/>
    <col min="1796" max="1796" width="3.25" style="25" customWidth="1"/>
    <col min="1797" max="1797" width="16.25" style="25" customWidth="1"/>
    <col min="1798" max="1814" width="3.25" style="25" customWidth="1"/>
    <col min="1815" max="1829" width="3.625" style="25" customWidth="1"/>
    <col min="1830" max="2048" width="9" style="25"/>
    <col min="2049" max="2049" width="3.625" style="25" customWidth="1"/>
    <col min="2050" max="2051" width="6.75" style="25" customWidth="1"/>
    <col min="2052" max="2052" width="3.25" style="25" customWidth="1"/>
    <col min="2053" max="2053" width="16.25" style="25" customWidth="1"/>
    <col min="2054" max="2070" width="3.25" style="25" customWidth="1"/>
    <col min="2071" max="2085" width="3.625" style="25" customWidth="1"/>
    <col min="2086" max="2304" width="9" style="25"/>
    <col min="2305" max="2305" width="3.625" style="25" customWidth="1"/>
    <col min="2306" max="2307" width="6.75" style="25" customWidth="1"/>
    <col min="2308" max="2308" width="3.25" style="25" customWidth="1"/>
    <col min="2309" max="2309" width="16.25" style="25" customWidth="1"/>
    <col min="2310" max="2326" width="3.25" style="25" customWidth="1"/>
    <col min="2327" max="2341" width="3.625" style="25" customWidth="1"/>
    <col min="2342" max="2560" width="9" style="25"/>
    <col min="2561" max="2561" width="3.625" style="25" customWidth="1"/>
    <col min="2562" max="2563" width="6.75" style="25" customWidth="1"/>
    <col min="2564" max="2564" width="3.25" style="25" customWidth="1"/>
    <col min="2565" max="2565" width="16.25" style="25" customWidth="1"/>
    <col min="2566" max="2582" width="3.25" style="25" customWidth="1"/>
    <col min="2583" max="2597" width="3.625" style="25" customWidth="1"/>
    <col min="2598" max="2816" width="9" style="25"/>
    <col min="2817" max="2817" width="3.625" style="25" customWidth="1"/>
    <col min="2818" max="2819" width="6.75" style="25" customWidth="1"/>
    <col min="2820" max="2820" width="3.25" style="25" customWidth="1"/>
    <col min="2821" max="2821" width="16.25" style="25" customWidth="1"/>
    <col min="2822" max="2838" width="3.25" style="25" customWidth="1"/>
    <col min="2839" max="2853" width="3.625" style="25" customWidth="1"/>
    <col min="2854" max="3072" width="9" style="25"/>
    <col min="3073" max="3073" width="3.625" style="25" customWidth="1"/>
    <col min="3074" max="3075" width="6.75" style="25" customWidth="1"/>
    <col min="3076" max="3076" width="3.25" style="25" customWidth="1"/>
    <col min="3077" max="3077" width="16.25" style="25" customWidth="1"/>
    <col min="3078" max="3094" width="3.25" style="25" customWidth="1"/>
    <col min="3095" max="3109" width="3.625" style="25" customWidth="1"/>
    <col min="3110" max="3328" width="9" style="25"/>
    <col min="3329" max="3329" width="3.625" style="25" customWidth="1"/>
    <col min="3330" max="3331" width="6.75" style="25" customWidth="1"/>
    <col min="3332" max="3332" width="3.25" style="25" customWidth="1"/>
    <col min="3333" max="3333" width="16.25" style="25" customWidth="1"/>
    <col min="3334" max="3350" width="3.25" style="25" customWidth="1"/>
    <col min="3351" max="3365" width="3.625" style="25" customWidth="1"/>
    <col min="3366" max="3584" width="9" style="25"/>
    <col min="3585" max="3585" width="3.625" style="25" customWidth="1"/>
    <col min="3586" max="3587" width="6.75" style="25" customWidth="1"/>
    <col min="3588" max="3588" width="3.25" style="25" customWidth="1"/>
    <col min="3589" max="3589" width="16.25" style="25" customWidth="1"/>
    <col min="3590" max="3606" width="3.25" style="25" customWidth="1"/>
    <col min="3607" max="3621" width="3.625" style="25" customWidth="1"/>
    <col min="3622" max="3840" width="9" style="25"/>
    <col min="3841" max="3841" width="3.625" style="25" customWidth="1"/>
    <col min="3842" max="3843" width="6.75" style="25" customWidth="1"/>
    <col min="3844" max="3844" width="3.25" style="25" customWidth="1"/>
    <col min="3845" max="3845" width="16.25" style="25" customWidth="1"/>
    <col min="3846" max="3862" width="3.25" style="25" customWidth="1"/>
    <col min="3863" max="3877" width="3.625" style="25" customWidth="1"/>
    <col min="3878" max="4096" width="9" style="25"/>
    <col min="4097" max="4097" width="3.625" style="25" customWidth="1"/>
    <col min="4098" max="4099" width="6.75" style="25" customWidth="1"/>
    <col min="4100" max="4100" width="3.25" style="25" customWidth="1"/>
    <col min="4101" max="4101" width="16.25" style="25" customWidth="1"/>
    <col min="4102" max="4118" width="3.25" style="25" customWidth="1"/>
    <col min="4119" max="4133" width="3.625" style="25" customWidth="1"/>
    <col min="4134" max="4352" width="9" style="25"/>
    <col min="4353" max="4353" width="3.625" style="25" customWidth="1"/>
    <col min="4354" max="4355" width="6.75" style="25" customWidth="1"/>
    <col min="4356" max="4356" width="3.25" style="25" customWidth="1"/>
    <col min="4357" max="4357" width="16.25" style="25" customWidth="1"/>
    <col min="4358" max="4374" width="3.25" style="25" customWidth="1"/>
    <col min="4375" max="4389" width="3.625" style="25" customWidth="1"/>
    <col min="4390" max="4608" width="9" style="25"/>
    <col min="4609" max="4609" width="3.625" style="25" customWidth="1"/>
    <col min="4610" max="4611" width="6.75" style="25" customWidth="1"/>
    <col min="4612" max="4612" width="3.25" style="25" customWidth="1"/>
    <col min="4613" max="4613" width="16.25" style="25" customWidth="1"/>
    <col min="4614" max="4630" width="3.25" style="25" customWidth="1"/>
    <col min="4631" max="4645" width="3.625" style="25" customWidth="1"/>
    <col min="4646" max="4864" width="9" style="25"/>
    <col min="4865" max="4865" width="3.625" style="25" customWidth="1"/>
    <col min="4866" max="4867" width="6.75" style="25" customWidth="1"/>
    <col min="4868" max="4868" width="3.25" style="25" customWidth="1"/>
    <col min="4869" max="4869" width="16.25" style="25" customWidth="1"/>
    <col min="4870" max="4886" width="3.25" style="25" customWidth="1"/>
    <col min="4887" max="4901" width="3.625" style="25" customWidth="1"/>
    <col min="4902" max="5120" width="9" style="25"/>
    <col min="5121" max="5121" width="3.625" style="25" customWidth="1"/>
    <col min="5122" max="5123" width="6.75" style="25" customWidth="1"/>
    <col min="5124" max="5124" width="3.25" style="25" customWidth="1"/>
    <col min="5125" max="5125" width="16.25" style="25" customWidth="1"/>
    <col min="5126" max="5142" width="3.25" style="25" customWidth="1"/>
    <col min="5143" max="5157" width="3.625" style="25" customWidth="1"/>
    <col min="5158" max="5376" width="9" style="25"/>
    <col min="5377" max="5377" width="3.625" style="25" customWidth="1"/>
    <col min="5378" max="5379" width="6.75" style="25" customWidth="1"/>
    <col min="5380" max="5380" width="3.25" style="25" customWidth="1"/>
    <col min="5381" max="5381" width="16.25" style="25" customWidth="1"/>
    <col min="5382" max="5398" width="3.25" style="25" customWidth="1"/>
    <col min="5399" max="5413" width="3.625" style="25" customWidth="1"/>
    <col min="5414" max="5632" width="9" style="25"/>
    <col min="5633" max="5633" width="3.625" style="25" customWidth="1"/>
    <col min="5634" max="5635" width="6.75" style="25" customWidth="1"/>
    <col min="5636" max="5636" width="3.25" style="25" customWidth="1"/>
    <col min="5637" max="5637" width="16.25" style="25" customWidth="1"/>
    <col min="5638" max="5654" width="3.25" style="25" customWidth="1"/>
    <col min="5655" max="5669" width="3.625" style="25" customWidth="1"/>
    <col min="5670" max="5888" width="9" style="25"/>
    <col min="5889" max="5889" width="3.625" style="25" customWidth="1"/>
    <col min="5890" max="5891" width="6.75" style="25" customWidth="1"/>
    <col min="5892" max="5892" width="3.25" style="25" customWidth="1"/>
    <col min="5893" max="5893" width="16.25" style="25" customWidth="1"/>
    <col min="5894" max="5910" width="3.25" style="25" customWidth="1"/>
    <col min="5911" max="5925" width="3.625" style="25" customWidth="1"/>
    <col min="5926" max="6144" width="9" style="25"/>
    <col min="6145" max="6145" width="3.625" style="25" customWidth="1"/>
    <col min="6146" max="6147" width="6.75" style="25" customWidth="1"/>
    <col min="6148" max="6148" width="3.25" style="25" customWidth="1"/>
    <col min="6149" max="6149" width="16.25" style="25" customWidth="1"/>
    <col min="6150" max="6166" width="3.25" style="25" customWidth="1"/>
    <col min="6167" max="6181" width="3.625" style="25" customWidth="1"/>
    <col min="6182" max="6400" width="9" style="25"/>
    <col min="6401" max="6401" width="3.625" style="25" customWidth="1"/>
    <col min="6402" max="6403" width="6.75" style="25" customWidth="1"/>
    <col min="6404" max="6404" width="3.25" style="25" customWidth="1"/>
    <col min="6405" max="6405" width="16.25" style="25" customWidth="1"/>
    <col min="6406" max="6422" width="3.25" style="25" customWidth="1"/>
    <col min="6423" max="6437" width="3.625" style="25" customWidth="1"/>
    <col min="6438" max="6656" width="9" style="25"/>
    <col min="6657" max="6657" width="3.625" style="25" customWidth="1"/>
    <col min="6658" max="6659" width="6.75" style="25" customWidth="1"/>
    <col min="6660" max="6660" width="3.25" style="25" customWidth="1"/>
    <col min="6661" max="6661" width="16.25" style="25" customWidth="1"/>
    <col min="6662" max="6678" width="3.25" style="25" customWidth="1"/>
    <col min="6679" max="6693" width="3.625" style="25" customWidth="1"/>
    <col min="6694" max="6912" width="9" style="25"/>
    <col min="6913" max="6913" width="3.625" style="25" customWidth="1"/>
    <col min="6914" max="6915" width="6.75" style="25" customWidth="1"/>
    <col min="6916" max="6916" width="3.25" style="25" customWidth="1"/>
    <col min="6917" max="6917" width="16.25" style="25" customWidth="1"/>
    <col min="6918" max="6934" width="3.25" style="25" customWidth="1"/>
    <col min="6935" max="6949" width="3.625" style="25" customWidth="1"/>
    <col min="6950" max="7168" width="9" style="25"/>
    <col min="7169" max="7169" width="3.625" style="25" customWidth="1"/>
    <col min="7170" max="7171" width="6.75" style="25" customWidth="1"/>
    <col min="7172" max="7172" width="3.25" style="25" customWidth="1"/>
    <col min="7173" max="7173" width="16.25" style="25" customWidth="1"/>
    <col min="7174" max="7190" width="3.25" style="25" customWidth="1"/>
    <col min="7191" max="7205" width="3.625" style="25" customWidth="1"/>
    <col min="7206" max="7424" width="9" style="25"/>
    <col min="7425" max="7425" width="3.625" style="25" customWidth="1"/>
    <col min="7426" max="7427" width="6.75" style="25" customWidth="1"/>
    <col min="7428" max="7428" width="3.25" style="25" customWidth="1"/>
    <col min="7429" max="7429" width="16.25" style="25" customWidth="1"/>
    <col min="7430" max="7446" width="3.25" style="25" customWidth="1"/>
    <col min="7447" max="7461" width="3.625" style="25" customWidth="1"/>
    <col min="7462" max="7680" width="9" style="25"/>
    <col min="7681" max="7681" width="3.625" style="25" customWidth="1"/>
    <col min="7682" max="7683" width="6.75" style="25" customWidth="1"/>
    <col min="7684" max="7684" width="3.25" style="25" customWidth="1"/>
    <col min="7685" max="7685" width="16.25" style="25" customWidth="1"/>
    <col min="7686" max="7702" width="3.25" style="25" customWidth="1"/>
    <col min="7703" max="7717" width="3.625" style="25" customWidth="1"/>
    <col min="7718" max="7936" width="9" style="25"/>
    <col min="7937" max="7937" width="3.625" style="25" customWidth="1"/>
    <col min="7938" max="7939" width="6.75" style="25" customWidth="1"/>
    <col min="7940" max="7940" width="3.25" style="25" customWidth="1"/>
    <col min="7941" max="7941" width="16.25" style="25" customWidth="1"/>
    <col min="7942" max="7958" width="3.25" style="25" customWidth="1"/>
    <col min="7959" max="7973" width="3.625" style="25" customWidth="1"/>
    <col min="7974" max="8192" width="9" style="25"/>
    <col min="8193" max="8193" width="3.625" style="25" customWidth="1"/>
    <col min="8194" max="8195" width="6.75" style="25" customWidth="1"/>
    <col min="8196" max="8196" width="3.25" style="25" customWidth="1"/>
    <col min="8197" max="8197" width="16.25" style="25" customWidth="1"/>
    <col min="8198" max="8214" width="3.25" style="25" customWidth="1"/>
    <col min="8215" max="8229" width="3.625" style="25" customWidth="1"/>
    <col min="8230" max="8448" width="9" style="25"/>
    <col min="8449" max="8449" width="3.625" style="25" customWidth="1"/>
    <col min="8450" max="8451" width="6.75" style="25" customWidth="1"/>
    <col min="8452" max="8452" width="3.25" style="25" customWidth="1"/>
    <col min="8453" max="8453" width="16.25" style="25" customWidth="1"/>
    <col min="8454" max="8470" width="3.25" style="25" customWidth="1"/>
    <col min="8471" max="8485" width="3.625" style="25" customWidth="1"/>
    <col min="8486" max="8704" width="9" style="25"/>
    <col min="8705" max="8705" width="3.625" style="25" customWidth="1"/>
    <col min="8706" max="8707" width="6.75" style="25" customWidth="1"/>
    <col min="8708" max="8708" width="3.25" style="25" customWidth="1"/>
    <col min="8709" max="8709" width="16.25" style="25" customWidth="1"/>
    <col min="8710" max="8726" width="3.25" style="25" customWidth="1"/>
    <col min="8727" max="8741" width="3.625" style="25" customWidth="1"/>
    <col min="8742" max="8960" width="9" style="25"/>
    <col min="8961" max="8961" width="3.625" style="25" customWidth="1"/>
    <col min="8962" max="8963" width="6.75" style="25" customWidth="1"/>
    <col min="8964" max="8964" width="3.25" style="25" customWidth="1"/>
    <col min="8965" max="8965" width="16.25" style="25" customWidth="1"/>
    <col min="8966" max="8982" width="3.25" style="25" customWidth="1"/>
    <col min="8983" max="8997" width="3.625" style="25" customWidth="1"/>
    <col min="8998" max="9216" width="9" style="25"/>
    <col min="9217" max="9217" width="3.625" style="25" customWidth="1"/>
    <col min="9218" max="9219" width="6.75" style="25" customWidth="1"/>
    <col min="9220" max="9220" width="3.25" style="25" customWidth="1"/>
    <col min="9221" max="9221" width="16.25" style="25" customWidth="1"/>
    <col min="9222" max="9238" width="3.25" style="25" customWidth="1"/>
    <col min="9239" max="9253" width="3.625" style="25" customWidth="1"/>
    <col min="9254" max="9472" width="9" style="25"/>
    <col min="9473" max="9473" width="3.625" style="25" customWidth="1"/>
    <col min="9474" max="9475" width="6.75" style="25" customWidth="1"/>
    <col min="9476" max="9476" width="3.25" style="25" customWidth="1"/>
    <col min="9477" max="9477" width="16.25" style="25" customWidth="1"/>
    <col min="9478" max="9494" width="3.25" style="25" customWidth="1"/>
    <col min="9495" max="9509" width="3.625" style="25" customWidth="1"/>
    <col min="9510" max="9728" width="9" style="25"/>
    <col min="9729" max="9729" width="3.625" style="25" customWidth="1"/>
    <col min="9730" max="9731" width="6.75" style="25" customWidth="1"/>
    <col min="9732" max="9732" width="3.25" style="25" customWidth="1"/>
    <col min="9733" max="9733" width="16.25" style="25" customWidth="1"/>
    <col min="9734" max="9750" width="3.25" style="25" customWidth="1"/>
    <col min="9751" max="9765" width="3.625" style="25" customWidth="1"/>
    <col min="9766" max="9984" width="9" style="25"/>
    <col min="9985" max="9985" width="3.625" style="25" customWidth="1"/>
    <col min="9986" max="9987" width="6.75" style="25" customWidth="1"/>
    <col min="9988" max="9988" width="3.25" style="25" customWidth="1"/>
    <col min="9989" max="9989" width="16.25" style="25" customWidth="1"/>
    <col min="9990" max="10006" width="3.25" style="25" customWidth="1"/>
    <col min="10007" max="10021" width="3.625" style="25" customWidth="1"/>
    <col min="10022" max="10240" width="9" style="25"/>
    <col min="10241" max="10241" width="3.625" style="25" customWidth="1"/>
    <col min="10242" max="10243" width="6.75" style="25" customWidth="1"/>
    <col min="10244" max="10244" width="3.25" style="25" customWidth="1"/>
    <col min="10245" max="10245" width="16.25" style="25" customWidth="1"/>
    <col min="10246" max="10262" width="3.25" style="25" customWidth="1"/>
    <col min="10263" max="10277" width="3.625" style="25" customWidth="1"/>
    <col min="10278" max="10496" width="9" style="25"/>
    <col min="10497" max="10497" width="3.625" style="25" customWidth="1"/>
    <col min="10498" max="10499" width="6.75" style="25" customWidth="1"/>
    <col min="10500" max="10500" width="3.25" style="25" customWidth="1"/>
    <col min="10501" max="10501" width="16.25" style="25" customWidth="1"/>
    <col min="10502" max="10518" width="3.25" style="25" customWidth="1"/>
    <col min="10519" max="10533" width="3.625" style="25" customWidth="1"/>
    <col min="10534" max="10752" width="9" style="25"/>
    <col min="10753" max="10753" width="3.625" style="25" customWidth="1"/>
    <col min="10754" max="10755" width="6.75" style="25" customWidth="1"/>
    <col min="10756" max="10756" width="3.25" style="25" customWidth="1"/>
    <col min="10757" max="10757" width="16.25" style="25" customWidth="1"/>
    <col min="10758" max="10774" width="3.25" style="25" customWidth="1"/>
    <col min="10775" max="10789" width="3.625" style="25" customWidth="1"/>
    <col min="10790" max="11008" width="9" style="25"/>
    <col min="11009" max="11009" width="3.625" style="25" customWidth="1"/>
    <col min="11010" max="11011" width="6.75" style="25" customWidth="1"/>
    <col min="11012" max="11012" width="3.25" style="25" customWidth="1"/>
    <col min="11013" max="11013" width="16.25" style="25" customWidth="1"/>
    <col min="11014" max="11030" width="3.25" style="25" customWidth="1"/>
    <col min="11031" max="11045" width="3.625" style="25" customWidth="1"/>
    <col min="11046" max="11264" width="9" style="25"/>
    <col min="11265" max="11265" width="3.625" style="25" customWidth="1"/>
    <col min="11266" max="11267" width="6.75" style="25" customWidth="1"/>
    <col min="11268" max="11268" width="3.25" style="25" customWidth="1"/>
    <col min="11269" max="11269" width="16.25" style="25" customWidth="1"/>
    <col min="11270" max="11286" width="3.25" style="25" customWidth="1"/>
    <col min="11287" max="11301" width="3.625" style="25" customWidth="1"/>
    <col min="11302" max="11520" width="9" style="25"/>
    <col min="11521" max="11521" width="3.625" style="25" customWidth="1"/>
    <col min="11522" max="11523" width="6.75" style="25" customWidth="1"/>
    <col min="11524" max="11524" width="3.25" style="25" customWidth="1"/>
    <col min="11525" max="11525" width="16.25" style="25" customWidth="1"/>
    <col min="11526" max="11542" width="3.25" style="25" customWidth="1"/>
    <col min="11543" max="11557" width="3.625" style="25" customWidth="1"/>
    <col min="11558" max="11776" width="9" style="25"/>
    <col min="11777" max="11777" width="3.625" style="25" customWidth="1"/>
    <col min="11778" max="11779" width="6.75" style="25" customWidth="1"/>
    <col min="11780" max="11780" width="3.25" style="25" customWidth="1"/>
    <col min="11781" max="11781" width="16.25" style="25" customWidth="1"/>
    <col min="11782" max="11798" width="3.25" style="25" customWidth="1"/>
    <col min="11799" max="11813" width="3.625" style="25" customWidth="1"/>
    <col min="11814" max="12032" width="9" style="25"/>
    <col min="12033" max="12033" width="3.625" style="25" customWidth="1"/>
    <col min="12034" max="12035" width="6.75" style="25" customWidth="1"/>
    <col min="12036" max="12036" width="3.25" style="25" customWidth="1"/>
    <col min="12037" max="12037" width="16.25" style="25" customWidth="1"/>
    <col min="12038" max="12054" width="3.25" style="25" customWidth="1"/>
    <col min="12055" max="12069" width="3.625" style="25" customWidth="1"/>
    <col min="12070" max="12288" width="9" style="25"/>
    <col min="12289" max="12289" width="3.625" style="25" customWidth="1"/>
    <col min="12290" max="12291" width="6.75" style="25" customWidth="1"/>
    <col min="12292" max="12292" width="3.25" style="25" customWidth="1"/>
    <col min="12293" max="12293" width="16.25" style="25" customWidth="1"/>
    <col min="12294" max="12310" width="3.25" style="25" customWidth="1"/>
    <col min="12311" max="12325" width="3.625" style="25" customWidth="1"/>
    <col min="12326" max="12544" width="9" style="25"/>
    <col min="12545" max="12545" width="3.625" style="25" customWidth="1"/>
    <col min="12546" max="12547" width="6.75" style="25" customWidth="1"/>
    <col min="12548" max="12548" width="3.25" style="25" customWidth="1"/>
    <col min="12549" max="12549" width="16.25" style="25" customWidth="1"/>
    <col min="12550" max="12566" width="3.25" style="25" customWidth="1"/>
    <col min="12567" max="12581" width="3.625" style="25" customWidth="1"/>
    <col min="12582" max="12800" width="9" style="25"/>
    <col min="12801" max="12801" width="3.625" style="25" customWidth="1"/>
    <col min="12802" max="12803" width="6.75" style="25" customWidth="1"/>
    <col min="12804" max="12804" width="3.25" style="25" customWidth="1"/>
    <col min="12805" max="12805" width="16.25" style="25" customWidth="1"/>
    <col min="12806" max="12822" width="3.25" style="25" customWidth="1"/>
    <col min="12823" max="12837" width="3.625" style="25" customWidth="1"/>
    <col min="12838" max="13056" width="9" style="25"/>
    <col min="13057" max="13057" width="3.625" style="25" customWidth="1"/>
    <col min="13058" max="13059" width="6.75" style="25" customWidth="1"/>
    <col min="13060" max="13060" width="3.25" style="25" customWidth="1"/>
    <col min="13061" max="13061" width="16.25" style="25" customWidth="1"/>
    <col min="13062" max="13078" width="3.25" style="25" customWidth="1"/>
    <col min="13079" max="13093" width="3.625" style="25" customWidth="1"/>
    <col min="13094" max="13312" width="9" style="25"/>
    <col min="13313" max="13313" width="3.625" style="25" customWidth="1"/>
    <col min="13314" max="13315" width="6.75" style="25" customWidth="1"/>
    <col min="13316" max="13316" width="3.25" style="25" customWidth="1"/>
    <col min="13317" max="13317" width="16.25" style="25" customWidth="1"/>
    <col min="13318" max="13334" width="3.25" style="25" customWidth="1"/>
    <col min="13335" max="13349" width="3.625" style="25" customWidth="1"/>
    <col min="13350" max="13568" width="9" style="25"/>
    <col min="13569" max="13569" width="3.625" style="25" customWidth="1"/>
    <col min="13570" max="13571" width="6.75" style="25" customWidth="1"/>
    <col min="13572" max="13572" width="3.25" style="25" customWidth="1"/>
    <col min="13573" max="13573" width="16.25" style="25" customWidth="1"/>
    <col min="13574" max="13590" width="3.25" style="25" customWidth="1"/>
    <col min="13591" max="13605" width="3.625" style="25" customWidth="1"/>
    <col min="13606" max="13824" width="9" style="25"/>
    <col min="13825" max="13825" width="3.625" style="25" customWidth="1"/>
    <col min="13826" max="13827" width="6.75" style="25" customWidth="1"/>
    <col min="13828" max="13828" width="3.25" style="25" customWidth="1"/>
    <col min="13829" max="13829" width="16.25" style="25" customWidth="1"/>
    <col min="13830" max="13846" width="3.25" style="25" customWidth="1"/>
    <col min="13847" max="13861" width="3.625" style="25" customWidth="1"/>
    <col min="13862" max="14080" width="9" style="25"/>
    <col min="14081" max="14081" width="3.625" style="25" customWidth="1"/>
    <col min="14082" max="14083" width="6.75" style="25" customWidth="1"/>
    <col min="14084" max="14084" width="3.25" style="25" customWidth="1"/>
    <col min="14085" max="14085" width="16.25" style="25" customWidth="1"/>
    <col min="14086" max="14102" width="3.25" style="25" customWidth="1"/>
    <col min="14103" max="14117" width="3.625" style="25" customWidth="1"/>
    <col min="14118" max="14336" width="9" style="25"/>
    <col min="14337" max="14337" width="3.625" style="25" customWidth="1"/>
    <col min="14338" max="14339" width="6.75" style="25" customWidth="1"/>
    <col min="14340" max="14340" width="3.25" style="25" customWidth="1"/>
    <col min="14341" max="14341" width="16.25" style="25" customWidth="1"/>
    <col min="14342" max="14358" width="3.25" style="25" customWidth="1"/>
    <col min="14359" max="14373" width="3.625" style="25" customWidth="1"/>
    <col min="14374" max="14592" width="9" style="25"/>
    <col min="14593" max="14593" width="3.625" style="25" customWidth="1"/>
    <col min="14594" max="14595" width="6.75" style="25" customWidth="1"/>
    <col min="14596" max="14596" width="3.25" style="25" customWidth="1"/>
    <col min="14597" max="14597" width="16.25" style="25" customWidth="1"/>
    <col min="14598" max="14614" width="3.25" style="25" customWidth="1"/>
    <col min="14615" max="14629" width="3.625" style="25" customWidth="1"/>
    <col min="14630" max="14848" width="9" style="25"/>
    <col min="14849" max="14849" width="3.625" style="25" customWidth="1"/>
    <col min="14850" max="14851" width="6.75" style="25" customWidth="1"/>
    <col min="14852" max="14852" width="3.25" style="25" customWidth="1"/>
    <col min="14853" max="14853" width="16.25" style="25" customWidth="1"/>
    <col min="14854" max="14870" width="3.25" style="25" customWidth="1"/>
    <col min="14871" max="14885" width="3.625" style="25" customWidth="1"/>
    <col min="14886" max="15104" width="9" style="25"/>
    <col min="15105" max="15105" width="3.625" style="25" customWidth="1"/>
    <col min="15106" max="15107" width="6.75" style="25" customWidth="1"/>
    <col min="15108" max="15108" width="3.25" style="25" customWidth="1"/>
    <col min="15109" max="15109" width="16.25" style="25" customWidth="1"/>
    <col min="15110" max="15126" width="3.25" style="25" customWidth="1"/>
    <col min="15127" max="15141" width="3.625" style="25" customWidth="1"/>
    <col min="15142" max="15360" width="9" style="25"/>
    <col min="15361" max="15361" width="3.625" style="25" customWidth="1"/>
    <col min="15362" max="15363" width="6.75" style="25" customWidth="1"/>
    <col min="15364" max="15364" width="3.25" style="25" customWidth="1"/>
    <col min="15365" max="15365" width="16.25" style="25" customWidth="1"/>
    <col min="15366" max="15382" width="3.25" style="25" customWidth="1"/>
    <col min="15383" max="15397" width="3.625" style="25" customWidth="1"/>
    <col min="15398" max="15616" width="9" style="25"/>
    <col min="15617" max="15617" width="3.625" style="25" customWidth="1"/>
    <col min="15618" max="15619" width="6.75" style="25" customWidth="1"/>
    <col min="15620" max="15620" width="3.25" style="25" customWidth="1"/>
    <col min="15621" max="15621" width="16.25" style="25" customWidth="1"/>
    <col min="15622" max="15638" width="3.25" style="25" customWidth="1"/>
    <col min="15639" max="15653" width="3.625" style="25" customWidth="1"/>
    <col min="15654" max="15872" width="9" style="25"/>
    <col min="15873" max="15873" width="3.625" style="25" customWidth="1"/>
    <col min="15874" max="15875" width="6.75" style="25" customWidth="1"/>
    <col min="15876" max="15876" width="3.25" style="25" customWidth="1"/>
    <col min="15877" max="15877" width="16.25" style="25" customWidth="1"/>
    <col min="15878" max="15894" width="3.25" style="25" customWidth="1"/>
    <col min="15895" max="15909" width="3.625" style="25" customWidth="1"/>
    <col min="15910" max="16128" width="9" style="25"/>
    <col min="16129" max="16129" width="3.625" style="25" customWidth="1"/>
    <col min="16130" max="16131" width="6.75" style="25" customWidth="1"/>
    <col min="16132" max="16132" width="3.25" style="25" customWidth="1"/>
    <col min="16133" max="16133" width="16.25" style="25" customWidth="1"/>
    <col min="16134" max="16150" width="3.25" style="25" customWidth="1"/>
    <col min="16151" max="16165" width="3.625" style="25" customWidth="1"/>
    <col min="16166" max="16384" width="9" style="25"/>
  </cols>
  <sheetData>
    <row r="1" spans="1:22" x14ac:dyDescent="0.15">
      <c r="A1" s="23" t="s">
        <v>40</v>
      </c>
    </row>
    <row r="2" spans="1:22" ht="14.25" x14ac:dyDescent="0.15">
      <c r="A2" s="26"/>
      <c r="N2" s="2663" t="s">
        <v>41</v>
      </c>
      <c r="O2" s="2664"/>
      <c r="P2" s="2664"/>
      <c r="Q2" s="2665"/>
      <c r="R2" s="2666"/>
      <c r="S2" s="2667"/>
      <c r="T2" s="2667"/>
      <c r="U2" s="2667"/>
      <c r="V2" s="2668"/>
    </row>
    <row r="3" spans="1:22" ht="7.9" customHeight="1" x14ac:dyDescent="0.15">
      <c r="A3" s="26"/>
      <c r="N3" s="27"/>
      <c r="O3" s="27"/>
      <c r="P3" s="27"/>
      <c r="Q3" s="27"/>
      <c r="R3" s="28"/>
      <c r="S3" s="28"/>
      <c r="T3" s="28"/>
      <c r="U3" s="28"/>
      <c r="V3" s="28"/>
    </row>
    <row r="4" spans="1:22" ht="41.45" customHeight="1" x14ac:dyDescent="0.15">
      <c r="A4" s="2669" t="s">
        <v>42</v>
      </c>
      <c r="B4" s="2669"/>
      <c r="C4" s="2669"/>
      <c r="D4" s="2669"/>
      <c r="E4" s="2669"/>
      <c r="F4" s="2669"/>
      <c r="G4" s="2669"/>
      <c r="H4" s="2669"/>
      <c r="I4" s="2669"/>
      <c r="J4" s="2669"/>
      <c r="K4" s="2669"/>
      <c r="L4" s="2669"/>
      <c r="M4" s="2669"/>
      <c r="N4" s="2669"/>
      <c r="O4" s="2669"/>
      <c r="P4" s="2669"/>
      <c r="Q4" s="2669"/>
      <c r="R4" s="2669"/>
      <c r="S4" s="2669"/>
      <c r="T4" s="2669"/>
      <c r="U4" s="2669"/>
      <c r="V4" s="2669"/>
    </row>
    <row r="5" spans="1:22" ht="7.9" customHeight="1" x14ac:dyDescent="0.15">
      <c r="A5" s="29"/>
      <c r="B5" s="29"/>
      <c r="C5" s="29"/>
      <c r="D5" s="29"/>
      <c r="E5" s="29"/>
      <c r="F5" s="29"/>
      <c r="G5" s="29"/>
      <c r="H5" s="29"/>
      <c r="I5" s="29"/>
      <c r="J5" s="29"/>
      <c r="K5" s="29"/>
      <c r="L5" s="29"/>
      <c r="M5" s="29"/>
      <c r="N5" s="29"/>
      <c r="O5" s="29"/>
      <c r="P5" s="29"/>
      <c r="Q5" s="29"/>
      <c r="R5" s="29"/>
      <c r="S5" s="29"/>
      <c r="T5" s="29"/>
      <c r="U5" s="29"/>
      <c r="V5" s="29"/>
    </row>
    <row r="6" spans="1:22" ht="13.15" customHeight="1" x14ac:dyDescent="0.15">
      <c r="A6" s="29"/>
      <c r="B6" s="29"/>
      <c r="C6" s="29"/>
      <c r="D6" s="29"/>
      <c r="E6" s="29"/>
      <c r="F6" s="29"/>
      <c r="G6" s="29"/>
      <c r="H6" s="29"/>
      <c r="I6" s="29"/>
      <c r="J6" s="29"/>
      <c r="K6" s="29"/>
      <c r="L6" s="2669"/>
      <c r="M6" s="2669"/>
      <c r="N6" s="30"/>
      <c r="O6" s="30"/>
      <c r="P6" s="2670" t="s">
        <v>43</v>
      </c>
      <c r="Q6" s="2670"/>
      <c r="R6" s="2670"/>
      <c r="S6" s="2670"/>
      <c r="T6" s="2670"/>
      <c r="U6" s="2670"/>
      <c r="V6" s="2670"/>
    </row>
    <row r="7" spans="1:22" ht="13.15" customHeight="1" x14ac:dyDescent="0.15">
      <c r="A7" s="2671" t="s">
        <v>44</v>
      </c>
      <c r="B7" s="2671"/>
      <c r="C7" s="29"/>
      <c r="D7" s="29"/>
      <c r="E7" s="29"/>
      <c r="F7" s="29"/>
      <c r="G7" s="29"/>
      <c r="H7" s="29"/>
      <c r="I7" s="29"/>
      <c r="J7" s="29"/>
      <c r="K7" s="29"/>
      <c r="L7" s="29"/>
      <c r="M7" s="29"/>
      <c r="N7" s="30"/>
      <c r="O7" s="30"/>
      <c r="P7" s="31"/>
      <c r="Q7" s="31"/>
      <c r="R7" s="31"/>
      <c r="S7" s="31"/>
      <c r="T7" s="31"/>
      <c r="U7" s="31"/>
      <c r="V7" s="31"/>
    </row>
    <row r="8" spans="1:22" ht="13.15" customHeight="1" x14ac:dyDescent="0.15">
      <c r="A8" s="2659" t="s">
        <v>45</v>
      </c>
      <c r="B8" s="2659"/>
      <c r="C8" s="2659"/>
      <c r="D8" s="2659"/>
      <c r="E8" s="29"/>
      <c r="F8" s="29"/>
      <c r="G8" s="29"/>
      <c r="H8" s="29"/>
      <c r="I8" s="29"/>
      <c r="J8" s="29"/>
      <c r="K8" s="29"/>
      <c r="L8" s="29"/>
      <c r="M8" s="29"/>
      <c r="N8" s="29"/>
      <c r="O8" s="29"/>
      <c r="P8" s="29"/>
      <c r="Q8" s="29"/>
      <c r="R8" s="29"/>
      <c r="S8" s="29"/>
      <c r="T8" s="29"/>
      <c r="U8" s="29"/>
      <c r="V8" s="29"/>
    </row>
    <row r="9" spans="1:22" s="34" customFormat="1" ht="13.15" customHeight="1" x14ac:dyDescent="0.15">
      <c r="A9" s="32"/>
      <c r="B9" s="32"/>
      <c r="C9" s="32"/>
      <c r="D9" s="32"/>
      <c r="E9" s="33"/>
      <c r="F9" s="33"/>
      <c r="G9" s="33"/>
      <c r="H9" s="33"/>
      <c r="I9" s="33"/>
      <c r="J9" s="33"/>
      <c r="K9" s="33"/>
      <c r="L9" s="33"/>
      <c r="M9" s="33"/>
      <c r="N9" s="33"/>
      <c r="O9" s="33"/>
      <c r="P9" s="33"/>
      <c r="Q9" s="33"/>
      <c r="R9" s="33"/>
      <c r="S9" s="33"/>
      <c r="T9" s="33"/>
      <c r="U9" s="33"/>
      <c r="V9" s="33"/>
    </row>
    <row r="10" spans="1:22" s="34" customFormat="1" ht="13.15" customHeight="1" x14ac:dyDescent="0.15">
      <c r="A10" s="32"/>
      <c r="B10" s="32"/>
      <c r="C10" s="32"/>
      <c r="D10" s="32"/>
      <c r="E10" s="33"/>
      <c r="F10" s="33"/>
      <c r="G10" s="33"/>
      <c r="H10" s="2660" t="s">
        <v>46</v>
      </c>
      <c r="I10" s="2660"/>
      <c r="J10" s="2660"/>
      <c r="K10" s="35"/>
      <c r="L10" s="2659" t="s">
        <v>47</v>
      </c>
      <c r="M10" s="2659"/>
      <c r="N10" s="2659"/>
      <c r="O10" s="2659"/>
      <c r="P10" s="33"/>
      <c r="Q10" s="33"/>
      <c r="R10" s="33"/>
      <c r="S10" s="33"/>
      <c r="T10" s="33"/>
      <c r="U10" s="33"/>
      <c r="V10" s="33"/>
    </row>
    <row r="11" spans="1:22" s="34" customFormat="1" ht="13.15" customHeight="1" x14ac:dyDescent="0.15">
      <c r="A11" s="33"/>
      <c r="B11" s="33"/>
      <c r="C11" s="33"/>
      <c r="D11" s="33"/>
      <c r="E11" s="33"/>
      <c r="F11" s="33"/>
      <c r="G11" s="33"/>
      <c r="H11" s="33"/>
      <c r="I11" s="33"/>
      <c r="J11" s="33"/>
      <c r="K11" s="33"/>
      <c r="L11" s="2659" t="s">
        <v>48</v>
      </c>
      <c r="M11" s="2659"/>
      <c r="N11" s="2659"/>
      <c r="O11" s="2659"/>
      <c r="P11" s="33"/>
      <c r="Q11" s="33"/>
      <c r="R11" s="33"/>
      <c r="S11" s="33"/>
      <c r="T11" s="33"/>
      <c r="U11" s="33"/>
      <c r="V11" s="33"/>
    </row>
    <row r="12" spans="1:22" s="34" customFormat="1" ht="13.15" customHeight="1" x14ac:dyDescent="0.15">
      <c r="A12" s="33"/>
      <c r="B12" s="33"/>
      <c r="C12" s="33"/>
      <c r="D12" s="33"/>
      <c r="E12" s="33"/>
      <c r="F12" s="33"/>
      <c r="G12" s="33"/>
      <c r="H12" s="33"/>
      <c r="I12" s="33"/>
      <c r="J12" s="33"/>
      <c r="K12" s="33"/>
      <c r="L12" s="33"/>
      <c r="M12" s="33"/>
      <c r="N12" s="33"/>
      <c r="O12" s="33"/>
      <c r="P12" s="33"/>
      <c r="Q12" s="33"/>
      <c r="R12" s="33"/>
      <c r="S12" s="33"/>
      <c r="T12" s="33"/>
      <c r="U12" s="33"/>
      <c r="V12" s="33"/>
    </row>
    <row r="13" spans="1:22" s="34" customFormat="1" ht="13.15" customHeight="1" x14ac:dyDescent="0.15">
      <c r="A13" s="33"/>
      <c r="B13" s="2659" t="s">
        <v>49</v>
      </c>
      <c r="C13" s="2659"/>
      <c r="D13" s="2659"/>
      <c r="E13" s="2659"/>
      <c r="F13" s="2659"/>
      <c r="G13" s="2659"/>
      <c r="H13" s="2659"/>
      <c r="I13" s="2659"/>
      <c r="J13" s="2659"/>
      <c r="K13" s="2659"/>
      <c r="L13" s="2659"/>
      <c r="M13" s="2659"/>
      <c r="N13" s="2659"/>
      <c r="O13" s="2659"/>
      <c r="P13" s="2659"/>
      <c r="Q13" s="2659"/>
      <c r="R13" s="2659"/>
      <c r="S13" s="2659"/>
      <c r="T13" s="2659"/>
      <c r="U13" s="2659"/>
      <c r="V13" s="2659"/>
    </row>
    <row r="14" spans="1:22" s="34" customFormat="1" x14ac:dyDescent="0.15">
      <c r="A14" s="23"/>
      <c r="B14" s="23"/>
      <c r="C14" s="23"/>
      <c r="D14" s="23"/>
      <c r="E14" s="23"/>
      <c r="F14" s="23"/>
      <c r="G14" s="23"/>
      <c r="H14" s="23"/>
      <c r="I14" s="23"/>
      <c r="J14" s="23"/>
      <c r="K14" s="23"/>
      <c r="L14" s="23"/>
      <c r="M14" s="23"/>
      <c r="N14" s="23"/>
      <c r="O14" s="23"/>
      <c r="P14" s="23"/>
      <c r="Q14" s="23"/>
      <c r="R14" s="23"/>
      <c r="S14" s="23"/>
      <c r="T14" s="23"/>
      <c r="U14" s="23"/>
      <c r="V14" s="23"/>
    </row>
    <row r="15" spans="1:22" ht="18" customHeight="1" x14ac:dyDescent="0.15">
      <c r="E15" s="36" t="s">
        <v>50</v>
      </c>
      <c r="F15" s="37"/>
      <c r="G15" s="37"/>
      <c r="H15" s="37"/>
      <c r="I15" s="37"/>
      <c r="J15" s="37"/>
      <c r="K15" s="37"/>
      <c r="L15" s="37"/>
      <c r="M15" s="37"/>
      <c r="N15" s="37"/>
      <c r="O15" s="37"/>
      <c r="P15" s="37"/>
      <c r="Q15" s="37"/>
      <c r="R15" s="37"/>
      <c r="S15" s="37"/>
      <c r="T15" s="37"/>
      <c r="U15" s="37"/>
      <c r="V15" s="37"/>
    </row>
    <row r="16" spans="1:22" ht="18" customHeight="1" x14ac:dyDescent="0.15">
      <c r="A16" s="38">
        <v>1</v>
      </c>
      <c r="B16" s="2661" t="s">
        <v>51</v>
      </c>
      <c r="C16" s="2661"/>
      <c r="D16" s="2661"/>
      <c r="E16" s="2661"/>
      <c r="F16" s="2661"/>
      <c r="G16" s="2661"/>
      <c r="H16" s="2661"/>
      <c r="I16" s="2661"/>
      <c r="J16" s="2661"/>
      <c r="K16" s="2661"/>
      <c r="L16" s="2661"/>
      <c r="M16" s="2661"/>
      <c r="N16" s="2661"/>
      <c r="O16" s="2661"/>
      <c r="P16" s="2661"/>
      <c r="Q16" s="2661"/>
      <c r="R16" s="2661"/>
      <c r="S16" s="2661"/>
      <c r="T16" s="2661"/>
      <c r="U16" s="2661"/>
      <c r="V16" s="2662"/>
    </row>
    <row r="17" spans="1:22" ht="18" customHeight="1" x14ac:dyDescent="0.15">
      <c r="A17" s="39"/>
      <c r="B17" s="2672" t="s">
        <v>52</v>
      </c>
      <c r="C17" s="2672"/>
      <c r="D17" s="2672"/>
      <c r="E17" s="2672"/>
      <c r="F17" s="2672"/>
      <c r="G17" s="2672"/>
      <c r="H17" s="2672"/>
      <c r="I17" s="2672"/>
      <c r="J17" s="2672"/>
      <c r="K17" s="2672"/>
      <c r="L17" s="2672"/>
      <c r="M17" s="2672"/>
      <c r="N17" s="2672"/>
      <c r="O17" s="2672"/>
      <c r="P17" s="2672"/>
      <c r="Q17" s="2672"/>
      <c r="R17" s="2672"/>
      <c r="S17" s="2672"/>
      <c r="T17" s="2672"/>
      <c r="U17" s="2672"/>
      <c r="V17" s="2672"/>
    </row>
    <row r="18" spans="1:22" ht="18" customHeight="1" x14ac:dyDescent="0.15">
      <c r="A18" s="40"/>
      <c r="B18" s="2672" t="s">
        <v>53</v>
      </c>
      <c r="C18" s="2672"/>
      <c r="D18" s="2672"/>
      <c r="E18" s="2672"/>
      <c r="F18" s="2672"/>
      <c r="G18" s="2672"/>
      <c r="H18" s="2672"/>
      <c r="I18" s="2672"/>
      <c r="J18" s="2672"/>
      <c r="K18" s="2672"/>
      <c r="L18" s="2672"/>
      <c r="M18" s="2672"/>
      <c r="N18" s="2672"/>
      <c r="O18" s="2672"/>
      <c r="P18" s="2672"/>
      <c r="Q18" s="2672"/>
      <c r="R18" s="2672"/>
      <c r="S18" s="2672"/>
      <c r="T18" s="2672"/>
      <c r="U18" s="2672"/>
      <c r="V18" s="2672"/>
    </row>
    <row r="19" spans="1:22" ht="18" customHeight="1" x14ac:dyDescent="0.15">
      <c r="A19" s="2712" t="s">
        <v>54</v>
      </c>
      <c r="B19" s="2673" t="s">
        <v>5</v>
      </c>
      <c r="C19" s="2674"/>
      <c r="D19" s="2675"/>
      <c r="E19" s="2676"/>
      <c r="F19" s="2676"/>
      <c r="G19" s="2676"/>
      <c r="H19" s="2676"/>
      <c r="I19" s="2676"/>
      <c r="J19" s="2676"/>
      <c r="K19" s="2676"/>
      <c r="L19" s="2676"/>
      <c r="M19" s="2676"/>
      <c r="N19" s="2676"/>
      <c r="O19" s="2676"/>
      <c r="P19" s="2676"/>
      <c r="Q19" s="2676"/>
      <c r="R19" s="2676"/>
      <c r="S19" s="2676"/>
      <c r="T19" s="2676"/>
      <c r="U19" s="2676"/>
      <c r="V19" s="2677"/>
    </row>
    <row r="20" spans="1:22" ht="18" customHeight="1" x14ac:dyDescent="0.15">
      <c r="A20" s="2713"/>
      <c r="B20" s="2678" t="s">
        <v>55</v>
      </c>
      <c r="C20" s="2679"/>
      <c r="D20" s="2678"/>
      <c r="E20" s="2680"/>
      <c r="F20" s="2680"/>
      <c r="G20" s="2680"/>
      <c r="H20" s="2680"/>
      <c r="I20" s="2680"/>
      <c r="J20" s="2680"/>
      <c r="K20" s="2680"/>
      <c r="L20" s="2680"/>
      <c r="M20" s="2680"/>
      <c r="N20" s="2680"/>
      <c r="O20" s="2680"/>
      <c r="P20" s="2680"/>
      <c r="Q20" s="2680"/>
      <c r="R20" s="2680"/>
      <c r="S20" s="2680"/>
      <c r="T20" s="2680"/>
      <c r="U20" s="2680"/>
      <c r="V20" s="2679"/>
    </row>
    <row r="21" spans="1:22" ht="18" customHeight="1" x14ac:dyDescent="0.15">
      <c r="A21" s="2713"/>
      <c r="B21" s="2681" t="s">
        <v>56</v>
      </c>
      <c r="C21" s="2674"/>
      <c r="D21" s="2684" t="s">
        <v>57</v>
      </c>
      <c r="E21" s="2684"/>
      <c r="F21" s="2684"/>
      <c r="G21" s="2684"/>
      <c r="H21" s="2684"/>
      <c r="I21" s="2684"/>
      <c r="J21" s="2684"/>
      <c r="K21" s="2684"/>
      <c r="L21" s="2684"/>
      <c r="M21" s="2684"/>
      <c r="N21" s="2684"/>
      <c r="O21" s="2684"/>
      <c r="P21" s="2684"/>
      <c r="Q21" s="2684"/>
      <c r="R21" s="2684"/>
      <c r="S21" s="2684"/>
      <c r="T21" s="2684"/>
      <c r="U21" s="2684"/>
      <c r="V21" s="2685"/>
    </row>
    <row r="22" spans="1:22" ht="18" customHeight="1" x14ac:dyDescent="0.15">
      <c r="A22" s="2713"/>
      <c r="B22" s="2682"/>
      <c r="C22" s="2683"/>
      <c r="D22" s="2686"/>
      <c r="E22" s="2686"/>
      <c r="F22" s="28" t="s">
        <v>58</v>
      </c>
      <c r="G22" s="28" t="s">
        <v>59</v>
      </c>
      <c r="H22" s="41"/>
      <c r="I22" s="41"/>
      <c r="J22" s="41"/>
      <c r="K22" s="41"/>
      <c r="L22" s="41"/>
      <c r="M22" s="41"/>
      <c r="N22" s="28" t="s">
        <v>60</v>
      </c>
      <c r="O22" s="28" t="s">
        <v>61</v>
      </c>
      <c r="P22" s="41"/>
      <c r="Q22" s="41"/>
      <c r="R22" s="41"/>
      <c r="S22" s="41"/>
      <c r="T22" s="41"/>
      <c r="U22" s="41"/>
      <c r="V22" s="42"/>
    </row>
    <row r="23" spans="1:22" ht="18" customHeight="1" x14ac:dyDescent="0.15">
      <c r="A23" s="2713"/>
      <c r="B23" s="2682"/>
      <c r="C23" s="2683"/>
      <c r="D23" s="2687"/>
      <c r="E23" s="2687"/>
      <c r="F23" s="43" t="s">
        <v>62</v>
      </c>
      <c r="G23" s="43" t="s">
        <v>3</v>
      </c>
      <c r="H23" s="44"/>
      <c r="I23" s="44"/>
      <c r="J23" s="44"/>
      <c r="K23" s="44"/>
      <c r="L23" s="44"/>
      <c r="M23" s="44"/>
      <c r="N23" s="43" t="s">
        <v>63</v>
      </c>
      <c r="O23" s="43" t="s">
        <v>64</v>
      </c>
      <c r="P23" s="44"/>
      <c r="Q23" s="44"/>
      <c r="R23" s="44"/>
      <c r="S23" s="44"/>
      <c r="T23" s="44"/>
      <c r="U23" s="44"/>
      <c r="V23" s="45"/>
    </row>
    <row r="24" spans="1:22" ht="18" customHeight="1" x14ac:dyDescent="0.15">
      <c r="A24" s="2713"/>
      <c r="B24" s="2678"/>
      <c r="C24" s="2679"/>
      <c r="D24" s="2688" t="s">
        <v>65</v>
      </c>
      <c r="E24" s="2688"/>
      <c r="F24" s="2680"/>
      <c r="G24" s="2680"/>
      <c r="H24" s="2680"/>
      <c r="I24" s="2680"/>
      <c r="J24" s="2680"/>
      <c r="K24" s="2680"/>
      <c r="L24" s="2680"/>
      <c r="M24" s="2680"/>
      <c r="N24" s="2680"/>
      <c r="O24" s="2680"/>
      <c r="P24" s="2680"/>
      <c r="Q24" s="2680"/>
      <c r="R24" s="2680"/>
      <c r="S24" s="2680"/>
      <c r="T24" s="2680"/>
      <c r="U24" s="2680"/>
      <c r="V24" s="2679"/>
    </row>
    <row r="25" spans="1:22" ht="18" customHeight="1" x14ac:dyDescent="0.15">
      <c r="A25" s="2713"/>
      <c r="B25" s="2690" t="s">
        <v>66</v>
      </c>
      <c r="C25" s="2690"/>
      <c r="D25" s="2690" t="s">
        <v>67</v>
      </c>
      <c r="E25" s="2690"/>
      <c r="F25" s="2690"/>
      <c r="G25" s="2690"/>
      <c r="H25" s="2690"/>
      <c r="I25" s="2690"/>
      <c r="J25" s="2690"/>
      <c r="K25" s="2690"/>
      <c r="L25" s="2690" t="s">
        <v>68</v>
      </c>
      <c r="M25" s="2690"/>
      <c r="N25" s="2690"/>
      <c r="O25" s="2690"/>
      <c r="P25" s="2690"/>
      <c r="Q25" s="2690"/>
      <c r="R25" s="2690"/>
      <c r="S25" s="2690"/>
      <c r="T25" s="2690"/>
      <c r="U25" s="2690"/>
      <c r="V25" s="2690"/>
    </row>
    <row r="26" spans="1:22" ht="18" customHeight="1" x14ac:dyDescent="0.15">
      <c r="A26" s="2713"/>
      <c r="B26" s="2690" t="s">
        <v>69</v>
      </c>
      <c r="C26" s="2690"/>
      <c r="D26" s="2672"/>
      <c r="E26" s="2672"/>
      <c r="F26" s="2672"/>
      <c r="G26" s="2672"/>
      <c r="H26" s="2672"/>
      <c r="I26" s="2672"/>
      <c r="J26" s="2672"/>
      <c r="K26" s="2672"/>
      <c r="L26" s="2672"/>
      <c r="M26" s="2672"/>
      <c r="N26" s="2672"/>
      <c r="O26" s="2672"/>
      <c r="P26" s="2672"/>
      <c r="Q26" s="2672"/>
      <c r="R26" s="2672"/>
      <c r="S26" s="2672"/>
      <c r="T26" s="2672"/>
      <c r="U26" s="2672"/>
      <c r="V26" s="2672"/>
    </row>
    <row r="27" spans="1:22" ht="18" customHeight="1" x14ac:dyDescent="0.15">
      <c r="A27" s="2713"/>
      <c r="B27" s="2689" t="s">
        <v>70</v>
      </c>
      <c r="C27" s="2690"/>
      <c r="D27" s="2691" t="s">
        <v>71</v>
      </c>
      <c r="E27" s="2690"/>
      <c r="F27" s="2689" t="s">
        <v>72</v>
      </c>
      <c r="G27" s="2690"/>
      <c r="H27" s="2690"/>
      <c r="I27" s="2692"/>
      <c r="J27" s="2692"/>
      <c r="K27" s="2692"/>
      <c r="L27" s="2692"/>
      <c r="M27" s="2692"/>
      <c r="N27" s="2690" t="s">
        <v>73</v>
      </c>
      <c r="O27" s="2690"/>
      <c r="P27" s="2690"/>
      <c r="Q27" s="2690" t="s">
        <v>74</v>
      </c>
      <c r="R27" s="2690"/>
      <c r="S27" s="2690"/>
      <c r="T27" s="2690"/>
      <c r="U27" s="2690"/>
      <c r="V27" s="2690"/>
    </row>
    <row r="28" spans="1:22" ht="18" customHeight="1" x14ac:dyDescent="0.15">
      <c r="A28" s="2713"/>
      <c r="B28" s="2690"/>
      <c r="C28" s="2690"/>
      <c r="D28" s="2691"/>
      <c r="E28" s="2690"/>
      <c r="F28" s="2690"/>
      <c r="G28" s="2690"/>
      <c r="H28" s="2690"/>
      <c r="I28" s="2693"/>
      <c r="J28" s="2693"/>
      <c r="K28" s="2693"/>
      <c r="L28" s="2693"/>
      <c r="M28" s="2693"/>
      <c r="N28" s="2690"/>
      <c r="O28" s="2690"/>
      <c r="P28" s="2690"/>
      <c r="Q28" s="2690"/>
      <c r="R28" s="2690"/>
      <c r="S28" s="2690"/>
      <c r="T28" s="2690"/>
      <c r="U28" s="2690"/>
      <c r="V28" s="2690"/>
    </row>
    <row r="29" spans="1:22" ht="18" customHeight="1" x14ac:dyDescent="0.15">
      <c r="A29" s="2713"/>
      <c r="B29" s="2681" t="s">
        <v>75</v>
      </c>
      <c r="C29" s="2694"/>
      <c r="D29" s="2684" t="s">
        <v>57</v>
      </c>
      <c r="E29" s="2684"/>
      <c r="F29" s="2684"/>
      <c r="G29" s="2684"/>
      <c r="H29" s="2684"/>
      <c r="I29" s="2684"/>
      <c r="J29" s="2684"/>
      <c r="K29" s="2684"/>
      <c r="L29" s="2684"/>
      <c r="M29" s="2684"/>
      <c r="N29" s="2684"/>
      <c r="O29" s="2684"/>
      <c r="P29" s="2684"/>
      <c r="Q29" s="2684"/>
      <c r="R29" s="2684"/>
      <c r="S29" s="2684"/>
      <c r="T29" s="2684"/>
      <c r="U29" s="2684"/>
      <c r="V29" s="2685"/>
    </row>
    <row r="30" spans="1:22" ht="18" customHeight="1" x14ac:dyDescent="0.15">
      <c r="A30" s="2713"/>
      <c r="B30" s="2695"/>
      <c r="C30" s="2696"/>
      <c r="D30" s="2682"/>
      <c r="E30" s="2686"/>
      <c r="F30" s="28" t="s">
        <v>58</v>
      </c>
      <c r="G30" s="28" t="s">
        <v>59</v>
      </c>
      <c r="H30" s="41"/>
      <c r="I30" s="41"/>
      <c r="J30" s="41"/>
      <c r="K30" s="41"/>
      <c r="L30" s="41"/>
      <c r="M30" s="41"/>
      <c r="N30" s="28" t="s">
        <v>60</v>
      </c>
      <c r="O30" s="28" t="s">
        <v>61</v>
      </c>
      <c r="P30" s="41"/>
      <c r="Q30" s="41"/>
      <c r="R30" s="41"/>
      <c r="S30" s="41"/>
      <c r="T30" s="41"/>
      <c r="U30" s="41"/>
      <c r="V30" s="42"/>
    </row>
    <row r="31" spans="1:22" ht="18" customHeight="1" x14ac:dyDescent="0.15">
      <c r="A31" s="2713"/>
      <c r="B31" s="2695"/>
      <c r="C31" s="2696"/>
      <c r="D31" s="2699"/>
      <c r="E31" s="2687"/>
      <c r="F31" s="43" t="s">
        <v>62</v>
      </c>
      <c r="G31" s="43" t="s">
        <v>3</v>
      </c>
      <c r="H31" s="44"/>
      <c r="I31" s="44"/>
      <c r="J31" s="44"/>
      <c r="K31" s="44"/>
      <c r="L31" s="44"/>
      <c r="M31" s="44"/>
      <c r="N31" s="43" t="s">
        <v>63</v>
      </c>
      <c r="O31" s="43" t="s">
        <v>64</v>
      </c>
      <c r="P31" s="44"/>
      <c r="Q31" s="44"/>
      <c r="R31" s="44"/>
      <c r="S31" s="44"/>
      <c r="T31" s="44"/>
      <c r="U31" s="44"/>
      <c r="V31" s="45"/>
    </row>
    <row r="32" spans="1:22" ht="18" customHeight="1" x14ac:dyDescent="0.15">
      <c r="A32" s="2714"/>
      <c r="B32" s="2697"/>
      <c r="C32" s="2698"/>
      <c r="D32" s="2688" t="s">
        <v>65</v>
      </c>
      <c r="E32" s="2688"/>
      <c r="F32" s="2680"/>
      <c r="G32" s="2680"/>
      <c r="H32" s="2680"/>
      <c r="I32" s="2680"/>
      <c r="J32" s="2680"/>
      <c r="K32" s="2680"/>
      <c r="L32" s="2680"/>
      <c r="M32" s="2680"/>
      <c r="N32" s="2680"/>
      <c r="O32" s="2680"/>
      <c r="P32" s="2680"/>
      <c r="Q32" s="2680"/>
      <c r="R32" s="2680"/>
      <c r="S32" s="2680"/>
      <c r="T32" s="2680"/>
      <c r="U32" s="2680"/>
      <c r="V32" s="2679"/>
    </row>
    <row r="33" spans="1:22" x14ac:dyDescent="0.15">
      <c r="A33" s="2700" t="s">
        <v>76</v>
      </c>
      <c r="B33" s="2684"/>
      <c r="C33" s="2685"/>
      <c r="D33" s="2666" t="s">
        <v>77</v>
      </c>
      <c r="E33" s="2668"/>
      <c r="F33" s="2706" t="s">
        <v>78</v>
      </c>
      <c r="G33" s="2706"/>
      <c r="H33" s="2706"/>
      <c r="I33" s="2706"/>
      <c r="J33" s="2706"/>
      <c r="K33" s="2707" t="s">
        <v>79</v>
      </c>
      <c r="L33" s="2708"/>
      <c r="M33" s="2708"/>
      <c r="N33" s="2708"/>
      <c r="O33" s="2709"/>
      <c r="P33" s="2706" t="s">
        <v>80</v>
      </c>
      <c r="Q33" s="2706"/>
      <c r="R33" s="2706"/>
      <c r="S33" s="2706"/>
      <c r="T33" s="2706"/>
      <c r="U33" s="2706"/>
      <c r="V33" s="2674"/>
    </row>
    <row r="34" spans="1:22" x14ac:dyDescent="0.15">
      <c r="A34" s="2701"/>
      <c r="B34" s="2702"/>
      <c r="C34" s="2703"/>
      <c r="D34" s="2710"/>
      <c r="E34" s="2711"/>
      <c r="F34" s="2717"/>
      <c r="G34" s="2718"/>
      <c r="H34" s="2718"/>
      <c r="I34" s="2718"/>
      <c r="J34" s="2719"/>
      <c r="K34" s="2724" t="s">
        <v>81</v>
      </c>
      <c r="L34" s="2724"/>
      <c r="M34" s="2724"/>
      <c r="N34" s="2724"/>
      <c r="O34" s="2725"/>
      <c r="P34" s="2680"/>
      <c r="Q34" s="2680"/>
      <c r="R34" s="2680"/>
      <c r="S34" s="2680"/>
      <c r="T34" s="2680"/>
      <c r="U34" s="2680"/>
      <c r="V34" s="2679"/>
    </row>
    <row r="35" spans="1:22" ht="18" customHeight="1" x14ac:dyDescent="0.15">
      <c r="A35" s="2701"/>
      <c r="B35" s="2702"/>
      <c r="C35" s="2703"/>
      <c r="D35" s="2710"/>
      <c r="E35" s="2711"/>
      <c r="F35" s="2710"/>
      <c r="G35" s="2720"/>
      <c r="H35" s="2720"/>
      <c r="I35" s="2720"/>
      <c r="J35" s="2711"/>
      <c r="K35" s="2673"/>
      <c r="L35" s="2706"/>
      <c r="M35" s="2706"/>
      <c r="N35" s="2706"/>
      <c r="O35" s="2674"/>
      <c r="P35" s="2686"/>
      <c r="Q35" s="2686"/>
      <c r="R35" s="2686"/>
      <c r="S35" s="2686"/>
      <c r="T35" s="2686"/>
      <c r="U35" s="2686"/>
      <c r="V35" s="2683"/>
    </row>
    <row r="36" spans="1:22" ht="18" customHeight="1" x14ac:dyDescent="0.15">
      <c r="A36" s="2704"/>
      <c r="B36" s="2688"/>
      <c r="C36" s="2705"/>
      <c r="D36" s="46" t="s">
        <v>82</v>
      </c>
      <c r="E36" s="47" t="s">
        <v>83</v>
      </c>
      <c r="F36" s="2721"/>
      <c r="G36" s="2722"/>
      <c r="H36" s="2722"/>
      <c r="I36" s="2722"/>
      <c r="J36" s="2723"/>
      <c r="K36" s="2678"/>
      <c r="L36" s="2680"/>
      <c r="M36" s="2680"/>
      <c r="N36" s="2680"/>
      <c r="O36" s="2679"/>
      <c r="P36" s="2680"/>
      <c r="Q36" s="2680"/>
      <c r="R36" s="2680"/>
      <c r="S36" s="2680"/>
      <c r="T36" s="2680"/>
      <c r="U36" s="2680"/>
      <c r="V36" s="2679"/>
    </row>
    <row r="37" spans="1:22" ht="18" customHeight="1" x14ac:dyDescent="0.15">
      <c r="A37" s="2700" t="s">
        <v>84</v>
      </c>
      <c r="B37" s="2730"/>
      <c r="C37" s="2731"/>
      <c r="D37" s="2715" t="s">
        <v>85</v>
      </c>
      <c r="E37" s="2690" t="s">
        <v>86</v>
      </c>
      <c r="F37" s="2690"/>
      <c r="G37" s="2690"/>
      <c r="H37" s="2690"/>
      <c r="I37" s="2690"/>
      <c r="J37" s="2690"/>
      <c r="K37" s="2690"/>
      <c r="L37" s="2690"/>
      <c r="M37" s="2690"/>
      <c r="N37" s="2690" t="s">
        <v>73</v>
      </c>
      <c r="O37" s="2690"/>
      <c r="P37" s="2690"/>
      <c r="Q37" s="2690"/>
      <c r="R37" s="2690"/>
      <c r="S37" s="2690"/>
      <c r="T37" s="2690"/>
      <c r="U37" s="2690"/>
      <c r="V37" s="2690"/>
    </row>
    <row r="38" spans="1:22" ht="18" customHeight="1" x14ac:dyDescent="0.15">
      <c r="A38" s="2732"/>
      <c r="B38" s="2733"/>
      <c r="C38" s="2734"/>
      <c r="D38" s="2715"/>
      <c r="E38" s="2690"/>
      <c r="F38" s="2690"/>
      <c r="G38" s="2690"/>
      <c r="H38" s="2690"/>
      <c r="I38" s="2690"/>
      <c r="J38" s="2690"/>
      <c r="K38" s="2690"/>
      <c r="L38" s="2690"/>
      <c r="M38" s="2690"/>
      <c r="N38" s="2690" t="s">
        <v>87</v>
      </c>
      <c r="O38" s="2690"/>
      <c r="P38" s="2690"/>
      <c r="Q38" s="2690"/>
      <c r="R38" s="2690"/>
      <c r="S38" s="2690"/>
      <c r="T38" s="2690"/>
      <c r="U38" s="2690"/>
      <c r="V38" s="2690"/>
    </row>
    <row r="39" spans="1:22" ht="18" customHeight="1" x14ac:dyDescent="0.15">
      <c r="A39" s="2732"/>
      <c r="B39" s="2733"/>
      <c r="C39" s="2734"/>
      <c r="D39" s="2715" t="s">
        <v>88</v>
      </c>
      <c r="E39" s="2716" t="s">
        <v>89</v>
      </c>
      <c r="F39" s="2684"/>
      <c r="G39" s="2684"/>
      <c r="H39" s="2684"/>
      <c r="I39" s="2684"/>
      <c r="J39" s="2684"/>
      <c r="K39" s="2684"/>
      <c r="L39" s="2684"/>
      <c r="M39" s="2684"/>
      <c r="N39" s="2684"/>
      <c r="O39" s="2684"/>
      <c r="P39" s="2684"/>
      <c r="Q39" s="2684"/>
      <c r="R39" s="2684"/>
      <c r="S39" s="2684"/>
      <c r="T39" s="2684"/>
      <c r="U39" s="2684"/>
      <c r="V39" s="2685"/>
    </row>
    <row r="40" spans="1:22" ht="18" customHeight="1" x14ac:dyDescent="0.15">
      <c r="A40" s="2732"/>
      <c r="B40" s="2733"/>
      <c r="C40" s="2734"/>
      <c r="D40" s="2715"/>
      <c r="E40" s="2701"/>
      <c r="F40" s="2702"/>
      <c r="G40" s="2702"/>
      <c r="H40" s="2702"/>
      <c r="I40" s="2702"/>
      <c r="J40" s="2702"/>
      <c r="K40" s="2702"/>
      <c r="L40" s="2702"/>
      <c r="M40" s="2702"/>
      <c r="N40" s="2702"/>
      <c r="O40" s="2702"/>
      <c r="P40" s="2702"/>
      <c r="Q40" s="2702"/>
      <c r="R40" s="2702"/>
      <c r="S40" s="2702"/>
      <c r="T40" s="2702"/>
      <c r="U40" s="2702"/>
      <c r="V40" s="2703"/>
    </row>
    <row r="41" spans="1:22" ht="18" customHeight="1" x14ac:dyDescent="0.15">
      <c r="A41" s="2732"/>
      <c r="B41" s="2733"/>
      <c r="C41" s="2734"/>
      <c r="D41" s="2715" t="s">
        <v>90</v>
      </c>
      <c r="E41" s="2716" t="s">
        <v>91</v>
      </c>
      <c r="F41" s="2684"/>
      <c r="G41" s="2684"/>
      <c r="H41" s="2684"/>
      <c r="I41" s="2684"/>
      <c r="J41" s="2684"/>
      <c r="K41" s="2684"/>
      <c r="L41" s="2684"/>
      <c r="M41" s="2684"/>
      <c r="N41" s="2684"/>
      <c r="O41" s="2684"/>
      <c r="P41" s="2684"/>
      <c r="Q41" s="2684"/>
      <c r="R41" s="2684"/>
      <c r="S41" s="2684"/>
      <c r="T41" s="2684"/>
      <c r="U41" s="2684"/>
      <c r="V41" s="2685"/>
    </row>
    <row r="42" spans="1:22" ht="18" customHeight="1" x14ac:dyDescent="0.15">
      <c r="A42" s="2735"/>
      <c r="B42" s="2736"/>
      <c r="C42" s="2737"/>
      <c r="D42" s="2715"/>
      <c r="E42" s="2704"/>
      <c r="F42" s="2688"/>
      <c r="G42" s="2688"/>
      <c r="H42" s="2688"/>
      <c r="I42" s="2688"/>
      <c r="J42" s="2688"/>
      <c r="K42" s="2688"/>
      <c r="L42" s="2688"/>
      <c r="M42" s="2688"/>
      <c r="N42" s="2688"/>
      <c r="O42" s="2688"/>
      <c r="P42" s="2688"/>
      <c r="Q42" s="2688"/>
      <c r="R42" s="2688"/>
      <c r="S42" s="2688"/>
      <c r="T42" s="2688"/>
      <c r="U42" s="2688"/>
      <c r="V42" s="2705"/>
    </row>
    <row r="43" spans="1:22" ht="18" customHeight="1" x14ac:dyDescent="0.15">
      <c r="A43" s="2691" t="s">
        <v>92</v>
      </c>
      <c r="B43" s="2672" t="s">
        <v>93</v>
      </c>
      <c r="C43" s="2672"/>
      <c r="D43" s="2672"/>
      <c r="E43" s="2672"/>
      <c r="F43" s="2690"/>
      <c r="G43" s="2690"/>
      <c r="H43" s="2690"/>
      <c r="I43" s="2690"/>
      <c r="J43" s="2690"/>
      <c r="K43" s="2690"/>
      <c r="L43" s="2690"/>
      <c r="M43" s="2690"/>
      <c r="N43" s="2690"/>
      <c r="O43" s="2690"/>
      <c r="P43" s="2690"/>
      <c r="Q43" s="2690"/>
      <c r="R43" s="2690"/>
      <c r="S43" s="2690"/>
      <c r="T43" s="2690"/>
      <c r="U43" s="2690"/>
      <c r="V43" s="2690"/>
    </row>
    <row r="44" spans="1:22" ht="18" customHeight="1" x14ac:dyDescent="0.15">
      <c r="A44" s="2691"/>
      <c r="B44" s="2672" t="s">
        <v>94</v>
      </c>
      <c r="C44" s="2672"/>
      <c r="D44" s="2672"/>
      <c r="E44" s="2672"/>
      <c r="F44" s="48"/>
      <c r="G44" s="48"/>
      <c r="H44" s="48"/>
      <c r="I44" s="48"/>
      <c r="J44" s="48"/>
      <c r="K44" s="48"/>
      <c r="L44" s="48"/>
      <c r="M44" s="48"/>
      <c r="N44" s="48"/>
      <c r="O44" s="48"/>
      <c r="P44" s="48"/>
      <c r="Q44" s="48"/>
      <c r="R44" s="48"/>
      <c r="S44" s="48"/>
      <c r="T44" s="48"/>
      <c r="U44" s="48"/>
      <c r="V44" s="48"/>
    </row>
    <row r="45" spans="1:22" ht="18" customHeight="1" x14ac:dyDescent="0.15">
      <c r="A45" s="2691"/>
      <c r="B45" s="2672" t="s">
        <v>95</v>
      </c>
      <c r="C45" s="2672"/>
      <c r="D45" s="2672"/>
      <c r="E45" s="2672"/>
      <c r="F45" s="2690"/>
      <c r="G45" s="2690"/>
      <c r="H45" s="2690"/>
      <c r="I45" s="2690"/>
      <c r="J45" s="2690"/>
      <c r="K45" s="2690"/>
      <c r="L45" s="2690"/>
      <c r="M45" s="2690"/>
      <c r="N45" s="2690"/>
      <c r="O45" s="2690"/>
      <c r="P45" s="2690"/>
      <c r="Q45" s="2690"/>
      <c r="R45" s="2690"/>
      <c r="S45" s="2690"/>
      <c r="T45" s="2690"/>
      <c r="U45" s="2690"/>
      <c r="V45" s="2690"/>
    </row>
    <row r="46" spans="1:22" ht="18" customHeight="1" x14ac:dyDescent="0.15">
      <c r="A46" s="2691"/>
      <c r="B46" s="2672" t="s">
        <v>96</v>
      </c>
      <c r="C46" s="2672"/>
      <c r="D46" s="2672"/>
      <c r="E46" s="2672"/>
      <c r="F46" s="2690"/>
      <c r="G46" s="2690"/>
      <c r="H46" s="2690"/>
      <c r="I46" s="2690"/>
      <c r="J46" s="2690"/>
      <c r="K46" s="2690"/>
      <c r="L46" s="2690"/>
      <c r="M46" s="2690"/>
      <c r="N46" s="2690"/>
      <c r="O46" s="2690"/>
      <c r="P46" s="2690"/>
      <c r="Q46" s="2690"/>
      <c r="R46" s="2690"/>
      <c r="S46" s="2690"/>
      <c r="T46" s="2690"/>
      <c r="U46" s="2690"/>
      <c r="V46" s="2690"/>
    </row>
    <row r="47" spans="1:22" ht="18" customHeight="1" x14ac:dyDescent="0.15">
      <c r="A47" s="2691"/>
      <c r="B47" s="2672" t="s">
        <v>97</v>
      </c>
      <c r="C47" s="2672"/>
      <c r="D47" s="2672"/>
      <c r="E47" s="2672"/>
      <c r="F47" s="2690" t="s">
        <v>98</v>
      </c>
      <c r="G47" s="2690"/>
      <c r="H47" s="2690"/>
      <c r="I47" s="2690"/>
      <c r="J47" s="2690"/>
      <c r="K47" s="2690"/>
      <c r="L47" s="2690"/>
      <c r="M47" s="2690"/>
      <c r="N47" s="2690"/>
      <c r="O47" s="2690"/>
      <c r="P47" s="2690"/>
      <c r="Q47" s="2690"/>
      <c r="R47" s="2690"/>
      <c r="S47" s="2690"/>
      <c r="T47" s="2690"/>
      <c r="U47" s="2690"/>
      <c r="V47" s="2690"/>
    </row>
    <row r="48" spans="1:22" s="51" customFormat="1" ht="18" customHeight="1" x14ac:dyDescent="0.15">
      <c r="A48" s="49" t="s">
        <v>99</v>
      </c>
      <c r="B48" s="49"/>
      <c r="C48" s="49"/>
      <c r="D48" s="49"/>
      <c r="E48" s="49"/>
      <c r="F48" s="50"/>
      <c r="G48" s="50"/>
      <c r="H48" s="50"/>
      <c r="I48" s="50"/>
      <c r="J48" s="50"/>
      <c r="K48" s="50"/>
      <c r="L48" s="50"/>
      <c r="M48" s="50"/>
      <c r="N48" s="50"/>
      <c r="O48" s="50"/>
      <c r="P48" s="50"/>
      <c r="Q48" s="50"/>
      <c r="R48" s="50"/>
      <c r="S48" s="50"/>
      <c r="T48" s="50"/>
      <c r="U48" s="50"/>
      <c r="V48" s="50"/>
    </row>
    <row r="49" spans="1:24" s="51" customFormat="1" ht="27.6" customHeight="1" x14ac:dyDescent="0.15">
      <c r="A49" s="2726" t="s">
        <v>100</v>
      </c>
      <c r="B49" s="2726"/>
      <c r="C49" s="2726"/>
      <c r="D49" s="2726"/>
      <c r="E49" s="2726"/>
      <c r="F49" s="2726"/>
      <c r="G49" s="2726"/>
      <c r="H49" s="2726"/>
      <c r="I49" s="2726"/>
      <c r="J49" s="2726"/>
      <c r="K49" s="2726"/>
      <c r="L49" s="2726"/>
      <c r="M49" s="2726"/>
      <c r="N49" s="2726"/>
      <c r="O49" s="2726"/>
      <c r="P49" s="2726"/>
      <c r="Q49" s="2726"/>
      <c r="R49" s="2726"/>
      <c r="S49" s="2726"/>
      <c r="T49" s="2726"/>
      <c r="U49" s="2726"/>
      <c r="V49" s="2726"/>
    </row>
    <row r="50" spans="1:24" s="51" customFormat="1" ht="34.9" customHeight="1" x14ac:dyDescent="0.15">
      <c r="A50" s="52" t="s">
        <v>101</v>
      </c>
      <c r="B50" s="2727" t="s">
        <v>102</v>
      </c>
      <c r="C50" s="2728"/>
      <c r="D50" s="2728" t="s">
        <v>103</v>
      </c>
      <c r="E50" s="2728"/>
      <c r="F50" s="2728"/>
      <c r="G50" s="2728"/>
      <c r="H50" s="2728" t="s">
        <v>104</v>
      </c>
      <c r="I50" s="2728"/>
      <c r="J50" s="2728"/>
      <c r="K50" s="2728"/>
      <c r="L50" s="2728" t="s">
        <v>105</v>
      </c>
      <c r="M50" s="2728"/>
      <c r="N50" s="2728"/>
      <c r="O50" s="2728"/>
      <c r="P50" s="2728" t="s">
        <v>17</v>
      </c>
      <c r="Q50" s="2728"/>
      <c r="R50" s="2728"/>
      <c r="S50" s="2728"/>
      <c r="T50" s="2728"/>
      <c r="U50" s="2728"/>
      <c r="V50" s="2729"/>
      <c r="W50" s="50"/>
      <c r="X50" s="50"/>
    </row>
    <row r="51" spans="1:24" s="51" customFormat="1" ht="34.9" customHeight="1" x14ac:dyDescent="0.15">
      <c r="A51" s="52">
        <f>ROW()-50</f>
        <v>1</v>
      </c>
      <c r="B51" s="2738"/>
      <c r="C51" s="2738"/>
      <c r="D51" s="2738"/>
      <c r="E51" s="2738"/>
      <c r="F51" s="2738"/>
      <c r="G51" s="2738"/>
      <c r="H51" s="2739"/>
      <c r="I51" s="2739"/>
      <c r="J51" s="2739"/>
      <c r="K51" s="2739"/>
      <c r="L51" s="2738"/>
      <c r="M51" s="2738"/>
      <c r="N51" s="2738"/>
      <c r="O51" s="2738"/>
      <c r="P51" s="2740"/>
      <c r="Q51" s="2740"/>
      <c r="R51" s="2740"/>
      <c r="S51" s="2740"/>
      <c r="T51" s="2740"/>
      <c r="U51" s="2740"/>
      <c r="V51" s="2741"/>
    </row>
    <row r="52" spans="1:24" s="51" customFormat="1" ht="34.9" customHeight="1" x14ac:dyDescent="0.15">
      <c r="A52" s="52">
        <f t="shared" ref="A52:A70" si="0">ROW()-50</f>
        <v>2</v>
      </c>
      <c r="B52" s="2738"/>
      <c r="C52" s="2738"/>
      <c r="D52" s="2738"/>
      <c r="E52" s="2738"/>
      <c r="F52" s="2738"/>
      <c r="G52" s="2738"/>
      <c r="H52" s="2739"/>
      <c r="I52" s="2739"/>
      <c r="J52" s="2739"/>
      <c r="K52" s="2739"/>
      <c r="L52" s="2738"/>
      <c r="M52" s="2738"/>
      <c r="N52" s="2738"/>
      <c r="O52" s="2738"/>
      <c r="P52" s="2740"/>
      <c r="Q52" s="2740"/>
      <c r="R52" s="2740"/>
      <c r="S52" s="2740"/>
      <c r="T52" s="2740"/>
      <c r="U52" s="2740"/>
      <c r="V52" s="2741"/>
    </row>
    <row r="53" spans="1:24" s="51" customFormat="1" ht="34.9" customHeight="1" x14ac:dyDescent="0.15">
      <c r="A53" s="52">
        <f t="shared" si="0"/>
        <v>3</v>
      </c>
      <c r="B53" s="2738"/>
      <c r="C53" s="2738"/>
      <c r="D53" s="2738"/>
      <c r="E53" s="2738"/>
      <c r="F53" s="2738"/>
      <c r="G53" s="2738"/>
      <c r="H53" s="2739"/>
      <c r="I53" s="2739"/>
      <c r="J53" s="2739"/>
      <c r="K53" s="2739"/>
      <c r="L53" s="2738"/>
      <c r="M53" s="2738"/>
      <c r="N53" s="2738"/>
      <c r="O53" s="2738"/>
      <c r="P53" s="2740"/>
      <c r="Q53" s="2740"/>
      <c r="R53" s="2740"/>
      <c r="S53" s="2740"/>
      <c r="T53" s="2740"/>
      <c r="U53" s="2740"/>
      <c r="V53" s="2741"/>
    </row>
    <row r="54" spans="1:24" s="51" customFormat="1" ht="34.9" customHeight="1" x14ac:dyDescent="0.15">
      <c r="A54" s="52">
        <f t="shared" si="0"/>
        <v>4</v>
      </c>
      <c r="B54" s="2738"/>
      <c r="C54" s="2738"/>
      <c r="D54" s="2738"/>
      <c r="E54" s="2738"/>
      <c r="F54" s="2738"/>
      <c r="G54" s="2738"/>
      <c r="H54" s="2739"/>
      <c r="I54" s="2739"/>
      <c r="J54" s="2739"/>
      <c r="K54" s="2739"/>
      <c r="L54" s="2738"/>
      <c r="M54" s="2738"/>
      <c r="N54" s="2738"/>
      <c r="O54" s="2738"/>
      <c r="P54" s="2740"/>
      <c r="Q54" s="2740"/>
      <c r="R54" s="2740"/>
      <c r="S54" s="2740"/>
      <c r="T54" s="2740"/>
      <c r="U54" s="2740"/>
      <c r="V54" s="2741"/>
    </row>
    <row r="55" spans="1:24" s="51" customFormat="1" ht="34.9" customHeight="1" x14ac:dyDescent="0.15">
      <c r="A55" s="52">
        <f t="shared" si="0"/>
        <v>5</v>
      </c>
      <c r="B55" s="2738"/>
      <c r="C55" s="2738"/>
      <c r="D55" s="2738"/>
      <c r="E55" s="2738"/>
      <c r="F55" s="2738"/>
      <c r="G55" s="2738"/>
      <c r="H55" s="2739"/>
      <c r="I55" s="2739"/>
      <c r="J55" s="2739"/>
      <c r="K55" s="2739"/>
      <c r="L55" s="2738"/>
      <c r="M55" s="2738"/>
      <c r="N55" s="2738"/>
      <c r="O55" s="2738"/>
      <c r="P55" s="2740"/>
      <c r="Q55" s="2740"/>
      <c r="R55" s="2740"/>
      <c r="S55" s="2740"/>
      <c r="T55" s="2740"/>
      <c r="U55" s="2740"/>
      <c r="V55" s="2741"/>
    </row>
    <row r="56" spans="1:24" s="51" customFormat="1" ht="34.9" customHeight="1" x14ac:dyDescent="0.15">
      <c r="A56" s="52">
        <f t="shared" si="0"/>
        <v>6</v>
      </c>
      <c r="B56" s="2738"/>
      <c r="C56" s="2738"/>
      <c r="D56" s="2738"/>
      <c r="E56" s="2738"/>
      <c r="F56" s="2738"/>
      <c r="G56" s="2738"/>
      <c r="H56" s="2739"/>
      <c r="I56" s="2739"/>
      <c r="J56" s="2739"/>
      <c r="K56" s="2739"/>
      <c r="L56" s="2738"/>
      <c r="M56" s="2738"/>
      <c r="N56" s="2738"/>
      <c r="O56" s="2738"/>
      <c r="P56" s="2740"/>
      <c r="Q56" s="2740"/>
      <c r="R56" s="2740"/>
      <c r="S56" s="2740"/>
      <c r="T56" s="2740"/>
      <c r="U56" s="2740"/>
      <c r="V56" s="2741"/>
    </row>
    <row r="57" spans="1:24" s="51" customFormat="1" ht="34.9" customHeight="1" x14ac:dyDescent="0.15">
      <c r="A57" s="52">
        <f t="shared" si="0"/>
        <v>7</v>
      </c>
      <c r="B57" s="2738"/>
      <c r="C57" s="2738"/>
      <c r="D57" s="2738"/>
      <c r="E57" s="2738"/>
      <c r="F57" s="2738"/>
      <c r="G57" s="2738"/>
      <c r="H57" s="2739"/>
      <c r="I57" s="2739"/>
      <c r="J57" s="2739"/>
      <c r="K57" s="2739"/>
      <c r="L57" s="2738"/>
      <c r="M57" s="2738"/>
      <c r="N57" s="2738"/>
      <c r="O57" s="2738"/>
      <c r="P57" s="2740"/>
      <c r="Q57" s="2740"/>
      <c r="R57" s="2740"/>
      <c r="S57" s="2740"/>
      <c r="T57" s="2740"/>
      <c r="U57" s="2740"/>
      <c r="V57" s="2741"/>
    </row>
    <row r="58" spans="1:24" s="51" customFormat="1" ht="34.9" customHeight="1" x14ac:dyDescent="0.15">
      <c r="A58" s="52">
        <f t="shared" si="0"/>
        <v>8</v>
      </c>
      <c r="B58" s="2738"/>
      <c r="C58" s="2738"/>
      <c r="D58" s="2738"/>
      <c r="E58" s="2738"/>
      <c r="F58" s="2738"/>
      <c r="G58" s="2738"/>
      <c r="H58" s="2739"/>
      <c r="I58" s="2739"/>
      <c r="J58" s="2739"/>
      <c r="K58" s="2739"/>
      <c r="L58" s="2738"/>
      <c r="M58" s="2738"/>
      <c r="N58" s="2738"/>
      <c r="O58" s="2738"/>
      <c r="P58" s="2740"/>
      <c r="Q58" s="2740"/>
      <c r="R58" s="2740"/>
      <c r="S58" s="2740"/>
      <c r="T58" s="2740"/>
      <c r="U58" s="2740"/>
      <c r="V58" s="2741"/>
    </row>
    <row r="59" spans="1:24" s="51" customFormat="1" ht="34.9" customHeight="1" x14ac:dyDescent="0.15">
      <c r="A59" s="52">
        <f t="shared" si="0"/>
        <v>9</v>
      </c>
      <c r="B59" s="2738"/>
      <c r="C59" s="2738"/>
      <c r="D59" s="2738"/>
      <c r="E59" s="2738"/>
      <c r="F59" s="2738"/>
      <c r="G59" s="2738"/>
      <c r="H59" s="2739"/>
      <c r="I59" s="2739"/>
      <c r="J59" s="2739"/>
      <c r="K59" s="2739"/>
      <c r="L59" s="2738"/>
      <c r="M59" s="2738"/>
      <c r="N59" s="2738"/>
      <c r="O59" s="2738"/>
      <c r="P59" s="2740"/>
      <c r="Q59" s="2740"/>
      <c r="R59" s="2740"/>
      <c r="S59" s="2740"/>
      <c r="T59" s="2740"/>
      <c r="U59" s="2740"/>
      <c r="V59" s="2741"/>
    </row>
    <row r="60" spans="1:24" s="51" customFormat="1" ht="34.9" customHeight="1" x14ac:dyDescent="0.15">
      <c r="A60" s="52">
        <f t="shared" si="0"/>
        <v>10</v>
      </c>
      <c r="B60" s="2738"/>
      <c r="C60" s="2738"/>
      <c r="D60" s="2738"/>
      <c r="E60" s="2738"/>
      <c r="F60" s="2738"/>
      <c r="G60" s="2738"/>
      <c r="H60" s="2739"/>
      <c r="I60" s="2739"/>
      <c r="J60" s="2739"/>
      <c r="K60" s="2739"/>
      <c r="L60" s="2738"/>
      <c r="M60" s="2738"/>
      <c r="N60" s="2738"/>
      <c r="O60" s="2738"/>
      <c r="P60" s="2740"/>
      <c r="Q60" s="2740"/>
      <c r="R60" s="2740"/>
      <c r="S60" s="2740"/>
      <c r="T60" s="2740"/>
      <c r="U60" s="2740"/>
      <c r="V60" s="2741"/>
    </row>
    <row r="61" spans="1:24" s="51" customFormat="1" ht="34.9" customHeight="1" x14ac:dyDescent="0.15">
      <c r="A61" s="52">
        <f t="shared" si="0"/>
        <v>11</v>
      </c>
      <c r="B61" s="2738"/>
      <c r="C61" s="2738"/>
      <c r="D61" s="2738"/>
      <c r="E61" s="2738"/>
      <c r="F61" s="2738"/>
      <c r="G61" s="2738"/>
      <c r="H61" s="2739"/>
      <c r="I61" s="2739"/>
      <c r="J61" s="2739"/>
      <c r="K61" s="2739"/>
      <c r="L61" s="2738"/>
      <c r="M61" s="2738"/>
      <c r="N61" s="2738"/>
      <c r="O61" s="2738"/>
      <c r="P61" s="2740"/>
      <c r="Q61" s="2740"/>
      <c r="R61" s="2740"/>
      <c r="S61" s="2740"/>
      <c r="T61" s="2740"/>
      <c r="U61" s="2740"/>
      <c r="V61" s="2741"/>
    </row>
    <row r="62" spans="1:24" s="51" customFormat="1" ht="34.9" customHeight="1" x14ac:dyDescent="0.15">
      <c r="A62" s="52">
        <f t="shared" si="0"/>
        <v>12</v>
      </c>
      <c r="B62" s="2738"/>
      <c r="C62" s="2738"/>
      <c r="D62" s="2738"/>
      <c r="E62" s="2738"/>
      <c r="F62" s="2738"/>
      <c r="G62" s="2738"/>
      <c r="H62" s="2739"/>
      <c r="I62" s="2739"/>
      <c r="J62" s="2739"/>
      <c r="K62" s="2739"/>
      <c r="L62" s="2738"/>
      <c r="M62" s="2738"/>
      <c r="N62" s="2738"/>
      <c r="O62" s="2738"/>
      <c r="P62" s="2740"/>
      <c r="Q62" s="2740"/>
      <c r="R62" s="2740"/>
      <c r="S62" s="2740"/>
      <c r="T62" s="2740"/>
      <c r="U62" s="2740"/>
      <c r="V62" s="2741"/>
    </row>
    <row r="63" spans="1:24" s="51" customFormat="1" ht="34.9" customHeight="1" x14ac:dyDescent="0.15">
      <c r="A63" s="52">
        <f t="shared" si="0"/>
        <v>13</v>
      </c>
      <c r="B63" s="2738"/>
      <c r="C63" s="2738"/>
      <c r="D63" s="2738"/>
      <c r="E63" s="2738"/>
      <c r="F63" s="2738"/>
      <c r="G63" s="2738"/>
      <c r="H63" s="2739"/>
      <c r="I63" s="2739"/>
      <c r="J63" s="2739"/>
      <c r="K63" s="2739"/>
      <c r="L63" s="2738"/>
      <c r="M63" s="2738"/>
      <c r="N63" s="2738"/>
      <c r="O63" s="2738"/>
      <c r="P63" s="2740"/>
      <c r="Q63" s="2740"/>
      <c r="R63" s="2740"/>
      <c r="S63" s="2740"/>
      <c r="T63" s="2740"/>
      <c r="U63" s="2740"/>
      <c r="V63" s="2741"/>
    </row>
    <row r="64" spans="1:24" s="51" customFormat="1" ht="34.9" customHeight="1" x14ac:dyDescent="0.15">
      <c r="A64" s="52">
        <f t="shared" si="0"/>
        <v>14</v>
      </c>
      <c r="B64" s="2738"/>
      <c r="C64" s="2738"/>
      <c r="D64" s="2738"/>
      <c r="E64" s="2738"/>
      <c r="F64" s="2738"/>
      <c r="G64" s="2738"/>
      <c r="H64" s="2739"/>
      <c r="I64" s="2739"/>
      <c r="J64" s="2739"/>
      <c r="K64" s="2739"/>
      <c r="L64" s="2738"/>
      <c r="M64" s="2738"/>
      <c r="N64" s="2738"/>
      <c r="O64" s="2738"/>
      <c r="P64" s="2740"/>
      <c r="Q64" s="2740"/>
      <c r="R64" s="2740"/>
      <c r="S64" s="2740"/>
      <c r="T64" s="2740"/>
      <c r="U64" s="2740"/>
      <c r="V64" s="2741"/>
    </row>
    <row r="65" spans="1:22" s="51" customFormat="1" ht="34.9" customHeight="1" x14ac:dyDescent="0.15">
      <c r="A65" s="52">
        <f t="shared" si="0"/>
        <v>15</v>
      </c>
      <c r="B65" s="2738"/>
      <c r="C65" s="2738"/>
      <c r="D65" s="2738"/>
      <c r="E65" s="2738"/>
      <c r="F65" s="2738"/>
      <c r="G65" s="2738"/>
      <c r="H65" s="2739"/>
      <c r="I65" s="2739"/>
      <c r="J65" s="2739"/>
      <c r="K65" s="2739"/>
      <c r="L65" s="2738"/>
      <c r="M65" s="2738"/>
      <c r="N65" s="2738"/>
      <c r="O65" s="2738"/>
      <c r="P65" s="2740"/>
      <c r="Q65" s="2740"/>
      <c r="R65" s="2740"/>
      <c r="S65" s="2740"/>
      <c r="T65" s="2740"/>
      <c r="U65" s="2740"/>
      <c r="V65" s="2741"/>
    </row>
    <row r="66" spans="1:22" s="51" customFormat="1" ht="34.9" customHeight="1" x14ac:dyDescent="0.15">
      <c r="A66" s="52">
        <f t="shared" si="0"/>
        <v>16</v>
      </c>
      <c r="B66" s="2738"/>
      <c r="C66" s="2738"/>
      <c r="D66" s="2738"/>
      <c r="E66" s="2738"/>
      <c r="F66" s="2738"/>
      <c r="G66" s="2738"/>
      <c r="H66" s="2739"/>
      <c r="I66" s="2739"/>
      <c r="J66" s="2739"/>
      <c r="K66" s="2739"/>
      <c r="L66" s="2738"/>
      <c r="M66" s="2738"/>
      <c r="N66" s="2738"/>
      <c r="O66" s="2738"/>
      <c r="P66" s="2740"/>
      <c r="Q66" s="2740"/>
      <c r="R66" s="2740"/>
      <c r="S66" s="2740"/>
      <c r="T66" s="2740"/>
      <c r="U66" s="2740"/>
      <c r="V66" s="2741"/>
    </row>
    <row r="67" spans="1:22" s="51" customFormat="1" ht="34.9" customHeight="1" x14ac:dyDescent="0.15">
      <c r="A67" s="52">
        <f t="shared" si="0"/>
        <v>17</v>
      </c>
      <c r="B67" s="2738"/>
      <c r="C67" s="2738"/>
      <c r="D67" s="2738"/>
      <c r="E67" s="2738"/>
      <c r="F67" s="2738"/>
      <c r="G67" s="2738"/>
      <c r="H67" s="2739"/>
      <c r="I67" s="2739"/>
      <c r="J67" s="2739"/>
      <c r="K67" s="2739"/>
      <c r="L67" s="2738"/>
      <c r="M67" s="2738"/>
      <c r="N67" s="2738"/>
      <c r="O67" s="2738"/>
      <c r="P67" s="2740"/>
      <c r="Q67" s="2740"/>
      <c r="R67" s="2740"/>
      <c r="S67" s="2740"/>
      <c r="T67" s="2740"/>
      <c r="U67" s="2740"/>
      <c r="V67" s="2741"/>
    </row>
    <row r="68" spans="1:22" s="51" customFormat="1" ht="34.9" customHeight="1" x14ac:dyDescent="0.15">
      <c r="A68" s="52">
        <f t="shared" si="0"/>
        <v>18</v>
      </c>
      <c r="B68" s="2738"/>
      <c r="C68" s="2738"/>
      <c r="D68" s="2738"/>
      <c r="E68" s="2738"/>
      <c r="F68" s="2738"/>
      <c r="G68" s="2738"/>
      <c r="H68" s="2739"/>
      <c r="I68" s="2739"/>
      <c r="J68" s="2739"/>
      <c r="K68" s="2739"/>
      <c r="L68" s="2738"/>
      <c r="M68" s="2738"/>
      <c r="N68" s="2738"/>
      <c r="O68" s="2738"/>
      <c r="P68" s="2740"/>
      <c r="Q68" s="2740"/>
      <c r="R68" s="2740"/>
      <c r="S68" s="2740"/>
      <c r="T68" s="2740"/>
      <c r="U68" s="2740"/>
      <c r="V68" s="2741"/>
    </row>
    <row r="69" spans="1:22" s="51" customFormat="1" ht="34.9" customHeight="1" x14ac:dyDescent="0.15">
      <c r="A69" s="52">
        <f t="shared" si="0"/>
        <v>19</v>
      </c>
      <c r="B69" s="2738"/>
      <c r="C69" s="2738"/>
      <c r="D69" s="2738"/>
      <c r="E69" s="2738"/>
      <c r="F69" s="2738"/>
      <c r="G69" s="2738"/>
      <c r="H69" s="2739"/>
      <c r="I69" s="2739"/>
      <c r="J69" s="2739"/>
      <c r="K69" s="2739"/>
      <c r="L69" s="2738"/>
      <c r="M69" s="2738"/>
      <c r="N69" s="2738"/>
      <c r="O69" s="2738"/>
      <c r="P69" s="2740"/>
      <c r="Q69" s="2740"/>
      <c r="R69" s="2740"/>
      <c r="S69" s="2740"/>
      <c r="T69" s="2740"/>
      <c r="U69" s="2740"/>
      <c r="V69" s="2741"/>
    </row>
    <row r="70" spans="1:22" s="51" customFormat="1" ht="34.9" customHeight="1" x14ac:dyDescent="0.15">
      <c r="A70" s="52">
        <f t="shared" si="0"/>
        <v>20</v>
      </c>
      <c r="B70" s="2738"/>
      <c r="C70" s="2738"/>
      <c r="D70" s="2738"/>
      <c r="E70" s="2738"/>
      <c r="F70" s="2738"/>
      <c r="G70" s="2738"/>
      <c r="H70" s="2739"/>
      <c r="I70" s="2739"/>
      <c r="J70" s="2739"/>
      <c r="K70" s="2739"/>
      <c r="L70" s="2738"/>
      <c r="M70" s="2738"/>
      <c r="N70" s="2738"/>
      <c r="O70" s="2738"/>
      <c r="P70" s="2740"/>
      <c r="Q70" s="2740"/>
      <c r="R70" s="2740"/>
      <c r="S70" s="2740"/>
      <c r="T70" s="2740"/>
      <c r="U70" s="2740"/>
      <c r="V70" s="2741"/>
    </row>
    <row r="71" spans="1:22" ht="18" customHeight="1" x14ac:dyDescent="0.15">
      <c r="A71" s="28" t="s">
        <v>22</v>
      </c>
      <c r="B71" s="53" t="s">
        <v>106</v>
      </c>
      <c r="C71" s="53"/>
      <c r="D71" s="53"/>
      <c r="E71" s="53"/>
      <c r="F71" s="28"/>
      <c r="G71" s="28"/>
      <c r="H71" s="28"/>
      <c r="I71" s="28"/>
      <c r="J71" s="28"/>
      <c r="K71" s="28"/>
      <c r="L71" s="28"/>
      <c r="M71" s="28"/>
      <c r="N71" s="28"/>
      <c r="O71" s="28"/>
      <c r="P71" s="28"/>
      <c r="Q71" s="28"/>
      <c r="R71" s="28"/>
      <c r="S71" s="28"/>
      <c r="T71" s="28"/>
      <c r="U71" s="28"/>
      <c r="V71" s="28"/>
    </row>
    <row r="72" spans="1:22" ht="18" customHeight="1" x14ac:dyDescent="0.15">
      <c r="A72" s="28"/>
      <c r="B72" s="53" t="s">
        <v>107</v>
      </c>
      <c r="C72" s="53"/>
      <c r="D72" s="53"/>
      <c r="E72" s="53"/>
      <c r="F72" s="28"/>
      <c r="G72" s="28"/>
      <c r="H72" s="28"/>
      <c r="I72" s="28"/>
      <c r="J72" s="28"/>
      <c r="K72" s="28"/>
      <c r="L72" s="28"/>
      <c r="M72" s="28"/>
      <c r="N72" s="28"/>
      <c r="O72" s="28"/>
      <c r="P72" s="28"/>
      <c r="Q72" s="28"/>
      <c r="R72" s="28"/>
      <c r="S72" s="28"/>
      <c r="T72" s="28"/>
      <c r="U72" s="28"/>
      <c r="V72" s="28"/>
    </row>
    <row r="73" spans="1:22" ht="18" customHeight="1" x14ac:dyDescent="0.15">
      <c r="A73" s="54"/>
      <c r="B73" s="53"/>
      <c r="C73" s="53"/>
      <c r="D73" s="53"/>
      <c r="E73" s="53"/>
      <c r="F73" s="28"/>
      <c r="G73" s="28"/>
      <c r="H73" s="28"/>
      <c r="I73" s="28"/>
      <c r="J73" s="28"/>
      <c r="K73" s="28"/>
      <c r="L73" s="28"/>
      <c r="M73" s="28"/>
      <c r="N73" s="28"/>
      <c r="O73" s="28"/>
      <c r="P73" s="28"/>
      <c r="Q73" s="28"/>
      <c r="R73" s="28"/>
      <c r="S73" s="28"/>
      <c r="T73" s="28"/>
      <c r="U73" s="28"/>
      <c r="V73" s="28"/>
    </row>
    <row r="74" spans="1:22" x14ac:dyDescent="0.15">
      <c r="A74" s="23" t="s">
        <v>108</v>
      </c>
    </row>
    <row r="75" spans="1:22" x14ac:dyDescent="0.15">
      <c r="A75" s="2742" t="s">
        <v>109</v>
      </c>
      <c r="B75" s="2743"/>
      <c r="C75" s="2744"/>
    </row>
    <row r="76" spans="1:22" ht="13.15" customHeight="1" x14ac:dyDescent="0.15">
      <c r="A76" s="2745" t="s">
        <v>110</v>
      </c>
      <c r="B76" s="2745"/>
      <c r="C76" s="2745"/>
      <c r="D76" s="2745"/>
      <c r="E76" s="2745"/>
      <c r="F76" s="2745"/>
      <c r="G76" s="2745"/>
      <c r="H76" s="2745"/>
      <c r="I76" s="2745"/>
      <c r="J76" s="2745"/>
      <c r="K76" s="2745"/>
      <c r="L76" s="2745"/>
      <c r="M76" s="2745"/>
      <c r="N76" s="2745"/>
      <c r="O76" s="2745"/>
      <c r="P76" s="2745"/>
      <c r="Q76" s="2745"/>
      <c r="R76" s="2745"/>
      <c r="S76" s="2745"/>
      <c r="T76" s="2745"/>
      <c r="U76" s="2745"/>
      <c r="V76" s="2745"/>
    </row>
    <row r="77" spans="1:22" ht="13.15" customHeight="1" x14ac:dyDescent="0.15">
      <c r="A77" s="2745"/>
      <c r="B77" s="2745"/>
      <c r="C77" s="2745"/>
      <c r="D77" s="2745"/>
      <c r="E77" s="2745"/>
      <c r="F77" s="2745"/>
      <c r="G77" s="2745"/>
      <c r="H77" s="2745"/>
      <c r="I77" s="2745"/>
      <c r="J77" s="2745"/>
      <c r="K77" s="2745"/>
      <c r="L77" s="2745"/>
      <c r="M77" s="2745"/>
      <c r="N77" s="2745"/>
      <c r="O77" s="2745"/>
      <c r="P77" s="2745"/>
      <c r="Q77" s="2745"/>
      <c r="R77" s="2745"/>
      <c r="S77" s="2745"/>
      <c r="T77" s="2745"/>
      <c r="U77" s="2745"/>
      <c r="V77" s="2745"/>
    </row>
    <row r="78" spans="1:22" ht="13.15" customHeight="1" x14ac:dyDescent="0.15">
      <c r="A78" s="24" t="s">
        <v>111</v>
      </c>
    </row>
    <row r="79" spans="1:22" ht="13.15" customHeight="1" x14ac:dyDescent="0.15">
      <c r="A79" s="24" t="s">
        <v>112</v>
      </c>
    </row>
    <row r="80" spans="1:22" ht="51.6" customHeight="1" x14ac:dyDescent="0.15">
      <c r="A80" s="2745" t="s">
        <v>113</v>
      </c>
      <c r="B80" s="2745"/>
      <c r="C80" s="2745"/>
      <c r="D80" s="2745"/>
      <c r="E80" s="2745"/>
      <c r="F80" s="2745"/>
      <c r="G80" s="2745"/>
      <c r="H80" s="2745"/>
      <c r="I80" s="2745"/>
      <c r="J80" s="2745"/>
      <c r="K80" s="2745"/>
      <c r="L80" s="2745"/>
      <c r="M80" s="2745"/>
      <c r="N80" s="2745"/>
      <c r="O80" s="2745"/>
      <c r="P80" s="2745"/>
      <c r="Q80" s="2745"/>
      <c r="R80" s="2745"/>
      <c r="S80" s="2745"/>
      <c r="T80" s="2745"/>
      <c r="U80" s="2745"/>
      <c r="V80" s="2745"/>
    </row>
    <row r="82" spans="1:22" x14ac:dyDescent="0.15">
      <c r="B82" s="24" t="s">
        <v>114</v>
      </c>
    </row>
    <row r="83" spans="1:22" s="56" customFormat="1" ht="20.45" customHeight="1" x14ac:dyDescent="0.15">
      <c r="A83" s="55"/>
      <c r="B83" s="2746" t="s">
        <v>115</v>
      </c>
      <c r="C83" s="2747"/>
      <c r="D83" s="2747"/>
      <c r="E83" s="2747"/>
      <c r="F83" s="2747"/>
      <c r="G83" s="2747"/>
      <c r="H83" s="2747"/>
      <c r="I83" s="2747" t="s">
        <v>116</v>
      </c>
      <c r="J83" s="2747"/>
      <c r="K83" s="2747"/>
      <c r="L83" s="2747"/>
      <c r="M83" s="2747"/>
      <c r="N83" s="2747"/>
      <c r="O83" s="2747"/>
      <c r="P83" s="2747"/>
      <c r="Q83" s="2747"/>
      <c r="R83" s="2747"/>
      <c r="S83" s="2747"/>
      <c r="T83" s="2747"/>
      <c r="U83" s="2748"/>
      <c r="V83" s="55"/>
    </row>
    <row r="84" spans="1:22" s="56" customFormat="1" ht="20.45" customHeight="1" x14ac:dyDescent="0.15">
      <c r="A84" s="55"/>
      <c r="B84" s="2732" t="s">
        <v>117</v>
      </c>
      <c r="C84" s="2733"/>
      <c r="D84" s="2733"/>
      <c r="E84" s="2733"/>
      <c r="F84" s="2733"/>
      <c r="G84" s="2733"/>
      <c r="H84" s="2733"/>
      <c r="I84" s="57"/>
      <c r="J84" s="58"/>
      <c r="K84" s="58"/>
      <c r="L84" s="58"/>
      <c r="M84" s="58"/>
      <c r="N84" s="58"/>
      <c r="O84" s="58"/>
      <c r="P84" s="58"/>
      <c r="Q84" s="58"/>
      <c r="R84" s="58"/>
      <c r="S84" s="58"/>
      <c r="T84" s="58"/>
      <c r="U84" s="59"/>
      <c r="V84" s="55"/>
    </row>
    <row r="85" spans="1:22" s="56" customFormat="1" ht="30" customHeight="1" x14ac:dyDescent="0.15">
      <c r="A85" s="55"/>
      <c r="B85" s="60"/>
      <c r="C85" s="2752" t="s">
        <v>118</v>
      </c>
      <c r="D85" s="2752"/>
      <c r="E85" s="2752"/>
      <c r="F85" s="2752"/>
      <c r="G85" s="2752"/>
      <c r="H85" s="2752"/>
      <c r="I85" s="2752" t="s">
        <v>119</v>
      </c>
      <c r="J85" s="2752"/>
      <c r="K85" s="2752"/>
      <c r="L85" s="2752"/>
      <c r="M85" s="2752"/>
      <c r="N85" s="2752"/>
      <c r="O85" s="2752"/>
      <c r="P85" s="2752"/>
      <c r="Q85" s="2752"/>
      <c r="R85" s="2752"/>
      <c r="S85" s="2752"/>
      <c r="T85" s="2752"/>
      <c r="U85" s="2752"/>
      <c r="V85" s="55"/>
    </row>
    <row r="86" spans="1:22" s="56" customFormat="1" ht="20.45" customHeight="1" x14ac:dyDescent="0.15">
      <c r="A86" s="55"/>
      <c r="B86" s="60"/>
      <c r="C86" s="2755" t="s">
        <v>120</v>
      </c>
      <c r="D86" s="2755"/>
      <c r="E86" s="2755"/>
      <c r="F86" s="2755"/>
      <c r="G86" s="2755"/>
      <c r="H86" s="2755"/>
      <c r="I86" s="2755" t="s">
        <v>121</v>
      </c>
      <c r="J86" s="2755"/>
      <c r="K86" s="2755"/>
      <c r="L86" s="2755"/>
      <c r="M86" s="2755"/>
      <c r="N86" s="2755"/>
      <c r="O86" s="2755"/>
      <c r="P86" s="2755"/>
      <c r="Q86" s="2755"/>
      <c r="R86" s="2755"/>
      <c r="S86" s="2755"/>
      <c r="T86" s="2755"/>
      <c r="U86" s="2755"/>
      <c r="V86" s="55"/>
    </row>
    <row r="87" spans="1:22" s="56" customFormat="1" ht="36" customHeight="1" x14ac:dyDescent="0.15">
      <c r="A87" s="55"/>
      <c r="B87" s="2756" t="s">
        <v>122</v>
      </c>
      <c r="C87" s="2756"/>
      <c r="D87" s="2756"/>
      <c r="E87" s="2756"/>
      <c r="F87" s="2756"/>
      <c r="G87" s="2756"/>
      <c r="H87" s="2756"/>
      <c r="I87" s="2756" t="s">
        <v>123</v>
      </c>
      <c r="J87" s="2756"/>
      <c r="K87" s="2756"/>
      <c r="L87" s="2756"/>
      <c r="M87" s="2756"/>
      <c r="N87" s="2756"/>
      <c r="O87" s="2756"/>
      <c r="P87" s="2756"/>
      <c r="Q87" s="2756"/>
      <c r="R87" s="2756"/>
      <c r="S87" s="2756"/>
      <c r="T87" s="2756"/>
      <c r="U87" s="2756"/>
      <c r="V87" s="55"/>
    </row>
    <row r="88" spans="1:22" s="56" customFormat="1" ht="23.45" customHeight="1" x14ac:dyDescent="0.15">
      <c r="A88" s="55"/>
      <c r="B88" s="2749" t="s">
        <v>124</v>
      </c>
      <c r="C88" s="2750"/>
      <c r="D88" s="2750"/>
      <c r="E88" s="2750"/>
      <c r="F88" s="2750"/>
      <c r="G88" s="2750"/>
      <c r="H88" s="2751"/>
      <c r="I88" s="2752" t="s">
        <v>125</v>
      </c>
      <c r="J88" s="2752"/>
      <c r="K88" s="2752"/>
      <c r="L88" s="2752"/>
      <c r="M88" s="2752"/>
      <c r="N88" s="2752"/>
      <c r="O88" s="2752"/>
      <c r="P88" s="2752"/>
      <c r="Q88" s="2752"/>
      <c r="R88" s="2752"/>
      <c r="S88" s="2752"/>
      <c r="T88" s="2752"/>
      <c r="U88" s="2752"/>
      <c r="V88" s="55"/>
    </row>
    <row r="90" spans="1:22" x14ac:dyDescent="0.15">
      <c r="A90" s="2753" t="s">
        <v>126</v>
      </c>
      <c r="B90" s="2753"/>
      <c r="C90" s="2753"/>
      <c r="D90" s="2753"/>
      <c r="E90" s="2753"/>
      <c r="F90" s="2753"/>
      <c r="G90" s="2753"/>
      <c r="H90" s="2753"/>
      <c r="I90" s="2753"/>
      <c r="J90" s="2753"/>
      <c r="K90" s="2753"/>
      <c r="L90" s="2753"/>
      <c r="M90" s="2753"/>
      <c r="N90" s="2753"/>
    </row>
    <row r="91" spans="1:22" x14ac:dyDescent="0.15">
      <c r="A91" s="2745" t="s">
        <v>127</v>
      </c>
      <c r="B91" s="2745"/>
      <c r="C91" s="2745"/>
      <c r="D91" s="2745"/>
      <c r="E91" s="2745"/>
      <c r="F91" s="2745"/>
      <c r="G91" s="2745"/>
      <c r="H91" s="2745"/>
      <c r="I91" s="2745"/>
      <c r="J91" s="2745"/>
      <c r="K91" s="2745"/>
      <c r="L91" s="2745"/>
      <c r="M91" s="2745"/>
      <c r="N91" s="2745"/>
      <c r="O91" s="2745"/>
      <c r="P91" s="2745"/>
      <c r="Q91" s="2745"/>
      <c r="R91" s="2745"/>
      <c r="S91" s="2745"/>
      <c r="T91" s="2745"/>
      <c r="U91" s="2745"/>
      <c r="V91" s="2745"/>
    </row>
    <row r="92" spans="1:22" x14ac:dyDescent="0.15">
      <c r="A92" s="2745"/>
      <c r="B92" s="2745"/>
      <c r="C92" s="2745"/>
      <c r="D92" s="2745"/>
      <c r="E92" s="2745"/>
      <c r="F92" s="2745"/>
      <c r="G92" s="2745"/>
      <c r="H92" s="2745"/>
      <c r="I92" s="2745"/>
      <c r="J92" s="2745"/>
      <c r="K92" s="2745"/>
      <c r="L92" s="2745"/>
      <c r="M92" s="2745"/>
      <c r="N92" s="2745"/>
      <c r="O92" s="2745"/>
      <c r="P92" s="2745"/>
      <c r="Q92" s="2745"/>
      <c r="R92" s="2745"/>
      <c r="S92" s="2745"/>
      <c r="T92" s="2745"/>
      <c r="U92" s="2745"/>
      <c r="V92" s="2745"/>
    </row>
    <row r="93" spans="1:22" s="61" customFormat="1" ht="26.45" customHeight="1" x14ac:dyDescent="0.15">
      <c r="A93" s="2745" t="s">
        <v>128</v>
      </c>
      <c r="B93" s="2745"/>
      <c r="C93" s="2745"/>
      <c r="D93" s="2745"/>
      <c r="E93" s="2745"/>
      <c r="F93" s="2745"/>
      <c r="G93" s="2745"/>
      <c r="H93" s="2745"/>
      <c r="I93" s="2745"/>
      <c r="J93" s="2745"/>
      <c r="K93" s="2745"/>
      <c r="L93" s="2745"/>
      <c r="M93" s="2745"/>
      <c r="N93" s="2745"/>
      <c r="O93" s="2745"/>
      <c r="P93" s="2745"/>
      <c r="Q93" s="2745"/>
      <c r="R93" s="2745"/>
      <c r="S93" s="2745"/>
      <c r="T93" s="2745"/>
      <c r="U93" s="2745"/>
      <c r="V93" s="2745"/>
    </row>
    <row r="94" spans="1:22" ht="105" customHeight="1" x14ac:dyDescent="0.15">
      <c r="A94" s="2754" t="s">
        <v>129</v>
      </c>
      <c r="B94" s="2754"/>
      <c r="C94" s="2754"/>
      <c r="D94" s="2754"/>
      <c r="E94" s="2754"/>
      <c r="F94" s="2754"/>
      <c r="G94" s="2754"/>
      <c r="H94" s="2754"/>
      <c r="I94" s="2754"/>
      <c r="J94" s="2754"/>
      <c r="K94" s="2754"/>
      <c r="L94" s="2754"/>
      <c r="M94" s="2754"/>
      <c r="N94" s="2754"/>
      <c r="O94" s="2754"/>
      <c r="P94" s="2754"/>
      <c r="Q94" s="2754"/>
      <c r="R94" s="2754"/>
      <c r="S94" s="2754"/>
      <c r="T94" s="2754"/>
      <c r="U94" s="2754"/>
      <c r="V94" s="2754"/>
    </row>
    <row r="95" spans="1:22" ht="7.9" customHeight="1" x14ac:dyDescent="0.15">
      <c r="A95" s="55"/>
      <c r="B95" s="55"/>
      <c r="C95" s="55"/>
      <c r="D95" s="55"/>
      <c r="E95" s="55"/>
      <c r="F95" s="55"/>
      <c r="G95" s="55"/>
      <c r="H95" s="55"/>
      <c r="I95" s="55"/>
      <c r="J95" s="55"/>
      <c r="K95" s="55"/>
      <c r="L95" s="55"/>
      <c r="M95" s="55"/>
      <c r="N95" s="55"/>
      <c r="O95" s="55"/>
      <c r="P95" s="55"/>
      <c r="Q95" s="55"/>
      <c r="R95" s="55"/>
      <c r="S95" s="55"/>
      <c r="T95" s="55"/>
      <c r="U95" s="55"/>
      <c r="V95" s="55"/>
    </row>
    <row r="96" spans="1:22" x14ac:dyDescent="0.15">
      <c r="A96" s="55"/>
      <c r="B96" s="24" t="s">
        <v>130</v>
      </c>
      <c r="C96" s="55"/>
      <c r="D96" s="55"/>
      <c r="E96" s="55"/>
      <c r="F96" s="55"/>
      <c r="G96" s="55"/>
      <c r="H96" s="55"/>
      <c r="I96" s="55"/>
      <c r="J96" s="55"/>
      <c r="K96" s="55"/>
      <c r="L96" s="55"/>
      <c r="M96" s="55"/>
      <c r="N96" s="55"/>
      <c r="O96" s="55"/>
      <c r="P96" s="55"/>
      <c r="Q96" s="55"/>
      <c r="R96" s="55"/>
      <c r="S96" s="55"/>
      <c r="T96" s="55"/>
      <c r="U96" s="55"/>
      <c r="V96" s="55"/>
    </row>
    <row r="97" spans="1:22" x14ac:dyDescent="0.15">
      <c r="A97" s="55"/>
      <c r="B97" s="2689"/>
      <c r="C97" s="2689"/>
      <c r="D97" s="2689"/>
      <c r="E97" s="2689" t="s">
        <v>131</v>
      </c>
      <c r="F97" s="2689"/>
      <c r="G97" s="2689"/>
      <c r="H97" s="2689"/>
      <c r="I97" s="2689"/>
      <c r="J97" s="2689"/>
      <c r="K97" s="2689"/>
      <c r="L97" s="2689"/>
      <c r="M97" s="2689"/>
      <c r="N97" s="2689"/>
      <c r="O97" s="2689"/>
      <c r="P97" s="2689"/>
      <c r="Q97" s="2689"/>
      <c r="R97" s="2689"/>
      <c r="S97" s="2689"/>
      <c r="T97" s="2689"/>
      <c r="U97" s="2689"/>
      <c r="V97" s="55"/>
    </row>
    <row r="98" spans="1:22" x14ac:dyDescent="0.15">
      <c r="A98" s="55"/>
      <c r="B98" s="2689"/>
      <c r="C98" s="2689"/>
      <c r="D98" s="2689"/>
      <c r="E98" s="2689" t="s">
        <v>132</v>
      </c>
      <c r="F98" s="2689"/>
      <c r="G98" s="2689"/>
      <c r="H98" s="2689" t="s">
        <v>133</v>
      </c>
      <c r="I98" s="2689"/>
      <c r="J98" s="2689"/>
      <c r="K98" s="2689"/>
      <c r="L98" s="2689"/>
      <c r="M98" s="2689"/>
      <c r="N98" s="2689"/>
      <c r="O98" s="2689" t="s">
        <v>134</v>
      </c>
      <c r="P98" s="2689"/>
      <c r="Q98" s="2689"/>
      <c r="R98" s="2689"/>
      <c r="S98" s="2689"/>
      <c r="T98" s="2689"/>
      <c r="U98" s="2689"/>
      <c r="V98" s="55"/>
    </row>
    <row r="99" spans="1:22" x14ac:dyDescent="0.15">
      <c r="A99" s="55"/>
      <c r="B99" s="2689" t="s">
        <v>85</v>
      </c>
      <c r="C99" s="2689"/>
      <c r="D99" s="2689"/>
      <c r="E99" s="2689" t="s">
        <v>135</v>
      </c>
      <c r="F99" s="2689"/>
      <c r="G99" s="2689"/>
      <c r="H99" s="2689" t="s">
        <v>135</v>
      </c>
      <c r="I99" s="2689"/>
      <c r="J99" s="2689"/>
      <c r="K99" s="2689"/>
      <c r="L99" s="2689"/>
      <c r="M99" s="2689"/>
      <c r="N99" s="2689"/>
      <c r="O99" s="2689" t="s">
        <v>135</v>
      </c>
      <c r="P99" s="2689"/>
      <c r="Q99" s="2689"/>
      <c r="R99" s="2689"/>
      <c r="S99" s="2689"/>
      <c r="T99" s="2689"/>
      <c r="U99" s="2689"/>
      <c r="V99" s="55"/>
    </row>
    <row r="100" spans="1:22" x14ac:dyDescent="0.15">
      <c r="A100" s="55"/>
      <c r="B100" s="2689" t="s">
        <v>88</v>
      </c>
      <c r="C100" s="2689"/>
      <c r="D100" s="2689"/>
      <c r="E100" s="2689" t="s">
        <v>136</v>
      </c>
      <c r="F100" s="2689"/>
      <c r="G100" s="2689"/>
      <c r="H100" s="2689" t="s">
        <v>135</v>
      </c>
      <c r="I100" s="2689"/>
      <c r="J100" s="2689"/>
      <c r="K100" s="2689"/>
      <c r="L100" s="2689"/>
      <c r="M100" s="2689"/>
      <c r="N100" s="2689"/>
      <c r="O100" s="2689" t="s">
        <v>135</v>
      </c>
      <c r="P100" s="2689"/>
      <c r="Q100" s="2689"/>
      <c r="R100" s="2689"/>
      <c r="S100" s="2689"/>
      <c r="T100" s="2689"/>
      <c r="U100" s="2689"/>
      <c r="V100" s="55"/>
    </row>
    <row r="101" spans="1:22" x14ac:dyDescent="0.15">
      <c r="A101" s="55"/>
      <c r="B101" s="2689" t="s">
        <v>90</v>
      </c>
      <c r="C101" s="2689"/>
      <c r="D101" s="2689"/>
      <c r="E101" s="2689" t="s">
        <v>136</v>
      </c>
      <c r="F101" s="2689"/>
      <c r="G101" s="2689"/>
      <c r="H101" s="2689" t="s">
        <v>136</v>
      </c>
      <c r="I101" s="2689"/>
      <c r="J101" s="2689"/>
      <c r="K101" s="2689"/>
      <c r="L101" s="2689"/>
      <c r="M101" s="2689"/>
      <c r="N101" s="2689"/>
      <c r="O101" s="2689" t="s">
        <v>135</v>
      </c>
      <c r="P101" s="2689"/>
      <c r="Q101" s="2689"/>
      <c r="R101" s="2689"/>
      <c r="S101" s="2689"/>
      <c r="T101" s="2689"/>
      <c r="U101" s="2689"/>
      <c r="V101" s="55"/>
    </row>
    <row r="102" spans="1:22" ht="7.9" customHeight="1" x14ac:dyDescent="0.15">
      <c r="A102" s="55"/>
      <c r="B102" s="55"/>
      <c r="C102" s="55"/>
      <c r="D102" s="55"/>
      <c r="E102" s="55"/>
      <c r="F102" s="55"/>
      <c r="G102" s="55"/>
      <c r="H102" s="55"/>
      <c r="I102" s="55"/>
      <c r="J102" s="55"/>
      <c r="K102" s="55"/>
      <c r="L102" s="55"/>
      <c r="M102" s="55"/>
      <c r="N102" s="55"/>
      <c r="O102" s="55"/>
      <c r="P102" s="55"/>
      <c r="Q102" s="55"/>
      <c r="R102" s="55"/>
      <c r="S102" s="55"/>
      <c r="T102" s="55"/>
      <c r="U102" s="55"/>
      <c r="V102" s="55"/>
    </row>
    <row r="103" spans="1:22" s="61" customFormat="1" ht="26.45" customHeight="1" x14ac:dyDescent="0.15">
      <c r="A103" s="2745" t="s">
        <v>137</v>
      </c>
      <c r="B103" s="2745"/>
      <c r="C103" s="2745"/>
      <c r="D103" s="2745"/>
      <c r="E103" s="2745"/>
      <c r="F103" s="2745"/>
      <c r="G103" s="2745"/>
      <c r="H103" s="2745"/>
      <c r="I103" s="2745"/>
      <c r="J103" s="2745"/>
      <c r="K103" s="2745"/>
      <c r="L103" s="2745"/>
      <c r="M103" s="2745"/>
      <c r="N103" s="2745"/>
      <c r="O103" s="2745"/>
      <c r="P103" s="2745"/>
      <c r="Q103" s="2745"/>
      <c r="R103" s="2745"/>
      <c r="S103" s="2745"/>
      <c r="T103" s="2745"/>
      <c r="U103" s="2745"/>
      <c r="V103" s="2745"/>
    </row>
    <row r="105" spans="1:22" ht="30" customHeight="1" x14ac:dyDescent="0.15">
      <c r="A105" s="2757" t="s">
        <v>138</v>
      </c>
      <c r="B105" s="2758"/>
      <c r="C105" s="2758"/>
      <c r="D105" s="2758"/>
      <c r="E105" s="2758"/>
      <c r="F105" s="2758"/>
      <c r="G105" s="2758"/>
      <c r="H105" s="2758"/>
      <c r="I105" s="2758"/>
      <c r="J105" s="2758"/>
      <c r="K105" s="2758"/>
      <c r="L105" s="2758"/>
      <c r="M105" s="2758"/>
      <c r="N105" s="2758"/>
      <c r="O105" s="2758"/>
      <c r="P105" s="2758"/>
      <c r="Q105" s="2758"/>
      <c r="R105" s="2758"/>
      <c r="S105" s="2758"/>
      <c r="T105" s="2758"/>
      <c r="U105" s="2758"/>
      <c r="V105" s="2759"/>
    </row>
    <row r="106" spans="1:22" ht="13.15" customHeight="1" x14ac:dyDescent="0.15">
      <c r="A106" s="2730" t="s">
        <v>139</v>
      </c>
      <c r="B106" s="2730"/>
      <c r="C106" s="2730"/>
      <c r="D106" s="2730"/>
      <c r="E106" s="2730"/>
      <c r="F106" s="2730"/>
      <c r="G106" s="2730"/>
      <c r="H106" s="2730"/>
      <c r="I106" s="2730"/>
      <c r="J106" s="2730"/>
      <c r="K106" s="2730"/>
      <c r="L106" s="2730"/>
      <c r="M106" s="2730"/>
      <c r="N106" s="2730"/>
      <c r="O106" s="2730"/>
      <c r="P106" s="2730"/>
      <c r="Q106" s="2730"/>
      <c r="R106" s="2730"/>
      <c r="S106" s="2730"/>
      <c r="T106" s="2730"/>
      <c r="U106" s="2730"/>
      <c r="V106" s="2730"/>
    </row>
    <row r="107" spans="1:22" ht="13.15" customHeight="1" x14ac:dyDescent="0.15">
      <c r="A107" s="2745"/>
      <c r="B107" s="2745"/>
      <c r="C107" s="2745"/>
      <c r="D107" s="2745"/>
      <c r="E107" s="2745"/>
      <c r="F107" s="2745"/>
      <c r="G107" s="2745"/>
      <c r="H107" s="2745"/>
      <c r="I107" s="2745"/>
      <c r="J107" s="2745"/>
      <c r="K107" s="2745"/>
      <c r="L107" s="2745"/>
      <c r="M107" s="2745"/>
      <c r="N107" s="2745"/>
      <c r="O107" s="2745"/>
      <c r="P107" s="2745"/>
      <c r="Q107" s="2745"/>
      <c r="R107" s="2745"/>
      <c r="S107" s="2745"/>
      <c r="T107" s="2745"/>
      <c r="U107" s="2745"/>
      <c r="V107" s="2745"/>
    </row>
    <row r="108" spans="1:22" ht="13.15" customHeight="1" x14ac:dyDescent="0.15">
      <c r="A108" s="2745" t="s">
        <v>140</v>
      </c>
      <c r="B108" s="2745"/>
      <c r="C108" s="2745"/>
      <c r="D108" s="2745"/>
      <c r="E108" s="2745"/>
      <c r="F108" s="2745"/>
      <c r="G108" s="2745"/>
      <c r="H108" s="2745"/>
      <c r="I108" s="2745"/>
      <c r="J108" s="2745"/>
      <c r="K108" s="2745"/>
      <c r="L108" s="2745"/>
      <c r="M108" s="2745"/>
      <c r="N108" s="2745"/>
      <c r="O108" s="2745"/>
      <c r="P108" s="2745"/>
      <c r="Q108" s="2745"/>
      <c r="R108" s="2745"/>
      <c r="S108" s="2745"/>
      <c r="T108" s="2745"/>
      <c r="U108" s="2745"/>
      <c r="V108" s="2745"/>
    </row>
    <row r="109" spans="1:22" ht="13.15" customHeight="1" x14ac:dyDescent="0.15">
      <c r="A109" s="2745"/>
      <c r="B109" s="2745"/>
      <c r="C109" s="2745"/>
      <c r="D109" s="2745"/>
      <c r="E109" s="2745"/>
      <c r="F109" s="2745"/>
      <c r="G109" s="2745"/>
      <c r="H109" s="2745"/>
      <c r="I109" s="2745"/>
      <c r="J109" s="2745"/>
      <c r="K109" s="2745"/>
      <c r="L109" s="2745"/>
      <c r="M109" s="2745"/>
      <c r="N109" s="2745"/>
      <c r="O109" s="2745"/>
      <c r="P109" s="2745"/>
      <c r="Q109" s="2745"/>
      <c r="R109" s="2745"/>
      <c r="S109" s="2745"/>
      <c r="T109" s="2745"/>
      <c r="U109" s="2745"/>
      <c r="V109" s="2745"/>
    </row>
    <row r="110" spans="1:22" ht="13.15" customHeight="1" x14ac:dyDescent="0.15">
      <c r="A110" s="2745" t="s">
        <v>141</v>
      </c>
      <c r="B110" s="2745"/>
      <c r="C110" s="2745"/>
      <c r="D110" s="2745"/>
      <c r="E110" s="2745"/>
      <c r="F110" s="2745"/>
      <c r="G110" s="2745"/>
      <c r="H110" s="2745"/>
      <c r="I110" s="2745"/>
      <c r="J110" s="2745"/>
      <c r="K110" s="2745"/>
      <c r="L110" s="2745"/>
      <c r="M110" s="2745"/>
      <c r="N110" s="2745"/>
      <c r="O110" s="2745"/>
      <c r="P110" s="2745"/>
      <c r="Q110" s="2745"/>
      <c r="R110" s="2745"/>
      <c r="S110" s="2745"/>
      <c r="T110" s="2745"/>
      <c r="U110" s="2745"/>
      <c r="V110" s="2745"/>
    </row>
    <row r="111" spans="1:22" ht="13.15" customHeight="1" x14ac:dyDescent="0.15">
      <c r="A111" s="2745"/>
      <c r="B111" s="2745"/>
      <c r="C111" s="2745"/>
      <c r="D111" s="2745"/>
      <c r="E111" s="2745"/>
      <c r="F111" s="2745"/>
      <c r="G111" s="2745"/>
      <c r="H111" s="2745"/>
      <c r="I111" s="2745"/>
      <c r="J111" s="2745"/>
      <c r="K111" s="2745"/>
      <c r="L111" s="2745"/>
      <c r="M111" s="2745"/>
      <c r="N111" s="2745"/>
      <c r="O111" s="2745"/>
      <c r="P111" s="2745"/>
      <c r="Q111" s="2745"/>
      <c r="R111" s="2745"/>
      <c r="S111" s="2745"/>
      <c r="T111" s="2745"/>
      <c r="U111" s="2745"/>
      <c r="V111" s="2745"/>
    </row>
    <row r="112" spans="1:22" ht="13.15" customHeight="1" x14ac:dyDescent="0.15">
      <c r="A112" s="2745"/>
      <c r="B112" s="2745"/>
      <c r="C112" s="2745"/>
      <c r="D112" s="2745"/>
      <c r="E112" s="2745"/>
      <c r="F112" s="2745"/>
      <c r="G112" s="2745"/>
      <c r="H112" s="2745"/>
      <c r="I112" s="2745"/>
      <c r="J112" s="2745"/>
      <c r="K112" s="2745"/>
      <c r="L112" s="2745"/>
      <c r="M112" s="2745"/>
      <c r="N112" s="2745"/>
      <c r="O112" s="2745"/>
      <c r="P112" s="2745"/>
      <c r="Q112" s="2745"/>
      <c r="R112" s="2745"/>
      <c r="S112" s="2745"/>
      <c r="T112" s="2745"/>
      <c r="U112" s="2745"/>
      <c r="V112" s="2745"/>
    </row>
    <row r="113" spans="1:22" ht="13.15" customHeight="1" x14ac:dyDescent="0.15">
      <c r="A113" s="2745"/>
      <c r="B113" s="2745"/>
      <c r="C113" s="2745"/>
      <c r="D113" s="2745"/>
      <c r="E113" s="2745"/>
      <c r="F113" s="2745"/>
      <c r="G113" s="2745"/>
      <c r="H113" s="2745"/>
      <c r="I113" s="2745"/>
      <c r="J113" s="2745"/>
      <c r="K113" s="2745"/>
      <c r="L113" s="2745"/>
      <c r="M113" s="2745"/>
      <c r="N113" s="2745"/>
      <c r="O113" s="2745"/>
      <c r="P113" s="2745"/>
      <c r="Q113" s="2745"/>
      <c r="R113" s="2745"/>
      <c r="S113" s="2745"/>
      <c r="T113" s="2745"/>
      <c r="U113" s="2745"/>
      <c r="V113" s="2745"/>
    </row>
    <row r="114" spans="1:22" ht="13.15" customHeight="1" x14ac:dyDescent="0.15">
      <c r="A114" s="2745" t="s">
        <v>142</v>
      </c>
      <c r="B114" s="2745"/>
      <c r="C114" s="2745"/>
      <c r="D114" s="2745"/>
      <c r="E114" s="2745"/>
      <c r="F114" s="2745"/>
      <c r="G114" s="2745"/>
      <c r="H114" s="2745"/>
      <c r="I114" s="2745"/>
      <c r="J114" s="2745"/>
      <c r="K114" s="2745"/>
      <c r="L114" s="2745"/>
      <c r="M114" s="2745"/>
      <c r="N114" s="2745"/>
      <c r="O114" s="2745"/>
      <c r="P114" s="2745"/>
      <c r="Q114" s="2745"/>
      <c r="R114" s="2745"/>
      <c r="S114" s="2745"/>
      <c r="T114" s="2745"/>
      <c r="U114" s="2745"/>
      <c r="V114" s="2745"/>
    </row>
    <row r="115" spans="1:22" ht="13.15" customHeight="1" x14ac:dyDescent="0.15">
      <c r="A115" s="2745"/>
      <c r="B115" s="2745"/>
      <c r="C115" s="2745"/>
      <c r="D115" s="2745"/>
      <c r="E115" s="2745"/>
      <c r="F115" s="2745"/>
      <c r="G115" s="2745"/>
      <c r="H115" s="2745"/>
      <c r="I115" s="2745"/>
      <c r="J115" s="2745"/>
      <c r="K115" s="2745"/>
      <c r="L115" s="2745"/>
      <c r="M115" s="2745"/>
      <c r="N115" s="2745"/>
      <c r="O115" s="2745"/>
      <c r="P115" s="2745"/>
      <c r="Q115" s="2745"/>
      <c r="R115" s="2745"/>
      <c r="S115" s="2745"/>
      <c r="T115" s="2745"/>
      <c r="U115" s="2745"/>
      <c r="V115" s="2745"/>
    </row>
    <row r="116" spans="1:22" ht="13.15" customHeight="1" x14ac:dyDescent="0.15">
      <c r="A116" s="2745"/>
      <c r="B116" s="2745"/>
      <c r="C116" s="2745"/>
      <c r="D116" s="2745"/>
      <c r="E116" s="2745"/>
      <c r="F116" s="2745"/>
      <c r="G116" s="2745"/>
      <c r="H116" s="2745"/>
      <c r="I116" s="2745"/>
      <c r="J116" s="2745"/>
      <c r="K116" s="2745"/>
      <c r="L116" s="2745"/>
      <c r="M116" s="2745"/>
      <c r="N116" s="2745"/>
      <c r="O116" s="2745"/>
      <c r="P116" s="2745"/>
      <c r="Q116" s="2745"/>
      <c r="R116" s="2745"/>
      <c r="S116" s="2745"/>
      <c r="T116" s="2745"/>
      <c r="U116" s="2745"/>
      <c r="V116" s="2745"/>
    </row>
    <row r="117" spans="1:22" ht="28.5" customHeight="1" x14ac:dyDescent="0.15">
      <c r="A117" s="2745"/>
      <c r="B117" s="2745"/>
      <c r="C117" s="2745"/>
      <c r="D117" s="2745"/>
      <c r="E117" s="2745"/>
      <c r="F117" s="2745"/>
      <c r="G117" s="2745"/>
      <c r="H117" s="2745"/>
      <c r="I117" s="2745"/>
      <c r="J117" s="2745"/>
      <c r="K117" s="2745"/>
      <c r="L117" s="2745"/>
      <c r="M117" s="2745"/>
      <c r="N117" s="2745"/>
      <c r="O117" s="2745"/>
      <c r="P117" s="2745"/>
      <c r="Q117" s="2745"/>
      <c r="R117" s="2745"/>
      <c r="S117" s="2745"/>
      <c r="T117" s="2745"/>
      <c r="U117" s="2745"/>
      <c r="V117" s="2745"/>
    </row>
  </sheetData>
  <mergeCells count="223">
    <mergeCell ref="A103:V103"/>
    <mergeCell ref="A105:V105"/>
    <mergeCell ref="A106:V107"/>
    <mergeCell ref="A108:V109"/>
    <mergeCell ref="A110:V113"/>
    <mergeCell ref="A114:V117"/>
    <mergeCell ref="B100:D100"/>
    <mergeCell ref="E100:G100"/>
    <mergeCell ref="H100:N100"/>
    <mergeCell ref="O100:U100"/>
    <mergeCell ref="B101:D101"/>
    <mergeCell ref="E101:G101"/>
    <mergeCell ref="H101:N101"/>
    <mergeCell ref="O101:U101"/>
    <mergeCell ref="B97:D98"/>
    <mergeCell ref="E97:U97"/>
    <mergeCell ref="E98:G98"/>
    <mergeCell ref="H98:N98"/>
    <mergeCell ref="O98:U98"/>
    <mergeCell ref="B99:D99"/>
    <mergeCell ref="E99:G99"/>
    <mergeCell ref="H99:N99"/>
    <mergeCell ref="O99:U99"/>
    <mergeCell ref="B88:H88"/>
    <mergeCell ref="I88:U88"/>
    <mergeCell ref="A90:N90"/>
    <mergeCell ref="A91:V92"/>
    <mergeCell ref="A93:V93"/>
    <mergeCell ref="A94:V94"/>
    <mergeCell ref="C85:H85"/>
    <mergeCell ref="I85:U85"/>
    <mergeCell ref="C86:H86"/>
    <mergeCell ref="I86:U86"/>
    <mergeCell ref="B87:H87"/>
    <mergeCell ref="I87:U87"/>
    <mergeCell ref="A75:C75"/>
    <mergeCell ref="A76:V77"/>
    <mergeCell ref="A80:V80"/>
    <mergeCell ref="B83:H83"/>
    <mergeCell ref="I83:U83"/>
    <mergeCell ref="B84:H84"/>
    <mergeCell ref="B69:C69"/>
    <mergeCell ref="D69:G69"/>
    <mergeCell ref="H69:K69"/>
    <mergeCell ref="L69:O69"/>
    <mergeCell ref="P69:V69"/>
    <mergeCell ref="B70:C70"/>
    <mergeCell ref="D70:G70"/>
    <mergeCell ref="H70:K70"/>
    <mergeCell ref="L70:O70"/>
    <mergeCell ref="P70:V70"/>
    <mergeCell ref="B67:C67"/>
    <mergeCell ref="D67:G67"/>
    <mergeCell ref="H67:K67"/>
    <mergeCell ref="L67:O67"/>
    <mergeCell ref="P67:V67"/>
    <mergeCell ref="B68:C68"/>
    <mergeCell ref="D68:G68"/>
    <mergeCell ref="H68:K68"/>
    <mergeCell ref="L68:O68"/>
    <mergeCell ref="P68:V68"/>
    <mergeCell ref="B65:C65"/>
    <mergeCell ref="D65:G65"/>
    <mergeCell ref="H65:K65"/>
    <mergeCell ref="L65:O65"/>
    <mergeCell ref="P65:V65"/>
    <mergeCell ref="B66:C66"/>
    <mergeCell ref="D66:G66"/>
    <mergeCell ref="H66:K66"/>
    <mergeCell ref="L66:O66"/>
    <mergeCell ref="P66:V66"/>
    <mergeCell ref="B63:C63"/>
    <mergeCell ref="D63:G63"/>
    <mergeCell ref="H63:K63"/>
    <mergeCell ref="L63:O63"/>
    <mergeCell ref="P63:V63"/>
    <mergeCell ref="B64:C64"/>
    <mergeCell ref="D64:G64"/>
    <mergeCell ref="H64:K64"/>
    <mergeCell ref="L64:O64"/>
    <mergeCell ref="P64:V64"/>
    <mergeCell ref="B61:C61"/>
    <mergeCell ref="D61:G61"/>
    <mergeCell ref="H61:K61"/>
    <mergeCell ref="L61:O61"/>
    <mergeCell ref="P61:V61"/>
    <mergeCell ref="B62:C62"/>
    <mergeCell ref="D62:G62"/>
    <mergeCell ref="H62:K62"/>
    <mergeCell ref="L62:O62"/>
    <mergeCell ref="P62:V62"/>
    <mergeCell ref="B59:C59"/>
    <mergeCell ref="D59:G59"/>
    <mergeCell ref="H59:K59"/>
    <mergeCell ref="L59:O59"/>
    <mergeCell ref="P59:V59"/>
    <mergeCell ref="B60:C60"/>
    <mergeCell ref="D60:G60"/>
    <mergeCell ref="H60:K60"/>
    <mergeCell ref="L60:O60"/>
    <mergeCell ref="P60:V60"/>
    <mergeCell ref="B57:C57"/>
    <mergeCell ref="D57:G57"/>
    <mergeCell ref="H57:K57"/>
    <mergeCell ref="L57:O57"/>
    <mergeCell ref="P57:V57"/>
    <mergeCell ref="B58:C58"/>
    <mergeCell ref="D58:G58"/>
    <mergeCell ref="H58:K58"/>
    <mergeCell ref="L58:O58"/>
    <mergeCell ref="P58:V58"/>
    <mergeCell ref="B55:C55"/>
    <mergeCell ref="D55:G55"/>
    <mergeCell ref="H55:K55"/>
    <mergeCell ref="L55:O55"/>
    <mergeCell ref="P55:V55"/>
    <mergeCell ref="B56:C56"/>
    <mergeCell ref="D56:G56"/>
    <mergeCell ref="H56:K56"/>
    <mergeCell ref="L56:O56"/>
    <mergeCell ref="P56:V56"/>
    <mergeCell ref="B53:C53"/>
    <mergeCell ref="D53:G53"/>
    <mergeCell ref="H53:K53"/>
    <mergeCell ref="L53:O53"/>
    <mergeCell ref="P53:V53"/>
    <mergeCell ref="B54:C54"/>
    <mergeCell ref="D54:G54"/>
    <mergeCell ref="H54:K54"/>
    <mergeCell ref="L54:O54"/>
    <mergeCell ref="P54:V54"/>
    <mergeCell ref="B51:C51"/>
    <mergeCell ref="D51:G51"/>
    <mergeCell ref="H51:K51"/>
    <mergeCell ref="L51:O51"/>
    <mergeCell ref="P51:V51"/>
    <mergeCell ref="B52:C52"/>
    <mergeCell ref="D52:G52"/>
    <mergeCell ref="H52:K52"/>
    <mergeCell ref="L52:O52"/>
    <mergeCell ref="P52:V52"/>
    <mergeCell ref="L25:P25"/>
    <mergeCell ref="Q25:V25"/>
    <mergeCell ref="F34:J36"/>
    <mergeCell ref="K34:O34"/>
    <mergeCell ref="K35:O36"/>
    <mergeCell ref="B26:C26"/>
    <mergeCell ref="D26:V26"/>
    <mergeCell ref="A49:V49"/>
    <mergeCell ref="B50:C50"/>
    <mergeCell ref="D50:G50"/>
    <mergeCell ref="H50:K50"/>
    <mergeCell ref="L50:O50"/>
    <mergeCell ref="P50:V50"/>
    <mergeCell ref="A43:A47"/>
    <mergeCell ref="B43:E43"/>
    <mergeCell ref="F43:V43"/>
    <mergeCell ref="B44:E44"/>
    <mergeCell ref="B45:E45"/>
    <mergeCell ref="F45:V45"/>
    <mergeCell ref="B46:E46"/>
    <mergeCell ref="F46:V46"/>
    <mergeCell ref="B47:E47"/>
    <mergeCell ref="F47:V47"/>
    <mergeCell ref="A37:C42"/>
    <mergeCell ref="D37:D38"/>
    <mergeCell ref="E37:M37"/>
    <mergeCell ref="N37:V37"/>
    <mergeCell ref="D39:D40"/>
    <mergeCell ref="E39:V39"/>
    <mergeCell ref="E40:V40"/>
    <mergeCell ref="D41:D42"/>
    <mergeCell ref="E41:V41"/>
    <mergeCell ref="E42:V42"/>
    <mergeCell ref="E38:M38"/>
    <mergeCell ref="N38:V38"/>
    <mergeCell ref="B27:C28"/>
    <mergeCell ref="D27:D28"/>
    <mergeCell ref="E27:E28"/>
    <mergeCell ref="F27:H28"/>
    <mergeCell ref="I27:M27"/>
    <mergeCell ref="N27:P28"/>
    <mergeCell ref="Q27:V28"/>
    <mergeCell ref="I28:M28"/>
    <mergeCell ref="P35:V36"/>
    <mergeCell ref="B29:C32"/>
    <mergeCell ref="D29:V29"/>
    <mergeCell ref="D30:E31"/>
    <mergeCell ref="D32:E32"/>
    <mergeCell ref="F32:V32"/>
    <mergeCell ref="A33:C36"/>
    <mergeCell ref="D33:E33"/>
    <mergeCell ref="F33:J33"/>
    <mergeCell ref="K33:O33"/>
    <mergeCell ref="D34:E35"/>
    <mergeCell ref="P33:V34"/>
    <mergeCell ref="A19:A32"/>
    <mergeCell ref="B25:C25"/>
    <mergeCell ref="D25:E25"/>
    <mergeCell ref="F25:K25"/>
    <mergeCell ref="B17:V17"/>
    <mergeCell ref="B18:V18"/>
    <mergeCell ref="B19:C19"/>
    <mergeCell ref="D19:V19"/>
    <mergeCell ref="B20:C20"/>
    <mergeCell ref="D20:V20"/>
    <mergeCell ref="B21:C24"/>
    <mergeCell ref="D21:V21"/>
    <mergeCell ref="D22:E23"/>
    <mergeCell ref="D24:E24"/>
    <mergeCell ref="F24:V24"/>
    <mergeCell ref="A8:D8"/>
    <mergeCell ref="H10:J10"/>
    <mergeCell ref="L10:O10"/>
    <mergeCell ref="L11:O11"/>
    <mergeCell ref="B13:V13"/>
    <mergeCell ref="B16:V16"/>
    <mergeCell ref="N2:Q2"/>
    <mergeCell ref="R2:V2"/>
    <mergeCell ref="A4:V4"/>
    <mergeCell ref="L6:M6"/>
    <mergeCell ref="P6:V6"/>
    <mergeCell ref="A7:B7"/>
  </mergeCells>
  <phoneticPr fontId="1"/>
  <dataValidations count="2">
    <dataValidation imeMode="hiragana" allowBlank="1" showInputMessage="1" showErrorMessage="1" sqref="E51:G70 JA51:JC70 SW51:SY70 ACS51:ACU70 AMO51:AMQ70 AWK51:AWM70 BGG51:BGI70 BQC51:BQE70 BZY51:CAA70 CJU51:CJW70 CTQ51:CTS70 DDM51:DDO70 DNI51:DNK70 DXE51:DXG70 EHA51:EHC70 EQW51:EQY70 FAS51:FAU70 FKO51:FKQ70 FUK51:FUM70 GEG51:GEI70 GOC51:GOE70 GXY51:GYA70 HHU51:HHW70 HRQ51:HRS70 IBM51:IBO70 ILI51:ILK70 IVE51:IVG70 JFA51:JFC70 JOW51:JOY70 JYS51:JYU70 KIO51:KIQ70 KSK51:KSM70 LCG51:LCI70 LMC51:LME70 LVY51:LWA70 MFU51:MFW70 MPQ51:MPS70 MZM51:MZO70 NJI51:NJK70 NTE51:NTG70 ODA51:ODC70 OMW51:OMY70 OWS51:OWU70 PGO51:PGQ70 PQK51:PQM70 QAG51:QAI70 QKC51:QKE70 QTY51:QUA70 RDU51:RDW70 RNQ51:RNS70 RXM51:RXO70 SHI51:SHK70 SRE51:SRG70 TBA51:TBC70 TKW51:TKY70 TUS51:TUU70 UEO51:UEQ70 UOK51:UOM70 UYG51:UYI70 VIC51:VIE70 VRY51:VSA70 WBU51:WBW70 WLQ51:WLS70 WVM51:WVO70 E65587:G65606 JA65587:JC65606 SW65587:SY65606 ACS65587:ACU65606 AMO65587:AMQ65606 AWK65587:AWM65606 BGG65587:BGI65606 BQC65587:BQE65606 BZY65587:CAA65606 CJU65587:CJW65606 CTQ65587:CTS65606 DDM65587:DDO65606 DNI65587:DNK65606 DXE65587:DXG65606 EHA65587:EHC65606 EQW65587:EQY65606 FAS65587:FAU65606 FKO65587:FKQ65606 FUK65587:FUM65606 GEG65587:GEI65606 GOC65587:GOE65606 GXY65587:GYA65606 HHU65587:HHW65606 HRQ65587:HRS65606 IBM65587:IBO65606 ILI65587:ILK65606 IVE65587:IVG65606 JFA65587:JFC65606 JOW65587:JOY65606 JYS65587:JYU65606 KIO65587:KIQ65606 KSK65587:KSM65606 LCG65587:LCI65606 LMC65587:LME65606 LVY65587:LWA65606 MFU65587:MFW65606 MPQ65587:MPS65606 MZM65587:MZO65606 NJI65587:NJK65606 NTE65587:NTG65606 ODA65587:ODC65606 OMW65587:OMY65606 OWS65587:OWU65606 PGO65587:PGQ65606 PQK65587:PQM65606 QAG65587:QAI65606 QKC65587:QKE65606 QTY65587:QUA65606 RDU65587:RDW65606 RNQ65587:RNS65606 RXM65587:RXO65606 SHI65587:SHK65606 SRE65587:SRG65606 TBA65587:TBC65606 TKW65587:TKY65606 TUS65587:TUU65606 UEO65587:UEQ65606 UOK65587:UOM65606 UYG65587:UYI65606 VIC65587:VIE65606 VRY65587:VSA65606 WBU65587:WBW65606 WLQ65587:WLS65606 WVM65587:WVO65606 E131123:G131142 JA131123:JC131142 SW131123:SY131142 ACS131123:ACU131142 AMO131123:AMQ131142 AWK131123:AWM131142 BGG131123:BGI131142 BQC131123:BQE131142 BZY131123:CAA131142 CJU131123:CJW131142 CTQ131123:CTS131142 DDM131123:DDO131142 DNI131123:DNK131142 DXE131123:DXG131142 EHA131123:EHC131142 EQW131123:EQY131142 FAS131123:FAU131142 FKO131123:FKQ131142 FUK131123:FUM131142 GEG131123:GEI131142 GOC131123:GOE131142 GXY131123:GYA131142 HHU131123:HHW131142 HRQ131123:HRS131142 IBM131123:IBO131142 ILI131123:ILK131142 IVE131123:IVG131142 JFA131123:JFC131142 JOW131123:JOY131142 JYS131123:JYU131142 KIO131123:KIQ131142 KSK131123:KSM131142 LCG131123:LCI131142 LMC131123:LME131142 LVY131123:LWA131142 MFU131123:MFW131142 MPQ131123:MPS131142 MZM131123:MZO131142 NJI131123:NJK131142 NTE131123:NTG131142 ODA131123:ODC131142 OMW131123:OMY131142 OWS131123:OWU131142 PGO131123:PGQ131142 PQK131123:PQM131142 QAG131123:QAI131142 QKC131123:QKE131142 QTY131123:QUA131142 RDU131123:RDW131142 RNQ131123:RNS131142 RXM131123:RXO131142 SHI131123:SHK131142 SRE131123:SRG131142 TBA131123:TBC131142 TKW131123:TKY131142 TUS131123:TUU131142 UEO131123:UEQ131142 UOK131123:UOM131142 UYG131123:UYI131142 VIC131123:VIE131142 VRY131123:VSA131142 WBU131123:WBW131142 WLQ131123:WLS131142 WVM131123:WVO131142 E196659:G196678 JA196659:JC196678 SW196659:SY196678 ACS196659:ACU196678 AMO196659:AMQ196678 AWK196659:AWM196678 BGG196659:BGI196678 BQC196659:BQE196678 BZY196659:CAA196678 CJU196659:CJW196678 CTQ196659:CTS196678 DDM196659:DDO196678 DNI196659:DNK196678 DXE196659:DXG196678 EHA196659:EHC196678 EQW196659:EQY196678 FAS196659:FAU196678 FKO196659:FKQ196678 FUK196659:FUM196678 GEG196659:GEI196678 GOC196659:GOE196678 GXY196659:GYA196678 HHU196659:HHW196678 HRQ196659:HRS196678 IBM196659:IBO196678 ILI196659:ILK196678 IVE196659:IVG196678 JFA196659:JFC196678 JOW196659:JOY196678 JYS196659:JYU196678 KIO196659:KIQ196678 KSK196659:KSM196678 LCG196659:LCI196678 LMC196659:LME196678 LVY196659:LWA196678 MFU196659:MFW196678 MPQ196659:MPS196678 MZM196659:MZO196678 NJI196659:NJK196678 NTE196659:NTG196678 ODA196659:ODC196678 OMW196659:OMY196678 OWS196659:OWU196678 PGO196659:PGQ196678 PQK196659:PQM196678 QAG196659:QAI196678 QKC196659:QKE196678 QTY196659:QUA196678 RDU196659:RDW196678 RNQ196659:RNS196678 RXM196659:RXO196678 SHI196659:SHK196678 SRE196659:SRG196678 TBA196659:TBC196678 TKW196659:TKY196678 TUS196659:TUU196678 UEO196659:UEQ196678 UOK196659:UOM196678 UYG196659:UYI196678 VIC196659:VIE196678 VRY196659:VSA196678 WBU196659:WBW196678 WLQ196659:WLS196678 WVM196659:WVO196678 E262195:G262214 JA262195:JC262214 SW262195:SY262214 ACS262195:ACU262214 AMO262195:AMQ262214 AWK262195:AWM262214 BGG262195:BGI262214 BQC262195:BQE262214 BZY262195:CAA262214 CJU262195:CJW262214 CTQ262195:CTS262214 DDM262195:DDO262214 DNI262195:DNK262214 DXE262195:DXG262214 EHA262195:EHC262214 EQW262195:EQY262214 FAS262195:FAU262214 FKO262195:FKQ262214 FUK262195:FUM262214 GEG262195:GEI262214 GOC262195:GOE262214 GXY262195:GYA262214 HHU262195:HHW262214 HRQ262195:HRS262214 IBM262195:IBO262214 ILI262195:ILK262214 IVE262195:IVG262214 JFA262195:JFC262214 JOW262195:JOY262214 JYS262195:JYU262214 KIO262195:KIQ262214 KSK262195:KSM262214 LCG262195:LCI262214 LMC262195:LME262214 LVY262195:LWA262214 MFU262195:MFW262214 MPQ262195:MPS262214 MZM262195:MZO262214 NJI262195:NJK262214 NTE262195:NTG262214 ODA262195:ODC262214 OMW262195:OMY262214 OWS262195:OWU262214 PGO262195:PGQ262214 PQK262195:PQM262214 QAG262195:QAI262214 QKC262195:QKE262214 QTY262195:QUA262214 RDU262195:RDW262214 RNQ262195:RNS262214 RXM262195:RXO262214 SHI262195:SHK262214 SRE262195:SRG262214 TBA262195:TBC262214 TKW262195:TKY262214 TUS262195:TUU262214 UEO262195:UEQ262214 UOK262195:UOM262214 UYG262195:UYI262214 VIC262195:VIE262214 VRY262195:VSA262214 WBU262195:WBW262214 WLQ262195:WLS262214 WVM262195:WVO262214 E327731:G327750 JA327731:JC327750 SW327731:SY327750 ACS327731:ACU327750 AMO327731:AMQ327750 AWK327731:AWM327750 BGG327731:BGI327750 BQC327731:BQE327750 BZY327731:CAA327750 CJU327731:CJW327750 CTQ327731:CTS327750 DDM327731:DDO327750 DNI327731:DNK327750 DXE327731:DXG327750 EHA327731:EHC327750 EQW327731:EQY327750 FAS327731:FAU327750 FKO327731:FKQ327750 FUK327731:FUM327750 GEG327731:GEI327750 GOC327731:GOE327750 GXY327731:GYA327750 HHU327731:HHW327750 HRQ327731:HRS327750 IBM327731:IBO327750 ILI327731:ILK327750 IVE327731:IVG327750 JFA327731:JFC327750 JOW327731:JOY327750 JYS327731:JYU327750 KIO327731:KIQ327750 KSK327731:KSM327750 LCG327731:LCI327750 LMC327731:LME327750 LVY327731:LWA327750 MFU327731:MFW327750 MPQ327731:MPS327750 MZM327731:MZO327750 NJI327731:NJK327750 NTE327731:NTG327750 ODA327731:ODC327750 OMW327731:OMY327750 OWS327731:OWU327750 PGO327731:PGQ327750 PQK327731:PQM327750 QAG327731:QAI327750 QKC327731:QKE327750 QTY327731:QUA327750 RDU327731:RDW327750 RNQ327731:RNS327750 RXM327731:RXO327750 SHI327731:SHK327750 SRE327731:SRG327750 TBA327731:TBC327750 TKW327731:TKY327750 TUS327731:TUU327750 UEO327731:UEQ327750 UOK327731:UOM327750 UYG327731:UYI327750 VIC327731:VIE327750 VRY327731:VSA327750 WBU327731:WBW327750 WLQ327731:WLS327750 WVM327731:WVO327750 E393267:G393286 JA393267:JC393286 SW393267:SY393286 ACS393267:ACU393286 AMO393267:AMQ393286 AWK393267:AWM393286 BGG393267:BGI393286 BQC393267:BQE393286 BZY393267:CAA393286 CJU393267:CJW393286 CTQ393267:CTS393286 DDM393267:DDO393286 DNI393267:DNK393286 DXE393267:DXG393286 EHA393267:EHC393286 EQW393267:EQY393286 FAS393267:FAU393286 FKO393267:FKQ393286 FUK393267:FUM393286 GEG393267:GEI393286 GOC393267:GOE393286 GXY393267:GYA393286 HHU393267:HHW393286 HRQ393267:HRS393286 IBM393267:IBO393286 ILI393267:ILK393286 IVE393267:IVG393286 JFA393267:JFC393286 JOW393267:JOY393286 JYS393267:JYU393286 KIO393267:KIQ393286 KSK393267:KSM393286 LCG393267:LCI393286 LMC393267:LME393286 LVY393267:LWA393286 MFU393267:MFW393286 MPQ393267:MPS393286 MZM393267:MZO393286 NJI393267:NJK393286 NTE393267:NTG393286 ODA393267:ODC393286 OMW393267:OMY393286 OWS393267:OWU393286 PGO393267:PGQ393286 PQK393267:PQM393286 QAG393267:QAI393286 QKC393267:QKE393286 QTY393267:QUA393286 RDU393267:RDW393286 RNQ393267:RNS393286 RXM393267:RXO393286 SHI393267:SHK393286 SRE393267:SRG393286 TBA393267:TBC393286 TKW393267:TKY393286 TUS393267:TUU393286 UEO393267:UEQ393286 UOK393267:UOM393286 UYG393267:UYI393286 VIC393267:VIE393286 VRY393267:VSA393286 WBU393267:WBW393286 WLQ393267:WLS393286 WVM393267:WVO393286 E458803:G458822 JA458803:JC458822 SW458803:SY458822 ACS458803:ACU458822 AMO458803:AMQ458822 AWK458803:AWM458822 BGG458803:BGI458822 BQC458803:BQE458822 BZY458803:CAA458822 CJU458803:CJW458822 CTQ458803:CTS458822 DDM458803:DDO458822 DNI458803:DNK458822 DXE458803:DXG458822 EHA458803:EHC458822 EQW458803:EQY458822 FAS458803:FAU458822 FKO458803:FKQ458822 FUK458803:FUM458822 GEG458803:GEI458822 GOC458803:GOE458822 GXY458803:GYA458822 HHU458803:HHW458822 HRQ458803:HRS458822 IBM458803:IBO458822 ILI458803:ILK458822 IVE458803:IVG458822 JFA458803:JFC458822 JOW458803:JOY458822 JYS458803:JYU458822 KIO458803:KIQ458822 KSK458803:KSM458822 LCG458803:LCI458822 LMC458803:LME458822 LVY458803:LWA458822 MFU458803:MFW458822 MPQ458803:MPS458822 MZM458803:MZO458822 NJI458803:NJK458822 NTE458803:NTG458822 ODA458803:ODC458822 OMW458803:OMY458822 OWS458803:OWU458822 PGO458803:PGQ458822 PQK458803:PQM458822 QAG458803:QAI458822 QKC458803:QKE458822 QTY458803:QUA458822 RDU458803:RDW458822 RNQ458803:RNS458822 RXM458803:RXO458822 SHI458803:SHK458822 SRE458803:SRG458822 TBA458803:TBC458822 TKW458803:TKY458822 TUS458803:TUU458822 UEO458803:UEQ458822 UOK458803:UOM458822 UYG458803:UYI458822 VIC458803:VIE458822 VRY458803:VSA458822 WBU458803:WBW458822 WLQ458803:WLS458822 WVM458803:WVO458822 E524339:G524358 JA524339:JC524358 SW524339:SY524358 ACS524339:ACU524358 AMO524339:AMQ524358 AWK524339:AWM524358 BGG524339:BGI524358 BQC524339:BQE524358 BZY524339:CAA524358 CJU524339:CJW524358 CTQ524339:CTS524358 DDM524339:DDO524358 DNI524339:DNK524358 DXE524339:DXG524358 EHA524339:EHC524358 EQW524339:EQY524358 FAS524339:FAU524358 FKO524339:FKQ524358 FUK524339:FUM524358 GEG524339:GEI524358 GOC524339:GOE524358 GXY524339:GYA524358 HHU524339:HHW524358 HRQ524339:HRS524358 IBM524339:IBO524358 ILI524339:ILK524358 IVE524339:IVG524358 JFA524339:JFC524358 JOW524339:JOY524358 JYS524339:JYU524358 KIO524339:KIQ524358 KSK524339:KSM524358 LCG524339:LCI524358 LMC524339:LME524358 LVY524339:LWA524358 MFU524339:MFW524358 MPQ524339:MPS524358 MZM524339:MZO524358 NJI524339:NJK524358 NTE524339:NTG524358 ODA524339:ODC524358 OMW524339:OMY524358 OWS524339:OWU524358 PGO524339:PGQ524358 PQK524339:PQM524358 QAG524339:QAI524358 QKC524339:QKE524358 QTY524339:QUA524358 RDU524339:RDW524358 RNQ524339:RNS524358 RXM524339:RXO524358 SHI524339:SHK524358 SRE524339:SRG524358 TBA524339:TBC524358 TKW524339:TKY524358 TUS524339:TUU524358 UEO524339:UEQ524358 UOK524339:UOM524358 UYG524339:UYI524358 VIC524339:VIE524358 VRY524339:VSA524358 WBU524339:WBW524358 WLQ524339:WLS524358 WVM524339:WVO524358 E589875:G589894 JA589875:JC589894 SW589875:SY589894 ACS589875:ACU589894 AMO589875:AMQ589894 AWK589875:AWM589894 BGG589875:BGI589894 BQC589875:BQE589894 BZY589875:CAA589894 CJU589875:CJW589894 CTQ589875:CTS589894 DDM589875:DDO589894 DNI589875:DNK589894 DXE589875:DXG589894 EHA589875:EHC589894 EQW589875:EQY589894 FAS589875:FAU589894 FKO589875:FKQ589894 FUK589875:FUM589894 GEG589875:GEI589894 GOC589875:GOE589894 GXY589875:GYA589894 HHU589875:HHW589894 HRQ589875:HRS589894 IBM589875:IBO589894 ILI589875:ILK589894 IVE589875:IVG589894 JFA589875:JFC589894 JOW589875:JOY589894 JYS589875:JYU589894 KIO589875:KIQ589894 KSK589875:KSM589894 LCG589875:LCI589894 LMC589875:LME589894 LVY589875:LWA589894 MFU589875:MFW589894 MPQ589875:MPS589894 MZM589875:MZO589894 NJI589875:NJK589894 NTE589875:NTG589894 ODA589875:ODC589894 OMW589875:OMY589894 OWS589875:OWU589894 PGO589875:PGQ589894 PQK589875:PQM589894 QAG589875:QAI589894 QKC589875:QKE589894 QTY589875:QUA589894 RDU589875:RDW589894 RNQ589875:RNS589894 RXM589875:RXO589894 SHI589875:SHK589894 SRE589875:SRG589894 TBA589875:TBC589894 TKW589875:TKY589894 TUS589875:TUU589894 UEO589875:UEQ589894 UOK589875:UOM589894 UYG589875:UYI589894 VIC589875:VIE589894 VRY589875:VSA589894 WBU589875:WBW589894 WLQ589875:WLS589894 WVM589875:WVO589894 E655411:G655430 JA655411:JC655430 SW655411:SY655430 ACS655411:ACU655430 AMO655411:AMQ655430 AWK655411:AWM655430 BGG655411:BGI655430 BQC655411:BQE655430 BZY655411:CAA655430 CJU655411:CJW655430 CTQ655411:CTS655430 DDM655411:DDO655430 DNI655411:DNK655430 DXE655411:DXG655430 EHA655411:EHC655430 EQW655411:EQY655430 FAS655411:FAU655430 FKO655411:FKQ655430 FUK655411:FUM655430 GEG655411:GEI655430 GOC655411:GOE655430 GXY655411:GYA655430 HHU655411:HHW655430 HRQ655411:HRS655430 IBM655411:IBO655430 ILI655411:ILK655430 IVE655411:IVG655430 JFA655411:JFC655430 JOW655411:JOY655430 JYS655411:JYU655430 KIO655411:KIQ655430 KSK655411:KSM655430 LCG655411:LCI655430 LMC655411:LME655430 LVY655411:LWA655430 MFU655411:MFW655430 MPQ655411:MPS655430 MZM655411:MZO655430 NJI655411:NJK655430 NTE655411:NTG655430 ODA655411:ODC655430 OMW655411:OMY655430 OWS655411:OWU655430 PGO655411:PGQ655430 PQK655411:PQM655430 QAG655411:QAI655430 QKC655411:QKE655430 QTY655411:QUA655430 RDU655411:RDW655430 RNQ655411:RNS655430 RXM655411:RXO655430 SHI655411:SHK655430 SRE655411:SRG655430 TBA655411:TBC655430 TKW655411:TKY655430 TUS655411:TUU655430 UEO655411:UEQ655430 UOK655411:UOM655430 UYG655411:UYI655430 VIC655411:VIE655430 VRY655411:VSA655430 WBU655411:WBW655430 WLQ655411:WLS655430 WVM655411:WVO655430 E720947:G720966 JA720947:JC720966 SW720947:SY720966 ACS720947:ACU720966 AMO720947:AMQ720966 AWK720947:AWM720966 BGG720947:BGI720966 BQC720947:BQE720966 BZY720947:CAA720966 CJU720947:CJW720966 CTQ720947:CTS720966 DDM720947:DDO720966 DNI720947:DNK720966 DXE720947:DXG720966 EHA720947:EHC720966 EQW720947:EQY720966 FAS720947:FAU720966 FKO720947:FKQ720966 FUK720947:FUM720966 GEG720947:GEI720966 GOC720947:GOE720966 GXY720947:GYA720966 HHU720947:HHW720966 HRQ720947:HRS720966 IBM720947:IBO720966 ILI720947:ILK720966 IVE720947:IVG720966 JFA720947:JFC720966 JOW720947:JOY720966 JYS720947:JYU720966 KIO720947:KIQ720966 KSK720947:KSM720966 LCG720947:LCI720966 LMC720947:LME720966 LVY720947:LWA720966 MFU720947:MFW720966 MPQ720947:MPS720966 MZM720947:MZO720966 NJI720947:NJK720966 NTE720947:NTG720966 ODA720947:ODC720966 OMW720947:OMY720966 OWS720947:OWU720966 PGO720947:PGQ720966 PQK720947:PQM720966 QAG720947:QAI720966 QKC720947:QKE720966 QTY720947:QUA720966 RDU720947:RDW720966 RNQ720947:RNS720966 RXM720947:RXO720966 SHI720947:SHK720966 SRE720947:SRG720966 TBA720947:TBC720966 TKW720947:TKY720966 TUS720947:TUU720966 UEO720947:UEQ720966 UOK720947:UOM720966 UYG720947:UYI720966 VIC720947:VIE720966 VRY720947:VSA720966 WBU720947:WBW720966 WLQ720947:WLS720966 WVM720947:WVO720966 E786483:G786502 JA786483:JC786502 SW786483:SY786502 ACS786483:ACU786502 AMO786483:AMQ786502 AWK786483:AWM786502 BGG786483:BGI786502 BQC786483:BQE786502 BZY786483:CAA786502 CJU786483:CJW786502 CTQ786483:CTS786502 DDM786483:DDO786502 DNI786483:DNK786502 DXE786483:DXG786502 EHA786483:EHC786502 EQW786483:EQY786502 FAS786483:FAU786502 FKO786483:FKQ786502 FUK786483:FUM786502 GEG786483:GEI786502 GOC786483:GOE786502 GXY786483:GYA786502 HHU786483:HHW786502 HRQ786483:HRS786502 IBM786483:IBO786502 ILI786483:ILK786502 IVE786483:IVG786502 JFA786483:JFC786502 JOW786483:JOY786502 JYS786483:JYU786502 KIO786483:KIQ786502 KSK786483:KSM786502 LCG786483:LCI786502 LMC786483:LME786502 LVY786483:LWA786502 MFU786483:MFW786502 MPQ786483:MPS786502 MZM786483:MZO786502 NJI786483:NJK786502 NTE786483:NTG786502 ODA786483:ODC786502 OMW786483:OMY786502 OWS786483:OWU786502 PGO786483:PGQ786502 PQK786483:PQM786502 QAG786483:QAI786502 QKC786483:QKE786502 QTY786483:QUA786502 RDU786483:RDW786502 RNQ786483:RNS786502 RXM786483:RXO786502 SHI786483:SHK786502 SRE786483:SRG786502 TBA786483:TBC786502 TKW786483:TKY786502 TUS786483:TUU786502 UEO786483:UEQ786502 UOK786483:UOM786502 UYG786483:UYI786502 VIC786483:VIE786502 VRY786483:VSA786502 WBU786483:WBW786502 WLQ786483:WLS786502 WVM786483:WVO786502 E852019:G852038 JA852019:JC852038 SW852019:SY852038 ACS852019:ACU852038 AMO852019:AMQ852038 AWK852019:AWM852038 BGG852019:BGI852038 BQC852019:BQE852038 BZY852019:CAA852038 CJU852019:CJW852038 CTQ852019:CTS852038 DDM852019:DDO852038 DNI852019:DNK852038 DXE852019:DXG852038 EHA852019:EHC852038 EQW852019:EQY852038 FAS852019:FAU852038 FKO852019:FKQ852038 FUK852019:FUM852038 GEG852019:GEI852038 GOC852019:GOE852038 GXY852019:GYA852038 HHU852019:HHW852038 HRQ852019:HRS852038 IBM852019:IBO852038 ILI852019:ILK852038 IVE852019:IVG852038 JFA852019:JFC852038 JOW852019:JOY852038 JYS852019:JYU852038 KIO852019:KIQ852038 KSK852019:KSM852038 LCG852019:LCI852038 LMC852019:LME852038 LVY852019:LWA852038 MFU852019:MFW852038 MPQ852019:MPS852038 MZM852019:MZO852038 NJI852019:NJK852038 NTE852019:NTG852038 ODA852019:ODC852038 OMW852019:OMY852038 OWS852019:OWU852038 PGO852019:PGQ852038 PQK852019:PQM852038 QAG852019:QAI852038 QKC852019:QKE852038 QTY852019:QUA852038 RDU852019:RDW852038 RNQ852019:RNS852038 RXM852019:RXO852038 SHI852019:SHK852038 SRE852019:SRG852038 TBA852019:TBC852038 TKW852019:TKY852038 TUS852019:TUU852038 UEO852019:UEQ852038 UOK852019:UOM852038 UYG852019:UYI852038 VIC852019:VIE852038 VRY852019:VSA852038 WBU852019:WBW852038 WLQ852019:WLS852038 WVM852019:WVO852038 E917555:G917574 JA917555:JC917574 SW917555:SY917574 ACS917555:ACU917574 AMO917555:AMQ917574 AWK917555:AWM917574 BGG917555:BGI917574 BQC917555:BQE917574 BZY917555:CAA917574 CJU917555:CJW917574 CTQ917555:CTS917574 DDM917555:DDO917574 DNI917555:DNK917574 DXE917555:DXG917574 EHA917555:EHC917574 EQW917555:EQY917574 FAS917555:FAU917574 FKO917555:FKQ917574 FUK917555:FUM917574 GEG917555:GEI917574 GOC917555:GOE917574 GXY917555:GYA917574 HHU917555:HHW917574 HRQ917555:HRS917574 IBM917555:IBO917574 ILI917555:ILK917574 IVE917555:IVG917574 JFA917555:JFC917574 JOW917555:JOY917574 JYS917555:JYU917574 KIO917555:KIQ917574 KSK917555:KSM917574 LCG917555:LCI917574 LMC917555:LME917574 LVY917555:LWA917574 MFU917555:MFW917574 MPQ917555:MPS917574 MZM917555:MZO917574 NJI917555:NJK917574 NTE917555:NTG917574 ODA917555:ODC917574 OMW917555:OMY917574 OWS917555:OWU917574 PGO917555:PGQ917574 PQK917555:PQM917574 QAG917555:QAI917574 QKC917555:QKE917574 QTY917555:QUA917574 RDU917555:RDW917574 RNQ917555:RNS917574 RXM917555:RXO917574 SHI917555:SHK917574 SRE917555:SRG917574 TBA917555:TBC917574 TKW917555:TKY917574 TUS917555:TUU917574 UEO917555:UEQ917574 UOK917555:UOM917574 UYG917555:UYI917574 VIC917555:VIE917574 VRY917555:VSA917574 WBU917555:WBW917574 WLQ917555:WLS917574 WVM917555:WVO917574 E983091:G983110 JA983091:JC983110 SW983091:SY983110 ACS983091:ACU983110 AMO983091:AMQ983110 AWK983091:AWM983110 BGG983091:BGI983110 BQC983091:BQE983110 BZY983091:CAA983110 CJU983091:CJW983110 CTQ983091:CTS983110 DDM983091:DDO983110 DNI983091:DNK983110 DXE983091:DXG983110 EHA983091:EHC983110 EQW983091:EQY983110 FAS983091:FAU983110 FKO983091:FKQ983110 FUK983091:FUM983110 GEG983091:GEI983110 GOC983091:GOE983110 GXY983091:GYA983110 HHU983091:HHW983110 HRQ983091:HRS983110 IBM983091:IBO983110 ILI983091:ILK983110 IVE983091:IVG983110 JFA983091:JFC983110 JOW983091:JOY983110 JYS983091:JYU983110 KIO983091:KIQ983110 KSK983091:KSM983110 LCG983091:LCI983110 LMC983091:LME983110 LVY983091:LWA983110 MFU983091:MFW983110 MPQ983091:MPS983110 MZM983091:MZO983110 NJI983091:NJK983110 NTE983091:NTG983110 ODA983091:ODC983110 OMW983091:OMY983110 OWS983091:OWU983110 PGO983091:PGQ983110 PQK983091:PQM983110 QAG983091:QAI983110 QKC983091:QKE983110 QTY983091:QUA983110 RDU983091:RDW983110 RNQ983091:RNS983110 RXM983091:RXO983110 SHI983091:SHK983110 SRE983091:SRG983110 TBA983091:TBC983110 TKW983091:TKY983110 TUS983091:TUU983110 UEO983091:UEQ983110 UOK983091:UOM983110 UYG983091:UYI983110 VIC983091:VIE983110 VRY983091:VSA983110 WBU983091:WBW983110 WLQ983091:WLS983110 WVM983091:WVO983110 L51:V70 JH51:JR70 TD51:TN70 ACZ51:ADJ70 AMV51:ANF70 AWR51:AXB70 BGN51:BGX70 BQJ51:BQT70 CAF51:CAP70 CKB51:CKL70 CTX51:CUH70 DDT51:DED70 DNP51:DNZ70 DXL51:DXV70 EHH51:EHR70 ERD51:ERN70 FAZ51:FBJ70 FKV51:FLF70 FUR51:FVB70 GEN51:GEX70 GOJ51:GOT70 GYF51:GYP70 HIB51:HIL70 HRX51:HSH70 IBT51:ICD70 ILP51:ILZ70 IVL51:IVV70 JFH51:JFR70 JPD51:JPN70 JYZ51:JZJ70 KIV51:KJF70 KSR51:KTB70 LCN51:LCX70 LMJ51:LMT70 LWF51:LWP70 MGB51:MGL70 MPX51:MQH70 MZT51:NAD70 NJP51:NJZ70 NTL51:NTV70 ODH51:ODR70 OND51:ONN70 OWZ51:OXJ70 PGV51:PHF70 PQR51:PRB70 QAN51:QAX70 QKJ51:QKT70 QUF51:QUP70 REB51:REL70 RNX51:ROH70 RXT51:RYD70 SHP51:SHZ70 SRL51:SRV70 TBH51:TBR70 TLD51:TLN70 TUZ51:TVJ70 UEV51:UFF70 UOR51:UPB70 UYN51:UYX70 VIJ51:VIT70 VSF51:VSP70 WCB51:WCL70 WLX51:WMH70 WVT51:WWD70 L65587:V65606 JH65587:JR65606 TD65587:TN65606 ACZ65587:ADJ65606 AMV65587:ANF65606 AWR65587:AXB65606 BGN65587:BGX65606 BQJ65587:BQT65606 CAF65587:CAP65606 CKB65587:CKL65606 CTX65587:CUH65606 DDT65587:DED65606 DNP65587:DNZ65606 DXL65587:DXV65606 EHH65587:EHR65606 ERD65587:ERN65606 FAZ65587:FBJ65606 FKV65587:FLF65606 FUR65587:FVB65606 GEN65587:GEX65606 GOJ65587:GOT65606 GYF65587:GYP65606 HIB65587:HIL65606 HRX65587:HSH65606 IBT65587:ICD65606 ILP65587:ILZ65606 IVL65587:IVV65606 JFH65587:JFR65606 JPD65587:JPN65606 JYZ65587:JZJ65606 KIV65587:KJF65606 KSR65587:KTB65606 LCN65587:LCX65606 LMJ65587:LMT65606 LWF65587:LWP65606 MGB65587:MGL65606 MPX65587:MQH65606 MZT65587:NAD65606 NJP65587:NJZ65606 NTL65587:NTV65606 ODH65587:ODR65606 OND65587:ONN65606 OWZ65587:OXJ65606 PGV65587:PHF65606 PQR65587:PRB65606 QAN65587:QAX65606 QKJ65587:QKT65606 QUF65587:QUP65606 REB65587:REL65606 RNX65587:ROH65606 RXT65587:RYD65606 SHP65587:SHZ65606 SRL65587:SRV65606 TBH65587:TBR65606 TLD65587:TLN65606 TUZ65587:TVJ65606 UEV65587:UFF65606 UOR65587:UPB65606 UYN65587:UYX65606 VIJ65587:VIT65606 VSF65587:VSP65606 WCB65587:WCL65606 WLX65587:WMH65606 WVT65587:WWD65606 L131123:V131142 JH131123:JR131142 TD131123:TN131142 ACZ131123:ADJ131142 AMV131123:ANF131142 AWR131123:AXB131142 BGN131123:BGX131142 BQJ131123:BQT131142 CAF131123:CAP131142 CKB131123:CKL131142 CTX131123:CUH131142 DDT131123:DED131142 DNP131123:DNZ131142 DXL131123:DXV131142 EHH131123:EHR131142 ERD131123:ERN131142 FAZ131123:FBJ131142 FKV131123:FLF131142 FUR131123:FVB131142 GEN131123:GEX131142 GOJ131123:GOT131142 GYF131123:GYP131142 HIB131123:HIL131142 HRX131123:HSH131142 IBT131123:ICD131142 ILP131123:ILZ131142 IVL131123:IVV131142 JFH131123:JFR131142 JPD131123:JPN131142 JYZ131123:JZJ131142 KIV131123:KJF131142 KSR131123:KTB131142 LCN131123:LCX131142 LMJ131123:LMT131142 LWF131123:LWP131142 MGB131123:MGL131142 MPX131123:MQH131142 MZT131123:NAD131142 NJP131123:NJZ131142 NTL131123:NTV131142 ODH131123:ODR131142 OND131123:ONN131142 OWZ131123:OXJ131142 PGV131123:PHF131142 PQR131123:PRB131142 QAN131123:QAX131142 QKJ131123:QKT131142 QUF131123:QUP131142 REB131123:REL131142 RNX131123:ROH131142 RXT131123:RYD131142 SHP131123:SHZ131142 SRL131123:SRV131142 TBH131123:TBR131142 TLD131123:TLN131142 TUZ131123:TVJ131142 UEV131123:UFF131142 UOR131123:UPB131142 UYN131123:UYX131142 VIJ131123:VIT131142 VSF131123:VSP131142 WCB131123:WCL131142 WLX131123:WMH131142 WVT131123:WWD131142 L196659:V196678 JH196659:JR196678 TD196659:TN196678 ACZ196659:ADJ196678 AMV196659:ANF196678 AWR196659:AXB196678 BGN196659:BGX196678 BQJ196659:BQT196678 CAF196659:CAP196678 CKB196659:CKL196678 CTX196659:CUH196678 DDT196659:DED196678 DNP196659:DNZ196678 DXL196659:DXV196678 EHH196659:EHR196678 ERD196659:ERN196678 FAZ196659:FBJ196678 FKV196659:FLF196678 FUR196659:FVB196678 GEN196659:GEX196678 GOJ196659:GOT196678 GYF196659:GYP196678 HIB196659:HIL196678 HRX196659:HSH196678 IBT196659:ICD196678 ILP196659:ILZ196678 IVL196659:IVV196678 JFH196659:JFR196678 JPD196659:JPN196678 JYZ196659:JZJ196678 KIV196659:KJF196678 KSR196659:KTB196678 LCN196659:LCX196678 LMJ196659:LMT196678 LWF196659:LWP196678 MGB196659:MGL196678 MPX196659:MQH196678 MZT196659:NAD196678 NJP196659:NJZ196678 NTL196659:NTV196678 ODH196659:ODR196678 OND196659:ONN196678 OWZ196659:OXJ196678 PGV196659:PHF196678 PQR196659:PRB196678 QAN196659:QAX196678 QKJ196659:QKT196678 QUF196659:QUP196678 REB196659:REL196678 RNX196659:ROH196678 RXT196659:RYD196678 SHP196659:SHZ196678 SRL196659:SRV196678 TBH196659:TBR196678 TLD196659:TLN196678 TUZ196659:TVJ196678 UEV196659:UFF196678 UOR196659:UPB196678 UYN196659:UYX196678 VIJ196659:VIT196678 VSF196659:VSP196678 WCB196659:WCL196678 WLX196659:WMH196678 WVT196659:WWD196678 L262195:V262214 JH262195:JR262214 TD262195:TN262214 ACZ262195:ADJ262214 AMV262195:ANF262214 AWR262195:AXB262214 BGN262195:BGX262214 BQJ262195:BQT262214 CAF262195:CAP262214 CKB262195:CKL262214 CTX262195:CUH262214 DDT262195:DED262214 DNP262195:DNZ262214 DXL262195:DXV262214 EHH262195:EHR262214 ERD262195:ERN262214 FAZ262195:FBJ262214 FKV262195:FLF262214 FUR262195:FVB262214 GEN262195:GEX262214 GOJ262195:GOT262214 GYF262195:GYP262214 HIB262195:HIL262214 HRX262195:HSH262214 IBT262195:ICD262214 ILP262195:ILZ262214 IVL262195:IVV262214 JFH262195:JFR262214 JPD262195:JPN262214 JYZ262195:JZJ262214 KIV262195:KJF262214 KSR262195:KTB262214 LCN262195:LCX262214 LMJ262195:LMT262214 LWF262195:LWP262214 MGB262195:MGL262214 MPX262195:MQH262214 MZT262195:NAD262214 NJP262195:NJZ262214 NTL262195:NTV262214 ODH262195:ODR262214 OND262195:ONN262214 OWZ262195:OXJ262214 PGV262195:PHF262214 PQR262195:PRB262214 QAN262195:QAX262214 QKJ262195:QKT262214 QUF262195:QUP262214 REB262195:REL262214 RNX262195:ROH262214 RXT262195:RYD262214 SHP262195:SHZ262214 SRL262195:SRV262214 TBH262195:TBR262214 TLD262195:TLN262214 TUZ262195:TVJ262214 UEV262195:UFF262214 UOR262195:UPB262214 UYN262195:UYX262214 VIJ262195:VIT262214 VSF262195:VSP262214 WCB262195:WCL262214 WLX262195:WMH262214 WVT262195:WWD262214 L327731:V327750 JH327731:JR327750 TD327731:TN327750 ACZ327731:ADJ327750 AMV327731:ANF327750 AWR327731:AXB327750 BGN327731:BGX327750 BQJ327731:BQT327750 CAF327731:CAP327750 CKB327731:CKL327750 CTX327731:CUH327750 DDT327731:DED327750 DNP327731:DNZ327750 DXL327731:DXV327750 EHH327731:EHR327750 ERD327731:ERN327750 FAZ327731:FBJ327750 FKV327731:FLF327750 FUR327731:FVB327750 GEN327731:GEX327750 GOJ327731:GOT327750 GYF327731:GYP327750 HIB327731:HIL327750 HRX327731:HSH327750 IBT327731:ICD327750 ILP327731:ILZ327750 IVL327731:IVV327750 JFH327731:JFR327750 JPD327731:JPN327750 JYZ327731:JZJ327750 KIV327731:KJF327750 KSR327731:KTB327750 LCN327731:LCX327750 LMJ327731:LMT327750 LWF327731:LWP327750 MGB327731:MGL327750 MPX327731:MQH327750 MZT327731:NAD327750 NJP327731:NJZ327750 NTL327731:NTV327750 ODH327731:ODR327750 OND327731:ONN327750 OWZ327731:OXJ327750 PGV327731:PHF327750 PQR327731:PRB327750 QAN327731:QAX327750 QKJ327731:QKT327750 QUF327731:QUP327750 REB327731:REL327750 RNX327731:ROH327750 RXT327731:RYD327750 SHP327731:SHZ327750 SRL327731:SRV327750 TBH327731:TBR327750 TLD327731:TLN327750 TUZ327731:TVJ327750 UEV327731:UFF327750 UOR327731:UPB327750 UYN327731:UYX327750 VIJ327731:VIT327750 VSF327731:VSP327750 WCB327731:WCL327750 WLX327731:WMH327750 WVT327731:WWD327750 L393267:V393286 JH393267:JR393286 TD393267:TN393286 ACZ393267:ADJ393286 AMV393267:ANF393286 AWR393267:AXB393286 BGN393267:BGX393286 BQJ393267:BQT393286 CAF393267:CAP393286 CKB393267:CKL393286 CTX393267:CUH393286 DDT393267:DED393286 DNP393267:DNZ393286 DXL393267:DXV393286 EHH393267:EHR393286 ERD393267:ERN393286 FAZ393267:FBJ393286 FKV393267:FLF393286 FUR393267:FVB393286 GEN393267:GEX393286 GOJ393267:GOT393286 GYF393267:GYP393286 HIB393267:HIL393286 HRX393267:HSH393286 IBT393267:ICD393286 ILP393267:ILZ393286 IVL393267:IVV393286 JFH393267:JFR393286 JPD393267:JPN393286 JYZ393267:JZJ393286 KIV393267:KJF393286 KSR393267:KTB393286 LCN393267:LCX393286 LMJ393267:LMT393286 LWF393267:LWP393286 MGB393267:MGL393286 MPX393267:MQH393286 MZT393267:NAD393286 NJP393267:NJZ393286 NTL393267:NTV393286 ODH393267:ODR393286 OND393267:ONN393286 OWZ393267:OXJ393286 PGV393267:PHF393286 PQR393267:PRB393286 QAN393267:QAX393286 QKJ393267:QKT393286 QUF393267:QUP393286 REB393267:REL393286 RNX393267:ROH393286 RXT393267:RYD393286 SHP393267:SHZ393286 SRL393267:SRV393286 TBH393267:TBR393286 TLD393267:TLN393286 TUZ393267:TVJ393286 UEV393267:UFF393286 UOR393267:UPB393286 UYN393267:UYX393286 VIJ393267:VIT393286 VSF393267:VSP393286 WCB393267:WCL393286 WLX393267:WMH393286 WVT393267:WWD393286 L458803:V458822 JH458803:JR458822 TD458803:TN458822 ACZ458803:ADJ458822 AMV458803:ANF458822 AWR458803:AXB458822 BGN458803:BGX458822 BQJ458803:BQT458822 CAF458803:CAP458822 CKB458803:CKL458822 CTX458803:CUH458822 DDT458803:DED458822 DNP458803:DNZ458822 DXL458803:DXV458822 EHH458803:EHR458822 ERD458803:ERN458822 FAZ458803:FBJ458822 FKV458803:FLF458822 FUR458803:FVB458822 GEN458803:GEX458822 GOJ458803:GOT458822 GYF458803:GYP458822 HIB458803:HIL458822 HRX458803:HSH458822 IBT458803:ICD458822 ILP458803:ILZ458822 IVL458803:IVV458822 JFH458803:JFR458822 JPD458803:JPN458822 JYZ458803:JZJ458822 KIV458803:KJF458822 KSR458803:KTB458822 LCN458803:LCX458822 LMJ458803:LMT458822 LWF458803:LWP458822 MGB458803:MGL458822 MPX458803:MQH458822 MZT458803:NAD458822 NJP458803:NJZ458822 NTL458803:NTV458822 ODH458803:ODR458822 OND458803:ONN458822 OWZ458803:OXJ458822 PGV458803:PHF458822 PQR458803:PRB458822 QAN458803:QAX458822 QKJ458803:QKT458822 QUF458803:QUP458822 REB458803:REL458822 RNX458803:ROH458822 RXT458803:RYD458822 SHP458803:SHZ458822 SRL458803:SRV458822 TBH458803:TBR458822 TLD458803:TLN458822 TUZ458803:TVJ458822 UEV458803:UFF458822 UOR458803:UPB458822 UYN458803:UYX458822 VIJ458803:VIT458822 VSF458803:VSP458822 WCB458803:WCL458822 WLX458803:WMH458822 WVT458803:WWD458822 L524339:V524358 JH524339:JR524358 TD524339:TN524358 ACZ524339:ADJ524358 AMV524339:ANF524358 AWR524339:AXB524358 BGN524339:BGX524358 BQJ524339:BQT524358 CAF524339:CAP524358 CKB524339:CKL524358 CTX524339:CUH524358 DDT524339:DED524358 DNP524339:DNZ524358 DXL524339:DXV524358 EHH524339:EHR524358 ERD524339:ERN524358 FAZ524339:FBJ524358 FKV524339:FLF524358 FUR524339:FVB524358 GEN524339:GEX524358 GOJ524339:GOT524358 GYF524339:GYP524358 HIB524339:HIL524358 HRX524339:HSH524358 IBT524339:ICD524358 ILP524339:ILZ524358 IVL524339:IVV524358 JFH524339:JFR524358 JPD524339:JPN524358 JYZ524339:JZJ524358 KIV524339:KJF524358 KSR524339:KTB524358 LCN524339:LCX524358 LMJ524339:LMT524358 LWF524339:LWP524358 MGB524339:MGL524358 MPX524339:MQH524358 MZT524339:NAD524358 NJP524339:NJZ524358 NTL524339:NTV524358 ODH524339:ODR524358 OND524339:ONN524358 OWZ524339:OXJ524358 PGV524339:PHF524358 PQR524339:PRB524358 QAN524339:QAX524358 QKJ524339:QKT524358 QUF524339:QUP524358 REB524339:REL524358 RNX524339:ROH524358 RXT524339:RYD524358 SHP524339:SHZ524358 SRL524339:SRV524358 TBH524339:TBR524358 TLD524339:TLN524358 TUZ524339:TVJ524358 UEV524339:UFF524358 UOR524339:UPB524358 UYN524339:UYX524358 VIJ524339:VIT524358 VSF524339:VSP524358 WCB524339:WCL524358 WLX524339:WMH524358 WVT524339:WWD524358 L589875:V589894 JH589875:JR589894 TD589875:TN589894 ACZ589875:ADJ589894 AMV589875:ANF589894 AWR589875:AXB589894 BGN589875:BGX589894 BQJ589875:BQT589894 CAF589875:CAP589894 CKB589875:CKL589894 CTX589875:CUH589894 DDT589875:DED589894 DNP589875:DNZ589894 DXL589875:DXV589894 EHH589875:EHR589894 ERD589875:ERN589894 FAZ589875:FBJ589894 FKV589875:FLF589894 FUR589875:FVB589894 GEN589875:GEX589894 GOJ589875:GOT589894 GYF589875:GYP589894 HIB589875:HIL589894 HRX589875:HSH589894 IBT589875:ICD589894 ILP589875:ILZ589894 IVL589875:IVV589894 JFH589875:JFR589894 JPD589875:JPN589894 JYZ589875:JZJ589894 KIV589875:KJF589894 KSR589875:KTB589894 LCN589875:LCX589894 LMJ589875:LMT589894 LWF589875:LWP589894 MGB589875:MGL589894 MPX589875:MQH589894 MZT589875:NAD589894 NJP589875:NJZ589894 NTL589875:NTV589894 ODH589875:ODR589894 OND589875:ONN589894 OWZ589875:OXJ589894 PGV589875:PHF589894 PQR589875:PRB589894 QAN589875:QAX589894 QKJ589875:QKT589894 QUF589875:QUP589894 REB589875:REL589894 RNX589875:ROH589894 RXT589875:RYD589894 SHP589875:SHZ589894 SRL589875:SRV589894 TBH589875:TBR589894 TLD589875:TLN589894 TUZ589875:TVJ589894 UEV589875:UFF589894 UOR589875:UPB589894 UYN589875:UYX589894 VIJ589875:VIT589894 VSF589875:VSP589894 WCB589875:WCL589894 WLX589875:WMH589894 WVT589875:WWD589894 L655411:V655430 JH655411:JR655430 TD655411:TN655430 ACZ655411:ADJ655430 AMV655411:ANF655430 AWR655411:AXB655430 BGN655411:BGX655430 BQJ655411:BQT655430 CAF655411:CAP655430 CKB655411:CKL655430 CTX655411:CUH655430 DDT655411:DED655430 DNP655411:DNZ655430 DXL655411:DXV655430 EHH655411:EHR655430 ERD655411:ERN655430 FAZ655411:FBJ655430 FKV655411:FLF655430 FUR655411:FVB655430 GEN655411:GEX655430 GOJ655411:GOT655430 GYF655411:GYP655430 HIB655411:HIL655430 HRX655411:HSH655430 IBT655411:ICD655430 ILP655411:ILZ655430 IVL655411:IVV655430 JFH655411:JFR655430 JPD655411:JPN655430 JYZ655411:JZJ655430 KIV655411:KJF655430 KSR655411:KTB655430 LCN655411:LCX655430 LMJ655411:LMT655430 LWF655411:LWP655430 MGB655411:MGL655430 MPX655411:MQH655430 MZT655411:NAD655430 NJP655411:NJZ655430 NTL655411:NTV655430 ODH655411:ODR655430 OND655411:ONN655430 OWZ655411:OXJ655430 PGV655411:PHF655430 PQR655411:PRB655430 QAN655411:QAX655430 QKJ655411:QKT655430 QUF655411:QUP655430 REB655411:REL655430 RNX655411:ROH655430 RXT655411:RYD655430 SHP655411:SHZ655430 SRL655411:SRV655430 TBH655411:TBR655430 TLD655411:TLN655430 TUZ655411:TVJ655430 UEV655411:UFF655430 UOR655411:UPB655430 UYN655411:UYX655430 VIJ655411:VIT655430 VSF655411:VSP655430 WCB655411:WCL655430 WLX655411:WMH655430 WVT655411:WWD655430 L720947:V720966 JH720947:JR720966 TD720947:TN720966 ACZ720947:ADJ720966 AMV720947:ANF720966 AWR720947:AXB720966 BGN720947:BGX720966 BQJ720947:BQT720966 CAF720947:CAP720966 CKB720947:CKL720966 CTX720947:CUH720966 DDT720947:DED720966 DNP720947:DNZ720966 DXL720947:DXV720966 EHH720947:EHR720966 ERD720947:ERN720966 FAZ720947:FBJ720966 FKV720947:FLF720966 FUR720947:FVB720966 GEN720947:GEX720966 GOJ720947:GOT720966 GYF720947:GYP720966 HIB720947:HIL720966 HRX720947:HSH720966 IBT720947:ICD720966 ILP720947:ILZ720966 IVL720947:IVV720966 JFH720947:JFR720966 JPD720947:JPN720966 JYZ720947:JZJ720966 KIV720947:KJF720966 KSR720947:KTB720966 LCN720947:LCX720966 LMJ720947:LMT720966 LWF720947:LWP720966 MGB720947:MGL720966 MPX720947:MQH720966 MZT720947:NAD720966 NJP720947:NJZ720966 NTL720947:NTV720966 ODH720947:ODR720966 OND720947:ONN720966 OWZ720947:OXJ720966 PGV720947:PHF720966 PQR720947:PRB720966 QAN720947:QAX720966 QKJ720947:QKT720966 QUF720947:QUP720966 REB720947:REL720966 RNX720947:ROH720966 RXT720947:RYD720966 SHP720947:SHZ720966 SRL720947:SRV720966 TBH720947:TBR720966 TLD720947:TLN720966 TUZ720947:TVJ720966 UEV720947:UFF720966 UOR720947:UPB720966 UYN720947:UYX720966 VIJ720947:VIT720966 VSF720947:VSP720966 WCB720947:WCL720966 WLX720947:WMH720966 WVT720947:WWD720966 L786483:V786502 JH786483:JR786502 TD786483:TN786502 ACZ786483:ADJ786502 AMV786483:ANF786502 AWR786483:AXB786502 BGN786483:BGX786502 BQJ786483:BQT786502 CAF786483:CAP786502 CKB786483:CKL786502 CTX786483:CUH786502 DDT786483:DED786502 DNP786483:DNZ786502 DXL786483:DXV786502 EHH786483:EHR786502 ERD786483:ERN786502 FAZ786483:FBJ786502 FKV786483:FLF786502 FUR786483:FVB786502 GEN786483:GEX786502 GOJ786483:GOT786502 GYF786483:GYP786502 HIB786483:HIL786502 HRX786483:HSH786502 IBT786483:ICD786502 ILP786483:ILZ786502 IVL786483:IVV786502 JFH786483:JFR786502 JPD786483:JPN786502 JYZ786483:JZJ786502 KIV786483:KJF786502 KSR786483:KTB786502 LCN786483:LCX786502 LMJ786483:LMT786502 LWF786483:LWP786502 MGB786483:MGL786502 MPX786483:MQH786502 MZT786483:NAD786502 NJP786483:NJZ786502 NTL786483:NTV786502 ODH786483:ODR786502 OND786483:ONN786502 OWZ786483:OXJ786502 PGV786483:PHF786502 PQR786483:PRB786502 QAN786483:QAX786502 QKJ786483:QKT786502 QUF786483:QUP786502 REB786483:REL786502 RNX786483:ROH786502 RXT786483:RYD786502 SHP786483:SHZ786502 SRL786483:SRV786502 TBH786483:TBR786502 TLD786483:TLN786502 TUZ786483:TVJ786502 UEV786483:UFF786502 UOR786483:UPB786502 UYN786483:UYX786502 VIJ786483:VIT786502 VSF786483:VSP786502 WCB786483:WCL786502 WLX786483:WMH786502 WVT786483:WWD786502 L852019:V852038 JH852019:JR852038 TD852019:TN852038 ACZ852019:ADJ852038 AMV852019:ANF852038 AWR852019:AXB852038 BGN852019:BGX852038 BQJ852019:BQT852038 CAF852019:CAP852038 CKB852019:CKL852038 CTX852019:CUH852038 DDT852019:DED852038 DNP852019:DNZ852038 DXL852019:DXV852038 EHH852019:EHR852038 ERD852019:ERN852038 FAZ852019:FBJ852038 FKV852019:FLF852038 FUR852019:FVB852038 GEN852019:GEX852038 GOJ852019:GOT852038 GYF852019:GYP852038 HIB852019:HIL852038 HRX852019:HSH852038 IBT852019:ICD852038 ILP852019:ILZ852038 IVL852019:IVV852038 JFH852019:JFR852038 JPD852019:JPN852038 JYZ852019:JZJ852038 KIV852019:KJF852038 KSR852019:KTB852038 LCN852019:LCX852038 LMJ852019:LMT852038 LWF852019:LWP852038 MGB852019:MGL852038 MPX852019:MQH852038 MZT852019:NAD852038 NJP852019:NJZ852038 NTL852019:NTV852038 ODH852019:ODR852038 OND852019:ONN852038 OWZ852019:OXJ852038 PGV852019:PHF852038 PQR852019:PRB852038 QAN852019:QAX852038 QKJ852019:QKT852038 QUF852019:QUP852038 REB852019:REL852038 RNX852019:ROH852038 RXT852019:RYD852038 SHP852019:SHZ852038 SRL852019:SRV852038 TBH852019:TBR852038 TLD852019:TLN852038 TUZ852019:TVJ852038 UEV852019:UFF852038 UOR852019:UPB852038 UYN852019:UYX852038 VIJ852019:VIT852038 VSF852019:VSP852038 WCB852019:WCL852038 WLX852019:WMH852038 WVT852019:WWD852038 L917555:V917574 JH917555:JR917574 TD917555:TN917574 ACZ917555:ADJ917574 AMV917555:ANF917574 AWR917555:AXB917574 BGN917555:BGX917574 BQJ917555:BQT917574 CAF917555:CAP917574 CKB917555:CKL917574 CTX917555:CUH917574 DDT917555:DED917574 DNP917555:DNZ917574 DXL917555:DXV917574 EHH917555:EHR917574 ERD917555:ERN917574 FAZ917555:FBJ917574 FKV917555:FLF917574 FUR917555:FVB917574 GEN917555:GEX917574 GOJ917555:GOT917574 GYF917555:GYP917574 HIB917555:HIL917574 HRX917555:HSH917574 IBT917555:ICD917574 ILP917555:ILZ917574 IVL917555:IVV917574 JFH917555:JFR917574 JPD917555:JPN917574 JYZ917555:JZJ917574 KIV917555:KJF917574 KSR917555:KTB917574 LCN917555:LCX917574 LMJ917555:LMT917574 LWF917555:LWP917574 MGB917555:MGL917574 MPX917555:MQH917574 MZT917555:NAD917574 NJP917555:NJZ917574 NTL917555:NTV917574 ODH917555:ODR917574 OND917555:ONN917574 OWZ917555:OXJ917574 PGV917555:PHF917574 PQR917555:PRB917574 QAN917555:QAX917574 QKJ917555:QKT917574 QUF917555:QUP917574 REB917555:REL917574 RNX917555:ROH917574 RXT917555:RYD917574 SHP917555:SHZ917574 SRL917555:SRV917574 TBH917555:TBR917574 TLD917555:TLN917574 TUZ917555:TVJ917574 UEV917555:UFF917574 UOR917555:UPB917574 UYN917555:UYX917574 VIJ917555:VIT917574 VSF917555:VSP917574 WCB917555:WCL917574 WLX917555:WMH917574 WVT917555:WWD917574 L983091:V983110 JH983091:JR983110 TD983091:TN983110 ACZ983091:ADJ983110 AMV983091:ANF983110 AWR983091:AXB983110 BGN983091:BGX983110 BQJ983091:BQT983110 CAF983091:CAP983110 CKB983091:CKL983110 CTX983091:CUH983110 DDT983091:DED983110 DNP983091:DNZ983110 DXL983091:DXV983110 EHH983091:EHR983110 ERD983091:ERN983110 FAZ983091:FBJ983110 FKV983091:FLF983110 FUR983091:FVB983110 GEN983091:GEX983110 GOJ983091:GOT983110 GYF983091:GYP983110 HIB983091:HIL983110 HRX983091:HSH983110 IBT983091:ICD983110 ILP983091:ILZ983110 IVL983091:IVV983110 JFH983091:JFR983110 JPD983091:JPN983110 JYZ983091:JZJ983110 KIV983091:KJF983110 KSR983091:KTB983110 LCN983091:LCX983110 LMJ983091:LMT983110 LWF983091:LWP983110 MGB983091:MGL983110 MPX983091:MQH983110 MZT983091:NAD983110 NJP983091:NJZ983110 NTL983091:NTV983110 ODH983091:ODR983110 OND983091:ONN983110 OWZ983091:OXJ983110 PGV983091:PHF983110 PQR983091:PRB983110 QAN983091:QAX983110 QKJ983091:QKT983110 QUF983091:QUP983110 REB983091:REL983110 RNX983091:ROH983110 RXT983091:RYD983110 SHP983091:SHZ983110 SRL983091:SRV983110 TBH983091:TBR983110 TLD983091:TLN983110 TUZ983091:TVJ983110 UEV983091:UFF983110 UOR983091:UPB983110 UYN983091:UYX983110 VIJ983091:VIT983110 VSF983091:VSP983110 WCB983091:WCL983110 WLX983091:WMH983110 WVT983091:WWD983110" xr:uid="{15CE64EE-3E48-4D95-8C4F-A03ECB55FBDB}"/>
    <dataValidation imeMode="disabled" allowBlank="1" showInputMessage="1" showErrorMessage="1" sqref="B51:D70 IX51:IZ70 ST51:SV70 ACP51:ACR70 AML51:AMN70 AWH51:AWJ70 BGD51:BGF70 BPZ51:BQB70 BZV51:BZX70 CJR51:CJT70 CTN51:CTP70 DDJ51:DDL70 DNF51:DNH70 DXB51:DXD70 EGX51:EGZ70 EQT51:EQV70 FAP51:FAR70 FKL51:FKN70 FUH51:FUJ70 GED51:GEF70 GNZ51:GOB70 GXV51:GXX70 HHR51:HHT70 HRN51:HRP70 IBJ51:IBL70 ILF51:ILH70 IVB51:IVD70 JEX51:JEZ70 JOT51:JOV70 JYP51:JYR70 KIL51:KIN70 KSH51:KSJ70 LCD51:LCF70 LLZ51:LMB70 LVV51:LVX70 MFR51:MFT70 MPN51:MPP70 MZJ51:MZL70 NJF51:NJH70 NTB51:NTD70 OCX51:OCZ70 OMT51:OMV70 OWP51:OWR70 PGL51:PGN70 PQH51:PQJ70 QAD51:QAF70 QJZ51:QKB70 QTV51:QTX70 RDR51:RDT70 RNN51:RNP70 RXJ51:RXL70 SHF51:SHH70 SRB51:SRD70 TAX51:TAZ70 TKT51:TKV70 TUP51:TUR70 UEL51:UEN70 UOH51:UOJ70 UYD51:UYF70 VHZ51:VIB70 VRV51:VRX70 WBR51:WBT70 WLN51:WLP70 WVJ51:WVL70 B65587:D65606 IX65587:IZ65606 ST65587:SV65606 ACP65587:ACR65606 AML65587:AMN65606 AWH65587:AWJ65606 BGD65587:BGF65606 BPZ65587:BQB65606 BZV65587:BZX65606 CJR65587:CJT65606 CTN65587:CTP65606 DDJ65587:DDL65606 DNF65587:DNH65606 DXB65587:DXD65606 EGX65587:EGZ65606 EQT65587:EQV65606 FAP65587:FAR65606 FKL65587:FKN65606 FUH65587:FUJ65606 GED65587:GEF65606 GNZ65587:GOB65606 GXV65587:GXX65606 HHR65587:HHT65606 HRN65587:HRP65606 IBJ65587:IBL65606 ILF65587:ILH65606 IVB65587:IVD65606 JEX65587:JEZ65606 JOT65587:JOV65606 JYP65587:JYR65606 KIL65587:KIN65606 KSH65587:KSJ65606 LCD65587:LCF65606 LLZ65587:LMB65606 LVV65587:LVX65606 MFR65587:MFT65606 MPN65587:MPP65606 MZJ65587:MZL65606 NJF65587:NJH65606 NTB65587:NTD65606 OCX65587:OCZ65606 OMT65587:OMV65606 OWP65587:OWR65606 PGL65587:PGN65606 PQH65587:PQJ65606 QAD65587:QAF65606 QJZ65587:QKB65606 QTV65587:QTX65606 RDR65587:RDT65606 RNN65587:RNP65606 RXJ65587:RXL65606 SHF65587:SHH65606 SRB65587:SRD65606 TAX65587:TAZ65606 TKT65587:TKV65606 TUP65587:TUR65606 UEL65587:UEN65606 UOH65587:UOJ65606 UYD65587:UYF65606 VHZ65587:VIB65606 VRV65587:VRX65606 WBR65587:WBT65606 WLN65587:WLP65606 WVJ65587:WVL65606 B131123:D131142 IX131123:IZ131142 ST131123:SV131142 ACP131123:ACR131142 AML131123:AMN131142 AWH131123:AWJ131142 BGD131123:BGF131142 BPZ131123:BQB131142 BZV131123:BZX131142 CJR131123:CJT131142 CTN131123:CTP131142 DDJ131123:DDL131142 DNF131123:DNH131142 DXB131123:DXD131142 EGX131123:EGZ131142 EQT131123:EQV131142 FAP131123:FAR131142 FKL131123:FKN131142 FUH131123:FUJ131142 GED131123:GEF131142 GNZ131123:GOB131142 GXV131123:GXX131142 HHR131123:HHT131142 HRN131123:HRP131142 IBJ131123:IBL131142 ILF131123:ILH131142 IVB131123:IVD131142 JEX131123:JEZ131142 JOT131123:JOV131142 JYP131123:JYR131142 KIL131123:KIN131142 KSH131123:KSJ131142 LCD131123:LCF131142 LLZ131123:LMB131142 LVV131123:LVX131142 MFR131123:MFT131142 MPN131123:MPP131142 MZJ131123:MZL131142 NJF131123:NJH131142 NTB131123:NTD131142 OCX131123:OCZ131142 OMT131123:OMV131142 OWP131123:OWR131142 PGL131123:PGN131142 PQH131123:PQJ131142 QAD131123:QAF131142 QJZ131123:QKB131142 QTV131123:QTX131142 RDR131123:RDT131142 RNN131123:RNP131142 RXJ131123:RXL131142 SHF131123:SHH131142 SRB131123:SRD131142 TAX131123:TAZ131142 TKT131123:TKV131142 TUP131123:TUR131142 UEL131123:UEN131142 UOH131123:UOJ131142 UYD131123:UYF131142 VHZ131123:VIB131142 VRV131123:VRX131142 WBR131123:WBT131142 WLN131123:WLP131142 WVJ131123:WVL131142 B196659:D196678 IX196659:IZ196678 ST196659:SV196678 ACP196659:ACR196678 AML196659:AMN196678 AWH196659:AWJ196678 BGD196659:BGF196678 BPZ196659:BQB196678 BZV196659:BZX196678 CJR196659:CJT196678 CTN196659:CTP196678 DDJ196659:DDL196678 DNF196659:DNH196678 DXB196659:DXD196678 EGX196659:EGZ196678 EQT196659:EQV196678 FAP196659:FAR196678 FKL196659:FKN196678 FUH196659:FUJ196678 GED196659:GEF196678 GNZ196659:GOB196678 GXV196659:GXX196678 HHR196659:HHT196678 HRN196659:HRP196678 IBJ196659:IBL196678 ILF196659:ILH196678 IVB196659:IVD196678 JEX196659:JEZ196678 JOT196659:JOV196678 JYP196659:JYR196678 KIL196659:KIN196678 KSH196659:KSJ196678 LCD196659:LCF196678 LLZ196659:LMB196678 LVV196659:LVX196678 MFR196659:MFT196678 MPN196659:MPP196678 MZJ196659:MZL196678 NJF196659:NJH196678 NTB196659:NTD196678 OCX196659:OCZ196678 OMT196659:OMV196678 OWP196659:OWR196678 PGL196659:PGN196678 PQH196659:PQJ196678 QAD196659:QAF196678 QJZ196659:QKB196678 QTV196659:QTX196678 RDR196659:RDT196678 RNN196659:RNP196678 RXJ196659:RXL196678 SHF196659:SHH196678 SRB196659:SRD196678 TAX196659:TAZ196678 TKT196659:TKV196678 TUP196659:TUR196678 UEL196659:UEN196678 UOH196659:UOJ196678 UYD196659:UYF196678 VHZ196659:VIB196678 VRV196659:VRX196678 WBR196659:WBT196678 WLN196659:WLP196678 WVJ196659:WVL196678 B262195:D262214 IX262195:IZ262214 ST262195:SV262214 ACP262195:ACR262214 AML262195:AMN262214 AWH262195:AWJ262214 BGD262195:BGF262214 BPZ262195:BQB262214 BZV262195:BZX262214 CJR262195:CJT262214 CTN262195:CTP262214 DDJ262195:DDL262214 DNF262195:DNH262214 DXB262195:DXD262214 EGX262195:EGZ262214 EQT262195:EQV262214 FAP262195:FAR262214 FKL262195:FKN262214 FUH262195:FUJ262214 GED262195:GEF262214 GNZ262195:GOB262214 GXV262195:GXX262214 HHR262195:HHT262214 HRN262195:HRP262214 IBJ262195:IBL262214 ILF262195:ILH262214 IVB262195:IVD262214 JEX262195:JEZ262214 JOT262195:JOV262214 JYP262195:JYR262214 KIL262195:KIN262214 KSH262195:KSJ262214 LCD262195:LCF262214 LLZ262195:LMB262214 LVV262195:LVX262214 MFR262195:MFT262214 MPN262195:MPP262214 MZJ262195:MZL262214 NJF262195:NJH262214 NTB262195:NTD262214 OCX262195:OCZ262214 OMT262195:OMV262214 OWP262195:OWR262214 PGL262195:PGN262214 PQH262195:PQJ262214 QAD262195:QAF262214 QJZ262195:QKB262214 QTV262195:QTX262214 RDR262195:RDT262214 RNN262195:RNP262214 RXJ262195:RXL262214 SHF262195:SHH262214 SRB262195:SRD262214 TAX262195:TAZ262214 TKT262195:TKV262214 TUP262195:TUR262214 UEL262195:UEN262214 UOH262195:UOJ262214 UYD262195:UYF262214 VHZ262195:VIB262214 VRV262195:VRX262214 WBR262195:WBT262214 WLN262195:WLP262214 WVJ262195:WVL262214 B327731:D327750 IX327731:IZ327750 ST327731:SV327750 ACP327731:ACR327750 AML327731:AMN327750 AWH327731:AWJ327750 BGD327731:BGF327750 BPZ327731:BQB327750 BZV327731:BZX327750 CJR327731:CJT327750 CTN327731:CTP327750 DDJ327731:DDL327750 DNF327731:DNH327750 DXB327731:DXD327750 EGX327731:EGZ327750 EQT327731:EQV327750 FAP327731:FAR327750 FKL327731:FKN327750 FUH327731:FUJ327750 GED327731:GEF327750 GNZ327731:GOB327750 GXV327731:GXX327750 HHR327731:HHT327750 HRN327731:HRP327750 IBJ327731:IBL327750 ILF327731:ILH327750 IVB327731:IVD327750 JEX327731:JEZ327750 JOT327731:JOV327750 JYP327731:JYR327750 KIL327731:KIN327750 KSH327731:KSJ327750 LCD327731:LCF327750 LLZ327731:LMB327750 LVV327731:LVX327750 MFR327731:MFT327750 MPN327731:MPP327750 MZJ327731:MZL327750 NJF327731:NJH327750 NTB327731:NTD327750 OCX327731:OCZ327750 OMT327731:OMV327750 OWP327731:OWR327750 PGL327731:PGN327750 PQH327731:PQJ327750 QAD327731:QAF327750 QJZ327731:QKB327750 QTV327731:QTX327750 RDR327731:RDT327750 RNN327731:RNP327750 RXJ327731:RXL327750 SHF327731:SHH327750 SRB327731:SRD327750 TAX327731:TAZ327750 TKT327731:TKV327750 TUP327731:TUR327750 UEL327731:UEN327750 UOH327731:UOJ327750 UYD327731:UYF327750 VHZ327731:VIB327750 VRV327731:VRX327750 WBR327731:WBT327750 WLN327731:WLP327750 WVJ327731:WVL327750 B393267:D393286 IX393267:IZ393286 ST393267:SV393286 ACP393267:ACR393286 AML393267:AMN393286 AWH393267:AWJ393286 BGD393267:BGF393286 BPZ393267:BQB393286 BZV393267:BZX393286 CJR393267:CJT393286 CTN393267:CTP393286 DDJ393267:DDL393286 DNF393267:DNH393286 DXB393267:DXD393286 EGX393267:EGZ393286 EQT393267:EQV393286 FAP393267:FAR393286 FKL393267:FKN393286 FUH393267:FUJ393286 GED393267:GEF393286 GNZ393267:GOB393286 GXV393267:GXX393286 HHR393267:HHT393286 HRN393267:HRP393286 IBJ393267:IBL393286 ILF393267:ILH393286 IVB393267:IVD393286 JEX393267:JEZ393286 JOT393267:JOV393286 JYP393267:JYR393286 KIL393267:KIN393286 KSH393267:KSJ393286 LCD393267:LCF393286 LLZ393267:LMB393286 LVV393267:LVX393286 MFR393267:MFT393286 MPN393267:MPP393286 MZJ393267:MZL393286 NJF393267:NJH393286 NTB393267:NTD393286 OCX393267:OCZ393286 OMT393267:OMV393286 OWP393267:OWR393286 PGL393267:PGN393286 PQH393267:PQJ393286 QAD393267:QAF393286 QJZ393267:QKB393286 QTV393267:QTX393286 RDR393267:RDT393286 RNN393267:RNP393286 RXJ393267:RXL393286 SHF393267:SHH393286 SRB393267:SRD393286 TAX393267:TAZ393286 TKT393267:TKV393286 TUP393267:TUR393286 UEL393267:UEN393286 UOH393267:UOJ393286 UYD393267:UYF393286 VHZ393267:VIB393286 VRV393267:VRX393286 WBR393267:WBT393286 WLN393267:WLP393286 WVJ393267:WVL393286 B458803:D458822 IX458803:IZ458822 ST458803:SV458822 ACP458803:ACR458822 AML458803:AMN458822 AWH458803:AWJ458822 BGD458803:BGF458822 BPZ458803:BQB458822 BZV458803:BZX458822 CJR458803:CJT458822 CTN458803:CTP458822 DDJ458803:DDL458822 DNF458803:DNH458822 DXB458803:DXD458822 EGX458803:EGZ458822 EQT458803:EQV458822 FAP458803:FAR458822 FKL458803:FKN458822 FUH458803:FUJ458822 GED458803:GEF458822 GNZ458803:GOB458822 GXV458803:GXX458822 HHR458803:HHT458822 HRN458803:HRP458822 IBJ458803:IBL458822 ILF458803:ILH458822 IVB458803:IVD458822 JEX458803:JEZ458822 JOT458803:JOV458822 JYP458803:JYR458822 KIL458803:KIN458822 KSH458803:KSJ458822 LCD458803:LCF458822 LLZ458803:LMB458822 LVV458803:LVX458822 MFR458803:MFT458822 MPN458803:MPP458822 MZJ458803:MZL458822 NJF458803:NJH458822 NTB458803:NTD458822 OCX458803:OCZ458822 OMT458803:OMV458822 OWP458803:OWR458822 PGL458803:PGN458822 PQH458803:PQJ458822 QAD458803:QAF458822 QJZ458803:QKB458822 QTV458803:QTX458822 RDR458803:RDT458822 RNN458803:RNP458822 RXJ458803:RXL458822 SHF458803:SHH458822 SRB458803:SRD458822 TAX458803:TAZ458822 TKT458803:TKV458822 TUP458803:TUR458822 UEL458803:UEN458822 UOH458803:UOJ458822 UYD458803:UYF458822 VHZ458803:VIB458822 VRV458803:VRX458822 WBR458803:WBT458822 WLN458803:WLP458822 WVJ458803:WVL458822 B524339:D524358 IX524339:IZ524358 ST524339:SV524358 ACP524339:ACR524358 AML524339:AMN524358 AWH524339:AWJ524358 BGD524339:BGF524358 BPZ524339:BQB524358 BZV524339:BZX524358 CJR524339:CJT524358 CTN524339:CTP524358 DDJ524339:DDL524358 DNF524339:DNH524358 DXB524339:DXD524358 EGX524339:EGZ524358 EQT524339:EQV524358 FAP524339:FAR524358 FKL524339:FKN524358 FUH524339:FUJ524358 GED524339:GEF524358 GNZ524339:GOB524358 GXV524339:GXX524358 HHR524339:HHT524358 HRN524339:HRP524358 IBJ524339:IBL524358 ILF524339:ILH524358 IVB524339:IVD524358 JEX524339:JEZ524358 JOT524339:JOV524358 JYP524339:JYR524358 KIL524339:KIN524358 KSH524339:KSJ524358 LCD524339:LCF524358 LLZ524339:LMB524358 LVV524339:LVX524358 MFR524339:MFT524358 MPN524339:MPP524358 MZJ524339:MZL524358 NJF524339:NJH524358 NTB524339:NTD524358 OCX524339:OCZ524358 OMT524339:OMV524358 OWP524339:OWR524358 PGL524339:PGN524358 PQH524339:PQJ524358 QAD524339:QAF524358 QJZ524339:QKB524358 QTV524339:QTX524358 RDR524339:RDT524358 RNN524339:RNP524358 RXJ524339:RXL524358 SHF524339:SHH524358 SRB524339:SRD524358 TAX524339:TAZ524358 TKT524339:TKV524358 TUP524339:TUR524358 UEL524339:UEN524358 UOH524339:UOJ524358 UYD524339:UYF524358 VHZ524339:VIB524358 VRV524339:VRX524358 WBR524339:WBT524358 WLN524339:WLP524358 WVJ524339:WVL524358 B589875:D589894 IX589875:IZ589894 ST589875:SV589894 ACP589875:ACR589894 AML589875:AMN589894 AWH589875:AWJ589894 BGD589875:BGF589894 BPZ589875:BQB589894 BZV589875:BZX589894 CJR589875:CJT589894 CTN589875:CTP589894 DDJ589875:DDL589894 DNF589875:DNH589894 DXB589875:DXD589894 EGX589875:EGZ589894 EQT589875:EQV589894 FAP589875:FAR589894 FKL589875:FKN589894 FUH589875:FUJ589894 GED589875:GEF589894 GNZ589875:GOB589894 GXV589875:GXX589894 HHR589875:HHT589894 HRN589875:HRP589894 IBJ589875:IBL589894 ILF589875:ILH589894 IVB589875:IVD589894 JEX589875:JEZ589894 JOT589875:JOV589894 JYP589875:JYR589894 KIL589875:KIN589894 KSH589875:KSJ589894 LCD589875:LCF589894 LLZ589875:LMB589894 LVV589875:LVX589894 MFR589875:MFT589894 MPN589875:MPP589894 MZJ589875:MZL589894 NJF589875:NJH589894 NTB589875:NTD589894 OCX589875:OCZ589894 OMT589875:OMV589894 OWP589875:OWR589894 PGL589875:PGN589894 PQH589875:PQJ589894 QAD589875:QAF589894 QJZ589875:QKB589894 QTV589875:QTX589894 RDR589875:RDT589894 RNN589875:RNP589894 RXJ589875:RXL589894 SHF589875:SHH589894 SRB589875:SRD589894 TAX589875:TAZ589894 TKT589875:TKV589894 TUP589875:TUR589894 UEL589875:UEN589894 UOH589875:UOJ589894 UYD589875:UYF589894 VHZ589875:VIB589894 VRV589875:VRX589894 WBR589875:WBT589894 WLN589875:WLP589894 WVJ589875:WVL589894 B655411:D655430 IX655411:IZ655430 ST655411:SV655430 ACP655411:ACR655430 AML655411:AMN655430 AWH655411:AWJ655430 BGD655411:BGF655430 BPZ655411:BQB655430 BZV655411:BZX655430 CJR655411:CJT655430 CTN655411:CTP655430 DDJ655411:DDL655430 DNF655411:DNH655430 DXB655411:DXD655430 EGX655411:EGZ655430 EQT655411:EQV655430 FAP655411:FAR655430 FKL655411:FKN655430 FUH655411:FUJ655430 GED655411:GEF655430 GNZ655411:GOB655430 GXV655411:GXX655430 HHR655411:HHT655430 HRN655411:HRP655430 IBJ655411:IBL655430 ILF655411:ILH655430 IVB655411:IVD655430 JEX655411:JEZ655430 JOT655411:JOV655430 JYP655411:JYR655430 KIL655411:KIN655430 KSH655411:KSJ655430 LCD655411:LCF655430 LLZ655411:LMB655430 LVV655411:LVX655430 MFR655411:MFT655430 MPN655411:MPP655430 MZJ655411:MZL655430 NJF655411:NJH655430 NTB655411:NTD655430 OCX655411:OCZ655430 OMT655411:OMV655430 OWP655411:OWR655430 PGL655411:PGN655430 PQH655411:PQJ655430 QAD655411:QAF655430 QJZ655411:QKB655430 QTV655411:QTX655430 RDR655411:RDT655430 RNN655411:RNP655430 RXJ655411:RXL655430 SHF655411:SHH655430 SRB655411:SRD655430 TAX655411:TAZ655430 TKT655411:TKV655430 TUP655411:TUR655430 UEL655411:UEN655430 UOH655411:UOJ655430 UYD655411:UYF655430 VHZ655411:VIB655430 VRV655411:VRX655430 WBR655411:WBT655430 WLN655411:WLP655430 WVJ655411:WVL655430 B720947:D720966 IX720947:IZ720966 ST720947:SV720966 ACP720947:ACR720966 AML720947:AMN720966 AWH720947:AWJ720966 BGD720947:BGF720966 BPZ720947:BQB720966 BZV720947:BZX720966 CJR720947:CJT720966 CTN720947:CTP720966 DDJ720947:DDL720966 DNF720947:DNH720966 DXB720947:DXD720966 EGX720947:EGZ720966 EQT720947:EQV720966 FAP720947:FAR720966 FKL720947:FKN720966 FUH720947:FUJ720966 GED720947:GEF720966 GNZ720947:GOB720966 GXV720947:GXX720966 HHR720947:HHT720966 HRN720947:HRP720966 IBJ720947:IBL720966 ILF720947:ILH720966 IVB720947:IVD720966 JEX720947:JEZ720966 JOT720947:JOV720966 JYP720947:JYR720966 KIL720947:KIN720966 KSH720947:KSJ720966 LCD720947:LCF720966 LLZ720947:LMB720966 LVV720947:LVX720966 MFR720947:MFT720966 MPN720947:MPP720966 MZJ720947:MZL720966 NJF720947:NJH720966 NTB720947:NTD720966 OCX720947:OCZ720966 OMT720947:OMV720966 OWP720947:OWR720966 PGL720947:PGN720966 PQH720947:PQJ720966 QAD720947:QAF720966 QJZ720947:QKB720966 QTV720947:QTX720966 RDR720947:RDT720966 RNN720947:RNP720966 RXJ720947:RXL720966 SHF720947:SHH720966 SRB720947:SRD720966 TAX720947:TAZ720966 TKT720947:TKV720966 TUP720947:TUR720966 UEL720947:UEN720966 UOH720947:UOJ720966 UYD720947:UYF720966 VHZ720947:VIB720966 VRV720947:VRX720966 WBR720947:WBT720966 WLN720947:WLP720966 WVJ720947:WVL720966 B786483:D786502 IX786483:IZ786502 ST786483:SV786502 ACP786483:ACR786502 AML786483:AMN786502 AWH786483:AWJ786502 BGD786483:BGF786502 BPZ786483:BQB786502 BZV786483:BZX786502 CJR786483:CJT786502 CTN786483:CTP786502 DDJ786483:DDL786502 DNF786483:DNH786502 DXB786483:DXD786502 EGX786483:EGZ786502 EQT786483:EQV786502 FAP786483:FAR786502 FKL786483:FKN786502 FUH786483:FUJ786502 GED786483:GEF786502 GNZ786483:GOB786502 GXV786483:GXX786502 HHR786483:HHT786502 HRN786483:HRP786502 IBJ786483:IBL786502 ILF786483:ILH786502 IVB786483:IVD786502 JEX786483:JEZ786502 JOT786483:JOV786502 JYP786483:JYR786502 KIL786483:KIN786502 KSH786483:KSJ786502 LCD786483:LCF786502 LLZ786483:LMB786502 LVV786483:LVX786502 MFR786483:MFT786502 MPN786483:MPP786502 MZJ786483:MZL786502 NJF786483:NJH786502 NTB786483:NTD786502 OCX786483:OCZ786502 OMT786483:OMV786502 OWP786483:OWR786502 PGL786483:PGN786502 PQH786483:PQJ786502 QAD786483:QAF786502 QJZ786483:QKB786502 QTV786483:QTX786502 RDR786483:RDT786502 RNN786483:RNP786502 RXJ786483:RXL786502 SHF786483:SHH786502 SRB786483:SRD786502 TAX786483:TAZ786502 TKT786483:TKV786502 TUP786483:TUR786502 UEL786483:UEN786502 UOH786483:UOJ786502 UYD786483:UYF786502 VHZ786483:VIB786502 VRV786483:VRX786502 WBR786483:WBT786502 WLN786483:WLP786502 WVJ786483:WVL786502 B852019:D852038 IX852019:IZ852038 ST852019:SV852038 ACP852019:ACR852038 AML852019:AMN852038 AWH852019:AWJ852038 BGD852019:BGF852038 BPZ852019:BQB852038 BZV852019:BZX852038 CJR852019:CJT852038 CTN852019:CTP852038 DDJ852019:DDL852038 DNF852019:DNH852038 DXB852019:DXD852038 EGX852019:EGZ852038 EQT852019:EQV852038 FAP852019:FAR852038 FKL852019:FKN852038 FUH852019:FUJ852038 GED852019:GEF852038 GNZ852019:GOB852038 GXV852019:GXX852038 HHR852019:HHT852038 HRN852019:HRP852038 IBJ852019:IBL852038 ILF852019:ILH852038 IVB852019:IVD852038 JEX852019:JEZ852038 JOT852019:JOV852038 JYP852019:JYR852038 KIL852019:KIN852038 KSH852019:KSJ852038 LCD852019:LCF852038 LLZ852019:LMB852038 LVV852019:LVX852038 MFR852019:MFT852038 MPN852019:MPP852038 MZJ852019:MZL852038 NJF852019:NJH852038 NTB852019:NTD852038 OCX852019:OCZ852038 OMT852019:OMV852038 OWP852019:OWR852038 PGL852019:PGN852038 PQH852019:PQJ852038 QAD852019:QAF852038 QJZ852019:QKB852038 QTV852019:QTX852038 RDR852019:RDT852038 RNN852019:RNP852038 RXJ852019:RXL852038 SHF852019:SHH852038 SRB852019:SRD852038 TAX852019:TAZ852038 TKT852019:TKV852038 TUP852019:TUR852038 UEL852019:UEN852038 UOH852019:UOJ852038 UYD852019:UYF852038 VHZ852019:VIB852038 VRV852019:VRX852038 WBR852019:WBT852038 WLN852019:WLP852038 WVJ852019:WVL852038 B917555:D917574 IX917555:IZ917574 ST917555:SV917574 ACP917555:ACR917574 AML917555:AMN917574 AWH917555:AWJ917574 BGD917555:BGF917574 BPZ917555:BQB917574 BZV917555:BZX917574 CJR917555:CJT917574 CTN917555:CTP917574 DDJ917555:DDL917574 DNF917555:DNH917574 DXB917555:DXD917574 EGX917555:EGZ917574 EQT917555:EQV917574 FAP917555:FAR917574 FKL917555:FKN917574 FUH917555:FUJ917574 GED917555:GEF917574 GNZ917555:GOB917574 GXV917555:GXX917574 HHR917555:HHT917574 HRN917555:HRP917574 IBJ917555:IBL917574 ILF917555:ILH917574 IVB917555:IVD917574 JEX917555:JEZ917574 JOT917555:JOV917574 JYP917555:JYR917574 KIL917555:KIN917574 KSH917555:KSJ917574 LCD917555:LCF917574 LLZ917555:LMB917574 LVV917555:LVX917574 MFR917555:MFT917574 MPN917555:MPP917574 MZJ917555:MZL917574 NJF917555:NJH917574 NTB917555:NTD917574 OCX917555:OCZ917574 OMT917555:OMV917574 OWP917555:OWR917574 PGL917555:PGN917574 PQH917555:PQJ917574 QAD917555:QAF917574 QJZ917555:QKB917574 QTV917555:QTX917574 RDR917555:RDT917574 RNN917555:RNP917574 RXJ917555:RXL917574 SHF917555:SHH917574 SRB917555:SRD917574 TAX917555:TAZ917574 TKT917555:TKV917574 TUP917555:TUR917574 UEL917555:UEN917574 UOH917555:UOJ917574 UYD917555:UYF917574 VHZ917555:VIB917574 VRV917555:VRX917574 WBR917555:WBT917574 WLN917555:WLP917574 WVJ917555:WVL917574 B983091:D983110 IX983091:IZ983110 ST983091:SV983110 ACP983091:ACR983110 AML983091:AMN983110 AWH983091:AWJ983110 BGD983091:BGF983110 BPZ983091:BQB983110 BZV983091:BZX983110 CJR983091:CJT983110 CTN983091:CTP983110 DDJ983091:DDL983110 DNF983091:DNH983110 DXB983091:DXD983110 EGX983091:EGZ983110 EQT983091:EQV983110 FAP983091:FAR983110 FKL983091:FKN983110 FUH983091:FUJ983110 GED983091:GEF983110 GNZ983091:GOB983110 GXV983091:GXX983110 HHR983091:HHT983110 HRN983091:HRP983110 IBJ983091:IBL983110 ILF983091:ILH983110 IVB983091:IVD983110 JEX983091:JEZ983110 JOT983091:JOV983110 JYP983091:JYR983110 KIL983091:KIN983110 KSH983091:KSJ983110 LCD983091:LCF983110 LLZ983091:LMB983110 LVV983091:LVX983110 MFR983091:MFT983110 MPN983091:MPP983110 MZJ983091:MZL983110 NJF983091:NJH983110 NTB983091:NTD983110 OCX983091:OCZ983110 OMT983091:OMV983110 OWP983091:OWR983110 PGL983091:PGN983110 PQH983091:PQJ983110 QAD983091:QAF983110 QJZ983091:QKB983110 QTV983091:QTX983110 RDR983091:RDT983110 RNN983091:RNP983110 RXJ983091:RXL983110 SHF983091:SHH983110 SRB983091:SRD983110 TAX983091:TAZ983110 TKT983091:TKV983110 TUP983091:TUR983110 UEL983091:UEN983110 UOH983091:UOJ983110 UYD983091:UYF983110 VHZ983091:VIB983110 VRV983091:VRX983110 WBR983091:WBT983110 WLN983091:WLP983110 WVJ983091:WVL983110 H51:K70 JD51:JG70 SZ51:TC70 ACV51:ACY70 AMR51:AMU70 AWN51:AWQ70 BGJ51:BGM70 BQF51:BQI70 CAB51:CAE70 CJX51:CKA70 CTT51:CTW70 DDP51:DDS70 DNL51:DNO70 DXH51:DXK70 EHD51:EHG70 EQZ51:ERC70 FAV51:FAY70 FKR51:FKU70 FUN51:FUQ70 GEJ51:GEM70 GOF51:GOI70 GYB51:GYE70 HHX51:HIA70 HRT51:HRW70 IBP51:IBS70 ILL51:ILO70 IVH51:IVK70 JFD51:JFG70 JOZ51:JPC70 JYV51:JYY70 KIR51:KIU70 KSN51:KSQ70 LCJ51:LCM70 LMF51:LMI70 LWB51:LWE70 MFX51:MGA70 MPT51:MPW70 MZP51:MZS70 NJL51:NJO70 NTH51:NTK70 ODD51:ODG70 OMZ51:ONC70 OWV51:OWY70 PGR51:PGU70 PQN51:PQQ70 QAJ51:QAM70 QKF51:QKI70 QUB51:QUE70 RDX51:REA70 RNT51:RNW70 RXP51:RXS70 SHL51:SHO70 SRH51:SRK70 TBD51:TBG70 TKZ51:TLC70 TUV51:TUY70 UER51:UEU70 UON51:UOQ70 UYJ51:UYM70 VIF51:VII70 VSB51:VSE70 WBX51:WCA70 WLT51:WLW70 WVP51:WVS70 H65587:K65606 JD65587:JG65606 SZ65587:TC65606 ACV65587:ACY65606 AMR65587:AMU65606 AWN65587:AWQ65606 BGJ65587:BGM65606 BQF65587:BQI65606 CAB65587:CAE65606 CJX65587:CKA65606 CTT65587:CTW65606 DDP65587:DDS65606 DNL65587:DNO65606 DXH65587:DXK65606 EHD65587:EHG65606 EQZ65587:ERC65606 FAV65587:FAY65606 FKR65587:FKU65606 FUN65587:FUQ65606 GEJ65587:GEM65606 GOF65587:GOI65606 GYB65587:GYE65606 HHX65587:HIA65606 HRT65587:HRW65606 IBP65587:IBS65606 ILL65587:ILO65606 IVH65587:IVK65606 JFD65587:JFG65606 JOZ65587:JPC65606 JYV65587:JYY65606 KIR65587:KIU65606 KSN65587:KSQ65606 LCJ65587:LCM65606 LMF65587:LMI65606 LWB65587:LWE65606 MFX65587:MGA65606 MPT65587:MPW65606 MZP65587:MZS65606 NJL65587:NJO65606 NTH65587:NTK65606 ODD65587:ODG65606 OMZ65587:ONC65606 OWV65587:OWY65606 PGR65587:PGU65606 PQN65587:PQQ65606 QAJ65587:QAM65606 QKF65587:QKI65606 QUB65587:QUE65606 RDX65587:REA65606 RNT65587:RNW65606 RXP65587:RXS65606 SHL65587:SHO65606 SRH65587:SRK65606 TBD65587:TBG65606 TKZ65587:TLC65606 TUV65587:TUY65606 UER65587:UEU65606 UON65587:UOQ65606 UYJ65587:UYM65606 VIF65587:VII65606 VSB65587:VSE65606 WBX65587:WCA65606 WLT65587:WLW65606 WVP65587:WVS65606 H131123:K131142 JD131123:JG131142 SZ131123:TC131142 ACV131123:ACY131142 AMR131123:AMU131142 AWN131123:AWQ131142 BGJ131123:BGM131142 BQF131123:BQI131142 CAB131123:CAE131142 CJX131123:CKA131142 CTT131123:CTW131142 DDP131123:DDS131142 DNL131123:DNO131142 DXH131123:DXK131142 EHD131123:EHG131142 EQZ131123:ERC131142 FAV131123:FAY131142 FKR131123:FKU131142 FUN131123:FUQ131142 GEJ131123:GEM131142 GOF131123:GOI131142 GYB131123:GYE131142 HHX131123:HIA131142 HRT131123:HRW131142 IBP131123:IBS131142 ILL131123:ILO131142 IVH131123:IVK131142 JFD131123:JFG131142 JOZ131123:JPC131142 JYV131123:JYY131142 KIR131123:KIU131142 KSN131123:KSQ131142 LCJ131123:LCM131142 LMF131123:LMI131142 LWB131123:LWE131142 MFX131123:MGA131142 MPT131123:MPW131142 MZP131123:MZS131142 NJL131123:NJO131142 NTH131123:NTK131142 ODD131123:ODG131142 OMZ131123:ONC131142 OWV131123:OWY131142 PGR131123:PGU131142 PQN131123:PQQ131142 QAJ131123:QAM131142 QKF131123:QKI131142 QUB131123:QUE131142 RDX131123:REA131142 RNT131123:RNW131142 RXP131123:RXS131142 SHL131123:SHO131142 SRH131123:SRK131142 TBD131123:TBG131142 TKZ131123:TLC131142 TUV131123:TUY131142 UER131123:UEU131142 UON131123:UOQ131142 UYJ131123:UYM131142 VIF131123:VII131142 VSB131123:VSE131142 WBX131123:WCA131142 WLT131123:WLW131142 WVP131123:WVS131142 H196659:K196678 JD196659:JG196678 SZ196659:TC196678 ACV196659:ACY196678 AMR196659:AMU196678 AWN196659:AWQ196678 BGJ196659:BGM196678 BQF196659:BQI196678 CAB196659:CAE196678 CJX196659:CKA196678 CTT196659:CTW196678 DDP196659:DDS196678 DNL196659:DNO196678 DXH196659:DXK196678 EHD196659:EHG196678 EQZ196659:ERC196678 FAV196659:FAY196678 FKR196659:FKU196678 FUN196659:FUQ196678 GEJ196659:GEM196678 GOF196659:GOI196678 GYB196659:GYE196678 HHX196659:HIA196678 HRT196659:HRW196678 IBP196659:IBS196678 ILL196659:ILO196678 IVH196659:IVK196678 JFD196659:JFG196678 JOZ196659:JPC196678 JYV196659:JYY196678 KIR196659:KIU196678 KSN196659:KSQ196678 LCJ196659:LCM196678 LMF196659:LMI196678 LWB196659:LWE196678 MFX196659:MGA196678 MPT196659:MPW196678 MZP196659:MZS196678 NJL196659:NJO196678 NTH196659:NTK196678 ODD196659:ODG196678 OMZ196659:ONC196678 OWV196659:OWY196678 PGR196659:PGU196678 PQN196659:PQQ196678 QAJ196659:QAM196678 QKF196659:QKI196678 QUB196659:QUE196678 RDX196659:REA196678 RNT196659:RNW196678 RXP196659:RXS196678 SHL196659:SHO196678 SRH196659:SRK196678 TBD196659:TBG196678 TKZ196659:TLC196678 TUV196659:TUY196678 UER196659:UEU196678 UON196659:UOQ196678 UYJ196659:UYM196678 VIF196659:VII196678 VSB196659:VSE196678 WBX196659:WCA196678 WLT196659:WLW196678 WVP196659:WVS196678 H262195:K262214 JD262195:JG262214 SZ262195:TC262214 ACV262195:ACY262214 AMR262195:AMU262214 AWN262195:AWQ262214 BGJ262195:BGM262214 BQF262195:BQI262214 CAB262195:CAE262214 CJX262195:CKA262214 CTT262195:CTW262214 DDP262195:DDS262214 DNL262195:DNO262214 DXH262195:DXK262214 EHD262195:EHG262214 EQZ262195:ERC262214 FAV262195:FAY262214 FKR262195:FKU262214 FUN262195:FUQ262214 GEJ262195:GEM262214 GOF262195:GOI262214 GYB262195:GYE262214 HHX262195:HIA262214 HRT262195:HRW262214 IBP262195:IBS262214 ILL262195:ILO262214 IVH262195:IVK262214 JFD262195:JFG262214 JOZ262195:JPC262214 JYV262195:JYY262214 KIR262195:KIU262214 KSN262195:KSQ262214 LCJ262195:LCM262214 LMF262195:LMI262214 LWB262195:LWE262214 MFX262195:MGA262214 MPT262195:MPW262214 MZP262195:MZS262214 NJL262195:NJO262214 NTH262195:NTK262214 ODD262195:ODG262214 OMZ262195:ONC262214 OWV262195:OWY262214 PGR262195:PGU262214 PQN262195:PQQ262214 QAJ262195:QAM262214 QKF262195:QKI262214 QUB262195:QUE262214 RDX262195:REA262214 RNT262195:RNW262214 RXP262195:RXS262214 SHL262195:SHO262214 SRH262195:SRK262214 TBD262195:TBG262214 TKZ262195:TLC262214 TUV262195:TUY262214 UER262195:UEU262214 UON262195:UOQ262214 UYJ262195:UYM262214 VIF262195:VII262214 VSB262195:VSE262214 WBX262195:WCA262214 WLT262195:WLW262214 WVP262195:WVS262214 H327731:K327750 JD327731:JG327750 SZ327731:TC327750 ACV327731:ACY327750 AMR327731:AMU327750 AWN327731:AWQ327750 BGJ327731:BGM327750 BQF327731:BQI327750 CAB327731:CAE327750 CJX327731:CKA327750 CTT327731:CTW327750 DDP327731:DDS327750 DNL327731:DNO327750 DXH327731:DXK327750 EHD327731:EHG327750 EQZ327731:ERC327750 FAV327731:FAY327750 FKR327731:FKU327750 FUN327731:FUQ327750 GEJ327731:GEM327750 GOF327731:GOI327750 GYB327731:GYE327750 HHX327731:HIA327750 HRT327731:HRW327750 IBP327731:IBS327750 ILL327731:ILO327750 IVH327731:IVK327750 JFD327731:JFG327750 JOZ327731:JPC327750 JYV327731:JYY327750 KIR327731:KIU327750 KSN327731:KSQ327750 LCJ327731:LCM327750 LMF327731:LMI327750 LWB327731:LWE327750 MFX327731:MGA327750 MPT327731:MPW327750 MZP327731:MZS327750 NJL327731:NJO327750 NTH327731:NTK327750 ODD327731:ODG327750 OMZ327731:ONC327750 OWV327731:OWY327750 PGR327731:PGU327750 PQN327731:PQQ327750 QAJ327731:QAM327750 QKF327731:QKI327750 QUB327731:QUE327750 RDX327731:REA327750 RNT327731:RNW327750 RXP327731:RXS327750 SHL327731:SHO327750 SRH327731:SRK327750 TBD327731:TBG327750 TKZ327731:TLC327750 TUV327731:TUY327750 UER327731:UEU327750 UON327731:UOQ327750 UYJ327731:UYM327750 VIF327731:VII327750 VSB327731:VSE327750 WBX327731:WCA327750 WLT327731:WLW327750 WVP327731:WVS327750 H393267:K393286 JD393267:JG393286 SZ393267:TC393286 ACV393267:ACY393286 AMR393267:AMU393286 AWN393267:AWQ393286 BGJ393267:BGM393286 BQF393267:BQI393286 CAB393267:CAE393286 CJX393267:CKA393286 CTT393267:CTW393286 DDP393267:DDS393286 DNL393267:DNO393286 DXH393267:DXK393286 EHD393267:EHG393286 EQZ393267:ERC393286 FAV393267:FAY393286 FKR393267:FKU393286 FUN393267:FUQ393286 GEJ393267:GEM393286 GOF393267:GOI393286 GYB393267:GYE393286 HHX393267:HIA393286 HRT393267:HRW393286 IBP393267:IBS393286 ILL393267:ILO393286 IVH393267:IVK393286 JFD393267:JFG393286 JOZ393267:JPC393286 JYV393267:JYY393286 KIR393267:KIU393286 KSN393267:KSQ393286 LCJ393267:LCM393286 LMF393267:LMI393286 LWB393267:LWE393286 MFX393267:MGA393286 MPT393267:MPW393286 MZP393267:MZS393286 NJL393267:NJO393286 NTH393267:NTK393286 ODD393267:ODG393286 OMZ393267:ONC393286 OWV393267:OWY393286 PGR393267:PGU393286 PQN393267:PQQ393286 QAJ393267:QAM393286 QKF393267:QKI393286 QUB393267:QUE393286 RDX393267:REA393286 RNT393267:RNW393286 RXP393267:RXS393286 SHL393267:SHO393286 SRH393267:SRK393286 TBD393267:TBG393286 TKZ393267:TLC393286 TUV393267:TUY393286 UER393267:UEU393286 UON393267:UOQ393286 UYJ393267:UYM393286 VIF393267:VII393286 VSB393267:VSE393286 WBX393267:WCA393286 WLT393267:WLW393286 WVP393267:WVS393286 H458803:K458822 JD458803:JG458822 SZ458803:TC458822 ACV458803:ACY458822 AMR458803:AMU458822 AWN458803:AWQ458822 BGJ458803:BGM458822 BQF458803:BQI458822 CAB458803:CAE458822 CJX458803:CKA458822 CTT458803:CTW458822 DDP458803:DDS458822 DNL458803:DNO458822 DXH458803:DXK458822 EHD458803:EHG458822 EQZ458803:ERC458822 FAV458803:FAY458822 FKR458803:FKU458822 FUN458803:FUQ458822 GEJ458803:GEM458822 GOF458803:GOI458822 GYB458803:GYE458822 HHX458803:HIA458822 HRT458803:HRW458822 IBP458803:IBS458822 ILL458803:ILO458822 IVH458803:IVK458822 JFD458803:JFG458822 JOZ458803:JPC458822 JYV458803:JYY458822 KIR458803:KIU458822 KSN458803:KSQ458822 LCJ458803:LCM458822 LMF458803:LMI458822 LWB458803:LWE458822 MFX458803:MGA458822 MPT458803:MPW458822 MZP458803:MZS458822 NJL458803:NJO458822 NTH458803:NTK458822 ODD458803:ODG458822 OMZ458803:ONC458822 OWV458803:OWY458822 PGR458803:PGU458822 PQN458803:PQQ458822 QAJ458803:QAM458822 QKF458803:QKI458822 QUB458803:QUE458822 RDX458803:REA458822 RNT458803:RNW458822 RXP458803:RXS458822 SHL458803:SHO458822 SRH458803:SRK458822 TBD458803:TBG458822 TKZ458803:TLC458822 TUV458803:TUY458822 UER458803:UEU458822 UON458803:UOQ458822 UYJ458803:UYM458822 VIF458803:VII458822 VSB458803:VSE458822 WBX458803:WCA458822 WLT458803:WLW458822 WVP458803:WVS458822 H524339:K524358 JD524339:JG524358 SZ524339:TC524358 ACV524339:ACY524358 AMR524339:AMU524358 AWN524339:AWQ524358 BGJ524339:BGM524358 BQF524339:BQI524358 CAB524339:CAE524358 CJX524339:CKA524358 CTT524339:CTW524358 DDP524339:DDS524358 DNL524339:DNO524358 DXH524339:DXK524358 EHD524339:EHG524358 EQZ524339:ERC524358 FAV524339:FAY524358 FKR524339:FKU524358 FUN524339:FUQ524358 GEJ524339:GEM524358 GOF524339:GOI524358 GYB524339:GYE524358 HHX524339:HIA524358 HRT524339:HRW524358 IBP524339:IBS524358 ILL524339:ILO524358 IVH524339:IVK524358 JFD524339:JFG524358 JOZ524339:JPC524358 JYV524339:JYY524358 KIR524339:KIU524358 KSN524339:KSQ524358 LCJ524339:LCM524358 LMF524339:LMI524358 LWB524339:LWE524358 MFX524339:MGA524358 MPT524339:MPW524358 MZP524339:MZS524358 NJL524339:NJO524358 NTH524339:NTK524358 ODD524339:ODG524358 OMZ524339:ONC524358 OWV524339:OWY524358 PGR524339:PGU524358 PQN524339:PQQ524358 QAJ524339:QAM524358 QKF524339:QKI524358 QUB524339:QUE524358 RDX524339:REA524358 RNT524339:RNW524358 RXP524339:RXS524358 SHL524339:SHO524358 SRH524339:SRK524358 TBD524339:TBG524358 TKZ524339:TLC524358 TUV524339:TUY524358 UER524339:UEU524358 UON524339:UOQ524358 UYJ524339:UYM524358 VIF524339:VII524358 VSB524339:VSE524358 WBX524339:WCA524358 WLT524339:WLW524358 WVP524339:WVS524358 H589875:K589894 JD589875:JG589894 SZ589875:TC589894 ACV589875:ACY589894 AMR589875:AMU589894 AWN589875:AWQ589894 BGJ589875:BGM589894 BQF589875:BQI589894 CAB589875:CAE589894 CJX589875:CKA589894 CTT589875:CTW589894 DDP589875:DDS589894 DNL589875:DNO589894 DXH589875:DXK589894 EHD589875:EHG589894 EQZ589875:ERC589894 FAV589875:FAY589894 FKR589875:FKU589894 FUN589875:FUQ589894 GEJ589875:GEM589894 GOF589875:GOI589894 GYB589875:GYE589894 HHX589875:HIA589894 HRT589875:HRW589894 IBP589875:IBS589894 ILL589875:ILO589894 IVH589875:IVK589894 JFD589875:JFG589894 JOZ589875:JPC589894 JYV589875:JYY589894 KIR589875:KIU589894 KSN589875:KSQ589894 LCJ589875:LCM589894 LMF589875:LMI589894 LWB589875:LWE589894 MFX589875:MGA589894 MPT589875:MPW589894 MZP589875:MZS589894 NJL589875:NJO589894 NTH589875:NTK589894 ODD589875:ODG589894 OMZ589875:ONC589894 OWV589875:OWY589894 PGR589875:PGU589894 PQN589875:PQQ589894 QAJ589875:QAM589894 QKF589875:QKI589894 QUB589875:QUE589894 RDX589875:REA589894 RNT589875:RNW589894 RXP589875:RXS589894 SHL589875:SHO589894 SRH589875:SRK589894 TBD589875:TBG589894 TKZ589875:TLC589894 TUV589875:TUY589894 UER589875:UEU589894 UON589875:UOQ589894 UYJ589875:UYM589894 VIF589875:VII589894 VSB589875:VSE589894 WBX589875:WCA589894 WLT589875:WLW589894 WVP589875:WVS589894 H655411:K655430 JD655411:JG655430 SZ655411:TC655430 ACV655411:ACY655430 AMR655411:AMU655430 AWN655411:AWQ655430 BGJ655411:BGM655430 BQF655411:BQI655430 CAB655411:CAE655430 CJX655411:CKA655430 CTT655411:CTW655430 DDP655411:DDS655430 DNL655411:DNO655430 DXH655411:DXK655430 EHD655411:EHG655430 EQZ655411:ERC655430 FAV655411:FAY655430 FKR655411:FKU655430 FUN655411:FUQ655430 GEJ655411:GEM655430 GOF655411:GOI655430 GYB655411:GYE655430 HHX655411:HIA655430 HRT655411:HRW655430 IBP655411:IBS655430 ILL655411:ILO655430 IVH655411:IVK655430 JFD655411:JFG655430 JOZ655411:JPC655430 JYV655411:JYY655430 KIR655411:KIU655430 KSN655411:KSQ655430 LCJ655411:LCM655430 LMF655411:LMI655430 LWB655411:LWE655430 MFX655411:MGA655430 MPT655411:MPW655430 MZP655411:MZS655430 NJL655411:NJO655430 NTH655411:NTK655430 ODD655411:ODG655430 OMZ655411:ONC655430 OWV655411:OWY655430 PGR655411:PGU655430 PQN655411:PQQ655430 QAJ655411:QAM655430 QKF655411:QKI655430 QUB655411:QUE655430 RDX655411:REA655430 RNT655411:RNW655430 RXP655411:RXS655430 SHL655411:SHO655430 SRH655411:SRK655430 TBD655411:TBG655430 TKZ655411:TLC655430 TUV655411:TUY655430 UER655411:UEU655430 UON655411:UOQ655430 UYJ655411:UYM655430 VIF655411:VII655430 VSB655411:VSE655430 WBX655411:WCA655430 WLT655411:WLW655430 WVP655411:WVS655430 H720947:K720966 JD720947:JG720966 SZ720947:TC720966 ACV720947:ACY720966 AMR720947:AMU720966 AWN720947:AWQ720966 BGJ720947:BGM720966 BQF720947:BQI720966 CAB720947:CAE720966 CJX720947:CKA720966 CTT720947:CTW720966 DDP720947:DDS720966 DNL720947:DNO720966 DXH720947:DXK720966 EHD720947:EHG720966 EQZ720947:ERC720966 FAV720947:FAY720966 FKR720947:FKU720966 FUN720947:FUQ720966 GEJ720947:GEM720966 GOF720947:GOI720966 GYB720947:GYE720966 HHX720947:HIA720966 HRT720947:HRW720966 IBP720947:IBS720966 ILL720947:ILO720966 IVH720947:IVK720966 JFD720947:JFG720966 JOZ720947:JPC720966 JYV720947:JYY720966 KIR720947:KIU720966 KSN720947:KSQ720966 LCJ720947:LCM720966 LMF720947:LMI720966 LWB720947:LWE720966 MFX720947:MGA720966 MPT720947:MPW720966 MZP720947:MZS720966 NJL720947:NJO720966 NTH720947:NTK720966 ODD720947:ODG720966 OMZ720947:ONC720966 OWV720947:OWY720966 PGR720947:PGU720966 PQN720947:PQQ720966 QAJ720947:QAM720966 QKF720947:QKI720966 QUB720947:QUE720966 RDX720947:REA720966 RNT720947:RNW720966 RXP720947:RXS720966 SHL720947:SHO720966 SRH720947:SRK720966 TBD720947:TBG720966 TKZ720947:TLC720966 TUV720947:TUY720966 UER720947:UEU720966 UON720947:UOQ720966 UYJ720947:UYM720966 VIF720947:VII720966 VSB720947:VSE720966 WBX720947:WCA720966 WLT720947:WLW720966 WVP720947:WVS720966 H786483:K786502 JD786483:JG786502 SZ786483:TC786502 ACV786483:ACY786502 AMR786483:AMU786502 AWN786483:AWQ786502 BGJ786483:BGM786502 BQF786483:BQI786502 CAB786483:CAE786502 CJX786483:CKA786502 CTT786483:CTW786502 DDP786483:DDS786502 DNL786483:DNO786502 DXH786483:DXK786502 EHD786483:EHG786502 EQZ786483:ERC786502 FAV786483:FAY786502 FKR786483:FKU786502 FUN786483:FUQ786502 GEJ786483:GEM786502 GOF786483:GOI786502 GYB786483:GYE786502 HHX786483:HIA786502 HRT786483:HRW786502 IBP786483:IBS786502 ILL786483:ILO786502 IVH786483:IVK786502 JFD786483:JFG786502 JOZ786483:JPC786502 JYV786483:JYY786502 KIR786483:KIU786502 KSN786483:KSQ786502 LCJ786483:LCM786502 LMF786483:LMI786502 LWB786483:LWE786502 MFX786483:MGA786502 MPT786483:MPW786502 MZP786483:MZS786502 NJL786483:NJO786502 NTH786483:NTK786502 ODD786483:ODG786502 OMZ786483:ONC786502 OWV786483:OWY786502 PGR786483:PGU786502 PQN786483:PQQ786502 QAJ786483:QAM786502 QKF786483:QKI786502 QUB786483:QUE786502 RDX786483:REA786502 RNT786483:RNW786502 RXP786483:RXS786502 SHL786483:SHO786502 SRH786483:SRK786502 TBD786483:TBG786502 TKZ786483:TLC786502 TUV786483:TUY786502 UER786483:UEU786502 UON786483:UOQ786502 UYJ786483:UYM786502 VIF786483:VII786502 VSB786483:VSE786502 WBX786483:WCA786502 WLT786483:WLW786502 WVP786483:WVS786502 H852019:K852038 JD852019:JG852038 SZ852019:TC852038 ACV852019:ACY852038 AMR852019:AMU852038 AWN852019:AWQ852038 BGJ852019:BGM852038 BQF852019:BQI852038 CAB852019:CAE852038 CJX852019:CKA852038 CTT852019:CTW852038 DDP852019:DDS852038 DNL852019:DNO852038 DXH852019:DXK852038 EHD852019:EHG852038 EQZ852019:ERC852038 FAV852019:FAY852038 FKR852019:FKU852038 FUN852019:FUQ852038 GEJ852019:GEM852038 GOF852019:GOI852038 GYB852019:GYE852038 HHX852019:HIA852038 HRT852019:HRW852038 IBP852019:IBS852038 ILL852019:ILO852038 IVH852019:IVK852038 JFD852019:JFG852038 JOZ852019:JPC852038 JYV852019:JYY852038 KIR852019:KIU852038 KSN852019:KSQ852038 LCJ852019:LCM852038 LMF852019:LMI852038 LWB852019:LWE852038 MFX852019:MGA852038 MPT852019:MPW852038 MZP852019:MZS852038 NJL852019:NJO852038 NTH852019:NTK852038 ODD852019:ODG852038 OMZ852019:ONC852038 OWV852019:OWY852038 PGR852019:PGU852038 PQN852019:PQQ852038 QAJ852019:QAM852038 QKF852019:QKI852038 QUB852019:QUE852038 RDX852019:REA852038 RNT852019:RNW852038 RXP852019:RXS852038 SHL852019:SHO852038 SRH852019:SRK852038 TBD852019:TBG852038 TKZ852019:TLC852038 TUV852019:TUY852038 UER852019:UEU852038 UON852019:UOQ852038 UYJ852019:UYM852038 VIF852019:VII852038 VSB852019:VSE852038 WBX852019:WCA852038 WLT852019:WLW852038 WVP852019:WVS852038 H917555:K917574 JD917555:JG917574 SZ917555:TC917574 ACV917555:ACY917574 AMR917555:AMU917574 AWN917555:AWQ917574 BGJ917555:BGM917574 BQF917555:BQI917574 CAB917555:CAE917574 CJX917555:CKA917574 CTT917555:CTW917574 DDP917555:DDS917574 DNL917555:DNO917574 DXH917555:DXK917574 EHD917555:EHG917574 EQZ917555:ERC917574 FAV917555:FAY917574 FKR917555:FKU917574 FUN917555:FUQ917574 GEJ917555:GEM917574 GOF917555:GOI917574 GYB917555:GYE917574 HHX917555:HIA917574 HRT917555:HRW917574 IBP917555:IBS917574 ILL917555:ILO917574 IVH917555:IVK917574 JFD917555:JFG917574 JOZ917555:JPC917574 JYV917555:JYY917574 KIR917555:KIU917574 KSN917555:KSQ917574 LCJ917555:LCM917574 LMF917555:LMI917574 LWB917555:LWE917574 MFX917555:MGA917574 MPT917555:MPW917574 MZP917555:MZS917574 NJL917555:NJO917574 NTH917555:NTK917574 ODD917555:ODG917574 OMZ917555:ONC917574 OWV917555:OWY917574 PGR917555:PGU917574 PQN917555:PQQ917574 QAJ917555:QAM917574 QKF917555:QKI917574 QUB917555:QUE917574 RDX917555:REA917574 RNT917555:RNW917574 RXP917555:RXS917574 SHL917555:SHO917574 SRH917555:SRK917574 TBD917555:TBG917574 TKZ917555:TLC917574 TUV917555:TUY917574 UER917555:UEU917574 UON917555:UOQ917574 UYJ917555:UYM917574 VIF917555:VII917574 VSB917555:VSE917574 WBX917555:WCA917574 WLT917555:WLW917574 WVP917555:WVS917574 H983091:K983110 JD983091:JG983110 SZ983091:TC983110 ACV983091:ACY983110 AMR983091:AMU983110 AWN983091:AWQ983110 BGJ983091:BGM983110 BQF983091:BQI983110 CAB983091:CAE983110 CJX983091:CKA983110 CTT983091:CTW983110 DDP983091:DDS983110 DNL983091:DNO983110 DXH983091:DXK983110 EHD983091:EHG983110 EQZ983091:ERC983110 FAV983091:FAY983110 FKR983091:FKU983110 FUN983091:FUQ983110 GEJ983091:GEM983110 GOF983091:GOI983110 GYB983091:GYE983110 HHX983091:HIA983110 HRT983091:HRW983110 IBP983091:IBS983110 ILL983091:ILO983110 IVH983091:IVK983110 JFD983091:JFG983110 JOZ983091:JPC983110 JYV983091:JYY983110 KIR983091:KIU983110 KSN983091:KSQ983110 LCJ983091:LCM983110 LMF983091:LMI983110 LWB983091:LWE983110 MFX983091:MGA983110 MPT983091:MPW983110 MZP983091:MZS983110 NJL983091:NJO983110 NTH983091:NTK983110 ODD983091:ODG983110 OMZ983091:ONC983110 OWV983091:OWY983110 PGR983091:PGU983110 PQN983091:PQQ983110 QAJ983091:QAM983110 QKF983091:QKI983110 QUB983091:QUE983110 RDX983091:REA983110 RNT983091:RNW983110 RXP983091:RXS983110 SHL983091:SHO983110 SRH983091:SRK983110 TBD983091:TBG983110 TKZ983091:TLC983110 TUV983091:TUY983110 UER983091:UEU983110 UON983091:UOQ983110 UYJ983091:UYM983110 VIF983091:VII983110 VSB983091:VSE983110 WBX983091:WCA983110 WLT983091:WLW983110 WVP983091:WVS983110" xr:uid="{E0222247-C569-412E-A4FF-DD4FAEBD818E}"/>
  </dataValidations>
  <printOptions horizontalCentered="1"/>
  <pageMargins left="0.59055118110236227" right="0.59055118110236227" top="0.59055118110236227" bottom="0.39370078740157483" header="0.51181102362204722" footer="0.51181102362204722"/>
  <pageSetup paperSize="9" scale="97" orientation="portrait" r:id="rId1"/>
  <headerFooter alignWithMargins="0"/>
  <rowBreaks count="2" manualBreakCount="2">
    <brk id="47" max="21" man="1"/>
    <brk id="72" max="21" man="1"/>
  </rowBreaks>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E4456F-17ED-442C-95EA-BDAC1B0638A6}">
  <dimension ref="A1:G14"/>
  <sheetViews>
    <sheetView view="pageBreakPreview" zoomScaleNormal="100" zoomScaleSheetLayoutView="100" workbookViewId="0">
      <selection activeCell="D9" sqref="D9"/>
    </sheetView>
  </sheetViews>
  <sheetFormatPr defaultColWidth="7.75" defaultRowHeight="17.25" x14ac:dyDescent="0.15"/>
  <cols>
    <col min="1" max="1" width="4.375" style="123" customWidth="1"/>
    <col min="2" max="2" width="17.125" style="123" customWidth="1"/>
    <col min="3" max="3" width="27.875" style="123" customWidth="1"/>
    <col min="4" max="4" width="10.5" style="123" customWidth="1"/>
    <col min="5" max="6" width="6.75" style="123" customWidth="1"/>
    <col min="7" max="7" width="13.75" style="123" customWidth="1"/>
    <col min="8" max="256" width="7.75" style="123"/>
    <col min="257" max="257" width="4.375" style="123" customWidth="1"/>
    <col min="258" max="258" width="17.125" style="123" customWidth="1"/>
    <col min="259" max="259" width="27.875" style="123" customWidth="1"/>
    <col min="260" max="260" width="10.5" style="123" customWidth="1"/>
    <col min="261" max="262" width="5.625" style="123" customWidth="1"/>
    <col min="263" max="263" width="13.75" style="123" customWidth="1"/>
    <col min="264" max="512" width="7.75" style="123"/>
    <col min="513" max="513" width="4.375" style="123" customWidth="1"/>
    <col min="514" max="514" width="17.125" style="123" customWidth="1"/>
    <col min="515" max="515" width="27.875" style="123" customWidth="1"/>
    <col min="516" max="516" width="10.5" style="123" customWidth="1"/>
    <col min="517" max="518" width="5.625" style="123" customWidth="1"/>
    <col min="519" max="519" width="13.75" style="123" customWidth="1"/>
    <col min="520" max="768" width="7.75" style="123"/>
    <col min="769" max="769" width="4.375" style="123" customWidth="1"/>
    <col min="770" max="770" width="17.125" style="123" customWidth="1"/>
    <col min="771" max="771" width="27.875" style="123" customWidth="1"/>
    <col min="772" max="772" width="10.5" style="123" customWidth="1"/>
    <col min="773" max="774" width="5.625" style="123" customWidth="1"/>
    <col min="775" max="775" width="13.75" style="123" customWidth="1"/>
    <col min="776" max="1024" width="7.75" style="123"/>
    <col min="1025" max="1025" width="4.375" style="123" customWidth="1"/>
    <col min="1026" max="1026" width="17.125" style="123" customWidth="1"/>
    <col min="1027" max="1027" width="27.875" style="123" customWidth="1"/>
    <col min="1028" max="1028" width="10.5" style="123" customWidth="1"/>
    <col min="1029" max="1030" width="5.625" style="123" customWidth="1"/>
    <col min="1031" max="1031" width="13.75" style="123" customWidth="1"/>
    <col min="1032" max="1280" width="7.75" style="123"/>
    <col min="1281" max="1281" width="4.375" style="123" customWidth="1"/>
    <col min="1282" max="1282" width="17.125" style="123" customWidth="1"/>
    <col min="1283" max="1283" width="27.875" style="123" customWidth="1"/>
    <col min="1284" max="1284" width="10.5" style="123" customWidth="1"/>
    <col min="1285" max="1286" width="5.625" style="123" customWidth="1"/>
    <col min="1287" max="1287" width="13.75" style="123" customWidth="1"/>
    <col min="1288" max="1536" width="7.75" style="123"/>
    <col min="1537" max="1537" width="4.375" style="123" customWidth="1"/>
    <col min="1538" max="1538" width="17.125" style="123" customWidth="1"/>
    <col min="1539" max="1539" width="27.875" style="123" customWidth="1"/>
    <col min="1540" max="1540" width="10.5" style="123" customWidth="1"/>
    <col min="1541" max="1542" width="5.625" style="123" customWidth="1"/>
    <col min="1543" max="1543" width="13.75" style="123" customWidth="1"/>
    <col min="1544" max="1792" width="7.75" style="123"/>
    <col min="1793" max="1793" width="4.375" style="123" customWidth="1"/>
    <col min="1794" max="1794" width="17.125" style="123" customWidth="1"/>
    <col min="1795" max="1795" width="27.875" style="123" customWidth="1"/>
    <col min="1796" max="1796" width="10.5" style="123" customWidth="1"/>
    <col min="1797" max="1798" width="5.625" style="123" customWidth="1"/>
    <col min="1799" max="1799" width="13.75" style="123" customWidth="1"/>
    <col min="1800" max="2048" width="7.75" style="123"/>
    <col min="2049" max="2049" width="4.375" style="123" customWidth="1"/>
    <col min="2050" max="2050" width="17.125" style="123" customWidth="1"/>
    <col min="2051" max="2051" width="27.875" style="123" customWidth="1"/>
    <col min="2052" max="2052" width="10.5" style="123" customWidth="1"/>
    <col min="2053" max="2054" width="5.625" style="123" customWidth="1"/>
    <col min="2055" max="2055" width="13.75" style="123" customWidth="1"/>
    <col min="2056" max="2304" width="7.75" style="123"/>
    <col min="2305" max="2305" width="4.375" style="123" customWidth="1"/>
    <col min="2306" max="2306" width="17.125" style="123" customWidth="1"/>
    <col min="2307" max="2307" width="27.875" style="123" customWidth="1"/>
    <col min="2308" max="2308" width="10.5" style="123" customWidth="1"/>
    <col min="2309" max="2310" width="5.625" style="123" customWidth="1"/>
    <col min="2311" max="2311" width="13.75" style="123" customWidth="1"/>
    <col min="2312" max="2560" width="7.75" style="123"/>
    <col min="2561" max="2561" width="4.375" style="123" customWidth="1"/>
    <col min="2562" max="2562" width="17.125" style="123" customWidth="1"/>
    <col min="2563" max="2563" width="27.875" style="123" customWidth="1"/>
    <col min="2564" max="2564" width="10.5" style="123" customWidth="1"/>
    <col min="2565" max="2566" width="5.625" style="123" customWidth="1"/>
    <col min="2567" max="2567" width="13.75" style="123" customWidth="1"/>
    <col min="2568" max="2816" width="7.75" style="123"/>
    <col min="2817" max="2817" width="4.375" style="123" customWidth="1"/>
    <col min="2818" max="2818" width="17.125" style="123" customWidth="1"/>
    <col min="2819" max="2819" width="27.875" style="123" customWidth="1"/>
    <col min="2820" max="2820" width="10.5" style="123" customWidth="1"/>
    <col min="2821" max="2822" width="5.625" style="123" customWidth="1"/>
    <col min="2823" max="2823" width="13.75" style="123" customWidth="1"/>
    <col min="2824" max="3072" width="7.75" style="123"/>
    <col min="3073" max="3073" width="4.375" style="123" customWidth="1"/>
    <col min="3074" max="3074" width="17.125" style="123" customWidth="1"/>
    <col min="3075" max="3075" width="27.875" style="123" customWidth="1"/>
    <col min="3076" max="3076" width="10.5" style="123" customWidth="1"/>
    <col min="3077" max="3078" width="5.625" style="123" customWidth="1"/>
    <col min="3079" max="3079" width="13.75" style="123" customWidth="1"/>
    <col min="3080" max="3328" width="7.75" style="123"/>
    <col min="3329" max="3329" width="4.375" style="123" customWidth="1"/>
    <col min="3330" max="3330" width="17.125" style="123" customWidth="1"/>
    <col min="3331" max="3331" width="27.875" style="123" customWidth="1"/>
    <col min="3332" max="3332" width="10.5" style="123" customWidth="1"/>
    <col min="3333" max="3334" width="5.625" style="123" customWidth="1"/>
    <col min="3335" max="3335" width="13.75" style="123" customWidth="1"/>
    <col min="3336" max="3584" width="7.75" style="123"/>
    <col min="3585" max="3585" width="4.375" style="123" customWidth="1"/>
    <col min="3586" max="3586" width="17.125" style="123" customWidth="1"/>
    <col min="3587" max="3587" width="27.875" style="123" customWidth="1"/>
    <col min="3588" max="3588" width="10.5" style="123" customWidth="1"/>
    <col min="3589" max="3590" width="5.625" style="123" customWidth="1"/>
    <col min="3591" max="3591" width="13.75" style="123" customWidth="1"/>
    <col min="3592" max="3840" width="7.75" style="123"/>
    <col min="3841" max="3841" width="4.375" style="123" customWidth="1"/>
    <col min="3842" max="3842" width="17.125" style="123" customWidth="1"/>
    <col min="3843" max="3843" width="27.875" style="123" customWidth="1"/>
    <col min="3844" max="3844" width="10.5" style="123" customWidth="1"/>
    <col min="3845" max="3846" width="5.625" style="123" customWidth="1"/>
    <col min="3847" max="3847" width="13.75" style="123" customWidth="1"/>
    <col min="3848" max="4096" width="7.75" style="123"/>
    <col min="4097" max="4097" width="4.375" style="123" customWidth="1"/>
    <col min="4098" max="4098" width="17.125" style="123" customWidth="1"/>
    <col min="4099" max="4099" width="27.875" style="123" customWidth="1"/>
    <col min="4100" max="4100" width="10.5" style="123" customWidth="1"/>
    <col min="4101" max="4102" width="5.625" style="123" customWidth="1"/>
    <col min="4103" max="4103" width="13.75" style="123" customWidth="1"/>
    <col min="4104" max="4352" width="7.75" style="123"/>
    <col min="4353" max="4353" width="4.375" style="123" customWidth="1"/>
    <col min="4354" max="4354" width="17.125" style="123" customWidth="1"/>
    <col min="4355" max="4355" width="27.875" style="123" customWidth="1"/>
    <col min="4356" max="4356" width="10.5" style="123" customWidth="1"/>
    <col min="4357" max="4358" width="5.625" style="123" customWidth="1"/>
    <col min="4359" max="4359" width="13.75" style="123" customWidth="1"/>
    <col min="4360" max="4608" width="7.75" style="123"/>
    <col min="4609" max="4609" width="4.375" style="123" customWidth="1"/>
    <col min="4610" max="4610" width="17.125" style="123" customWidth="1"/>
    <col min="4611" max="4611" width="27.875" style="123" customWidth="1"/>
    <col min="4612" max="4612" width="10.5" style="123" customWidth="1"/>
    <col min="4613" max="4614" width="5.625" style="123" customWidth="1"/>
    <col min="4615" max="4615" width="13.75" style="123" customWidth="1"/>
    <col min="4616" max="4864" width="7.75" style="123"/>
    <col min="4865" max="4865" width="4.375" style="123" customWidth="1"/>
    <col min="4866" max="4866" width="17.125" style="123" customWidth="1"/>
    <col min="4867" max="4867" width="27.875" style="123" customWidth="1"/>
    <col min="4868" max="4868" width="10.5" style="123" customWidth="1"/>
    <col min="4869" max="4870" width="5.625" style="123" customWidth="1"/>
    <col min="4871" max="4871" width="13.75" style="123" customWidth="1"/>
    <col min="4872" max="5120" width="7.75" style="123"/>
    <col min="5121" max="5121" width="4.375" style="123" customWidth="1"/>
    <col min="5122" max="5122" width="17.125" style="123" customWidth="1"/>
    <col min="5123" max="5123" width="27.875" style="123" customWidth="1"/>
    <col min="5124" max="5124" width="10.5" style="123" customWidth="1"/>
    <col min="5125" max="5126" width="5.625" style="123" customWidth="1"/>
    <col min="5127" max="5127" width="13.75" style="123" customWidth="1"/>
    <col min="5128" max="5376" width="7.75" style="123"/>
    <col min="5377" max="5377" width="4.375" style="123" customWidth="1"/>
    <col min="5378" max="5378" width="17.125" style="123" customWidth="1"/>
    <col min="5379" max="5379" width="27.875" style="123" customWidth="1"/>
    <col min="5380" max="5380" width="10.5" style="123" customWidth="1"/>
    <col min="5381" max="5382" width="5.625" style="123" customWidth="1"/>
    <col min="5383" max="5383" width="13.75" style="123" customWidth="1"/>
    <col min="5384" max="5632" width="7.75" style="123"/>
    <col min="5633" max="5633" width="4.375" style="123" customWidth="1"/>
    <col min="5634" max="5634" width="17.125" style="123" customWidth="1"/>
    <col min="5635" max="5635" width="27.875" style="123" customWidth="1"/>
    <col min="5636" max="5636" width="10.5" style="123" customWidth="1"/>
    <col min="5637" max="5638" width="5.625" style="123" customWidth="1"/>
    <col min="5639" max="5639" width="13.75" style="123" customWidth="1"/>
    <col min="5640" max="5888" width="7.75" style="123"/>
    <col min="5889" max="5889" width="4.375" style="123" customWidth="1"/>
    <col min="5890" max="5890" width="17.125" style="123" customWidth="1"/>
    <col min="5891" max="5891" width="27.875" style="123" customWidth="1"/>
    <col min="5892" max="5892" width="10.5" style="123" customWidth="1"/>
    <col min="5893" max="5894" width="5.625" style="123" customWidth="1"/>
    <col min="5895" max="5895" width="13.75" style="123" customWidth="1"/>
    <col min="5896" max="6144" width="7.75" style="123"/>
    <col min="6145" max="6145" width="4.375" style="123" customWidth="1"/>
    <col min="6146" max="6146" width="17.125" style="123" customWidth="1"/>
    <col min="6147" max="6147" width="27.875" style="123" customWidth="1"/>
    <col min="6148" max="6148" width="10.5" style="123" customWidth="1"/>
    <col min="6149" max="6150" width="5.625" style="123" customWidth="1"/>
    <col min="6151" max="6151" width="13.75" style="123" customWidth="1"/>
    <col min="6152" max="6400" width="7.75" style="123"/>
    <col min="6401" max="6401" width="4.375" style="123" customWidth="1"/>
    <col min="6402" max="6402" width="17.125" style="123" customWidth="1"/>
    <col min="6403" max="6403" width="27.875" style="123" customWidth="1"/>
    <col min="6404" max="6404" width="10.5" style="123" customWidth="1"/>
    <col min="6405" max="6406" width="5.625" style="123" customWidth="1"/>
    <col min="6407" max="6407" width="13.75" style="123" customWidth="1"/>
    <col min="6408" max="6656" width="7.75" style="123"/>
    <col min="6657" max="6657" width="4.375" style="123" customWidth="1"/>
    <col min="6658" max="6658" width="17.125" style="123" customWidth="1"/>
    <col min="6659" max="6659" width="27.875" style="123" customWidth="1"/>
    <col min="6660" max="6660" width="10.5" style="123" customWidth="1"/>
    <col min="6661" max="6662" width="5.625" style="123" customWidth="1"/>
    <col min="6663" max="6663" width="13.75" style="123" customWidth="1"/>
    <col min="6664" max="6912" width="7.75" style="123"/>
    <col min="6913" max="6913" width="4.375" style="123" customWidth="1"/>
    <col min="6914" max="6914" width="17.125" style="123" customWidth="1"/>
    <col min="6915" max="6915" width="27.875" style="123" customWidth="1"/>
    <col min="6916" max="6916" width="10.5" style="123" customWidth="1"/>
    <col min="6917" max="6918" width="5.625" style="123" customWidth="1"/>
    <col min="6919" max="6919" width="13.75" style="123" customWidth="1"/>
    <col min="6920" max="7168" width="7.75" style="123"/>
    <col min="7169" max="7169" width="4.375" style="123" customWidth="1"/>
    <col min="7170" max="7170" width="17.125" style="123" customWidth="1"/>
    <col min="7171" max="7171" width="27.875" style="123" customWidth="1"/>
    <col min="7172" max="7172" width="10.5" style="123" customWidth="1"/>
    <col min="7173" max="7174" width="5.625" style="123" customWidth="1"/>
    <col min="7175" max="7175" width="13.75" style="123" customWidth="1"/>
    <col min="7176" max="7424" width="7.75" style="123"/>
    <col min="7425" max="7425" width="4.375" style="123" customWidth="1"/>
    <col min="7426" max="7426" width="17.125" style="123" customWidth="1"/>
    <col min="7427" max="7427" width="27.875" style="123" customWidth="1"/>
    <col min="7428" max="7428" width="10.5" style="123" customWidth="1"/>
    <col min="7429" max="7430" width="5.625" style="123" customWidth="1"/>
    <col min="7431" max="7431" width="13.75" style="123" customWidth="1"/>
    <col min="7432" max="7680" width="7.75" style="123"/>
    <col min="7681" max="7681" width="4.375" style="123" customWidth="1"/>
    <col min="7682" max="7682" width="17.125" style="123" customWidth="1"/>
    <col min="7683" max="7683" width="27.875" style="123" customWidth="1"/>
    <col min="7684" max="7684" width="10.5" style="123" customWidth="1"/>
    <col min="7685" max="7686" width="5.625" style="123" customWidth="1"/>
    <col min="7687" max="7687" width="13.75" style="123" customWidth="1"/>
    <col min="7688" max="7936" width="7.75" style="123"/>
    <col min="7937" max="7937" width="4.375" style="123" customWidth="1"/>
    <col min="7938" max="7938" width="17.125" style="123" customWidth="1"/>
    <col min="7939" max="7939" width="27.875" style="123" customWidth="1"/>
    <col min="7940" max="7940" width="10.5" style="123" customWidth="1"/>
    <col min="7941" max="7942" width="5.625" style="123" customWidth="1"/>
    <col min="7943" max="7943" width="13.75" style="123" customWidth="1"/>
    <col min="7944" max="8192" width="7.75" style="123"/>
    <col min="8193" max="8193" width="4.375" style="123" customWidth="1"/>
    <col min="8194" max="8194" width="17.125" style="123" customWidth="1"/>
    <col min="8195" max="8195" width="27.875" style="123" customWidth="1"/>
    <col min="8196" max="8196" width="10.5" style="123" customWidth="1"/>
    <col min="8197" max="8198" width="5.625" style="123" customWidth="1"/>
    <col min="8199" max="8199" width="13.75" style="123" customWidth="1"/>
    <col min="8200" max="8448" width="7.75" style="123"/>
    <col min="8449" max="8449" width="4.375" style="123" customWidth="1"/>
    <col min="8450" max="8450" width="17.125" style="123" customWidth="1"/>
    <col min="8451" max="8451" width="27.875" style="123" customWidth="1"/>
    <col min="8452" max="8452" width="10.5" style="123" customWidth="1"/>
    <col min="8453" max="8454" width="5.625" style="123" customWidth="1"/>
    <col min="8455" max="8455" width="13.75" style="123" customWidth="1"/>
    <col min="8456" max="8704" width="7.75" style="123"/>
    <col min="8705" max="8705" width="4.375" style="123" customWidth="1"/>
    <col min="8706" max="8706" width="17.125" style="123" customWidth="1"/>
    <col min="8707" max="8707" width="27.875" style="123" customWidth="1"/>
    <col min="8708" max="8708" width="10.5" style="123" customWidth="1"/>
    <col min="8709" max="8710" width="5.625" style="123" customWidth="1"/>
    <col min="8711" max="8711" width="13.75" style="123" customWidth="1"/>
    <col min="8712" max="8960" width="7.75" style="123"/>
    <col min="8961" max="8961" width="4.375" style="123" customWidth="1"/>
    <col min="8962" max="8962" width="17.125" style="123" customWidth="1"/>
    <col min="8963" max="8963" width="27.875" style="123" customWidth="1"/>
    <col min="8964" max="8964" width="10.5" style="123" customWidth="1"/>
    <col min="8965" max="8966" width="5.625" style="123" customWidth="1"/>
    <col min="8967" max="8967" width="13.75" style="123" customWidth="1"/>
    <col min="8968" max="9216" width="7.75" style="123"/>
    <col min="9217" max="9217" width="4.375" style="123" customWidth="1"/>
    <col min="9218" max="9218" width="17.125" style="123" customWidth="1"/>
    <col min="9219" max="9219" width="27.875" style="123" customWidth="1"/>
    <col min="9220" max="9220" width="10.5" style="123" customWidth="1"/>
    <col min="9221" max="9222" width="5.625" style="123" customWidth="1"/>
    <col min="9223" max="9223" width="13.75" style="123" customWidth="1"/>
    <col min="9224" max="9472" width="7.75" style="123"/>
    <col min="9473" max="9473" width="4.375" style="123" customWidth="1"/>
    <col min="9474" max="9474" width="17.125" style="123" customWidth="1"/>
    <col min="9475" max="9475" width="27.875" style="123" customWidth="1"/>
    <col min="9476" max="9476" width="10.5" style="123" customWidth="1"/>
    <col min="9477" max="9478" width="5.625" style="123" customWidth="1"/>
    <col min="9479" max="9479" width="13.75" style="123" customWidth="1"/>
    <col min="9480" max="9728" width="7.75" style="123"/>
    <col min="9729" max="9729" width="4.375" style="123" customWidth="1"/>
    <col min="9730" max="9730" width="17.125" style="123" customWidth="1"/>
    <col min="9731" max="9731" width="27.875" style="123" customWidth="1"/>
    <col min="9732" max="9732" width="10.5" style="123" customWidth="1"/>
    <col min="9733" max="9734" width="5.625" style="123" customWidth="1"/>
    <col min="9735" max="9735" width="13.75" style="123" customWidth="1"/>
    <col min="9736" max="9984" width="7.75" style="123"/>
    <col min="9985" max="9985" width="4.375" style="123" customWidth="1"/>
    <col min="9986" max="9986" width="17.125" style="123" customWidth="1"/>
    <col min="9987" max="9987" width="27.875" style="123" customWidth="1"/>
    <col min="9988" max="9988" width="10.5" style="123" customWidth="1"/>
    <col min="9989" max="9990" width="5.625" style="123" customWidth="1"/>
    <col min="9991" max="9991" width="13.75" style="123" customWidth="1"/>
    <col min="9992" max="10240" width="7.75" style="123"/>
    <col min="10241" max="10241" width="4.375" style="123" customWidth="1"/>
    <col min="10242" max="10242" width="17.125" style="123" customWidth="1"/>
    <col min="10243" max="10243" width="27.875" style="123" customWidth="1"/>
    <col min="10244" max="10244" width="10.5" style="123" customWidth="1"/>
    <col min="10245" max="10246" width="5.625" style="123" customWidth="1"/>
    <col min="10247" max="10247" width="13.75" style="123" customWidth="1"/>
    <col min="10248" max="10496" width="7.75" style="123"/>
    <col min="10497" max="10497" width="4.375" style="123" customWidth="1"/>
    <col min="10498" max="10498" width="17.125" style="123" customWidth="1"/>
    <col min="10499" max="10499" width="27.875" style="123" customWidth="1"/>
    <col min="10500" max="10500" width="10.5" style="123" customWidth="1"/>
    <col min="10501" max="10502" width="5.625" style="123" customWidth="1"/>
    <col min="10503" max="10503" width="13.75" style="123" customWidth="1"/>
    <col min="10504" max="10752" width="7.75" style="123"/>
    <col min="10753" max="10753" width="4.375" style="123" customWidth="1"/>
    <col min="10754" max="10754" width="17.125" style="123" customWidth="1"/>
    <col min="10755" max="10755" width="27.875" style="123" customWidth="1"/>
    <col min="10756" max="10756" width="10.5" style="123" customWidth="1"/>
    <col min="10757" max="10758" width="5.625" style="123" customWidth="1"/>
    <col min="10759" max="10759" width="13.75" style="123" customWidth="1"/>
    <col min="10760" max="11008" width="7.75" style="123"/>
    <col min="11009" max="11009" width="4.375" style="123" customWidth="1"/>
    <col min="11010" max="11010" width="17.125" style="123" customWidth="1"/>
    <col min="11011" max="11011" width="27.875" style="123" customWidth="1"/>
    <col min="11012" max="11012" width="10.5" style="123" customWidth="1"/>
    <col min="11013" max="11014" width="5.625" style="123" customWidth="1"/>
    <col min="11015" max="11015" width="13.75" style="123" customWidth="1"/>
    <col min="11016" max="11264" width="7.75" style="123"/>
    <col min="11265" max="11265" width="4.375" style="123" customWidth="1"/>
    <col min="11266" max="11266" width="17.125" style="123" customWidth="1"/>
    <col min="11267" max="11267" width="27.875" style="123" customWidth="1"/>
    <col min="11268" max="11268" width="10.5" style="123" customWidth="1"/>
    <col min="11269" max="11270" width="5.625" style="123" customWidth="1"/>
    <col min="11271" max="11271" width="13.75" style="123" customWidth="1"/>
    <col min="11272" max="11520" width="7.75" style="123"/>
    <col min="11521" max="11521" width="4.375" style="123" customWidth="1"/>
    <col min="11522" max="11522" width="17.125" style="123" customWidth="1"/>
    <col min="11523" max="11523" width="27.875" style="123" customWidth="1"/>
    <col min="11524" max="11524" width="10.5" style="123" customWidth="1"/>
    <col min="11525" max="11526" width="5.625" style="123" customWidth="1"/>
    <col min="11527" max="11527" width="13.75" style="123" customWidth="1"/>
    <col min="11528" max="11776" width="7.75" style="123"/>
    <col min="11777" max="11777" width="4.375" style="123" customWidth="1"/>
    <col min="11778" max="11778" width="17.125" style="123" customWidth="1"/>
    <col min="11779" max="11779" width="27.875" style="123" customWidth="1"/>
    <col min="11780" max="11780" width="10.5" style="123" customWidth="1"/>
    <col min="11781" max="11782" width="5.625" style="123" customWidth="1"/>
    <col min="11783" max="11783" width="13.75" style="123" customWidth="1"/>
    <col min="11784" max="12032" width="7.75" style="123"/>
    <col min="12033" max="12033" width="4.375" style="123" customWidth="1"/>
    <col min="12034" max="12034" width="17.125" style="123" customWidth="1"/>
    <col min="12035" max="12035" width="27.875" style="123" customWidth="1"/>
    <col min="12036" max="12036" width="10.5" style="123" customWidth="1"/>
    <col min="12037" max="12038" width="5.625" style="123" customWidth="1"/>
    <col min="12039" max="12039" width="13.75" style="123" customWidth="1"/>
    <col min="12040" max="12288" width="7.75" style="123"/>
    <col min="12289" max="12289" width="4.375" style="123" customWidth="1"/>
    <col min="12290" max="12290" width="17.125" style="123" customWidth="1"/>
    <col min="12291" max="12291" width="27.875" style="123" customWidth="1"/>
    <col min="12292" max="12292" width="10.5" style="123" customWidth="1"/>
    <col min="12293" max="12294" width="5.625" style="123" customWidth="1"/>
    <col min="12295" max="12295" width="13.75" style="123" customWidth="1"/>
    <col min="12296" max="12544" width="7.75" style="123"/>
    <col min="12545" max="12545" width="4.375" style="123" customWidth="1"/>
    <col min="12546" max="12546" width="17.125" style="123" customWidth="1"/>
    <col min="12547" max="12547" width="27.875" style="123" customWidth="1"/>
    <col min="12548" max="12548" width="10.5" style="123" customWidth="1"/>
    <col min="12549" max="12550" width="5.625" style="123" customWidth="1"/>
    <col min="12551" max="12551" width="13.75" style="123" customWidth="1"/>
    <col min="12552" max="12800" width="7.75" style="123"/>
    <col min="12801" max="12801" width="4.375" style="123" customWidth="1"/>
    <col min="12802" max="12802" width="17.125" style="123" customWidth="1"/>
    <col min="12803" max="12803" width="27.875" style="123" customWidth="1"/>
    <col min="12804" max="12804" width="10.5" style="123" customWidth="1"/>
    <col min="12805" max="12806" width="5.625" style="123" customWidth="1"/>
    <col min="12807" max="12807" width="13.75" style="123" customWidth="1"/>
    <col min="12808" max="13056" width="7.75" style="123"/>
    <col min="13057" max="13057" width="4.375" style="123" customWidth="1"/>
    <col min="13058" max="13058" width="17.125" style="123" customWidth="1"/>
    <col min="13059" max="13059" width="27.875" style="123" customWidth="1"/>
    <col min="13060" max="13060" width="10.5" style="123" customWidth="1"/>
    <col min="13061" max="13062" width="5.625" style="123" customWidth="1"/>
    <col min="13063" max="13063" width="13.75" style="123" customWidth="1"/>
    <col min="13064" max="13312" width="7.75" style="123"/>
    <col min="13313" max="13313" width="4.375" style="123" customWidth="1"/>
    <col min="13314" max="13314" width="17.125" style="123" customWidth="1"/>
    <col min="13315" max="13315" width="27.875" style="123" customWidth="1"/>
    <col min="13316" max="13316" width="10.5" style="123" customWidth="1"/>
    <col min="13317" max="13318" width="5.625" style="123" customWidth="1"/>
    <col min="13319" max="13319" width="13.75" style="123" customWidth="1"/>
    <col min="13320" max="13568" width="7.75" style="123"/>
    <col min="13569" max="13569" width="4.375" style="123" customWidth="1"/>
    <col min="13570" max="13570" width="17.125" style="123" customWidth="1"/>
    <col min="13571" max="13571" width="27.875" style="123" customWidth="1"/>
    <col min="13572" max="13572" width="10.5" style="123" customWidth="1"/>
    <col min="13573" max="13574" width="5.625" style="123" customWidth="1"/>
    <col min="13575" max="13575" width="13.75" style="123" customWidth="1"/>
    <col min="13576" max="13824" width="7.75" style="123"/>
    <col min="13825" max="13825" width="4.375" style="123" customWidth="1"/>
    <col min="13826" max="13826" width="17.125" style="123" customWidth="1"/>
    <col min="13827" max="13827" width="27.875" style="123" customWidth="1"/>
    <col min="13828" max="13828" width="10.5" style="123" customWidth="1"/>
    <col min="13829" max="13830" width="5.625" style="123" customWidth="1"/>
    <col min="13831" max="13831" width="13.75" style="123" customWidth="1"/>
    <col min="13832" max="14080" width="7.75" style="123"/>
    <col min="14081" max="14081" width="4.375" style="123" customWidth="1"/>
    <col min="14082" max="14082" width="17.125" style="123" customWidth="1"/>
    <col min="14083" max="14083" width="27.875" style="123" customWidth="1"/>
    <col min="14084" max="14084" width="10.5" style="123" customWidth="1"/>
    <col min="14085" max="14086" width="5.625" style="123" customWidth="1"/>
    <col min="14087" max="14087" width="13.75" style="123" customWidth="1"/>
    <col min="14088" max="14336" width="7.75" style="123"/>
    <col min="14337" max="14337" width="4.375" style="123" customWidth="1"/>
    <col min="14338" max="14338" width="17.125" style="123" customWidth="1"/>
    <col min="14339" max="14339" width="27.875" style="123" customWidth="1"/>
    <col min="14340" max="14340" width="10.5" style="123" customWidth="1"/>
    <col min="14341" max="14342" width="5.625" style="123" customWidth="1"/>
    <col min="14343" max="14343" width="13.75" style="123" customWidth="1"/>
    <col min="14344" max="14592" width="7.75" style="123"/>
    <col min="14593" max="14593" width="4.375" style="123" customWidth="1"/>
    <col min="14594" max="14594" width="17.125" style="123" customWidth="1"/>
    <col min="14595" max="14595" width="27.875" style="123" customWidth="1"/>
    <col min="14596" max="14596" width="10.5" style="123" customWidth="1"/>
    <col min="14597" max="14598" width="5.625" style="123" customWidth="1"/>
    <col min="14599" max="14599" width="13.75" style="123" customWidth="1"/>
    <col min="14600" max="14848" width="7.75" style="123"/>
    <col min="14849" max="14849" width="4.375" style="123" customWidth="1"/>
    <col min="14850" max="14850" width="17.125" style="123" customWidth="1"/>
    <col min="14851" max="14851" width="27.875" style="123" customWidth="1"/>
    <col min="14852" max="14852" width="10.5" style="123" customWidth="1"/>
    <col min="14853" max="14854" width="5.625" style="123" customWidth="1"/>
    <col min="14855" max="14855" width="13.75" style="123" customWidth="1"/>
    <col min="14856" max="15104" width="7.75" style="123"/>
    <col min="15105" max="15105" width="4.375" style="123" customWidth="1"/>
    <col min="15106" max="15106" width="17.125" style="123" customWidth="1"/>
    <col min="15107" max="15107" width="27.875" style="123" customWidth="1"/>
    <col min="15108" max="15108" width="10.5" style="123" customWidth="1"/>
    <col min="15109" max="15110" width="5.625" style="123" customWidth="1"/>
    <col min="15111" max="15111" width="13.75" style="123" customWidth="1"/>
    <col min="15112" max="15360" width="7.75" style="123"/>
    <col min="15361" max="15361" width="4.375" style="123" customWidth="1"/>
    <col min="15362" max="15362" width="17.125" style="123" customWidth="1"/>
    <col min="15363" max="15363" width="27.875" style="123" customWidth="1"/>
    <col min="15364" max="15364" width="10.5" style="123" customWidth="1"/>
    <col min="15365" max="15366" width="5.625" style="123" customWidth="1"/>
    <col min="15367" max="15367" width="13.75" style="123" customWidth="1"/>
    <col min="15368" max="15616" width="7.75" style="123"/>
    <col min="15617" max="15617" width="4.375" style="123" customWidth="1"/>
    <col min="15618" max="15618" width="17.125" style="123" customWidth="1"/>
    <col min="15619" max="15619" width="27.875" style="123" customWidth="1"/>
    <col min="15620" max="15620" width="10.5" style="123" customWidth="1"/>
    <col min="15621" max="15622" width="5.625" style="123" customWidth="1"/>
    <col min="15623" max="15623" width="13.75" style="123" customWidth="1"/>
    <col min="15624" max="15872" width="7.75" style="123"/>
    <col min="15873" max="15873" width="4.375" style="123" customWidth="1"/>
    <col min="15874" max="15874" width="17.125" style="123" customWidth="1"/>
    <col min="15875" max="15875" width="27.875" style="123" customWidth="1"/>
    <col min="15876" max="15876" width="10.5" style="123" customWidth="1"/>
    <col min="15877" max="15878" width="5.625" style="123" customWidth="1"/>
    <col min="15879" max="15879" width="13.75" style="123" customWidth="1"/>
    <col min="15880" max="16128" width="7.75" style="123"/>
    <col min="16129" max="16129" width="4.375" style="123" customWidth="1"/>
    <col min="16130" max="16130" width="17.125" style="123" customWidth="1"/>
    <col min="16131" max="16131" width="27.875" style="123" customWidth="1"/>
    <col min="16132" max="16132" width="10.5" style="123" customWidth="1"/>
    <col min="16133" max="16134" width="5.625" style="123" customWidth="1"/>
    <col min="16135" max="16135" width="13.75" style="123" customWidth="1"/>
    <col min="16136" max="16384" width="7.75" style="123"/>
  </cols>
  <sheetData>
    <row r="1" spans="1:7" ht="24.95" customHeight="1" thickBot="1" x14ac:dyDescent="0.2">
      <c r="A1" s="1079" t="s">
        <v>251</v>
      </c>
      <c r="B1" s="1079"/>
      <c r="C1" s="1079"/>
      <c r="D1" s="1079"/>
      <c r="E1" s="1079"/>
      <c r="F1" s="1079"/>
      <c r="G1" s="1079"/>
    </row>
    <row r="2" spans="1:7" ht="33" customHeight="1" x14ac:dyDescent="0.15">
      <c r="A2" s="1080" t="s">
        <v>219</v>
      </c>
      <c r="B2" s="1081"/>
      <c r="C2" s="1082"/>
      <c r="D2" s="1083"/>
      <c r="E2" s="1083"/>
      <c r="F2" s="1083"/>
      <c r="G2" s="1084"/>
    </row>
    <row r="3" spans="1:7" ht="33" customHeight="1" x14ac:dyDescent="0.15">
      <c r="A3" s="1085" t="s">
        <v>0</v>
      </c>
      <c r="B3" s="1086"/>
      <c r="C3" s="1087"/>
      <c r="D3" s="1088"/>
      <c r="E3" s="1088"/>
      <c r="F3" s="1088"/>
      <c r="G3" s="1089"/>
    </row>
    <row r="4" spans="1:7" ht="33" customHeight="1" thickBot="1" x14ac:dyDescent="0.2">
      <c r="A4" s="1073" t="s">
        <v>220</v>
      </c>
      <c r="B4" s="1074"/>
      <c r="C4" s="124"/>
      <c r="D4" s="1075" t="s">
        <v>221</v>
      </c>
      <c r="E4" s="1076"/>
      <c r="F4" s="1077"/>
      <c r="G4" s="1078"/>
    </row>
    <row r="5" spans="1:7" ht="13.9" customHeight="1" thickBot="1" x14ac:dyDescent="0.2"/>
    <row r="6" spans="1:7" ht="28.5" x14ac:dyDescent="0.15">
      <c r="A6" s="1097" t="s">
        <v>222</v>
      </c>
      <c r="B6" s="1098"/>
      <c r="C6" s="1098"/>
      <c r="D6" s="1101" t="s">
        <v>223</v>
      </c>
      <c r="E6" s="125" t="s">
        <v>224</v>
      </c>
      <c r="F6" s="125" t="s">
        <v>225</v>
      </c>
      <c r="G6" s="1103" t="s">
        <v>226</v>
      </c>
    </row>
    <row r="7" spans="1:7" ht="27" customHeight="1" thickBot="1" x14ac:dyDescent="0.2">
      <c r="A7" s="1099"/>
      <c r="B7" s="1100"/>
      <c r="C7" s="1100"/>
      <c r="D7" s="1102"/>
      <c r="E7" s="126" t="s">
        <v>227</v>
      </c>
      <c r="F7" s="127" t="s">
        <v>227</v>
      </c>
      <c r="G7" s="1104"/>
    </row>
    <row r="8" spans="1:7" ht="69.75" thickTop="1" x14ac:dyDescent="0.15">
      <c r="A8" s="1105" t="s">
        <v>228</v>
      </c>
      <c r="B8" s="1108" t="s">
        <v>250</v>
      </c>
      <c r="C8" s="1109"/>
      <c r="D8" s="128" t="s">
        <v>1089</v>
      </c>
      <c r="E8" s="129"/>
      <c r="F8" s="130"/>
      <c r="G8" s="131"/>
    </row>
    <row r="9" spans="1:7" ht="61.9" customHeight="1" x14ac:dyDescent="0.15">
      <c r="A9" s="1106"/>
      <c r="B9" s="1110" t="s">
        <v>231</v>
      </c>
      <c r="C9" s="1111"/>
      <c r="D9" s="132" t="s">
        <v>252</v>
      </c>
      <c r="E9" s="133"/>
      <c r="F9" s="134"/>
      <c r="G9" s="135"/>
    </row>
    <row r="10" spans="1:7" ht="136.5" customHeight="1" thickBot="1" x14ac:dyDescent="0.2">
      <c r="A10" s="141" t="s">
        <v>1</v>
      </c>
      <c r="B10" s="1090" t="s">
        <v>253</v>
      </c>
      <c r="C10" s="1090"/>
      <c r="D10" s="136" t="s">
        <v>1028</v>
      </c>
      <c r="E10" s="137"/>
      <c r="F10" s="138"/>
      <c r="G10" s="139"/>
    </row>
    <row r="11" spans="1:7" ht="18.600000000000001" customHeight="1" x14ac:dyDescent="0.15">
      <c r="F11" s="142"/>
    </row>
    <row r="12" spans="1:7" ht="66.599999999999994" customHeight="1" x14ac:dyDescent="0.15">
      <c r="A12" s="2760" t="s">
        <v>254</v>
      </c>
      <c r="B12" s="2761"/>
      <c r="C12" s="2761"/>
      <c r="D12" s="2761"/>
      <c r="E12" s="2761"/>
      <c r="F12" s="2761"/>
      <c r="G12" s="2762"/>
    </row>
    <row r="13" spans="1:7" ht="24.95" customHeight="1" x14ac:dyDescent="0.15"/>
    <row r="14" spans="1:7" ht="24.95" customHeight="1" x14ac:dyDescent="0.15"/>
  </sheetData>
  <mergeCells count="16">
    <mergeCell ref="B10:C10"/>
    <mergeCell ref="A12:G12"/>
    <mergeCell ref="A6:C7"/>
    <mergeCell ref="D6:D7"/>
    <mergeCell ref="G6:G7"/>
    <mergeCell ref="A8:A9"/>
    <mergeCell ref="B8:C8"/>
    <mergeCell ref="B9:C9"/>
    <mergeCell ref="A4:B4"/>
    <mergeCell ref="D4:E4"/>
    <mergeCell ref="F4:G4"/>
    <mergeCell ref="A1:G1"/>
    <mergeCell ref="A2:B2"/>
    <mergeCell ref="C2:G2"/>
    <mergeCell ref="A3:B3"/>
    <mergeCell ref="C3:G3"/>
  </mergeCells>
  <phoneticPr fontId="1"/>
  <dataValidations count="1">
    <dataValidation allowBlank="1" showInputMessage="1" showErrorMessage="1" sqref="F4:G4 JB4:JC4 SX4:SY4 ACT4:ACU4 AMP4:AMQ4 AWL4:AWM4 BGH4:BGI4 BQD4:BQE4 BZZ4:CAA4 CJV4:CJW4 CTR4:CTS4 DDN4:DDO4 DNJ4:DNK4 DXF4:DXG4 EHB4:EHC4 EQX4:EQY4 FAT4:FAU4 FKP4:FKQ4 FUL4:FUM4 GEH4:GEI4 GOD4:GOE4 GXZ4:GYA4 HHV4:HHW4 HRR4:HRS4 IBN4:IBO4 ILJ4:ILK4 IVF4:IVG4 JFB4:JFC4 JOX4:JOY4 JYT4:JYU4 KIP4:KIQ4 KSL4:KSM4 LCH4:LCI4 LMD4:LME4 LVZ4:LWA4 MFV4:MFW4 MPR4:MPS4 MZN4:MZO4 NJJ4:NJK4 NTF4:NTG4 ODB4:ODC4 OMX4:OMY4 OWT4:OWU4 PGP4:PGQ4 PQL4:PQM4 QAH4:QAI4 QKD4:QKE4 QTZ4:QUA4 RDV4:RDW4 RNR4:RNS4 RXN4:RXO4 SHJ4:SHK4 SRF4:SRG4 TBB4:TBC4 TKX4:TKY4 TUT4:TUU4 UEP4:UEQ4 UOL4:UOM4 UYH4:UYI4 VID4:VIE4 VRZ4:VSA4 WBV4:WBW4 WLR4:WLS4 WVN4:WVO4 F65540:G65540 JB65540:JC65540 SX65540:SY65540 ACT65540:ACU65540 AMP65540:AMQ65540 AWL65540:AWM65540 BGH65540:BGI65540 BQD65540:BQE65540 BZZ65540:CAA65540 CJV65540:CJW65540 CTR65540:CTS65540 DDN65540:DDO65540 DNJ65540:DNK65540 DXF65540:DXG65540 EHB65540:EHC65540 EQX65540:EQY65540 FAT65540:FAU65540 FKP65540:FKQ65540 FUL65540:FUM65540 GEH65540:GEI65540 GOD65540:GOE65540 GXZ65540:GYA65540 HHV65540:HHW65540 HRR65540:HRS65540 IBN65540:IBO65540 ILJ65540:ILK65540 IVF65540:IVG65540 JFB65540:JFC65540 JOX65540:JOY65540 JYT65540:JYU65540 KIP65540:KIQ65540 KSL65540:KSM65540 LCH65540:LCI65540 LMD65540:LME65540 LVZ65540:LWA65540 MFV65540:MFW65540 MPR65540:MPS65540 MZN65540:MZO65540 NJJ65540:NJK65540 NTF65540:NTG65540 ODB65540:ODC65540 OMX65540:OMY65540 OWT65540:OWU65540 PGP65540:PGQ65540 PQL65540:PQM65540 QAH65540:QAI65540 QKD65540:QKE65540 QTZ65540:QUA65540 RDV65540:RDW65540 RNR65540:RNS65540 RXN65540:RXO65540 SHJ65540:SHK65540 SRF65540:SRG65540 TBB65540:TBC65540 TKX65540:TKY65540 TUT65540:TUU65540 UEP65540:UEQ65540 UOL65540:UOM65540 UYH65540:UYI65540 VID65540:VIE65540 VRZ65540:VSA65540 WBV65540:WBW65540 WLR65540:WLS65540 WVN65540:WVO65540 F131076:G131076 JB131076:JC131076 SX131076:SY131076 ACT131076:ACU131076 AMP131076:AMQ131076 AWL131076:AWM131076 BGH131076:BGI131076 BQD131076:BQE131076 BZZ131076:CAA131076 CJV131076:CJW131076 CTR131076:CTS131076 DDN131076:DDO131076 DNJ131076:DNK131076 DXF131076:DXG131076 EHB131076:EHC131076 EQX131076:EQY131076 FAT131076:FAU131076 FKP131076:FKQ131076 FUL131076:FUM131076 GEH131076:GEI131076 GOD131076:GOE131076 GXZ131076:GYA131076 HHV131076:HHW131076 HRR131076:HRS131076 IBN131076:IBO131076 ILJ131076:ILK131076 IVF131076:IVG131076 JFB131076:JFC131076 JOX131076:JOY131076 JYT131076:JYU131076 KIP131076:KIQ131076 KSL131076:KSM131076 LCH131076:LCI131076 LMD131076:LME131076 LVZ131076:LWA131076 MFV131076:MFW131076 MPR131076:MPS131076 MZN131076:MZO131076 NJJ131076:NJK131076 NTF131076:NTG131076 ODB131076:ODC131076 OMX131076:OMY131076 OWT131076:OWU131076 PGP131076:PGQ131076 PQL131076:PQM131076 QAH131076:QAI131076 QKD131076:QKE131076 QTZ131076:QUA131076 RDV131076:RDW131076 RNR131076:RNS131076 RXN131076:RXO131076 SHJ131076:SHK131076 SRF131076:SRG131076 TBB131076:TBC131076 TKX131076:TKY131076 TUT131076:TUU131076 UEP131076:UEQ131076 UOL131076:UOM131076 UYH131076:UYI131076 VID131076:VIE131076 VRZ131076:VSA131076 WBV131076:WBW131076 WLR131076:WLS131076 WVN131076:WVO131076 F196612:G196612 JB196612:JC196612 SX196612:SY196612 ACT196612:ACU196612 AMP196612:AMQ196612 AWL196612:AWM196612 BGH196612:BGI196612 BQD196612:BQE196612 BZZ196612:CAA196612 CJV196612:CJW196612 CTR196612:CTS196612 DDN196612:DDO196612 DNJ196612:DNK196612 DXF196612:DXG196612 EHB196612:EHC196612 EQX196612:EQY196612 FAT196612:FAU196612 FKP196612:FKQ196612 FUL196612:FUM196612 GEH196612:GEI196612 GOD196612:GOE196612 GXZ196612:GYA196612 HHV196612:HHW196612 HRR196612:HRS196612 IBN196612:IBO196612 ILJ196612:ILK196612 IVF196612:IVG196612 JFB196612:JFC196612 JOX196612:JOY196612 JYT196612:JYU196612 KIP196612:KIQ196612 KSL196612:KSM196612 LCH196612:LCI196612 LMD196612:LME196612 LVZ196612:LWA196612 MFV196612:MFW196612 MPR196612:MPS196612 MZN196612:MZO196612 NJJ196612:NJK196612 NTF196612:NTG196612 ODB196612:ODC196612 OMX196612:OMY196612 OWT196612:OWU196612 PGP196612:PGQ196612 PQL196612:PQM196612 QAH196612:QAI196612 QKD196612:QKE196612 QTZ196612:QUA196612 RDV196612:RDW196612 RNR196612:RNS196612 RXN196612:RXO196612 SHJ196612:SHK196612 SRF196612:SRG196612 TBB196612:TBC196612 TKX196612:TKY196612 TUT196612:TUU196612 UEP196612:UEQ196612 UOL196612:UOM196612 UYH196612:UYI196612 VID196612:VIE196612 VRZ196612:VSA196612 WBV196612:WBW196612 WLR196612:WLS196612 WVN196612:WVO196612 F262148:G262148 JB262148:JC262148 SX262148:SY262148 ACT262148:ACU262148 AMP262148:AMQ262148 AWL262148:AWM262148 BGH262148:BGI262148 BQD262148:BQE262148 BZZ262148:CAA262148 CJV262148:CJW262148 CTR262148:CTS262148 DDN262148:DDO262148 DNJ262148:DNK262148 DXF262148:DXG262148 EHB262148:EHC262148 EQX262148:EQY262148 FAT262148:FAU262148 FKP262148:FKQ262148 FUL262148:FUM262148 GEH262148:GEI262148 GOD262148:GOE262148 GXZ262148:GYA262148 HHV262148:HHW262148 HRR262148:HRS262148 IBN262148:IBO262148 ILJ262148:ILK262148 IVF262148:IVG262148 JFB262148:JFC262148 JOX262148:JOY262148 JYT262148:JYU262148 KIP262148:KIQ262148 KSL262148:KSM262148 LCH262148:LCI262148 LMD262148:LME262148 LVZ262148:LWA262148 MFV262148:MFW262148 MPR262148:MPS262148 MZN262148:MZO262148 NJJ262148:NJK262148 NTF262148:NTG262148 ODB262148:ODC262148 OMX262148:OMY262148 OWT262148:OWU262148 PGP262148:PGQ262148 PQL262148:PQM262148 QAH262148:QAI262148 QKD262148:QKE262148 QTZ262148:QUA262148 RDV262148:RDW262148 RNR262148:RNS262148 RXN262148:RXO262148 SHJ262148:SHK262148 SRF262148:SRG262148 TBB262148:TBC262148 TKX262148:TKY262148 TUT262148:TUU262148 UEP262148:UEQ262148 UOL262148:UOM262148 UYH262148:UYI262148 VID262148:VIE262148 VRZ262148:VSA262148 WBV262148:WBW262148 WLR262148:WLS262148 WVN262148:WVO262148 F327684:G327684 JB327684:JC327684 SX327684:SY327684 ACT327684:ACU327684 AMP327684:AMQ327684 AWL327684:AWM327684 BGH327684:BGI327684 BQD327684:BQE327684 BZZ327684:CAA327684 CJV327684:CJW327684 CTR327684:CTS327684 DDN327684:DDO327684 DNJ327684:DNK327684 DXF327684:DXG327684 EHB327684:EHC327684 EQX327684:EQY327684 FAT327684:FAU327684 FKP327684:FKQ327684 FUL327684:FUM327684 GEH327684:GEI327684 GOD327684:GOE327684 GXZ327684:GYA327684 HHV327684:HHW327684 HRR327684:HRS327684 IBN327684:IBO327684 ILJ327684:ILK327684 IVF327684:IVG327684 JFB327684:JFC327684 JOX327684:JOY327684 JYT327684:JYU327684 KIP327684:KIQ327684 KSL327684:KSM327684 LCH327684:LCI327684 LMD327684:LME327684 LVZ327684:LWA327684 MFV327684:MFW327684 MPR327684:MPS327684 MZN327684:MZO327684 NJJ327684:NJK327684 NTF327684:NTG327684 ODB327684:ODC327684 OMX327684:OMY327684 OWT327684:OWU327684 PGP327684:PGQ327684 PQL327684:PQM327684 QAH327684:QAI327684 QKD327684:QKE327684 QTZ327684:QUA327684 RDV327684:RDW327684 RNR327684:RNS327684 RXN327684:RXO327684 SHJ327684:SHK327684 SRF327684:SRG327684 TBB327684:TBC327684 TKX327684:TKY327684 TUT327684:TUU327684 UEP327684:UEQ327684 UOL327684:UOM327684 UYH327684:UYI327684 VID327684:VIE327684 VRZ327684:VSA327684 WBV327684:WBW327684 WLR327684:WLS327684 WVN327684:WVO327684 F393220:G393220 JB393220:JC393220 SX393220:SY393220 ACT393220:ACU393220 AMP393220:AMQ393220 AWL393220:AWM393220 BGH393220:BGI393220 BQD393220:BQE393220 BZZ393220:CAA393220 CJV393220:CJW393220 CTR393220:CTS393220 DDN393220:DDO393220 DNJ393220:DNK393220 DXF393220:DXG393220 EHB393220:EHC393220 EQX393220:EQY393220 FAT393220:FAU393220 FKP393220:FKQ393220 FUL393220:FUM393220 GEH393220:GEI393220 GOD393220:GOE393220 GXZ393220:GYA393220 HHV393220:HHW393220 HRR393220:HRS393220 IBN393220:IBO393220 ILJ393220:ILK393220 IVF393220:IVG393220 JFB393220:JFC393220 JOX393220:JOY393220 JYT393220:JYU393220 KIP393220:KIQ393220 KSL393220:KSM393220 LCH393220:LCI393220 LMD393220:LME393220 LVZ393220:LWA393220 MFV393220:MFW393220 MPR393220:MPS393220 MZN393220:MZO393220 NJJ393220:NJK393220 NTF393220:NTG393220 ODB393220:ODC393220 OMX393220:OMY393220 OWT393220:OWU393220 PGP393220:PGQ393220 PQL393220:PQM393220 QAH393220:QAI393220 QKD393220:QKE393220 QTZ393220:QUA393220 RDV393220:RDW393220 RNR393220:RNS393220 RXN393220:RXO393220 SHJ393220:SHK393220 SRF393220:SRG393220 TBB393220:TBC393220 TKX393220:TKY393220 TUT393220:TUU393220 UEP393220:UEQ393220 UOL393220:UOM393220 UYH393220:UYI393220 VID393220:VIE393220 VRZ393220:VSA393220 WBV393220:WBW393220 WLR393220:WLS393220 WVN393220:WVO393220 F458756:G458756 JB458756:JC458756 SX458756:SY458756 ACT458756:ACU458756 AMP458756:AMQ458756 AWL458756:AWM458756 BGH458756:BGI458756 BQD458756:BQE458756 BZZ458756:CAA458756 CJV458756:CJW458756 CTR458756:CTS458756 DDN458756:DDO458756 DNJ458756:DNK458756 DXF458756:DXG458756 EHB458756:EHC458756 EQX458756:EQY458756 FAT458756:FAU458756 FKP458756:FKQ458756 FUL458756:FUM458756 GEH458756:GEI458756 GOD458756:GOE458756 GXZ458756:GYA458756 HHV458756:HHW458756 HRR458756:HRS458756 IBN458756:IBO458756 ILJ458756:ILK458756 IVF458756:IVG458756 JFB458756:JFC458756 JOX458756:JOY458756 JYT458756:JYU458756 KIP458756:KIQ458756 KSL458756:KSM458756 LCH458756:LCI458756 LMD458756:LME458756 LVZ458756:LWA458756 MFV458756:MFW458756 MPR458756:MPS458756 MZN458756:MZO458756 NJJ458756:NJK458756 NTF458756:NTG458756 ODB458756:ODC458756 OMX458756:OMY458756 OWT458756:OWU458756 PGP458756:PGQ458756 PQL458756:PQM458756 QAH458756:QAI458756 QKD458756:QKE458756 QTZ458756:QUA458756 RDV458756:RDW458756 RNR458756:RNS458756 RXN458756:RXO458756 SHJ458756:SHK458756 SRF458756:SRG458756 TBB458756:TBC458756 TKX458756:TKY458756 TUT458756:TUU458756 UEP458756:UEQ458756 UOL458756:UOM458756 UYH458756:UYI458756 VID458756:VIE458756 VRZ458756:VSA458756 WBV458756:WBW458756 WLR458756:WLS458756 WVN458756:WVO458756 F524292:G524292 JB524292:JC524292 SX524292:SY524292 ACT524292:ACU524292 AMP524292:AMQ524292 AWL524292:AWM524292 BGH524292:BGI524292 BQD524292:BQE524292 BZZ524292:CAA524292 CJV524292:CJW524292 CTR524292:CTS524292 DDN524292:DDO524292 DNJ524292:DNK524292 DXF524292:DXG524292 EHB524292:EHC524292 EQX524292:EQY524292 FAT524292:FAU524292 FKP524292:FKQ524292 FUL524292:FUM524292 GEH524292:GEI524292 GOD524292:GOE524292 GXZ524292:GYA524292 HHV524292:HHW524292 HRR524292:HRS524292 IBN524292:IBO524292 ILJ524292:ILK524292 IVF524292:IVG524292 JFB524292:JFC524292 JOX524292:JOY524292 JYT524292:JYU524292 KIP524292:KIQ524292 KSL524292:KSM524292 LCH524292:LCI524292 LMD524292:LME524292 LVZ524292:LWA524292 MFV524292:MFW524292 MPR524292:MPS524292 MZN524292:MZO524292 NJJ524292:NJK524292 NTF524292:NTG524292 ODB524292:ODC524292 OMX524292:OMY524292 OWT524292:OWU524292 PGP524292:PGQ524292 PQL524292:PQM524292 QAH524292:QAI524292 QKD524292:QKE524292 QTZ524292:QUA524292 RDV524292:RDW524292 RNR524292:RNS524292 RXN524292:RXO524292 SHJ524292:SHK524292 SRF524292:SRG524292 TBB524292:TBC524292 TKX524292:TKY524292 TUT524292:TUU524292 UEP524292:UEQ524292 UOL524292:UOM524292 UYH524292:UYI524292 VID524292:VIE524292 VRZ524292:VSA524292 WBV524292:WBW524292 WLR524292:WLS524292 WVN524292:WVO524292 F589828:G589828 JB589828:JC589828 SX589828:SY589828 ACT589828:ACU589828 AMP589828:AMQ589828 AWL589828:AWM589828 BGH589828:BGI589828 BQD589828:BQE589828 BZZ589828:CAA589828 CJV589828:CJW589828 CTR589828:CTS589828 DDN589828:DDO589828 DNJ589828:DNK589828 DXF589828:DXG589828 EHB589828:EHC589828 EQX589828:EQY589828 FAT589828:FAU589828 FKP589828:FKQ589828 FUL589828:FUM589828 GEH589828:GEI589828 GOD589828:GOE589828 GXZ589828:GYA589828 HHV589828:HHW589828 HRR589828:HRS589828 IBN589828:IBO589828 ILJ589828:ILK589828 IVF589828:IVG589828 JFB589828:JFC589828 JOX589828:JOY589828 JYT589828:JYU589828 KIP589828:KIQ589828 KSL589828:KSM589828 LCH589828:LCI589828 LMD589828:LME589828 LVZ589828:LWA589828 MFV589828:MFW589828 MPR589828:MPS589828 MZN589828:MZO589828 NJJ589828:NJK589828 NTF589828:NTG589828 ODB589828:ODC589828 OMX589828:OMY589828 OWT589828:OWU589828 PGP589828:PGQ589828 PQL589828:PQM589828 QAH589828:QAI589828 QKD589828:QKE589828 QTZ589828:QUA589828 RDV589828:RDW589828 RNR589828:RNS589828 RXN589828:RXO589828 SHJ589828:SHK589828 SRF589828:SRG589828 TBB589828:TBC589828 TKX589828:TKY589828 TUT589828:TUU589828 UEP589828:UEQ589828 UOL589828:UOM589828 UYH589828:UYI589828 VID589828:VIE589828 VRZ589828:VSA589828 WBV589828:WBW589828 WLR589828:WLS589828 WVN589828:WVO589828 F655364:G655364 JB655364:JC655364 SX655364:SY655364 ACT655364:ACU655364 AMP655364:AMQ655364 AWL655364:AWM655364 BGH655364:BGI655364 BQD655364:BQE655364 BZZ655364:CAA655364 CJV655364:CJW655364 CTR655364:CTS655364 DDN655364:DDO655364 DNJ655364:DNK655364 DXF655364:DXG655364 EHB655364:EHC655364 EQX655364:EQY655364 FAT655364:FAU655364 FKP655364:FKQ655364 FUL655364:FUM655364 GEH655364:GEI655364 GOD655364:GOE655364 GXZ655364:GYA655364 HHV655364:HHW655364 HRR655364:HRS655364 IBN655364:IBO655364 ILJ655364:ILK655364 IVF655364:IVG655364 JFB655364:JFC655364 JOX655364:JOY655364 JYT655364:JYU655364 KIP655364:KIQ655364 KSL655364:KSM655364 LCH655364:LCI655364 LMD655364:LME655364 LVZ655364:LWA655364 MFV655364:MFW655364 MPR655364:MPS655364 MZN655364:MZO655364 NJJ655364:NJK655364 NTF655364:NTG655364 ODB655364:ODC655364 OMX655364:OMY655364 OWT655364:OWU655364 PGP655364:PGQ655364 PQL655364:PQM655364 QAH655364:QAI655364 QKD655364:QKE655364 QTZ655364:QUA655364 RDV655364:RDW655364 RNR655364:RNS655364 RXN655364:RXO655364 SHJ655364:SHK655364 SRF655364:SRG655364 TBB655364:TBC655364 TKX655364:TKY655364 TUT655364:TUU655364 UEP655364:UEQ655364 UOL655364:UOM655364 UYH655364:UYI655364 VID655364:VIE655364 VRZ655364:VSA655364 WBV655364:WBW655364 WLR655364:WLS655364 WVN655364:WVO655364 F720900:G720900 JB720900:JC720900 SX720900:SY720900 ACT720900:ACU720900 AMP720900:AMQ720900 AWL720900:AWM720900 BGH720900:BGI720900 BQD720900:BQE720900 BZZ720900:CAA720900 CJV720900:CJW720900 CTR720900:CTS720900 DDN720900:DDO720900 DNJ720900:DNK720900 DXF720900:DXG720900 EHB720900:EHC720900 EQX720900:EQY720900 FAT720900:FAU720900 FKP720900:FKQ720900 FUL720900:FUM720900 GEH720900:GEI720900 GOD720900:GOE720900 GXZ720900:GYA720900 HHV720900:HHW720900 HRR720900:HRS720900 IBN720900:IBO720900 ILJ720900:ILK720900 IVF720900:IVG720900 JFB720900:JFC720900 JOX720900:JOY720900 JYT720900:JYU720900 KIP720900:KIQ720900 KSL720900:KSM720900 LCH720900:LCI720900 LMD720900:LME720900 LVZ720900:LWA720900 MFV720900:MFW720900 MPR720900:MPS720900 MZN720900:MZO720900 NJJ720900:NJK720900 NTF720900:NTG720900 ODB720900:ODC720900 OMX720900:OMY720900 OWT720900:OWU720900 PGP720900:PGQ720900 PQL720900:PQM720900 QAH720900:QAI720900 QKD720900:QKE720900 QTZ720900:QUA720900 RDV720900:RDW720900 RNR720900:RNS720900 RXN720900:RXO720900 SHJ720900:SHK720900 SRF720900:SRG720900 TBB720900:TBC720900 TKX720900:TKY720900 TUT720900:TUU720900 UEP720900:UEQ720900 UOL720900:UOM720900 UYH720900:UYI720900 VID720900:VIE720900 VRZ720900:VSA720900 WBV720900:WBW720900 WLR720900:WLS720900 WVN720900:WVO720900 F786436:G786436 JB786436:JC786436 SX786436:SY786436 ACT786436:ACU786436 AMP786436:AMQ786436 AWL786436:AWM786436 BGH786436:BGI786436 BQD786436:BQE786436 BZZ786436:CAA786436 CJV786436:CJW786436 CTR786436:CTS786436 DDN786436:DDO786436 DNJ786436:DNK786436 DXF786436:DXG786436 EHB786436:EHC786436 EQX786436:EQY786436 FAT786436:FAU786436 FKP786436:FKQ786436 FUL786436:FUM786436 GEH786436:GEI786436 GOD786436:GOE786436 GXZ786436:GYA786436 HHV786436:HHW786436 HRR786436:HRS786436 IBN786436:IBO786436 ILJ786436:ILK786436 IVF786436:IVG786436 JFB786436:JFC786436 JOX786436:JOY786436 JYT786436:JYU786436 KIP786436:KIQ786436 KSL786436:KSM786436 LCH786436:LCI786436 LMD786436:LME786436 LVZ786436:LWA786436 MFV786436:MFW786436 MPR786436:MPS786436 MZN786436:MZO786436 NJJ786436:NJK786436 NTF786436:NTG786436 ODB786436:ODC786436 OMX786436:OMY786436 OWT786436:OWU786436 PGP786436:PGQ786436 PQL786436:PQM786436 QAH786436:QAI786436 QKD786436:QKE786436 QTZ786436:QUA786436 RDV786436:RDW786436 RNR786436:RNS786436 RXN786436:RXO786436 SHJ786436:SHK786436 SRF786436:SRG786436 TBB786436:TBC786436 TKX786436:TKY786436 TUT786436:TUU786436 UEP786436:UEQ786436 UOL786436:UOM786436 UYH786436:UYI786436 VID786436:VIE786436 VRZ786436:VSA786436 WBV786436:WBW786436 WLR786436:WLS786436 WVN786436:WVO786436 F851972:G851972 JB851972:JC851972 SX851972:SY851972 ACT851972:ACU851972 AMP851972:AMQ851972 AWL851972:AWM851972 BGH851972:BGI851972 BQD851972:BQE851972 BZZ851972:CAA851972 CJV851972:CJW851972 CTR851972:CTS851972 DDN851972:DDO851972 DNJ851972:DNK851972 DXF851972:DXG851972 EHB851972:EHC851972 EQX851972:EQY851972 FAT851972:FAU851972 FKP851972:FKQ851972 FUL851972:FUM851972 GEH851972:GEI851972 GOD851972:GOE851972 GXZ851972:GYA851972 HHV851972:HHW851972 HRR851972:HRS851972 IBN851972:IBO851972 ILJ851972:ILK851972 IVF851972:IVG851972 JFB851972:JFC851972 JOX851972:JOY851972 JYT851972:JYU851972 KIP851972:KIQ851972 KSL851972:KSM851972 LCH851972:LCI851972 LMD851972:LME851972 LVZ851972:LWA851972 MFV851972:MFW851972 MPR851972:MPS851972 MZN851972:MZO851972 NJJ851972:NJK851972 NTF851972:NTG851972 ODB851972:ODC851972 OMX851972:OMY851972 OWT851972:OWU851972 PGP851972:PGQ851972 PQL851972:PQM851972 QAH851972:QAI851972 QKD851972:QKE851972 QTZ851972:QUA851972 RDV851972:RDW851972 RNR851972:RNS851972 RXN851972:RXO851972 SHJ851972:SHK851972 SRF851972:SRG851972 TBB851972:TBC851972 TKX851972:TKY851972 TUT851972:TUU851972 UEP851972:UEQ851972 UOL851972:UOM851972 UYH851972:UYI851972 VID851972:VIE851972 VRZ851972:VSA851972 WBV851972:WBW851972 WLR851972:WLS851972 WVN851972:WVO851972 F917508:G917508 JB917508:JC917508 SX917508:SY917508 ACT917508:ACU917508 AMP917508:AMQ917508 AWL917508:AWM917508 BGH917508:BGI917508 BQD917508:BQE917508 BZZ917508:CAA917508 CJV917508:CJW917508 CTR917508:CTS917508 DDN917508:DDO917508 DNJ917508:DNK917508 DXF917508:DXG917508 EHB917508:EHC917508 EQX917508:EQY917508 FAT917508:FAU917508 FKP917508:FKQ917508 FUL917508:FUM917508 GEH917508:GEI917508 GOD917508:GOE917508 GXZ917508:GYA917508 HHV917508:HHW917508 HRR917508:HRS917508 IBN917508:IBO917508 ILJ917508:ILK917508 IVF917508:IVG917508 JFB917508:JFC917508 JOX917508:JOY917508 JYT917508:JYU917508 KIP917508:KIQ917508 KSL917508:KSM917508 LCH917508:LCI917508 LMD917508:LME917508 LVZ917508:LWA917508 MFV917508:MFW917508 MPR917508:MPS917508 MZN917508:MZO917508 NJJ917508:NJK917508 NTF917508:NTG917508 ODB917508:ODC917508 OMX917508:OMY917508 OWT917508:OWU917508 PGP917508:PGQ917508 PQL917508:PQM917508 QAH917508:QAI917508 QKD917508:QKE917508 QTZ917508:QUA917508 RDV917508:RDW917508 RNR917508:RNS917508 RXN917508:RXO917508 SHJ917508:SHK917508 SRF917508:SRG917508 TBB917508:TBC917508 TKX917508:TKY917508 TUT917508:TUU917508 UEP917508:UEQ917508 UOL917508:UOM917508 UYH917508:UYI917508 VID917508:VIE917508 VRZ917508:VSA917508 WBV917508:WBW917508 WLR917508:WLS917508 WVN917508:WVO917508 F983044:G983044 JB983044:JC983044 SX983044:SY983044 ACT983044:ACU983044 AMP983044:AMQ983044 AWL983044:AWM983044 BGH983044:BGI983044 BQD983044:BQE983044 BZZ983044:CAA983044 CJV983044:CJW983044 CTR983044:CTS983044 DDN983044:DDO983044 DNJ983044:DNK983044 DXF983044:DXG983044 EHB983044:EHC983044 EQX983044:EQY983044 FAT983044:FAU983044 FKP983044:FKQ983044 FUL983044:FUM983044 GEH983044:GEI983044 GOD983044:GOE983044 GXZ983044:GYA983044 HHV983044:HHW983044 HRR983044:HRS983044 IBN983044:IBO983044 ILJ983044:ILK983044 IVF983044:IVG983044 JFB983044:JFC983044 JOX983044:JOY983044 JYT983044:JYU983044 KIP983044:KIQ983044 KSL983044:KSM983044 LCH983044:LCI983044 LMD983044:LME983044 LVZ983044:LWA983044 MFV983044:MFW983044 MPR983044:MPS983044 MZN983044:MZO983044 NJJ983044:NJK983044 NTF983044:NTG983044 ODB983044:ODC983044 OMX983044:OMY983044 OWT983044:OWU983044 PGP983044:PGQ983044 PQL983044:PQM983044 QAH983044:QAI983044 QKD983044:QKE983044 QTZ983044:QUA983044 RDV983044:RDW983044 RNR983044:RNS983044 RXN983044:RXO983044 SHJ983044:SHK983044 SRF983044:SRG983044 TBB983044:TBC983044 TKX983044:TKY983044 TUT983044:TUU983044 UEP983044:UEQ983044 UOL983044:UOM983044 UYH983044:UYI983044 VID983044:VIE983044 VRZ983044:VSA983044 WBV983044:WBW983044 WLR983044:WLS983044 WVN983044:WVO983044 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2:G3 IY2:JC3 SU2:SY3 ACQ2:ACU3 AMM2:AMQ3 AWI2:AWM3 BGE2:BGI3 BQA2:BQE3 BZW2:CAA3 CJS2:CJW3 CTO2:CTS3 DDK2:DDO3 DNG2:DNK3 DXC2:DXG3 EGY2:EHC3 EQU2:EQY3 FAQ2:FAU3 FKM2:FKQ3 FUI2:FUM3 GEE2:GEI3 GOA2:GOE3 GXW2:GYA3 HHS2:HHW3 HRO2:HRS3 IBK2:IBO3 ILG2:ILK3 IVC2:IVG3 JEY2:JFC3 JOU2:JOY3 JYQ2:JYU3 KIM2:KIQ3 KSI2:KSM3 LCE2:LCI3 LMA2:LME3 LVW2:LWA3 MFS2:MFW3 MPO2:MPS3 MZK2:MZO3 NJG2:NJK3 NTC2:NTG3 OCY2:ODC3 OMU2:OMY3 OWQ2:OWU3 PGM2:PGQ3 PQI2:PQM3 QAE2:QAI3 QKA2:QKE3 QTW2:QUA3 RDS2:RDW3 RNO2:RNS3 RXK2:RXO3 SHG2:SHK3 SRC2:SRG3 TAY2:TBC3 TKU2:TKY3 TUQ2:TUU3 UEM2:UEQ3 UOI2:UOM3 UYE2:UYI3 VIA2:VIE3 VRW2:VSA3 WBS2:WBW3 WLO2:WLS3 WVK2:WVO3 C65538:G65539 IY65538:JC65539 SU65538:SY65539 ACQ65538:ACU65539 AMM65538:AMQ65539 AWI65538:AWM65539 BGE65538:BGI65539 BQA65538:BQE65539 BZW65538:CAA65539 CJS65538:CJW65539 CTO65538:CTS65539 DDK65538:DDO65539 DNG65538:DNK65539 DXC65538:DXG65539 EGY65538:EHC65539 EQU65538:EQY65539 FAQ65538:FAU65539 FKM65538:FKQ65539 FUI65538:FUM65539 GEE65538:GEI65539 GOA65538:GOE65539 GXW65538:GYA65539 HHS65538:HHW65539 HRO65538:HRS65539 IBK65538:IBO65539 ILG65538:ILK65539 IVC65538:IVG65539 JEY65538:JFC65539 JOU65538:JOY65539 JYQ65538:JYU65539 KIM65538:KIQ65539 KSI65538:KSM65539 LCE65538:LCI65539 LMA65538:LME65539 LVW65538:LWA65539 MFS65538:MFW65539 MPO65538:MPS65539 MZK65538:MZO65539 NJG65538:NJK65539 NTC65538:NTG65539 OCY65538:ODC65539 OMU65538:OMY65539 OWQ65538:OWU65539 PGM65538:PGQ65539 PQI65538:PQM65539 QAE65538:QAI65539 QKA65538:QKE65539 QTW65538:QUA65539 RDS65538:RDW65539 RNO65538:RNS65539 RXK65538:RXO65539 SHG65538:SHK65539 SRC65538:SRG65539 TAY65538:TBC65539 TKU65538:TKY65539 TUQ65538:TUU65539 UEM65538:UEQ65539 UOI65538:UOM65539 UYE65538:UYI65539 VIA65538:VIE65539 VRW65538:VSA65539 WBS65538:WBW65539 WLO65538:WLS65539 WVK65538:WVO65539 C131074:G131075 IY131074:JC131075 SU131074:SY131075 ACQ131074:ACU131075 AMM131074:AMQ131075 AWI131074:AWM131075 BGE131074:BGI131075 BQA131074:BQE131075 BZW131074:CAA131075 CJS131074:CJW131075 CTO131074:CTS131075 DDK131074:DDO131075 DNG131074:DNK131075 DXC131074:DXG131075 EGY131074:EHC131075 EQU131074:EQY131075 FAQ131074:FAU131075 FKM131074:FKQ131075 FUI131074:FUM131075 GEE131074:GEI131075 GOA131074:GOE131075 GXW131074:GYA131075 HHS131074:HHW131075 HRO131074:HRS131075 IBK131074:IBO131075 ILG131074:ILK131075 IVC131074:IVG131075 JEY131074:JFC131075 JOU131074:JOY131075 JYQ131074:JYU131075 KIM131074:KIQ131075 KSI131074:KSM131075 LCE131074:LCI131075 LMA131074:LME131075 LVW131074:LWA131075 MFS131074:MFW131075 MPO131074:MPS131075 MZK131074:MZO131075 NJG131074:NJK131075 NTC131074:NTG131075 OCY131074:ODC131075 OMU131074:OMY131075 OWQ131074:OWU131075 PGM131074:PGQ131075 PQI131074:PQM131075 QAE131074:QAI131075 QKA131074:QKE131075 QTW131074:QUA131075 RDS131074:RDW131075 RNO131074:RNS131075 RXK131074:RXO131075 SHG131074:SHK131075 SRC131074:SRG131075 TAY131074:TBC131075 TKU131074:TKY131075 TUQ131074:TUU131075 UEM131074:UEQ131075 UOI131074:UOM131075 UYE131074:UYI131075 VIA131074:VIE131075 VRW131074:VSA131075 WBS131074:WBW131075 WLO131074:WLS131075 WVK131074:WVO131075 C196610:G196611 IY196610:JC196611 SU196610:SY196611 ACQ196610:ACU196611 AMM196610:AMQ196611 AWI196610:AWM196611 BGE196610:BGI196611 BQA196610:BQE196611 BZW196610:CAA196611 CJS196610:CJW196611 CTO196610:CTS196611 DDK196610:DDO196611 DNG196610:DNK196611 DXC196610:DXG196611 EGY196610:EHC196611 EQU196610:EQY196611 FAQ196610:FAU196611 FKM196610:FKQ196611 FUI196610:FUM196611 GEE196610:GEI196611 GOA196610:GOE196611 GXW196610:GYA196611 HHS196610:HHW196611 HRO196610:HRS196611 IBK196610:IBO196611 ILG196610:ILK196611 IVC196610:IVG196611 JEY196610:JFC196611 JOU196610:JOY196611 JYQ196610:JYU196611 KIM196610:KIQ196611 KSI196610:KSM196611 LCE196610:LCI196611 LMA196610:LME196611 LVW196610:LWA196611 MFS196610:MFW196611 MPO196610:MPS196611 MZK196610:MZO196611 NJG196610:NJK196611 NTC196610:NTG196611 OCY196610:ODC196611 OMU196610:OMY196611 OWQ196610:OWU196611 PGM196610:PGQ196611 PQI196610:PQM196611 QAE196610:QAI196611 QKA196610:QKE196611 QTW196610:QUA196611 RDS196610:RDW196611 RNO196610:RNS196611 RXK196610:RXO196611 SHG196610:SHK196611 SRC196610:SRG196611 TAY196610:TBC196611 TKU196610:TKY196611 TUQ196610:TUU196611 UEM196610:UEQ196611 UOI196610:UOM196611 UYE196610:UYI196611 VIA196610:VIE196611 VRW196610:VSA196611 WBS196610:WBW196611 WLO196610:WLS196611 WVK196610:WVO196611 C262146:G262147 IY262146:JC262147 SU262146:SY262147 ACQ262146:ACU262147 AMM262146:AMQ262147 AWI262146:AWM262147 BGE262146:BGI262147 BQA262146:BQE262147 BZW262146:CAA262147 CJS262146:CJW262147 CTO262146:CTS262147 DDK262146:DDO262147 DNG262146:DNK262147 DXC262146:DXG262147 EGY262146:EHC262147 EQU262146:EQY262147 FAQ262146:FAU262147 FKM262146:FKQ262147 FUI262146:FUM262147 GEE262146:GEI262147 GOA262146:GOE262147 GXW262146:GYA262147 HHS262146:HHW262147 HRO262146:HRS262147 IBK262146:IBO262147 ILG262146:ILK262147 IVC262146:IVG262147 JEY262146:JFC262147 JOU262146:JOY262147 JYQ262146:JYU262147 KIM262146:KIQ262147 KSI262146:KSM262147 LCE262146:LCI262147 LMA262146:LME262147 LVW262146:LWA262147 MFS262146:MFW262147 MPO262146:MPS262147 MZK262146:MZO262147 NJG262146:NJK262147 NTC262146:NTG262147 OCY262146:ODC262147 OMU262146:OMY262147 OWQ262146:OWU262147 PGM262146:PGQ262147 PQI262146:PQM262147 QAE262146:QAI262147 QKA262146:QKE262147 QTW262146:QUA262147 RDS262146:RDW262147 RNO262146:RNS262147 RXK262146:RXO262147 SHG262146:SHK262147 SRC262146:SRG262147 TAY262146:TBC262147 TKU262146:TKY262147 TUQ262146:TUU262147 UEM262146:UEQ262147 UOI262146:UOM262147 UYE262146:UYI262147 VIA262146:VIE262147 VRW262146:VSA262147 WBS262146:WBW262147 WLO262146:WLS262147 WVK262146:WVO262147 C327682:G327683 IY327682:JC327683 SU327682:SY327683 ACQ327682:ACU327683 AMM327682:AMQ327683 AWI327682:AWM327683 BGE327682:BGI327683 BQA327682:BQE327683 BZW327682:CAA327683 CJS327682:CJW327683 CTO327682:CTS327683 DDK327682:DDO327683 DNG327682:DNK327683 DXC327682:DXG327683 EGY327682:EHC327683 EQU327682:EQY327683 FAQ327682:FAU327683 FKM327682:FKQ327683 FUI327682:FUM327683 GEE327682:GEI327683 GOA327682:GOE327683 GXW327682:GYA327683 HHS327682:HHW327683 HRO327682:HRS327683 IBK327682:IBO327683 ILG327682:ILK327683 IVC327682:IVG327683 JEY327682:JFC327683 JOU327682:JOY327683 JYQ327682:JYU327683 KIM327682:KIQ327683 KSI327682:KSM327683 LCE327682:LCI327683 LMA327682:LME327683 LVW327682:LWA327683 MFS327682:MFW327683 MPO327682:MPS327683 MZK327682:MZO327683 NJG327682:NJK327683 NTC327682:NTG327683 OCY327682:ODC327683 OMU327682:OMY327683 OWQ327682:OWU327683 PGM327682:PGQ327683 PQI327682:PQM327683 QAE327682:QAI327683 QKA327682:QKE327683 QTW327682:QUA327683 RDS327682:RDW327683 RNO327682:RNS327683 RXK327682:RXO327683 SHG327682:SHK327683 SRC327682:SRG327683 TAY327682:TBC327683 TKU327682:TKY327683 TUQ327682:TUU327683 UEM327682:UEQ327683 UOI327682:UOM327683 UYE327682:UYI327683 VIA327682:VIE327683 VRW327682:VSA327683 WBS327682:WBW327683 WLO327682:WLS327683 WVK327682:WVO327683 C393218:G393219 IY393218:JC393219 SU393218:SY393219 ACQ393218:ACU393219 AMM393218:AMQ393219 AWI393218:AWM393219 BGE393218:BGI393219 BQA393218:BQE393219 BZW393218:CAA393219 CJS393218:CJW393219 CTO393218:CTS393219 DDK393218:DDO393219 DNG393218:DNK393219 DXC393218:DXG393219 EGY393218:EHC393219 EQU393218:EQY393219 FAQ393218:FAU393219 FKM393218:FKQ393219 FUI393218:FUM393219 GEE393218:GEI393219 GOA393218:GOE393219 GXW393218:GYA393219 HHS393218:HHW393219 HRO393218:HRS393219 IBK393218:IBO393219 ILG393218:ILK393219 IVC393218:IVG393219 JEY393218:JFC393219 JOU393218:JOY393219 JYQ393218:JYU393219 KIM393218:KIQ393219 KSI393218:KSM393219 LCE393218:LCI393219 LMA393218:LME393219 LVW393218:LWA393219 MFS393218:MFW393219 MPO393218:MPS393219 MZK393218:MZO393219 NJG393218:NJK393219 NTC393218:NTG393219 OCY393218:ODC393219 OMU393218:OMY393219 OWQ393218:OWU393219 PGM393218:PGQ393219 PQI393218:PQM393219 QAE393218:QAI393219 QKA393218:QKE393219 QTW393218:QUA393219 RDS393218:RDW393219 RNO393218:RNS393219 RXK393218:RXO393219 SHG393218:SHK393219 SRC393218:SRG393219 TAY393218:TBC393219 TKU393218:TKY393219 TUQ393218:TUU393219 UEM393218:UEQ393219 UOI393218:UOM393219 UYE393218:UYI393219 VIA393218:VIE393219 VRW393218:VSA393219 WBS393218:WBW393219 WLO393218:WLS393219 WVK393218:WVO393219 C458754:G458755 IY458754:JC458755 SU458754:SY458755 ACQ458754:ACU458755 AMM458754:AMQ458755 AWI458754:AWM458755 BGE458754:BGI458755 BQA458754:BQE458755 BZW458754:CAA458755 CJS458754:CJW458755 CTO458754:CTS458755 DDK458754:DDO458755 DNG458754:DNK458755 DXC458754:DXG458755 EGY458754:EHC458755 EQU458754:EQY458755 FAQ458754:FAU458755 FKM458754:FKQ458755 FUI458754:FUM458755 GEE458754:GEI458755 GOA458754:GOE458755 GXW458754:GYA458755 HHS458754:HHW458755 HRO458754:HRS458755 IBK458754:IBO458755 ILG458754:ILK458755 IVC458754:IVG458755 JEY458754:JFC458755 JOU458754:JOY458755 JYQ458754:JYU458755 KIM458754:KIQ458755 KSI458754:KSM458755 LCE458754:LCI458755 LMA458754:LME458755 LVW458754:LWA458755 MFS458754:MFW458755 MPO458754:MPS458755 MZK458754:MZO458755 NJG458754:NJK458755 NTC458754:NTG458755 OCY458754:ODC458755 OMU458754:OMY458755 OWQ458754:OWU458755 PGM458754:PGQ458755 PQI458754:PQM458755 QAE458754:QAI458755 QKA458754:QKE458755 QTW458754:QUA458755 RDS458754:RDW458755 RNO458754:RNS458755 RXK458754:RXO458755 SHG458754:SHK458755 SRC458754:SRG458755 TAY458754:TBC458755 TKU458754:TKY458755 TUQ458754:TUU458755 UEM458754:UEQ458755 UOI458754:UOM458755 UYE458754:UYI458755 VIA458754:VIE458755 VRW458754:VSA458755 WBS458754:WBW458755 WLO458754:WLS458755 WVK458754:WVO458755 C524290:G524291 IY524290:JC524291 SU524290:SY524291 ACQ524290:ACU524291 AMM524290:AMQ524291 AWI524290:AWM524291 BGE524290:BGI524291 BQA524290:BQE524291 BZW524290:CAA524291 CJS524290:CJW524291 CTO524290:CTS524291 DDK524290:DDO524291 DNG524290:DNK524291 DXC524290:DXG524291 EGY524290:EHC524291 EQU524290:EQY524291 FAQ524290:FAU524291 FKM524290:FKQ524291 FUI524290:FUM524291 GEE524290:GEI524291 GOA524290:GOE524291 GXW524290:GYA524291 HHS524290:HHW524291 HRO524290:HRS524291 IBK524290:IBO524291 ILG524290:ILK524291 IVC524290:IVG524291 JEY524290:JFC524291 JOU524290:JOY524291 JYQ524290:JYU524291 KIM524290:KIQ524291 KSI524290:KSM524291 LCE524290:LCI524291 LMA524290:LME524291 LVW524290:LWA524291 MFS524290:MFW524291 MPO524290:MPS524291 MZK524290:MZO524291 NJG524290:NJK524291 NTC524290:NTG524291 OCY524290:ODC524291 OMU524290:OMY524291 OWQ524290:OWU524291 PGM524290:PGQ524291 PQI524290:PQM524291 QAE524290:QAI524291 QKA524290:QKE524291 QTW524290:QUA524291 RDS524290:RDW524291 RNO524290:RNS524291 RXK524290:RXO524291 SHG524290:SHK524291 SRC524290:SRG524291 TAY524290:TBC524291 TKU524290:TKY524291 TUQ524290:TUU524291 UEM524290:UEQ524291 UOI524290:UOM524291 UYE524290:UYI524291 VIA524290:VIE524291 VRW524290:VSA524291 WBS524290:WBW524291 WLO524290:WLS524291 WVK524290:WVO524291 C589826:G589827 IY589826:JC589827 SU589826:SY589827 ACQ589826:ACU589827 AMM589826:AMQ589827 AWI589826:AWM589827 BGE589826:BGI589827 BQA589826:BQE589827 BZW589826:CAA589827 CJS589826:CJW589827 CTO589826:CTS589827 DDK589826:DDO589827 DNG589826:DNK589827 DXC589826:DXG589827 EGY589826:EHC589827 EQU589826:EQY589827 FAQ589826:FAU589827 FKM589826:FKQ589827 FUI589826:FUM589827 GEE589826:GEI589827 GOA589826:GOE589827 GXW589826:GYA589827 HHS589826:HHW589827 HRO589826:HRS589827 IBK589826:IBO589827 ILG589826:ILK589827 IVC589826:IVG589827 JEY589826:JFC589827 JOU589826:JOY589827 JYQ589826:JYU589827 KIM589826:KIQ589827 KSI589826:KSM589827 LCE589826:LCI589827 LMA589826:LME589827 LVW589826:LWA589827 MFS589826:MFW589827 MPO589826:MPS589827 MZK589826:MZO589827 NJG589826:NJK589827 NTC589826:NTG589827 OCY589826:ODC589827 OMU589826:OMY589827 OWQ589826:OWU589827 PGM589826:PGQ589827 PQI589826:PQM589827 QAE589826:QAI589827 QKA589826:QKE589827 QTW589826:QUA589827 RDS589826:RDW589827 RNO589826:RNS589827 RXK589826:RXO589827 SHG589826:SHK589827 SRC589826:SRG589827 TAY589826:TBC589827 TKU589826:TKY589827 TUQ589826:TUU589827 UEM589826:UEQ589827 UOI589826:UOM589827 UYE589826:UYI589827 VIA589826:VIE589827 VRW589826:VSA589827 WBS589826:WBW589827 WLO589826:WLS589827 WVK589826:WVO589827 C655362:G655363 IY655362:JC655363 SU655362:SY655363 ACQ655362:ACU655363 AMM655362:AMQ655363 AWI655362:AWM655363 BGE655362:BGI655363 BQA655362:BQE655363 BZW655362:CAA655363 CJS655362:CJW655363 CTO655362:CTS655363 DDK655362:DDO655363 DNG655362:DNK655363 DXC655362:DXG655363 EGY655362:EHC655363 EQU655362:EQY655363 FAQ655362:FAU655363 FKM655362:FKQ655363 FUI655362:FUM655363 GEE655362:GEI655363 GOA655362:GOE655363 GXW655362:GYA655363 HHS655362:HHW655363 HRO655362:HRS655363 IBK655362:IBO655363 ILG655362:ILK655363 IVC655362:IVG655363 JEY655362:JFC655363 JOU655362:JOY655363 JYQ655362:JYU655363 KIM655362:KIQ655363 KSI655362:KSM655363 LCE655362:LCI655363 LMA655362:LME655363 LVW655362:LWA655363 MFS655362:MFW655363 MPO655362:MPS655363 MZK655362:MZO655363 NJG655362:NJK655363 NTC655362:NTG655363 OCY655362:ODC655363 OMU655362:OMY655363 OWQ655362:OWU655363 PGM655362:PGQ655363 PQI655362:PQM655363 QAE655362:QAI655363 QKA655362:QKE655363 QTW655362:QUA655363 RDS655362:RDW655363 RNO655362:RNS655363 RXK655362:RXO655363 SHG655362:SHK655363 SRC655362:SRG655363 TAY655362:TBC655363 TKU655362:TKY655363 TUQ655362:TUU655363 UEM655362:UEQ655363 UOI655362:UOM655363 UYE655362:UYI655363 VIA655362:VIE655363 VRW655362:VSA655363 WBS655362:WBW655363 WLO655362:WLS655363 WVK655362:WVO655363 C720898:G720899 IY720898:JC720899 SU720898:SY720899 ACQ720898:ACU720899 AMM720898:AMQ720899 AWI720898:AWM720899 BGE720898:BGI720899 BQA720898:BQE720899 BZW720898:CAA720899 CJS720898:CJW720899 CTO720898:CTS720899 DDK720898:DDO720899 DNG720898:DNK720899 DXC720898:DXG720899 EGY720898:EHC720899 EQU720898:EQY720899 FAQ720898:FAU720899 FKM720898:FKQ720899 FUI720898:FUM720899 GEE720898:GEI720899 GOA720898:GOE720899 GXW720898:GYA720899 HHS720898:HHW720899 HRO720898:HRS720899 IBK720898:IBO720899 ILG720898:ILK720899 IVC720898:IVG720899 JEY720898:JFC720899 JOU720898:JOY720899 JYQ720898:JYU720899 KIM720898:KIQ720899 KSI720898:KSM720899 LCE720898:LCI720899 LMA720898:LME720899 LVW720898:LWA720899 MFS720898:MFW720899 MPO720898:MPS720899 MZK720898:MZO720899 NJG720898:NJK720899 NTC720898:NTG720899 OCY720898:ODC720899 OMU720898:OMY720899 OWQ720898:OWU720899 PGM720898:PGQ720899 PQI720898:PQM720899 QAE720898:QAI720899 QKA720898:QKE720899 QTW720898:QUA720899 RDS720898:RDW720899 RNO720898:RNS720899 RXK720898:RXO720899 SHG720898:SHK720899 SRC720898:SRG720899 TAY720898:TBC720899 TKU720898:TKY720899 TUQ720898:TUU720899 UEM720898:UEQ720899 UOI720898:UOM720899 UYE720898:UYI720899 VIA720898:VIE720899 VRW720898:VSA720899 WBS720898:WBW720899 WLO720898:WLS720899 WVK720898:WVO720899 C786434:G786435 IY786434:JC786435 SU786434:SY786435 ACQ786434:ACU786435 AMM786434:AMQ786435 AWI786434:AWM786435 BGE786434:BGI786435 BQA786434:BQE786435 BZW786434:CAA786435 CJS786434:CJW786435 CTO786434:CTS786435 DDK786434:DDO786435 DNG786434:DNK786435 DXC786434:DXG786435 EGY786434:EHC786435 EQU786434:EQY786435 FAQ786434:FAU786435 FKM786434:FKQ786435 FUI786434:FUM786435 GEE786434:GEI786435 GOA786434:GOE786435 GXW786434:GYA786435 HHS786434:HHW786435 HRO786434:HRS786435 IBK786434:IBO786435 ILG786434:ILK786435 IVC786434:IVG786435 JEY786434:JFC786435 JOU786434:JOY786435 JYQ786434:JYU786435 KIM786434:KIQ786435 KSI786434:KSM786435 LCE786434:LCI786435 LMA786434:LME786435 LVW786434:LWA786435 MFS786434:MFW786435 MPO786434:MPS786435 MZK786434:MZO786435 NJG786434:NJK786435 NTC786434:NTG786435 OCY786434:ODC786435 OMU786434:OMY786435 OWQ786434:OWU786435 PGM786434:PGQ786435 PQI786434:PQM786435 QAE786434:QAI786435 QKA786434:QKE786435 QTW786434:QUA786435 RDS786434:RDW786435 RNO786434:RNS786435 RXK786434:RXO786435 SHG786434:SHK786435 SRC786434:SRG786435 TAY786434:TBC786435 TKU786434:TKY786435 TUQ786434:TUU786435 UEM786434:UEQ786435 UOI786434:UOM786435 UYE786434:UYI786435 VIA786434:VIE786435 VRW786434:VSA786435 WBS786434:WBW786435 WLO786434:WLS786435 WVK786434:WVO786435 C851970:G851971 IY851970:JC851971 SU851970:SY851971 ACQ851970:ACU851971 AMM851970:AMQ851971 AWI851970:AWM851971 BGE851970:BGI851971 BQA851970:BQE851971 BZW851970:CAA851971 CJS851970:CJW851971 CTO851970:CTS851971 DDK851970:DDO851971 DNG851970:DNK851971 DXC851970:DXG851971 EGY851970:EHC851971 EQU851970:EQY851971 FAQ851970:FAU851971 FKM851970:FKQ851971 FUI851970:FUM851971 GEE851970:GEI851971 GOA851970:GOE851971 GXW851970:GYA851971 HHS851970:HHW851971 HRO851970:HRS851971 IBK851970:IBO851971 ILG851970:ILK851971 IVC851970:IVG851971 JEY851970:JFC851971 JOU851970:JOY851971 JYQ851970:JYU851971 KIM851970:KIQ851971 KSI851970:KSM851971 LCE851970:LCI851971 LMA851970:LME851971 LVW851970:LWA851971 MFS851970:MFW851971 MPO851970:MPS851971 MZK851970:MZO851971 NJG851970:NJK851971 NTC851970:NTG851971 OCY851970:ODC851971 OMU851970:OMY851971 OWQ851970:OWU851971 PGM851970:PGQ851971 PQI851970:PQM851971 QAE851970:QAI851971 QKA851970:QKE851971 QTW851970:QUA851971 RDS851970:RDW851971 RNO851970:RNS851971 RXK851970:RXO851971 SHG851970:SHK851971 SRC851970:SRG851971 TAY851970:TBC851971 TKU851970:TKY851971 TUQ851970:TUU851971 UEM851970:UEQ851971 UOI851970:UOM851971 UYE851970:UYI851971 VIA851970:VIE851971 VRW851970:VSA851971 WBS851970:WBW851971 WLO851970:WLS851971 WVK851970:WVO851971 C917506:G917507 IY917506:JC917507 SU917506:SY917507 ACQ917506:ACU917507 AMM917506:AMQ917507 AWI917506:AWM917507 BGE917506:BGI917507 BQA917506:BQE917507 BZW917506:CAA917507 CJS917506:CJW917507 CTO917506:CTS917507 DDK917506:DDO917507 DNG917506:DNK917507 DXC917506:DXG917507 EGY917506:EHC917507 EQU917506:EQY917507 FAQ917506:FAU917507 FKM917506:FKQ917507 FUI917506:FUM917507 GEE917506:GEI917507 GOA917506:GOE917507 GXW917506:GYA917507 HHS917506:HHW917507 HRO917506:HRS917507 IBK917506:IBO917507 ILG917506:ILK917507 IVC917506:IVG917507 JEY917506:JFC917507 JOU917506:JOY917507 JYQ917506:JYU917507 KIM917506:KIQ917507 KSI917506:KSM917507 LCE917506:LCI917507 LMA917506:LME917507 LVW917506:LWA917507 MFS917506:MFW917507 MPO917506:MPS917507 MZK917506:MZO917507 NJG917506:NJK917507 NTC917506:NTG917507 OCY917506:ODC917507 OMU917506:OMY917507 OWQ917506:OWU917507 PGM917506:PGQ917507 PQI917506:PQM917507 QAE917506:QAI917507 QKA917506:QKE917507 QTW917506:QUA917507 RDS917506:RDW917507 RNO917506:RNS917507 RXK917506:RXO917507 SHG917506:SHK917507 SRC917506:SRG917507 TAY917506:TBC917507 TKU917506:TKY917507 TUQ917506:TUU917507 UEM917506:UEQ917507 UOI917506:UOM917507 UYE917506:UYI917507 VIA917506:VIE917507 VRW917506:VSA917507 WBS917506:WBW917507 WLO917506:WLS917507 WVK917506:WVO917507 C983042:G983043 IY983042:JC983043 SU983042:SY983043 ACQ983042:ACU983043 AMM983042:AMQ983043 AWI983042:AWM983043 BGE983042:BGI983043 BQA983042:BQE983043 BZW983042:CAA983043 CJS983042:CJW983043 CTO983042:CTS983043 DDK983042:DDO983043 DNG983042:DNK983043 DXC983042:DXG983043 EGY983042:EHC983043 EQU983042:EQY983043 FAQ983042:FAU983043 FKM983042:FKQ983043 FUI983042:FUM983043 GEE983042:GEI983043 GOA983042:GOE983043 GXW983042:GYA983043 HHS983042:HHW983043 HRO983042:HRS983043 IBK983042:IBO983043 ILG983042:ILK983043 IVC983042:IVG983043 JEY983042:JFC983043 JOU983042:JOY983043 JYQ983042:JYU983043 KIM983042:KIQ983043 KSI983042:KSM983043 LCE983042:LCI983043 LMA983042:LME983043 LVW983042:LWA983043 MFS983042:MFW983043 MPO983042:MPS983043 MZK983042:MZO983043 NJG983042:NJK983043 NTC983042:NTG983043 OCY983042:ODC983043 OMU983042:OMY983043 OWQ983042:OWU983043 PGM983042:PGQ983043 PQI983042:PQM983043 QAE983042:QAI983043 QKA983042:QKE983043 QTW983042:QUA983043 RDS983042:RDW983043 RNO983042:RNS983043 RXK983042:RXO983043 SHG983042:SHK983043 SRC983042:SRG983043 TAY983042:TBC983043 TKU983042:TKY983043 TUQ983042:TUU983043 UEM983042:UEQ983043 UOI983042:UOM983043 UYE983042:UYI983043 VIA983042:VIE983043 VRW983042:VSA983043 WBS983042:WBW983043 WLO983042:WLS983043 WVK983042:WVO983043" xr:uid="{C957C18B-3D1D-422B-A933-6F453606AF35}"/>
  </dataValidations>
  <printOptions horizontalCentered="1"/>
  <pageMargins left="0.98425196850393704" right="0.59055118110236227" top="0.98425196850393704" bottom="0.59055118110236227" header="0.51181102362204722" footer="0.51181102362204722"/>
  <pageSetup paperSize="9" scale="97" orientation="portrait" r:id="rId1"/>
  <headerFooter alignWithMargins="0"/>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1F9D6-ACDC-4A33-8F63-0572CBDF80FF}">
  <dimension ref="A1:G119"/>
  <sheetViews>
    <sheetView showGridLines="0" view="pageBreakPreview" topLeftCell="A13" zoomScaleNormal="90" zoomScaleSheetLayoutView="100" workbookViewId="0">
      <selection sqref="A1:E1"/>
    </sheetView>
  </sheetViews>
  <sheetFormatPr defaultRowHeight="13.5" x14ac:dyDescent="0.15"/>
  <cols>
    <col min="1" max="1" width="5.625" style="22" customWidth="1"/>
    <col min="2" max="2" width="25.375" style="22" customWidth="1"/>
    <col min="3" max="3" width="67.25" style="22" customWidth="1"/>
    <col min="4" max="5" width="11.5" style="22" customWidth="1"/>
    <col min="6" max="6" width="6.875" style="22" customWidth="1"/>
    <col min="7" max="7" width="7.5" style="22" bestFit="1" customWidth="1"/>
    <col min="8" max="16384" width="9" style="22"/>
  </cols>
  <sheetData>
    <row r="1" spans="1:7" s="378" customFormat="1" ht="33" customHeight="1" x14ac:dyDescent="0.15">
      <c r="A1" s="2766" t="s">
        <v>649</v>
      </c>
      <c r="B1" s="2766"/>
      <c r="C1" s="2766"/>
      <c r="D1" s="2766"/>
      <c r="E1" s="2766"/>
      <c r="F1" s="377"/>
    </row>
    <row r="2" spans="1:7" ht="23.25" customHeight="1" thickBot="1" x14ac:dyDescent="0.25">
      <c r="A2" s="379"/>
      <c r="B2" s="379"/>
      <c r="C2" s="380"/>
      <c r="D2" s="380"/>
      <c r="E2" s="379"/>
      <c r="F2" s="379"/>
    </row>
    <row r="3" spans="1:7" ht="27.75" customHeight="1" x14ac:dyDescent="0.15">
      <c r="A3" s="409" t="s">
        <v>627</v>
      </c>
      <c r="B3" s="381"/>
      <c r="C3" s="2775"/>
      <c r="D3" s="2775"/>
      <c r="E3" s="2775"/>
      <c r="F3" s="2775"/>
      <c r="G3" s="2776"/>
    </row>
    <row r="4" spans="1:7" ht="27.75" customHeight="1" x14ac:dyDescent="0.15">
      <c r="A4" s="382" t="s">
        <v>628</v>
      </c>
      <c r="B4" s="410"/>
      <c r="C4" s="2773" t="s">
        <v>629</v>
      </c>
      <c r="D4" s="2773"/>
      <c r="E4" s="2773"/>
      <c r="F4" s="2773"/>
      <c r="G4" s="2774"/>
    </row>
    <row r="5" spans="1:7" ht="27.75" customHeight="1" x14ac:dyDescent="0.15">
      <c r="A5" s="382" t="s">
        <v>146</v>
      </c>
      <c r="B5" s="410"/>
      <c r="C5" s="2773" t="s">
        <v>630</v>
      </c>
      <c r="D5" s="2773"/>
      <c r="E5" s="2773"/>
      <c r="F5" s="2773"/>
      <c r="G5" s="2774"/>
    </row>
    <row r="6" spans="1:7" ht="27.75" customHeight="1" thickBot="1" x14ac:dyDescent="0.2">
      <c r="A6" s="383" t="s">
        <v>631</v>
      </c>
      <c r="B6" s="411"/>
      <c r="C6" s="2771" t="s">
        <v>632</v>
      </c>
      <c r="D6" s="2771"/>
      <c r="E6" s="2771"/>
      <c r="F6" s="2771"/>
      <c r="G6" s="2772"/>
    </row>
    <row r="7" spans="1:7" ht="28.5" customHeight="1" thickBot="1" x14ac:dyDescent="0.2">
      <c r="A7" s="384"/>
      <c r="B7" s="379"/>
      <c r="C7" s="379"/>
      <c r="D7" s="379"/>
      <c r="E7" s="379"/>
    </row>
    <row r="8" spans="1:7" ht="27.75" customHeight="1" x14ac:dyDescent="0.15">
      <c r="A8" s="385" t="s">
        <v>633</v>
      </c>
      <c r="B8" s="386" t="s">
        <v>634</v>
      </c>
      <c r="C8" s="386" t="s">
        <v>635</v>
      </c>
      <c r="D8" s="387" t="s">
        <v>636</v>
      </c>
      <c r="E8" s="413" t="s">
        <v>637</v>
      </c>
      <c r="F8" s="387" t="s">
        <v>224</v>
      </c>
      <c r="G8" s="387" t="s">
        <v>657</v>
      </c>
    </row>
    <row r="9" spans="1:7" ht="42" customHeight="1" x14ac:dyDescent="0.15">
      <c r="A9" s="2769" t="s">
        <v>650</v>
      </c>
      <c r="B9" s="388" t="s">
        <v>651</v>
      </c>
      <c r="C9" s="401" t="s">
        <v>638</v>
      </c>
      <c r="D9" s="402" t="s">
        <v>642</v>
      </c>
      <c r="E9" s="405" t="s">
        <v>642</v>
      </c>
      <c r="F9" s="414" t="s">
        <v>227</v>
      </c>
      <c r="G9" s="412" t="s">
        <v>227</v>
      </c>
    </row>
    <row r="10" spans="1:7" ht="26.25" customHeight="1" x14ac:dyDescent="0.15">
      <c r="A10" s="2770"/>
      <c r="B10" s="389" t="s">
        <v>844</v>
      </c>
      <c r="C10" s="390" t="s">
        <v>846</v>
      </c>
      <c r="D10" s="2767" t="s">
        <v>639</v>
      </c>
      <c r="E10" s="2768" t="s">
        <v>639</v>
      </c>
      <c r="F10" s="2777"/>
      <c r="G10" s="2779"/>
    </row>
    <row r="11" spans="1:7" ht="26.25" customHeight="1" x14ac:dyDescent="0.15">
      <c r="A11" s="2770"/>
      <c r="B11" s="389" t="s">
        <v>845</v>
      </c>
      <c r="C11" s="390" t="s">
        <v>847</v>
      </c>
      <c r="D11" s="2767"/>
      <c r="E11" s="2768"/>
      <c r="F11" s="2778"/>
      <c r="G11" s="2780"/>
    </row>
    <row r="12" spans="1:7" ht="27.75" customHeight="1" x14ac:dyDescent="0.15">
      <c r="A12" s="403">
        <f>ROW()-11</f>
        <v>1</v>
      </c>
      <c r="B12" s="391" t="s">
        <v>644</v>
      </c>
      <c r="C12" s="391" t="s">
        <v>645</v>
      </c>
      <c r="D12" s="395" t="s">
        <v>642</v>
      </c>
      <c r="E12" s="407"/>
      <c r="F12" s="406"/>
      <c r="G12" s="412"/>
    </row>
    <row r="13" spans="1:7" ht="26.25" customHeight="1" x14ac:dyDescent="0.15">
      <c r="A13" s="403">
        <f t="shared" ref="A13:A21" si="0">ROW()-11</f>
        <v>2</v>
      </c>
      <c r="B13" s="391" t="s">
        <v>1027</v>
      </c>
      <c r="C13" s="391" t="s">
        <v>653</v>
      </c>
      <c r="D13" s="395" t="s">
        <v>642</v>
      </c>
      <c r="E13" s="407"/>
      <c r="F13" s="406"/>
      <c r="G13" s="412"/>
    </row>
    <row r="14" spans="1:7" ht="26.25" customHeight="1" x14ac:dyDescent="0.15">
      <c r="A14" s="403">
        <f t="shared" si="0"/>
        <v>3</v>
      </c>
      <c r="B14" s="391"/>
      <c r="C14" s="391" t="s">
        <v>652</v>
      </c>
      <c r="D14" s="395" t="s">
        <v>642</v>
      </c>
      <c r="E14" s="407"/>
      <c r="F14" s="406"/>
      <c r="G14" s="412"/>
    </row>
    <row r="15" spans="1:7" ht="26.25" customHeight="1" x14ac:dyDescent="0.15">
      <c r="A15" s="403">
        <f t="shared" si="0"/>
        <v>4</v>
      </c>
      <c r="B15" s="391" t="s">
        <v>1022</v>
      </c>
      <c r="C15" s="391" t="s">
        <v>654</v>
      </c>
      <c r="D15" s="395" t="s">
        <v>642</v>
      </c>
      <c r="E15" s="407"/>
      <c r="F15" s="406"/>
      <c r="G15" s="412"/>
    </row>
    <row r="16" spans="1:7" ht="26.25" customHeight="1" x14ac:dyDescent="0.15">
      <c r="A16" s="403">
        <f t="shared" si="0"/>
        <v>5</v>
      </c>
      <c r="B16" s="391" t="s">
        <v>1026</v>
      </c>
      <c r="C16" s="391" t="s">
        <v>655</v>
      </c>
      <c r="D16" s="395" t="s">
        <v>642</v>
      </c>
      <c r="E16" s="407"/>
      <c r="F16" s="406"/>
      <c r="G16" s="412"/>
    </row>
    <row r="17" spans="1:7" ht="26.25" customHeight="1" x14ac:dyDescent="0.15">
      <c r="A17" s="403">
        <f t="shared" si="0"/>
        <v>6</v>
      </c>
      <c r="B17" s="391" t="s">
        <v>644</v>
      </c>
      <c r="C17" s="391" t="s">
        <v>646</v>
      </c>
      <c r="D17" s="395" t="s">
        <v>642</v>
      </c>
      <c r="E17" s="407"/>
      <c r="F17" s="406"/>
      <c r="G17" s="412"/>
    </row>
    <row r="18" spans="1:7" ht="26.25" customHeight="1" x14ac:dyDescent="0.15">
      <c r="A18" s="403">
        <f t="shared" si="0"/>
        <v>7</v>
      </c>
      <c r="B18" s="391" t="s">
        <v>1024</v>
      </c>
      <c r="C18" s="391" t="s">
        <v>647</v>
      </c>
      <c r="D18" s="395" t="s">
        <v>642</v>
      </c>
      <c r="E18" s="407"/>
      <c r="F18" s="406"/>
      <c r="G18" s="412"/>
    </row>
    <row r="19" spans="1:7" ht="26.25" customHeight="1" x14ac:dyDescent="0.15">
      <c r="A19" s="403">
        <f t="shared" si="0"/>
        <v>8</v>
      </c>
      <c r="B19" s="391" t="s">
        <v>1025</v>
      </c>
      <c r="C19" s="391" t="s">
        <v>656</v>
      </c>
      <c r="D19" s="395" t="s">
        <v>642</v>
      </c>
      <c r="E19" s="407" t="s">
        <v>642</v>
      </c>
      <c r="F19" s="406"/>
      <c r="G19" s="412"/>
    </row>
    <row r="20" spans="1:7" ht="26.25" customHeight="1" x14ac:dyDescent="0.15">
      <c r="A20" s="403">
        <f t="shared" si="0"/>
        <v>9</v>
      </c>
      <c r="B20" s="391" t="s">
        <v>640</v>
      </c>
      <c r="C20" s="392" t="s">
        <v>641</v>
      </c>
      <c r="D20" s="393" t="s">
        <v>642</v>
      </c>
      <c r="E20" s="408"/>
      <c r="F20" s="406"/>
      <c r="G20" s="412"/>
    </row>
    <row r="21" spans="1:7" ht="26.25" customHeight="1" x14ac:dyDescent="0.15">
      <c r="A21" s="403">
        <f t="shared" si="0"/>
        <v>10</v>
      </c>
      <c r="B21" s="391" t="s">
        <v>640</v>
      </c>
      <c r="C21" s="391" t="s">
        <v>643</v>
      </c>
      <c r="D21" s="394" t="s">
        <v>642</v>
      </c>
      <c r="E21" s="407"/>
      <c r="F21" s="406"/>
      <c r="G21" s="412"/>
    </row>
    <row r="22" spans="1:7" ht="162.75" customHeight="1" thickBot="1" x14ac:dyDescent="0.2">
      <c r="A22" s="396" t="s">
        <v>15</v>
      </c>
      <c r="B22" s="2781" t="s">
        <v>848</v>
      </c>
      <c r="C22" s="2782"/>
      <c r="D22" s="2782"/>
      <c r="E22" s="2782"/>
      <c r="F22" s="2782"/>
      <c r="G22" s="2783"/>
    </row>
    <row r="23" spans="1:7" ht="129.75" customHeight="1" x14ac:dyDescent="0.15">
      <c r="A23" s="2763" t="s">
        <v>648</v>
      </c>
      <c r="B23" s="2764"/>
      <c r="C23" s="2764"/>
      <c r="D23" s="2764"/>
      <c r="E23" s="2764"/>
      <c r="F23" s="2764"/>
      <c r="G23" s="2765"/>
    </row>
    <row r="25" spans="1:7" s="397" customFormat="1" x14ac:dyDescent="0.15">
      <c r="A25" s="22"/>
      <c r="B25" s="22"/>
      <c r="C25" s="22"/>
      <c r="D25" s="22"/>
    </row>
    <row r="26" spans="1:7" s="397" customFormat="1" ht="12.75" customHeight="1" x14ac:dyDescent="0.15">
      <c r="A26" s="22"/>
      <c r="B26" s="22"/>
      <c r="C26" s="22"/>
      <c r="D26" s="22"/>
    </row>
    <row r="27" spans="1:7" s="397" customFormat="1" ht="13.5" customHeight="1" x14ac:dyDescent="0.15">
      <c r="A27" s="22"/>
      <c r="B27" s="22"/>
      <c r="C27" s="22"/>
      <c r="D27" s="22"/>
    </row>
    <row r="28" spans="1:7" s="397" customFormat="1" ht="12.75" customHeight="1" x14ac:dyDescent="0.15">
      <c r="A28" s="22"/>
      <c r="B28" s="22"/>
      <c r="C28" s="22"/>
      <c r="D28" s="22"/>
    </row>
    <row r="29" spans="1:7" s="397" customFormat="1" ht="13.5" customHeight="1" x14ac:dyDescent="0.15">
      <c r="A29" s="22"/>
      <c r="B29" s="22"/>
      <c r="C29" s="22"/>
      <c r="D29" s="22"/>
    </row>
    <row r="30" spans="1:7" s="397" customFormat="1" ht="12.75" customHeight="1" x14ac:dyDescent="0.15">
      <c r="A30" s="22"/>
      <c r="B30" s="22"/>
      <c r="C30" s="22"/>
      <c r="D30" s="22"/>
    </row>
    <row r="31" spans="1:7" s="397" customFormat="1" ht="12.75" customHeight="1" x14ac:dyDescent="0.15">
      <c r="A31" s="22"/>
      <c r="B31" s="22"/>
      <c r="C31" s="22"/>
      <c r="D31" s="22"/>
    </row>
    <row r="32" spans="1:7" s="397" customFormat="1" ht="13.5" customHeight="1" x14ac:dyDescent="0.15">
      <c r="A32" s="22"/>
      <c r="B32" s="22"/>
      <c r="C32" s="22"/>
      <c r="D32" s="22"/>
    </row>
    <row r="33" spans="1:4" s="397" customFormat="1" ht="12.75" customHeight="1" x14ac:dyDescent="0.15">
      <c r="A33" s="22"/>
      <c r="B33" s="22"/>
      <c r="C33" s="22"/>
      <c r="D33" s="22"/>
    </row>
    <row r="34" spans="1:4" s="397" customFormat="1" ht="12.75" customHeight="1" x14ac:dyDescent="0.15">
      <c r="A34" s="22"/>
      <c r="B34" s="22"/>
      <c r="C34" s="22"/>
      <c r="D34" s="22"/>
    </row>
    <row r="35" spans="1:4" s="397" customFormat="1" ht="12.75" customHeight="1" x14ac:dyDescent="0.15">
      <c r="A35" s="22"/>
      <c r="B35" s="22"/>
      <c r="C35" s="22"/>
      <c r="D35" s="22"/>
    </row>
    <row r="36" spans="1:4" s="397" customFormat="1" ht="13.5" customHeight="1" x14ac:dyDescent="0.15">
      <c r="A36" s="22"/>
      <c r="B36" s="22"/>
      <c r="C36" s="22"/>
      <c r="D36" s="22"/>
    </row>
    <row r="37" spans="1:4" s="397" customFormat="1" ht="12.75" customHeight="1" x14ac:dyDescent="0.15">
      <c r="A37" s="22"/>
      <c r="B37" s="22"/>
      <c r="C37" s="22"/>
      <c r="D37" s="22"/>
    </row>
    <row r="38" spans="1:4" s="397" customFormat="1" ht="12.75" customHeight="1" x14ac:dyDescent="0.15">
      <c r="A38" s="22"/>
      <c r="B38" s="22"/>
      <c r="C38" s="22"/>
      <c r="D38" s="22"/>
    </row>
    <row r="39" spans="1:4" s="397" customFormat="1" ht="13.5" customHeight="1" x14ac:dyDescent="0.15">
      <c r="A39" s="22"/>
      <c r="B39" s="22"/>
      <c r="C39" s="22"/>
      <c r="D39" s="22"/>
    </row>
    <row r="40" spans="1:4" s="397" customFormat="1" ht="12.75" customHeight="1" x14ac:dyDescent="0.15">
      <c r="A40" s="22"/>
      <c r="B40" s="22"/>
      <c r="C40" s="22"/>
      <c r="D40" s="22"/>
    </row>
    <row r="41" spans="1:4" s="397" customFormat="1" ht="12.75" customHeight="1" x14ac:dyDescent="0.15">
      <c r="A41" s="22"/>
      <c r="B41" s="22"/>
      <c r="C41" s="22"/>
      <c r="D41" s="22"/>
    </row>
    <row r="42" spans="1:4" s="397" customFormat="1" ht="12.75" customHeight="1" x14ac:dyDescent="0.15">
      <c r="A42" s="22"/>
      <c r="B42" s="22"/>
      <c r="C42" s="22"/>
      <c r="D42" s="22"/>
    </row>
    <row r="43" spans="1:4" s="397" customFormat="1" ht="12.75" customHeight="1" x14ac:dyDescent="0.15">
      <c r="A43" s="22"/>
      <c r="B43" s="22"/>
      <c r="C43" s="22"/>
      <c r="D43" s="22"/>
    </row>
    <row r="44" spans="1:4" s="397" customFormat="1" ht="13.5" customHeight="1" x14ac:dyDescent="0.15">
      <c r="A44" s="22"/>
      <c r="B44" s="22"/>
      <c r="C44" s="22"/>
      <c r="D44" s="22"/>
    </row>
    <row r="45" spans="1:4" s="398" customFormat="1" ht="12.75" customHeight="1" x14ac:dyDescent="0.15">
      <c r="A45" s="22"/>
      <c r="B45" s="22"/>
      <c r="C45" s="22"/>
      <c r="D45" s="22"/>
    </row>
    <row r="46" spans="1:4" s="398" customFormat="1" ht="12.75" customHeight="1" x14ac:dyDescent="0.15">
      <c r="A46" s="22"/>
      <c r="B46" s="22"/>
      <c r="C46" s="22"/>
      <c r="D46" s="22"/>
    </row>
    <row r="47" spans="1:4" s="398" customFormat="1" ht="12.75" customHeight="1" x14ac:dyDescent="0.15">
      <c r="A47" s="22"/>
      <c r="B47" s="22"/>
      <c r="C47" s="22"/>
      <c r="D47" s="22"/>
    </row>
    <row r="48" spans="1:4" s="397" customFormat="1" ht="12.75" customHeight="1" x14ac:dyDescent="0.15">
      <c r="A48" s="22"/>
      <c r="B48" s="22"/>
      <c r="C48" s="22"/>
      <c r="D48" s="22"/>
    </row>
    <row r="49" spans="1:4" s="397" customFormat="1" ht="13.5" customHeight="1" x14ac:dyDescent="0.15">
      <c r="A49" s="22"/>
      <c r="B49" s="22"/>
      <c r="C49" s="22"/>
      <c r="D49" s="22"/>
    </row>
    <row r="50" spans="1:4" s="398" customFormat="1" ht="12.75" customHeight="1" x14ac:dyDescent="0.15">
      <c r="A50" s="22"/>
      <c r="B50" s="22"/>
      <c r="C50" s="22"/>
      <c r="D50" s="22"/>
    </row>
    <row r="51" spans="1:4" s="398" customFormat="1" ht="12.75" customHeight="1" x14ac:dyDescent="0.15">
      <c r="A51" s="22"/>
      <c r="B51" s="22"/>
      <c r="C51" s="22"/>
      <c r="D51" s="22"/>
    </row>
    <row r="52" spans="1:4" s="398" customFormat="1" ht="12.75" customHeight="1" x14ac:dyDescent="0.15">
      <c r="A52" s="22"/>
      <c r="B52" s="22"/>
      <c r="C52" s="22"/>
      <c r="D52" s="22"/>
    </row>
    <row r="53" spans="1:4" s="399" customFormat="1" x14ac:dyDescent="0.15">
      <c r="A53" s="22"/>
      <c r="B53" s="22"/>
      <c r="C53" s="22"/>
      <c r="D53" s="22"/>
    </row>
    <row r="54" spans="1:4" s="400" customFormat="1" x14ac:dyDescent="0.15">
      <c r="A54" s="22"/>
      <c r="B54" s="22"/>
      <c r="C54" s="22"/>
      <c r="D54" s="22"/>
    </row>
    <row r="55" spans="1:4" s="400" customFormat="1" x14ac:dyDescent="0.15">
      <c r="A55" s="22"/>
      <c r="B55" s="22"/>
      <c r="C55" s="22"/>
      <c r="D55" s="22"/>
    </row>
    <row r="56" spans="1:4" s="400" customFormat="1" x14ac:dyDescent="0.15">
      <c r="A56" s="22"/>
      <c r="B56" s="22"/>
      <c r="C56" s="22"/>
      <c r="D56" s="22"/>
    </row>
    <row r="57" spans="1:4" s="400" customFormat="1" x14ac:dyDescent="0.15">
      <c r="A57" s="22"/>
      <c r="B57" s="22"/>
      <c r="C57" s="22"/>
      <c r="D57" s="22"/>
    </row>
    <row r="58" spans="1:4" s="400" customFormat="1" x14ac:dyDescent="0.15">
      <c r="A58" s="22"/>
      <c r="B58" s="22"/>
      <c r="C58" s="22"/>
      <c r="D58" s="22"/>
    </row>
    <row r="59" spans="1:4" s="400" customFormat="1" x14ac:dyDescent="0.15">
      <c r="A59" s="22"/>
      <c r="B59" s="22"/>
      <c r="C59" s="22"/>
      <c r="D59" s="22"/>
    </row>
    <row r="60" spans="1:4" s="400" customFormat="1" x14ac:dyDescent="0.15">
      <c r="A60" s="22"/>
      <c r="B60" s="22"/>
      <c r="C60" s="22"/>
      <c r="D60" s="22"/>
    </row>
    <row r="61" spans="1:4" s="400" customFormat="1" x14ac:dyDescent="0.15">
      <c r="A61" s="22"/>
      <c r="B61" s="22"/>
      <c r="C61" s="22"/>
      <c r="D61" s="22"/>
    </row>
    <row r="62" spans="1:4" s="400" customFormat="1" x14ac:dyDescent="0.15">
      <c r="A62" s="22"/>
      <c r="B62" s="22"/>
      <c r="C62" s="22"/>
      <c r="D62" s="22"/>
    </row>
    <row r="63" spans="1:4" s="400" customFormat="1" x14ac:dyDescent="0.15">
      <c r="A63" s="22"/>
      <c r="B63" s="22"/>
      <c r="C63" s="22"/>
      <c r="D63" s="22"/>
    </row>
    <row r="64" spans="1:4" s="400" customFormat="1" x14ac:dyDescent="0.15">
      <c r="A64" s="22"/>
      <c r="B64" s="22"/>
      <c r="C64" s="22"/>
      <c r="D64" s="22"/>
    </row>
    <row r="65" spans="1:4" s="400" customFormat="1" x14ac:dyDescent="0.15">
      <c r="A65" s="22"/>
      <c r="B65" s="22"/>
      <c r="C65" s="22"/>
      <c r="D65" s="22"/>
    </row>
    <row r="66" spans="1:4" s="400" customFormat="1" x14ac:dyDescent="0.15">
      <c r="A66" s="22"/>
      <c r="B66" s="22"/>
      <c r="C66" s="22"/>
      <c r="D66" s="22"/>
    </row>
    <row r="67" spans="1:4" s="400" customFormat="1" x14ac:dyDescent="0.15">
      <c r="A67" s="22"/>
      <c r="B67" s="22"/>
      <c r="C67" s="22"/>
      <c r="D67" s="22"/>
    </row>
    <row r="68" spans="1:4" s="400" customFormat="1" x14ac:dyDescent="0.15">
      <c r="A68" s="22"/>
      <c r="B68" s="22"/>
      <c r="C68" s="22"/>
      <c r="D68" s="22"/>
    </row>
    <row r="69" spans="1:4" s="400" customFormat="1" x14ac:dyDescent="0.15">
      <c r="A69" s="22"/>
      <c r="B69" s="22"/>
      <c r="C69" s="22"/>
      <c r="D69" s="22"/>
    </row>
    <row r="70" spans="1:4" s="400" customFormat="1" x14ac:dyDescent="0.15">
      <c r="A70" s="22"/>
      <c r="B70" s="22"/>
      <c r="C70" s="22"/>
      <c r="D70" s="22"/>
    </row>
    <row r="71" spans="1:4" s="400" customFormat="1" x14ac:dyDescent="0.15">
      <c r="A71" s="22"/>
      <c r="B71" s="22"/>
      <c r="C71" s="22"/>
      <c r="D71" s="22"/>
    </row>
    <row r="72" spans="1:4" s="400" customFormat="1" x14ac:dyDescent="0.15">
      <c r="A72" s="22"/>
      <c r="B72" s="22"/>
      <c r="C72" s="22"/>
      <c r="D72" s="22"/>
    </row>
    <row r="73" spans="1:4" s="400" customFormat="1" x14ac:dyDescent="0.15">
      <c r="A73" s="22"/>
      <c r="B73" s="22"/>
      <c r="C73" s="22"/>
      <c r="D73" s="22"/>
    </row>
    <row r="74" spans="1:4" s="400" customFormat="1" x14ac:dyDescent="0.15">
      <c r="A74" s="22"/>
      <c r="B74" s="22"/>
      <c r="C74" s="22"/>
      <c r="D74" s="22"/>
    </row>
    <row r="75" spans="1:4" s="400" customFormat="1" x14ac:dyDescent="0.15">
      <c r="A75" s="22"/>
      <c r="B75" s="22"/>
      <c r="C75" s="22"/>
      <c r="D75" s="22"/>
    </row>
    <row r="76" spans="1:4" s="400" customFormat="1" x14ac:dyDescent="0.15">
      <c r="A76" s="22"/>
      <c r="B76" s="22"/>
      <c r="C76" s="22"/>
      <c r="D76" s="22"/>
    </row>
    <row r="77" spans="1:4" s="400" customFormat="1" x14ac:dyDescent="0.15">
      <c r="A77" s="22"/>
      <c r="B77" s="22"/>
      <c r="C77" s="22"/>
      <c r="D77" s="22"/>
    </row>
    <row r="78" spans="1:4" s="400" customFormat="1" x14ac:dyDescent="0.15">
      <c r="A78" s="22"/>
      <c r="B78" s="22"/>
      <c r="C78" s="22"/>
      <c r="D78" s="22"/>
    </row>
    <row r="79" spans="1:4" s="400" customFormat="1" x14ac:dyDescent="0.15">
      <c r="A79" s="22"/>
      <c r="B79" s="22"/>
      <c r="C79" s="22"/>
      <c r="D79" s="22"/>
    </row>
    <row r="80" spans="1:4" s="400" customFormat="1" x14ac:dyDescent="0.15">
      <c r="A80" s="22"/>
      <c r="B80" s="22"/>
      <c r="C80" s="22"/>
      <c r="D80" s="22"/>
    </row>
    <row r="81" spans="1:4" s="400" customFormat="1" x14ac:dyDescent="0.15">
      <c r="A81" s="22"/>
      <c r="B81" s="22"/>
      <c r="C81" s="22"/>
      <c r="D81" s="22"/>
    </row>
    <row r="82" spans="1:4" s="400" customFormat="1" x14ac:dyDescent="0.15">
      <c r="A82" s="22"/>
      <c r="B82" s="22"/>
      <c r="C82" s="22"/>
      <c r="D82" s="22"/>
    </row>
    <row r="83" spans="1:4" s="400" customFormat="1" x14ac:dyDescent="0.15">
      <c r="A83" s="22"/>
      <c r="B83" s="22"/>
      <c r="C83" s="22"/>
      <c r="D83" s="22"/>
    </row>
    <row r="84" spans="1:4" s="400" customFormat="1" x14ac:dyDescent="0.15">
      <c r="A84" s="22"/>
      <c r="B84" s="22"/>
      <c r="C84" s="22"/>
      <c r="D84" s="22"/>
    </row>
    <row r="85" spans="1:4" s="400" customFormat="1" x14ac:dyDescent="0.15">
      <c r="A85" s="22"/>
      <c r="B85" s="22"/>
      <c r="C85" s="22"/>
      <c r="D85" s="22"/>
    </row>
    <row r="86" spans="1:4" s="400" customFormat="1" x14ac:dyDescent="0.15">
      <c r="A86" s="22"/>
      <c r="B86" s="22"/>
      <c r="C86" s="22"/>
      <c r="D86" s="22"/>
    </row>
    <row r="87" spans="1:4" s="400" customFormat="1" x14ac:dyDescent="0.15"/>
    <row r="88" spans="1:4" s="400" customFormat="1" x14ac:dyDescent="0.15"/>
    <row r="89" spans="1:4" s="400" customFormat="1" x14ac:dyDescent="0.15"/>
    <row r="90" spans="1:4" s="400" customFormat="1" x14ac:dyDescent="0.15"/>
    <row r="91" spans="1:4" s="400" customFormat="1" x14ac:dyDescent="0.15"/>
    <row r="92" spans="1:4" s="400" customFormat="1" x14ac:dyDescent="0.15"/>
    <row r="93" spans="1:4" s="400" customFormat="1" x14ac:dyDescent="0.15"/>
    <row r="94" spans="1:4" s="400" customFormat="1" x14ac:dyDescent="0.15"/>
    <row r="95" spans="1:4" s="400" customFormat="1" x14ac:dyDescent="0.15"/>
    <row r="96" spans="1:4" s="400" customFormat="1" x14ac:dyDescent="0.15"/>
    <row r="97" s="400" customFormat="1" x14ac:dyDescent="0.15"/>
    <row r="98" s="400" customFormat="1" x14ac:dyDescent="0.15"/>
    <row r="99" s="400" customFormat="1" x14ac:dyDescent="0.15"/>
    <row r="100" s="400" customFormat="1" x14ac:dyDescent="0.15"/>
    <row r="101" s="400" customFormat="1" x14ac:dyDescent="0.15"/>
    <row r="102" s="400" customFormat="1" x14ac:dyDescent="0.15"/>
    <row r="103" s="400" customFormat="1" x14ac:dyDescent="0.15"/>
    <row r="104" s="400" customFormat="1" x14ac:dyDescent="0.15"/>
    <row r="105" s="400" customFormat="1" x14ac:dyDescent="0.15"/>
    <row r="106" s="400" customFormat="1" x14ac:dyDescent="0.15"/>
    <row r="107" s="400" customFormat="1" x14ac:dyDescent="0.15"/>
    <row r="108" s="400" customFormat="1" x14ac:dyDescent="0.15"/>
    <row r="109" s="400" customFormat="1" x14ac:dyDescent="0.15"/>
    <row r="110" s="400" customFormat="1" x14ac:dyDescent="0.15"/>
    <row r="111" s="400" customFormat="1" x14ac:dyDescent="0.15"/>
    <row r="112" s="400" customFormat="1" x14ac:dyDescent="0.15"/>
    <row r="113" s="400" customFormat="1" x14ac:dyDescent="0.15"/>
    <row r="114" s="400" customFormat="1" x14ac:dyDescent="0.15"/>
    <row r="115" s="400" customFormat="1" x14ac:dyDescent="0.15"/>
    <row r="116" s="400" customFormat="1" x14ac:dyDescent="0.15"/>
    <row r="117" s="400" customFormat="1" x14ac:dyDescent="0.15"/>
    <row r="118" s="400" customFormat="1" x14ac:dyDescent="0.15"/>
    <row r="119" s="400" customFormat="1" x14ac:dyDescent="0.15"/>
  </sheetData>
  <mergeCells count="12">
    <mergeCell ref="A23:G23"/>
    <mergeCell ref="A1:E1"/>
    <mergeCell ref="D10:D11"/>
    <mergeCell ref="E10:E11"/>
    <mergeCell ref="A9:A11"/>
    <mergeCell ref="C6:G6"/>
    <mergeCell ref="C5:G5"/>
    <mergeCell ref="C4:G4"/>
    <mergeCell ref="C3:G3"/>
    <mergeCell ref="F10:F11"/>
    <mergeCell ref="G10:G11"/>
    <mergeCell ref="B22:G22"/>
  </mergeCells>
  <phoneticPr fontId="1"/>
  <printOptions horizontalCentered="1"/>
  <pageMargins left="0.39370078740157483" right="0.39370078740157483" top="0.39370078740157483" bottom="0" header="0.15748031496062992" footer="0.55118110236220474"/>
  <pageSetup paperSize="9" scale="71"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4FCD72-89F6-4D25-B7E2-85136F01B037}">
  <sheetPr>
    <tabColor rgb="FFFFFF00"/>
  </sheetPr>
  <dimension ref="A1:G13"/>
  <sheetViews>
    <sheetView view="pageBreakPreview" topLeftCell="A13" zoomScaleNormal="85" zoomScaleSheetLayoutView="100" workbookViewId="0">
      <selection activeCell="H18" sqref="H18"/>
    </sheetView>
  </sheetViews>
  <sheetFormatPr defaultColWidth="7.75" defaultRowHeight="17.25" x14ac:dyDescent="0.15"/>
  <cols>
    <col min="1" max="1" width="4.375" style="123" customWidth="1"/>
    <col min="2" max="2" width="17.125" style="123" customWidth="1"/>
    <col min="3" max="3" width="27.875" style="123" customWidth="1"/>
    <col min="4" max="4" width="16.375" style="123" customWidth="1"/>
    <col min="5" max="6" width="7.875" style="123" bestFit="1" customWidth="1"/>
    <col min="7" max="7" width="13.75" style="123" customWidth="1"/>
    <col min="8" max="256" width="7.75" style="123"/>
    <col min="257" max="257" width="4.375" style="123" customWidth="1"/>
    <col min="258" max="258" width="17.125" style="123" customWidth="1"/>
    <col min="259" max="259" width="27.875" style="123" customWidth="1"/>
    <col min="260" max="260" width="16.375" style="123" customWidth="1"/>
    <col min="261" max="262" width="7.875" style="123" bestFit="1" customWidth="1"/>
    <col min="263" max="263" width="13.75" style="123" customWidth="1"/>
    <col min="264" max="512" width="7.75" style="123"/>
    <col min="513" max="513" width="4.375" style="123" customWidth="1"/>
    <col min="514" max="514" width="17.125" style="123" customWidth="1"/>
    <col min="515" max="515" width="27.875" style="123" customWidth="1"/>
    <col min="516" max="516" width="16.375" style="123" customWidth="1"/>
    <col min="517" max="518" width="7.875" style="123" bestFit="1" customWidth="1"/>
    <col min="519" max="519" width="13.75" style="123" customWidth="1"/>
    <col min="520" max="768" width="7.75" style="123"/>
    <col min="769" max="769" width="4.375" style="123" customWidth="1"/>
    <col min="770" max="770" width="17.125" style="123" customWidth="1"/>
    <col min="771" max="771" width="27.875" style="123" customWidth="1"/>
    <col min="772" max="772" width="16.375" style="123" customWidth="1"/>
    <col min="773" max="774" width="7.875" style="123" bestFit="1" customWidth="1"/>
    <col min="775" max="775" width="13.75" style="123" customWidth="1"/>
    <col min="776" max="1024" width="7.75" style="123"/>
    <col min="1025" max="1025" width="4.375" style="123" customWidth="1"/>
    <col min="1026" max="1026" width="17.125" style="123" customWidth="1"/>
    <col min="1027" max="1027" width="27.875" style="123" customWidth="1"/>
    <col min="1028" max="1028" width="16.375" style="123" customWidth="1"/>
    <col min="1029" max="1030" width="7.875" style="123" bestFit="1" customWidth="1"/>
    <col min="1031" max="1031" width="13.75" style="123" customWidth="1"/>
    <col min="1032" max="1280" width="7.75" style="123"/>
    <col min="1281" max="1281" width="4.375" style="123" customWidth="1"/>
    <col min="1282" max="1282" width="17.125" style="123" customWidth="1"/>
    <col min="1283" max="1283" width="27.875" style="123" customWidth="1"/>
    <col min="1284" max="1284" width="16.375" style="123" customWidth="1"/>
    <col min="1285" max="1286" width="7.875" style="123" bestFit="1" customWidth="1"/>
    <col min="1287" max="1287" width="13.75" style="123" customWidth="1"/>
    <col min="1288" max="1536" width="7.75" style="123"/>
    <col min="1537" max="1537" width="4.375" style="123" customWidth="1"/>
    <col min="1538" max="1538" width="17.125" style="123" customWidth="1"/>
    <col min="1539" max="1539" width="27.875" style="123" customWidth="1"/>
    <col min="1540" max="1540" width="16.375" style="123" customWidth="1"/>
    <col min="1541" max="1542" width="7.875" style="123" bestFit="1" customWidth="1"/>
    <col min="1543" max="1543" width="13.75" style="123" customWidth="1"/>
    <col min="1544" max="1792" width="7.75" style="123"/>
    <col min="1793" max="1793" width="4.375" style="123" customWidth="1"/>
    <col min="1794" max="1794" width="17.125" style="123" customWidth="1"/>
    <col min="1795" max="1795" width="27.875" style="123" customWidth="1"/>
    <col min="1796" max="1796" width="16.375" style="123" customWidth="1"/>
    <col min="1797" max="1798" width="7.875" style="123" bestFit="1" customWidth="1"/>
    <col min="1799" max="1799" width="13.75" style="123" customWidth="1"/>
    <col min="1800" max="2048" width="7.75" style="123"/>
    <col min="2049" max="2049" width="4.375" style="123" customWidth="1"/>
    <col min="2050" max="2050" width="17.125" style="123" customWidth="1"/>
    <col min="2051" max="2051" width="27.875" style="123" customWidth="1"/>
    <col min="2052" max="2052" width="16.375" style="123" customWidth="1"/>
    <col min="2053" max="2054" width="7.875" style="123" bestFit="1" customWidth="1"/>
    <col min="2055" max="2055" width="13.75" style="123" customWidth="1"/>
    <col min="2056" max="2304" width="7.75" style="123"/>
    <col min="2305" max="2305" width="4.375" style="123" customWidth="1"/>
    <col min="2306" max="2306" width="17.125" style="123" customWidth="1"/>
    <col min="2307" max="2307" width="27.875" style="123" customWidth="1"/>
    <col min="2308" max="2308" width="16.375" style="123" customWidth="1"/>
    <col min="2309" max="2310" width="7.875" style="123" bestFit="1" customWidth="1"/>
    <col min="2311" max="2311" width="13.75" style="123" customWidth="1"/>
    <col min="2312" max="2560" width="7.75" style="123"/>
    <col min="2561" max="2561" width="4.375" style="123" customWidth="1"/>
    <col min="2562" max="2562" width="17.125" style="123" customWidth="1"/>
    <col min="2563" max="2563" width="27.875" style="123" customWidth="1"/>
    <col min="2564" max="2564" width="16.375" style="123" customWidth="1"/>
    <col min="2565" max="2566" width="7.875" style="123" bestFit="1" customWidth="1"/>
    <col min="2567" max="2567" width="13.75" style="123" customWidth="1"/>
    <col min="2568" max="2816" width="7.75" style="123"/>
    <col min="2817" max="2817" width="4.375" style="123" customWidth="1"/>
    <col min="2818" max="2818" width="17.125" style="123" customWidth="1"/>
    <col min="2819" max="2819" width="27.875" style="123" customWidth="1"/>
    <col min="2820" max="2820" width="16.375" style="123" customWidth="1"/>
    <col min="2821" max="2822" width="7.875" style="123" bestFit="1" customWidth="1"/>
    <col min="2823" max="2823" width="13.75" style="123" customWidth="1"/>
    <col min="2824" max="3072" width="7.75" style="123"/>
    <col min="3073" max="3073" width="4.375" style="123" customWidth="1"/>
    <col min="3074" max="3074" width="17.125" style="123" customWidth="1"/>
    <col min="3075" max="3075" width="27.875" style="123" customWidth="1"/>
    <col min="3076" max="3076" width="16.375" style="123" customWidth="1"/>
    <col min="3077" max="3078" width="7.875" style="123" bestFit="1" customWidth="1"/>
    <col min="3079" max="3079" width="13.75" style="123" customWidth="1"/>
    <col min="3080" max="3328" width="7.75" style="123"/>
    <col min="3329" max="3329" width="4.375" style="123" customWidth="1"/>
    <col min="3330" max="3330" width="17.125" style="123" customWidth="1"/>
    <col min="3331" max="3331" width="27.875" style="123" customWidth="1"/>
    <col min="3332" max="3332" width="16.375" style="123" customWidth="1"/>
    <col min="3333" max="3334" width="7.875" style="123" bestFit="1" customWidth="1"/>
    <col min="3335" max="3335" width="13.75" style="123" customWidth="1"/>
    <col min="3336" max="3584" width="7.75" style="123"/>
    <col min="3585" max="3585" width="4.375" style="123" customWidth="1"/>
    <col min="3586" max="3586" width="17.125" style="123" customWidth="1"/>
    <col min="3587" max="3587" width="27.875" style="123" customWidth="1"/>
    <col min="3588" max="3588" width="16.375" style="123" customWidth="1"/>
    <col min="3589" max="3590" width="7.875" style="123" bestFit="1" customWidth="1"/>
    <col min="3591" max="3591" width="13.75" style="123" customWidth="1"/>
    <col min="3592" max="3840" width="7.75" style="123"/>
    <col min="3841" max="3841" width="4.375" style="123" customWidth="1"/>
    <col min="3842" max="3842" width="17.125" style="123" customWidth="1"/>
    <col min="3843" max="3843" width="27.875" style="123" customWidth="1"/>
    <col min="3844" max="3844" width="16.375" style="123" customWidth="1"/>
    <col min="3845" max="3846" width="7.875" style="123" bestFit="1" customWidth="1"/>
    <col min="3847" max="3847" width="13.75" style="123" customWidth="1"/>
    <col min="3848" max="4096" width="7.75" style="123"/>
    <col min="4097" max="4097" width="4.375" style="123" customWidth="1"/>
    <col min="4098" max="4098" width="17.125" style="123" customWidth="1"/>
    <col min="4099" max="4099" width="27.875" style="123" customWidth="1"/>
    <col min="4100" max="4100" width="16.375" style="123" customWidth="1"/>
    <col min="4101" max="4102" width="7.875" style="123" bestFit="1" customWidth="1"/>
    <col min="4103" max="4103" width="13.75" style="123" customWidth="1"/>
    <col min="4104" max="4352" width="7.75" style="123"/>
    <col min="4353" max="4353" width="4.375" style="123" customWidth="1"/>
    <col min="4354" max="4354" width="17.125" style="123" customWidth="1"/>
    <col min="4355" max="4355" width="27.875" style="123" customWidth="1"/>
    <col min="4356" max="4356" width="16.375" style="123" customWidth="1"/>
    <col min="4357" max="4358" width="7.875" style="123" bestFit="1" customWidth="1"/>
    <col min="4359" max="4359" width="13.75" style="123" customWidth="1"/>
    <col min="4360" max="4608" width="7.75" style="123"/>
    <col min="4609" max="4609" width="4.375" style="123" customWidth="1"/>
    <col min="4610" max="4610" width="17.125" style="123" customWidth="1"/>
    <col min="4611" max="4611" width="27.875" style="123" customWidth="1"/>
    <col min="4612" max="4612" width="16.375" style="123" customWidth="1"/>
    <col min="4613" max="4614" width="7.875" style="123" bestFit="1" customWidth="1"/>
    <col min="4615" max="4615" width="13.75" style="123" customWidth="1"/>
    <col min="4616" max="4864" width="7.75" style="123"/>
    <col min="4865" max="4865" width="4.375" style="123" customWidth="1"/>
    <col min="4866" max="4866" width="17.125" style="123" customWidth="1"/>
    <col min="4867" max="4867" width="27.875" style="123" customWidth="1"/>
    <col min="4868" max="4868" width="16.375" style="123" customWidth="1"/>
    <col min="4869" max="4870" width="7.875" style="123" bestFit="1" customWidth="1"/>
    <col min="4871" max="4871" width="13.75" style="123" customWidth="1"/>
    <col min="4872" max="5120" width="7.75" style="123"/>
    <col min="5121" max="5121" width="4.375" style="123" customWidth="1"/>
    <col min="5122" max="5122" width="17.125" style="123" customWidth="1"/>
    <col min="5123" max="5123" width="27.875" style="123" customWidth="1"/>
    <col min="5124" max="5124" width="16.375" style="123" customWidth="1"/>
    <col min="5125" max="5126" width="7.875" style="123" bestFit="1" customWidth="1"/>
    <col min="5127" max="5127" width="13.75" style="123" customWidth="1"/>
    <col min="5128" max="5376" width="7.75" style="123"/>
    <col min="5377" max="5377" width="4.375" style="123" customWidth="1"/>
    <col min="5378" max="5378" width="17.125" style="123" customWidth="1"/>
    <col min="5379" max="5379" width="27.875" style="123" customWidth="1"/>
    <col min="5380" max="5380" width="16.375" style="123" customWidth="1"/>
    <col min="5381" max="5382" width="7.875" style="123" bestFit="1" customWidth="1"/>
    <col min="5383" max="5383" width="13.75" style="123" customWidth="1"/>
    <col min="5384" max="5632" width="7.75" style="123"/>
    <col min="5633" max="5633" width="4.375" style="123" customWidth="1"/>
    <col min="5634" max="5634" width="17.125" style="123" customWidth="1"/>
    <col min="5635" max="5635" width="27.875" style="123" customWidth="1"/>
    <col min="5636" max="5636" width="16.375" style="123" customWidth="1"/>
    <col min="5637" max="5638" width="7.875" style="123" bestFit="1" customWidth="1"/>
    <col min="5639" max="5639" width="13.75" style="123" customWidth="1"/>
    <col min="5640" max="5888" width="7.75" style="123"/>
    <col min="5889" max="5889" width="4.375" style="123" customWidth="1"/>
    <col min="5890" max="5890" width="17.125" style="123" customWidth="1"/>
    <col min="5891" max="5891" width="27.875" style="123" customWidth="1"/>
    <col min="5892" max="5892" width="16.375" style="123" customWidth="1"/>
    <col min="5893" max="5894" width="7.875" style="123" bestFit="1" customWidth="1"/>
    <col min="5895" max="5895" width="13.75" style="123" customWidth="1"/>
    <col min="5896" max="6144" width="7.75" style="123"/>
    <col min="6145" max="6145" width="4.375" style="123" customWidth="1"/>
    <col min="6146" max="6146" width="17.125" style="123" customWidth="1"/>
    <col min="6147" max="6147" width="27.875" style="123" customWidth="1"/>
    <col min="6148" max="6148" width="16.375" style="123" customWidth="1"/>
    <col min="6149" max="6150" width="7.875" style="123" bestFit="1" customWidth="1"/>
    <col min="6151" max="6151" width="13.75" style="123" customWidth="1"/>
    <col min="6152" max="6400" width="7.75" style="123"/>
    <col min="6401" max="6401" width="4.375" style="123" customWidth="1"/>
    <col min="6402" max="6402" width="17.125" style="123" customWidth="1"/>
    <col min="6403" max="6403" width="27.875" style="123" customWidth="1"/>
    <col min="6404" max="6404" width="16.375" style="123" customWidth="1"/>
    <col min="6405" max="6406" width="7.875" style="123" bestFit="1" customWidth="1"/>
    <col min="6407" max="6407" width="13.75" style="123" customWidth="1"/>
    <col min="6408" max="6656" width="7.75" style="123"/>
    <col min="6657" max="6657" width="4.375" style="123" customWidth="1"/>
    <col min="6658" max="6658" width="17.125" style="123" customWidth="1"/>
    <col min="6659" max="6659" width="27.875" style="123" customWidth="1"/>
    <col min="6660" max="6660" width="16.375" style="123" customWidth="1"/>
    <col min="6661" max="6662" width="7.875" style="123" bestFit="1" customWidth="1"/>
    <col min="6663" max="6663" width="13.75" style="123" customWidth="1"/>
    <col min="6664" max="6912" width="7.75" style="123"/>
    <col min="6913" max="6913" width="4.375" style="123" customWidth="1"/>
    <col min="6914" max="6914" width="17.125" style="123" customWidth="1"/>
    <col min="6915" max="6915" width="27.875" style="123" customWidth="1"/>
    <col min="6916" max="6916" width="16.375" style="123" customWidth="1"/>
    <col min="6917" max="6918" width="7.875" style="123" bestFit="1" customWidth="1"/>
    <col min="6919" max="6919" width="13.75" style="123" customWidth="1"/>
    <col min="6920" max="7168" width="7.75" style="123"/>
    <col min="7169" max="7169" width="4.375" style="123" customWidth="1"/>
    <col min="7170" max="7170" width="17.125" style="123" customWidth="1"/>
    <col min="7171" max="7171" width="27.875" style="123" customWidth="1"/>
    <col min="7172" max="7172" width="16.375" style="123" customWidth="1"/>
    <col min="7173" max="7174" width="7.875" style="123" bestFit="1" customWidth="1"/>
    <col min="7175" max="7175" width="13.75" style="123" customWidth="1"/>
    <col min="7176" max="7424" width="7.75" style="123"/>
    <col min="7425" max="7425" width="4.375" style="123" customWidth="1"/>
    <col min="7426" max="7426" width="17.125" style="123" customWidth="1"/>
    <col min="7427" max="7427" width="27.875" style="123" customWidth="1"/>
    <col min="7428" max="7428" width="16.375" style="123" customWidth="1"/>
    <col min="7429" max="7430" width="7.875" style="123" bestFit="1" customWidth="1"/>
    <col min="7431" max="7431" width="13.75" style="123" customWidth="1"/>
    <col min="7432" max="7680" width="7.75" style="123"/>
    <col min="7681" max="7681" width="4.375" style="123" customWidth="1"/>
    <col min="7682" max="7682" width="17.125" style="123" customWidth="1"/>
    <col min="7683" max="7683" width="27.875" style="123" customWidth="1"/>
    <col min="7684" max="7684" width="16.375" style="123" customWidth="1"/>
    <col min="7685" max="7686" width="7.875" style="123" bestFit="1" customWidth="1"/>
    <col min="7687" max="7687" width="13.75" style="123" customWidth="1"/>
    <col min="7688" max="7936" width="7.75" style="123"/>
    <col min="7937" max="7937" width="4.375" style="123" customWidth="1"/>
    <col min="7938" max="7938" width="17.125" style="123" customWidth="1"/>
    <col min="7939" max="7939" width="27.875" style="123" customWidth="1"/>
    <col min="7940" max="7940" width="16.375" style="123" customWidth="1"/>
    <col min="7941" max="7942" width="7.875" style="123" bestFit="1" customWidth="1"/>
    <col min="7943" max="7943" width="13.75" style="123" customWidth="1"/>
    <col min="7944" max="8192" width="7.75" style="123"/>
    <col min="8193" max="8193" width="4.375" style="123" customWidth="1"/>
    <col min="8194" max="8194" width="17.125" style="123" customWidth="1"/>
    <col min="8195" max="8195" width="27.875" style="123" customWidth="1"/>
    <col min="8196" max="8196" width="16.375" style="123" customWidth="1"/>
    <col min="8197" max="8198" width="7.875" style="123" bestFit="1" customWidth="1"/>
    <col min="8199" max="8199" width="13.75" style="123" customWidth="1"/>
    <col min="8200" max="8448" width="7.75" style="123"/>
    <col min="8449" max="8449" width="4.375" style="123" customWidth="1"/>
    <col min="8450" max="8450" width="17.125" style="123" customWidth="1"/>
    <col min="8451" max="8451" width="27.875" style="123" customWidth="1"/>
    <col min="8452" max="8452" width="16.375" style="123" customWidth="1"/>
    <col min="8453" max="8454" width="7.875" style="123" bestFit="1" customWidth="1"/>
    <col min="8455" max="8455" width="13.75" style="123" customWidth="1"/>
    <col min="8456" max="8704" width="7.75" style="123"/>
    <col min="8705" max="8705" width="4.375" style="123" customWidth="1"/>
    <col min="8706" max="8706" width="17.125" style="123" customWidth="1"/>
    <col min="8707" max="8707" width="27.875" style="123" customWidth="1"/>
    <col min="8708" max="8708" width="16.375" style="123" customWidth="1"/>
    <col min="8709" max="8710" width="7.875" style="123" bestFit="1" customWidth="1"/>
    <col min="8711" max="8711" width="13.75" style="123" customWidth="1"/>
    <col min="8712" max="8960" width="7.75" style="123"/>
    <col min="8961" max="8961" width="4.375" style="123" customWidth="1"/>
    <col min="8962" max="8962" width="17.125" style="123" customWidth="1"/>
    <col min="8963" max="8963" width="27.875" style="123" customWidth="1"/>
    <col min="8964" max="8964" width="16.375" style="123" customWidth="1"/>
    <col min="8965" max="8966" width="7.875" style="123" bestFit="1" customWidth="1"/>
    <col min="8967" max="8967" width="13.75" style="123" customWidth="1"/>
    <col min="8968" max="9216" width="7.75" style="123"/>
    <col min="9217" max="9217" width="4.375" style="123" customWidth="1"/>
    <col min="9218" max="9218" width="17.125" style="123" customWidth="1"/>
    <col min="9219" max="9219" width="27.875" style="123" customWidth="1"/>
    <col min="9220" max="9220" width="16.375" style="123" customWidth="1"/>
    <col min="9221" max="9222" width="7.875" style="123" bestFit="1" customWidth="1"/>
    <col min="9223" max="9223" width="13.75" style="123" customWidth="1"/>
    <col min="9224" max="9472" width="7.75" style="123"/>
    <col min="9473" max="9473" width="4.375" style="123" customWidth="1"/>
    <col min="9474" max="9474" width="17.125" style="123" customWidth="1"/>
    <col min="9475" max="9475" width="27.875" style="123" customWidth="1"/>
    <col min="9476" max="9476" width="16.375" style="123" customWidth="1"/>
    <col min="9477" max="9478" width="7.875" style="123" bestFit="1" customWidth="1"/>
    <col min="9479" max="9479" width="13.75" style="123" customWidth="1"/>
    <col min="9480" max="9728" width="7.75" style="123"/>
    <col min="9729" max="9729" width="4.375" style="123" customWidth="1"/>
    <col min="9730" max="9730" width="17.125" style="123" customWidth="1"/>
    <col min="9731" max="9731" width="27.875" style="123" customWidth="1"/>
    <col min="9732" max="9732" width="16.375" style="123" customWidth="1"/>
    <col min="9733" max="9734" width="7.875" style="123" bestFit="1" customWidth="1"/>
    <col min="9735" max="9735" width="13.75" style="123" customWidth="1"/>
    <col min="9736" max="9984" width="7.75" style="123"/>
    <col min="9985" max="9985" width="4.375" style="123" customWidth="1"/>
    <col min="9986" max="9986" width="17.125" style="123" customWidth="1"/>
    <col min="9987" max="9987" width="27.875" style="123" customWidth="1"/>
    <col min="9988" max="9988" width="16.375" style="123" customWidth="1"/>
    <col min="9989" max="9990" width="7.875" style="123" bestFit="1" customWidth="1"/>
    <col min="9991" max="9991" width="13.75" style="123" customWidth="1"/>
    <col min="9992" max="10240" width="7.75" style="123"/>
    <col min="10241" max="10241" width="4.375" style="123" customWidth="1"/>
    <col min="10242" max="10242" width="17.125" style="123" customWidth="1"/>
    <col min="10243" max="10243" width="27.875" style="123" customWidth="1"/>
    <col min="10244" max="10244" width="16.375" style="123" customWidth="1"/>
    <col min="10245" max="10246" width="7.875" style="123" bestFit="1" customWidth="1"/>
    <col min="10247" max="10247" width="13.75" style="123" customWidth="1"/>
    <col min="10248" max="10496" width="7.75" style="123"/>
    <col min="10497" max="10497" width="4.375" style="123" customWidth="1"/>
    <col min="10498" max="10498" width="17.125" style="123" customWidth="1"/>
    <col min="10499" max="10499" width="27.875" style="123" customWidth="1"/>
    <col min="10500" max="10500" width="16.375" style="123" customWidth="1"/>
    <col min="10501" max="10502" width="7.875" style="123" bestFit="1" customWidth="1"/>
    <col min="10503" max="10503" width="13.75" style="123" customWidth="1"/>
    <col min="10504" max="10752" width="7.75" style="123"/>
    <col min="10753" max="10753" width="4.375" style="123" customWidth="1"/>
    <col min="10754" max="10754" width="17.125" style="123" customWidth="1"/>
    <col min="10755" max="10755" width="27.875" style="123" customWidth="1"/>
    <col min="10756" max="10756" width="16.375" style="123" customWidth="1"/>
    <col min="10757" max="10758" width="7.875" style="123" bestFit="1" customWidth="1"/>
    <col min="10759" max="10759" width="13.75" style="123" customWidth="1"/>
    <col min="10760" max="11008" width="7.75" style="123"/>
    <col min="11009" max="11009" width="4.375" style="123" customWidth="1"/>
    <col min="11010" max="11010" width="17.125" style="123" customWidth="1"/>
    <col min="11011" max="11011" width="27.875" style="123" customWidth="1"/>
    <col min="11012" max="11012" width="16.375" style="123" customWidth="1"/>
    <col min="11013" max="11014" width="7.875" style="123" bestFit="1" customWidth="1"/>
    <col min="11015" max="11015" width="13.75" style="123" customWidth="1"/>
    <col min="11016" max="11264" width="7.75" style="123"/>
    <col min="11265" max="11265" width="4.375" style="123" customWidth="1"/>
    <col min="11266" max="11266" width="17.125" style="123" customWidth="1"/>
    <col min="11267" max="11267" width="27.875" style="123" customWidth="1"/>
    <col min="11268" max="11268" width="16.375" style="123" customWidth="1"/>
    <col min="11269" max="11270" width="7.875" style="123" bestFit="1" customWidth="1"/>
    <col min="11271" max="11271" width="13.75" style="123" customWidth="1"/>
    <col min="11272" max="11520" width="7.75" style="123"/>
    <col min="11521" max="11521" width="4.375" style="123" customWidth="1"/>
    <col min="11522" max="11522" width="17.125" style="123" customWidth="1"/>
    <col min="11523" max="11523" width="27.875" style="123" customWidth="1"/>
    <col min="11524" max="11524" width="16.375" style="123" customWidth="1"/>
    <col min="11525" max="11526" width="7.875" style="123" bestFit="1" customWidth="1"/>
    <col min="11527" max="11527" width="13.75" style="123" customWidth="1"/>
    <col min="11528" max="11776" width="7.75" style="123"/>
    <col min="11777" max="11777" width="4.375" style="123" customWidth="1"/>
    <col min="11778" max="11778" width="17.125" style="123" customWidth="1"/>
    <col min="11779" max="11779" width="27.875" style="123" customWidth="1"/>
    <col min="11780" max="11780" width="16.375" style="123" customWidth="1"/>
    <col min="11781" max="11782" width="7.875" style="123" bestFit="1" customWidth="1"/>
    <col min="11783" max="11783" width="13.75" style="123" customWidth="1"/>
    <col min="11784" max="12032" width="7.75" style="123"/>
    <col min="12033" max="12033" width="4.375" style="123" customWidth="1"/>
    <col min="12034" max="12034" width="17.125" style="123" customWidth="1"/>
    <col min="12035" max="12035" width="27.875" style="123" customWidth="1"/>
    <col min="12036" max="12036" width="16.375" style="123" customWidth="1"/>
    <col min="12037" max="12038" width="7.875" style="123" bestFit="1" customWidth="1"/>
    <col min="12039" max="12039" width="13.75" style="123" customWidth="1"/>
    <col min="12040" max="12288" width="7.75" style="123"/>
    <col min="12289" max="12289" width="4.375" style="123" customWidth="1"/>
    <col min="12290" max="12290" width="17.125" style="123" customWidth="1"/>
    <col min="12291" max="12291" width="27.875" style="123" customWidth="1"/>
    <col min="12292" max="12292" width="16.375" style="123" customWidth="1"/>
    <col min="12293" max="12294" width="7.875" style="123" bestFit="1" customWidth="1"/>
    <col min="12295" max="12295" width="13.75" style="123" customWidth="1"/>
    <col min="12296" max="12544" width="7.75" style="123"/>
    <col min="12545" max="12545" width="4.375" style="123" customWidth="1"/>
    <col min="12546" max="12546" width="17.125" style="123" customWidth="1"/>
    <col min="12547" max="12547" width="27.875" style="123" customWidth="1"/>
    <col min="12548" max="12548" width="16.375" style="123" customWidth="1"/>
    <col min="12549" max="12550" width="7.875" style="123" bestFit="1" customWidth="1"/>
    <col min="12551" max="12551" width="13.75" style="123" customWidth="1"/>
    <col min="12552" max="12800" width="7.75" style="123"/>
    <col min="12801" max="12801" width="4.375" style="123" customWidth="1"/>
    <col min="12802" max="12802" width="17.125" style="123" customWidth="1"/>
    <col min="12803" max="12803" width="27.875" style="123" customWidth="1"/>
    <col min="12804" max="12804" width="16.375" style="123" customWidth="1"/>
    <col min="12805" max="12806" width="7.875" style="123" bestFit="1" customWidth="1"/>
    <col min="12807" max="12807" width="13.75" style="123" customWidth="1"/>
    <col min="12808" max="13056" width="7.75" style="123"/>
    <col min="13057" max="13057" width="4.375" style="123" customWidth="1"/>
    <col min="13058" max="13058" width="17.125" style="123" customWidth="1"/>
    <col min="13059" max="13059" width="27.875" style="123" customWidth="1"/>
    <col min="13060" max="13060" width="16.375" style="123" customWidth="1"/>
    <col min="13061" max="13062" width="7.875" style="123" bestFit="1" customWidth="1"/>
    <col min="13063" max="13063" width="13.75" style="123" customWidth="1"/>
    <col min="13064" max="13312" width="7.75" style="123"/>
    <col min="13313" max="13313" width="4.375" style="123" customWidth="1"/>
    <col min="13314" max="13314" width="17.125" style="123" customWidth="1"/>
    <col min="13315" max="13315" width="27.875" style="123" customWidth="1"/>
    <col min="13316" max="13316" width="16.375" style="123" customWidth="1"/>
    <col min="13317" max="13318" width="7.875" style="123" bestFit="1" customWidth="1"/>
    <col min="13319" max="13319" width="13.75" style="123" customWidth="1"/>
    <col min="13320" max="13568" width="7.75" style="123"/>
    <col min="13569" max="13569" width="4.375" style="123" customWidth="1"/>
    <col min="13570" max="13570" width="17.125" style="123" customWidth="1"/>
    <col min="13571" max="13571" width="27.875" style="123" customWidth="1"/>
    <col min="13572" max="13572" width="16.375" style="123" customWidth="1"/>
    <col min="13573" max="13574" width="7.875" style="123" bestFit="1" customWidth="1"/>
    <col min="13575" max="13575" width="13.75" style="123" customWidth="1"/>
    <col min="13576" max="13824" width="7.75" style="123"/>
    <col min="13825" max="13825" width="4.375" style="123" customWidth="1"/>
    <col min="13826" max="13826" width="17.125" style="123" customWidth="1"/>
    <col min="13827" max="13827" width="27.875" style="123" customWidth="1"/>
    <col min="13828" max="13828" width="16.375" style="123" customWidth="1"/>
    <col min="13829" max="13830" width="7.875" style="123" bestFit="1" customWidth="1"/>
    <col min="13831" max="13831" width="13.75" style="123" customWidth="1"/>
    <col min="13832" max="14080" width="7.75" style="123"/>
    <col min="14081" max="14081" width="4.375" style="123" customWidth="1"/>
    <col min="14082" max="14082" width="17.125" style="123" customWidth="1"/>
    <col min="14083" max="14083" width="27.875" style="123" customWidth="1"/>
    <col min="14084" max="14084" width="16.375" style="123" customWidth="1"/>
    <col min="14085" max="14086" width="7.875" style="123" bestFit="1" customWidth="1"/>
    <col min="14087" max="14087" width="13.75" style="123" customWidth="1"/>
    <col min="14088" max="14336" width="7.75" style="123"/>
    <col min="14337" max="14337" width="4.375" style="123" customWidth="1"/>
    <col min="14338" max="14338" width="17.125" style="123" customWidth="1"/>
    <col min="14339" max="14339" width="27.875" style="123" customWidth="1"/>
    <col min="14340" max="14340" width="16.375" style="123" customWidth="1"/>
    <col min="14341" max="14342" width="7.875" style="123" bestFit="1" customWidth="1"/>
    <col min="14343" max="14343" width="13.75" style="123" customWidth="1"/>
    <col min="14344" max="14592" width="7.75" style="123"/>
    <col min="14593" max="14593" width="4.375" style="123" customWidth="1"/>
    <col min="14594" max="14594" width="17.125" style="123" customWidth="1"/>
    <col min="14595" max="14595" width="27.875" style="123" customWidth="1"/>
    <col min="14596" max="14596" width="16.375" style="123" customWidth="1"/>
    <col min="14597" max="14598" width="7.875" style="123" bestFit="1" customWidth="1"/>
    <col min="14599" max="14599" width="13.75" style="123" customWidth="1"/>
    <col min="14600" max="14848" width="7.75" style="123"/>
    <col min="14849" max="14849" width="4.375" style="123" customWidth="1"/>
    <col min="14850" max="14850" width="17.125" style="123" customWidth="1"/>
    <col min="14851" max="14851" width="27.875" style="123" customWidth="1"/>
    <col min="14852" max="14852" width="16.375" style="123" customWidth="1"/>
    <col min="14853" max="14854" width="7.875" style="123" bestFit="1" customWidth="1"/>
    <col min="14855" max="14855" width="13.75" style="123" customWidth="1"/>
    <col min="14856" max="15104" width="7.75" style="123"/>
    <col min="15105" max="15105" width="4.375" style="123" customWidth="1"/>
    <col min="15106" max="15106" width="17.125" style="123" customWidth="1"/>
    <col min="15107" max="15107" width="27.875" style="123" customWidth="1"/>
    <col min="15108" max="15108" width="16.375" style="123" customWidth="1"/>
    <col min="15109" max="15110" width="7.875" style="123" bestFit="1" customWidth="1"/>
    <col min="15111" max="15111" width="13.75" style="123" customWidth="1"/>
    <col min="15112" max="15360" width="7.75" style="123"/>
    <col min="15361" max="15361" width="4.375" style="123" customWidth="1"/>
    <col min="15362" max="15362" width="17.125" style="123" customWidth="1"/>
    <col min="15363" max="15363" width="27.875" style="123" customWidth="1"/>
    <col min="15364" max="15364" width="16.375" style="123" customWidth="1"/>
    <col min="15365" max="15366" width="7.875" style="123" bestFit="1" customWidth="1"/>
    <col min="15367" max="15367" width="13.75" style="123" customWidth="1"/>
    <col min="15368" max="15616" width="7.75" style="123"/>
    <col min="15617" max="15617" width="4.375" style="123" customWidth="1"/>
    <col min="15618" max="15618" width="17.125" style="123" customWidth="1"/>
    <col min="15619" max="15619" width="27.875" style="123" customWidth="1"/>
    <col min="15620" max="15620" width="16.375" style="123" customWidth="1"/>
    <col min="15621" max="15622" width="7.875" style="123" bestFit="1" customWidth="1"/>
    <col min="15623" max="15623" width="13.75" style="123" customWidth="1"/>
    <col min="15624" max="15872" width="7.75" style="123"/>
    <col min="15873" max="15873" width="4.375" style="123" customWidth="1"/>
    <col min="15874" max="15874" width="17.125" style="123" customWidth="1"/>
    <col min="15875" max="15875" width="27.875" style="123" customWidth="1"/>
    <col min="15876" max="15876" width="16.375" style="123" customWidth="1"/>
    <col min="15877" max="15878" width="7.875" style="123" bestFit="1" customWidth="1"/>
    <col min="15879" max="15879" width="13.75" style="123" customWidth="1"/>
    <col min="15880" max="16128" width="7.75" style="123"/>
    <col min="16129" max="16129" width="4.375" style="123" customWidth="1"/>
    <col min="16130" max="16130" width="17.125" style="123" customWidth="1"/>
    <col min="16131" max="16131" width="27.875" style="123" customWidth="1"/>
    <col min="16132" max="16132" width="16.375" style="123" customWidth="1"/>
    <col min="16133" max="16134" width="7.875" style="123" bestFit="1" customWidth="1"/>
    <col min="16135" max="16135" width="13.75" style="123" customWidth="1"/>
    <col min="16136" max="16384" width="7.75" style="123"/>
  </cols>
  <sheetData>
    <row r="1" spans="1:7" ht="24.95" customHeight="1" thickBot="1" x14ac:dyDescent="0.2">
      <c r="A1" s="1079" t="s">
        <v>1215</v>
      </c>
      <c r="B1" s="1079"/>
      <c r="C1" s="1079"/>
      <c r="D1" s="1079"/>
      <c r="E1" s="1079"/>
      <c r="F1" s="1079"/>
      <c r="G1" s="1079"/>
    </row>
    <row r="2" spans="1:7" ht="33" customHeight="1" x14ac:dyDescent="0.15">
      <c r="A2" s="1080" t="s">
        <v>219</v>
      </c>
      <c r="B2" s="1081"/>
      <c r="C2" s="1082"/>
      <c r="D2" s="1083"/>
      <c r="E2" s="1083"/>
      <c r="F2" s="1083"/>
      <c r="G2" s="1084"/>
    </row>
    <row r="3" spans="1:7" ht="33" customHeight="1" x14ac:dyDescent="0.15">
      <c r="A3" s="1085" t="s">
        <v>0</v>
      </c>
      <c r="B3" s="1086"/>
      <c r="C3" s="1087"/>
      <c r="D3" s="1088"/>
      <c r="E3" s="1088"/>
      <c r="F3" s="1088"/>
      <c r="G3" s="1089"/>
    </row>
    <row r="4" spans="1:7" ht="33" customHeight="1" thickBot="1" x14ac:dyDescent="0.2">
      <c r="A4" s="1073" t="s">
        <v>220</v>
      </c>
      <c r="B4" s="1074"/>
      <c r="C4" s="124"/>
      <c r="D4" s="1075" t="s">
        <v>221</v>
      </c>
      <c r="E4" s="1076"/>
      <c r="F4" s="1077"/>
      <c r="G4" s="1078"/>
    </row>
    <row r="5" spans="1:7" ht="13.9" customHeight="1" thickBot="1" x14ac:dyDescent="0.2">
      <c r="F5" s="123" t="s">
        <v>16</v>
      </c>
    </row>
    <row r="6" spans="1:7" ht="28.5" x14ac:dyDescent="0.15">
      <c r="A6" s="1097" t="s">
        <v>222</v>
      </c>
      <c r="B6" s="1098"/>
      <c r="C6" s="1098"/>
      <c r="D6" s="1101" t="s">
        <v>223</v>
      </c>
      <c r="E6" s="125" t="s">
        <v>224</v>
      </c>
      <c r="F6" s="125" t="s">
        <v>225</v>
      </c>
      <c r="G6" s="1103" t="s">
        <v>226</v>
      </c>
    </row>
    <row r="7" spans="1:7" ht="27" customHeight="1" thickBot="1" x14ac:dyDescent="0.2">
      <c r="A7" s="1099"/>
      <c r="B7" s="1100"/>
      <c r="C7" s="1100"/>
      <c r="D7" s="1102"/>
      <c r="E7" s="126" t="s">
        <v>227</v>
      </c>
      <c r="F7" s="127" t="s">
        <v>227</v>
      </c>
      <c r="G7" s="1104"/>
    </row>
    <row r="8" spans="1:7" ht="61.9" customHeight="1" thickTop="1" x14ac:dyDescent="0.15">
      <c r="A8" s="1105" t="s">
        <v>228</v>
      </c>
      <c r="B8" s="1108" t="s">
        <v>250</v>
      </c>
      <c r="C8" s="1109"/>
      <c r="D8" s="128" t="s">
        <v>230</v>
      </c>
      <c r="E8" s="129"/>
      <c r="F8" s="130"/>
      <c r="G8" s="131"/>
    </row>
    <row r="9" spans="1:7" ht="61.9" customHeight="1" x14ac:dyDescent="0.15">
      <c r="A9" s="1106"/>
      <c r="B9" s="1110" t="s">
        <v>231</v>
      </c>
      <c r="C9" s="1111"/>
      <c r="D9" s="132" t="s">
        <v>1216</v>
      </c>
      <c r="E9" s="133"/>
      <c r="F9" s="134"/>
      <c r="G9" s="135"/>
    </row>
    <row r="10" spans="1:7" ht="61.9" customHeight="1" thickBot="1" x14ac:dyDescent="0.2">
      <c r="A10" s="1107"/>
      <c r="B10" s="1090" t="s">
        <v>232</v>
      </c>
      <c r="C10" s="1112"/>
      <c r="D10" s="136" t="s">
        <v>1064</v>
      </c>
      <c r="E10" s="137"/>
      <c r="F10" s="138"/>
      <c r="G10" s="139"/>
    </row>
    <row r="11" spans="1:7" ht="61.9" customHeight="1" thickBot="1" x14ac:dyDescent="0.2">
      <c r="A11" s="964">
        <f>ROW()-10</f>
        <v>1</v>
      </c>
      <c r="B11" s="1090" t="s">
        <v>1213</v>
      </c>
      <c r="C11" s="1090"/>
      <c r="D11" s="136" t="s">
        <v>1212</v>
      </c>
      <c r="E11" s="137"/>
      <c r="F11" s="138"/>
      <c r="G11" s="139"/>
    </row>
    <row r="12" spans="1:7" s="116" customFormat="1" ht="133.5" customHeight="1" thickBot="1" x14ac:dyDescent="0.2">
      <c r="A12" s="122" t="s">
        <v>15</v>
      </c>
      <c r="B12" s="1091" t="s">
        <v>1084</v>
      </c>
      <c r="C12" s="1092"/>
      <c r="D12" s="1092"/>
      <c r="E12" s="1092"/>
      <c r="F12" s="1092"/>
      <c r="G12" s="1093"/>
    </row>
    <row r="13" spans="1:7" s="80" customFormat="1" ht="112.5" customHeight="1" thickBot="1" x14ac:dyDescent="0.2">
      <c r="A13" s="1094" t="s">
        <v>248</v>
      </c>
      <c r="B13" s="1095"/>
      <c r="C13" s="1095"/>
      <c r="D13" s="1095"/>
      <c r="E13" s="1095"/>
      <c r="F13" s="1095"/>
      <c r="G13" s="1096"/>
    </row>
  </sheetData>
  <mergeCells count="18">
    <mergeCell ref="A4:B4"/>
    <mergeCell ref="D4:E4"/>
    <mergeCell ref="F4:G4"/>
    <mergeCell ref="A1:G1"/>
    <mergeCell ref="A2:B2"/>
    <mergeCell ref="C2:G2"/>
    <mergeCell ref="A3:B3"/>
    <mergeCell ref="C3:G3"/>
    <mergeCell ref="B11:C11"/>
    <mergeCell ref="B12:G12"/>
    <mergeCell ref="A13:G13"/>
    <mergeCell ref="A6:C7"/>
    <mergeCell ref="D6:D7"/>
    <mergeCell ref="G6:G7"/>
    <mergeCell ref="A8:A10"/>
    <mergeCell ref="B8:C8"/>
    <mergeCell ref="B9:C9"/>
    <mergeCell ref="B10:C10"/>
  </mergeCells>
  <phoneticPr fontId="1"/>
  <dataValidations count="1">
    <dataValidation allowBlank="1" showInputMessage="1" showErrorMessage="1" sqref="F4:G4 JB4:JC4 SX4:SY4 ACT4:ACU4 AMP4:AMQ4 AWL4:AWM4 BGH4:BGI4 BQD4:BQE4 BZZ4:CAA4 CJV4:CJW4 CTR4:CTS4 DDN4:DDO4 DNJ4:DNK4 DXF4:DXG4 EHB4:EHC4 EQX4:EQY4 FAT4:FAU4 FKP4:FKQ4 FUL4:FUM4 GEH4:GEI4 GOD4:GOE4 GXZ4:GYA4 HHV4:HHW4 HRR4:HRS4 IBN4:IBO4 ILJ4:ILK4 IVF4:IVG4 JFB4:JFC4 JOX4:JOY4 JYT4:JYU4 KIP4:KIQ4 KSL4:KSM4 LCH4:LCI4 LMD4:LME4 LVZ4:LWA4 MFV4:MFW4 MPR4:MPS4 MZN4:MZO4 NJJ4:NJK4 NTF4:NTG4 ODB4:ODC4 OMX4:OMY4 OWT4:OWU4 PGP4:PGQ4 PQL4:PQM4 QAH4:QAI4 QKD4:QKE4 QTZ4:QUA4 RDV4:RDW4 RNR4:RNS4 RXN4:RXO4 SHJ4:SHK4 SRF4:SRG4 TBB4:TBC4 TKX4:TKY4 TUT4:TUU4 UEP4:UEQ4 UOL4:UOM4 UYH4:UYI4 VID4:VIE4 VRZ4:VSA4 WBV4:WBW4 WLR4:WLS4 WVN4:WVO4 F65540:G65540 JB65540:JC65540 SX65540:SY65540 ACT65540:ACU65540 AMP65540:AMQ65540 AWL65540:AWM65540 BGH65540:BGI65540 BQD65540:BQE65540 BZZ65540:CAA65540 CJV65540:CJW65540 CTR65540:CTS65540 DDN65540:DDO65540 DNJ65540:DNK65540 DXF65540:DXG65540 EHB65540:EHC65540 EQX65540:EQY65540 FAT65540:FAU65540 FKP65540:FKQ65540 FUL65540:FUM65540 GEH65540:GEI65540 GOD65540:GOE65540 GXZ65540:GYA65540 HHV65540:HHW65540 HRR65540:HRS65540 IBN65540:IBO65540 ILJ65540:ILK65540 IVF65540:IVG65540 JFB65540:JFC65540 JOX65540:JOY65540 JYT65540:JYU65540 KIP65540:KIQ65540 KSL65540:KSM65540 LCH65540:LCI65540 LMD65540:LME65540 LVZ65540:LWA65540 MFV65540:MFW65540 MPR65540:MPS65540 MZN65540:MZO65540 NJJ65540:NJK65540 NTF65540:NTG65540 ODB65540:ODC65540 OMX65540:OMY65540 OWT65540:OWU65540 PGP65540:PGQ65540 PQL65540:PQM65540 QAH65540:QAI65540 QKD65540:QKE65540 QTZ65540:QUA65540 RDV65540:RDW65540 RNR65540:RNS65540 RXN65540:RXO65540 SHJ65540:SHK65540 SRF65540:SRG65540 TBB65540:TBC65540 TKX65540:TKY65540 TUT65540:TUU65540 UEP65540:UEQ65540 UOL65540:UOM65540 UYH65540:UYI65540 VID65540:VIE65540 VRZ65540:VSA65540 WBV65540:WBW65540 WLR65540:WLS65540 WVN65540:WVO65540 F131076:G131076 JB131076:JC131076 SX131076:SY131076 ACT131076:ACU131076 AMP131076:AMQ131076 AWL131076:AWM131076 BGH131076:BGI131076 BQD131076:BQE131076 BZZ131076:CAA131076 CJV131076:CJW131076 CTR131076:CTS131076 DDN131076:DDO131076 DNJ131076:DNK131076 DXF131076:DXG131076 EHB131076:EHC131076 EQX131076:EQY131076 FAT131076:FAU131076 FKP131076:FKQ131076 FUL131076:FUM131076 GEH131076:GEI131076 GOD131076:GOE131076 GXZ131076:GYA131076 HHV131076:HHW131076 HRR131076:HRS131076 IBN131076:IBO131076 ILJ131076:ILK131076 IVF131076:IVG131076 JFB131076:JFC131076 JOX131076:JOY131076 JYT131076:JYU131076 KIP131076:KIQ131076 KSL131076:KSM131076 LCH131076:LCI131076 LMD131076:LME131076 LVZ131076:LWA131076 MFV131076:MFW131076 MPR131076:MPS131076 MZN131076:MZO131076 NJJ131076:NJK131076 NTF131076:NTG131076 ODB131076:ODC131076 OMX131076:OMY131076 OWT131076:OWU131076 PGP131076:PGQ131076 PQL131076:PQM131076 QAH131076:QAI131076 QKD131076:QKE131076 QTZ131076:QUA131076 RDV131076:RDW131076 RNR131076:RNS131076 RXN131076:RXO131076 SHJ131076:SHK131076 SRF131076:SRG131076 TBB131076:TBC131076 TKX131076:TKY131076 TUT131076:TUU131076 UEP131076:UEQ131076 UOL131076:UOM131076 UYH131076:UYI131076 VID131076:VIE131076 VRZ131076:VSA131076 WBV131076:WBW131076 WLR131076:WLS131076 WVN131076:WVO131076 F196612:G196612 JB196612:JC196612 SX196612:SY196612 ACT196612:ACU196612 AMP196612:AMQ196612 AWL196612:AWM196612 BGH196612:BGI196612 BQD196612:BQE196612 BZZ196612:CAA196612 CJV196612:CJW196612 CTR196612:CTS196612 DDN196612:DDO196612 DNJ196612:DNK196612 DXF196612:DXG196612 EHB196612:EHC196612 EQX196612:EQY196612 FAT196612:FAU196612 FKP196612:FKQ196612 FUL196612:FUM196612 GEH196612:GEI196612 GOD196612:GOE196612 GXZ196612:GYA196612 HHV196612:HHW196612 HRR196612:HRS196612 IBN196612:IBO196612 ILJ196612:ILK196612 IVF196612:IVG196612 JFB196612:JFC196612 JOX196612:JOY196612 JYT196612:JYU196612 KIP196612:KIQ196612 KSL196612:KSM196612 LCH196612:LCI196612 LMD196612:LME196612 LVZ196612:LWA196612 MFV196612:MFW196612 MPR196612:MPS196612 MZN196612:MZO196612 NJJ196612:NJK196612 NTF196612:NTG196612 ODB196612:ODC196612 OMX196612:OMY196612 OWT196612:OWU196612 PGP196612:PGQ196612 PQL196612:PQM196612 QAH196612:QAI196612 QKD196612:QKE196612 QTZ196612:QUA196612 RDV196612:RDW196612 RNR196612:RNS196612 RXN196612:RXO196612 SHJ196612:SHK196612 SRF196612:SRG196612 TBB196612:TBC196612 TKX196612:TKY196612 TUT196612:TUU196612 UEP196612:UEQ196612 UOL196612:UOM196612 UYH196612:UYI196612 VID196612:VIE196612 VRZ196612:VSA196612 WBV196612:WBW196612 WLR196612:WLS196612 WVN196612:WVO196612 F262148:G262148 JB262148:JC262148 SX262148:SY262148 ACT262148:ACU262148 AMP262148:AMQ262148 AWL262148:AWM262148 BGH262148:BGI262148 BQD262148:BQE262148 BZZ262148:CAA262148 CJV262148:CJW262148 CTR262148:CTS262148 DDN262148:DDO262148 DNJ262148:DNK262148 DXF262148:DXG262148 EHB262148:EHC262148 EQX262148:EQY262148 FAT262148:FAU262148 FKP262148:FKQ262148 FUL262148:FUM262148 GEH262148:GEI262148 GOD262148:GOE262148 GXZ262148:GYA262148 HHV262148:HHW262148 HRR262148:HRS262148 IBN262148:IBO262148 ILJ262148:ILK262148 IVF262148:IVG262148 JFB262148:JFC262148 JOX262148:JOY262148 JYT262148:JYU262148 KIP262148:KIQ262148 KSL262148:KSM262148 LCH262148:LCI262148 LMD262148:LME262148 LVZ262148:LWA262148 MFV262148:MFW262148 MPR262148:MPS262148 MZN262148:MZO262148 NJJ262148:NJK262148 NTF262148:NTG262148 ODB262148:ODC262148 OMX262148:OMY262148 OWT262148:OWU262148 PGP262148:PGQ262148 PQL262148:PQM262148 QAH262148:QAI262148 QKD262148:QKE262148 QTZ262148:QUA262148 RDV262148:RDW262148 RNR262148:RNS262148 RXN262148:RXO262148 SHJ262148:SHK262148 SRF262148:SRG262148 TBB262148:TBC262148 TKX262148:TKY262148 TUT262148:TUU262148 UEP262148:UEQ262148 UOL262148:UOM262148 UYH262148:UYI262148 VID262148:VIE262148 VRZ262148:VSA262148 WBV262148:WBW262148 WLR262148:WLS262148 WVN262148:WVO262148 F327684:G327684 JB327684:JC327684 SX327684:SY327684 ACT327684:ACU327684 AMP327684:AMQ327684 AWL327684:AWM327684 BGH327684:BGI327684 BQD327684:BQE327684 BZZ327684:CAA327684 CJV327684:CJW327684 CTR327684:CTS327684 DDN327684:DDO327684 DNJ327684:DNK327684 DXF327684:DXG327684 EHB327684:EHC327684 EQX327684:EQY327684 FAT327684:FAU327684 FKP327684:FKQ327684 FUL327684:FUM327684 GEH327684:GEI327684 GOD327684:GOE327684 GXZ327684:GYA327684 HHV327684:HHW327684 HRR327684:HRS327684 IBN327684:IBO327684 ILJ327684:ILK327684 IVF327684:IVG327684 JFB327684:JFC327684 JOX327684:JOY327684 JYT327684:JYU327684 KIP327684:KIQ327684 KSL327684:KSM327684 LCH327684:LCI327684 LMD327684:LME327684 LVZ327684:LWA327684 MFV327684:MFW327684 MPR327684:MPS327684 MZN327684:MZO327684 NJJ327684:NJK327684 NTF327684:NTG327684 ODB327684:ODC327684 OMX327684:OMY327684 OWT327684:OWU327684 PGP327684:PGQ327684 PQL327684:PQM327684 QAH327684:QAI327684 QKD327684:QKE327684 QTZ327684:QUA327684 RDV327684:RDW327684 RNR327684:RNS327684 RXN327684:RXO327684 SHJ327684:SHK327684 SRF327684:SRG327684 TBB327684:TBC327684 TKX327684:TKY327684 TUT327684:TUU327684 UEP327684:UEQ327684 UOL327684:UOM327684 UYH327684:UYI327684 VID327684:VIE327684 VRZ327684:VSA327684 WBV327684:WBW327684 WLR327684:WLS327684 WVN327684:WVO327684 F393220:G393220 JB393220:JC393220 SX393220:SY393220 ACT393220:ACU393220 AMP393220:AMQ393220 AWL393220:AWM393220 BGH393220:BGI393220 BQD393220:BQE393220 BZZ393220:CAA393220 CJV393220:CJW393220 CTR393220:CTS393220 DDN393220:DDO393220 DNJ393220:DNK393220 DXF393220:DXG393220 EHB393220:EHC393220 EQX393220:EQY393220 FAT393220:FAU393220 FKP393220:FKQ393220 FUL393220:FUM393220 GEH393220:GEI393220 GOD393220:GOE393220 GXZ393220:GYA393220 HHV393220:HHW393220 HRR393220:HRS393220 IBN393220:IBO393220 ILJ393220:ILK393220 IVF393220:IVG393220 JFB393220:JFC393220 JOX393220:JOY393220 JYT393220:JYU393220 KIP393220:KIQ393220 KSL393220:KSM393220 LCH393220:LCI393220 LMD393220:LME393220 LVZ393220:LWA393220 MFV393220:MFW393220 MPR393220:MPS393220 MZN393220:MZO393220 NJJ393220:NJK393220 NTF393220:NTG393220 ODB393220:ODC393220 OMX393220:OMY393220 OWT393220:OWU393220 PGP393220:PGQ393220 PQL393220:PQM393220 QAH393220:QAI393220 QKD393220:QKE393220 QTZ393220:QUA393220 RDV393220:RDW393220 RNR393220:RNS393220 RXN393220:RXO393220 SHJ393220:SHK393220 SRF393220:SRG393220 TBB393220:TBC393220 TKX393220:TKY393220 TUT393220:TUU393220 UEP393220:UEQ393220 UOL393220:UOM393220 UYH393220:UYI393220 VID393220:VIE393220 VRZ393220:VSA393220 WBV393220:WBW393220 WLR393220:WLS393220 WVN393220:WVO393220 F458756:G458756 JB458756:JC458756 SX458756:SY458756 ACT458756:ACU458756 AMP458756:AMQ458756 AWL458756:AWM458756 BGH458756:BGI458756 BQD458756:BQE458756 BZZ458756:CAA458756 CJV458756:CJW458756 CTR458756:CTS458756 DDN458756:DDO458756 DNJ458756:DNK458756 DXF458756:DXG458756 EHB458756:EHC458756 EQX458756:EQY458756 FAT458756:FAU458756 FKP458756:FKQ458756 FUL458756:FUM458756 GEH458756:GEI458756 GOD458756:GOE458756 GXZ458756:GYA458756 HHV458756:HHW458756 HRR458756:HRS458756 IBN458756:IBO458756 ILJ458756:ILK458756 IVF458756:IVG458756 JFB458756:JFC458756 JOX458756:JOY458756 JYT458756:JYU458756 KIP458756:KIQ458756 KSL458756:KSM458756 LCH458756:LCI458756 LMD458756:LME458756 LVZ458756:LWA458756 MFV458756:MFW458756 MPR458756:MPS458756 MZN458756:MZO458756 NJJ458756:NJK458756 NTF458756:NTG458756 ODB458756:ODC458756 OMX458756:OMY458756 OWT458756:OWU458756 PGP458756:PGQ458756 PQL458756:PQM458756 QAH458756:QAI458756 QKD458756:QKE458756 QTZ458756:QUA458756 RDV458756:RDW458756 RNR458756:RNS458756 RXN458756:RXO458756 SHJ458756:SHK458756 SRF458756:SRG458756 TBB458756:TBC458756 TKX458756:TKY458756 TUT458756:TUU458756 UEP458756:UEQ458756 UOL458756:UOM458756 UYH458756:UYI458756 VID458756:VIE458756 VRZ458756:VSA458756 WBV458756:WBW458756 WLR458756:WLS458756 WVN458756:WVO458756 F524292:G524292 JB524292:JC524292 SX524292:SY524292 ACT524292:ACU524292 AMP524292:AMQ524292 AWL524292:AWM524292 BGH524292:BGI524292 BQD524292:BQE524292 BZZ524292:CAA524292 CJV524292:CJW524292 CTR524292:CTS524292 DDN524292:DDO524292 DNJ524292:DNK524292 DXF524292:DXG524292 EHB524292:EHC524292 EQX524292:EQY524292 FAT524292:FAU524292 FKP524292:FKQ524292 FUL524292:FUM524292 GEH524292:GEI524292 GOD524292:GOE524292 GXZ524292:GYA524292 HHV524292:HHW524292 HRR524292:HRS524292 IBN524292:IBO524292 ILJ524292:ILK524292 IVF524292:IVG524292 JFB524292:JFC524292 JOX524292:JOY524292 JYT524292:JYU524292 KIP524292:KIQ524292 KSL524292:KSM524292 LCH524292:LCI524292 LMD524292:LME524292 LVZ524292:LWA524292 MFV524292:MFW524292 MPR524292:MPS524292 MZN524292:MZO524292 NJJ524292:NJK524292 NTF524292:NTG524292 ODB524292:ODC524292 OMX524292:OMY524292 OWT524292:OWU524292 PGP524292:PGQ524292 PQL524292:PQM524292 QAH524292:QAI524292 QKD524292:QKE524292 QTZ524292:QUA524292 RDV524292:RDW524292 RNR524292:RNS524292 RXN524292:RXO524292 SHJ524292:SHK524292 SRF524292:SRG524292 TBB524292:TBC524292 TKX524292:TKY524292 TUT524292:TUU524292 UEP524292:UEQ524292 UOL524292:UOM524292 UYH524292:UYI524292 VID524292:VIE524292 VRZ524292:VSA524292 WBV524292:WBW524292 WLR524292:WLS524292 WVN524292:WVO524292 F589828:G589828 JB589828:JC589828 SX589828:SY589828 ACT589828:ACU589828 AMP589828:AMQ589828 AWL589828:AWM589828 BGH589828:BGI589828 BQD589828:BQE589828 BZZ589828:CAA589828 CJV589828:CJW589828 CTR589828:CTS589828 DDN589828:DDO589828 DNJ589828:DNK589828 DXF589828:DXG589828 EHB589828:EHC589828 EQX589828:EQY589828 FAT589828:FAU589828 FKP589828:FKQ589828 FUL589828:FUM589828 GEH589828:GEI589828 GOD589828:GOE589828 GXZ589828:GYA589828 HHV589828:HHW589828 HRR589828:HRS589828 IBN589828:IBO589828 ILJ589828:ILK589828 IVF589828:IVG589828 JFB589828:JFC589828 JOX589828:JOY589828 JYT589828:JYU589828 KIP589828:KIQ589828 KSL589828:KSM589828 LCH589828:LCI589828 LMD589828:LME589828 LVZ589828:LWA589828 MFV589828:MFW589828 MPR589828:MPS589828 MZN589828:MZO589828 NJJ589828:NJK589828 NTF589828:NTG589828 ODB589828:ODC589828 OMX589828:OMY589828 OWT589828:OWU589828 PGP589828:PGQ589828 PQL589828:PQM589828 QAH589828:QAI589828 QKD589828:QKE589828 QTZ589828:QUA589828 RDV589828:RDW589828 RNR589828:RNS589828 RXN589828:RXO589828 SHJ589828:SHK589828 SRF589828:SRG589828 TBB589828:TBC589828 TKX589828:TKY589828 TUT589828:TUU589828 UEP589828:UEQ589828 UOL589828:UOM589828 UYH589828:UYI589828 VID589828:VIE589828 VRZ589828:VSA589828 WBV589828:WBW589828 WLR589828:WLS589828 WVN589828:WVO589828 F655364:G655364 JB655364:JC655364 SX655364:SY655364 ACT655364:ACU655364 AMP655364:AMQ655364 AWL655364:AWM655364 BGH655364:BGI655364 BQD655364:BQE655364 BZZ655364:CAA655364 CJV655364:CJW655364 CTR655364:CTS655364 DDN655364:DDO655364 DNJ655364:DNK655364 DXF655364:DXG655364 EHB655364:EHC655364 EQX655364:EQY655364 FAT655364:FAU655364 FKP655364:FKQ655364 FUL655364:FUM655364 GEH655364:GEI655364 GOD655364:GOE655364 GXZ655364:GYA655364 HHV655364:HHW655364 HRR655364:HRS655364 IBN655364:IBO655364 ILJ655364:ILK655364 IVF655364:IVG655364 JFB655364:JFC655364 JOX655364:JOY655364 JYT655364:JYU655364 KIP655364:KIQ655364 KSL655364:KSM655364 LCH655364:LCI655364 LMD655364:LME655364 LVZ655364:LWA655364 MFV655364:MFW655364 MPR655364:MPS655364 MZN655364:MZO655364 NJJ655364:NJK655364 NTF655364:NTG655364 ODB655364:ODC655364 OMX655364:OMY655364 OWT655364:OWU655364 PGP655364:PGQ655364 PQL655364:PQM655364 QAH655364:QAI655364 QKD655364:QKE655364 QTZ655364:QUA655364 RDV655364:RDW655364 RNR655364:RNS655364 RXN655364:RXO655364 SHJ655364:SHK655364 SRF655364:SRG655364 TBB655364:TBC655364 TKX655364:TKY655364 TUT655364:TUU655364 UEP655364:UEQ655364 UOL655364:UOM655364 UYH655364:UYI655364 VID655364:VIE655364 VRZ655364:VSA655364 WBV655364:WBW655364 WLR655364:WLS655364 WVN655364:WVO655364 F720900:G720900 JB720900:JC720900 SX720900:SY720900 ACT720900:ACU720900 AMP720900:AMQ720900 AWL720900:AWM720900 BGH720900:BGI720900 BQD720900:BQE720900 BZZ720900:CAA720900 CJV720900:CJW720900 CTR720900:CTS720900 DDN720900:DDO720900 DNJ720900:DNK720900 DXF720900:DXG720900 EHB720900:EHC720900 EQX720900:EQY720900 FAT720900:FAU720900 FKP720900:FKQ720900 FUL720900:FUM720900 GEH720900:GEI720900 GOD720900:GOE720900 GXZ720900:GYA720900 HHV720900:HHW720900 HRR720900:HRS720900 IBN720900:IBO720900 ILJ720900:ILK720900 IVF720900:IVG720900 JFB720900:JFC720900 JOX720900:JOY720900 JYT720900:JYU720900 KIP720900:KIQ720900 KSL720900:KSM720900 LCH720900:LCI720900 LMD720900:LME720900 LVZ720900:LWA720900 MFV720900:MFW720900 MPR720900:MPS720900 MZN720900:MZO720900 NJJ720900:NJK720900 NTF720900:NTG720900 ODB720900:ODC720900 OMX720900:OMY720900 OWT720900:OWU720900 PGP720900:PGQ720900 PQL720900:PQM720900 QAH720900:QAI720900 QKD720900:QKE720900 QTZ720900:QUA720900 RDV720900:RDW720900 RNR720900:RNS720900 RXN720900:RXO720900 SHJ720900:SHK720900 SRF720900:SRG720900 TBB720900:TBC720900 TKX720900:TKY720900 TUT720900:TUU720900 UEP720900:UEQ720900 UOL720900:UOM720900 UYH720900:UYI720900 VID720900:VIE720900 VRZ720900:VSA720900 WBV720900:WBW720900 WLR720900:WLS720900 WVN720900:WVO720900 F786436:G786436 JB786436:JC786436 SX786436:SY786436 ACT786436:ACU786436 AMP786436:AMQ786436 AWL786436:AWM786436 BGH786436:BGI786436 BQD786436:BQE786436 BZZ786436:CAA786436 CJV786436:CJW786436 CTR786436:CTS786436 DDN786436:DDO786436 DNJ786436:DNK786436 DXF786436:DXG786436 EHB786436:EHC786436 EQX786436:EQY786436 FAT786436:FAU786436 FKP786436:FKQ786436 FUL786436:FUM786436 GEH786436:GEI786436 GOD786436:GOE786436 GXZ786436:GYA786436 HHV786436:HHW786436 HRR786436:HRS786436 IBN786436:IBO786436 ILJ786436:ILK786436 IVF786436:IVG786436 JFB786436:JFC786436 JOX786436:JOY786436 JYT786436:JYU786436 KIP786436:KIQ786436 KSL786436:KSM786436 LCH786436:LCI786436 LMD786436:LME786436 LVZ786436:LWA786436 MFV786436:MFW786436 MPR786436:MPS786436 MZN786436:MZO786436 NJJ786436:NJK786436 NTF786436:NTG786436 ODB786436:ODC786436 OMX786436:OMY786436 OWT786436:OWU786436 PGP786436:PGQ786436 PQL786436:PQM786436 QAH786436:QAI786436 QKD786436:QKE786436 QTZ786436:QUA786436 RDV786436:RDW786436 RNR786436:RNS786436 RXN786436:RXO786436 SHJ786436:SHK786436 SRF786436:SRG786436 TBB786436:TBC786436 TKX786436:TKY786436 TUT786436:TUU786436 UEP786436:UEQ786436 UOL786436:UOM786436 UYH786436:UYI786436 VID786436:VIE786436 VRZ786436:VSA786436 WBV786436:WBW786436 WLR786436:WLS786436 WVN786436:WVO786436 F851972:G851972 JB851972:JC851972 SX851972:SY851972 ACT851972:ACU851972 AMP851972:AMQ851972 AWL851972:AWM851972 BGH851972:BGI851972 BQD851972:BQE851972 BZZ851972:CAA851972 CJV851972:CJW851972 CTR851972:CTS851972 DDN851972:DDO851972 DNJ851972:DNK851972 DXF851972:DXG851972 EHB851972:EHC851972 EQX851972:EQY851972 FAT851972:FAU851972 FKP851972:FKQ851972 FUL851972:FUM851972 GEH851972:GEI851972 GOD851972:GOE851972 GXZ851972:GYA851972 HHV851972:HHW851972 HRR851972:HRS851972 IBN851972:IBO851972 ILJ851972:ILK851972 IVF851972:IVG851972 JFB851972:JFC851972 JOX851972:JOY851972 JYT851972:JYU851972 KIP851972:KIQ851972 KSL851972:KSM851972 LCH851972:LCI851972 LMD851972:LME851972 LVZ851972:LWA851972 MFV851972:MFW851972 MPR851972:MPS851972 MZN851972:MZO851972 NJJ851972:NJK851972 NTF851972:NTG851972 ODB851972:ODC851972 OMX851972:OMY851972 OWT851972:OWU851972 PGP851972:PGQ851972 PQL851972:PQM851972 QAH851972:QAI851972 QKD851972:QKE851972 QTZ851972:QUA851972 RDV851972:RDW851972 RNR851972:RNS851972 RXN851972:RXO851972 SHJ851972:SHK851972 SRF851972:SRG851972 TBB851972:TBC851972 TKX851972:TKY851972 TUT851972:TUU851972 UEP851972:UEQ851972 UOL851972:UOM851972 UYH851972:UYI851972 VID851972:VIE851972 VRZ851972:VSA851972 WBV851972:WBW851972 WLR851972:WLS851972 WVN851972:WVO851972 F917508:G917508 JB917508:JC917508 SX917508:SY917508 ACT917508:ACU917508 AMP917508:AMQ917508 AWL917508:AWM917508 BGH917508:BGI917508 BQD917508:BQE917508 BZZ917508:CAA917508 CJV917508:CJW917508 CTR917508:CTS917508 DDN917508:DDO917508 DNJ917508:DNK917508 DXF917508:DXG917508 EHB917508:EHC917508 EQX917508:EQY917508 FAT917508:FAU917508 FKP917508:FKQ917508 FUL917508:FUM917508 GEH917508:GEI917508 GOD917508:GOE917508 GXZ917508:GYA917508 HHV917508:HHW917508 HRR917508:HRS917508 IBN917508:IBO917508 ILJ917508:ILK917508 IVF917508:IVG917508 JFB917508:JFC917508 JOX917508:JOY917508 JYT917508:JYU917508 KIP917508:KIQ917508 KSL917508:KSM917508 LCH917508:LCI917508 LMD917508:LME917508 LVZ917508:LWA917508 MFV917508:MFW917508 MPR917508:MPS917508 MZN917508:MZO917508 NJJ917508:NJK917508 NTF917508:NTG917508 ODB917508:ODC917508 OMX917508:OMY917508 OWT917508:OWU917508 PGP917508:PGQ917508 PQL917508:PQM917508 QAH917508:QAI917508 QKD917508:QKE917508 QTZ917508:QUA917508 RDV917508:RDW917508 RNR917508:RNS917508 RXN917508:RXO917508 SHJ917508:SHK917508 SRF917508:SRG917508 TBB917508:TBC917508 TKX917508:TKY917508 TUT917508:TUU917508 UEP917508:UEQ917508 UOL917508:UOM917508 UYH917508:UYI917508 VID917508:VIE917508 VRZ917508:VSA917508 WBV917508:WBW917508 WLR917508:WLS917508 WVN917508:WVO917508 F983044:G983044 JB983044:JC983044 SX983044:SY983044 ACT983044:ACU983044 AMP983044:AMQ983044 AWL983044:AWM983044 BGH983044:BGI983044 BQD983044:BQE983044 BZZ983044:CAA983044 CJV983044:CJW983044 CTR983044:CTS983044 DDN983044:DDO983044 DNJ983044:DNK983044 DXF983044:DXG983044 EHB983044:EHC983044 EQX983044:EQY983044 FAT983044:FAU983044 FKP983044:FKQ983044 FUL983044:FUM983044 GEH983044:GEI983044 GOD983044:GOE983044 GXZ983044:GYA983044 HHV983044:HHW983044 HRR983044:HRS983044 IBN983044:IBO983044 ILJ983044:ILK983044 IVF983044:IVG983044 JFB983044:JFC983044 JOX983044:JOY983044 JYT983044:JYU983044 KIP983044:KIQ983044 KSL983044:KSM983044 LCH983044:LCI983044 LMD983044:LME983044 LVZ983044:LWA983044 MFV983044:MFW983044 MPR983044:MPS983044 MZN983044:MZO983044 NJJ983044:NJK983044 NTF983044:NTG983044 ODB983044:ODC983044 OMX983044:OMY983044 OWT983044:OWU983044 PGP983044:PGQ983044 PQL983044:PQM983044 QAH983044:QAI983044 QKD983044:QKE983044 QTZ983044:QUA983044 RDV983044:RDW983044 RNR983044:RNS983044 RXN983044:RXO983044 SHJ983044:SHK983044 SRF983044:SRG983044 TBB983044:TBC983044 TKX983044:TKY983044 TUT983044:TUU983044 UEP983044:UEQ983044 UOL983044:UOM983044 UYH983044:UYI983044 VID983044:VIE983044 VRZ983044:VSA983044 WBV983044:WBW983044 WLR983044:WLS983044 WVN983044:WVO983044 C4 IY4 SU4 ACQ4 AMM4 AWI4 BGE4 BQA4 BZW4 CJS4 CTO4 DDK4 DNG4 DXC4 EGY4 EQU4 FAQ4 FKM4 FUI4 GEE4 GOA4 GXW4 HHS4 HRO4 IBK4 ILG4 IVC4 JEY4 JOU4 JYQ4 KIM4 KSI4 LCE4 LMA4 LVW4 MFS4 MPO4 MZK4 NJG4 NTC4 OCY4 OMU4 OWQ4 PGM4 PQI4 QAE4 QKA4 QTW4 RDS4 RNO4 RXK4 SHG4 SRC4 TAY4 TKU4 TUQ4 UEM4 UOI4 UYE4 VIA4 VRW4 WBS4 WLO4 WVK4 C65540 IY65540 SU65540 ACQ65540 AMM65540 AWI65540 BGE65540 BQA65540 BZW65540 CJS65540 CTO65540 DDK65540 DNG65540 DXC65540 EGY65540 EQU65540 FAQ65540 FKM65540 FUI65540 GEE65540 GOA65540 GXW65540 HHS65540 HRO65540 IBK65540 ILG65540 IVC65540 JEY65540 JOU65540 JYQ65540 KIM65540 KSI65540 LCE65540 LMA65540 LVW65540 MFS65540 MPO65540 MZK65540 NJG65540 NTC65540 OCY65540 OMU65540 OWQ65540 PGM65540 PQI65540 QAE65540 QKA65540 QTW65540 RDS65540 RNO65540 RXK65540 SHG65540 SRC65540 TAY65540 TKU65540 TUQ65540 UEM65540 UOI65540 UYE65540 VIA65540 VRW65540 WBS65540 WLO65540 WVK65540 C131076 IY131076 SU131076 ACQ131076 AMM131076 AWI131076 BGE131076 BQA131076 BZW131076 CJS131076 CTO131076 DDK131076 DNG131076 DXC131076 EGY131076 EQU131076 FAQ131076 FKM131076 FUI131076 GEE131076 GOA131076 GXW131076 HHS131076 HRO131076 IBK131076 ILG131076 IVC131076 JEY131076 JOU131076 JYQ131076 KIM131076 KSI131076 LCE131076 LMA131076 LVW131076 MFS131076 MPO131076 MZK131076 NJG131076 NTC131076 OCY131076 OMU131076 OWQ131076 PGM131076 PQI131076 QAE131076 QKA131076 QTW131076 RDS131076 RNO131076 RXK131076 SHG131076 SRC131076 TAY131076 TKU131076 TUQ131076 UEM131076 UOI131076 UYE131076 VIA131076 VRW131076 WBS131076 WLO131076 WVK131076 C196612 IY196612 SU196612 ACQ196612 AMM196612 AWI196612 BGE196612 BQA196612 BZW196612 CJS196612 CTO196612 DDK196612 DNG196612 DXC196612 EGY196612 EQU196612 FAQ196612 FKM196612 FUI196612 GEE196612 GOA196612 GXW196612 HHS196612 HRO196612 IBK196612 ILG196612 IVC196612 JEY196612 JOU196612 JYQ196612 KIM196612 KSI196612 LCE196612 LMA196612 LVW196612 MFS196612 MPO196612 MZK196612 NJG196612 NTC196612 OCY196612 OMU196612 OWQ196612 PGM196612 PQI196612 QAE196612 QKA196612 QTW196612 RDS196612 RNO196612 RXK196612 SHG196612 SRC196612 TAY196612 TKU196612 TUQ196612 UEM196612 UOI196612 UYE196612 VIA196612 VRW196612 WBS196612 WLO196612 WVK196612 C262148 IY262148 SU262148 ACQ262148 AMM262148 AWI262148 BGE262148 BQA262148 BZW262148 CJS262148 CTO262148 DDK262148 DNG262148 DXC262148 EGY262148 EQU262148 FAQ262148 FKM262148 FUI262148 GEE262148 GOA262148 GXW262148 HHS262148 HRO262148 IBK262148 ILG262148 IVC262148 JEY262148 JOU262148 JYQ262148 KIM262148 KSI262148 LCE262148 LMA262148 LVW262148 MFS262148 MPO262148 MZK262148 NJG262148 NTC262148 OCY262148 OMU262148 OWQ262148 PGM262148 PQI262148 QAE262148 QKA262148 QTW262148 RDS262148 RNO262148 RXK262148 SHG262148 SRC262148 TAY262148 TKU262148 TUQ262148 UEM262148 UOI262148 UYE262148 VIA262148 VRW262148 WBS262148 WLO262148 WVK262148 C327684 IY327684 SU327684 ACQ327684 AMM327684 AWI327684 BGE327684 BQA327684 BZW327684 CJS327684 CTO327684 DDK327684 DNG327684 DXC327684 EGY327684 EQU327684 FAQ327684 FKM327684 FUI327684 GEE327684 GOA327684 GXW327684 HHS327684 HRO327684 IBK327684 ILG327684 IVC327684 JEY327684 JOU327684 JYQ327684 KIM327684 KSI327684 LCE327684 LMA327684 LVW327684 MFS327684 MPO327684 MZK327684 NJG327684 NTC327684 OCY327684 OMU327684 OWQ327684 PGM327684 PQI327684 QAE327684 QKA327684 QTW327684 RDS327684 RNO327684 RXK327684 SHG327684 SRC327684 TAY327684 TKU327684 TUQ327684 UEM327684 UOI327684 UYE327684 VIA327684 VRW327684 WBS327684 WLO327684 WVK327684 C393220 IY393220 SU393220 ACQ393220 AMM393220 AWI393220 BGE393220 BQA393220 BZW393220 CJS393220 CTO393220 DDK393220 DNG393220 DXC393220 EGY393220 EQU393220 FAQ393220 FKM393220 FUI393220 GEE393220 GOA393220 GXW393220 HHS393220 HRO393220 IBK393220 ILG393220 IVC393220 JEY393220 JOU393220 JYQ393220 KIM393220 KSI393220 LCE393220 LMA393220 LVW393220 MFS393220 MPO393220 MZK393220 NJG393220 NTC393220 OCY393220 OMU393220 OWQ393220 PGM393220 PQI393220 QAE393220 QKA393220 QTW393220 RDS393220 RNO393220 RXK393220 SHG393220 SRC393220 TAY393220 TKU393220 TUQ393220 UEM393220 UOI393220 UYE393220 VIA393220 VRW393220 WBS393220 WLO393220 WVK393220 C458756 IY458756 SU458756 ACQ458756 AMM458756 AWI458756 BGE458756 BQA458756 BZW458756 CJS458756 CTO458756 DDK458756 DNG458756 DXC458756 EGY458756 EQU458756 FAQ458756 FKM458756 FUI458756 GEE458756 GOA458756 GXW458756 HHS458756 HRO458756 IBK458756 ILG458756 IVC458756 JEY458756 JOU458756 JYQ458756 KIM458756 KSI458756 LCE458756 LMA458756 LVW458756 MFS458756 MPO458756 MZK458756 NJG458756 NTC458756 OCY458756 OMU458756 OWQ458756 PGM458756 PQI458756 QAE458756 QKA458756 QTW458756 RDS458756 RNO458756 RXK458756 SHG458756 SRC458756 TAY458756 TKU458756 TUQ458756 UEM458756 UOI458756 UYE458756 VIA458756 VRW458756 WBS458756 WLO458756 WVK458756 C524292 IY524292 SU524292 ACQ524292 AMM524292 AWI524292 BGE524292 BQA524292 BZW524292 CJS524292 CTO524292 DDK524292 DNG524292 DXC524292 EGY524292 EQU524292 FAQ524292 FKM524292 FUI524292 GEE524292 GOA524292 GXW524292 HHS524292 HRO524292 IBK524292 ILG524292 IVC524292 JEY524292 JOU524292 JYQ524292 KIM524292 KSI524292 LCE524292 LMA524292 LVW524292 MFS524292 MPO524292 MZK524292 NJG524292 NTC524292 OCY524292 OMU524292 OWQ524292 PGM524292 PQI524292 QAE524292 QKA524292 QTW524292 RDS524292 RNO524292 RXK524292 SHG524292 SRC524292 TAY524292 TKU524292 TUQ524292 UEM524292 UOI524292 UYE524292 VIA524292 VRW524292 WBS524292 WLO524292 WVK524292 C589828 IY589828 SU589828 ACQ589828 AMM589828 AWI589828 BGE589828 BQA589828 BZW589828 CJS589828 CTO589828 DDK589828 DNG589828 DXC589828 EGY589828 EQU589828 FAQ589828 FKM589828 FUI589828 GEE589828 GOA589828 GXW589828 HHS589828 HRO589828 IBK589828 ILG589828 IVC589828 JEY589828 JOU589828 JYQ589828 KIM589828 KSI589828 LCE589828 LMA589828 LVW589828 MFS589828 MPO589828 MZK589828 NJG589828 NTC589828 OCY589828 OMU589828 OWQ589828 PGM589828 PQI589828 QAE589828 QKA589828 QTW589828 RDS589828 RNO589828 RXK589828 SHG589828 SRC589828 TAY589828 TKU589828 TUQ589828 UEM589828 UOI589828 UYE589828 VIA589828 VRW589828 WBS589828 WLO589828 WVK589828 C655364 IY655364 SU655364 ACQ655364 AMM655364 AWI655364 BGE655364 BQA655364 BZW655364 CJS655364 CTO655364 DDK655364 DNG655364 DXC655364 EGY655364 EQU655364 FAQ655364 FKM655364 FUI655364 GEE655364 GOA655364 GXW655364 HHS655364 HRO655364 IBK655364 ILG655364 IVC655364 JEY655364 JOU655364 JYQ655364 KIM655364 KSI655364 LCE655364 LMA655364 LVW655364 MFS655364 MPO655364 MZK655364 NJG655364 NTC655364 OCY655364 OMU655364 OWQ655364 PGM655364 PQI655364 QAE655364 QKA655364 QTW655364 RDS655364 RNO655364 RXK655364 SHG655364 SRC655364 TAY655364 TKU655364 TUQ655364 UEM655364 UOI655364 UYE655364 VIA655364 VRW655364 WBS655364 WLO655364 WVK655364 C720900 IY720900 SU720900 ACQ720900 AMM720900 AWI720900 BGE720900 BQA720900 BZW720900 CJS720900 CTO720900 DDK720900 DNG720900 DXC720900 EGY720900 EQU720900 FAQ720900 FKM720900 FUI720900 GEE720900 GOA720900 GXW720900 HHS720900 HRO720900 IBK720900 ILG720900 IVC720900 JEY720900 JOU720900 JYQ720900 KIM720900 KSI720900 LCE720900 LMA720900 LVW720900 MFS720900 MPO720900 MZK720900 NJG720900 NTC720900 OCY720900 OMU720900 OWQ720900 PGM720900 PQI720900 QAE720900 QKA720900 QTW720900 RDS720900 RNO720900 RXK720900 SHG720900 SRC720900 TAY720900 TKU720900 TUQ720900 UEM720900 UOI720900 UYE720900 VIA720900 VRW720900 WBS720900 WLO720900 WVK720900 C786436 IY786436 SU786436 ACQ786436 AMM786436 AWI786436 BGE786436 BQA786436 BZW786436 CJS786436 CTO786436 DDK786436 DNG786436 DXC786436 EGY786436 EQU786436 FAQ786436 FKM786436 FUI786436 GEE786436 GOA786436 GXW786436 HHS786436 HRO786436 IBK786436 ILG786436 IVC786436 JEY786436 JOU786436 JYQ786436 KIM786436 KSI786436 LCE786436 LMA786436 LVW786436 MFS786436 MPO786436 MZK786436 NJG786436 NTC786436 OCY786436 OMU786436 OWQ786436 PGM786436 PQI786436 QAE786436 QKA786436 QTW786436 RDS786436 RNO786436 RXK786436 SHG786436 SRC786436 TAY786436 TKU786436 TUQ786436 UEM786436 UOI786436 UYE786436 VIA786436 VRW786436 WBS786436 WLO786436 WVK786436 C851972 IY851972 SU851972 ACQ851972 AMM851972 AWI851972 BGE851972 BQA851972 BZW851972 CJS851972 CTO851972 DDK851972 DNG851972 DXC851972 EGY851972 EQU851972 FAQ851972 FKM851972 FUI851972 GEE851972 GOA851972 GXW851972 HHS851972 HRO851972 IBK851972 ILG851972 IVC851972 JEY851972 JOU851972 JYQ851972 KIM851972 KSI851972 LCE851972 LMA851972 LVW851972 MFS851972 MPO851972 MZK851972 NJG851972 NTC851972 OCY851972 OMU851972 OWQ851972 PGM851972 PQI851972 QAE851972 QKA851972 QTW851972 RDS851972 RNO851972 RXK851972 SHG851972 SRC851972 TAY851972 TKU851972 TUQ851972 UEM851972 UOI851972 UYE851972 VIA851972 VRW851972 WBS851972 WLO851972 WVK851972 C917508 IY917508 SU917508 ACQ917508 AMM917508 AWI917508 BGE917508 BQA917508 BZW917508 CJS917508 CTO917508 DDK917508 DNG917508 DXC917508 EGY917508 EQU917508 FAQ917508 FKM917508 FUI917508 GEE917508 GOA917508 GXW917508 HHS917508 HRO917508 IBK917508 ILG917508 IVC917508 JEY917508 JOU917508 JYQ917508 KIM917508 KSI917508 LCE917508 LMA917508 LVW917508 MFS917508 MPO917508 MZK917508 NJG917508 NTC917508 OCY917508 OMU917508 OWQ917508 PGM917508 PQI917508 QAE917508 QKA917508 QTW917508 RDS917508 RNO917508 RXK917508 SHG917508 SRC917508 TAY917508 TKU917508 TUQ917508 UEM917508 UOI917508 UYE917508 VIA917508 VRW917508 WBS917508 WLO917508 WVK917508 C983044 IY983044 SU983044 ACQ983044 AMM983044 AWI983044 BGE983044 BQA983044 BZW983044 CJS983044 CTO983044 DDK983044 DNG983044 DXC983044 EGY983044 EQU983044 FAQ983044 FKM983044 FUI983044 GEE983044 GOA983044 GXW983044 HHS983044 HRO983044 IBK983044 ILG983044 IVC983044 JEY983044 JOU983044 JYQ983044 KIM983044 KSI983044 LCE983044 LMA983044 LVW983044 MFS983044 MPO983044 MZK983044 NJG983044 NTC983044 OCY983044 OMU983044 OWQ983044 PGM983044 PQI983044 QAE983044 QKA983044 QTW983044 RDS983044 RNO983044 RXK983044 SHG983044 SRC983044 TAY983044 TKU983044 TUQ983044 UEM983044 UOI983044 UYE983044 VIA983044 VRW983044 WBS983044 WLO983044 WVK983044 C2:G3 IY2:JC3 SU2:SY3 ACQ2:ACU3 AMM2:AMQ3 AWI2:AWM3 BGE2:BGI3 BQA2:BQE3 BZW2:CAA3 CJS2:CJW3 CTO2:CTS3 DDK2:DDO3 DNG2:DNK3 DXC2:DXG3 EGY2:EHC3 EQU2:EQY3 FAQ2:FAU3 FKM2:FKQ3 FUI2:FUM3 GEE2:GEI3 GOA2:GOE3 GXW2:GYA3 HHS2:HHW3 HRO2:HRS3 IBK2:IBO3 ILG2:ILK3 IVC2:IVG3 JEY2:JFC3 JOU2:JOY3 JYQ2:JYU3 KIM2:KIQ3 KSI2:KSM3 LCE2:LCI3 LMA2:LME3 LVW2:LWA3 MFS2:MFW3 MPO2:MPS3 MZK2:MZO3 NJG2:NJK3 NTC2:NTG3 OCY2:ODC3 OMU2:OMY3 OWQ2:OWU3 PGM2:PGQ3 PQI2:PQM3 QAE2:QAI3 QKA2:QKE3 QTW2:QUA3 RDS2:RDW3 RNO2:RNS3 RXK2:RXO3 SHG2:SHK3 SRC2:SRG3 TAY2:TBC3 TKU2:TKY3 TUQ2:TUU3 UEM2:UEQ3 UOI2:UOM3 UYE2:UYI3 VIA2:VIE3 VRW2:VSA3 WBS2:WBW3 WLO2:WLS3 WVK2:WVO3 C65538:G65539 IY65538:JC65539 SU65538:SY65539 ACQ65538:ACU65539 AMM65538:AMQ65539 AWI65538:AWM65539 BGE65538:BGI65539 BQA65538:BQE65539 BZW65538:CAA65539 CJS65538:CJW65539 CTO65538:CTS65539 DDK65538:DDO65539 DNG65538:DNK65539 DXC65538:DXG65539 EGY65538:EHC65539 EQU65538:EQY65539 FAQ65538:FAU65539 FKM65538:FKQ65539 FUI65538:FUM65539 GEE65538:GEI65539 GOA65538:GOE65539 GXW65538:GYA65539 HHS65538:HHW65539 HRO65538:HRS65539 IBK65538:IBO65539 ILG65538:ILK65539 IVC65538:IVG65539 JEY65538:JFC65539 JOU65538:JOY65539 JYQ65538:JYU65539 KIM65538:KIQ65539 KSI65538:KSM65539 LCE65538:LCI65539 LMA65538:LME65539 LVW65538:LWA65539 MFS65538:MFW65539 MPO65538:MPS65539 MZK65538:MZO65539 NJG65538:NJK65539 NTC65538:NTG65539 OCY65538:ODC65539 OMU65538:OMY65539 OWQ65538:OWU65539 PGM65538:PGQ65539 PQI65538:PQM65539 QAE65538:QAI65539 QKA65538:QKE65539 QTW65538:QUA65539 RDS65538:RDW65539 RNO65538:RNS65539 RXK65538:RXO65539 SHG65538:SHK65539 SRC65538:SRG65539 TAY65538:TBC65539 TKU65538:TKY65539 TUQ65538:TUU65539 UEM65538:UEQ65539 UOI65538:UOM65539 UYE65538:UYI65539 VIA65538:VIE65539 VRW65538:VSA65539 WBS65538:WBW65539 WLO65538:WLS65539 WVK65538:WVO65539 C131074:G131075 IY131074:JC131075 SU131074:SY131075 ACQ131074:ACU131075 AMM131074:AMQ131075 AWI131074:AWM131075 BGE131074:BGI131075 BQA131074:BQE131075 BZW131074:CAA131075 CJS131074:CJW131075 CTO131074:CTS131075 DDK131074:DDO131075 DNG131074:DNK131075 DXC131074:DXG131075 EGY131074:EHC131075 EQU131074:EQY131075 FAQ131074:FAU131075 FKM131074:FKQ131075 FUI131074:FUM131075 GEE131074:GEI131075 GOA131074:GOE131075 GXW131074:GYA131075 HHS131074:HHW131075 HRO131074:HRS131075 IBK131074:IBO131075 ILG131074:ILK131075 IVC131074:IVG131075 JEY131074:JFC131075 JOU131074:JOY131075 JYQ131074:JYU131075 KIM131074:KIQ131075 KSI131074:KSM131075 LCE131074:LCI131075 LMA131074:LME131075 LVW131074:LWA131075 MFS131074:MFW131075 MPO131074:MPS131075 MZK131074:MZO131075 NJG131074:NJK131075 NTC131074:NTG131075 OCY131074:ODC131075 OMU131074:OMY131075 OWQ131074:OWU131075 PGM131074:PGQ131075 PQI131074:PQM131075 QAE131074:QAI131075 QKA131074:QKE131075 QTW131074:QUA131075 RDS131074:RDW131075 RNO131074:RNS131075 RXK131074:RXO131075 SHG131074:SHK131075 SRC131074:SRG131075 TAY131074:TBC131075 TKU131074:TKY131075 TUQ131074:TUU131075 UEM131074:UEQ131075 UOI131074:UOM131075 UYE131074:UYI131075 VIA131074:VIE131075 VRW131074:VSA131075 WBS131074:WBW131075 WLO131074:WLS131075 WVK131074:WVO131075 C196610:G196611 IY196610:JC196611 SU196610:SY196611 ACQ196610:ACU196611 AMM196610:AMQ196611 AWI196610:AWM196611 BGE196610:BGI196611 BQA196610:BQE196611 BZW196610:CAA196611 CJS196610:CJW196611 CTO196610:CTS196611 DDK196610:DDO196611 DNG196610:DNK196611 DXC196610:DXG196611 EGY196610:EHC196611 EQU196610:EQY196611 FAQ196610:FAU196611 FKM196610:FKQ196611 FUI196610:FUM196611 GEE196610:GEI196611 GOA196610:GOE196611 GXW196610:GYA196611 HHS196610:HHW196611 HRO196610:HRS196611 IBK196610:IBO196611 ILG196610:ILK196611 IVC196610:IVG196611 JEY196610:JFC196611 JOU196610:JOY196611 JYQ196610:JYU196611 KIM196610:KIQ196611 KSI196610:KSM196611 LCE196610:LCI196611 LMA196610:LME196611 LVW196610:LWA196611 MFS196610:MFW196611 MPO196610:MPS196611 MZK196610:MZO196611 NJG196610:NJK196611 NTC196610:NTG196611 OCY196610:ODC196611 OMU196610:OMY196611 OWQ196610:OWU196611 PGM196610:PGQ196611 PQI196610:PQM196611 QAE196610:QAI196611 QKA196610:QKE196611 QTW196610:QUA196611 RDS196610:RDW196611 RNO196610:RNS196611 RXK196610:RXO196611 SHG196610:SHK196611 SRC196610:SRG196611 TAY196610:TBC196611 TKU196610:TKY196611 TUQ196610:TUU196611 UEM196610:UEQ196611 UOI196610:UOM196611 UYE196610:UYI196611 VIA196610:VIE196611 VRW196610:VSA196611 WBS196610:WBW196611 WLO196610:WLS196611 WVK196610:WVO196611 C262146:G262147 IY262146:JC262147 SU262146:SY262147 ACQ262146:ACU262147 AMM262146:AMQ262147 AWI262146:AWM262147 BGE262146:BGI262147 BQA262146:BQE262147 BZW262146:CAA262147 CJS262146:CJW262147 CTO262146:CTS262147 DDK262146:DDO262147 DNG262146:DNK262147 DXC262146:DXG262147 EGY262146:EHC262147 EQU262146:EQY262147 FAQ262146:FAU262147 FKM262146:FKQ262147 FUI262146:FUM262147 GEE262146:GEI262147 GOA262146:GOE262147 GXW262146:GYA262147 HHS262146:HHW262147 HRO262146:HRS262147 IBK262146:IBO262147 ILG262146:ILK262147 IVC262146:IVG262147 JEY262146:JFC262147 JOU262146:JOY262147 JYQ262146:JYU262147 KIM262146:KIQ262147 KSI262146:KSM262147 LCE262146:LCI262147 LMA262146:LME262147 LVW262146:LWA262147 MFS262146:MFW262147 MPO262146:MPS262147 MZK262146:MZO262147 NJG262146:NJK262147 NTC262146:NTG262147 OCY262146:ODC262147 OMU262146:OMY262147 OWQ262146:OWU262147 PGM262146:PGQ262147 PQI262146:PQM262147 QAE262146:QAI262147 QKA262146:QKE262147 QTW262146:QUA262147 RDS262146:RDW262147 RNO262146:RNS262147 RXK262146:RXO262147 SHG262146:SHK262147 SRC262146:SRG262147 TAY262146:TBC262147 TKU262146:TKY262147 TUQ262146:TUU262147 UEM262146:UEQ262147 UOI262146:UOM262147 UYE262146:UYI262147 VIA262146:VIE262147 VRW262146:VSA262147 WBS262146:WBW262147 WLO262146:WLS262147 WVK262146:WVO262147 C327682:G327683 IY327682:JC327683 SU327682:SY327683 ACQ327682:ACU327683 AMM327682:AMQ327683 AWI327682:AWM327683 BGE327682:BGI327683 BQA327682:BQE327683 BZW327682:CAA327683 CJS327682:CJW327683 CTO327682:CTS327683 DDK327682:DDO327683 DNG327682:DNK327683 DXC327682:DXG327683 EGY327682:EHC327683 EQU327682:EQY327683 FAQ327682:FAU327683 FKM327682:FKQ327683 FUI327682:FUM327683 GEE327682:GEI327683 GOA327682:GOE327683 GXW327682:GYA327683 HHS327682:HHW327683 HRO327682:HRS327683 IBK327682:IBO327683 ILG327682:ILK327683 IVC327682:IVG327683 JEY327682:JFC327683 JOU327682:JOY327683 JYQ327682:JYU327683 KIM327682:KIQ327683 KSI327682:KSM327683 LCE327682:LCI327683 LMA327682:LME327683 LVW327682:LWA327683 MFS327682:MFW327683 MPO327682:MPS327683 MZK327682:MZO327683 NJG327682:NJK327683 NTC327682:NTG327683 OCY327682:ODC327683 OMU327682:OMY327683 OWQ327682:OWU327683 PGM327682:PGQ327683 PQI327682:PQM327683 QAE327682:QAI327683 QKA327682:QKE327683 QTW327682:QUA327683 RDS327682:RDW327683 RNO327682:RNS327683 RXK327682:RXO327683 SHG327682:SHK327683 SRC327682:SRG327683 TAY327682:TBC327683 TKU327682:TKY327683 TUQ327682:TUU327683 UEM327682:UEQ327683 UOI327682:UOM327683 UYE327682:UYI327683 VIA327682:VIE327683 VRW327682:VSA327683 WBS327682:WBW327683 WLO327682:WLS327683 WVK327682:WVO327683 C393218:G393219 IY393218:JC393219 SU393218:SY393219 ACQ393218:ACU393219 AMM393218:AMQ393219 AWI393218:AWM393219 BGE393218:BGI393219 BQA393218:BQE393219 BZW393218:CAA393219 CJS393218:CJW393219 CTO393218:CTS393219 DDK393218:DDO393219 DNG393218:DNK393219 DXC393218:DXG393219 EGY393218:EHC393219 EQU393218:EQY393219 FAQ393218:FAU393219 FKM393218:FKQ393219 FUI393218:FUM393219 GEE393218:GEI393219 GOA393218:GOE393219 GXW393218:GYA393219 HHS393218:HHW393219 HRO393218:HRS393219 IBK393218:IBO393219 ILG393218:ILK393219 IVC393218:IVG393219 JEY393218:JFC393219 JOU393218:JOY393219 JYQ393218:JYU393219 KIM393218:KIQ393219 KSI393218:KSM393219 LCE393218:LCI393219 LMA393218:LME393219 LVW393218:LWA393219 MFS393218:MFW393219 MPO393218:MPS393219 MZK393218:MZO393219 NJG393218:NJK393219 NTC393218:NTG393219 OCY393218:ODC393219 OMU393218:OMY393219 OWQ393218:OWU393219 PGM393218:PGQ393219 PQI393218:PQM393219 QAE393218:QAI393219 QKA393218:QKE393219 QTW393218:QUA393219 RDS393218:RDW393219 RNO393218:RNS393219 RXK393218:RXO393219 SHG393218:SHK393219 SRC393218:SRG393219 TAY393218:TBC393219 TKU393218:TKY393219 TUQ393218:TUU393219 UEM393218:UEQ393219 UOI393218:UOM393219 UYE393218:UYI393219 VIA393218:VIE393219 VRW393218:VSA393219 WBS393218:WBW393219 WLO393218:WLS393219 WVK393218:WVO393219 C458754:G458755 IY458754:JC458755 SU458754:SY458755 ACQ458754:ACU458755 AMM458754:AMQ458755 AWI458754:AWM458755 BGE458754:BGI458755 BQA458754:BQE458755 BZW458754:CAA458755 CJS458754:CJW458755 CTO458754:CTS458755 DDK458754:DDO458755 DNG458754:DNK458755 DXC458754:DXG458755 EGY458754:EHC458755 EQU458754:EQY458755 FAQ458754:FAU458755 FKM458754:FKQ458755 FUI458754:FUM458755 GEE458754:GEI458755 GOA458754:GOE458755 GXW458754:GYA458755 HHS458754:HHW458755 HRO458754:HRS458755 IBK458754:IBO458755 ILG458754:ILK458755 IVC458754:IVG458755 JEY458754:JFC458755 JOU458754:JOY458755 JYQ458754:JYU458755 KIM458754:KIQ458755 KSI458754:KSM458755 LCE458754:LCI458755 LMA458754:LME458755 LVW458754:LWA458755 MFS458754:MFW458755 MPO458754:MPS458755 MZK458754:MZO458755 NJG458754:NJK458755 NTC458754:NTG458755 OCY458754:ODC458755 OMU458754:OMY458755 OWQ458754:OWU458755 PGM458754:PGQ458755 PQI458754:PQM458755 QAE458754:QAI458755 QKA458754:QKE458755 QTW458754:QUA458755 RDS458754:RDW458755 RNO458754:RNS458755 RXK458754:RXO458755 SHG458754:SHK458755 SRC458754:SRG458755 TAY458754:TBC458755 TKU458754:TKY458755 TUQ458754:TUU458755 UEM458754:UEQ458755 UOI458754:UOM458755 UYE458754:UYI458755 VIA458754:VIE458755 VRW458754:VSA458755 WBS458754:WBW458755 WLO458754:WLS458755 WVK458754:WVO458755 C524290:G524291 IY524290:JC524291 SU524290:SY524291 ACQ524290:ACU524291 AMM524290:AMQ524291 AWI524290:AWM524291 BGE524290:BGI524291 BQA524290:BQE524291 BZW524290:CAA524291 CJS524290:CJW524291 CTO524290:CTS524291 DDK524290:DDO524291 DNG524290:DNK524291 DXC524290:DXG524291 EGY524290:EHC524291 EQU524290:EQY524291 FAQ524290:FAU524291 FKM524290:FKQ524291 FUI524290:FUM524291 GEE524290:GEI524291 GOA524290:GOE524291 GXW524290:GYA524291 HHS524290:HHW524291 HRO524290:HRS524291 IBK524290:IBO524291 ILG524290:ILK524291 IVC524290:IVG524291 JEY524290:JFC524291 JOU524290:JOY524291 JYQ524290:JYU524291 KIM524290:KIQ524291 KSI524290:KSM524291 LCE524290:LCI524291 LMA524290:LME524291 LVW524290:LWA524291 MFS524290:MFW524291 MPO524290:MPS524291 MZK524290:MZO524291 NJG524290:NJK524291 NTC524290:NTG524291 OCY524290:ODC524291 OMU524290:OMY524291 OWQ524290:OWU524291 PGM524290:PGQ524291 PQI524290:PQM524291 QAE524290:QAI524291 QKA524290:QKE524291 QTW524290:QUA524291 RDS524290:RDW524291 RNO524290:RNS524291 RXK524290:RXO524291 SHG524290:SHK524291 SRC524290:SRG524291 TAY524290:TBC524291 TKU524290:TKY524291 TUQ524290:TUU524291 UEM524290:UEQ524291 UOI524290:UOM524291 UYE524290:UYI524291 VIA524290:VIE524291 VRW524290:VSA524291 WBS524290:WBW524291 WLO524290:WLS524291 WVK524290:WVO524291 C589826:G589827 IY589826:JC589827 SU589826:SY589827 ACQ589826:ACU589827 AMM589826:AMQ589827 AWI589826:AWM589827 BGE589826:BGI589827 BQA589826:BQE589827 BZW589826:CAA589827 CJS589826:CJW589827 CTO589826:CTS589827 DDK589826:DDO589827 DNG589826:DNK589827 DXC589826:DXG589827 EGY589826:EHC589827 EQU589826:EQY589827 FAQ589826:FAU589827 FKM589826:FKQ589827 FUI589826:FUM589827 GEE589826:GEI589827 GOA589826:GOE589827 GXW589826:GYA589827 HHS589826:HHW589827 HRO589826:HRS589827 IBK589826:IBO589827 ILG589826:ILK589827 IVC589826:IVG589827 JEY589826:JFC589827 JOU589826:JOY589827 JYQ589826:JYU589827 KIM589826:KIQ589827 KSI589826:KSM589827 LCE589826:LCI589827 LMA589826:LME589827 LVW589826:LWA589827 MFS589826:MFW589827 MPO589826:MPS589827 MZK589826:MZO589827 NJG589826:NJK589827 NTC589826:NTG589827 OCY589826:ODC589827 OMU589826:OMY589827 OWQ589826:OWU589827 PGM589826:PGQ589827 PQI589826:PQM589827 QAE589826:QAI589827 QKA589826:QKE589827 QTW589826:QUA589827 RDS589826:RDW589827 RNO589826:RNS589827 RXK589826:RXO589827 SHG589826:SHK589827 SRC589826:SRG589827 TAY589826:TBC589827 TKU589826:TKY589827 TUQ589826:TUU589827 UEM589826:UEQ589827 UOI589826:UOM589827 UYE589826:UYI589827 VIA589826:VIE589827 VRW589826:VSA589827 WBS589826:WBW589827 WLO589826:WLS589827 WVK589826:WVO589827 C655362:G655363 IY655362:JC655363 SU655362:SY655363 ACQ655362:ACU655363 AMM655362:AMQ655363 AWI655362:AWM655363 BGE655362:BGI655363 BQA655362:BQE655363 BZW655362:CAA655363 CJS655362:CJW655363 CTO655362:CTS655363 DDK655362:DDO655363 DNG655362:DNK655363 DXC655362:DXG655363 EGY655362:EHC655363 EQU655362:EQY655363 FAQ655362:FAU655363 FKM655362:FKQ655363 FUI655362:FUM655363 GEE655362:GEI655363 GOA655362:GOE655363 GXW655362:GYA655363 HHS655362:HHW655363 HRO655362:HRS655363 IBK655362:IBO655363 ILG655362:ILK655363 IVC655362:IVG655363 JEY655362:JFC655363 JOU655362:JOY655363 JYQ655362:JYU655363 KIM655362:KIQ655363 KSI655362:KSM655363 LCE655362:LCI655363 LMA655362:LME655363 LVW655362:LWA655363 MFS655362:MFW655363 MPO655362:MPS655363 MZK655362:MZO655363 NJG655362:NJK655363 NTC655362:NTG655363 OCY655362:ODC655363 OMU655362:OMY655363 OWQ655362:OWU655363 PGM655362:PGQ655363 PQI655362:PQM655363 QAE655362:QAI655363 QKA655362:QKE655363 QTW655362:QUA655363 RDS655362:RDW655363 RNO655362:RNS655363 RXK655362:RXO655363 SHG655362:SHK655363 SRC655362:SRG655363 TAY655362:TBC655363 TKU655362:TKY655363 TUQ655362:TUU655363 UEM655362:UEQ655363 UOI655362:UOM655363 UYE655362:UYI655363 VIA655362:VIE655363 VRW655362:VSA655363 WBS655362:WBW655363 WLO655362:WLS655363 WVK655362:WVO655363 C720898:G720899 IY720898:JC720899 SU720898:SY720899 ACQ720898:ACU720899 AMM720898:AMQ720899 AWI720898:AWM720899 BGE720898:BGI720899 BQA720898:BQE720899 BZW720898:CAA720899 CJS720898:CJW720899 CTO720898:CTS720899 DDK720898:DDO720899 DNG720898:DNK720899 DXC720898:DXG720899 EGY720898:EHC720899 EQU720898:EQY720899 FAQ720898:FAU720899 FKM720898:FKQ720899 FUI720898:FUM720899 GEE720898:GEI720899 GOA720898:GOE720899 GXW720898:GYA720899 HHS720898:HHW720899 HRO720898:HRS720899 IBK720898:IBO720899 ILG720898:ILK720899 IVC720898:IVG720899 JEY720898:JFC720899 JOU720898:JOY720899 JYQ720898:JYU720899 KIM720898:KIQ720899 KSI720898:KSM720899 LCE720898:LCI720899 LMA720898:LME720899 LVW720898:LWA720899 MFS720898:MFW720899 MPO720898:MPS720899 MZK720898:MZO720899 NJG720898:NJK720899 NTC720898:NTG720899 OCY720898:ODC720899 OMU720898:OMY720899 OWQ720898:OWU720899 PGM720898:PGQ720899 PQI720898:PQM720899 QAE720898:QAI720899 QKA720898:QKE720899 QTW720898:QUA720899 RDS720898:RDW720899 RNO720898:RNS720899 RXK720898:RXO720899 SHG720898:SHK720899 SRC720898:SRG720899 TAY720898:TBC720899 TKU720898:TKY720899 TUQ720898:TUU720899 UEM720898:UEQ720899 UOI720898:UOM720899 UYE720898:UYI720899 VIA720898:VIE720899 VRW720898:VSA720899 WBS720898:WBW720899 WLO720898:WLS720899 WVK720898:WVO720899 C786434:G786435 IY786434:JC786435 SU786434:SY786435 ACQ786434:ACU786435 AMM786434:AMQ786435 AWI786434:AWM786435 BGE786434:BGI786435 BQA786434:BQE786435 BZW786434:CAA786435 CJS786434:CJW786435 CTO786434:CTS786435 DDK786434:DDO786435 DNG786434:DNK786435 DXC786434:DXG786435 EGY786434:EHC786435 EQU786434:EQY786435 FAQ786434:FAU786435 FKM786434:FKQ786435 FUI786434:FUM786435 GEE786434:GEI786435 GOA786434:GOE786435 GXW786434:GYA786435 HHS786434:HHW786435 HRO786434:HRS786435 IBK786434:IBO786435 ILG786434:ILK786435 IVC786434:IVG786435 JEY786434:JFC786435 JOU786434:JOY786435 JYQ786434:JYU786435 KIM786434:KIQ786435 KSI786434:KSM786435 LCE786434:LCI786435 LMA786434:LME786435 LVW786434:LWA786435 MFS786434:MFW786435 MPO786434:MPS786435 MZK786434:MZO786435 NJG786434:NJK786435 NTC786434:NTG786435 OCY786434:ODC786435 OMU786434:OMY786435 OWQ786434:OWU786435 PGM786434:PGQ786435 PQI786434:PQM786435 QAE786434:QAI786435 QKA786434:QKE786435 QTW786434:QUA786435 RDS786434:RDW786435 RNO786434:RNS786435 RXK786434:RXO786435 SHG786434:SHK786435 SRC786434:SRG786435 TAY786434:TBC786435 TKU786434:TKY786435 TUQ786434:TUU786435 UEM786434:UEQ786435 UOI786434:UOM786435 UYE786434:UYI786435 VIA786434:VIE786435 VRW786434:VSA786435 WBS786434:WBW786435 WLO786434:WLS786435 WVK786434:WVO786435 C851970:G851971 IY851970:JC851971 SU851970:SY851971 ACQ851970:ACU851971 AMM851970:AMQ851971 AWI851970:AWM851971 BGE851970:BGI851971 BQA851970:BQE851971 BZW851970:CAA851971 CJS851970:CJW851971 CTO851970:CTS851971 DDK851970:DDO851971 DNG851970:DNK851971 DXC851970:DXG851971 EGY851970:EHC851971 EQU851970:EQY851971 FAQ851970:FAU851971 FKM851970:FKQ851971 FUI851970:FUM851971 GEE851970:GEI851971 GOA851970:GOE851971 GXW851970:GYA851971 HHS851970:HHW851971 HRO851970:HRS851971 IBK851970:IBO851971 ILG851970:ILK851971 IVC851970:IVG851971 JEY851970:JFC851971 JOU851970:JOY851971 JYQ851970:JYU851971 KIM851970:KIQ851971 KSI851970:KSM851971 LCE851970:LCI851971 LMA851970:LME851971 LVW851970:LWA851971 MFS851970:MFW851971 MPO851970:MPS851971 MZK851970:MZO851971 NJG851970:NJK851971 NTC851970:NTG851971 OCY851970:ODC851971 OMU851970:OMY851971 OWQ851970:OWU851971 PGM851970:PGQ851971 PQI851970:PQM851971 QAE851970:QAI851971 QKA851970:QKE851971 QTW851970:QUA851971 RDS851970:RDW851971 RNO851970:RNS851971 RXK851970:RXO851971 SHG851970:SHK851971 SRC851970:SRG851971 TAY851970:TBC851971 TKU851970:TKY851971 TUQ851970:TUU851971 UEM851970:UEQ851971 UOI851970:UOM851971 UYE851970:UYI851971 VIA851970:VIE851971 VRW851970:VSA851971 WBS851970:WBW851971 WLO851970:WLS851971 WVK851970:WVO851971 C917506:G917507 IY917506:JC917507 SU917506:SY917507 ACQ917506:ACU917507 AMM917506:AMQ917507 AWI917506:AWM917507 BGE917506:BGI917507 BQA917506:BQE917507 BZW917506:CAA917507 CJS917506:CJW917507 CTO917506:CTS917507 DDK917506:DDO917507 DNG917506:DNK917507 DXC917506:DXG917507 EGY917506:EHC917507 EQU917506:EQY917507 FAQ917506:FAU917507 FKM917506:FKQ917507 FUI917506:FUM917507 GEE917506:GEI917507 GOA917506:GOE917507 GXW917506:GYA917507 HHS917506:HHW917507 HRO917506:HRS917507 IBK917506:IBO917507 ILG917506:ILK917507 IVC917506:IVG917507 JEY917506:JFC917507 JOU917506:JOY917507 JYQ917506:JYU917507 KIM917506:KIQ917507 KSI917506:KSM917507 LCE917506:LCI917507 LMA917506:LME917507 LVW917506:LWA917507 MFS917506:MFW917507 MPO917506:MPS917507 MZK917506:MZO917507 NJG917506:NJK917507 NTC917506:NTG917507 OCY917506:ODC917507 OMU917506:OMY917507 OWQ917506:OWU917507 PGM917506:PGQ917507 PQI917506:PQM917507 QAE917506:QAI917507 QKA917506:QKE917507 QTW917506:QUA917507 RDS917506:RDW917507 RNO917506:RNS917507 RXK917506:RXO917507 SHG917506:SHK917507 SRC917506:SRG917507 TAY917506:TBC917507 TKU917506:TKY917507 TUQ917506:TUU917507 UEM917506:UEQ917507 UOI917506:UOM917507 UYE917506:UYI917507 VIA917506:VIE917507 VRW917506:VSA917507 WBS917506:WBW917507 WLO917506:WLS917507 WVK917506:WVO917507 C983042:G983043 IY983042:JC983043 SU983042:SY983043 ACQ983042:ACU983043 AMM983042:AMQ983043 AWI983042:AWM983043 BGE983042:BGI983043 BQA983042:BQE983043 BZW983042:CAA983043 CJS983042:CJW983043 CTO983042:CTS983043 DDK983042:DDO983043 DNG983042:DNK983043 DXC983042:DXG983043 EGY983042:EHC983043 EQU983042:EQY983043 FAQ983042:FAU983043 FKM983042:FKQ983043 FUI983042:FUM983043 GEE983042:GEI983043 GOA983042:GOE983043 GXW983042:GYA983043 HHS983042:HHW983043 HRO983042:HRS983043 IBK983042:IBO983043 ILG983042:ILK983043 IVC983042:IVG983043 JEY983042:JFC983043 JOU983042:JOY983043 JYQ983042:JYU983043 KIM983042:KIQ983043 KSI983042:KSM983043 LCE983042:LCI983043 LMA983042:LME983043 LVW983042:LWA983043 MFS983042:MFW983043 MPO983042:MPS983043 MZK983042:MZO983043 NJG983042:NJK983043 NTC983042:NTG983043 OCY983042:ODC983043 OMU983042:OMY983043 OWQ983042:OWU983043 PGM983042:PGQ983043 PQI983042:PQM983043 QAE983042:QAI983043 QKA983042:QKE983043 QTW983042:QUA983043 RDS983042:RDW983043 RNO983042:RNS983043 RXK983042:RXO983043 SHG983042:SHK983043 SRC983042:SRG983043 TAY983042:TBC983043 TKU983042:TKY983043 TUQ983042:TUU983043 UEM983042:UEQ983043 UOI983042:UOM983043 UYE983042:UYI983043 VIA983042:VIE983043 VRW983042:VSA983043 WBS983042:WBW983043 WLO983042:WLS983043 WVK983042:WVO983043" xr:uid="{17DA0188-58B8-423E-8E19-F51D3643BE5E}"/>
  </dataValidations>
  <pageMargins left="0.98425196850393704" right="0.59055118110236227" top="0.98425196850393704" bottom="0.59055118110236227" header="0.51181102362204722" footer="0.51181102362204722"/>
  <pageSetup paperSize="9" scale="91" orientation="portrait"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5471DD-626B-4F31-A0D1-10BCD86C12C8}">
  <sheetPr>
    <pageSetUpPr fitToPage="1"/>
  </sheetPr>
  <dimension ref="A1:AN64"/>
  <sheetViews>
    <sheetView view="pageBreakPreview" topLeftCell="A52" zoomScaleNormal="100" zoomScaleSheetLayoutView="100" workbookViewId="0">
      <selection activeCell="AJ65" sqref="AJ65"/>
    </sheetView>
  </sheetViews>
  <sheetFormatPr defaultColWidth="8.75" defaultRowHeight="12" x14ac:dyDescent="0.15"/>
  <cols>
    <col min="1" max="5" width="3.125" style="625" customWidth="1"/>
    <col min="6" max="6" width="4.5" style="625" customWidth="1"/>
    <col min="7" max="9" width="3.125" style="625" customWidth="1"/>
    <col min="10" max="10" width="5.25" style="625" customWidth="1"/>
    <col min="11" max="34" width="3.125" style="625" customWidth="1"/>
    <col min="35" max="38" width="8.75" style="625"/>
    <col min="39" max="39" width="9.375" style="625" bestFit="1" customWidth="1"/>
    <col min="40" max="16384" width="8.75" style="625"/>
  </cols>
  <sheetData>
    <row r="1" spans="1:40" ht="36" customHeight="1" thickBot="1" x14ac:dyDescent="0.2">
      <c r="A1" s="653" t="s">
        <v>827</v>
      </c>
      <c r="AC1" s="625" t="s">
        <v>765</v>
      </c>
    </row>
    <row r="2" spans="1:40" ht="18" customHeight="1" x14ac:dyDescent="0.15">
      <c r="A2" s="2925" t="s">
        <v>826</v>
      </c>
      <c r="B2" s="2926"/>
      <c r="C2" s="2926"/>
      <c r="D2" s="2926"/>
      <c r="E2" s="2926"/>
      <c r="F2" s="2926"/>
      <c r="G2" s="2926"/>
      <c r="H2" s="2923" t="s">
        <v>829</v>
      </c>
      <c r="I2" s="2889"/>
      <c r="J2" s="2889"/>
      <c r="K2" s="2889"/>
      <c r="L2" s="2889"/>
      <c r="M2" s="2889"/>
      <c r="N2" s="2889"/>
      <c r="O2" s="2889"/>
      <c r="P2" s="2889"/>
      <c r="Q2" s="2890"/>
      <c r="R2" s="2893"/>
      <c r="S2" s="2889"/>
      <c r="T2" s="2890"/>
      <c r="U2" s="2889" t="s">
        <v>830</v>
      </c>
      <c r="V2" s="2889"/>
      <c r="W2" s="2889"/>
      <c r="X2" s="2889"/>
      <c r="Y2" s="2889"/>
      <c r="Z2" s="2889"/>
      <c r="AA2" s="2889"/>
      <c r="AB2" s="2889"/>
      <c r="AC2" s="2889"/>
      <c r="AD2" s="2889"/>
      <c r="AE2" s="2890"/>
      <c r="AF2" s="2918"/>
      <c r="AG2" s="2919"/>
      <c r="AH2" s="2920"/>
    </row>
    <row r="3" spans="1:40" ht="18" customHeight="1" thickBot="1" x14ac:dyDescent="0.2">
      <c r="A3" s="2927"/>
      <c r="B3" s="2928"/>
      <c r="C3" s="2928"/>
      <c r="D3" s="2928"/>
      <c r="E3" s="2928"/>
      <c r="F3" s="2928"/>
      <c r="G3" s="2928"/>
      <c r="H3" s="2924"/>
      <c r="I3" s="2891"/>
      <c r="J3" s="2891"/>
      <c r="K3" s="2891"/>
      <c r="L3" s="2891"/>
      <c r="M3" s="2891"/>
      <c r="N3" s="2891"/>
      <c r="O3" s="2891"/>
      <c r="P3" s="2891"/>
      <c r="Q3" s="2892"/>
      <c r="R3" s="2894"/>
      <c r="S3" s="2891"/>
      <c r="T3" s="2892"/>
      <c r="U3" s="2891"/>
      <c r="V3" s="2891"/>
      <c r="W3" s="2891"/>
      <c r="X3" s="2891"/>
      <c r="Y3" s="2891"/>
      <c r="Z3" s="2891"/>
      <c r="AA3" s="2891"/>
      <c r="AB3" s="2891"/>
      <c r="AC3" s="2891"/>
      <c r="AD3" s="2891"/>
      <c r="AE3" s="2892"/>
      <c r="AF3" s="2921"/>
      <c r="AG3" s="2787"/>
      <c r="AH3" s="2922"/>
    </row>
    <row r="4" spans="1:40" s="624" customFormat="1" ht="14.45" customHeight="1" x14ac:dyDescent="0.15">
      <c r="A4" s="2929" t="s">
        <v>767</v>
      </c>
      <c r="B4" s="2930"/>
      <c r="C4" s="2935" t="s">
        <v>465</v>
      </c>
      <c r="D4" s="2935"/>
      <c r="E4" s="2935"/>
      <c r="F4" s="2935"/>
      <c r="G4" s="2935"/>
      <c r="H4" s="2936"/>
      <c r="I4" s="2936"/>
      <c r="J4" s="2936"/>
      <c r="K4" s="2936"/>
      <c r="L4" s="2936"/>
      <c r="M4" s="2936"/>
      <c r="N4" s="2936"/>
      <c r="O4" s="2936"/>
      <c r="P4" s="2936"/>
      <c r="Q4" s="2936"/>
      <c r="R4" s="2936"/>
      <c r="S4" s="2936"/>
      <c r="T4" s="2936"/>
      <c r="U4" s="2936"/>
      <c r="V4" s="2936"/>
      <c r="W4" s="2936"/>
      <c r="X4" s="2936"/>
      <c r="Y4" s="2936"/>
      <c r="Z4" s="2936"/>
      <c r="AA4" s="2936"/>
      <c r="AB4" s="2936"/>
      <c r="AC4" s="2936"/>
      <c r="AD4" s="2936"/>
      <c r="AE4" s="2936"/>
      <c r="AF4" s="2937"/>
      <c r="AG4" s="2937"/>
      <c r="AH4" s="2938"/>
    </row>
    <row r="5" spans="1:40" ht="16.350000000000001" customHeight="1" x14ac:dyDescent="0.15">
      <c r="A5" s="2931"/>
      <c r="B5" s="2932"/>
      <c r="C5" s="2786" t="s">
        <v>5</v>
      </c>
      <c r="D5" s="2786"/>
      <c r="E5" s="2786"/>
      <c r="F5" s="2786"/>
      <c r="G5" s="2786"/>
      <c r="H5" s="2862"/>
      <c r="I5" s="2862"/>
      <c r="J5" s="2862"/>
      <c r="K5" s="2862"/>
      <c r="L5" s="2862"/>
      <c r="M5" s="2862"/>
      <c r="N5" s="2862"/>
      <c r="O5" s="2862"/>
      <c r="P5" s="2862"/>
      <c r="Q5" s="2862"/>
      <c r="R5" s="2862"/>
      <c r="S5" s="2862"/>
      <c r="T5" s="2862"/>
      <c r="U5" s="2862"/>
      <c r="V5" s="2862"/>
      <c r="W5" s="2862"/>
      <c r="X5" s="2862"/>
      <c r="Y5" s="2862"/>
      <c r="Z5" s="2862"/>
      <c r="AA5" s="2862"/>
      <c r="AB5" s="2862"/>
      <c r="AC5" s="2862"/>
      <c r="AD5" s="2862"/>
      <c r="AE5" s="2862"/>
      <c r="AF5" s="2862"/>
      <c r="AG5" s="2862"/>
      <c r="AH5" s="2939"/>
    </row>
    <row r="6" spans="1:40" ht="27.95" customHeight="1" x14ac:dyDescent="0.15">
      <c r="A6" s="2931"/>
      <c r="B6" s="2932"/>
      <c r="C6" s="2786" t="s">
        <v>768</v>
      </c>
      <c r="D6" s="2786"/>
      <c r="E6" s="2786"/>
      <c r="F6" s="2786"/>
      <c r="G6" s="2786"/>
      <c r="H6" s="2821"/>
      <c r="I6" s="2821"/>
      <c r="J6" s="2821"/>
      <c r="K6" s="2821"/>
      <c r="L6" s="2821"/>
      <c r="M6" s="2821"/>
      <c r="N6" s="2821"/>
      <c r="O6" s="2821"/>
      <c r="P6" s="2821"/>
      <c r="Q6" s="2821"/>
      <c r="R6" s="2821"/>
      <c r="S6" s="2821"/>
      <c r="T6" s="2821"/>
      <c r="U6" s="2821"/>
      <c r="V6" s="2821"/>
      <c r="W6" s="2821"/>
      <c r="X6" s="2821"/>
      <c r="Y6" s="2821"/>
      <c r="Z6" s="2821"/>
      <c r="AA6" s="2821"/>
      <c r="AB6" s="2821"/>
      <c r="AC6" s="2821"/>
      <c r="AD6" s="2821"/>
      <c r="AE6" s="2821"/>
      <c r="AF6" s="2821"/>
      <c r="AG6" s="2821"/>
      <c r="AH6" s="2822"/>
    </row>
    <row r="7" spans="1:40" ht="15.75" customHeight="1" x14ac:dyDescent="0.15">
      <c r="A7" s="2931"/>
      <c r="B7" s="2932"/>
      <c r="C7" s="2786" t="s">
        <v>17</v>
      </c>
      <c r="D7" s="2786"/>
      <c r="E7" s="2786"/>
      <c r="F7" s="2786"/>
      <c r="G7" s="2786"/>
      <c r="H7" s="2823" t="s">
        <v>144</v>
      </c>
      <c r="I7" s="2824"/>
      <c r="J7" s="2824"/>
      <c r="K7" s="2824"/>
      <c r="L7" s="2825"/>
      <c r="M7" s="2825"/>
      <c r="N7" s="627" t="s">
        <v>644</v>
      </c>
      <c r="O7" s="2825"/>
      <c r="P7" s="2825"/>
      <c r="Q7" s="628" t="s">
        <v>769</v>
      </c>
      <c r="R7" s="2824"/>
      <c r="S7" s="2824"/>
      <c r="T7" s="2824"/>
      <c r="U7" s="2824"/>
      <c r="V7" s="2824"/>
      <c r="W7" s="2824"/>
      <c r="X7" s="2824"/>
      <c r="Y7" s="2824"/>
      <c r="Z7" s="2824"/>
      <c r="AA7" s="2824"/>
      <c r="AB7" s="2824"/>
      <c r="AC7" s="2824"/>
      <c r="AD7" s="2824"/>
      <c r="AE7" s="2824"/>
      <c r="AF7" s="2824"/>
      <c r="AG7" s="2824"/>
      <c r="AH7" s="2826"/>
    </row>
    <row r="8" spans="1:40" ht="15.75" customHeight="1" x14ac:dyDescent="0.15">
      <c r="A8" s="2931"/>
      <c r="B8" s="2932"/>
      <c r="C8" s="2786"/>
      <c r="D8" s="2786"/>
      <c r="E8" s="2786"/>
      <c r="F8" s="2786"/>
      <c r="G8" s="2786"/>
      <c r="H8" s="2913" t="s">
        <v>828</v>
      </c>
      <c r="I8" s="2914"/>
      <c r="J8" s="2914"/>
      <c r="K8" s="2914"/>
      <c r="L8" s="2914"/>
      <c r="M8" s="2914"/>
      <c r="N8" s="2914"/>
      <c r="O8" s="2914"/>
      <c r="P8" s="2914"/>
      <c r="Q8" s="2914"/>
      <c r="R8" s="2914"/>
      <c r="S8" s="2914"/>
      <c r="T8" s="2914"/>
      <c r="U8" s="2914"/>
      <c r="V8" s="2914"/>
      <c r="W8" s="2914"/>
      <c r="X8" s="2914"/>
      <c r="Y8" s="2914"/>
      <c r="Z8" s="2914"/>
      <c r="AA8" s="2914"/>
      <c r="AB8" s="2914"/>
      <c r="AC8" s="2914"/>
      <c r="AD8" s="2914"/>
      <c r="AE8" s="2914"/>
      <c r="AF8" s="2914"/>
      <c r="AG8" s="2914"/>
      <c r="AH8" s="1889"/>
    </row>
    <row r="9" spans="1:40" ht="15.75" customHeight="1" x14ac:dyDescent="0.15">
      <c r="A9" s="2931"/>
      <c r="B9" s="2932"/>
      <c r="C9" s="2786"/>
      <c r="D9" s="2786"/>
      <c r="E9" s="2786"/>
      <c r="F9" s="2786"/>
      <c r="G9" s="2786"/>
      <c r="H9" s="2913"/>
      <c r="I9" s="2914"/>
      <c r="J9" s="2914"/>
      <c r="K9" s="2914"/>
      <c r="L9" s="2914"/>
      <c r="M9" s="2914"/>
      <c r="N9" s="2914"/>
      <c r="O9" s="2914"/>
      <c r="P9" s="2914"/>
      <c r="Q9" s="2914"/>
      <c r="R9" s="2914"/>
      <c r="S9" s="2914"/>
      <c r="T9" s="2914"/>
      <c r="U9" s="2914"/>
      <c r="V9" s="2914"/>
      <c r="W9" s="2914"/>
      <c r="X9" s="2914"/>
      <c r="Y9" s="2914"/>
      <c r="Z9" s="2914"/>
      <c r="AA9" s="2914"/>
      <c r="AB9" s="2914"/>
      <c r="AC9" s="2914"/>
      <c r="AD9" s="2914"/>
      <c r="AE9" s="2914"/>
      <c r="AF9" s="2914"/>
      <c r="AG9" s="2914"/>
      <c r="AH9" s="1889"/>
    </row>
    <row r="10" spans="1:40" ht="18.95" customHeight="1" x14ac:dyDescent="0.15">
      <c r="A10" s="2931"/>
      <c r="B10" s="2932"/>
      <c r="C10" s="2786"/>
      <c r="D10" s="2786"/>
      <c r="E10" s="2786"/>
      <c r="F10" s="2786"/>
      <c r="G10" s="2786"/>
      <c r="H10" s="2915"/>
      <c r="I10" s="2916"/>
      <c r="J10" s="2916"/>
      <c r="K10" s="2916"/>
      <c r="L10" s="2916"/>
      <c r="M10" s="2916"/>
      <c r="N10" s="2916"/>
      <c r="O10" s="2916"/>
      <c r="P10" s="2916"/>
      <c r="Q10" s="2916"/>
      <c r="R10" s="2916"/>
      <c r="S10" s="2916"/>
      <c r="T10" s="2916"/>
      <c r="U10" s="2916"/>
      <c r="V10" s="2916"/>
      <c r="W10" s="2916"/>
      <c r="X10" s="2916"/>
      <c r="Y10" s="2916"/>
      <c r="Z10" s="2916"/>
      <c r="AA10" s="2916"/>
      <c r="AB10" s="2916"/>
      <c r="AC10" s="2916"/>
      <c r="AD10" s="2916"/>
      <c r="AE10" s="2916"/>
      <c r="AF10" s="2916"/>
      <c r="AG10" s="2916"/>
      <c r="AH10" s="2917"/>
    </row>
    <row r="11" spans="1:40" ht="16.350000000000001" customHeight="1" x14ac:dyDescent="0.15">
      <c r="A11" s="2931"/>
      <c r="B11" s="2932"/>
      <c r="C11" s="2786" t="s">
        <v>772</v>
      </c>
      <c r="D11" s="2786"/>
      <c r="E11" s="2786"/>
      <c r="F11" s="2786"/>
      <c r="G11" s="2786"/>
      <c r="H11" s="2788" t="s">
        <v>260</v>
      </c>
      <c r="I11" s="2789"/>
      <c r="J11" s="2790"/>
      <c r="K11" s="2791"/>
      <c r="L11" s="2792"/>
      <c r="M11" s="2792"/>
      <c r="N11" s="2792"/>
      <c r="O11" s="2792"/>
      <c r="P11" s="2792"/>
      <c r="Q11" s="630" t="s">
        <v>817</v>
      </c>
      <c r="R11" s="630"/>
      <c r="S11" s="2792"/>
      <c r="T11" s="2792"/>
      <c r="U11" s="2793"/>
      <c r="V11" s="2788" t="s">
        <v>774</v>
      </c>
      <c r="W11" s="2789"/>
      <c r="X11" s="2790"/>
      <c r="Y11" s="2791"/>
      <c r="Z11" s="2792"/>
      <c r="AA11" s="2792"/>
      <c r="AB11" s="2792"/>
      <c r="AC11" s="2792"/>
      <c r="AD11" s="2792"/>
      <c r="AE11" s="2792"/>
      <c r="AF11" s="2792"/>
      <c r="AG11" s="2792"/>
      <c r="AH11" s="2794"/>
    </row>
    <row r="12" spans="1:40" ht="16.350000000000001" customHeight="1" x14ac:dyDescent="0.15">
      <c r="A12" s="2933"/>
      <c r="B12" s="2934"/>
      <c r="C12" s="2786"/>
      <c r="D12" s="2786"/>
      <c r="E12" s="2786"/>
      <c r="F12" s="2786"/>
      <c r="G12" s="2786"/>
      <c r="H12" s="2876" t="s">
        <v>262</v>
      </c>
      <c r="I12" s="2876"/>
      <c r="J12" s="2876"/>
      <c r="K12" s="2791"/>
      <c r="L12" s="2792"/>
      <c r="M12" s="2792"/>
      <c r="N12" s="2792"/>
      <c r="O12" s="2792"/>
      <c r="P12" s="2792"/>
      <c r="Q12" s="2792"/>
      <c r="R12" s="2792"/>
      <c r="S12" s="2792"/>
      <c r="T12" s="2792"/>
      <c r="U12" s="2792"/>
      <c r="V12" s="2792"/>
      <c r="W12" s="2792"/>
      <c r="X12" s="2792"/>
      <c r="Y12" s="2792"/>
      <c r="Z12" s="2792"/>
      <c r="AA12" s="2792"/>
      <c r="AB12" s="2792"/>
      <c r="AC12" s="2792"/>
      <c r="AD12" s="2792"/>
      <c r="AE12" s="2792"/>
      <c r="AF12" s="2792"/>
      <c r="AG12" s="2792"/>
      <c r="AH12" s="2794"/>
    </row>
    <row r="13" spans="1:40" ht="16.350000000000001" customHeight="1" x14ac:dyDescent="0.15">
      <c r="A13" s="2810" t="s">
        <v>775</v>
      </c>
      <c r="B13" s="2811"/>
      <c r="C13" s="2786" t="s">
        <v>5</v>
      </c>
      <c r="D13" s="2786"/>
      <c r="E13" s="2786"/>
      <c r="F13" s="2786"/>
      <c r="G13" s="2786"/>
      <c r="H13" s="2862"/>
      <c r="I13" s="2862"/>
      <c r="J13" s="2862"/>
      <c r="K13" s="2862"/>
      <c r="L13" s="2862"/>
      <c r="M13" s="2862"/>
      <c r="N13" s="2862"/>
      <c r="O13" s="2862"/>
      <c r="P13" s="2786" t="s">
        <v>146</v>
      </c>
      <c r="Q13" s="2786"/>
      <c r="R13" s="2786"/>
      <c r="S13" s="2823" t="s">
        <v>144</v>
      </c>
      <c r="T13" s="2824"/>
      <c r="U13" s="2824"/>
      <c r="V13" s="2824"/>
      <c r="W13" s="2825"/>
      <c r="X13" s="2825"/>
      <c r="Y13" s="627" t="s">
        <v>644</v>
      </c>
      <c r="Z13" s="2825"/>
      <c r="AA13" s="2825"/>
      <c r="AB13" s="628" t="s">
        <v>769</v>
      </c>
      <c r="AC13" s="2851"/>
      <c r="AD13" s="2851"/>
      <c r="AE13" s="2851"/>
      <c r="AF13" s="2851"/>
      <c r="AG13" s="2851"/>
      <c r="AH13" s="2861"/>
    </row>
    <row r="14" spans="1:40" ht="24.75" customHeight="1" x14ac:dyDescent="0.15">
      <c r="A14" s="2810"/>
      <c r="B14" s="2811"/>
      <c r="C14" s="2786" t="s">
        <v>776</v>
      </c>
      <c r="D14" s="2786"/>
      <c r="E14" s="2786"/>
      <c r="F14" s="2786"/>
      <c r="G14" s="2786"/>
      <c r="H14" s="2862"/>
      <c r="I14" s="2862"/>
      <c r="J14" s="2862"/>
      <c r="K14" s="2862"/>
      <c r="L14" s="2862"/>
      <c r="M14" s="2862"/>
      <c r="N14" s="2862"/>
      <c r="O14" s="2862"/>
      <c r="P14" s="2786"/>
      <c r="Q14" s="2786"/>
      <c r="R14" s="2786"/>
      <c r="S14" s="2863"/>
      <c r="T14" s="2864"/>
      <c r="U14" s="2864"/>
      <c r="V14" s="2864"/>
      <c r="W14" s="2864"/>
      <c r="X14" s="2864"/>
      <c r="Y14" s="2864"/>
      <c r="Z14" s="2864"/>
      <c r="AA14" s="2864"/>
      <c r="AB14" s="2864"/>
      <c r="AC14" s="2864"/>
      <c r="AD14" s="2864"/>
      <c r="AE14" s="2864"/>
      <c r="AF14" s="2864"/>
      <c r="AG14" s="2864"/>
      <c r="AH14" s="2865"/>
    </row>
    <row r="15" spans="1:40" ht="16.350000000000001" customHeight="1" x14ac:dyDescent="0.15">
      <c r="A15" s="2810"/>
      <c r="B15" s="2811"/>
      <c r="C15" s="2786" t="s">
        <v>777</v>
      </c>
      <c r="D15" s="2786"/>
      <c r="E15" s="2786"/>
      <c r="F15" s="2786"/>
      <c r="G15" s="2786"/>
      <c r="H15" s="2869"/>
      <c r="I15" s="2869"/>
      <c r="J15" s="2869"/>
      <c r="K15" s="2869"/>
      <c r="L15" s="2869"/>
      <c r="M15" s="2869"/>
      <c r="N15" s="2869"/>
      <c r="O15" s="2869"/>
      <c r="P15" s="2786"/>
      <c r="Q15" s="2786"/>
      <c r="R15" s="2786"/>
      <c r="S15" s="2866"/>
      <c r="T15" s="2867"/>
      <c r="U15" s="2867"/>
      <c r="V15" s="2867"/>
      <c r="W15" s="2867"/>
      <c r="X15" s="2867"/>
      <c r="Y15" s="2867"/>
      <c r="Z15" s="2867"/>
      <c r="AA15" s="2867"/>
      <c r="AB15" s="2867"/>
      <c r="AC15" s="2867"/>
      <c r="AD15" s="2867"/>
      <c r="AE15" s="2867"/>
      <c r="AF15" s="2867"/>
      <c r="AG15" s="2867"/>
      <c r="AH15" s="2868"/>
    </row>
    <row r="16" spans="1:40" ht="33.75" customHeight="1" x14ac:dyDescent="0.15">
      <c r="A16" s="2810"/>
      <c r="B16" s="2811"/>
      <c r="C16" s="2857" t="s">
        <v>825</v>
      </c>
      <c r="D16" s="2857"/>
      <c r="E16" s="2857"/>
      <c r="F16" s="2857"/>
      <c r="G16" s="2857"/>
      <c r="H16" s="2857"/>
      <c r="I16" s="2857"/>
      <c r="J16" s="2857"/>
      <c r="K16" s="2857"/>
      <c r="L16" s="2857"/>
      <c r="M16" s="2857"/>
      <c r="N16" s="2857"/>
      <c r="O16" s="2857"/>
      <c r="P16" s="2857"/>
      <c r="Q16" s="2857"/>
      <c r="R16" s="2857"/>
      <c r="S16" s="2857"/>
      <c r="T16" s="2857"/>
      <c r="U16" s="2857"/>
      <c r="V16" s="2857"/>
      <c r="W16" s="2857"/>
      <c r="X16" s="2857"/>
      <c r="Y16" s="2857"/>
      <c r="Z16" s="2857"/>
      <c r="AA16" s="2857"/>
      <c r="AB16" s="2857"/>
      <c r="AC16" s="2857"/>
      <c r="AD16" s="2857"/>
      <c r="AE16" s="2857"/>
      <c r="AF16" s="2857"/>
      <c r="AG16" s="2857"/>
      <c r="AH16" s="2858"/>
      <c r="AM16" s="652"/>
      <c r="AN16" s="651"/>
    </row>
    <row r="17" spans="1:34" ht="34.5" customHeight="1" x14ac:dyDescent="0.15">
      <c r="A17" s="2810"/>
      <c r="B17" s="2811"/>
      <c r="C17" s="2859" t="s">
        <v>824</v>
      </c>
      <c r="D17" s="2859"/>
      <c r="E17" s="2859"/>
      <c r="F17" s="2859"/>
      <c r="G17" s="2860" t="s">
        <v>778</v>
      </c>
      <c r="H17" s="2860"/>
      <c r="I17" s="2860"/>
      <c r="J17" s="286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1"/>
    </row>
    <row r="18" spans="1:34" ht="30.75" customHeight="1" x14ac:dyDescent="0.15">
      <c r="A18" s="2810"/>
      <c r="B18" s="2811"/>
      <c r="C18" s="2859"/>
      <c r="D18" s="2859"/>
      <c r="E18" s="2859"/>
      <c r="F18" s="2859"/>
      <c r="G18" s="2859" t="s">
        <v>779</v>
      </c>
      <c r="H18" s="2859"/>
      <c r="I18" s="2859"/>
      <c r="J18" s="2859"/>
      <c r="K18" s="2872"/>
      <c r="L18" s="2872"/>
      <c r="M18" s="2872"/>
      <c r="N18" s="2872"/>
      <c r="O18" s="2872"/>
      <c r="P18" s="2872"/>
      <c r="Q18" s="2872"/>
      <c r="R18" s="2872"/>
      <c r="S18" s="2872"/>
      <c r="T18" s="2872"/>
      <c r="U18" s="2872"/>
      <c r="V18" s="2872"/>
      <c r="W18" s="2872"/>
      <c r="X18" s="2872"/>
      <c r="Y18" s="2872"/>
      <c r="Z18" s="2872"/>
      <c r="AA18" s="2872"/>
      <c r="AB18" s="2872"/>
      <c r="AC18" s="2872"/>
      <c r="AD18" s="2872"/>
      <c r="AE18" s="2872"/>
      <c r="AF18" s="2872"/>
      <c r="AG18" s="2872"/>
      <c r="AH18" s="2873"/>
    </row>
    <row r="19" spans="1:34" ht="32.25" customHeight="1" x14ac:dyDescent="0.15">
      <c r="A19" s="2810"/>
      <c r="B19" s="2811"/>
      <c r="C19" s="2859"/>
      <c r="D19" s="2859"/>
      <c r="E19" s="2859"/>
      <c r="F19" s="2859"/>
      <c r="G19" s="2859"/>
      <c r="H19" s="2859"/>
      <c r="I19" s="2859"/>
      <c r="J19" s="2859"/>
      <c r="K19" s="2874"/>
      <c r="L19" s="2874"/>
      <c r="M19" s="2874"/>
      <c r="N19" s="2874"/>
      <c r="O19" s="2874"/>
      <c r="P19" s="2874"/>
      <c r="Q19" s="2874"/>
      <c r="R19" s="2874"/>
      <c r="S19" s="2874"/>
      <c r="T19" s="2874"/>
      <c r="U19" s="2874"/>
      <c r="V19" s="2874"/>
      <c r="W19" s="2874"/>
      <c r="X19" s="2874"/>
      <c r="Y19" s="2874"/>
      <c r="Z19" s="2874"/>
      <c r="AA19" s="2874"/>
      <c r="AB19" s="2874"/>
      <c r="AC19" s="2874"/>
      <c r="AD19" s="2874"/>
      <c r="AE19" s="2874"/>
      <c r="AF19" s="2874"/>
      <c r="AG19" s="2874"/>
      <c r="AH19" s="2875"/>
    </row>
    <row r="20" spans="1:34" ht="15.6" customHeight="1" x14ac:dyDescent="0.15">
      <c r="A20" s="2847" t="s">
        <v>268</v>
      </c>
      <c r="B20" s="2848"/>
      <c r="C20" s="2848"/>
      <c r="D20" s="2848"/>
      <c r="E20" s="2848"/>
      <c r="F20" s="2848"/>
      <c r="G20" s="2848"/>
      <c r="H20" s="2848"/>
      <c r="I20" s="2848"/>
      <c r="J20" s="2848"/>
      <c r="K20" s="2848"/>
      <c r="L20" s="2848"/>
      <c r="M20" s="2848"/>
      <c r="N20" s="2848"/>
      <c r="O20" s="2848"/>
      <c r="P20" s="2848"/>
      <c r="Q20" s="2848"/>
      <c r="R20" s="2848"/>
      <c r="S20" s="2848"/>
      <c r="T20" s="2848"/>
      <c r="U20" s="2848"/>
      <c r="V20" s="2848"/>
      <c r="W20" s="2848"/>
      <c r="X20" s="2848"/>
      <c r="Y20" s="2848"/>
      <c r="Z20" s="2848"/>
      <c r="AA20" s="2848"/>
      <c r="AB20" s="2848"/>
      <c r="AC20" s="2848"/>
      <c r="AD20" s="2848"/>
      <c r="AE20" s="2848"/>
      <c r="AF20" s="2848"/>
      <c r="AG20" s="2848"/>
      <c r="AH20" s="2849"/>
    </row>
    <row r="21" spans="1:34" ht="16.350000000000001" customHeight="1" x14ac:dyDescent="0.15">
      <c r="A21" s="2850" t="s">
        <v>784</v>
      </c>
      <c r="B21" s="2851"/>
      <c r="C21" s="2851"/>
      <c r="D21" s="2851"/>
      <c r="E21" s="2851"/>
      <c r="F21" s="2851"/>
      <c r="G21" s="2851"/>
      <c r="H21" s="2851"/>
      <c r="I21" s="2851"/>
      <c r="J21" s="2852"/>
      <c r="K21" s="2827" t="s">
        <v>823</v>
      </c>
      <c r="L21" s="2828"/>
      <c r="M21" s="2828"/>
      <c r="N21" s="2828"/>
      <c r="O21" s="2828"/>
      <c r="P21" s="2828"/>
      <c r="Q21" s="2828"/>
      <c r="R21" s="2828"/>
      <c r="S21" s="2828"/>
      <c r="T21" s="2828"/>
      <c r="U21" s="2828"/>
      <c r="V21" s="2828"/>
      <c r="W21" s="2828"/>
      <c r="X21" s="2828"/>
      <c r="Y21" s="2828"/>
      <c r="Z21" s="2829"/>
      <c r="AA21" s="645"/>
      <c r="AB21" s="645"/>
      <c r="AC21" s="645"/>
      <c r="AD21" s="645"/>
      <c r="AE21" s="645"/>
      <c r="AF21" s="645"/>
      <c r="AG21" s="645"/>
      <c r="AH21" s="650"/>
    </row>
    <row r="22" spans="1:34" ht="16.350000000000001" customHeight="1" x14ac:dyDescent="0.15">
      <c r="A22" s="2853"/>
      <c r="B22" s="2854"/>
      <c r="C22" s="2854"/>
      <c r="D22" s="2854"/>
      <c r="E22" s="2854"/>
      <c r="F22" s="2854"/>
      <c r="G22" s="2854"/>
      <c r="H22" s="2854"/>
      <c r="I22" s="2854"/>
      <c r="J22" s="2855"/>
      <c r="K22" s="2827" t="s">
        <v>822</v>
      </c>
      <c r="L22" s="2828"/>
      <c r="M22" s="2828"/>
      <c r="N22" s="2828"/>
      <c r="O22" s="2828"/>
      <c r="P22" s="2828"/>
      <c r="Q22" s="2828"/>
      <c r="R22" s="2829"/>
      <c r="S22" s="2786" t="s">
        <v>821</v>
      </c>
      <c r="T22" s="2786"/>
      <c r="U22" s="2786"/>
      <c r="V22" s="2786"/>
      <c r="W22" s="2786"/>
      <c r="X22" s="2786"/>
      <c r="Y22" s="2786"/>
      <c r="Z22" s="2786"/>
      <c r="AA22" s="649"/>
      <c r="AB22" s="649"/>
      <c r="AC22" s="649"/>
      <c r="AD22" s="649"/>
      <c r="AE22" s="645"/>
      <c r="AF22" s="645"/>
      <c r="AG22" s="645"/>
      <c r="AH22" s="648"/>
    </row>
    <row r="23" spans="1:34" ht="16.350000000000001" customHeight="1" x14ac:dyDescent="0.15">
      <c r="A23" s="2853"/>
      <c r="B23" s="2854"/>
      <c r="C23" s="2827" t="s">
        <v>790</v>
      </c>
      <c r="D23" s="2828"/>
      <c r="E23" s="2828"/>
      <c r="F23" s="2828"/>
      <c r="G23" s="2828"/>
      <c r="H23" s="2828"/>
      <c r="I23" s="2828"/>
      <c r="J23" s="2829"/>
      <c r="K23" s="2827"/>
      <c r="L23" s="2828"/>
      <c r="M23" s="2828"/>
      <c r="N23" s="2828"/>
      <c r="O23" s="2828"/>
      <c r="P23" s="2828"/>
      <c r="Q23" s="2828"/>
      <c r="R23" s="2829"/>
      <c r="S23" s="2827"/>
      <c r="T23" s="2828"/>
      <c r="U23" s="2828"/>
      <c r="V23" s="2828"/>
      <c r="W23" s="2828"/>
      <c r="X23" s="2828"/>
      <c r="Y23" s="2828"/>
      <c r="Z23" s="2829"/>
      <c r="AA23" s="645"/>
      <c r="AB23" s="645"/>
      <c r="AC23" s="645"/>
      <c r="AD23" s="645"/>
      <c r="AE23" s="645"/>
      <c r="AF23" s="645"/>
      <c r="AG23" s="645"/>
      <c r="AH23" s="648"/>
    </row>
    <row r="24" spans="1:34" ht="16.350000000000001" customHeight="1" x14ac:dyDescent="0.15">
      <c r="A24" s="2853"/>
      <c r="B24" s="2854"/>
      <c r="C24" s="2856" t="s">
        <v>791</v>
      </c>
      <c r="D24" s="2851"/>
      <c r="E24" s="2851"/>
      <c r="F24" s="2851"/>
      <c r="G24" s="2851"/>
      <c r="H24" s="2851"/>
      <c r="I24" s="2851"/>
      <c r="J24" s="2852"/>
      <c r="K24" s="2856"/>
      <c r="L24" s="2851"/>
      <c r="M24" s="2851"/>
      <c r="N24" s="2851"/>
      <c r="O24" s="2851"/>
      <c r="P24" s="2851"/>
      <c r="Q24" s="2851"/>
      <c r="R24" s="2852"/>
      <c r="S24" s="2856"/>
      <c r="T24" s="2851"/>
      <c r="U24" s="2851"/>
      <c r="V24" s="2851"/>
      <c r="W24" s="2851"/>
      <c r="X24" s="2851"/>
      <c r="Y24" s="2851"/>
      <c r="Z24" s="2852"/>
      <c r="AA24" s="645"/>
      <c r="AB24" s="645"/>
      <c r="AC24" s="645"/>
      <c r="AD24" s="645"/>
      <c r="AE24" s="645"/>
      <c r="AF24" s="645"/>
      <c r="AG24" s="645"/>
      <c r="AH24" s="648"/>
    </row>
    <row r="25" spans="1:34" ht="16.350000000000001" customHeight="1" x14ac:dyDescent="0.15">
      <c r="A25" s="2833"/>
      <c r="B25" s="2834"/>
      <c r="C25" s="2827" t="s">
        <v>318</v>
      </c>
      <c r="D25" s="2828"/>
      <c r="E25" s="2828"/>
      <c r="F25" s="2828"/>
      <c r="G25" s="2828"/>
      <c r="H25" s="2828"/>
      <c r="I25" s="2828"/>
      <c r="J25" s="2829"/>
      <c r="K25" s="2827"/>
      <c r="L25" s="2828"/>
      <c r="M25" s="2828"/>
      <c r="N25" s="2828"/>
      <c r="O25" s="2828"/>
      <c r="P25" s="2828"/>
      <c r="Q25" s="2828"/>
      <c r="R25" s="2828"/>
      <c r="S25" s="2828"/>
      <c r="T25" s="2828"/>
      <c r="U25" s="2828"/>
      <c r="V25" s="2828"/>
      <c r="W25" s="2828"/>
      <c r="X25" s="2828"/>
      <c r="Y25" s="2828"/>
      <c r="Z25" s="2829"/>
      <c r="AA25" s="645"/>
      <c r="AB25" s="645"/>
      <c r="AC25" s="645"/>
      <c r="AD25" s="645"/>
      <c r="AE25" s="645"/>
      <c r="AF25" s="645"/>
      <c r="AG25" s="645"/>
      <c r="AH25" s="648"/>
    </row>
    <row r="26" spans="1:34" ht="16.350000000000001" customHeight="1" x14ac:dyDescent="0.15">
      <c r="A26" s="2833" t="s">
        <v>820</v>
      </c>
      <c r="B26" s="2834"/>
      <c r="C26" s="2834"/>
      <c r="D26" s="2834"/>
      <c r="E26" s="2834"/>
      <c r="F26" s="2834"/>
      <c r="G26" s="2834"/>
      <c r="H26" s="2834"/>
      <c r="I26" s="2834"/>
      <c r="J26" s="2835"/>
      <c r="K26" s="2836"/>
      <c r="L26" s="2836"/>
      <c r="M26" s="2836"/>
      <c r="N26" s="2836"/>
      <c r="O26" s="2836"/>
      <c r="P26" s="2836"/>
      <c r="Q26" s="2836"/>
      <c r="R26" s="2836"/>
      <c r="S26" s="645"/>
      <c r="T26" s="645"/>
      <c r="U26" s="645"/>
      <c r="V26" s="645"/>
      <c r="W26" s="645"/>
      <c r="X26" s="645"/>
      <c r="Y26" s="645"/>
      <c r="Z26" s="645"/>
      <c r="AA26" s="645"/>
      <c r="AB26" s="645"/>
      <c r="AC26" s="645"/>
      <c r="AD26" s="645"/>
      <c r="AE26" s="645"/>
      <c r="AF26" s="645"/>
      <c r="AG26" s="647"/>
      <c r="AH26" s="646"/>
    </row>
    <row r="27" spans="1:34" ht="15.6" customHeight="1" x14ac:dyDescent="0.15">
      <c r="A27" s="2837" t="s">
        <v>833</v>
      </c>
      <c r="B27" s="2838"/>
      <c r="C27" s="2838"/>
      <c r="D27" s="2838"/>
      <c r="E27" s="2838"/>
      <c r="F27" s="2838"/>
      <c r="G27" s="2839"/>
      <c r="H27" s="2827" t="s">
        <v>5</v>
      </c>
      <c r="I27" s="2828"/>
      <c r="J27" s="2829"/>
      <c r="K27" s="2830"/>
      <c r="L27" s="2831"/>
      <c r="M27" s="2831"/>
      <c r="N27" s="2831"/>
      <c r="O27" s="2831"/>
      <c r="P27" s="2831"/>
      <c r="Q27" s="2831"/>
      <c r="R27" s="2832"/>
      <c r="S27" s="2846" t="s">
        <v>146</v>
      </c>
      <c r="T27" s="2846"/>
      <c r="U27" s="2823" t="s">
        <v>144</v>
      </c>
      <c r="V27" s="2824"/>
      <c r="W27" s="2824"/>
      <c r="X27" s="2824"/>
      <c r="Y27" s="2825"/>
      <c r="Z27" s="2825"/>
      <c r="AA27" s="627" t="s">
        <v>644</v>
      </c>
      <c r="AB27" s="2825"/>
      <c r="AC27" s="2825"/>
      <c r="AD27" s="628" t="s">
        <v>769</v>
      </c>
      <c r="AE27" s="2824"/>
      <c r="AF27" s="2824"/>
      <c r="AG27" s="2824"/>
      <c r="AH27" s="2826"/>
    </row>
    <row r="28" spans="1:34" ht="15.6" customHeight="1" x14ac:dyDescent="0.15">
      <c r="A28" s="2840"/>
      <c r="B28" s="2841"/>
      <c r="C28" s="2841"/>
      <c r="D28" s="2841"/>
      <c r="E28" s="2841"/>
      <c r="F28" s="2841"/>
      <c r="G28" s="2842"/>
      <c r="H28" s="2827" t="s">
        <v>819</v>
      </c>
      <c r="I28" s="2828"/>
      <c r="J28" s="2829"/>
      <c r="K28" s="2830"/>
      <c r="L28" s="2831"/>
      <c r="M28" s="2831"/>
      <c r="N28" s="2831"/>
      <c r="O28" s="2831"/>
      <c r="P28" s="2831"/>
      <c r="Q28" s="2831"/>
      <c r="R28" s="2832"/>
      <c r="S28" s="2846"/>
      <c r="T28" s="2846"/>
      <c r="U28" s="2799"/>
      <c r="V28" s="2800"/>
      <c r="W28" s="2800"/>
      <c r="X28" s="2800"/>
      <c r="Y28" s="2800"/>
      <c r="Z28" s="2800"/>
      <c r="AA28" s="2800"/>
      <c r="AB28" s="2800"/>
      <c r="AC28" s="2800"/>
      <c r="AD28" s="2800"/>
      <c r="AE28" s="2800"/>
      <c r="AF28" s="2800"/>
      <c r="AG28" s="2800"/>
      <c r="AH28" s="2801"/>
    </row>
    <row r="29" spans="1:34" ht="15.6" customHeight="1" x14ac:dyDescent="0.15">
      <c r="A29" s="2840"/>
      <c r="B29" s="2841"/>
      <c r="C29" s="2841"/>
      <c r="D29" s="2841"/>
      <c r="E29" s="2841"/>
      <c r="F29" s="2841"/>
      <c r="G29" s="2842"/>
      <c r="H29" s="2827" t="s">
        <v>5</v>
      </c>
      <c r="I29" s="2828"/>
      <c r="J29" s="2829"/>
      <c r="K29" s="2830"/>
      <c r="L29" s="2831"/>
      <c r="M29" s="2831"/>
      <c r="N29" s="2831"/>
      <c r="O29" s="2831"/>
      <c r="P29" s="2831"/>
      <c r="Q29" s="2831"/>
      <c r="R29" s="2832"/>
      <c r="S29" s="2846" t="s">
        <v>146</v>
      </c>
      <c r="T29" s="2846"/>
      <c r="U29" s="2823" t="s">
        <v>144</v>
      </c>
      <c r="V29" s="2824"/>
      <c r="W29" s="2824"/>
      <c r="X29" s="2824"/>
      <c r="Y29" s="2825"/>
      <c r="Z29" s="2825"/>
      <c r="AA29" s="627" t="s">
        <v>644</v>
      </c>
      <c r="AB29" s="2825"/>
      <c r="AC29" s="2825"/>
      <c r="AD29" s="628" t="s">
        <v>769</v>
      </c>
      <c r="AE29" s="2824"/>
      <c r="AF29" s="2824"/>
      <c r="AG29" s="2824"/>
      <c r="AH29" s="2826"/>
    </row>
    <row r="30" spans="1:34" ht="15.6" customHeight="1" x14ac:dyDescent="0.15">
      <c r="A30" s="2843"/>
      <c r="B30" s="2844"/>
      <c r="C30" s="2844"/>
      <c r="D30" s="2844"/>
      <c r="E30" s="2844"/>
      <c r="F30" s="2844"/>
      <c r="G30" s="2845"/>
      <c r="H30" s="2827" t="s">
        <v>819</v>
      </c>
      <c r="I30" s="2828"/>
      <c r="J30" s="2829"/>
      <c r="K30" s="2830"/>
      <c r="L30" s="2831"/>
      <c r="M30" s="2831"/>
      <c r="N30" s="2831"/>
      <c r="O30" s="2831"/>
      <c r="P30" s="2831"/>
      <c r="Q30" s="2831"/>
      <c r="R30" s="2832"/>
      <c r="S30" s="2846"/>
      <c r="T30" s="2846"/>
      <c r="U30" s="2799"/>
      <c r="V30" s="2800"/>
      <c r="W30" s="2800"/>
      <c r="X30" s="2800"/>
      <c r="Y30" s="2800"/>
      <c r="Z30" s="2800"/>
      <c r="AA30" s="2800"/>
      <c r="AB30" s="2800"/>
      <c r="AC30" s="2800"/>
      <c r="AD30" s="2800"/>
      <c r="AE30" s="2800"/>
      <c r="AF30" s="2800"/>
      <c r="AG30" s="2800"/>
      <c r="AH30" s="2801"/>
    </row>
    <row r="31" spans="1:34" ht="16.350000000000001" customHeight="1" thickBot="1" x14ac:dyDescent="0.2">
      <c r="A31" s="2802" t="s">
        <v>1</v>
      </c>
      <c r="B31" s="2803"/>
      <c r="C31" s="2803"/>
      <c r="D31" s="2803"/>
      <c r="E31" s="2803"/>
      <c r="F31" s="2803"/>
      <c r="G31" s="2804"/>
      <c r="H31" s="2805" t="s">
        <v>810</v>
      </c>
      <c r="I31" s="2806"/>
      <c r="J31" s="2806"/>
      <c r="K31" s="2806"/>
      <c r="L31" s="2806"/>
      <c r="M31" s="2806"/>
      <c r="N31" s="2806"/>
      <c r="O31" s="2806"/>
      <c r="P31" s="2806"/>
      <c r="Q31" s="2806"/>
      <c r="R31" s="2806"/>
      <c r="S31" s="2806"/>
      <c r="T31" s="2806"/>
      <c r="U31" s="2806"/>
      <c r="V31" s="2806"/>
      <c r="W31" s="2806"/>
      <c r="X31" s="2806"/>
      <c r="Y31" s="2806"/>
      <c r="Z31" s="2806"/>
      <c r="AA31" s="2806"/>
      <c r="AB31" s="2806"/>
      <c r="AC31" s="2806"/>
      <c r="AD31" s="2806"/>
      <c r="AE31" s="2806"/>
      <c r="AF31" s="2806"/>
      <c r="AG31" s="2806"/>
      <c r="AH31" s="2807"/>
    </row>
    <row r="32" spans="1:34" ht="26.1" customHeight="1" x14ac:dyDescent="0.15">
      <c r="A32" s="645"/>
      <c r="B32" s="645"/>
      <c r="C32" s="645"/>
      <c r="D32" s="645"/>
      <c r="E32" s="645"/>
      <c r="F32" s="645"/>
      <c r="G32" s="645"/>
      <c r="H32" s="645"/>
      <c r="I32" s="645"/>
      <c r="J32" s="645"/>
      <c r="K32" s="645"/>
      <c r="L32" s="645"/>
      <c r="M32" s="645"/>
      <c r="N32" s="645"/>
      <c r="O32" s="645"/>
      <c r="P32" s="645"/>
      <c r="Q32" s="645"/>
      <c r="R32" s="645"/>
      <c r="S32" s="645"/>
      <c r="T32" s="645"/>
      <c r="U32" s="645"/>
      <c r="V32" s="645"/>
      <c r="W32" s="645"/>
      <c r="X32" s="645"/>
      <c r="Y32" s="645"/>
      <c r="Z32" s="645"/>
      <c r="AA32" s="645"/>
      <c r="AB32" s="645"/>
      <c r="AC32" s="645"/>
      <c r="AD32" s="645"/>
      <c r="AE32" s="645"/>
      <c r="AF32" s="645"/>
      <c r="AG32" s="645"/>
      <c r="AH32" s="645"/>
    </row>
    <row r="33" spans="1:34" s="643" customFormat="1" ht="15" thickBot="1" x14ac:dyDescent="0.2">
      <c r="A33" s="644" t="s">
        <v>818</v>
      </c>
      <c r="B33" s="644"/>
      <c r="C33" s="644"/>
      <c r="D33" s="644"/>
      <c r="E33" s="644"/>
      <c r="F33" s="644"/>
      <c r="G33" s="644"/>
      <c r="H33" s="644"/>
      <c r="I33" s="644"/>
      <c r="J33" s="644"/>
      <c r="K33" s="644"/>
      <c r="L33" s="644"/>
      <c r="M33" s="644"/>
      <c r="N33" s="644"/>
      <c r="O33" s="644"/>
      <c r="P33" s="644"/>
      <c r="Q33" s="644"/>
      <c r="R33" s="644"/>
      <c r="S33" s="644"/>
      <c r="T33" s="644"/>
      <c r="U33" s="644"/>
      <c r="V33" s="644"/>
      <c r="W33" s="644"/>
      <c r="X33" s="644"/>
      <c r="Y33" s="644"/>
      <c r="Z33" s="644"/>
      <c r="AA33" s="644"/>
      <c r="AB33" s="644"/>
      <c r="AC33" s="644"/>
      <c r="AD33" s="644"/>
      <c r="AE33" s="644"/>
      <c r="AF33" s="644"/>
      <c r="AG33" s="644"/>
      <c r="AH33" s="644"/>
    </row>
    <row r="34" spans="1:34" ht="16.350000000000001" customHeight="1" x14ac:dyDescent="0.15">
      <c r="A34" s="2808" t="s">
        <v>255</v>
      </c>
      <c r="B34" s="2809"/>
      <c r="C34" s="2814" t="s">
        <v>5</v>
      </c>
      <c r="D34" s="2815"/>
      <c r="E34" s="2815"/>
      <c r="F34" s="2815"/>
      <c r="G34" s="2816"/>
      <c r="H34" s="2817"/>
      <c r="I34" s="2818"/>
      <c r="J34" s="2818"/>
      <c r="K34" s="2818"/>
      <c r="L34" s="2818"/>
      <c r="M34" s="2818"/>
      <c r="N34" s="2818"/>
      <c r="O34" s="2818"/>
      <c r="P34" s="2818"/>
      <c r="Q34" s="2818"/>
      <c r="R34" s="2818"/>
      <c r="S34" s="2818"/>
      <c r="T34" s="2818"/>
      <c r="U34" s="2818"/>
      <c r="V34" s="2818"/>
      <c r="W34" s="2818"/>
      <c r="X34" s="2818"/>
      <c r="Y34" s="2818"/>
      <c r="Z34" s="2818"/>
      <c r="AA34" s="2818"/>
      <c r="AB34" s="2818"/>
      <c r="AC34" s="2818"/>
      <c r="AD34" s="2818"/>
      <c r="AE34" s="2818"/>
      <c r="AF34" s="2818"/>
      <c r="AG34" s="2818"/>
      <c r="AH34" s="2819"/>
    </row>
    <row r="35" spans="1:34" ht="27.95" customHeight="1" x14ac:dyDescent="0.15">
      <c r="A35" s="2810"/>
      <c r="B35" s="2811"/>
      <c r="C35" s="2786" t="s">
        <v>768</v>
      </c>
      <c r="D35" s="2786"/>
      <c r="E35" s="2786"/>
      <c r="F35" s="2786"/>
      <c r="G35" s="2786"/>
      <c r="H35" s="2820"/>
      <c r="I35" s="2821"/>
      <c r="J35" s="2821"/>
      <c r="K35" s="2821"/>
      <c r="L35" s="2821"/>
      <c r="M35" s="2821"/>
      <c r="N35" s="2821"/>
      <c r="O35" s="2821"/>
      <c r="P35" s="2821"/>
      <c r="Q35" s="2821"/>
      <c r="R35" s="2821"/>
      <c r="S35" s="2821"/>
      <c r="T35" s="2821"/>
      <c r="U35" s="2821"/>
      <c r="V35" s="2821"/>
      <c r="W35" s="2821"/>
      <c r="X35" s="2821"/>
      <c r="Y35" s="2821"/>
      <c r="Z35" s="2821"/>
      <c r="AA35" s="2821"/>
      <c r="AB35" s="2821"/>
      <c r="AC35" s="2821"/>
      <c r="AD35" s="2821"/>
      <c r="AE35" s="2821"/>
      <c r="AF35" s="2821"/>
      <c r="AG35" s="2821"/>
      <c r="AH35" s="2822"/>
    </row>
    <row r="36" spans="1:34" ht="15.75" customHeight="1" x14ac:dyDescent="0.15">
      <c r="A36" s="2810"/>
      <c r="B36" s="2811"/>
      <c r="C36" s="2786" t="s">
        <v>17</v>
      </c>
      <c r="D36" s="2786"/>
      <c r="E36" s="2786"/>
      <c r="F36" s="2786"/>
      <c r="G36" s="2786"/>
      <c r="H36" s="2823" t="s">
        <v>144</v>
      </c>
      <c r="I36" s="2824"/>
      <c r="J36" s="2824"/>
      <c r="K36" s="2824"/>
      <c r="L36" s="2825"/>
      <c r="M36" s="2825"/>
      <c r="N36" s="627" t="s">
        <v>644</v>
      </c>
      <c r="O36" s="2825"/>
      <c r="P36" s="2825"/>
      <c r="Q36" s="628" t="s">
        <v>769</v>
      </c>
      <c r="R36" s="2824"/>
      <c r="S36" s="2824"/>
      <c r="T36" s="2824"/>
      <c r="U36" s="2824"/>
      <c r="V36" s="2824"/>
      <c r="W36" s="2824"/>
      <c r="X36" s="2824"/>
      <c r="Y36" s="2824"/>
      <c r="Z36" s="2824"/>
      <c r="AA36" s="2824"/>
      <c r="AB36" s="2824"/>
      <c r="AC36" s="2824"/>
      <c r="AD36" s="2824"/>
      <c r="AE36" s="2824"/>
      <c r="AF36" s="2824"/>
      <c r="AG36" s="2824"/>
      <c r="AH36" s="2826"/>
    </row>
    <row r="37" spans="1:34" ht="15.75" customHeight="1" x14ac:dyDescent="0.15">
      <c r="A37" s="2810"/>
      <c r="B37" s="2811"/>
      <c r="C37" s="2786"/>
      <c r="D37" s="2786"/>
      <c r="E37" s="2786"/>
      <c r="F37" s="2786"/>
      <c r="G37" s="2786"/>
      <c r="H37" s="2913" t="s">
        <v>828</v>
      </c>
      <c r="I37" s="1888"/>
      <c r="J37" s="1888"/>
      <c r="K37" s="1888"/>
      <c r="L37" s="1888"/>
      <c r="M37" s="1888"/>
      <c r="N37" s="1888"/>
      <c r="O37" s="1888"/>
      <c r="P37" s="1888"/>
      <c r="Q37" s="1888"/>
      <c r="R37" s="1888"/>
      <c r="S37" s="1888"/>
      <c r="T37" s="1888"/>
      <c r="U37" s="1888"/>
      <c r="V37" s="1888"/>
      <c r="W37" s="1888"/>
      <c r="X37" s="1888"/>
      <c r="Y37" s="1888"/>
      <c r="Z37" s="1888"/>
      <c r="AA37" s="1888"/>
      <c r="AB37" s="1888"/>
      <c r="AC37" s="1888"/>
      <c r="AD37" s="1888"/>
      <c r="AE37" s="1888"/>
      <c r="AF37" s="1888"/>
      <c r="AG37" s="1888"/>
      <c r="AH37" s="1889"/>
    </row>
    <row r="38" spans="1:34" ht="15.75" customHeight="1" x14ac:dyDescent="0.15">
      <c r="A38" s="2810"/>
      <c r="B38" s="2811"/>
      <c r="C38" s="2786"/>
      <c r="D38" s="2786"/>
      <c r="E38" s="2786"/>
      <c r="F38" s="2786"/>
      <c r="G38" s="2786"/>
      <c r="H38" s="2913"/>
      <c r="I38" s="1888"/>
      <c r="J38" s="1888"/>
      <c r="K38" s="1888"/>
      <c r="L38" s="1888"/>
      <c r="M38" s="1888"/>
      <c r="N38" s="1888"/>
      <c r="O38" s="1888"/>
      <c r="P38" s="1888"/>
      <c r="Q38" s="1888"/>
      <c r="R38" s="1888"/>
      <c r="S38" s="1888"/>
      <c r="T38" s="1888"/>
      <c r="U38" s="1888"/>
      <c r="V38" s="1888"/>
      <c r="W38" s="1888"/>
      <c r="X38" s="1888"/>
      <c r="Y38" s="1888"/>
      <c r="Z38" s="1888"/>
      <c r="AA38" s="1888"/>
      <c r="AB38" s="1888"/>
      <c r="AC38" s="1888"/>
      <c r="AD38" s="1888"/>
      <c r="AE38" s="1888"/>
      <c r="AF38" s="1888"/>
      <c r="AG38" s="1888"/>
      <c r="AH38" s="1889"/>
    </row>
    <row r="39" spans="1:34" ht="18.95" customHeight="1" x14ac:dyDescent="0.15">
      <c r="A39" s="2810"/>
      <c r="B39" s="2811"/>
      <c r="C39" s="2786"/>
      <c r="D39" s="2786"/>
      <c r="E39" s="2786"/>
      <c r="F39" s="2786"/>
      <c r="G39" s="2786"/>
      <c r="H39" s="2915"/>
      <c r="I39" s="2916"/>
      <c r="J39" s="2916"/>
      <c r="K39" s="2916"/>
      <c r="L39" s="2916"/>
      <c r="M39" s="2916"/>
      <c r="N39" s="2916"/>
      <c r="O39" s="2916"/>
      <c r="P39" s="2916"/>
      <c r="Q39" s="2916"/>
      <c r="R39" s="2916"/>
      <c r="S39" s="2916"/>
      <c r="T39" s="2916"/>
      <c r="U39" s="2916"/>
      <c r="V39" s="2916"/>
      <c r="W39" s="2916"/>
      <c r="X39" s="2916"/>
      <c r="Y39" s="2916"/>
      <c r="Z39" s="2916"/>
      <c r="AA39" s="2916"/>
      <c r="AB39" s="2916"/>
      <c r="AC39" s="2916"/>
      <c r="AD39" s="2916"/>
      <c r="AE39" s="2916"/>
      <c r="AF39" s="2916"/>
      <c r="AG39" s="2916"/>
      <c r="AH39" s="2917"/>
    </row>
    <row r="40" spans="1:34" ht="16.350000000000001" customHeight="1" x14ac:dyDescent="0.15">
      <c r="A40" s="2810"/>
      <c r="B40" s="2811"/>
      <c r="C40" s="2786" t="s">
        <v>772</v>
      </c>
      <c r="D40" s="2786"/>
      <c r="E40" s="2786"/>
      <c r="F40" s="2786"/>
      <c r="G40" s="2786"/>
      <c r="H40" s="2788" t="s">
        <v>260</v>
      </c>
      <c r="I40" s="2789"/>
      <c r="J40" s="2790"/>
      <c r="K40" s="2791"/>
      <c r="L40" s="2792"/>
      <c r="M40" s="2792"/>
      <c r="N40" s="2792"/>
      <c r="O40" s="2792"/>
      <c r="P40" s="2792"/>
      <c r="Q40" s="630" t="s">
        <v>817</v>
      </c>
      <c r="R40" s="630"/>
      <c r="S40" s="2792"/>
      <c r="T40" s="2792"/>
      <c r="U40" s="2793"/>
      <c r="V40" s="2788" t="s">
        <v>774</v>
      </c>
      <c r="W40" s="2789"/>
      <c r="X40" s="2790"/>
      <c r="Y40" s="2791"/>
      <c r="Z40" s="2792"/>
      <c r="AA40" s="2792"/>
      <c r="AB40" s="2792"/>
      <c r="AC40" s="2792"/>
      <c r="AD40" s="2792"/>
      <c r="AE40" s="2792"/>
      <c r="AF40" s="2792"/>
      <c r="AG40" s="2792"/>
      <c r="AH40" s="2794"/>
    </row>
    <row r="41" spans="1:34" ht="16.350000000000001" customHeight="1" thickBot="1" x14ac:dyDescent="0.2">
      <c r="A41" s="2812"/>
      <c r="B41" s="2813"/>
      <c r="C41" s="2787"/>
      <c r="D41" s="2787"/>
      <c r="E41" s="2787"/>
      <c r="F41" s="2787"/>
      <c r="G41" s="2787"/>
      <c r="H41" s="2795" t="s">
        <v>262</v>
      </c>
      <c r="I41" s="2795"/>
      <c r="J41" s="2795"/>
      <c r="K41" s="2796"/>
      <c r="L41" s="2797"/>
      <c r="M41" s="2797"/>
      <c r="N41" s="2797"/>
      <c r="O41" s="2797"/>
      <c r="P41" s="2797"/>
      <c r="Q41" s="2797"/>
      <c r="R41" s="2797"/>
      <c r="S41" s="2797"/>
      <c r="T41" s="2797"/>
      <c r="U41" s="2797"/>
      <c r="V41" s="2797"/>
      <c r="W41" s="2797"/>
      <c r="X41" s="2797"/>
      <c r="Y41" s="2797"/>
      <c r="Z41" s="2797"/>
      <c r="AA41" s="2797"/>
      <c r="AB41" s="2797"/>
      <c r="AC41" s="2797"/>
      <c r="AD41" s="2797"/>
      <c r="AE41" s="2797"/>
      <c r="AF41" s="2797"/>
      <c r="AG41" s="2797"/>
      <c r="AH41" s="2798"/>
    </row>
    <row r="42" spans="1:34" ht="14.45" customHeight="1" x14ac:dyDescent="0.15"/>
    <row r="43" spans="1:34" ht="82.5" customHeight="1" x14ac:dyDescent="0.15">
      <c r="A43" s="2784" t="s">
        <v>15</v>
      </c>
      <c r="B43" s="2784"/>
      <c r="C43" s="642" t="s">
        <v>816</v>
      </c>
      <c r="D43" s="2785" t="s">
        <v>815</v>
      </c>
      <c r="E43" s="2785"/>
      <c r="F43" s="2785"/>
      <c r="G43" s="2785"/>
      <c r="H43" s="2785"/>
      <c r="I43" s="2785"/>
      <c r="J43" s="2785"/>
      <c r="K43" s="2785"/>
      <c r="L43" s="2785"/>
      <c r="M43" s="2785"/>
      <c r="N43" s="2785"/>
      <c r="O43" s="2785"/>
      <c r="P43" s="2785"/>
      <c r="Q43" s="2785"/>
      <c r="R43" s="2785"/>
      <c r="S43" s="2785"/>
      <c r="T43" s="2785"/>
      <c r="U43" s="2785"/>
      <c r="V43" s="2785"/>
      <c r="W43" s="2785"/>
      <c r="X43" s="2785"/>
      <c r="Y43" s="2785"/>
      <c r="Z43" s="2785"/>
      <c r="AA43" s="2785"/>
      <c r="AB43" s="2785"/>
      <c r="AC43" s="2785"/>
      <c r="AD43" s="2785"/>
      <c r="AE43" s="2785"/>
      <c r="AF43" s="2785"/>
      <c r="AG43" s="2785"/>
      <c r="AH43" s="2785"/>
    </row>
    <row r="44" spans="1:34" ht="14.25" x14ac:dyDescent="0.15">
      <c r="A44" s="654" t="s">
        <v>834</v>
      </c>
      <c r="B44" s="655"/>
      <c r="C44" s="655"/>
      <c r="D44" s="655"/>
      <c r="E44" s="655"/>
      <c r="F44" s="655"/>
      <c r="G44" s="655"/>
      <c r="H44" s="655"/>
      <c r="I44" s="655"/>
      <c r="J44" s="655"/>
      <c r="K44" s="655"/>
      <c r="L44" s="655"/>
      <c r="M44" s="655"/>
      <c r="N44" s="655"/>
      <c r="O44" s="655"/>
      <c r="P44" s="655"/>
      <c r="Q44" s="655"/>
      <c r="R44" s="655"/>
      <c r="S44" s="655"/>
      <c r="T44" s="655"/>
      <c r="U44" s="655"/>
      <c r="V44" s="655"/>
      <c r="W44" s="655"/>
      <c r="X44" s="655"/>
      <c r="Y44" s="655"/>
      <c r="Z44" s="655"/>
      <c r="AA44" s="655"/>
      <c r="AB44" s="655"/>
      <c r="AC44" s="655"/>
      <c r="AD44" s="655"/>
      <c r="AE44" s="655"/>
      <c r="AF44" s="655"/>
      <c r="AG44" s="655"/>
      <c r="AH44" s="655"/>
    </row>
    <row r="45" spans="1:34" ht="15" thickBot="1" x14ac:dyDescent="0.2">
      <c r="A45" s="656" t="s">
        <v>835</v>
      </c>
      <c r="B45" s="655"/>
      <c r="C45" s="655"/>
      <c r="D45" s="655"/>
      <c r="E45" s="655"/>
      <c r="F45" s="655"/>
      <c r="G45" s="655"/>
      <c r="H45" s="655"/>
      <c r="I45" s="655"/>
      <c r="J45" s="655"/>
      <c r="K45" s="655"/>
      <c r="L45" s="655"/>
      <c r="M45" s="655"/>
      <c r="N45" s="655"/>
      <c r="O45" s="655"/>
      <c r="P45" s="655"/>
      <c r="Q45" s="655"/>
      <c r="R45" s="655"/>
      <c r="S45" s="655"/>
      <c r="T45" s="655"/>
      <c r="U45" s="655"/>
      <c r="V45" s="655"/>
      <c r="W45" s="655"/>
      <c r="X45" s="655"/>
      <c r="Y45" s="655"/>
      <c r="Z45" s="655"/>
      <c r="AA45" s="655"/>
      <c r="AB45" s="655"/>
      <c r="AC45" s="655"/>
      <c r="AD45" s="655"/>
      <c r="AE45" s="655"/>
      <c r="AF45" s="655"/>
      <c r="AG45" s="655"/>
      <c r="AH45" s="655"/>
    </row>
    <row r="46" spans="1:34" x14ac:dyDescent="0.15">
      <c r="A46" s="2895" t="s">
        <v>833</v>
      </c>
      <c r="B46" s="2896"/>
      <c r="C46" s="2896"/>
      <c r="D46" s="2896"/>
      <c r="E46" s="2896"/>
      <c r="F46" s="2896"/>
      <c r="G46" s="2897"/>
      <c r="H46" s="2904" t="s">
        <v>5</v>
      </c>
      <c r="I46" s="2905"/>
      <c r="J46" s="2906"/>
      <c r="K46" s="2907"/>
      <c r="L46" s="2908"/>
      <c r="M46" s="2908"/>
      <c r="N46" s="2908"/>
      <c r="O46" s="2908"/>
      <c r="P46" s="2908"/>
      <c r="Q46" s="2908"/>
      <c r="R46" s="2909"/>
      <c r="S46" s="2910" t="s">
        <v>146</v>
      </c>
      <c r="T46" s="2910"/>
      <c r="U46" s="2912" t="s">
        <v>144</v>
      </c>
      <c r="V46" s="2878"/>
      <c r="W46" s="2878"/>
      <c r="X46" s="2878"/>
      <c r="Y46" s="2877"/>
      <c r="Z46" s="2877"/>
      <c r="AA46" s="657" t="s">
        <v>644</v>
      </c>
      <c r="AB46" s="2877"/>
      <c r="AC46" s="2877"/>
      <c r="AD46" s="658" t="s">
        <v>769</v>
      </c>
      <c r="AE46" s="2878"/>
      <c r="AF46" s="2878"/>
      <c r="AG46" s="2878"/>
      <c r="AH46" s="2879"/>
    </row>
    <row r="47" spans="1:34" x14ac:dyDescent="0.15">
      <c r="A47" s="2898"/>
      <c r="B47" s="2899"/>
      <c r="C47" s="2899"/>
      <c r="D47" s="2899"/>
      <c r="E47" s="2899"/>
      <c r="F47" s="2899"/>
      <c r="G47" s="2900"/>
      <c r="H47" s="2880" t="s">
        <v>819</v>
      </c>
      <c r="I47" s="2881"/>
      <c r="J47" s="2882"/>
      <c r="K47" s="2883"/>
      <c r="L47" s="2884"/>
      <c r="M47" s="2884"/>
      <c r="N47" s="2884"/>
      <c r="O47" s="2884"/>
      <c r="P47" s="2884"/>
      <c r="Q47" s="2884"/>
      <c r="R47" s="2885"/>
      <c r="S47" s="2911"/>
      <c r="T47" s="2911"/>
      <c r="U47" s="2886"/>
      <c r="V47" s="2887"/>
      <c r="W47" s="2887"/>
      <c r="X47" s="2887"/>
      <c r="Y47" s="2887"/>
      <c r="Z47" s="2887"/>
      <c r="AA47" s="2887"/>
      <c r="AB47" s="2887"/>
      <c r="AC47" s="2887"/>
      <c r="AD47" s="2887"/>
      <c r="AE47" s="2887"/>
      <c r="AF47" s="2887"/>
      <c r="AG47" s="2887"/>
      <c r="AH47" s="2888"/>
    </row>
    <row r="48" spans="1:34" x14ac:dyDescent="0.15">
      <c r="A48" s="2898"/>
      <c r="B48" s="2899"/>
      <c r="C48" s="2899"/>
      <c r="D48" s="2899"/>
      <c r="E48" s="2899"/>
      <c r="F48" s="2899"/>
      <c r="G48" s="2900"/>
      <c r="H48" s="2880" t="s">
        <v>5</v>
      </c>
      <c r="I48" s="2881"/>
      <c r="J48" s="2882"/>
      <c r="K48" s="2883"/>
      <c r="L48" s="2884"/>
      <c r="M48" s="2884"/>
      <c r="N48" s="2884"/>
      <c r="O48" s="2884"/>
      <c r="P48" s="2884"/>
      <c r="Q48" s="2884"/>
      <c r="R48" s="2885"/>
      <c r="S48" s="2911" t="s">
        <v>146</v>
      </c>
      <c r="T48" s="2911"/>
      <c r="U48" s="2942" t="s">
        <v>144</v>
      </c>
      <c r="V48" s="2940"/>
      <c r="W48" s="2940"/>
      <c r="X48" s="2940"/>
      <c r="Y48" s="2943"/>
      <c r="Z48" s="2943"/>
      <c r="AA48" s="659" t="s">
        <v>644</v>
      </c>
      <c r="AB48" s="2943"/>
      <c r="AC48" s="2943"/>
      <c r="AD48" s="660" t="s">
        <v>769</v>
      </c>
      <c r="AE48" s="2940"/>
      <c r="AF48" s="2940"/>
      <c r="AG48" s="2940"/>
      <c r="AH48" s="2941"/>
    </row>
    <row r="49" spans="1:34" x14ac:dyDescent="0.15">
      <c r="A49" s="2898"/>
      <c r="B49" s="2899"/>
      <c r="C49" s="2899"/>
      <c r="D49" s="2899"/>
      <c r="E49" s="2899"/>
      <c r="F49" s="2899"/>
      <c r="G49" s="2900"/>
      <c r="H49" s="2880" t="s">
        <v>819</v>
      </c>
      <c r="I49" s="2881"/>
      <c r="J49" s="2882"/>
      <c r="K49" s="2883"/>
      <c r="L49" s="2884"/>
      <c r="M49" s="2884"/>
      <c r="N49" s="2884"/>
      <c r="O49" s="2884"/>
      <c r="P49" s="2884"/>
      <c r="Q49" s="2884"/>
      <c r="R49" s="2885"/>
      <c r="S49" s="2911"/>
      <c r="T49" s="2911"/>
      <c r="U49" s="2886"/>
      <c r="V49" s="2887"/>
      <c r="W49" s="2887"/>
      <c r="X49" s="2887"/>
      <c r="Y49" s="2887"/>
      <c r="Z49" s="2887"/>
      <c r="AA49" s="2887"/>
      <c r="AB49" s="2887"/>
      <c r="AC49" s="2887"/>
      <c r="AD49" s="2887"/>
      <c r="AE49" s="2887"/>
      <c r="AF49" s="2887"/>
      <c r="AG49" s="2887"/>
      <c r="AH49" s="2888"/>
    </row>
    <row r="50" spans="1:34" x14ac:dyDescent="0.15">
      <c r="A50" s="2898"/>
      <c r="B50" s="2899"/>
      <c r="C50" s="2899"/>
      <c r="D50" s="2899"/>
      <c r="E50" s="2899"/>
      <c r="F50" s="2899"/>
      <c r="G50" s="2900"/>
      <c r="H50" s="2880" t="s">
        <v>5</v>
      </c>
      <c r="I50" s="2881"/>
      <c r="J50" s="2882"/>
      <c r="K50" s="2883"/>
      <c r="L50" s="2884"/>
      <c r="M50" s="2884"/>
      <c r="N50" s="2884"/>
      <c r="O50" s="2884"/>
      <c r="P50" s="2884"/>
      <c r="Q50" s="2884"/>
      <c r="R50" s="2885"/>
      <c r="S50" s="2911" t="s">
        <v>146</v>
      </c>
      <c r="T50" s="2911"/>
      <c r="U50" s="2942" t="s">
        <v>144</v>
      </c>
      <c r="V50" s="2940"/>
      <c r="W50" s="2940"/>
      <c r="X50" s="2940"/>
      <c r="Y50" s="2943"/>
      <c r="Z50" s="2943"/>
      <c r="AA50" s="659" t="s">
        <v>644</v>
      </c>
      <c r="AB50" s="2943"/>
      <c r="AC50" s="2943"/>
      <c r="AD50" s="660" t="s">
        <v>769</v>
      </c>
      <c r="AE50" s="2940"/>
      <c r="AF50" s="2940"/>
      <c r="AG50" s="2940"/>
      <c r="AH50" s="2941"/>
    </row>
    <row r="51" spans="1:34" x14ac:dyDescent="0.15">
      <c r="A51" s="2898"/>
      <c r="B51" s="2899"/>
      <c r="C51" s="2899"/>
      <c r="D51" s="2899"/>
      <c r="E51" s="2899"/>
      <c r="F51" s="2899"/>
      <c r="G51" s="2900"/>
      <c r="H51" s="2880" t="s">
        <v>819</v>
      </c>
      <c r="I51" s="2881"/>
      <c r="J51" s="2882"/>
      <c r="K51" s="2883"/>
      <c r="L51" s="2884"/>
      <c r="M51" s="2884"/>
      <c r="N51" s="2884"/>
      <c r="O51" s="2884"/>
      <c r="P51" s="2884"/>
      <c r="Q51" s="2884"/>
      <c r="R51" s="2885"/>
      <c r="S51" s="2911"/>
      <c r="T51" s="2911"/>
      <c r="U51" s="2886"/>
      <c r="V51" s="2887"/>
      <c r="W51" s="2887"/>
      <c r="X51" s="2887"/>
      <c r="Y51" s="2887"/>
      <c r="Z51" s="2887"/>
      <c r="AA51" s="2887"/>
      <c r="AB51" s="2887"/>
      <c r="AC51" s="2887"/>
      <c r="AD51" s="2887"/>
      <c r="AE51" s="2887"/>
      <c r="AF51" s="2887"/>
      <c r="AG51" s="2887"/>
      <c r="AH51" s="2888"/>
    </row>
    <row r="52" spans="1:34" x14ac:dyDescent="0.15">
      <c r="A52" s="2898"/>
      <c r="B52" s="2899"/>
      <c r="C52" s="2899"/>
      <c r="D52" s="2899"/>
      <c r="E52" s="2899"/>
      <c r="F52" s="2899"/>
      <c r="G52" s="2900"/>
      <c r="H52" s="2880" t="s">
        <v>5</v>
      </c>
      <c r="I52" s="2881"/>
      <c r="J52" s="2882"/>
      <c r="K52" s="2883"/>
      <c r="L52" s="2884"/>
      <c r="M52" s="2884"/>
      <c r="N52" s="2884"/>
      <c r="O52" s="2884"/>
      <c r="P52" s="2884"/>
      <c r="Q52" s="2884"/>
      <c r="R52" s="2885"/>
      <c r="S52" s="2911" t="s">
        <v>146</v>
      </c>
      <c r="T52" s="2911"/>
      <c r="U52" s="2942" t="s">
        <v>144</v>
      </c>
      <c r="V52" s="2940"/>
      <c r="W52" s="2940"/>
      <c r="X52" s="2940"/>
      <c r="Y52" s="2943"/>
      <c r="Z52" s="2943"/>
      <c r="AA52" s="659" t="s">
        <v>644</v>
      </c>
      <c r="AB52" s="2943"/>
      <c r="AC52" s="2943"/>
      <c r="AD52" s="660" t="s">
        <v>769</v>
      </c>
      <c r="AE52" s="2940"/>
      <c r="AF52" s="2940"/>
      <c r="AG52" s="2940"/>
      <c r="AH52" s="2941"/>
    </row>
    <row r="53" spans="1:34" ht="12.75" thickBot="1" x14ac:dyDescent="0.2">
      <c r="A53" s="2901"/>
      <c r="B53" s="2902"/>
      <c r="C53" s="2902"/>
      <c r="D53" s="2902"/>
      <c r="E53" s="2902"/>
      <c r="F53" s="2902"/>
      <c r="G53" s="2903"/>
      <c r="H53" s="2945" t="s">
        <v>819</v>
      </c>
      <c r="I53" s="2946"/>
      <c r="J53" s="2947"/>
      <c r="K53" s="2948"/>
      <c r="L53" s="2949"/>
      <c r="M53" s="2949"/>
      <c r="N53" s="2949"/>
      <c r="O53" s="2949"/>
      <c r="P53" s="2949"/>
      <c r="Q53" s="2949"/>
      <c r="R53" s="2950"/>
      <c r="S53" s="2944"/>
      <c r="T53" s="2944"/>
      <c r="U53" s="2951"/>
      <c r="V53" s="2952"/>
      <c r="W53" s="2952"/>
      <c r="X53" s="2952"/>
      <c r="Y53" s="2952"/>
      <c r="Z53" s="2952"/>
      <c r="AA53" s="2952"/>
      <c r="AB53" s="2952"/>
      <c r="AC53" s="2952"/>
      <c r="AD53" s="2952"/>
      <c r="AE53" s="2952"/>
      <c r="AF53" s="2952"/>
      <c r="AG53" s="2952"/>
      <c r="AH53" s="2953"/>
    </row>
    <row r="54" spans="1:34" x14ac:dyDescent="0.15">
      <c r="A54" s="661"/>
      <c r="B54" s="661"/>
      <c r="C54" s="661"/>
      <c r="D54" s="661"/>
      <c r="E54" s="661"/>
      <c r="F54" s="661"/>
      <c r="G54" s="661"/>
      <c r="H54" s="661"/>
      <c r="I54" s="661"/>
      <c r="J54" s="661"/>
      <c r="K54" s="661"/>
      <c r="L54" s="661"/>
      <c r="M54" s="661"/>
      <c r="N54" s="661"/>
      <c r="O54" s="661"/>
      <c r="P54" s="661"/>
      <c r="Q54" s="661"/>
      <c r="R54" s="661"/>
      <c r="S54" s="661"/>
      <c r="T54" s="661"/>
      <c r="U54" s="661"/>
      <c r="V54" s="661"/>
      <c r="W54" s="661"/>
      <c r="X54" s="661"/>
      <c r="Y54" s="661"/>
      <c r="Z54" s="661"/>
      <c r="AA54" s="661"/>
      <c r="AB54" s="661"/>
      <c r="AC54" s="661"/>
      <c r="AD54" s="661"/>
      <c r="AE54" s="661"/>
      <c r="AF54" s="661"/>
      <c r="AG54" s="661"/>
      <c r="AH54" s="661"/>
    </row>
    <row r="55" spans="1:34" ht="14.25" x14ac:dyDescent="0.15">
      <c r="A55" s="662" t="s">
        <v>818</v>
      </c>
      <c r="B55" s="662"/>
      <c r="C55" s="662"/>
      <c r="D55" s="662"/>
      <c r="E55" s="662"/>
      <c r="F55" s="662"/>
      <c r="G55" s="662"/>
      <c r="H55" s="662"/>
      <c r="I55" s="662"/>
      <c r="J55" s="662"/>
      <c r="K55" s="662"/>
      <c r="L55" s="662"/>
      <c r="M55" s="662"/>
      <c r="N55" s="662"/>
      <c r="O55" s="662"/>
      <c r="P55" s="662"/>
      <c r="Q55" s="662"/>
      <c r="R55" s="662"/>
      <c r="S55" s="662"/>
      <c r="T55" s="662"/>
      <c r="U55" s="662"/>
      <c r="V55" s="662"/>
      <c r="W55" s="662"/>
      <c r="X55" s="662"/>
      <c r="Y55" s="662"/>
      <c r="Z55" s="662"/>
      <c r="AA55" s="662"/>
      <c r="AB55" s="662"/>
      <c r="AC55" s="662"/>
      <c r="AD55" s="662"/>
      <c r="AE55" s="662"/>
      <c r="AF55" s="662"/>
      <c r="AG55" s="662"/>
      <c r="AH55" s="662"/>
    </row>
    <row r="56" spans="1:34" ht="15" thickBot="1" x14ac:dyDescent="0.2">
      <c r="A56" s="663" t="s">
        <v>836</v>
      </c>
      <c r="B56" s="662"/>
      <c r="C56" s="662"/>
      <c r="D56" s="662"/>
      <c r="E56" s="662"/>
      <c r="F56" s="662"/>
      <c r="G56" s="662"/>
      <c r="H56" s="662"/>
      <c r="I56" s="662"/>
      <c r="J56" s="662"/>
      <c r="K56" s="662"/>
      <c r="L56" s="662"/>
      <c r="M56" s="662"/>
      <c r="N56" s="662"/>
      <c r="O56" s="662"/>
      <c r="P56" s="662"/>
      <c r="Q56" s="662"/>
      <c r="R56" s="662"/>
      <c r="S56" s="662"/>
      <c r="T56" s="662"/>
      <c r="U56" s="662"/>
      <c r="V56" s="662"/>
      <c r="W56" s="662"/>
      <c r="X56" s="662"/>
      <c r="Y56" s="662"/>
      <c r="Z56" s="662"/>
      <c r="AA56" s="662"/>
      <c r="AB56" s="662"/>
      <c r="AC56" s="662"/>
      <c r="AD56" s="662"/>
      <c r="AE56" s="662"/>
      <c r="AF56" s="662"/>
      <c r="AG56" s="662"/>
      <c r="AH56" s="662"/>
    </row>
    <row r="57" spans="1:34" x14ac:dyDescent="0.15">
      <c r="A57" s="2954" t="s">
        <v>255</v>
      </c>
      <c r="B57" s="2955"/>
      <c r="C57" s="2904" t="s">
        <v>5</v>
      </c>
      <c r="D57" s="2905"/>
      <c r="E57" s="2905"/>
      <c r="F57" s="2905"/>
      <c r="G57" s="2906"/>
      <c r="H57" s="2960"/>
      <c r="I57" s="2961"/>
      <c r="J57" s="2961"/>
      <c r="K57" s="2961"/>
      <c r="L57" s="2961"/>
      <c r="M57" s="2961"/>
      <c r="N57" s="2961"/>
      <c r="O57" s="2961"/>
      <c r="P57" s="2961"/>
      <c r="Q57" s="2961"/>
      <c r="R57" s="2961"/>
      <c r="S57" s="2961"/>
      <c r="T57" s="2961"/>
      <c r="U57" s="2961"/>
      <c r="V57" s="2961"/>
      <c r="W57" s="2961"/>
      <c r="X57" s="2961"/>
      <c r="Y57" s="2961"/>
      <c r="Z57" s="2961"/>
      <c r="AA57" s="2961"/>
      <c r="AB57" s="2961"/>
      <c r="AC57" s="2961"/>
      <c r="AD57" s="2961"/>
      <c r="AE57" s="2961"/>
      <c r="AF57" s="2961"/>
      <c r="AG57" s="2961"/>
      <c r="AH57" s="2962"/>
    </row>
    <row r="58" spans="1:34" x14ac:dyDescent="0.15">
      <c r="A58" s="2956"/>
      <c r="B58" s="2957"/>
      <c r="C58" s="2963" t="s">
        <v>768</v>
      </c>
      <c r="D58" s="2963"/>
      <c r="E58" s="2963"/>
      <c r="F58" s="2963"/>
      <c r="G58" s="2963"/>
      <c r="H58" s="2964"/>
      <c r="I58" s="2964"/>
      <c r="J58" s="2964"/>
      <c r="K58" s="2964"/>
      <c r="L58" s="2964"/>
      <c r="M58" s="2964"/>
      <c r="N58" s="2964"/>
      <c r="O58" s="2964"/>
      <c r="P58" s="2964"/>
      <c r="Q58" s="2964"/>
      <c r="R58" s="2964"/>
      <c r="S58" s="2964"/>
      <c r="T58" s="2964"/>
      <c r="U58" s="2964"/>
      <c r="V58" s="2964"/>
      <c r="W58" s="2964"/>
      <c r="X58" s="2964"/>
      <c r="Y58" s="2964"/>
      <c r="Z58" s="2964"/>
      <c r="AA58" s="2964"/>
      <c r="AB58" s="2964"/>
      <c r="AC58" s="2964"/>
      <c r="AD58" s="2964"/>
      <c r="AE58" s="2964"/>
      <c r="AF58" s="2964"/>
      <c r="AG58" s="2964"/>
      <c r="AH58" s="2965"/>
    </row>
    <row r="59" spans="1:34" x14ac:dyDescent="0.15">
      <c r="A59" s="2956"/>
      <c r="B59" s="2957"/>
      <c r="C59" s="2963" t="s">
        <v>17</v>
      </c>
      <c r="D59" s="2963"/>
      <c r="E59" s="2963"/>
      <c r="F59" s="2963"/>
      <c r="G59" s="2963"/>
      <c r="H59" s="2942" t="s">
        <v>144</v>
      </c>
      <c r="I59" s="2940"/>
      <c r="J59" s="2940"/>
      <c r="K59" s="2940"/>
      <c r="L59" s="2943"/>
      <c r="M59" s="2943"/>
      <c r="N59" s="659" t="s">
        <v>644</v>
      </c>
      <c r="O59" s="2943"/>
      <c r="P59" s="2943"/>
      <c r="Q59" s="660" t="s">
        <v>769</v>
      </c>
      <c r="R59" s="2940"/>
      <c r="S59" s="2940"/>
      <c r="T59" s="2940"/>
      <c r="U59" s="2940"/>
      <c r="V59" s="2940"/>
      <c r="W59" s="2940"/>
      <c r="X59" s="2940"/>
      <c r="Y59" s="2940"/>
      <c r="Z59" s="2940"/>
      <c r="AA59" s="2940"/>
      <c r="AB59" s="2940"/>
      <c r="AC59" s="2940"/>
      <c r="AD59" s="2940"/>
      <c r="AE59" s="2940"/>
      <c r="AF59" s="2940"/>
      <c r="AG59" s="2940"/>
      <c r="AH59" s="2941"/>
    </row>
    <row r="60" spans="1:34" x14ac:dyDescent="0.15">
      <c r="A60" s="2956"/>
      <c r="B60" s="2957"/>
      <c r="C60" s="2963"/>
      <c r="D60" s="2963"/>
      <c r="E60" s="2963"/>
      <c r="F60" s="2963"/>
      <c r="G60" s="2963"/>
      <c r="H60" s="2980"/>
      <c r="I60" s="2981"/>
      <c r="J60" s="2981"/>
      <c r="K60" s="2981"/>
      <c r="L60" s="664" t="s">
        <v>58</v>
      </c>
      <c r="M60" s="664" t="s">
        <v>770</v>
      </c>
      <c r="N60" s="2981"/>
      <c r="O60" s="2981"/>
      <c r="P60" s="2981"/>
      <c r="Q60" s="2981"/>
      <c r="R60" s="2981"/>
      <c r="S60" s="2981"/>
      <c r="T60" s="2981"/>
      <c r="U60" s="2981"/>
      <c r="V60" s="664" t="s">
        <v>61</v>
      </c>
      <c r="W60" s="664" t="s">
        <v>63</v>
      </c>
      <c r="X60" s="2981"/>
      <c r="Y60" s="2981"/>
      <c r="Z60" s="2981"/>
      <c r="AA60" s="2981"/>
      <c r="AB60" s="2981"/>
      <c r="AC60" s="2981"/>
      <c r="AD60" s="2981"/>
      <c r="AE60" s="2981"/>
      <c r="AF60" s="2981"/>
      <c r="AG60" s="2981"/>
      <c r="AH60" s="2982"/>
    </row>
    <row r="61" spans="1:34" x14ac:dyDescent="0.15">
      <c r="A61" s="2956"/>
      <c r="B61" s="2957"/>
      <c r="C61" s="2963"/>
      <c r="D61" s="2963"/>
      <c r="E61" s="2963"/>
      <c r="F61" s="2963"/>
      <c r="G61" s="2963"/>
      <c r="H61" s="2980"/>
      <c r="I61" s="2981"/>
      <c r="J61" s="2981"/>
      <c r="K61" s="2981"/>
      <c r="L61" s="664" t="s">
        <v>62</v>
      </c>
      <c r="M61" s="664" t="s">
        <v>3</v>
      </c>
      <c r="N61" s="2981"/>
      <c r="O61" s="2981"/>
      <c r="P61" s="2981"/>
      <c r="Q61" s="2981"/>
      <c r="R61" s="2981"/>
      <c r="S61" s="2981"/>
      <c r="T61" s="2981"/>
      <c r="U61" s="2981"/>
      <c r="V61" s="664" t="s">
        <v>64</v>
      </c>
      <c r="W61" s="664" t="s">
        <v>771</v>
      </c>
      <c r="X61" s="2981"/>
      <c r="Y61" s="2981"/>
      <c r="Z61" s="2981"/>
      <c r="AA61" s="2981"/>
      <c r="AB61" s="2981"/>
      <c r="AC61" s="2981"/>
      <c r="AD61" s="2981"/>
      <c r="AE61" s="2981"/>
      <c r="AF61" s="2981"/>
      <c r="AG61" s="2981"/>
      <c r="AH61" s="2982"/>
    </row>
    <row r="62" spans="1:34" x14ac:dyDescent="0.15">
      <c r="A62" s="2956"/>
      <c r="B62" s="2957"/>
      <c r="C62" s="2963"/>
      <c r="D62" s="2963"/>
      <c r="E62" s="2963"/>
      <c r="F62" s="2963"/>
      <c r="G62" s="2963"/>
      <c r="H62" s="2966"/>
      <c r="I62" s="2967"/>
      <c r="J62" s="2967"/>
      <c r="K62" s="2967"/>
      <c r="L62" s="2967"/>
      <c r="M62" s="2967"/>
      <c r="N62" s="2967"/>
      <c r="O62" s="2967"/>
      <c r="P62" s="2967"/>
      <c r="Q62" s="2967"/>
      <c r="R62" s="2967"/>
      <c r="S62" s="2967"/>
      <c r="T62" s="2967"/>
      <c r="U62" s="2967"/>
      <c r="V62" s="2967"/>
      <c r="W62" s="2967"/>
      <c r="X62" s="2967"/>
      <c r="Y62" s="2967"/>
      <c r="Z62" s="2967"/>
      <c r="AA62" s="2967"/>
      <c r="AB62" s="2967"/>
      <c r="AC62" s="2967"/>
      <c r="AD62" s="2967"/>
      <c r="AE62" s="2967"/>
      <c r="AF62" s="2967"/>
      <c r="AG62" s="2967"/>
      <c r="AH62" s="2968"/>
    </row>
    <row r="63" spans="1:34" x14ac:dyDescent="0.15">
      <c r="A63" s="2956"/>
      <c r="B63" s="2957"/>
      <c r="C63" s="2963" t="s">
        <v>772</v>
      </c>
      <c r="D63" s="2963"/>
      <c r="E63" s="2963"/>
      <c r="F63" s="2963"/>
      <c r="G63" s="2963"/>
      <c r="H63" s="2970" t="s">
        <v>260</v>
      </c>
      <c r="I63" s="2971"/>
      <c r="J63" s="2972"/>
      <c r="K63" s="665"/>
      <c r="L63" s="666"/>
      <c r="M63" s="666"/>
      <c r="N63" s="666"/>
      <c r="O63" s="666"/>
      <c r="P63" s="666"/>
      <c r="Q63" s="666" t="s">
        <v>817</v>
      </c>
      <c r="R63" s="666"/>
      <c r="S63" s="666"/>
      <c r="T63" s="666"/>
      <c r="U63" s="667"/>
      <c r="V63" s="2970" t="s">
        <v>774</v>
      </c>
      <c r="W63" s="2971"/>
      <c r="X63" s="2972"/>
      <c r="Y63" s="2973"/>
      <c r="Z63" s="2974"/>
      <c r="AA63" s="2974"/>
      <c r="AB63" s="2974"/>
      <c r="AC63" s="2974"/>
      <c r="AD63" s="2974"/>
      <c r="AE63" s="2974"/>
      <c r="AF63" s="2974"/>
      <c r="AG63" s="2974"/>
      <c r="AH63" s="2975"/>
    </row>
    <row r="64" spans="1:34" ht="12.75" thickBot="1" x14ac:dyDescent="0.2">
      <c r="A64" s="2958"/>
      <c r="B64" s="2959"/>
      <c r="C64" s="2969"/>
      <c r="D64" s="2969"/>
      <c r="E64" s="2969"/>
      <c r="F64" s="2969"/>
      <c r="G64" s="2969"/>
      <c r="H64" s="2976" t="s">
        <v>262</v>
      </c>
      <c r="I64" s="2976"/>
      <c r="J64" s="2976"/>
      <c r="K64" s="2977"/>
      <c r="L64" s="2978"/>
      <c r="M64" s="2978"/>
      <c r="N64" s="2978"/>
      <c r="O64" s="2978"/>
      <c r="P64" s="2978"/>
      <c r="Q64" s="2978"/>
      <c r="R64" s="2978"/>
      <c r="S64" s="2978"/>
      <c r="T64" s="2978"/>
      <c r="U64" s="2978"/>
      <c r="V64" s="2978"/>
      <c r="W64" s="2978"/>
      <c r="X64" s="2978"/>
      <c r="Y64" s="2978"/>
      <c r="Z64" s="2978"/>
      <c r="AA64" s="2978"/>
      <c r="AB64" s="2978"/>
      <c r="AC64" s="2978"/>
      <c r="AD64" s="2978"/>
      <c r="AE64" s="2978"/>
      <c r="AF64" s="2978"/>
      <c r="AG64" s="2978"/>
      <c r="AH64" s="2979"/>
    </row>
  </sheetData>
  <mergeCells count="168">
    <mergeCell ref="A57:B64"/>
    <mergeCell ref="C57:G57"/>
    <mergeCell ref="H57:AH57"/>
    <mergeCell ref="C58:G58"/>
    <mergeCell ref="H58:AH58"/>
    <mergeCell ref="C59:G62"/>
    <mergeCell ref="H62:AH62"/>
    <mergeCell ref="C63:G64"/>
    <mergeCell ref="H63:J63"/>
    <mergeCell ref="V63:X63"/>
    <mergeCell ref="Y63:AH63"/>
    <mergeCell ref="H64:J64"/>
    <mergeCell ref="K64:AH64"/>
    <mergeCell ref="H59:K59"/>
    <mergeCell ref="L59:M59"/>
    <mergeCell ref="O59:P59"/>
    <mergeCell ref="R59:AH59"/>
    <mergeCell ref="H60:K61"/>
    <mergeCell ref="N60:U61"/>
    <mergeCell ref="X60:AH61"/>
    <mergeCell ref="H52:J52"/>
    <mergeCell ref="K52:R52"/>
    <mergeCell ref="S52:T53"/>
    <mergeCell ref="U52:X52"/>
    <mergeCell ref="Y52:Z52"/>
    <mergeCell ref="AB52:AC52"/>
    <mergeCell ref="AE52:AH52"/>
    <mergeCell ref="H53:J53"/>
    <mergeCell ref="K53:R53"/>
    <mergeCell ref="U53:AH53"/>
    <mergeCell ref="AE48:AH48"/>
    <mergeCell ref="H49:J49"/>
    <mergeCell ref="K49:R49"/>
    <mergeCell ref="U49:AH49"/>
    <mergeCell ref="H50:J50"/>
    <mergeCell ref="K50:R50"/>
    <mergeCell ref="S50:T51"/>
    <mergeCell ref="U50:X50"/>
    <mergeCell ref="Y50:Z50"/>
    <mergeCell ref="AB50:AC50"/>
    <mergeCell ref="H48:J48"/>
    <mergeCell ref="K48:R48"/>
    <mergeCell ref="S48:T49"/>
    <mergeCell ref="U48:X48"/>
    <mergeCell ref="Y48:Z48"/>
    <mergeCell ref="AB48:AC48"/>
    <mergeCell ref="AE50:AH50"/>
    <mergeCell ref="H51:J51"/>
    <mergeCell ref="K51:R51"/>
    <mergeCell ref="U51:AH51"/>
    <mergeCell ref="Y46:Z46"/>
    <mergeCell ref="AB46:AC46"/>
    <mergeCell ref="AE46:AH46"/>
    <mergeCell ref="H47:J47"/>
    <mergeCell ref="K47:R47"/>
    <mergeCell ref="U47:AH47"/>
    <mergeCell ref="U2:AE3"/>
    <mergeCell ref="R2:T3"/>
    <mergeCell ref="A46:G53"/>
    <mergeCell ref="H46:J46"/>
    <mergeCell ref="K46:R46"/>
    <mergeCell ref="S46:T47"/>
    <mergeCell ref="U46:X46"/>
    <mergeCell ref="H8:AH10"/>
    <mergeCell ref="H37:AH39"/>
    <mergeCell ref="AF2:AH3"/>
    <mergeCell ref="H2:Q3"/>
    <mergeCell ref="A2:G3"/>
    <mergeCell ref="A4:B12"/>
    <mergeCell ref="C4:G4"/>
    <mergeCell ref="H4:AH4"/>
    <mergeCell ref="C5:G5"/>
    <mergeCell ref="H5:AH5"/>
    <mergeCell ref="C6:G6"/>
    <mergeCell ref="H6:AH6"/>
    <mergeCell ref="C7:G10"/>
    <mergeCell ref="H7:K7"/>
    <mergeCell ref="L7:M7"/>
    <mergeCell ref="O7:P7"/>
    <mergeCell ref="R7:AH7"/>
    <mergeCell ref="C11:G12"/>
    <mergeCell ref="H11:J11"/>
    <mergeCell ref="K11:P11"/>
    <mergeCell ref="S11:U11"/>
    <mergeCell ref="V11:X11"/>
    <mergeCell ref="Y11:AH11"/>
    <mergeCell ref="H12:J12"/>
    <mergeCell ref="K12:AH12"/>
    <mergeCell ref="H14:O14"/>
    <mergeCell ref="S14:AH15"/>
    <mergeCell ref="C15:G15"/>
    <mergeCell ref="H15:O15"/>
    <mergeCell ref="C13:G13"/>
    <mergeCell ref="H13:O13"/>
    <mergeCell ref="P13:R15"/>
    <mergeCell ref="K17:AH17"/>
    <mergeCell ref="G18:J19"/>
    <mergeCell ref="K18:AH18"/>
    <mergeCell ref="K19:AH19"/>
    <mergeCell ref="A20:AH20"/>
    <mergeCell ref="A21:J22"/>
    <mergeCell ref="K21:Z21"/>
    <mergeCell ref="K22:R22"/>
    <mergeCell ref="S22:Z22"/>
    <mergeCell ref="A13:B19"/>
    <mergeCell ref="A23:B25"/>
    <mergeCell ref="C23:J23"/>
    <mergeCell ref="K23:R23"/>
    <mergeCell ref="S23:Z23"/>
    <mergeCell ref="C24:J24"/>
    <mergeCell ref="K24:R24"/>
    <mergeCell ref="S24:Z24"/>
    <mergeCell ref="C25:J25"/>
    <mergeCell ref="K25:Z25"/>
    <mergeCell ref="S13:V13"/>
    <mergeCell ref="W13:X13"/>
    <mergeCell ref="C16:J16"/>
    <mergeCell ref="K16:AH16"/>
    <mergeCell ref="C17:F19"/>
    <mergeCell ref="G17:J17"/>
    <mergeCell ref="Z13:AA13"/>
    <mergeCell ref="AC13:AH13"/>
    <mergeCell ref="C14:G14"/>
    <mergeCell ref="A26:J26"/>
    <mergeCell ref="K26:R26"/>
    <mergeCell ref="A27:G30"/>
    <mergeCell ref="H27:J27"/>
    <mergeCell ref="K27:R27"/>
    <mergeCell ref="S27:T28"/>
    <mergeCell ref="H29:J29"/>
    <mergeCell ref="K29:R29"/>
    <mergeCell ref="S29:T30"/>
    <mergeCell ref="H30:J30"/>
    <mergeCell ref="K30:R30"/>
    <mergeCell ref="U27:X27"/>
    <mergeCell ref="Y27:Z27"/>
    <mergeCell ref="AB27:AC27"/>
    <mergeCell ref="AE27:AH27"/>
    <mergeCell ref="H28:J28"/>
    <mergeCell ref="K28:R28"/>
    <mergeCell ref="U28:AH28"/>
    <mergeCell ref="U29:X29"/>
    <mergeCell ref="Y29:Z29"/>
    <mergeCell ref="AB29:AC29"/>
    <mergeCell ref="AE29:AH29"/>
    <mergeCell ref="U30:AH30"/>
    <mergeCell ref="A31:G31"/>
    <mergeCell ref="H31:AH31"/>
    <mergeCell ref="A34:B41"/>
    <mergeCell ref="C34:G34"/>
    <mergeCell ref="H34:AH34"/>
    <mergeCell ref="C35:G35"/>
    <mergeCell ref="H35:AH35"/>
    <mergeCell ref="C36:G39"/>
    <mergeCell ref="H36:K36"/>
    <mergeCell ref="L36:M36"/>
    <mergeCell ref="O36:P36"/>
    <mergeCell ref="R36:AH36"/>
    <mergeCell ref="A43:B43"/>
    <mergeCell ref="D43:AH43"/>
    <mergeCell ref="C40:G41"/>
    <mergeCell ref="H40:J40"/>
    <mergeCell ref="K40:P40"/>
    <mergeCell ref="S40:U40"/>
    <mergeCell ref="V40:X40"/>
    <mergeCell ref="Y40:AH40"/>
    <mergeCell ref="H41:J41"/>
    <mergeCell ref="K41:AH41"/>
  </mergeCells>
  <phoneticPr fontId="1"/>
  <dataValidations count="1">
    <dataValidation type="list" allowBlank="1" showInputMessage="1" showErrorMessage="1" sqref="AF2 R2" xr:uid="{F2FAC878-87CD-4B69-A1E6-F3728FED13F2}">
      <formula1>"〇"</formula1>
    </dataValidation>
  </dataValidations>
  <printOptions horizontalCentered="1"/>
  <pageMargins left="0.70866141732283472" right="0.70866141732283472" top="0.74803149606299213" bottom="0.74803149606299213" header="0.31496062992125984" footer="0.31496062992125984"/>
  <pageSetup paperSize="9" scale="69" orientation="portrait" r:id="rId1"/>
  <headerFooter alignWithMargins="0"/>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C60062-97F3-46D9-8042-2BFCB081AC1D}">
  <dimension ref="A1:AH185"/>
  <sheetViews>
    <sheetView view="pageBreakPreview" topLeftCell="A163" zoomScaleNormal="90" zoomScaleSheetLayoutView="100" workbookViewId="0">
      <selection activeCell="AJ183" sqref="AJ183"/>
    </sheetView>
  </sheetViews>
  <sheetFormatPr defaultColWidth="8.75" defaultRowHeight="12" x14ac:dyDescent="0.15"/>
  <cols>
    <col min="1" max="4" width="3.125" style="624" customWidth="1"/>
    <col min="5" max="5" width="6" style="624" customWidth="1"/>
    <col min="6" max="6" width="5.75" style="624" customWidth="1"/>
    <col min="7" max="34" width="3.125" style="624" customWidth="1"/>
    <col min="35" max="16384" width="8.75" style="624"/>
  </cols>
  <sheetData>
    <row r="1" spans="1:34" ht="36.6" customHeight="1" thickBot="1" x14ac:dyDescent="0.2">
      <c r="A1" s="623" t="s">
        <v>764</v>
      </c>
      <c r="B1" s="623"/>
      <c r="C1" s="623"/>
      <c r="D1" s="623"/>
      <c r="E1" s="623"/>
      <c r="F1" s="623"/>
      <c r="G1" s="623"/>
      <c r="H1" s="623"/>
      <c r="I1" s="623"/>
      <c r="J1" s="623"/>
      <c r="K1" s="623"/>
      <c r="L1" s="623"/>
      <c r="M1" s="623"/>
      <c r="N1" s="623"/>
      <c r="O1" s="623"/>
      <c r="P1" s="623"/>
      <c r="Q1" s="623"/>
      <c r="R1" s="623"/>
      <c r="S1" s="623"/>
      <c r="T1" s="623"/>
      <c r="U1" s="623"/>
      <c r="V1" s="623"/>
      <c r="W1" s="623"/>
      <c r="X1" s="623"/>
      <c r="Y1" s="623"/>
      <c r="Z1" s="623"/>
      <c r="AA1" s="623"/>
      <c r="AB1" s="623"/>
      <c r="AC1" s="623"/>
      <c r="AD1" s="623" t="s">
        <v>765</v>
      </c>
      <c r="AE1" s="623" t="s">
        <v>765</v>
      </c>
      <c r="AF1" s="623"/>
      <c r="AG1" s="623"/>
      <c r="AH1" s="623"/>
    </row>
    <row r="2" spans="1:34" s="625" customFormat="1" ht="18" customHeight="1" x14ac:dyDescent="0.15">
      <c r="A2" s="2925" t="s">
        <v>766</v>
      </c>
      <c r="B2" s="2926"/>
      <c r="C2" s="2926"/>
      <c r="D2" s="2926"/>
      <c r="E2" s="2926"/>
      <c r="F2" s="2926"/>
      <c r="G2" s="2926"/>
      <c r="H2" s="2923" t="s">
        <v>831</v>
      </c>
      <c r="I2" s="2889"/>
      <c r="J2" s="2889"/>
      <c r="K2" s="2889"/>
      <c r="L2" s="2889"/>
      <c r="M2" s="2889"/>
      <c r="N2" s="2889"/>
      <c r="O2" s="2889"/>
      <c r="P2" s="2889"/>
      <c r="Q2" s="2890"/>
      <c r="R2" s="2893"/>
      <c r="S2" s="2889"/>
      <c r="T2" s="2890"/>
      <c r="U2" s="2889" t="s">
        <v>832</v>
      </c>
      <c r="V2" s="2889"/>
      <c r="W2" s="2889"/>
      <c r="X2" s="2889"/>
      <c r="Y2" s="2889"/>
      <c r="Z2" s="2889"/>
      <c r="AA2" s="2889"/>
      <c r="AB2" s="2889"/>
      <c r="AC2" s="2889"/>
      <c r="AD2" s="2889"/>
      <c r="AE2" s="2890"/>
      <c r="AF2" s="2918"/>
      <c r="AG2" s="2919"/>
      <c r="AH2" s="2920"/>
    </row>
    <row r="3" spans="1:34" s="625" customFormat="1" ht="18" customHeight="1" thickBot="1" x14ac:dyDescent="0.2">
      <c r="A3" s="2840"/>
      <c r="B3" s="2841"/>
      <c r="C3" s="2841"/>
      <c r="D3" s="2841"/>
      <c r="E3" s="2841"/>
      <c r="F3" s="2841"/>
      <c r="G3" s="2841"/>
      <c r="H3" s="2924"/>
      <c r="I3" s="2891"/>
      <c r="J3" s="2891"/>
      <c r="K3" s="2891"/>
      <c r="L3" s="2891"/>
      <c r="M3" s="2891"/>
      <c r="N3" s="2891"/>
      <c r="O3" s="2891"/>
      <c r="P3" s="2891"/>
      <c r="Q3" s="2892"/>
      <c r="R3" s="2894"/>
      <c r="S3" s="2891"/>
      <c r="T3" s="2892"/>
      <c r="U3" s="2891"/>
      <c r="V3" s="2891"/>
      <c r="W3" s="2891"/>
      <c r="X3" s="2891"/>
      <c r="Y3" s="2891"/>
      <c r="Z3" s="2891"/>
      <c r="AA3" s="2891"/>
      <c r="AB3" s="2891"/>
      <c r="AC3" s="2891"/>
      <c r="AD3" s="2891"/>
      <c r="AE3" s="2892"/>
      <c r="AF3" s="2921"/>
      <c r="AG3" s="2787"/>
      <c r="AH3" s="2922"/>
    </row>
    <row r="4" spans="1:34" ht="14.45" customHeight="1" x14ac:dyDescent="0.15">
      <c r="A4" s="2929" t="s">
        <v>767</v>
      </c>
      <c r="B4" s="2930"/>
      <c r="C4" s="2935" t="s">
        <v>465</v>
      </c>
      <c r="D4" s="2935"/>
      <c r="E4" s="2935"/>
      <c r="F4" s="2935"/>
      <c r="G4" s="2935"/>
      <c r="H4" s="2936"/>
      <c r="I4" s="2936"/>
      <c r="J4" s="2936"/>
      <c r="K4" s="2936"/>
      <c r="L4" s="2936"/>
      <c r="M4" s="2936"/>
      <c r="N4" s="2936"/>
      <c r="O4" s="2936"/>
      <c r="P4" s="2936"/>
      <c r="Q4" s="2936"/>
      <c r="R4" s="2936"/>
      <c r="S4" s="2936"/>
      <c r="T4" s="2936"/>
      <c r="U4" s="2936"/>
      <c r="V4" s="2936"/>
      <c r="W4" s="2936"/>
      <c r="X4" s="2936"/>
      <c r="Y4" s="2936"/>
      <c r="Z4" s="2936"/>
      <c r="AA4" s="2936"/>
      <c r="AB4" s="2936"/>
      <c r="AC4" s="2936"/>
      <c r="AD4" s="2936"/>
      <c r="AE4" s="2936"/>
      <c r="AF4" s="2936"/>
      <c r="AG4" s="2936"/>
      <c r="AH4" s="2983"/>
    </row>
    <row r="5" spans="1:34" s="626" customFormat="1" ht="15" customHeight="1" x14ac:dyDescent="0.15">
      <c r="A5" s="2931"/>
      <c r="B5" s="2932"/>
      <c r="C5" s="2827" t="s">
        <v>5</v>
      </c>
      <c r="D5" s="2828"/>
      <c r="E5" s="2828"/>
      <c r="F5" s="2828"/>
      <c r="G5" s="2829"/>
      <c r="H5" s="2984"/>
      <c r="I5" s="2985"/>
      <c r="J5" s="2985"/>
      <c r="K5" s="2985"/>
      <c r="L5" s="2985"/>
      <c r="M5" s="2985"/>
      <c r="N5" s="2985"/>
      <c r="O5" s="2985"/>
      <c r="P5" s="2985"/>
      <c r="Q5" s="2985"/>
      <c r="R5" s="2985"/>
      <c r="S5" s="2985"/>
      <c r="T5" s="2985"/>
      <c r="U5" s="2985"/>
      <c r="V5" s="2985"/>
      <c r="W5" s="2985"/>
      <c r="X5" s="2985"/>
      <c r="Y5" s="2985"/>
      <c r="Z5" s="2985"/>
      <c r="AA5" s="2985"/>
      <c r="AB5" s="2985"/>
      <c r="AC5" s="2985"/>
      <c r="AD5" s="2985"/>
      <c r="AE5" s="2985"/>
      <c r="AF5" s="2985"/>
      <c r="AG5" s="2985"/>
      <c r="AH5" s="2986"/>
    </row>
    <row r="6" spans="1:34" s="626" customFormat="1" ht="30" customHeight="1" x14ac:dyDescent="0.15">
      <c r="A6" s="2931"/>
      <c r="B6" s="2932"/>
      <c r="C6" s="2786" t="s">
        <v>768</v>
      </c>
      <c r="D6" s="2786"/>
      <c r="E6" s="2786"/>
      <c r="F6" s="2786"/>
      <c r="G6" s="2786"/>
      <c r="H6" s="2820"/>
      <c r="I6" s="2821"/>
      <c r="J6" s="2821"/>
      <c r="K6" s="2821"/>
      <c r="L6" s="2821"/>
      <c r="M6" s="2821"/>
      <c r="N6" s="2821"/>
      <c r="O6" s="2821"/>
      <c r="P6" s="2821"/>
      <c r="Q6" s="2821"/>
      <c r="R6" s="2821"/>
      <c r="S6" s="2821"/>
      <c r="T6" s="2821"/>
      <c r="U6" s="2821"/>
      <c r="V6" s="2821"/>
      <c r="W6" s="2821"/>
      <c r="X6" s="2821"/>
      <c r="Y6" s="2821"/>
      <c r="Z6" s="2821"/>
      <c r="AA6" s="2821"/>
      <c r="AB6" s="2821"/>
      <c r="AC6" s="2821"/>
      <c r="AD6" s="2821"/>
      <c r="AE6" s="2821"/>
      <c r="AF6" s="2821"/>
      <c r="AG6" s="2821"/>
      <c r="AH6" s="2822"/>
    </row>
    <row r="7" spans="1:34" s="626" customFormat="1" ht="15" customHeight="1" x14ac:dyDescent="0.15">
      <c r="A7" s="2931"/>
      <c r="B7" s="2932"/>
      <c r="C7" s="2786" t="s">
        <v>17</v>
      </c>
      <c r="D7" s="2786"/>
      <c r="E7" s="2786"/>
      <c r="F7" s="2786"/>
      <c r="G7" s="2786"/>
      <c r="H7" s="2823" t="s">
        <v>144</v>
      </c>
      <c r="I7" s="2824"/>
      <c r="J7" s="2824"/>
      <c r="K7" s="2824"/>
      <c r="L7" s="2987"/>
      <c r="M7" s="2987"/>
      <c r="N7" s="627" t="s">
        <v>644</v>
      </c>
      <c r="O7" s="2987"/>
      <c r="P7" s="2987"/>
      <c r="Q7" s="628" t="s">
        <v>769</v>
      </c>
      <c r="R7" s="2824"/>
      <c r="S7" s="2824"/>
      <c r="T7" s="2824"/>
      <c r="U7" s="2824"/>
      <c r="V7" s="2824"/>
      <c r="W7" s="2824"/>
      <c r="X7" s="2824"/>
      <c r="Y7" s="2824"/>
      <c r="Z7" s="2824"/>
      <c r="AA7" s="2824"/>
      <c r="AB7" s="2824"/>
      <c r="AC7" s="2824"/>
      <c r="AD7" s="2824"/>
      <c r="AE7" s="2824"/>
      <c r="AF7" s="2824"/>
      <c r="AG7" s="2824"/>
      <c r="AH7" s="2826"/>
    </row>
    <row r="8" spans="1:34" s="626" customFormat="1" ht="15" customHeight="1" x14ac:dyDescent="0.15">
      <c r="A8" s="2931"/>
      <c r="B8" s="2932"/>
      <c r="C8" s="2786"/>
      <c r="D8" s="2786"/>
      <c r="E8" s="2786"/>
      <c r="F8" s="2786"/>
      <c r="G8" s="2786"/>
      <c r="H8" s="2913" t="s">
        <v>828</v>
      </c>
      <c r="I8" s="2914"/>
      <c r="J8" s="2914"/>
      <c r="K8" s="2914"/>
      <c r="L8" s="2914"/>
      <c r="M8" s="2914"/>
      <c r="N8" s="2914"/>
      <c r="O8" s="2914"/>
      <c r="P8" s="2914"/>
      <c r="Q8" s="2914"/>
      <c r="R8" s="2914"/>
      <c r="S8" s="2914"/>
      <c r="T8" s="2914"/>
      <c r="U8" s="2914"/>
      <c r="V8" s="2914"/>
      <c r="W8" s="2914"/>
      <c r="X8" s="2914"/>
      <c r="Y8" s="2914"/>
      <c r="Z8" s="2914"/>
      <c r="AA8" s="2914"/>
      <c r="AB8" s="2914"/>
      <c r="AC8" s="2914"/>
      <c r="AD8" s="2914"/>
      <c r="AE8" s="2914"/>
      <c r="AF8" s="2914"/>
      <c r="AG8" s="2914"/>
      <c r="AH8" s="1889"/>
    </row>
    <row r="9" spans="1:34" s="626" customFormat="1" ht="15" customHeight="1" x14ac:dyDescent="0.15">
      <c r="A9" s="2931"/>
      <c r="B9" s="2932"/>
      <c r="C9" s="2786"/>
      <c r="D9" s="2786"/>
      <c r="E9" s="2786"/>
      <c r="F9" s="2786"/>
      <c r="G9" s="2786"/>
      <c r="H9" s="2913"/>
      <c r="I9" s="2914"/>
      <c r="J9" s="2914"/>
      <c r="K9" s="2914"/>
      <c r="L9" s="2914"/>
      <c r="M9" s="2914"/>
      <c r="N9" s="2914"/>
      <c r="O9" s="2914"/>
      <c r="P9" s="2914"/>
      <c r="Q9" s="2914"/>
      <c r="R9" s="2914"/>
      <c r="S9" s="2914"/>
      <c r="T9" s="2914"/>
      <c r="U9" s="2914"/>
      <c r="V9" s="2914"/>
      <c r="W9" s="2914"/>
      <c r="X9" s="2914"/>
      <c r="Y9" s="2914"/>
      <c r="Z9" s="2914"/>
      <c r="AA9" s="2914"/>
      <c r="AB9" s="2914"/>
      <c r="AC9" s="2914"/>
      <c r="AD9" s="2914"/>
      <c r="AE9" s="2914"/>
      <c r="AF9" s="2914"/>
      <c r="AG9" s="2914"/>
      <c r="AH9" s="1889"/>
    </row>
    <row r="10" spans="1:34" s="626" customFormat="1" ht="18.95" customHeight="1" x14ac:dyDescent="0.15">
      <c r="A10" s="2931"/>
      <c r="B10" s="2932"/>
      <c r="C10" s="2786"/>
      <c r="D10" s="2786"/>
      <c r="E10" s="2786"/>
      <c r="F10" s="2786"/>
      <c r="G10" s="2786"/>
      <c r="H10" s="2915"/>
      <c r="I10" s="2916"/>
      <c r="J10" s="2916"/>
      <c r="K10" s="2916"/>
      <c r="L10" s="2916"/>
      <c r="M10" s="2916"/>
      <c r="N10" s="2916"/>
      <c r="O10" s="2916"/>
      <c r="P10" s="2916"/>
      <c r="Q10" s="2916"/>
      <c r="R10" s="2916"/>
      <c r="S10" s="2916"/>
      <c r="T10" s="2916"/>
      <c r="U10" s="2916"/>
      <c r="V10" s="2916"/>
      <c r="W10" s="2916"/>
      <c r="X10" s="2916"/>
      <c r="Y10" s="2916"/>
      <c r="Z10" s="2916"/>
      <c r="AA10" s="2916"/>
      <c r="AB10" s="2916"/>
      <c r="AC10" s="2916"/>
      <c r="AD10" s="2916"/>
      <c r="AE10" s="2916"/>
      <c r="AF10" s="2916"/>
      <c r="AG10" s="2916"/>
      <c r="AH10" s="2917"/>
    </row>
    <row r="11" spans="1:34" s="626" customFormat="1" ht="15" customHeight="1" x14ac:dyDescent="0.15">
      <c r="A11" s="2931"/>
      <c r="B11" s="2932"/>
      <c r="C11" s="2786" t="s">
        <v>772</v>
      </c>
      <c r="D11" s="2786"/>
      <c r="E11" s="2786"/>
      <c r="F11" s="2786"/>
      <c r="G11" s="2786"/>
      <c r="H11" s="2788" t="s">
        <v>260</v>
      </c>
      <c r="I11" s="2789"/>
      <c r="J11" s="2790"/>
      <c r="K11" s="2791"/>
      <c r="L11" s="2792"/>
      <c r="M11" s="2792"/>
      <c r="N11" s="2792"/>
      <c r="O11" s="2792"/>
      <c r="P11" s="2792"/>
      <c r="Q11" s="629" t="s">
        <v>773</v>
      </c>
      <c r="R11" s="630"/>
      <c r="S11" s="2988"/>
      <c r="T11" s="2988"/>
      <c r="U11" s="2989"/>
      <c r="V11" s="2788" t="s">
        <v>774</v>
      </c>
      <c r="W11" s="2789"/>
      <c r="X11" s="2790"/>
      <c r="Y11" s="2990"/>
      <c r="Z11" s="2991"/>
      <c r="AA11" s="2991"/>
      <c r="AB11" s="2991"/>
      <c r="AC11" s="2991"/>
      <c r="AD11" s="2991"/>
      <c r="AE11" s="2991"/>
      <c r="AF11" s="2991"/>
      <c r="AG11" s="2991"/>
      <c r="AH11" s="2992"/>
    </row>
    <row r="12" spans="1:34" s="626" customFormat="1" ht="15" customHeight="1" x14ac:dyDescent="0.15">
      <c r="A12" s="2933"/>
      <c r="B12" s="2934"/>
      <c r="C12" s="2786"/>
      <c r="D12" s="2786"/>
      <c r="E12" s="2786"/>
      <c r="F12" s="2786"/>
      <c r="G12" s="2786"/>
      <c r="H12" s="2876" t="s">
        <v>262</v>
      </c>
      <c r="I12" s="2876"/>
      <c r="J12" s="2876"/>
      <c r="K12" s="2990"/>
      <c r="L12" s="2991"/>
      <c r="M12" s="2991"/>
      <c r="N12" s="2991"/>
      <c r="O12" s="2991"/>
      <c r="P12" s="2991"/>
      <c r="Q12" s="2991"/>
      <c r="R12" s="2991"/>
      <c r="S12" s="2991"/>
      <c r="T12" s="2991"/>
      <c r="U12" s="2991"/>
      <c r="V12" s="2991"/>
      <c r="W12" s="2991"/>
      <c r="X12" s="2991"/>
      <c r="Y12" s="2991"/>
      <c r="Z12" s="2991"/>
      <c r="AA12" s="2991"/>
      <c r="AB12" s="2991"/>
      <c r="AC12" s="2991"/>
      <c r="AD12" s="2991"/>
      <c r="AE12" s="2991"/>
      <c r="AF12" s="2991"/>
      <c r="AG12" s="2991"/>
      <c r="AH12" s="2992"/>
    </row>
    <row r="13" spans="1:34" s="626" customFormat="1" ht="15" customHeight="1" x14ac:dyDescent="0.15">
      <c r="A13" s="2995" t="s">
        <v>775</v>
      </c>
      <c r="B13" s="2996"/>
      <c r="C13" s="2786" t="s">
        <v>5</v>
      </c>
      <c r="D13" s="2786"/>
      <c r="E13" s="2786"/>
      <c r="F13" s="2786"/>
      <c r="G13" s="2786"/>
      <c r="H13" s="2993"/>
      <c r="I13" s="2993"/>
      <c r="J13" s="2993"/>
      <c r="K13" s="2993"/>
      <c r="L13" s="2993"/>
      <c r="M13" s="2993"/>
      <c r="N13" s="2993"/>
      <c r="O13" s="2993"/>
      <c r="P13" s="2786" t="s">
        <v>146</v>
      </c>
      <c r="Q13" s="2786"/>
      <c r="R13" s="2786"/>
      <c r="S13" s="2823" t="s">
        <v>144</v>
      </c>
      <c r="T13" s="2824"/>
      <c r="U13" s="2824"/>
      <c r="V13" s="2824"/>
      <c r="W13" s="2987"/>
      <c r="X13" s="2987"/>
      <c r="Y13" s="627" t="s">
        <v>644</v>
      </c>
      <c r="Z13" s="2987"/>
      <c r="AA13" s="2987"/>
      <c r="AB13" s="628" t="s">
        <v>769</v>
      </c>
      <c r="AC13" s="2851"/>
      <c r="AD13" s="2851"/>
      <c r="AE13" s="2851"/>
      <c r="AF13" s="2851"/>
      <c r="AG13" s="2851"/>
      <c r="AH13" s="2861"/>
    </row>
    <row r="14" spans="1:34" s="626" customFormat="1" ht="21" customHeight="1" x14ac:dyDescent="0.15">
      <c r="A14" s="2931"/>
      <c r="B14" s="2932"/>
      <c r="C14" s="2786" t="s">
        <v>776</v>
      </c>
      <c r="D14" s="2786"/>
      <c r="E14" s="2786"/>
      <c r="F14" s="2786"/>
      <c r="G14" s="2786"/>
      <c r="H14" s="2993"/>
      <c r="I14" s="2993"/>
      <c r="J14" s="2993"/>
      <c r="K14" s="2993"/>
      <c r="L14" s="2993"/>
      <c r="M14" s="2993"/>
      <c r="N14" s="2993"/>
      <c r="O14" s="2993"/>
      <c r="P14" s="2786"/>
      <c r="Q14" s="2786"/>
      <c r="R14" s="2786"/>
      <c r="S14" s="2863"/>
      <c r="T14" s="2864"/>
      <c r="U14" s="2864"/>
      <c r="V14" s="2864"/>
      <c r="W14" s="2864"/>
      <c r="X14" s="2864"/>
      <c r="Y14" s="2864"/>
      <c r="Z14" s="2864"/>
      <c r="AA14" s="2864"/>
      <c r="AB14" s="2864"/>
      <c r="AC14" s="2864"/>
      <c r="AD14" s="2864"/>
      <c r="AE14" s="2864"/>
      <c r="AF14" s="2864"/>
      <c r="AG14" s="2864"/>
      <c r="AH14" s="2865"/>
    </row>
    <row r="15" spans="1:34" s="626" customFormat="1" ht="19.5" customHeight="1" x14ac:dyDescent="0.15">
      <c r="A15" s="2931"/>
      <c r="B15" s="2932"/>
      <c r="C15" s="2786" t="s">
        <v>777</v>
      </c>
      <c r="D15" s="2786"/>
      <c r="E15" s="2786"/>
      <c r="F15" s="2786"/>
      <c r="G15" s="2786"/>
      <c r="H15" s="2994"/>
      <c r="I15" s="2994"/>
      <c r="J15" s="2994"/>
      <c r="K15" s="2994"/>
      <c r="L15" s="2994"/>
      <c r="M15" s="2994"/>
      <c r="N15" s="2994"/>
      <c r="O15" s="2994"/>
      <c r="P15" s="2786"/>
      <c r="Q15" s="2786"/>
      <c r="R15" s="2786"/>
      <c r="S15" s="2866"/>
      <c r="T15" s="2867"/>
      <c r="U15" s="2867"/>
      <c r="V15" s="2867"/>
      <c r="W15" s="2867"/>
      <c r="X15" s="2867"/>
      <c r="Y15" s="2867"/>
      <c r="Z15" s="2867"/>
      <c r="AA15" s="2867"/>
      <c r="AB15" s="2867"/>
      <c r="AC15" s="2867"/>
      <c r="AD15" s="2867"/>
      <c r="AE15" s="2867"/>
      <c r="AF15" s="2867"/>
      <c r="AG15" s="2867"/>
      <c r="AH15" s="2868"/>
    </row>
    <row r="16" spans="1:34" s="626" customFormat="1" ht="29.25" customHeight="1" x14ac:dyDescent="0.15">
      <c r="A16" s="2931"/>
      <c r="B16" s="2932"/>
      <c r="C16" s="2997" t="s">
        <v>453</v>
      </c>
      <c r="D16" s="2997"/>
      <c r="E16" s="2997"/>
      <c r="F16" s="2997"/>
      <c r="G16" s="2997"/>
      <c r="H16" s="2997"/>
      <c r="I16" s="2997"/>
      <c r="J16" s="2997"/>
      <c r="K16" s="2997"/>
      <c r="L16" s="2997"/>
      <c r="M16" s="2997"/>
      <c r="N16" s="2997"/>
      <c r="O16" s="2997"/>
      <c r="P16" s="2997"/>
      <c r="Q16" s="2997"/>
      <c r="R16" s="2997"/>
      <c r="S16" s="2997"/>
      <c r="T16" s="2997"/>
      <c r="U16" s="2997"/>
      <c r="V16" s="2997"/>
      <c r="W16" s="2997"/>
      <c r="X16" s="2997"/>
      <c r="Y16" s="2997"/>
      <c r="Z16" s="2997"/>
      <c r="AA16" s="2997"/>
      <c r="AB16" s="2997"/>
      <c r="AC16" s="2997"/>
      <c r="AD16" s="2997"/>
      <c r="AE16" s="2997"/>
      <c r="AF16" s="2997"/>
      <c r="AG16" s="2997"/>
      <c r="AH16" s="2998"/>
    </row>
    <row r="17" spans="1:34" s="626" customFormat="1" ht="33.75" customHeight="1" x14ac:dyDescent="0.15">
      <c r="A17" s="2931"/>
      <c r="B17" s="2932"/>
      <c r="C17" s="2859" t="s">
        <v>468</v>
      </c>
      <c r="D17" s="2859"/>
      <c r="E17" s="2859"/>
      <c r="F17" s="2870" t="s">
        <v>778</v>
      </c>
      <c r="G17" s="2870"/>
      <c r="H17" s="2870"/>
      <c r="I17" s="2870"/>
      <c r="J17" s="2870"/>
      <c r="K17" s="2870"/>
      <c r="L17" s="2870"/>
      <c r="M17" s="2870"/>
      <c r="N17" s="2870"/>
      <c r="O17" s="2870"/>
      <c r="P17" s="2870"/>
      <c r="Q17" s="2870"/>
      <c r="R17" s="2870"/>
      <c r="S17" s="2870"/>
      <c r="T17" s="2870"/>
      <c r="U17" s="2870"/>
      <c r="V17" s="2870"/>
      <c r="W17" s="2870"/>
      <c r="X17" s="2870"/>
      <c r="Y17" s="2870"/>
      <c r="Z17" s="2870"/>
      <c r="AA17" s="2870"/>
      <c r="AB17" s="2870"/>
      <c r="AC17" s="2870"/>
      <c r="AD17" s="2870"/>
      <c r="AE17" s="2870"/>
      <c r="AF17" s="2870"/>
      <c r="AG17" s="2870"/>
      <c r="AH17" s="2871"/>
    </row>
    <row r="18" spans="1:34" s="626" customFormat="1" ht="24.75" customHeight="1" x14ac:dyDescent="0.15">
      <c r="A18" s="2931"/>
      <c r="B18" s="2932"/>
      <c r="C18" s="2859"/>
      <c r="D18" s="2859"/>
      <c r="E18" s="2859"/>
      <c r="F18" s="2859" t="s">
        <v>779</v>
      </c>
      <c r="G18" s="2859"/>
      <c r="H18" s="2859"/>
      <c r="I18" s="2859"/>
      <c r="J18" s="2859"/>
      <c r="K18" s="2859"/>
      <c r="L18" s="2859"/>
      <c r="M18" s="2859"/>
      <c r="N18" s="2859"/>
      <c r="O18" s="2859"/>
      <c r="P18" s="2859"/>
      <c r="Q18" s="2859"/>
      <c r="R18" s="2859"/>
      <c r="S18" s="2859"/>
      <c r="T18" s="2859"/>
      <c r="U18" s="2859"/>
      <c r="V18" s="2859"/>
      <c r="W18" s="2859"/>
      <c r="X18" s="2859"/>
      <c r="Y18" s="2859"/>
      <c r="Z18" s="2859"/>
      <c r="AA18" s="2859"/>
      <c r="AB18" s="2859"/>
      <c r="AC18" s="2859"/>
      <c r="AD18" s="2859"/>
      <c r="AE18" s="2859"/>
      <c r="AF18" s="2859"/>
      <c r="AG18" s="2859"/>
      <c r="AH18" s="3000"/>
    </row>
    <row r="19" spans="1:34" s="626" customFormat="1" ht="27" customHeight="1" thickBot="1" x14ac:dyDescent="0.2">
      <c r="A19" s="2931"/>
      <c r="B19" s="2932"/>
      <c r="C19" s="2999"/>
      <c r="D19" s="2999"/>
      <c r="E19" s="2999"/>
      <c r="F19" s="2999"/>
      <c r="G19" s="2999"/>
      <c r="H19" s="2999"/>
      <c r="I19" s="2999"/>
      <c r="J19" s="2999"/>
      <c r="K19" s="3001"/>
      <c r="L19" s="3001"/>
      <c r="M19" s="3001"/>
      <c r="N19" s="3001"/>
      <c r="O19" s="3001"/>
      <c r="P19" s="3001"/>
      <c r="Q19" s="3001"/>
      <c r="R19" s="3001"/>
      <c r="S19" s="3001"/>
      <c r="T19" s="3001"/>
      <c r="U19" s="3001"/>
      <c r="V19" s="3001"/>
      <c r="W19" s="3001"/>
      <c r="X19" s="3001"/>
      <c r="Y19" s="3001"/>
      <c r="Z19" s="3001"/>
      <c r="AA19" s="3001"/>
      <c r="AB19" s="3001"/>
      <c r="AC19" s="3001"/>
      <c r="AD19" s="3001"/>
      <c r="AE19" s="3001"/>
      <c r="AF19" s="3001"/>
      <c r="AG19" s="3001"/>
      <c r="AH19" s="3002"/>
    </row>
    <row r="20" spans="1:34" s="626" customFormat="1" ht="15" customHeight="1" x14ac:dyDescent="0.15">
      <c r="A20" s="3003" t="s">
        <v>303</v>
      </c>
      <c r="B20" s="3004"/>
      <c r="C20" s="3004"/>
      <c r="D20" s="3004"/>
      <c r="E20" s="3004"/>
      <c r="F20" s="3004"/>
      <c r="G20" s="3004"/>
      <c r="H20" s="3004"/>
      <c r="I20" s="3004"/>
      <c r="J20" s="3004"/>
      <c r="K20" s="3004"/>
      <c r="L20" s="3004"/>
      <c r="M20" s="3004"/>
      <c r="N20" s="3004"/>
      <c r="O20" s="3004"/>
      <c r="P20" s="3004"/>
      <c r="Q20" s="3004"/>
      <c r="R20" s="3004"/>
      <c r="S20" s="3004"/>
      <c r="T20" s="3004"/>
      <c r="U20" s="3004"/>
      <c r="V20" s="3004"/>
      <c r="W20" s="3004"/>
      <c r="X20" s="3004"/>
      <c r="Y20" s="3004"/>
      <c r="Z20" s="3004"/>
      <c r="AA20" s="3004"/>
      <c r="AB20" s="3004"/>
      <c r="AC20" s="3004"/>
      <c r="AD20" s="3004"/>
      <c r="AE20" s="3004"/>
      <c r="AF20" s="3004"/>
      <c r="AG20" s="3004"/>
      <c r="AH20" s="3005"/>
    </row>
    <row r="21" spans="1:34" s="634" customFormat="1" ht="15" customHeight="1" thickBot="1" x14ac:dyDescent="0.2">
      <c r="A21" s="3006" t="s">
        <v>780</v>
      </c>
      <c r="B21" s="3007"/>
      <c r="C21" s="3007"/>
      <c r="D21" s="3007"/>
      <c r="E21" s="3007"/>
      <c r="F21" s="3007"/>
      <c r="G21" s="3007"/>
      <c r="H21" s="3007"/>
      <c r="I21" s="3007"/>
      <c r="J21" s="3007"/>
      <c r="K21" s="3007"/>
      <c r="L21" s="3007"/>
      <c r="M21" s="3008"/>
      <c r="N21" s="3009"/>
      <c r="O21" s="3010"/>
      <c r="P21" s="3010"/>
      <c r="Q21" s="631"/>
      <c r="R21" s="631"/>
      <c r="S21" s="632" t="s">
        <v>359</v>
      </c>
      <c r="T21" s="3007" t="s">
        <v>781</v>
      </c>
      <c r="U21" s="3007"/>
      <c r="V21" s="3007"/>
      <c r="W21" s="3007"/>
      <c r="X21" s="3007"/>
      <c r="Y21" s="3007"/>
      <c r="Z21" s="3007"/>
      <c r="AA21" s="3007"/>
      <c r="AB21" s="3007"/>
      <c r="AC21" s="3008"/>
      <c r="AD21" s="3011"/>
      <c r="AE21" s="3012"/>
      <c r="AF21" s="3012"/>
      <c r="AG21" s="631" t="s">
        <v>782</v>
      </c>
      <c r="AH21" s="633"/>
    </row>
    <row r="22" spans="1:34" s="626" customFormat="1" ht="14.25" customHeight="1" x14ac:dyDescent="0.15">
      <c r="A22" s="3013" t="s">
        <v>783</v>
      </c>
      <c r="B22" s="3016" t="s">
        <v>268</v>
      </c>
      <c r="C22" s="3016"/>
      <c r="D22" s="3016"/>
      <c r="E22" s="3016"/>
      <c r="F22" s="3016"/>
      <c r="G22" s="3016"/>
      <c r="H22" s="3016"/>
      <c r="I22" s="3016"/>
      <c r="J22" s="3016"/>
      <c r="K22" s="3016"/>
      <c r="L22" s="3016"/>
      <c r="M22" s="3016"/>
      <c r="N22" s="3016"/>
      <c r="O22" s="3016"/>
      <c r="P22" s="3016"/>
      <c r="Q22" s="3016"/>
      <c r="R22" s="3016"/>
      <c r="S22" s="3016"/>
      <c r="T22" s="3016"/>
      <c r="U22" s="3016"/>
      <c r="V22" s="3016"/>
      <c r="W22" s="3016"/>
      <c r="X22" s="3016"/>
      <c r="Y22" s="3016"/>
      <c r="Z22" s="3016"/>
      <c r="AA22" s="3016"/>
      <c r="AB22" s="3016"/>
      <c r="AC22" s="3016"/>
      <c r="AD22" s="3016"/>
      <c r="AE22" s="3016"/>
      <c r="AF22" s="3016"/>
      <c r="AG22" s="3016"/>
      <c r="AH22" s="3017"/>
    </row>
    <row r="23" spans="1:34" s="626" customFormat="1" ht="21.2" customHeight="1" x14ac:dyDescent="0.15">
      <c r="A23" s="3014"/>
      <c r="B23" s="2850" t="s">
        <v>784</v>
      </c>
      <c r="C23" s="2851"/>
      <c r="D23" s="2851"/>
      <c r="E23" s="2851"/>
      <c r="F23" s="2851"/>
      <c r="G23" s="2851"/>
      <c r="H23" s="2851"/>
      <c r="I23" s="2851"/>
      <c r="J23" s="2852"/>
      <c r="K23" s="2827" t="s">
        <v>367</v>
      </c>
      <c r="L23" s="2828"/>
      <c r="M23" s="2828"/>
      <c r="N23" s="2828"/>
      <c r="O23" s="2828"/>
      <c r="P23" s="2829"/>
      <c r="Q23" s="2827" t="s">
        <v>785</v>
      </c>
      <c r="R23" s="2828"/>
      <c r="S23" s="2828"/>
      <c r="T23" s="2828"/>
      <c r="U23" s="2828"/>
      <c r="V23" s="2828"/>
      <c r="W23" s="2786" t="s">
        <v>786</v>
      </c>
      <c r="X23" s="2786"/>
      <c r="Y23" s="2786"/>
      <c r="Z23" s="2786"/>
      <c r="AA23" s="2786"/>
      <c r="AB23" s="2786"/>
      <c r="AC23" s="3018" t="s">
        <v>787</v>
      </c>
      <c r="AD23" s="2828"/>
      <c r="AE23" s="2828"/>
      <c r="AF23" s="2828"/>
      <c r="AG23" s="2828"/>
      <c r="AH23" s="3019"/>
    </row>
    <row r="24" spans="1:34" s="626" customFormat="1" ht="16.350000000000001" customHeight="1" x14ac:dyDescent="0.15">
      <c r="A24" s="3014"/>
      <c r="B24" s="2833"/>
      <c r="C24" s="2834"/>
      <c r="D24" s="2834"/>
      <c r="E24" s="2834"/>
      <c r="F24" s="2834"/>
      <c r="G24" s="2834"/>
      <c r="H24" s="2834"/>
      <c r="I24" s="2834"/>
      <c r="J24" s="2835"/>
      <c r="K24" s="2827" t="s">
        <v>788</v>
      </c>
      <c r="L24" s="2828"/>
      <c r="M24" s="2829"/>
      <c r="N24" s="2827" t="s">
        <v>789</v>
      </c>
      <c r="O24" s="2828"/>
      <c r="P24" s="2829"/>
      <c r="Q24" s="2827" t="s">
        <v>788</v>
      </c>
      <c r="R24" s="2828"/>
      <c r="S24" s="2829"/>
      <c r="T24" s="2827" t="s">
        <v>789</v>
      </c>
      <c r="U24" s="2828"/>
      <c r="V24" s="2829"/>
      <c r="W24" s="2827" t="s">
        <v>788</v>
      </c>
      <c r="X24" s="2828"/>
      <c r="Y24" s="2829"/>
      <c r="Z24" s="2827" t="s">
        <v>789</v>
      </c>
      <c r="AA24" s="2828"/>
      <c r="AB24" s="2829"/>
      <c r="AC24" s="2827" t="s">
        <v>788</v>
      </c>
      <c r="AD24" s="2828"/>
      <c r="AE24" s="2829"/>
      <c r="AF24" s="2827" t="s">
        <v>789</v>
      </c>
      <c r="AG24" s="2828"/>
      <c r="AH24" s="3019"/>
    </row>
    <row r="25" spans="1:34" s="626" customFormat="1" ht="16.350000000000001" customHeight="1" x14ac:dyDescent="0.15">
      <c r="A25" s="3014"/>
      <c r="B25" s="3020" t="s">
        <v>790</v>
      </c>
      <c r="C25" s="2828"/>
      <c r="D25" s="2828"/>
      <c r="E25" s="2828"/>
      <c r="F25" s="2828"/>
      <c r="G25" s="2828"/>
      <c r="H25" s="2828"/>
      <c r="I25" s="2828"/>
      <c r="J25" s="2829"/>
      <c r="K25" s="2827"/>
      <c r="L25" s="2828"/>
      <c r="M25" s="2829"/>
      <c r="N25" s="2827"/>
      <c r="O25" s="2828"/>
      <c r="P25" s="2829"/>
      <c r="Q25" s="2827"/>
      <c r="R25" s="2828"/>
      <c r="S25" s="2829"/>
      <c r="T25" s="2827"/>
      <c r="U25" s="2828"/>
      <c r="V25" s="2829"/>
      <c r="W25" s="2827"/>
      <c r="X25" s="2828"/>
      <c r="Y25" s="2829"/>
      <c r="Z25" s="2827"/>
      <c r="AA25" s="2828"/>
      <c r="AB25" s="2829"/>
      <c r="AC25" s="2827"/>
      <c r="AD25" s="2828"/>
      <c r="AE25" s="2829"/>
      <c r="AF25" s="2827"/>
      <c r="AG25" s="2828"/>
      <c r="AH25" s="3019"/>
    </row>
    <row r="26" spans="1:34" s="626" customFormat="1" ht="16.350000000000001" customHeight="1" x14ac:dyDescent="0.15">
      <c r="A26" s="3014"/>
      <c r="B26" s="3020" t="s">
        <v>791</v>
      </c>
      <c r="C26" s="2828"/>
      <c r="D26" s="2828"/>
      <c r="E26" s="2828"/>
      <c r="F26" s="2828"/>
      <c r="G26" s="2828"/>
      <c r="H26" s="2828"/>
      <c r="I26" s="2828"/>
      <c r="J26" s="2829"/>
      <c r="K26" s="2827"/>
      <c r="L26" s="2828"/>
      <c r="M26" s="2829"/>
      <c r="N26" s="2827"/>
      <c r="O26" s="2828"/>
      <c r="P26" s="2829"/>
      <c r="Q26" s="2827"/>
      <c r="R26" s="2828"/>
      <c r="S26" s="2829"/>
      <c r="T26" s="2827"/>
      <c r="U26" s="2828"/>
      <c r="V26" s="2829"/>
      <c r="W26" s="2827"/>
      <c r="X26" s="2828"/>
      <c r="Y26" s="2829"/>
      <c r="Z26" s="2827"/>
      <c r="AA26" s="2828"/>
      <c r="AB26" s="2829"/>
      <c r="AC26" s="2827"/>
      <c r="AD26" s="2828"/>
      <c r="AE26" s="2829"/>
      <c r="AF26" s="2827"/>
      <c r="AG26" s="2828"/>
      <c r="AH26" s="3019"/>
    </row>
    <row r="27" spans="1:34" s="626" customFormat="1" ht="14.25" customHeight="1" x14ac:dyDescent="0.15">
      <c r="A27" s="3014"/>
      <c r="B27" s="3021" t="s">
        <v>303</v>
      </c>
      <c r="C27" s="3022"/>
      <c r="D27" s="3022"/>
      <c r="E27" s="3022"/>
      <c r="F27" s="3022"/>
      <c r="G27" s="3022"/>
      <c r="H27" s="3022"/>
      <c r="I27" s="3022"/>
      <c r="J27" s="3022"/>
      <c r="K27" s="3022"/>
      <c r="L27" s="3022"/>
      <c r="M27" s="3022"/>
      <c r="N27" s="3022"/>
      <c r="O27" s="3022"/>
      <c r="P27" s="3022"/>
      <c r="Q27" s="3022"/>
      <c r="R27" s="3022"/>
      <c r="S27" s="3022"/>
      <c r="T27" s="3022"/>
      <c r="U27" s="3022"/>
      <c r="V27" s="3022"/>
      <c r="W27" s="3022"/>
      <c r="X27" s="3022"/>
      <c r="Y27" s="3022"/>
      <c r="Z27" s="3022"/>
      <c r="AA27" s="3022"/>
      <c r="AB27" s="3022"/>
      <c r="AC27" s="3022"/>
      <c r="AD27" s="3022"/>
      <c r="AE27" s="3022"/>
      <c r="AF27" s="3022"/>
      <c r="AG27" s="3022"/>
      <c r="AH27" s="3023"/>
    </row>
    <row r="28" spans="1:34" s="626" customFormat="1" ht="16.350000000000001" customHeight="1" x14ac:dyDescent="0.15">
      <c r="A28" s="3015"/>
      <c r="B28" s="3024" t="s">
        <v>792</v>
      </c>
      <c r="C28" s="3025"/>
      <c r="D28" s="3025"/>
      <c r="E28" s="3025"/>
      <c r="F28" s="3025"/>
      <c r="G28" s="3025"/>
      <c r="H28" s="3025"/>
      <c r="I28" s="3025"/>
      <c r="J28" s="3026"/>
      <c r="K28" s="3033" t="s">
        <v>793</v>
      </c>
      <c r="L28" s="3033"/>
      <c r="M28" s="3033"/>
      <c r="N28" s="3033" t="s">
        <v>794</v>
      </c>
      <c r="O28" s="3033"/>
      <c r="P28" s="3033"/>
      <c r="Q28" s="3033" t="s">
        <v>795</v>
      </c>
      <c r="R28" s="3033"/>
      <c r="S28" s="3033"/>
      <c r="T28" s="3033" t="s">
        <v>796</v>
      </c>
      <c r="U28" s="3033"/>
      <c r="V28" s="3033"/>
      <c r="W28" s="3033" t="s">
        <v>797</v>
      </c>
      <c r="X28" s="3033"/>
      <c r="Y28" s="3033"/>
      <c r="Z28" s="3033" t="s">
        <v>798</v>
      </c>
      <c r="AA28" s="3033"/>
      <c r="AB28" s="3033"/>
      <c r="AC28" s="3033" t="s">
        <v>799</v>
      </c>
      <c r="AD28" s="3033"/>
      <c r="AE28" s="3033"/>
      <c r="AF28" s="3033" t="s">
        <v>800</v>
      </c>
      <c r="AG28" s="3033"/>
      <c r="AH28" s="3034"/>
    </row>
    <row r="29" spans="1:34" s="626" customFormat="1" ht="15.6" customHeight="1" x14ac:dyDescent="0.15">
      <c r="A29" s="3015"/>
      <c r="B29" s="3027"/>
      <c r="C29" s="3028"/>
      <c r="D29" s="3028"/>
      <c r="E29" s="3028"/>
      <c r="F29" s="3028"/>
      <c r="G29" s="3028"/>
      <c r="H29" s="3028"/>
      <c r="I29" s="3028"/>
      <c r="J29" s="3029"/>
      <c r="K29" s="3033"/>
      <c r="L29" s="3033"/>
      <c r="M29" s="3033"/>
      <c r="N29" s="3033"/>
      <c r="O29" s="3033"/>
      <c r="P29" s="3033"/>
      <c r="Q29" s="3033"/>
      <c r="R29" s="3033"/>
      <c r="S29" s="3033"/>
      <c r="T29" s="3033"/>
      <c r="U29" s="3033"/>
      <c r="V29" s="3033"/>
      <c r="W29" s="3033"/>
      <c r="X29" s="3033"/>
      <c r="Y29" s="3033"/>
      <c r="Z29" s="3033"/>
      <c r="AA29" s="3033"/>
      <c r="AB29" s="3033"/>
      <c r="AC29" s="3033"/>
      <c r="AD29" s="3033"/>
      <c r="AE29" s="3033"/>
      <c r="AF29" s="3033"/>
      <c r="AG29" s="3033"/>
      <c r="AH29" s="3034"/>
    </row>
    <row r="30" spans="1:34" s="626" customFormat="1" ht="15.95" customHeight="1" x14ac:dyDescent="0.15">
      <c r="A30" s="3015"/>
      <c r="B30" s="3030"/>
      <c r="C30" s="3031"/>
      <c r="D30" s="3031"/>
      <c r="E30" s="3031"/>
      <c r="F30" s="3031"/>
      <c r="G30" s="3031"/>
      <c r="H30" s="3031"/>
      <c r="I30" s="3031"/>
      <c r="J30" s="3032"/>
      <c r="K30" s="3035" t="s">
        <v>801</v>
      </c>
      <c r="L30" s="3036"/>
      <c r="M30" s="3036"/>
      <c r="N30" s="3036"/>
      <c r="O30" s="3036"/>
      <c r="P30" s="3036"/>
      <c r="Q30" s="3036"/>
      <c r="R30" s="3036"/>
      <c r="S30" s="3037"/>
      <c r="T30" s="3038"/>
      <c r="U30" s="3039"/>
      <c r="V30" s="3039"/>
      <c r="W30" s="3039"/>
      <c r="X30" s="3039"/>
      <c r="Y30" s="3039"/>
      <c r="Z30" s="3039"/>
      <c r="AA30" s="3039"/>
      <c r="AB30" s="3039"/>
      <c r="AC30" s="3039"/>
      <c r="AD30" s="3039"/>
      <c r="AE30" s="3039"/>
      <c r="AF30" s="3039"/>
      <c r="AG30" s="3039"/>
      <c r="AH30" s="3040"/>
    </row>
    <row r="31" spans="1:34" s="626" customFormat="1" ht="15.95" customHeight="1" x14ac:dyDescent="0.15">
      <c r="A31" s="3015"/>
      <c r="B31" s="3041" t="s">
        <v>802</v>
      </c>
      <c r="C31" s="3042"/>
      <c r="D31" s="3043"/>
      <c r="E31" s="3043"/>
      <c r="F31" s="3043"/>
      <c r="G31" s="3043"/>
      <c r="H31" s="3043"/>
      <c r="I31" s="3043"/>
      <c r="J31" s="3043"/>
      <c r="K31" s="3044"/>
      <c r="L31" s="3045"/>
      <c r="M31" s="3045"/>
      <c r="N31" s="3045"/>
      <c r="O31" s="3045"/>
      <c r="P31" s="1834" t="s">
        <v>803</v>
      </c>
      <c r="Q31" s="1834"/>
      <c r="R31" s="3039"/>
      <c r="S31" s="3039"/>
      <c r="T31" s="3039"/>
      <c r="U31" s="3039"/>
      <c r="V31" s="1834" t="s">
        <v>18</v>
      </c>
      <c r="W31" s="1834"/>
      <c r="X31" s="3045"/>
      <c r="Y31" s="3045"/>
      <c r="Z31" s="3045"/>
      <c r="AA31" s="3045"/>
      <c r="AB31" s="1834" t="s">
        <v>803</v>
      </c>
      <c r="AC31" s="1834"/>
      <c r="AD31" s="3039"/>
      <c r="AE31" s="3039"/>
      <c r="AF31" s="3039"/>
      <c r="AG31" s="3039"/>
      <c r="AH31" s="3040"/>
    </row>
    <row r="32" spans="1:34" s="626" customFormat="1" ht="15.95" customHeight="1" x14ac:dyDescent="0.15">
      <c r="A32" s="3015"/>
      <c r="B32" s="635"/>
      <c r="C32" s="636"/>
      <c r="D32" s="1853" t="s">
        <v>804</v>
      </c>
      <c r="E32" s="1853"/>
      <c r="F32" s="3046"/>
      <c r="G32" s="3051" t="s">
        <v>149</v>
      </c>
      <c r="H32" s="3052"/>
      <c r="I32" s="3052"/>
      <c r="J32" s="3053"/>
      <c r="K32" s="3044"/>
      <c r="L32" s="3045"/>
      <c r="M32" s="3045"/>
      <c r="N32" s="3045"/>
      <c r="O32" s="3045"/>
      <c r="P32" s="1834" t="s">
        <v>803</v>
      </c>
      <c r="Q32" s="1834"/>
      <c r="R32" s="3039"/>
      <c r="S32" s="3039"/>
      <c r="T32" s="3039"/>
      <c r="U32" s="3039"/>
      <c r="V32" s="1834" t="s">
        <v>18</v>
      </c>
      <c r="W32" s="1834"/>
      <c r="X32" s="3045"/>
      <c r="Y32" s="3045"/>
      <c r="Z32" s="3045"/>
      <c r="AA32" s="3045"/>
      <c r="AB32" s="1834" t="s">
        <v>803</v>
      </c>
      <c r="AC32" s="1834"/>
      <c r="AD32" s="3039"/>
      <c r="AE32" s="3039"/>
      <c r="AF32" s="3039"/>
      <c r="AG32" s="3039"/>
      <c r="AH32" s="3040"/>
    </row>
    <row r="33" spans="1:34" s="626" customFormat="1" ht="15.95" customHeight="1" x14ac:dyDescent="0.15">
      <c r="A33" s="3015"/>
      <c r="B33" s="635"/>
      <c r="C33" s="636"/>
      <c r="D33" s="3047"/>
      <c r="E33" s="3047"/>
      <c r="F33" s="3048"/>
      <c r="G33" s="3051" t="s">
        <v>799</v>
      </c>
      <c r="H33" s="3052"/>
      <c r="I33" s="3052"/>
      <c r="J33" s="3053"/>
      <c r="K33" s="3044"/>
      <c r="L33" s="3045"/>
      <c r="M33" s="3045"/>
      <c r="N33" s="3045"/>
      <c r="O33" s="3045"/>
      <c r="P33" s="1834" t="s">
        <v>803</v>
      </c>
      <c r="Q33" s="1834"/>
      <c r="R33" s="3039"/>
      <c r="S33" s="3039"/>
      <c r="T33" s="3039"/>
      <c r="U33" s="3039"/>
      <c r="V33" s="1834" t="s">
        <v>18</v>
      </c>
      <c r="W33" s="1834"/>
      <c r="X33" s="3045"/>
      <c r="Y33" s="3045"/>
      <c r="Z33" s="3045"/>
      <c r="AA33" s="3045"/>
      <c r="AB33" s="1834" t="s">
        <v>803</v>
      </c>
      <c r="AC33" s="1834"/>
      <c r="AD33" s="3039"/>
      <c r="AE33" s="3039"/>
      <c r="AF33" s="3039"/>
      <c r="AG33" s="3039"/>
      <c r="AH33" s="3040"/>
    </row>
    <row r="34" spans="1:34" s="626" customFormat="1" ht="15.95" customHeight="1" x14ac:dyDescent="0.15">
      <c r="A34" s="3014"/>
      <c r="B34" s="637"/>
      <c r="C34" s="638"/>
      <c r="D34" s="3049"/>
      <c r="E34" s="3049"/>
      <c r="F34" s="3050"/>
      <c r="G34" s="3051" t="s">
        <v>805</v>
      </c>
      <c r="H34" s="3052"/>
      <c r="I34" s="3052"/>
      <c r="J34" s="3053"/>
      <c r="K34" s="3044"/>
      <c r="L34" s="3045"/>
      <c r="M34" s="3045"/>
      <c r="N34" s="3045"/>
      <c r="O34" s="3045"/>
      <c r="P34" s="1834" t="s">
        <v>803</v>
      </c>
      <c r="Q34" s="1834"/>
      <c r="R34" s="3039"/>
      <c r="S34" s="3039"/>
      <c r="T34" s="3039"/>
      <c r="U34" s="3039"/>
      <c r="V34" s="1834" t="s">
        <v>18</v>
      </c>
      <c r="W34" s="1834"/>
      <c r="X34" s="3045"/>
      <c r="Y34" s="3045"/>
      <c r="Z34" s="3045"/>
      <c r="AA34" s="3045"/>
      <c r="AB34" s="1834" t="s">
        <v>803</v>
      </c>
      <c r="AC34" s="1834"/>
      <c r="AD34" s="3039"/>
      <c r="AE34" s="3039"/>
      <c r="AF34" s="3039"/>
      <c r="AG34" s="3039"/>
      <c r="AH34" s="3040"/>
    </row>
    <row r="35" spans="1:34" s="626" customFormat="1" ht="16.350000000000001" customHeight="1" x14ac:dyDescent="0.15">
      <c r="A35" s="3014"/>
      <c r="B35" s="3062" t="s">
        <v>806</v>
      </c>
      <c r="C35" s="3043"/>
      <c r="D35" s="3043"/>
      <c r="E35" s="3043"/>
      <c r="F35" s="3043"/>
      <c r="G35" s="3043"/>
      <c r="H35" s="3043"/>
      <c r="I35" s="3043"/>
      <c r="J35" s="3043"/>
      <c r="K35" s="3044"/>
      <c r="L35" s="3045"/>
      <c r="M35" s="3045"/>
      <c r="N35" s="3045"/>
      <c r="O35" s="3045"/>
      <c r="P35" s="1834" t="s">
        <v>803</v>
      </c>
      <c r="Q35" s="1834"/>
      <c r="R35" s="3039"/>
      <c r="S35" s="3039"/>
      <c r="T35" s="3039"/>
      <c r="U35" s="3039"/>
      <c r="V35" s="1834" t="s">
        <v>18</v>
      </c>
      <c r="W35" s="1834"/>
      <c r="X35" s="3045"/>
      <c r="Y35" s="3045"/>
      <c r="Z35" s="3045"/>
      <c r="AA35" s="3045"/>
      <c r="AB35" s="1834" t="s">
        <v>803</v>
      </c>
      <c r="AC35" s="1834"/>
      <c r="AD35" s="3039"/>
      <c r="AE35" s="3039"/>
      <c r="AF35" s="3039"/>
      <c r="AG35" s="3039"/>
      <c r="AH35" s="3040"/>
    </row>
    <row r="36" spans="1:34" s="626" customFormat="1" ht="16.350000000000001" customHeight="1" thickBot="1" x14ac:dyDescent="0.2">
      <c r="A36" s="3014"/>
      <c r="B36" s="3054" t="s">
        <v>807</v>
      </c>
      <c r="C36" s="3055"/>
      <c r="D36" s="3055"/>
      <c r="E36" s="3055"/>
      <c r="F36" s="3055"/>
      <c r="G36" s="3055"/>
      <c r="H36" s="3055"/>
      <c r="I36" s="3055"/>
      <c r="J36" s="3055"/>
      <c r="K36" s="3056"/>
      <c r="L36" s="3057"/>
      <c r="M36" s="3057"/>
      <c r="N36" s="3057"/>
      <c r="O36" s="3057"/>
      <c r="P36" s="3057"/>
      <c r="Q36" s="3057"/>
      <c r="R36" s="3057"/>
      <c r="S36" s="3057"/>
      <c r="T36" s="3058" t="s">
        <v>290</v>
      </c>
      <c r="U36" s="3058"/>
      <c r="V36" s="3059"/>
      <c r="W36" s="3060"/>
      <c r="X36" s="3060"/>
      <c r="Y36" s="3060"/>
      <c r="Z36" s="3060"/>
      <c r="AA36" s="3060"/>
      <c r="AB36" s="3060"/>
      <c r="AC36" s="3060"/>
      <c r="AD36" s="3060"/>
      <c r="AE36" s="3060"/>
      <c r="AF36" s="3060"/>
      <c r="AG36" s="3060"/>
      <c r="AH36" s="3061"/>
    </row>
    <row r="37" spans="1:34" s="626" customFormat="1" ht="14.25" customHeight="1" x14ac:dyDescent="0.15">
      <c r="A37" s="3013" t="s">
        <v>808</v>
      </c>
      <c r="B37" s="3016" t="s">
        <v>268</v>
      </c>
      <c r="C37" s="3016"/>
      <c r="D37" s="3016"/>
      <c r="E37" s="3016"/>
      <c r="F37" s="3016"/>
      <c r="G37" s="3016"/>
      <c r="H37" s="3016"/>
      <c r="I37" s="3016"/>
      <c r="J37" s="3016"/>
      <c r="K37" s="3016"/>
      <c r="L37" s="3016"/>
      <c r="M37" s="3016"/>
      <c r="N37" s="3016"/>
      <c r="O37" s="3016"/>
      <c r="P37" s="3016"/>
      <c r="Q37" s="3016"/>
      <c r="R37" s="3016"/>
      <c r="S37" s="3016"/>
      <c r="T37" s="3016"/>
      <c r="U37" s="3016"/>
      <c r="V37" s="3016"/>
      <c r="W37" s="3016"/>
      <c r="X37" s="3016"/>
      <c r="Y37" s="3016"/>
      <c r="Z37" s="3016"/>
      <c r="AA37" s="3016"/>
      <c r="AB37" s="3016"/>
      <c r="AC37" s="3016"/>
      <c r="AD37" s="3016"/>
      <c r="AE37" s="3016"/>
      <c r="AF37" s="3016"/>
      <c r="AG37" s="3016"/>
      <c r="AH37" s="3017"/>
    </row>
    <row r="38" spans="1:34" s="626" customFormat="1" ht="21.2" customHeight="1" x14ac:dyDescent="0.15">
      <c r="A38" s="3014"/>
      <c r="B38" s="2850" t="s">
        <v>784</v>
      </c>
      <c r="C38" s="2851"/>
      <c r="D38" s="2851"/>
      <c r="E38" s="2851"/>
      <c r="F38" s="2851"/>
      <c r="G38" s="2851"/>
      <c r="H38" s="2851"/>
      <c r="I38" s="2851"/>
      <c r="J38" s="2852"/>
      <c r="K38" s="2827" t="s">
        <v>367</v>
      </c>
      <c r="L38" s="2828"/>
      <c r="M38" s="2828"/>
      <c r="N38" s="2828"/>
      <c r="O38" s="2828"/>
      <c r="P38" s="2829"/>
      <c r="Q38" s="2827" t="s">
        <v>785</v>
      </c>
      <c r="R38" s="2828"/>
      <c r="S38" s="2828"/>
      <c r="T38" s="2828"/>
      <c r="U38" s="2828"/>
      <c r="V38" s="2828"/>
      <c r="W38" s="2786" t="s">
        <v>786</v>
      </c>
      <c r="X38" s="2786"/>
      <c r="Y38" s="2786"/>
      <c r="Z38" s="2786"/>
      <c r="AA38" s="2786"/>
      <c r="AB38" s="2786"/>
      <c r="AC38" s="3018" t="s">
        <v>787</v>
      </c>
      <c r="AD38" s="2828"/>
      <c r="AE38" s="2828"/>
      <c r="AF38" s="2828"/>
      <c r="AG38" s="2828"/>
      <c r="AH38" s="3019"/>
    </row>
    <row r="39" spans="1:34" s="626" customFormat="1" ht="16.350000000000001" customHeight="1" x14ac:dyDescent="0.15">
      <c r="A39" s="3014"/>
      <c r="B39" s="2833"/>
      <c r="C39" s="2834"/>
      <c r="D39" s="2834"/>
      <c r="E39" s="2834"/>
      <c r="F39" s="2834"/>
      <c r="G39" s="2834"/>
      <c r="H39" s="2834"/>
      <c r="I39" s="2834"/>
      <c r="J39" s="2835"/>
      <c r="K39" s="2827" t="s">
        <v>788</v>
      </c>
      <c r="L39" s="2828"/>
      <c r="M39" s="2829"/>
      <c r="N39" s="2827" t="s">
        <v>789</v>
      </c>
      <c r="O39" s="2828"/>
      <c r="P39" s="2829"/>
      <c r="Q39" s="2827" t="s">
        <v>788</v>
      </c>
      <c r="R39" s="2828"/>
      <c r="S39" s="2829"/>
      <c r="T39" s="2827" t="s">
        <v>789</v>
      </c>
      <c r="U39" s="2828"/>
      <c r="V39" s="2829"/>
      <c r="W39" s="2827" t="s">
        <v>788</v>
      </c>
      <c r="X39" s="2828"/>
      <c r="Y39" s="2829"/>
      <c r="Z39" s="2827" t="s">
        <v>789</v>
      </c>
      <c r="AA39" s="2828"/>
      <c r="AB39" s="2829"/>
      <c r="AC39" s="2827" t="s">
        <v>788</v>
      </c>
      <c r="AD39" s="2828"/>
      <c r="AE39" s="2829"/>
      <c r="AF39" s="2827" t="s">
        <v>789</v>
      </c>
      <c r="AG39" s="2828"/>
      <c r="AH39" s="3019"/>
    </row>
    <row r="40" spans="1:34" s="626" customFormat="1" ht="16.350000000000001" customHeight="1" x14ac:dyDescent="0.15">
      <c r="A40" s="3014"/>
      <c r="B40" s="3020" t="s">
        <v>790</v>
      </c>
      <c r="C40" s="2828"/>
      <c r="D40" s="2828"/>
      <c r="E40" s="2828"/>
      <c r="F40" s="2828"/>
      <c r="G40" s="2828"/>
      <c r="H40" s="2828"/>
      <c r="I40" s="2828"/>
      <c r="J40" s="2829"/>
      <c r="K40" s="2827"/>
      <c r="L40" s="2828"/>
      <c r="M40" s="2829"/>
      <c r="N40" s="2827"/>
      <c r="O40" s="2828"/>
      <c r="P40" s="2829"/>
      <c r="Q40" s="2827"/>
      <c r="R40" s="2828"/>
      <c r="S40" s="2829"/>
      <c r="T40" s="2827"/>
      <c r="U40" s="2828"/>
      <c r="V40" s="2829"/>
      <c r="W40" s="2827"/>
      <c r="X40" s="2828"/>
      <c r="Y40" s="2829"/>
      <c r="Z40" s="2827"/>
      <c r="AA40" s="2828"/>
      <c r="AB40" s="2829"/>
      <c r="AC40" s="2827"/>
      <c r="AD40" s="2828"/>
      <c r="AE40" s="2829"/>
      <c r="AF40" s="2827"/>
      <c r="AG40" s="2828"/>
      <c r="AH40" s="3019"/>
    </row>
    <row r="41" spans="1:34" s="626" customFormat="1" ht="16.350000000000001" customHeight="1" x14ac:dyDescent="0.15">
      <c r="A41" s="3014"/>
      <c r="B41" s="3020" t="s">
        <v>791</v>
      </c>
      <c r="C41" s="2828"/>
      <c r="D41" s="2828"/>
      <c r="E41" s="2828"/>
      <c r="F41" s="2828"/>
      <c r="G41" s="2828"/>
      <c r="H41" s="2828"/>
      <c r="I41" s="2828"/>
      <c r="J41" s="2829"/>
      <c r="K41" s="2827"/>
      <c r="L41" s="2828"/>
      <c r="M41" s="2829"/>
      <c r="N41" s="2827"/>
      <c r="O41" s="2828"/>
      <c r="P41" s="2829"/>
      <c r="Q41" s="2827"/>
      <c r="R41" s="2828"/>
      <c r="S41" s="2829"/>
      <c r="T41" s="2827"/>
      <c r="U41" s="2828"/>
      <c r="V41" s="2829"/>
      <c r="W41" s="2827"/>
      <c r="X41" s="2828"/>
      <c r="Y41" s="2829"/>
      <c r="Z41" s="2827"/>
      <c r="AA41" s="2828"/>
      <c r="AB41" s="2829"/>
      <c r="AC41" s="2827"/>
      <c r="AD41" s="2828"/>
      <c r="AE41" s="2829"/>
      <c r="AF41" s="2827"/>
      <c r="AG41" s="2828"/>
      <c r="AH41" s="3019"/>
    </row>
    <row r="42" spans="1:34" s="626" customFormat="1" ht="14.25" customHeight="1" x14ac:dyDescent="0.15">
      <c r="A42" s="3014"/>
      <c r="B42" s="3022" t="s">
        <v>303</v>
      </c>
      <c r="C42" s="3022"/>
      <c r="D42" s="3022"/>
      <c r="E42" s="3022"/>
      <c r="F42" s="3022"/>
      <c r="G42" s="3022"/>
      <c r="H42" s="3022"/>
      <c r="I42" s="3022"/>
      <c r="J42" s="3022"/>
      <c r="K42" s="3022"/>
      <c r="L42" s="3022"/>
      <c r="M42" s="3022"/>
      <c r="N42" s="3022"/>
      <c r="O42" s="3022"/>
      <c r="P42" s="3022"/>
      <c r="Q42" s="3022"/>
      <c r="R42" s="3022"/>
      <c r="S42" s="3022"/>
      <c r="T42" s="3022"/>
      <c r="U42" s="3022"/>
      <c r="V42" s="3022"/>
      <c r="W42" s="3022"/>
      <c r="X42" s="3022"/>
      <c r="Y42" s="3022"/>
      <c r="Z42" s="3022"/>
      <c r="AA42" s="3022"/>
      <c r="AB42" s="3022"/>
      <c r="AC42" s="3022"/>
      <c r="AD42" s="3022"/>
      <c r="AE42" s="3022"/>
      <c r="AF42" s="3022"/>
      <c r="AG42" s="3022"/>
      <c r="AH42" s="3023"/>
    </row>
    <row r="43" spans="1:34" s="626" customFormat="1" ht="16.350000000000001" customHeight="1" x14ac:dyDescent="0.15">
      <c r="A43" s="3015"/>
      <c r="B43" s="3024" t="s">
        <v>792</v>
      </c>
      <c r="C43" s="3025"/>
      <c r="D43" s="3025"/>
      <c r="E43" s="3025"/>
      <c r="F43" s="3025"/>
      <c r="G43" s="3025"/>
      <c r="H43" s="3025"/>
      <c r="I43" s="3025"/>
      <c r="J43" s="3026"/>
      <c r="K43" s="3033" t="s">
        <v>793</v>
      </c>
      <c r="L43" s="3033"/>
      <c r="M43" s="3033"/>
      <c r="N43" s="3033" t="s">
        <v>794</v>
      </c>
      <c r="O43" s="3033"/>
      <c r="P43" s="3033"/>
      <c r="Q43" s="3033" t="s">
        <v>795</v>
      </c>
      <c r="R43" s="3033"/>
      <c r="S43" s="3033"/>
      <c r="T43" s="3033" t="s">
        <v>796</v>
      </c>
      <c r="U43" s="3033"/>
      <c r="V43" s="3033"/>
      <c r="W43" s="3033" t="s">
        <v>797</v>
      </c>
      <c r="X43" s="3033"/>
      <c r="Y43" s="3033"/>
      <c r="Z43" s="3033" t="s">
        <v>798</v>
      </c>
      <c r="AA43" s="3033"/>
      <c r="AB43" s="3033"/>
      <c r="AC43" s="3033" t="s">
        <v>799</v>
      </c>
      <c r="AD43" s="3033"/>
      <c r="AE43" s="3033"/>
      <c r="AF43" s="3033" t="s">
        <v>800</v>
      </c>
      <c r="AG43" s="3033"/>
      <c r="AH43" s="3034"/>
    </row>
    <row r="44" spans="1:34" s="626" customFormat="1" ht="15.6" customHeight="1" x14ac:dyDescent="0.15">
      <c r="A44" s="3015"/>
      <c r="B44" s="3027"/>
      <c r="C44" s="3028"/>
      <c r="D44" s="3028"/>
      <c r="E44" s="3028"/>
      <c r="F44" s="3028"/>
      <c r="G44" s="3028"/>
      <c r="H44" s="3028"/>
      <c r="I44" s="3028"/>
      <c r="J44" s="3029"/>
      <c r="K44" s="3033"/>
      <c r="L44" s="3033"/>
      <c r="M44" s="3033"/>
      <c r="N44" s="3033"/>
      <c r="O44" s="3033"/>
      <c r="P44" s="3033"/>
      <c r="Q44" s="3033"/>
      <c r="R44" s="3033"/>
      <c r="S44" s="3033"/>
      <c r="T44" s="3033"/>
      <c r="U44" s="3033"/>
      <c r="V44" s="3033"/>
      <c r="W44" s="3033"/>
      <c r="X44" s="3033"/>
      <c r="Y44" s="3033"/>
      <c r="Z44" s="3033"/>
      <c r="AA44" s="3033"/>
      <c r="AB44" s="3033"/>
      <c r="AC44" s="3033"/>
      <c r="AD44" s="3033"/>
      <c r="AE44" s="3033"/>
      <c r="AF44" s="3033"/>
      <c r="AG44" s="3033"/>
      <c r="AH44" s="3034"/>
    </row>
    <row r="45" spans="1:34" s="626" customFormat="1" ht="15.95" customHeight="1" x14ac:dyDescent="0.15">
      <c r="A45" s="3015"/>
      <c r="B45" s="3030"/>
      <c r="C45" s="3031"/>
      <c r="D45" s="3031"/>
      <c r="E45" s="3031"/>
      <c r="F45" s="3031"/>
      <c r="G45" s="3031"/>
      <c r="H45" s="3031"/>
      <c r="I45" s="3031"/>
      <c r="J45" s="3032"/>
      <c r="K45" s="3035" t="s">
        <v>801</v>
      </c>
      <c r="L45" s="3036"/>
      <c r="M45" s="3036"/>
      <c r="N45" s="3036"/>
      <c r="O45" s="3036"/>
      <c r="P45" s="3036"/>
      <c r="Q45" s="3036"/>
      <c r="R45" s="3036"/>
      <c r="S45" s="3037"/>
      <c r="T45" s="3038"/>
      <c r="U45" s="3039"/>
      <c r="V45" s="3039"/>
      <c r="W45" s="3039"/>
      <c r="X45" s="3039"/>
      <c r="Y45" s="3039"/>
      <c r="Z45" s="3039"/>
      <c r="AA45" s="3039"/>
      <c r="AB45" s="3039"/>
      <c r="AC45" s="3039"/>
      <c r="AD45" s="3039"/>
      <c r="AE45" s="3039"/>
      <c r="AF45" s="3039"/>
      <c r="AG45" s="3039"/>
      <c r="AH45" s="3040"/>
    </row>
    <row r="46" spans="1:34" s="626" customFormat="1" ht="15.95" customHeight="1" x14ac:dyDescent="0.15">
      <c r="A46" s="3015"/>
      <c r="B46" s="3041" t="s">
        <v>802</v>
      </c>
      <c r="C46" s="3042"/>
      <c r="D46" s="3043"/>
      <c r="E46" s="3043"/>
      <c r="F46" s="3043"/>
      <c r="G46" s="3043"/>
      <c r="H46" s="3043"/>
      <c r="I46" s="3043"/>
      <c r="J46" s="3043"/>
      <c r="K46" s="3044"/>
      <c r="L46" s="3045"/>
      <c r="M46" s="3045"/>
      <c r="N46" s="3045"/>
      <c r="O46" s="3045"/>
      <c r="P46" s="1834" t="s">
        <v>803</v>
      </c>
      <c r="Q46" s="1834"/>
      <c r="R46" s="3039"/>
      <c r="S46" s="3039"/>
      <c r="T46" s="3039"/>
      <c r="U46" s="3039"/>
      <c r="V46" s="1834" t="s">
        <v>18</v>
      </c>
      <c r="W46" s="1834"/>
      <c r="X46" s="3045"/>
      <c r="Y46" s="3045"/>
      <c r="Z46" s="3045"/>
      <c r="AA46" s="3045"/>
      <c r="AB46" s="1834" t="s">
        <v>803</v>
      </c>
      <c r="AC46" s="1834"/>
      <c r="AD46" s="3039"/>
      <c r="AE46" s="3039"/>
      <c r="AF46" s="3039"/>
      <c r="AG46" s="3039"/>
      <c r="AH46" s="3040"/>
    </row>
    <row r="47" spans="1:34" s="626" customFormat="1" ht="15.95" customHeight="1" x14ac:dyDescent="0.15">
      <c r="A47" s="3015"/>
      <c r="B47" s="635"/>
      <c r="C47" s="636"/>
      <c r="D47" s="1853" t="s">
        <v>804</v>
      </c>
      <c r="E47" s="1853"/>
      <c r="F47" s="3046"/>
      <c r="G47" s="3051" t="s">
        <v>149</v>
      </c>
      <c r="H47" s="3052"/>
      <c r="I47" s="3052"/>
      <c r="J47" s="3053"/>
      <c r="K47" s="3044"/>
      <c r="L47" s="3045"/>
      <c r="M47" s="3045"/>
      <c r="N47" s="3045"/>
      <c r="O47" s="3045"/>
      <c r="P47" s="1834" t="s">
        <v>803</v>
      </c>
      <c r="Q47" s="1834"/>
      <c r="R47" s="3039"/>
      <c r="S47" s="3039"/>
      <c r="T47" s="3039"/>
      <c r="U47" s="3039"/>
      <c r="V47" s="1834" t="s">
        <v>18</v>
      </c>
      <c r="W47" s="1834"/>
      <c r="X47" s="3045"/>
      <c r="Y47" s="3045"/>
      <c r="Z47" s="3045"/>
      <c r="AA47" s="3045"/>
      <c r="AB47" s="1834" t="s">
        <v>803</v>
      </c>
      <c r="AC47" s="1834"/>
      <c r="AD47" s="3039"/>
      <c r="AE47" s="3039"/>
      <c r="AF47" s="3039"/>
      <c r="AG47" s="3039"/>
      <c r="AH47" s="3040"/>
    </row>
    <row r="48" spans="1:34" s="626" customFormat="1" ht="15.95" customHeight="1" x14ac:dyDescent="0.15">
      <c r="A48" s="3015"/>
      <c r="B48" s="635"/>
      <c r="C48" s="636"/>
      <c r="D48" s="3047"/>
      <c r="E48" s="3047"/>
      <c r="F48" s="3048"/>
      <c r="G48" s="3051" t="s">
        <v>799</v>
      </c>
      <c r="H48" s="3052"/>
      <c r="I48" s="3052"/>
      <c r="J48" s="3053"/>
      <c r="K48" s="3044"/>
      <c r="L48" s="3045"/>
      <c r="M48" s="3045"/>
      <c r="N48" s="3045"/>
      <c r="O48" s="3045"/>
      <c r="P48" s="1834" t="s">
        <v>803</v>
      </c>
      <c r="Q48" s="1834"/>
      <c r="R48" s="3039"/>
      <c r="S48" s="3039"/>
      <c r="T48" s="3039"/>
      <c r="U48" s="3039"/>
      <c r="V48" s="1834" t="s">
        <v>18</v>
      </c>
      <c r="W48" s="1834"/>
      <c r="X48" s="3045"/>
      <c r="Y48" s="3045"/>
      <c r="Z48" s="3045"/>
      <c r="AA48" s="3045"/>
      <c r="AB48" s="1834" t="s">
        <v>803</v>
      </c>
      <c r="AC48" s="1834"/>
      <c r="AD48" s="3039"/>
      <c r="AE48" s="3039"/>
      <c r="AF48" s="3039"/>
      <c r="AG48" s="3039"/>
      <c r="AH48" s="3040"/>
    </row>
    <row r="49" spans="1:34" s="626" customFormat="1" ht="15.95" customHeight="1" x14ac:dyDescent="0.15">
      <c r="A49" s="3015"/>
      <c r="B49" s="637"/>
      <c r="C49" s="638"/>
      <c r="D49" s="3049"/>
      <c r="E49" s="3049"/>
      <c r="F49" s="3050"/>
      <c r="G49" s="3051" t="s">
        <v>805</v>
      </c>
      <c r="H49" s="3052"/>
      <c r="I49" s="3052"/>
      <c r="J49" s="3053"/>
      <c r="K49" s="3044"/>
      <c r="L49" s="3045"/>
      <c r="M49" s="3045"/>
      <c r="N49" s="3045"/>
      <c r="O49" s="3045"/>
      <c r="P49" s="1834" t="s">
        <v>803</v>
      </c>
      <c r="Q49" s="1834"/>
      <c r="R49" s="3039"/>
      <c r="S49" s="3039"/>
      <c r="T49" s="3039"/>
      <c r="U49" s="3039"/>
      <c r="V49" s="1834" t="s">
        <v>18</v>
      </c>
      <c r="W49" s="1834"/>
      <c r="X49" s="3045"/>
      <c r="Y49" s="3045"/>
      <c r="Z49" s="3045"/>
      <c r="AA49" s="3045"/>
      <c r="AB49" s="1834" t="s">
        <v>803</v>
      </c>
      <c r="AC49" s="1834"/>
      <c r="AD49" s="3039"/>
      <c r="AE49" s="3039"/>
      <c r="AF49" s="3039"/>
      <c r="AG49" s="3039"/>
      <c r="AH49" s="3040"/>
    </row>
    <row r="50" spans="1:34" s="626" customFormat="1" ht="16.350000000000001" customHeight="1" x14ac:dyDescent="0.15">
      <c r="A50" s="3015"/>
      <c r="B50" s="3062" t="s">
        <v>806</v>
      </c>
      <c r="C50" s="3043"/>
      <c r="D50" s="3043"/>
      <c r="E50" s="3043"/>
      <c r="F50" s="3043"/>
      <c r="G50" s="3043"/>
      <c r="H50" s="3043"/>
      <c r="I50" s="3043"/>
      <c r="J50" s="3043"/>
      <c r="K50" s="3044"/>
      <c r="L50" s="3045"/>
      <c r="M50" s="3045"/>
      <c r="N50" s="3045"/>
      <c r="O50" s="3045"/>
      <c r="P50" s="1834" t="s">
        <v>803</v>
      </c>
      <c r="Q50" s="1834"/>
      <c r="R50" s="3039"/>
      <c r="S50" s="3039"/>
      <c r="T50" s="3039"/>
      <c r="U50" s="3039"/>
      <c r="V50" s="1834" t="s">
        <v>18</v>
      </c>
      <c r="W50" s="1834"/>
      <c r="X50" s="3045"/>
      <c r="Y50" s="3045"/>
      <c r="Z50" s="3045"/>
      <c r="AA50" s="3045"/>
      <c r="AB50" s="1834" t="s">
        <v>803</v>
      </c>
      <c r="AC50" s="1834"/>
      <c r="AD50" s="3039"/>
      <c r="AE50" s="3039"/>
      <c r="AF50" s="3039"/>
      <c r="AG50" s="3039"/>
      <c r="AH50" s="3040"/>
    </row>
    <row r="51" spans="1:34" s="626" customFormat="1" ht="16.350000000000001" customHeight="1" thickBot="1" x14ac:dyDescent="0.2">
      <c r="A51" s="3015"/>
      <c r="B51" s="3054" t="s">
        <v>807</v>
      </c>
      <c r="C51" s="3055"/>
      <c r="D51" s="3055"/>
      <c r="E51" s="3055"/>
      <c r="F51" s="3055"/>
      <c r="G51" s="3055"/>
      <c r="H51" s="3055"/>
      <c r="I51" s="3055"/>
      <c r="J51" s="3055"/>
      <c r="K51" s="3056"/>
      <c r="L51" s="3057"/>
      <c r="M51" s="3057"/>
      <c r="N51" s="3057"/>
      <c r="O51" s="3057"/>
      <c r="P51" s="3057"/>
      <c r="Q51" s="3057"/>
      <c r="R51" s="3057"/>
      <c r="S51" s="3057"/>
      <c r="T51" s="3058" t="s">
        <v>290</v>
      </c>
      <c r="U51" s="3058"/>
      <c r="V51" s="3059"/>
      <c r="W51" s="3060"/>
      <c r="X51" s="3060"/>
      <c r="Y51" s="3060"/>
      <c r="Z51" s="3060"/>
      <c r="AA51" s="3060"/>
      <c r="AB51" s="3060"/>
      <c r="AC51" s="3060"/>
      <c r="AD51" s="3060"/>
      <c r="AE51" s="3060"/>
      <c r="AF51" s="3060"/>
      <c r="AG51" s="3060"/>
      <c r="AH51" s="3061"/>
    </row>
    <row r="52" spans="1:34" s="626" customFormat="1" ht="14.25" customHeight="1" x14ac:dyDescent="0.15">
      <c r="A52" s="3013" t="s">
        <v>809</v>
      </c>
      <c r="B52" s="3064" t="s">
        <v>268</v>
      </c>
      <c r="C52" s="3016"/>
      <c r="D52" s="3016"/>
      <c r="E52" s="3016"/>
      <c r="F52" s="3016"/>
      <c r="G52" s="3016"/>
      <c r="H52" s="3016"/>
      <c r="I52" s="3016"/>
      <c r="J52" s="3016"/>
      <c r="K52" s="3016"/>
      <c r="L52" s="3016"/>
      <c r="M52" s="3016"/>
      <c r="N52" s="3016"/>
      <c r="O52" s="3016"/>
      <c r="P52" s="3016"/>
      <c r="Q52" s="3016"/>
      <c r="R52" s="3016"/>
      <c r="S52" s="3016"/>
      <c r="T52" s="3016"/>
      <c r="U52" s="3016"/>
      <c r="V52" s="3016"/>
      <c r="W52" s="3016"/>
      <c r="X52" s="3016"/>
      <c r="Y52" s="3016"/>
      <c r="Z52" s="3016"/>
      <c r="AA52" s="3016"/>
      <c r="AB52" s="3016"/>
      <c r="AC52" s="3016"/>
      <c r="AD52" s="3016"/>
      <c r="AE52" s="3016"/>
      <c r="AF52" s="3016"/>
      <c r="AG52" s="3016"/>
      <c r="AH52" s="3017"/>
    </row>
    <row r="53" spans="1:34" s="626" customFormat="1" ht="21.2" customHeight="1" x14ac:dyDescent="0.15">
      <c r="A53" s="3014"/>
      <c r="B53" s="2850" t="s">
        <v>784</v>
      </c>
      <c r="C53" s="2851"/>
      <c r="D53" s="2851"/>
      <c r="E53" s="2851"/>
      <c r="F53" s="2851"/>
      <c r="G53" s="2851"/>
      <c r="H53" s="2851"/>
      <c r="I53" s="2851"/>
      <c r="J53" s="2852"/>
      <c r="K53" s="2827" t="s">
        <v>367</v>
      </c>
      <c r="L53" s="2828"/>
      <c r="M53" s="2828"/>
      <c r="N53" s="2828"/>
      <c r="O53" s="2828"/>
      <c r="P53" s="2829"/>
      <c r="Q53" s="2827" t="s">
        <v>785</v>
      </c>
      <c r="R53" s="2828"/>
      <c r="S53" s="2828"/>
      <c r="T53" s="2828"/>
      <c r="U53" s="2828"/>
      <c r="V53" s="2829"/>
      <c r="W53" s="2827" t="s">
        <v>786</v>
      </c>
      <c r="X53" s="2828"/>
      <c r="Y53" s="2828"/>
      <c r="Z53" s="2828"/>
      <c r="AA53" s="2828"/>
      <c r="AB53" s="2829"/>
      <c r="AC53" s="3018" t="s">
        <v>787</v>
      </c>
      <c r="AD53" s="3065"/>
      <c r="AE53" s="3065"/>
      <c r="AF53" s="3065"/>
      <c r="AG53" s="3065"/>
      <c r="AH53" s="3066"/>
    </row>
    <row r="54" spans="1:34" s="626" customFormat="1" ht="16.350000000000001" customHeight="1" x14ac:dyDescent="0.15">
      <c r="A54" s="3014"/>
      <c r="B54" s="2833"/>
      <c r="C54" s="2834"/>
      <c r="D54" s="2834"/>
      <c r="E54" s="2834"/>
      <c r="F54" s="2834"/>
      <c r="G54" s="2834"/>
      <c r="H54" s="2834"/>
      <c r="I54" s="2834"/>
      <c r="J54" s="2835"/>
      <c r="K54" s="2827" t="s">
        <v>788</v>
      </c>
      <c r="L54" s="2828"/>
      <c r="M54" s="2829"/>
      <c r="N54" s="2827" t="s">
        <v>789</v>
      </c>
      <c r="O54" s="2828"/>
      <c r="P54" s="2829"/>
      <c r="Q54" s="2827" t="s">
        <v>788</v>
      </c>
      <c r="R54" s="2828"/>
      <c r="S54" s="2829"/>
      <c r="T54" s="2827" t="s">
        <v>789</v>
      </c>
      <c r="U54" s="2828"/>
      <c r="V54" s="2829"/>
      <c r="W54" s="2827" t="s">
        <v>788</v>
      </c>
      <c r="X54" s="2828"/>
      <c r="Y54" s="2829"/>
      <c r="Z54" s="2827" t="s">
        <v>789</v>
      </c>
      <c r="AA54" s="2828"/>
      <c r="AB54" s="2829"/>
      <c r="AC54" s="2827" t="s">
        <v>788</v>
      </c>
      <c r="AD54" s="2828"/>
      <c r="AE54" s="2829"/>
      <c r="AF54" s="2827" t="s">
        <v>789</v>
      </c>
      <c r="AG54" s="2828"/>
      <c r="AH54" s="3019"/>
    </row>
    <row r="55" spans="1:34" s="626" customFormat="1" ht="16.350000000000001" customHeight="1" x14ac:dyDescent="0.15">
      <c r="A55" s="3014"/>
      <c r="B55" s="3020" t="s">
        <v>790</v>
      </c>
      <c r="C55" s="2828"/>
      <c r="D55" s="2828"/>
      <c r="E55" s="2828"/>
      <c r="F55" s="2828"/>
      <c r="G55" s="2828"/>
      <c r="H55" s="2828"/>
      <c r="I55" s="2828"/>
      <c r="J55" s="2829"/>
      <c r="K55" s="2827"/>
      <c r="L55" s="2828"/>
      <c r="M55" s="2829"/>
      <c r="N55" s="2827"/>
      <c r="O55" s="2828"/>
      <c r="P55" s="2829"/>
      <c r="Q55" s="2827"/>
      <c r="R55" s="2828"/>
      <c r="S55" s="2829"/>
      <c r="T55" s="2827"/>
      <c r="U55" s="2828"/>
      <c r="V55" s="2829"/>
      <c r="W55" s="2827"/>
      <c r="X55" s="2828"/>
      <c r="Y55" s="2829"/>
      <c r="Z55" s="2827"/>
      <c r="AA55" s="2828"/>
      <c r="AB55" s="2829"/>
      <c r="AC55" s="2827"/>
      <c r="AD55" s="2828"/>
      <c r="AE55" s="2829"/>
      <c r="AF55" s="2827"/>
      <c r="AG55" s="2828"/>
      <c r="AH55" s="3019"/>
    </row>
    <row r="56" spans="1:34" s="626" customFormat="1" ht="16.350000000000001" customHeight="1" x14ac:dyDescent="0.15">
      <c r="A56" s="3014"/>
      <c r="B56" s="3020" t="s">
        <v>791</v>
      </c>
      <c r="C56" s="2828"/>
      <c r="D56" s="2828"/>
      <c r="E56" s="2828"/>
      <c r="F56" s="2828"/>
      <c r="G56" s="2828"/>
      <c r="H56" s="2828"/>
      <c r="I56" s="2828"/>
      <c r="J56" s="2829"/>
      <c r="K56" s="2827"/>
      <c r="L56" s="2828"/>
      <c r="M56" s="2829"/>
      <c r="N56" s="2827"/>
      <c r="O56" s="2828"/>
      <c r="P56" s="2829"/>
      <c r="Q56" s="2827"/>
      <c r="R56" s="2828"/>
      <c r="S56" s="2829"/>
      <c r="T56" s="2827"/>
      <c r="U56" s="2828"/>
      <c r="V56" s="2829"/>
      <c r="W56" s="2827"/>
      <c r="X56" s="2828"/>
      <c r="Y56" s="2829"/>
      <c r="Z56" s="2827"/>
      <c r="AA56" s="2828"/>
      <c r="AB56" s="2829"/>
      <c r="AC56" s="2827"/>
      <c r="AD56" s="2828"/>
      <c r="AE56" s="2829"/>
      <c r="AF56" s="2827"/>
      <c r="AG56" s="2828"/>
      <c r="AH56" s="3019"/>
    </row>
    <row r="57" spans="1:34" s="626" customFormat="1" ht="14.25" customHeight="1" x14ac:dyDescent="0.15">
      <c r="A57" s="3014"/>
      <c r="B57" s="3021" t="s">
        <v>303</v>
      </c>
      <c r="C57" s="3022"/>
      <c r="D57" s="3022"/>
      <c r="E57" s="3022"/>
      <c r="F57" s="3022"/>
      <c r="G57" s="3022"/>
      <c r="H57" s="3022"/>
      <c r="I57" s="3022"/>
      <c r="J57" s="3022"/>
      <c r="K57" s="3022"/>
      <c r="L57" s="3022"/>
      <c r="M57" s="3022"/>
      <c r="N57" s="3022"/>
      <c r="O57" s="3022"/>
      <c r="P57" s="3022"/>
      <c r="Q57" s="3022"/>
      <c r="R57" s="3022"/>
      <c r="S57" s="3022"/>
      <c r="T57" s="3022"/>
      <c r="U57" s="3022"/>
      <c r="V57" s="3022"/>
      <c r="W57" s="3022"/>
      <c r="X57" s="3022"/>
      <c r="Y57" s="3022"/>
      <c r="Z57" s="3022"/>
      <c r="AA57" s="3022"/>
      <c r="AB57" s="3022"/>
      <c r="AC57" s="3022"/>
      <c r="AD57" s="3022"/>
      <c r="AE57" s="3022"/>
      <c r="AF57" s="3022"/>
      <c r="AG57" s="3022"/>
      <c r="AH57" s="3023"/>
    </row>
    <row r="58" spans="1:34" s="626" customFormat="1" ht="16.350000000000001" customHeight="1" x14ac:dyDescent="0.15">
      <c r="A58" s="3014"/>
      <c r="B58" s="3024" t="s">
        <v>792</v>
      </c>
      <c r="C58" s="3025"/>
      <c r="D58" s="3025"/>
      <c r="E58" s="3025"/>
      <c r="F58" s="3025"/>
      <c r="G58" s="3025"/>
      <c r="H58" s="3025"/>
      <c r="I58" s="3025"/>
      <c r="J58" s="3026"/>
      <c r="K58" s="3033" t="s">
        <v>793</v>
      </c>
      <c r="L58" s="3033"/>
      <c r="M58" s="3033"/>
      <c r="N58" s="3033" t="s">
        <v>794</v>
      </c>
      <c r="O58" s="3033"/>
      <c r="P58" s="3033"/>
      <c r="Q58" s="3033" t="s">
        <v>795</v>
      </c>
      <c r="R58" s="3033"/>
      <c r="S58" s="3033"/>
      <c r="T58" s="3033" t="s">
        <v>796</v>
      </c>
      <c r="U58" s="3033"/>
      <c r="V58" s="3033"/>
      <c r="W58" s="3033" t="s">
        <v>797</v>
      </c>
      <c r="X58" s="3033"/>
      <c r="Y58" s="3033"/>
      <c r="Z58" s="3033" t="s">
        <v>798</v>
      </c>
      <c r="AA58" s="3033"/>
      <c r="AB58" s="3033"/>
      <c r="AC58" s="3033" t="s">
        <v>799</v>
      </c>
      <c r="AD58" s="3033"/>
      <c r="AE58" s="3033"/>
      <c r="AF58" s="3033" t="s">
        <v>800</v>
      </c>
      <c r="AG58" s="3033"/>
      <c r="AH58" s="3034"/>
    </row>
    <row r="59" spans="1:34" s="626" customFormat="1" ht="15.6" customHeight="1" x14ac:dyDescent="0.15">
      <c r="A59" s="3014"/>
      <c r="B59" s="3027"/>
      <c r="C59" s="3028"/>
      <c r="D59" s="3028"/>
      <c r="E59" s="3028"/>
      <c r="F59" s="3028"/>
      <c r="G59" s="3028"/>
      <c r="H59" s="3028"/>
      <c r="I59" s="3028"/>
      <c r="J59" s="3029"/>
      <c r="K59" s="3033"/>
      <c r="L59" s="3033"/>
      <c r="M59" s="3033"/>
      <c r="N59" s="3033"/>
      <c r="O59" s="3033"/>
      <c r="P59" s="3033"/>
      <c r="Q59" s="3033"/>
      <c r="R59" s="3033"/>
      <c r="S59" s="3033"/>
      <c r="T59" s="3033"/>
      <c r="U59" s="3033"/>
      <c r="V59" s="3033"/>
      <c r="W59" s="3033"/>
      <c r="X59" s="3033"/>
      <c r="Y59" s="3033"/>
      <c r="Z59" s="3033"/>
      <c r="AA59" s="3033"/>
      <c r="AB59" s="3033"/>
      <c r="AC59" s="3033"/>
      <c r="AD59" s="3033"/>
      <c r="AE59" s="3033"/>
      <c r="AF59" s="3033"/>
      <c r="AG59" s="3033"/>
      <c r="AH59" s="3034"/>
    </row>
    <row r="60" spans="1:34" s="626" customFormat="1" ht="15.95" customHeight="1" x14ac:dyDescent="0.15">
      <c r="A60" s="3014"/>
      <c r="B60" s="3030"/>
      <c r="C60" s="3031"/>
      <c r="D60" s="3031"/>
      <c r="E60" s="3031"/>
      <c r="F60" s="3031"/>
      <c r="G60" s="3031"/>
      <c r="H60" s="3031"/>
      <c r="I60" s="3031"/>
      <c r="J60" s="3032"/>
      <c r="K60" s="3035" t="s">
        <v>801</v>
      </c>
      <c r="L60" s="3036"/>
      <c r="M60" s="3036"/>
      <c r="N60" s="3036"/>
      <c r="O60" s="3036"/>
      <c r="P60" s="3036"/>
      <c r="Q60" s="3036"/>
      <c r="R60" s="3036"/>
      <c r="S60" s="3037"/>
      <c r="T60" s="3038"/>
      <c r="U60" s="3039"/>
      <c r="V60" s="3039"/>
      <c r="W60" s="3039"/>
      <c r="X60" s="3039"/>
      <c r="Y60" s="3039"/>
      <c r="Z60" s="3039"/>
      <c r="AA60" s="3039"/>
      <c r="AB60" s="3039"/>
      <c r="AC60" s="3039"/>
      <c r="AD60" s="3039"/>
      <c r="AE60" s="3039"/>
      <c r="AF60" s="3039"/>
      <c r="AG60" s="3039"/>
      <c r="AH60" s="3040"/>
    </row>
    <row r="61" spans="1:34" s="626" customFormat="1" ht="15.95" customHeight="1" x14ac:dyDescent="0.15">
      <c r="A61" s="3014"/>
      <c r="B61" s="3041" t="s">
        <v>802</v>
      </c>
      <c r="C61" s="3042"/>
      <c r="D61" s="3043"/>
      <c r="E61" s="3043"/>
      <c r="F61" s="3043"/>
      <c r="G61" s="3043"/>
      <c r="H61" s="3043"/>
      <c r="I61" s="3043"/>
      <c r="J61" s="3043"/>
      <c r="K61" s="3044"/>
      <c r="L61" s="3045"/>
      <c r="M61" s="3045"/>
      <c r="N61" s="3045"/>
      <c r="O61" s="3045"/>
      <c r="P61" s="1834" t="s">
        <v>803</v>
      </c>
      <c r="Q61" s="1834"/>
      <c r="R61" s="3039"/>
      <c r="S61" s="3039"/>
      <c r="T61" s="3039"/>
      <c r="U61" s="3039"/>
      <c r="V61" s="1834" t="s">
        <v>18</v>
      </c>
      <c r="W61" s="1834"/>
      <c r="X61" s="3045"/>
      <c r="Y61" s="3045"/>
      <c r="Z61" s="3045"/>
      <c r="AA61" s="3045"/>
      <c r="AB61" s="1834" t="s">
        <v>803</v>
      </c>
      <c r="AC61" s="1834"/>
      <c r="AD61" s="3039"/>
      <c r="AE61" s="3039"/>
      <c r="AF61" s="3039"/>
      <c r="AG61" s="3039"/>
      <c r="AH61" s="3040"/>
    </row>
    <row r="62" spans="1:34" s="626" customFormat="1" ht="15.95" customHeight="1" x14ac:dyDescent="0.15">
      <c r="A62" s="3014"/>
      <c r="B62" s="635"/>
      <c r="C62" s="636"/>
      <c r="D62" s="1853" t="s">
        <v>804</v>
      </c>
      <c r="E62" s="1853"/>
      <c r="F62" s="3046"/>
      <c r="G62" s="3051" t="s">
        <v>149</v>
      </c>
      <c r="H62" s="3052"/>
      <c r="I62" s="3052"/>
      <c r="J62" s="3053"/>
      <c r="K62" s="3044"/>
      <c r="L62" s="3045"/>
      <c r="M62" s="3045"/>
      <c r="N62" s="3045"/>
      <c r="O62" s="3045"/>
      <c r="P62" s="1834" t="s">
        <v>803</v>
      </c>
      <c r="Q62" s="1834"/>
      <c r="R62" s="3039"/>
      <c r="S62" s="3039"/>
      <c r="T62" s="3039"/>
      <c r="U62" s="3039"/>
      <c r="V62" s="1834" t="s">
        <v>18</v>
      </c>
      <c r="W62" s="1834"/>
      <c r="X62" s="3045"/>
      <c r="Y62" s="3045"/>
      <c r="Z62" s="3045"/>
      <c r="AA62" s="3045"/>
      <c r="AB62" s="1834" t="s">
        <v>803</v>
      </c>
      <c r="AC62" s="1834"/>
      <c r="AD62" s="3039"/>
      <c r="AE62" s="3039"/>
      <c r="AF62" s="3039"/>
      <c r="AG62" s="3039"/>
      <c r="AH62" s="3040"/>
    </row>
    <row r="63" spans="1:34" s="626" customFormat="1" ht="15.95" customHeight="1" x14ac:dyDescent="0.15">
      <c r="A63" s="3014"/>
      <c r="B63" s="635"/>
      <c r="C63" s="636"/>
      <c r="D63" s="3047"/>
      <c r="E63" s="3047"/>
      <c r="F63" s="3048"/>
      <c r="G63" s="3051" t="s">
        <v>799</v>
      </c>
      <c r="H63" s="3052"/>
      <c r="I63" s="3052"/>
      <c r="J63" s="3053"/>
      <c r="K63" s="3044"/>
      <c r="L63" s="3045"/>
      <c r="M63" s="3045"/>
      <c r="N63" s="3045"/>
      <c r="O63" s="3045"/>
      <c r="P63" s="1834" t="s">
        <v>803</v>
      </c>
      <c r="Q63" s="1834"/>
      <c r="R63" s="3039"/>
      <c r="S63" s="3039"/>
      <c r="T63" s="3039"/>
      <c r="U63" s="3039"/>
      <c r="V63" s="1834" t="s">
        <v>18</v>
      </c>
      <c r="W63" s="1834"/>
      <c r="X63" s="3045"/>
      <c r="Y63" s="3045"/>
      <c r="Z63" s="3045"/>
      <c r="AA63" s="3045"/>
      <c r="AB63" s="1834" t="s">
        <v>803</v>
      </c>
      <c r="AC63" s="1834"/>
      <c r="AD63" s="3039"/>
      <c r="AE63" s="3039"/>
      <c r="AF63" s="3039"/>
      <c r="AG63" s="3039"/>
      <c r="AH63" s="3040"/>
    </row>
    <row r="64" spans="1:34" s="626" customFormat="1" ht="15.95" customHeight="1" x14ac:dyDescent="0.15">
      <c r="A64" s="3014"/>
      <c r="B64" s="637"/>
      <c r="C64" s="638"/>
      <c r="D64" s="3049"/>
      <c r="E64" s="3049"/>
      <c r="F64" s="3050"/>
      <c r="G64" s="3051" t="s">
        <v>805</v>
      </c>
      <c r="H64" s="3052"/>
      <c r="I64" s="3052"/>
      <c r="J64" s="3053"/>
      <c r="K64" s="3044"/>
      <c r="L64" s="3045"/>
      <c r="M64" s="3045"/>
      <c r="N64" s="3045"/>
      <c r="O64" s="3045"/>
      <c r="P64" s="1834" t="s">
        <v>803</v>
      </c>
      <c r="Q64" s="1834"/>
      <c r="R64" s="3039"/>
      <c r="S64" s="3039"/>
      <c r="T64" s="3039"/>
      <c r="U64" s="3039"/>
      <c r="V64" s="1834" t="s">
        <v>18</v>
      </c>
      <c r="W64" s="1834"/>
      <c r="X64" s="3045"/>
      <c r="Y64" s="3045"/>
      <c r="Z64" s="3045"/>
      <c r="AA64" s="3045"/>
      <c r="AB64" s="1834" t="s">
        <v>803</v>
      </c>
      <c r="AC64" s="1834"/>
      <c r="AD64" s="3039"/>
      <c r="AE64" s="3039"/>
      <c r="AF64" s="3039"/>
      <c r="AG64" s="3039"/>
      <c r="AH64" s="3040"/>
    </row>
    <row r="65" spans="1:34" s="626" customFormat="1" ht="16.350000000000001" customHeight="1" x14ac:dyDescent="0.15">
      <c r="A65" s="3014"/>
      <c r="B65" s="3062" t="s">
        <v>806</v>
      </c>
      <c r="C65" s="3043"/>
      <c r="D65" s="3043"/>
      <c r="E65" s="3043"/>
      <c r="F65" s="3043"/>
      <c r="G65" s="3043"/>
      <c r="H65" s="3043"/>
      <c r="I65" s="3043"/>
      <c r="J65" s="3043"/>
      <c r="K65" s="3044"/>
      <c r="L65" s="3045"/>
      <c r="M65" s="3045"/>
      <c r="N65" s="3045"/>
      <c r="O65" s="3045"/>
      <c r="P65" s="1834" t="s">
        <v>803</v>
      </c>
      <c r="Q65" s="1834"/>
      <c r="R65" s="3039"/>
      <c r="S65" s="3039"/>
      <c r="T65" s="3039"/>
      <c r="U65" s="3039"/>
      <c r="V65" s="1834" t="s">
        <v>18</v>
      </c>
      <c r="W65" s="1834"/>
      <c r="X65" s="3045"/>
      <c r="Y65" s="3045"/>
      <c r="Z65" s="3045"/>
      <c r="AA65" s="3045"/>
      <c r="AB65" s="1834" t="s">
        <v>803</v>
      </c>
      <c r="AC65" s="1834"/>
      <c r="AD65" s="3039"/>
      <c r="AE65" s="3039"/>
      <c r="AF65" s="3039"/>
      <c r="AG65" s="3039"/>
      <c r="AH65" s="3040"/>
    </row>
    <row r="66" spans="1:34" s="626" customFormat="1" ht="16.350000000000001" customHeight="1" thickBot="1" x14ac:dyDescent="0.2">
      <c r="A66" s="3063"/>
      <c r="B66" s="3054" t="s">
        <v>807</v>
      </c>
      <c r="C66" s="3055"/>
      <c r="D66" s="3055"/>
      <c r="E66" s="3055"/>
      <c r="F66" s="3055"/>
      <c r="G66" s="3055"/>
      <c r="H66" s="3055"/>
      <c r="I66" s="3055"/>
      <c r="J66" s="3055"/>
      <c r="K66" s="3056"/>
      <c r="L66" s="3057"/>
      <c r="M66" s="3057"/>
      <c r="N66" s="3057"/>
      <c r="O66" s="3057"/>
      <c r="P66" s="3057"/>
      <c r="Q66" s="3057"/>
      <c r="R66" s="3057"/>
      <c r="S66" s="3057"/>
      <c r="T66" s="3058" t="s">
        <v>290</v>
      </c>
      <c r="U66" s="3058"/>
      <c r="V66" s="3059"/>
      <c r="W66" s="3060"/>
      <c r="X66" s="3060"/>
      <c r="Y66" s="3060"/>
      <c r="Z66" s="3060"/>
      <c r="AA66" s="3060"/>
      <c r="AB66" s="3060"/>
      <c r="AC66" s="3060"/>
      <c r="AD66" s="3060"/>
      <c r="AE66" s="3060"/>
      <c r="AF66" s="3060"/>
      <c r="AG66" s="3060"/>
      <c r="AH66" s="3061"/>
    </row>
    <row r="67" spans="1:34" s="626" customFormat="1" ht="15.95" customHeight="1" thickBot="1" x14ac:dyDescent="0.2">
      <c r="A67" s="3067" t="s">
        <v>1</v>
      </c>
      <c r="B67" s="3012"/>
      <c r="C67" s="3012"/>
      <c r="D67" s="3012"/>
      <c r="E67" s="3012"/>
      <c r="F67" s="3012"/>
      <c r="G67" s="3068"/>
      <c r="H67" s="3069" t="s">
        <v>810</v>
      </c>
      <c r="I67" s="3070"/>
      <c r="J67" s="3070"/>
      <c r="K67" s="3070"/>
      <c r="L67" s="3070"/>
      <c r="M67" s="3070"/>
      <c r="N67" s="3070"/>
      <c r="O67" s="3070"/>
      <c r="P67" s="3070"/>
      <c r="Q67" s="3070"/>
      <c r="R67" s="3070"/>
      <c r="S67" s="3070"/>
      <c r="T67" s="3070"/>
      <c r="U67" s="3070"/>
      <c r="V67" s="3070"/>
      <c r="W67" s="3070"/>
      <c r="X67" s="3070"/>
      <c r="Y67" s="3070"/>
      <c r="Z67" s="3070"/>
      <c r="AA67" s="3070"/>
      <c r="AB67" s="3070"/>
      <c r="AC67" s="3070"/>
      <c r="AD67" s="3070"/>
      <c r="AE67" s="3070"/>
      <c r="AF67" s="3070"/>
      <c r="AG67" s="3070"/>
      <c r="AH67" s="3071"/>
    </row>
    <row r="68" spans="1:34" s="626" customFormat="1" ht="15.95" customHeight="1" x14ac:dyDescent="0.15"/>
    <row r="69" spans="1:34" s="626" customFormat="1" ht="15.95" customHeight="1" thickBot="1" x14ac:dyDescent="0.2">
      <c r="A69" s="3072" t="s">
        <v>811</v>
      </c>
      <c r="B69" s="3072"/>
      <c r="C69" s="3072"/>
      <c r="D69" s="3072"/>
      <c r="E69" s="3072"/>
      <c r="F69" s="3072"/>
      <c r="G69" s="3072"/>
      <c r="H69" s="3072"/>
      <c r="I69" s="3072"/>
      <c r="J69" s="3072"/>
      <c r="K69" s="3072"/>
      <c r="L69" s="3072"/>
      <c r="M69" s="3072"/>
      <c r="N69" s="3072"/>
      <c r="O69" s="3072"/>
      <c r="P69" s="3072"/>
      <c r="Q69" s="3072"/>
      <c r="R69" s="3072"/>
      <c r="S69" s="3072"/>
      <c r="T69" s="3072"/>
      <c r="U69" s="3072"/>
      <c r="V69" s="3072"/>
      <c r="W69" s="3072"/>
      <c r="X69" s="3072"/>
      <c r="Y69" s="3072"/>
      <c r="Z69" s="3072"/>
      <c r="AA69" s="3072"/>
      <c r="AB69" s="3072"/>
      <c r="AC69" s="3072"/>
      <c r="AD69" s="3072"/>
      <c r="AE69" s="3072"/>
      <c r="AF69" s="3072"/>
      <c r="AG69" s="3072"/>
      <c r="AH69" s="3072"/>
    </row>
    <row r="70" spans="1:34" s="626" customFormat="1" ht="15.95" customHeight="1" x14ac:dyDescent="0.15">
      <c r="A70" s="2808" t="s">
        <v>255</v>
      </c>
      <c r="B70" s="2809"/>
      <c r="C70" s="2814" t="s">
        <v>5</v>
      </c>
      <c r="D70" s="2815"/>
      <c r="E70" s="2815"/>
      <c r="F70" s="2815"/>
      <c r="G70" s="2816"/>
      <c r="H70" s="3073"/>
      <c r="I70" s="3074"/>
      <c r="J70" s="3074"/>
      <c r="K70" s="3074"/>
      <c r="L70" s="3074"/>
      <c r="M70" s="3074"/>
      <c r="N70" s="3074"/>
      <c r="O70" s="3074"/>
      <c r="P70" s="3074"/>
      <c r="Q70" s="3074"/>
      <c r="R70" s="3074"/>
      <c r="S70" s="3074"/>
      <c r="T70" s="3074"/>
      <c r="U70" s="3074"/>
      <c r="V70" s="3074"/>
      <c r="W70" s="3074"/>
      <c r="X70" s="3074"/>
      <c r="Y70" s="3074"/>
      <c r="Z70" s="3074"/>
      <c r="AA70" s="3074"/>
      <c r="AB70" s="3074"/>
      <c r="AC70" s="3074"/>
      <c r="AD70" s="3074"/>
      <c r="AE70" s="3074"/>
      <c r="AF70" s="3074"/>
      <c r="AG70" s="3074"/>
      <c r="AH70" s="3075"/>
    </row>
    <row r="71" spans="1:34" s="626" customFormat="1" ht="15.95" customHeight="1" x14ac:dyDescent="0.15">
      <c r="A71" s="2810"/>
      <c r="B71" s="2811"/>
      <c r="C71" s="2827" t="s">
        <v>768</v>
      </c>
      <c r="D71" s="2828"/>
      <c r="E71" s="2828"/>
      <c r="F71" s="2828"/>
      <c r="G71" s="2829"/>
      <c r="H71" s="2821"/>
      <c r="I71" s="2821"/>
      <c r="J71" s="2821"/>
      <c r="K71" s="2821"/>
      <c r="L71" s="2821"/>
      <c r="M71" s="2821"/>
      <c r="N71" s="2821"/>
      <c r="O71" s="2821"/>
      <c r="P71" s="2821"/>
      <c r="Q71" s="2821"/>
      <c r="R71" s="2821"/>
      <c r="S71" s="2821"/>
      <c r="T71" s="2821"/>
      <c r="U71" s="2821"/>
      <c r="V71" s="2821"/>
      <c r="W71" s="2821"/>
      <c r="X71" s="2821"/>
      <c r="Y71" s="2821"/>
      <c r="Z71" s="2821"/>
      <c r="AA71" s="2821"/>
      <c r="AB71" s="2821"/>
      <c r="AC71" s="2821"/>
      <c r="AD71" s="2821"/>
      <c r="AE71" s="2821"/>
      <c r="AF71" s="2821"/>
      <c r="AG71" s="2821"/>
      <c r="AH71" s="2822"/>
    </row>
    <row r="72" spans="1:34" s="626" customFormat="1" ht="16.350000000000001" customHeight="1" x14ac:dyDescent="0.15">
      <c r="A72" s="2810"/>
      <c r="B72" s="2811"/>
      <c r="C72" s="2786" t="s">
        <v>17</v>
      </c>
      <c r="D72" s="2786"/>
      <c r="E72" s="2786"/>
      <c r="F72" s="2786"/>
      <c r="G72" s="2786"/>
      <c r="H72" s="2823" t="s">
        <v>144</v>
      </c>
      <c r="I72" s="2824"/>
      <c r="J72" s="2824"/>
      <c r="K72" s="2824"/>
      <c r="L72" s="2987"/>
      <c r="M72" s="2987"/>
      <c r="N72" s="627" t="s">
        <v>644</v>
      </c>
      <c r="O72" s="2987"/>
      <c r="P72" s="2987"/>
      <c r="Q72" s="628" t="s">
        <v>769</v>
      </c>
      <c r="R72" s="2824"/>
      <c r="S72" s="2824"/>
      <c r="T72" s="2824"/>
      <c r="U72" s="2824"/>
      <c r="V72" s="2824"/>
      <c r="W72" s="2824"/>
      <c r="X72" s="2824"/>
      <c r="Y72" s="2824"/>
      <c r="Z72" s="2824"/>
      <c r="AA72" s="2824"/>
      <c r="AB72" s="2824"/>
      <c r="AC72" s="2824"/>
      <c r="AD72" s="2824"/>
      <c r="AE72" s="2824"/>
      <c r="AF72" s="2824"/>
      <c r="AG72" s="2824"/>
      <c r="AH72" s="2826"/>
    </row>
    <row r="73" spans="1:34" s="626" customFormat="1" ht="16.350000000000001" customHeight="1" x14ac:dyDescent="0.15">
      <c r="A73" s="2810"/>
      <c r="B73" s="2811"/>
      <c r="C73" s="2786"/>
      <c r="D73" s="2786"/>
      <c r="E73" s="2786"/>
      <c r="F73" s="2786"/>
      <c r="G73" s="2786"/>
      <c r="H73" s="2913" t="s">
        <v>828</v>
      </c>
      <c r="I73" s="2914"/>
      <c r="J73" s="2914"/>
      <c r="K73" s="2914"/>
      <c r="L73" s="2914"/>
      <c r="M73" s="2914"/>
      <c r="N73" s="2914"/>
      <c r="O73" s="2914"/>
      <c r="P73" s="2914"/>
      <c r="Q73" s="2914"/>
      <c r="R73" s="2914"/>
      <c r="S73" s="2914"/>
      <c r="T73" s="2914"/>
      <c r="U73" s="2914"/>
      <c r="V73" s="2914"/>
      <c r="W73" s="2914"/>
      <c r="X73" s="2914"/>
      <c r="Y73" s="2914"/>
      <c r="Z73" s="2914"/>
      <c r="AA73" s="2914"/>
      <c r="AB73" s="2914"/>
      <c r="AC73" s="2914"/>
      <c r="AD73" s="2914"/>
      <c r="AE73" s="2914"/>
      <c r="AF73" s="2914"/>
      <c r="AG73" s="2914"/>
      <c r="AH73" s="1889"/>
    </row>
    <row r="74" spans="1:34" s="626" customFormat="1" ht="16.350000000000001" customHeight="1" x14ac:dyDescent="0.15">
      <c r="A74" s="2810"/>
      <c r="B74" s="2811"/>
      <c r="C74" s="2786"/>
      <c r="D74" s="2786"/>
      <c r="E74" s="2786"/>
      <c r="F74" s="2786"/>
      <c r="G74" s="2786"/>
      <c r="H74" s="2913"/>
      <c r="I74" s="2914"/>
      <c r="J74" s="2914"/>
      <c r="K74" s="2914"/>
      <c r="L74" s="2914"/>
      <c r="M74" s="2914"/>
      <c r="N74" s="2914"/>
      <c r="O74" s="2914"/>
      <c r="P74" s="2914"/>
      <c r="Q74" s="2914"/>
      <c r="R74" s="2914"/>
      <c r="S74" s="2914"/>
      <c r="T74" s="2914"/>
      <c r="U74" s="2914"/>
      <c r="V74" s="2914"/>
      <c r="W74" s="2914"/>
      <c r="X74" s="2914"/>
      <c r="Y74" s="2914"/>
      <c r="Z74" s="2914"/>
      <c r="AA74" s="2914"/>
      <c r="AB74" s="2914"/>
      <c r="AC74" s="2914"/>
      <c r="AD74" s="2914"/>
      <c r="AE74" s="2914"/>
      <c r="AF74" s="2914"/>
      <c r="AG74" s="2914"/>
      <c r="AH74" s="1889"/>
    </row>
    <row r="75" spans="1:34" s="626" customFormat="1" ht="18.95" customHeight="1" x14ac:dyDescent="0.15">
      <c r="A75" s="2810"/>
      <c r="B75" s="2811"/>
      <c r="C75" s="2786"/>
      <c r="D75" s="2786"/>
      <c r="E75" s="2786"/>
      <c r="F75" s="2786"/>
      <c r="G75" s="2786"/>
      <c r="H75" s="2915"/>
      <c r="I75" s="2916"/>
      <c r="J75" s="2916"/>
      <c r="K75" s="2916"/>
      <c r="L75" s="2916"/>
      <c r="M75" s="2916"/>
      <c r="N75" s="2916"/>
      <c r="O75" s="2916"/>
      <c r="P75" s="2916"/>
      <c r="Q75" s="2916"/>
      <c r="R75" s="2916"/>
      <c r="S75" s="2916"/>
      <c r="T75" s="2916"/>
      <c r="U75" s="2916"/>
      <c r="V75" s="2916"/>
      <c r="W75" s="2916"/>
      <c r="X75" s="2916"/>
      <c r="Y75" s="2916"/>
      <c r="Z75" s="2916"/>
      <c r="AA75" s="2916"/>
      <c r="AB75" s="2916"/>
      <c r="AC75" s="2916"/>
      <c r="AD75" s="2916"/>
      <c r="AE75" s="2916"/>
      <c r="AF75" s="2916"/>
      <c r="AG75" s="2916"/>
      <c r="AH75" s="2917"/>
    </row>
    <row r="76" spans="1:34" s="626" customFormat="1" ht="15" customHeight="1" x14ac:dyDescent="0.15">
      <c r="A76" s="2810"/>
      <c r="B76" s="2811"/>
      <c r="C76" s="2786" t="s">
        <v>772</v>
      </c>
      <c r="D76" s="2786"/>
      <c r="E76" s="2786"/>
      <c r="F76" s="2786"/>
      <c r="G76" s="2786"/>
      <c r="H76" s="2788" t="s">
        <v>260</v>
      </c>
      <c r="I76" s="2789"/>
      <c r="J76" s="2790"/>
      <c r="K76" s="2791"/>
      <c r="L76" s="2792"/>
      <c r="M76" s="2792"/>
      <c r="N76" s="2792"/>
      <c r="O76" s="2792"/>
      <c r="P76" s="2792"/>
      <c r="Q76" s="629" t="s">
        <v>773</v>
      </c>
      <c r="R76" s="630"/>
      <c r="S76" s="2988"/>
      <c r="T76" s="2988"/>
      <c r="U76" s="2989"/>
      <c r="V76" s="2788" t="s">
        <v>774</v>
      </c>
      <c r="W76" s="2789"/>
      <c r="X76" s="2790"/>
      <c r="Y76" s="2990"/>
      <c r="Z76" s="2991"/>
      <c r="AA76" s="2991"/>
      <c r="AB76" s="2991"/>
      <c r="AC76" s="2991"/>
      <c r="AD76" s="2991"/>
      <c r="AE76" s="2991"/>
      <c r="AF76" s="2991"/>
      <c r="AG76" s="2991"/>
      <c r="AH76" s="2992"/>
    </row>
    <row r="77" spans="1:34" s="626" customFormat="1" ht="15" customHeight="1" thickBot="1" x14ac:dyDescent="0.2">
      <c r="A77" s="2812"/>
      <c r="B77" s="2813"/>
      <c r="C77" s="2787"/>
      <c r="D77" s="2787"/>
      <c r="E77" s="2787"/>
      <c r="F77" s="2787"/>
      <c r="G77" s="2787"/>
      <c r="H77" s="2795" t="s">
        <v>262</v>
      </c>
      <c r="I77" s="2795"/>
      <c r="J77" s="2795"/>
      <c r="K77" s="3076"/>
      <c r="L77" s="3077"/>
      <c r="M77" s="3077"/>
      <c r="N77" s="3077"/>
      <c r="O77" s="3077"/>
      <c r="P77" s="3077"/>
      <c r="Q77" s="3077"/>
      <c r="R77" s="3077"/>
      <c r="S77" s="3077"/>
      <c r="T77" s="3077"/>
      <c r="U77" s="3077"/>
      <c r="V77" s="3077"/>
      <c r="W77" s="3077"/>
      <c r="X77" s="3077"/>
      <c r="Y77" s="3077"/>
      <c r="Z77" s="3077"/>
      <c r="AA77" s="3077"/>
      <c r="AB77" s="3077"/>
      <c r="AC77" s="3077"/>
      <c r="AD77" s="3077"/>
      <c r="AE77" s="3077"/>
      <c r="AF77" s="3077"/>
      <c r="AG77" s="3077"/>
      <c r="AH77" s="3078"/>
    </row>
    <row r="78" spans="1:34" s="626" customFormat="1" ht="15" customHeight="1" x14ac:dyDescent="0.15">
      <c r="A78" s="2847" t="s">
        <v>303</v>
      </c>
      <c r="B78" s="2848"/>
      <c r="C78" s="2848"/>
      <c r="D78" s="2848"/>
      <c r="E78" s="2848"/>
      <c r="F78" s="2848"/>
      <c r="G78" s="2848"/>
      <c r="H78" s="2848"/>
      <c r="I78" s="2848"/>
      <c r="J78" s="2848"/>
      <c r="K78" s="2848"/>
      <c r="L78" s="2848"/>
      <c r="M78" s="2848"/>
      <c r="N78" s="2848"/>
      <c r="O78" s="2848"/>
      <c r="P78" s="2848"/>
      <c r="Q78" s="2848"/>
      <c r="R78" s="2848"/>
      <c r="S78" s="2848"/>
      <c r="T78" s="2848"/>
      <c r="U78" s="2848"/>
      <c r="V78" s="2848"/>
      <c r="W78" s="2848"/>
      <c r="X78" s="2848"/>
      <c r="Y78" s="2848"/>
      <c r="Z78" s="2848"/>
      <c r="AA78" s="2848"/>
      <c r="AB78" s="2848"/>
      <c r="AC78" s="2848"/>
      <c r="AD78" s="2848"/>
      <c r="AE78" s="2848"/>
      <c r="AF78" s="2848"/>
      <c r="AG78" s="2848"/>
      <c r="AH78" s="2849"/>
    </row>
    <row r="79" spans="1:34" s="634" customFormat="1" ht="15" customHeight="1" thickBot="1" x14ac:dyDescent="0.2">
      <c r="A79" s="3006" t="s">
        <v>780</v>
      </c>
      <c r="B79" s="3007"/>
      <c r="C79" s="3007"/>
      <c r="D79" s="3007"/>
      <c r="E79" s="3007"/>
      <c r="F79" s="3007"/>
      <c r="G79" s="3007"/>
      <c r="H79" s="3007"/>
      <c r="I79" s="3007"/>
      <c r="J79" s="3007"/>
      <c r="K79" s="3007"/>
      <c r="L79" s="3007"/>
      <c r="M79" s="3008"/>
      <c r="N79" s="639"/>
      <c r="O79" s="640"/>
      <c r="P79" s="640"/>
      <c r="Q79" s="631"/>
      <c r="R79" s="631"/>
      <c r="S79" s="631" t="s">
        <v>359</v>
      </c>
      <c r="T79" s="3079" t="s">
        <v>781</v>
      </c>
      <c r="U79" s="3007"/>
      <c r="V79" s="3007"/>
      <c r="W79" s="3007"/>
      <c r="X79" s="3007"/>
      <c r="Y79" s="3007"/>
      <c r="Z79" s="3007"/>
      <c r="AA79" s="3007"/>
      <c r="AB79" s="3007"/>
      <c r="AC79" s="3008"/>
      <c r="AD79" s="3011"/>
      <c r="AE79" s="3012"/>
      <c r="AF79" s="3012"/>
      <c r="AG79" s="641" t="s">
        <v>782</v>
      </c>
      <c r="AH79" s="633"/>
    </row>
    <row r="80" spans="1:34" s="626" customFormat="1" ht="20.100000000000001" customHeight="1" x14ac:dyDescent="0.15">
      <c r="A80" s="3080" t="s">
        <v>783</v>
      </c>
      <c r="B80" s="3016" t="s">
        <v>303</v>
      </c>
      <c r="C80" s="3016"/>
      <c r="D80" s="3016"/>
      <c r="E80" s="3016"/>
      <c r="F80" s="3016"/>
      <c r="G80" s="3016"/>
      <c r="H80" s="3016"/>
      <c r="I80" s="3016"/>
      <c r="J80" s="3016"/>
      <c r="K80" s="3016"/>
      <c r="L80" s="3016"/>
      <c r="M80" s="3016"/>
      <c r="N80" s="3016"/>
      <c r="O80" s="3016"/>
      <c r="P80" s="3016"/>
      <c r="Q80" s="3016"/>
      <c r="R80" s="3016"/>
      <c r="S80" s="3016"/>
      <c r="T80" s="3016"/>
      <c r="U80" s="3016"/>
      <c r="V80" s="3016"/>
      <c r="W80" s="3016"/>
      <c r="X80" s="3016"/>
      <c r="Y80" s="3016"/>
      <c r="Z80" s="3016"/>
      <c r="AA80" s="3016"/>
      <c r="AB80" s="3016"/>
      <c r="AC80" s="3016"/>
      <c r="AD80" s="3016"/>
      <c r="AE80" s="3016"/>
      <c r="AF80" s="3016"/>
      <c r="AG80" s="3016"/>
      <c r="AH80" s="3017"/>
    </row>
    <row r="81" spans="1:34" s="626" customFormat="1" ht="16.350000000000001" customHeight="1" x14ac:dyDescent="0.15">
      <c r="A81" s="3081"/>
      <c r="B81" s="3024" t="s">
        <v>792</v>
      </c>
      <c r="C81" s="3025"/>
      <c r="D81" s="3025"/>
      <c r="E81" s="3025"/>
      <c r="F81" s="3025"/>
      <c r="G81" s="3025"/>
      <c r="H81" s="3025"/>
      <c r="I81" s="3025"/>
      <c r="J81" s="3026"/>
      <c r="K81" s="3033" t="s">
        <v>793</v>
      </c>
      <c r="L81" s="3033"/>
      <c r="M81" s="3033"/>
      <c r="N81" s="3033" t="s">
        <v>794</v>
      </c>
      <c r="O81" s="3033"/>
      <c r="P81" s="3033"/>
      <c r="Q81" s="3033" t="s">
        <v>795</v>
      </c>
      <c r="R81" s="3033"/>
      <c r="S81" s="3033"/>
      <c r="T81" s="3033" t="s">
        <v>796</v>
      </c>
      <c r="U81" s="3033"/>
      <c r="V81" s="3033"/>
      <c r="W81" s="3033" t="s">
        <v>797</v>
      </c>
      <c r="X81" s="3033"/>
      <c r="Y81" s="3033"/>
      <c r="Z81" s="3033" t="s">
        <v>798</v>
      </c>
      <c r="AA81" s="3033"/>
      <c r="AB81" s="3033"/>
      <c r="AC81" s="3033" t="s">
        <v>799</v>
      </c>
      <c r="AD81" s="3033"/>
      <c r="AE81" s="3033"/>
      <c r="AF81" s="3033" t="s">
        <v>800</v>
      </c>
      <c r="AG81" s="3033"/>
      <c r="AH81" s="3034"/>
    </row>
    <row r="82" spans="1:34" s="626" customFormat="1" ht="15.6" customHeight="1" x14ac:dyDescent="0.15">
      <c r="A82" s="3081"/>
      <c r="B82" s="3027"/>
      <c r="C82" s="3028"/>
      <c r="D82" s="3028"/>
      <c r="E82" s="3028"/>
      <c r="F82" s="3028"/>
      <c r="G82" s="3028"/>
      <c r="H82" s="3028"/>
      <c r="I82" s="3028"/>
      <c r="J82" s="3029"/>
      <c r="K82" s="3033"/>
      <c r="L82" s="3033"/>
      <c r="M82" s="3033"/>
      <c r="N82" s="3033"/>
      <c r="O82" s="3033"/>
      <c r="P82" s="3033"/>
      <c r="Q82" s="3033"/>
      <c r="R82" s="3033"/>
      <c r="S82" s="3033"/>
      <c r="T82" s="3033"/>
      <c r="U82" s="3033"/>
      <c r="V82" s="3033"/>
      <c r="W82" s="3033"/>
      <c r="X82" s="3033"/>
      <c r="Y82" s="3033"/>
      <c r="Z82" s="3033"/>
      <c r="AA82" s="3033"/>
      <c r="AB82" s="3033"/>
      <c r="AC82" s="3033"/>
      <c r="AD82" s="3033"/>
      <c r="AE82" s="3033"/>
      <c r="AF82" s="3033"/>
      <c r="AG82" s="3033"/>
      <c r="AH82" s="3034"/>
    </row>
    <row r="83" spans="1:34" s="626" customFormat="1" ht="15.95" customHeight="1" x14ac:dyDescent="0.15">
      <c r="A83" s="3081"/>
      <c r="B83" s="3030"/>
      <c r="C83" s="3031"/>
      <c r="D83" s="3031"/>
      <c r="E83" s="3031"/>
      <c r="F83" s="3031"/>
      <c r="G83" s="3031"/>
      <c r="H83" s="3031"/>
      <c r="I83" s="3031"/>
      <c r="J83" s="3032"/>
      <c r="K83" s="3035" t="s">
        <v>801</v>
      </c>
      <c r="L83" s="3036"/>
      <c r="M83" s="3036"/>
      <c r="N83" s="3036"/>
      <c r="O83" s="3036"/>
      <c r="P83" s="3036"/>
      <c r="Q83" s="3036"/>
      <c r="R83" s="3036"/>
      <c r="S83" s="3037"/>
      <c r="T83" s="3038"/>
      <c r="U83" s="3039"/>
      <c r="V83" s="3039"/>
      <c r="W83" s="3039"/>
      <c r="X83" s="3039"/>
      <c r="Y83" s="3039"/>
      <c r="Z83" s="3039"/>
      <c r="AA83" s="3039"/>
      <c r="AB83" s="3039"/>
      <c r="AC83" s="3039"/>
      <c r="AD83" s="3039"/>
      <c r="AE83" s="3039"/>
      <c r="AF83" s="3039"/>
      <c r="AG83" s="3039"/>
      <c r="AH83" s="3040"/>
    </row>
    <row r="84" spans="1:34" s="626" customFormat="1" ht="15.95" customHeight="1" x14ac:dyDescent="0.15">
      <c r="A84" s="3081"/>
      <c r="B84" s="3041" t="s">
        <v>802</v>
      </c>
      <c r="C84" s="3042"/>
      <c r="D84" s="3043"/>
      <c r="E84" s="3043"/>
      <c r="F84" s="3043"/>
      <c r="G84" s="3043"/>
      <c r="H84" s="3043"/>
      <c r="I84" s="3043"/>
      <c r="J84" s="3043"/>
      <c r="K84" s="3044"/>
      <c r="L84" s="3045"/>
      <c r="M84" s="3045"/>
      <c r="N84" s="3045"/>
      <c r="O84" s="3045"/>
      <c r="P84" s="1834" t="s">
        <v>803</v>
      </c>
      <c r="Q84" s="1834"/>
      <c r="R84" s="3039"/>
      <c r="S84" s="3039"/>
      <c r="T84" s="3039"/>
      <c r="U84" s="3039"/>
      <c r="V84" s="1834" t="s">
        <v>18</v>
      </c>
      <c r="W84" s="1834"/>
      <c r="X84" s="3045"/>
      <c r="Y84" s="3045"/>
      <c r="Z84" s="3045"/>
      <c r="AA84" s="3045"/>
      <c r="AB84" s="1834" t="s">
        <v>803</v>
      </c>
      <c r="AC84" s="1834"/>
      <c r="AD84" s="3039"/>
      <c r="AE84" s="3039"/>
      <c r="AF84" s="3039"/>
      <c r="AG84" s="3039"/>
      <c r="AH84" s="3040"/>
    </row>
    <row r="85" spans="1:34" s="626" customFormat="1" ht="15.95" customHeight="1" x14ac:dyDescent="0.15">
      <c r="A85" s="3081"/>
      <c r="B85" s="635"/>
      <c r="C85" s="636"/>
      <c r="D85" s="1853" t="s">
        <v>804</v>
      </c>
      <c r="E85" s="1853"/>
      <c r="F85" s="3046"/>
      <c r="G85" s="3051" t="s">
        <v>149</v>
      </c>
      <c r="H85" s="3052"/>
      <c r="I85" s="3052"/>
      <c r="J85" s="3053"/>
      <c r="K85" s="3044"/>
      <c r="L85" s="3045"/>
      <c r="M85" s="3045"/>
      <c r="N85" s="3045"/>
      <c r="O85" s="3045"/>
      <c r="P85" s="1834" t="s">
        <v>803</v>
      </c>
      <c r="Q85" s="1834"/>
      <c r="R85" s="3039"/>
      <c r="S85" s="3039"/>
      <c r="T85" s="3039"/>
      <c r="U85" s="3039"/>
      <c r="V85" s="1834" t="s">
        <v>18</v>
      </c>
      <c r="W85" s="1834"/>
      <c r="X85" s="3045"/>
      <c r="Y85" s="3045"/>
      <c r="Z85" s="3045"/>
      <c r="AA85" s="3045"/>
      <c r="AB85" s="1834" t="s">
        <v>803</v>
      </c>
      <c r="AC85" s="1834"/>
      <c r="AD85" s="3039"/>
      <c r="AE85" s="3039"/>
      <c r="AF85" s="3039"/>
      <c r="AG85" s="3039"/>
      <c r="AH85" s="3040"/>
    </row>
    <row r="86" spans="1:34" s="626" customFormat="1" ht="15.95" customHeight="1" x14ac:dyDescent="0.15">
      <c r="A86" s="3081"/>
      <c r="B86" s="635"/>
      <c r="C86" s="636"/>
      <c r="D86" s="3047"/>
      <c r="E86" s="3047"/>
      <c r="F86" s="3048"/>
      <c r="G86" s="3051" t="s">
        <v>799</v>
      </c>
      <c r="H86" s="3052"/>
      <c r="I86" s="3052"/>
      <c r="J86" s="3053"/>
      <c r="K86" s="3044"/>
      <c r="L86" s="3045"/>
      <c r="M86" s="3045"/>
      <c r="N86" s="3045"/>
      <c r="O86" s="3045"/>
      <c r="P86" s="1834" t="s">
        <v>803</v>
      </c>
      <c r="Q86" s="1834"/>
      <c r="R86" s="3039"/>
      <c r="S86" s="3039"/>
      <c r="T86" s="3039"/>
      <c r="U86" s="3039"/>
      <c r="V86" s="1834" t="s">
        <v>18</v>
      </c>
      <c r="W86" s="1834"/>
      <c r="X86" s="3045"/>
      <c r="Y86" s="3045"/>
      <c r="Z86" s="3045"/>
      <c r="AA86" s="3045"/>
      <c r="AB86" s="1834" t="s">
        <v>803</v>
      </c>
      <c r="AC86" s="1834"/>
      <c r="AD86" s="3039"/>
      <c r="AE86" s="3039"/>
      <c r="AF86" s="3039"/>
      <c r="AG86" s="3039"/>
      <c r="AH86" s="3040"/>
    </row>
    <row r="87" spans="1:34" s="626" customFormat="1" ht="15.95" customHeight="1" x14ac:dyDescent="0.15">
      <c r="A87" s="3081"/>
      <c r="B87" s="637"/>
      <c r="C87" s="638"/>
      <c r="D87" s="3049"/>
      <c r="E87" s="3049"/>
      <c r="F87" s="3050"/>
      <c r="G87" s="3051" t="s">
        <v>805</v>
      </c>
      <c r="H87" s="3052"/>
      <c r="I87" s="3052"/>
      <c r="J87" s="3053"/>
      <c r="K87" s="3044"/>
      <c r="L87" s="3045"/>
      <c r="M87" s="3045"/>
      <c r="N87" s="3045"/>
      <c r="O87" s="3045"/>
      <c r="P87" s="1834" t="s">
        <v>803</v>
      </c>
      <c r="Q87" s="1834"/>
      <c r="R87" s="3039"/>
      <c r="S87" s="3039"/>
      <c r="T87" s="3039"/>
      <c r="U87" s="3039"/>
      <c r="V87" s="1834" t="s">
        <v>18</v>
      </c>
      <c r="W87" s="1834"/>
      <c r="X87" s="3045"/>
      <c r="Y87" s="3045"/>
      <c r="Z87" s="3045"/>
      <c r="AA87" s="3045"/>
      <c r="AB87" s="1834" t="s">
        <v>803</v>
      </c>
      <c r="AC87" s="1834"/>
      <c r="AD87" s="3039"/>
      <c r="AE87" s="3039"/>
      <c r="AF87" s="3039"/>
      <c r="AG87" s="3039"/>
      <c r="AH87" s="3040"/>
    </row>
    <row r="88" spans="1:34" s="626" customFormat="1" ht="16.350000000000001" customHeight="1" x14ac:dyDescent="0.15">
      <c r="A88" s="3081"/>
      <c r="B88" s="3062" t="s">
        <v>806</v>
      </c>
      <c r="C88" s="3043"/>
      <c r="D88" s="3043"/>
      <c r="E88" s="3043"/>
      <c r="F88" s="3043"/>
      <c r="G88" s="3043"/>
      <c r="H88" s="3043"/>
      <c r="I88" s="3043"/>
      <c r="J88" s="3043"/>
      <c r="K88" s="3044"/>
      <c r="L88" s="3045"/>
      <c r="M88" s="3045"/>
      <c r="N88" s="3045"/>
      <c r="O88" s="3045"/>
      <c r="P88" s="1834" t="s">
        <v>803</v>
      </c>
      <c r="Q88" s="1834"/>
      <c r="R88" s="3039"/>
      <c r="S88" s="3039"/>
      <c r="T88" s="3039"/>
      <c r="U88" s="3039"/>
      <c r="V88" s="1834" t="s">
        <v>18</v>
      </c>
      <c r="W88" s="1834"/>
      <c r="X88" s="3045"/>
      <c r="Y88" s="3045"/>
      <c r="Z88" s="3045"/>
      <c r="AA88" s="3045"/>
      <c r="AB88" s="1834" t="s">
        <v>803</v>
      </c>
      <c r="AC88" s="1834"/>
      <c r="AD88" s="3039"/>
      <c r="AE88" s="3039"/>
      <c r="AF88" s="3039"/>
      <c r="AG88" s="3039"/>
      <c r="AH88" s="3040"/>
    </row>
    <row r="89" spans="1:34" s="626" customFormat="1" ht="16.350000000000001" customHeight="1" thickBot="1" x14ac:dyDescent="0.2">
      <c r="A89" s="3082"/>
      <c r="B89" s="3054" t="s">
        <v>807</v>
      </c>
      <c r="C89" s="3055"/>
      <c r="D89" s="3055"/>
      <c r="E89" s="3055"/>
      <c r="F89" s="3055"/>
      <c r="G89" s="3055"/>
      <c r="H89" s="3055"/>
      <c r="I89" s="3055"/>
      <c r="J89" s="3055"/>
      <c r="K89" s="3056"/>
      <c r="L89" s="3057"/>
      <c r="M89" s="3057"/>
      <c r="N89" s="3057"/>
      <c r="O89" s="3057"/>
      <c r="P89" s="3057"/>
      <c r="Q89" s="3057"/>
      <c r="R89" s="3057"/>
      <c r="S89" s="3057"/>
      <c r="T89" s="3058" t="s">
        <v>290</v>
      </c>
      <c r="U89" s="3058"/>
      <c r="V89" s="3059"/>
      <c r="W89" s="3060"/>
      <c r="X89" s="3060"/>
      <c r="Y89" s="3060"/>
      <c r="Z89" s="3060"/>
      <c r="AA89" s="3060"/>
      <c r="AB89" s="3060"/>
      <c r="AC89" s="3060"/>
      <c r="AD89" s="3060"/>
      <c r="AE89" s="3060"/>
      <c r="AF89" s="3060"/>
      <c r="AG89" s="3060"/>
      <c r="AH89" s="3061"/>
    </row>
    <row r="90" spans="1:34" s="626" customFormat="1" ht="20.100000000000001" customHeight="1" x14ac:dyDescent="0.15">
      <c r="A90" s="3081" t="s">
        <v>808</v>
      </c>
      <c r="B90" s="3083" t="s">
        <v>303</v>
      </c>
      <c r="C90" s="3083"/>
      <c r="D90" s="3083"/>
      <c r="E90" s="3083"/>
      <c r="F90" s="3083"/>
      <c r="G90" s="3083"/>
      <c r="H90" s="3083"/>
      <c r="I90" s="3083"/>
      <c r="J90" s="3083"/>
      <c r="K90" s="3083"/>
      <c r="L90" s="3083"/>
      <c r="M90" s="3083"/>
      <c r="N90" s="3083"/>
      <c r="O90" s="3083"/>
      <c r="P90" s="3083"/>
      <c r="Q90" s="3083"/>
      <c r="R90" s="3083"/>
      <c r="S90" s="3083"/>
      <c r="T90" s="3083"/>
      <c r="U90" s="3083"/>
      <c r="V90" s="3083"/>
      <c r="W90" s="3083"/>
      <c r="X90" s="3083"/>
      <c r="Y90" s="3083"/>
      <c r="Z90" s="3083"/>
      <c r="AA90" s="3083"/>
      <c r="AB90" s="3083"/>
      <c r="AC90" s="3083"/>
      <c r="AD90" s="3083"/>
      <c r="AE90" s="3083"/>
      <c r="AF90" s="3083"/>
      <c r="AG90" s="3083"/>
      <c r="AH90" s="3084"/>
    </row>
    <row r="91" spans="1:34" s="626" customFormat="1" ht="16.350000000000001" customHeight="1" x14ac:dyDescent="0.15">
      <c r="A91" s="3081"/>
      <c r="B91" s="3024" t="s">
        <v>792</v>
      </c>
      <c r="C91" s="3025"/>
      <c r="D91" s="3025"/>
      <c r="E91" s="3025"/>
      <c r="F91" s="3025"/>
      <c r="G91" s="3025"/>
      <c r="H91" s="3025"/>
      <c r="I91" s="3025"/>
      <c r="J91" s="3026"/>
      <c r="K91" s="3033" t="s">
        <v>793</v>
      </c>
      <c r="L91" s="3033"/>
      <c r="M91" s="3033"/>
      <c r="N91" s="3033" t="s">
        <v>794</v>
      </c>
      <c r="O91" s="3033"/>
      <c r="P91" s="3033"/>
      <c r="Q91" s="3033" t="s">
        <v>795</v>
      </c>
      <c r="R91" s="3033"/>
      <c r="S91" s="3033"/>
      <c r="T91" s="3033" t="s">
        <v>796</v>
      </c>
      <c r="U91" s="3033"/>
      <c r="V91" s="3033"/>
      <c r="W91" s="3033" t="s">
        <v>797</v>
      </c>
      <c r="X91" s="3033"/>
      <c r="Y91" s="3033"/>
      <c r="Z91" s="3033" t="s">
        <v>798</v>
      </c>
      <c r="AA91" s="3033"/>
      <c r="AB91" s="3033"/>
      <c r="AC91" s="3033" t="s">
        <v>799</v>
      </c>
      <c r="AD91" s="3033"/>
      <c r="AE91" s="3033"/>
      <c r="AF91" s="3033" t="s">
        <v>800</v>
      </c>
      <c r="AG91" s="3033"/>
      <c r="AH91" s="3034"/>
    </row>
    <row r="92" spans="1:34" s="626" customFormat="1" ht="15.6" customHeight="1" x14ac:dyDescent="0.15">
      <c r="A92" s="3081"/>
      <c r="B92" s="3027"/>
      <c r="C92" s="3028"/>
      <c r="D92" s="3028"/>
      <c r="E92" s="3028"/>
      <c r="F92" s="3028"/>
      <c r="G92" s="3028"/>
      <c r="H92" s="3028"/>
      <c r="I92" s="3028"/>
      <c r="J92" s="3029"/>
      <c r="K92" s="3033"/>
      <c r="L92" s="3033"/>
      <c r="M92" s="3033"/>
      <c r="N92" s="3033"/>
      <c r="O92" s="3033"/>
      <c r="P92" s="3033"/>
      <c r="Q92" s="3033"/>
      <c r="R92" s="3033"/>
      <c r="S92" s="3033"/>
      <c r="T92" s="3033"/>
      <c r="U92" s="3033"/>
      <c r="V92" s="3033"/>
      <c r="W92" s="3033"/>
      <c r="X92" s="3033"/>
      <c r="Y92" s="3033"/>
      <c r="Z92" s="3033"/>
      <c r="AA92" s="3033"/>
      <c r="AB92" s="3033"/>
      <c r="AC92" s="3033"/>
      <c r="AD92" s="3033"/>
      <c r="AE92" s="3033"/>
      <c r="AF92" s="3033"/>
      <c r="AG92" s="3033"/>
      <c r="AH92" s="3034"/>
    </row>
    <row r="93" spans="1:34" s="626" customFormat="1" ht="15.95" customHeight="1" x14ac:dyDescent="0.15">
      <c r="A93" s="3081"/>
      <c r="B93" s="3030"/>
      <c r="C93" s="3031"/>
      <c r="D93" s="3031"/>
      <c r="E93" s="3031"/>
      <c r="F93" s="3031"/>
      <c r="G93" s="3031"/>
      <c r="H93" s="3031"/>
      <c r="I93" s="3031"/>
      <c r="J93" s="3032"/>
      <c r="K93" s="3035" t="s">
        <v>801</v>
      </c>
      <c r="L93" s="3036"/>
      <c r="M93" s="3036"/>
      <c r="N93" s="3036"/>
      <c r="O93" s="3036"/>
      <c r="P93" s="3036"/>
      <c r="Q93" s="3036"/>
      <c r="R93" s="3036"/>
      <c r="S93" s="3037"/>
      <c r="T93" s="3038"/>
      <c r="U93" s="3039"/>
      <c r="V93" s="3039"/>
      <c r="W93" s="3039"/>
      <c r="X93" s="3039"/>
      <c r="Y93" s="3039"/>
      <c r="Z93" s="3039"/>
      <c r="AA93" s="3039"/>
      <c r="AB93" s="3039"/>
      <c r="AC93" s="3039"/>
      <c r="AD93" s="3039"/>
      <c r="AE93" s="3039"/>
      <c r="AF93" s="3039"/>
      <c r="AG93" s="3039"/>
      <c r="AH93" s="3040"/>
    </row>
    <row r="94" spans="1:34" s="626" customFormat="1" ht="15.95" customHeight="1" x14ac:dyDescent="0.15">
      <c r="A94" s="3081"/>
      <c r="B94" s="3041" t="s">
        <v>802</v>
      </c>
      <c r="C94" s="3042"/>
      <c r="D94" s="3043"/>
      <c r="E94" s="3043"/>
      <c r="F94" s="3043"/>
      <c r="G94" s="3043"/>
      <c r="H94" s="3043"/>
      <c r="I94" s="3043"/>
      <c r="J94" s="3043"/>
      <c r="K94" s="3044"/>
      <c r="L94" s="3045"/>
      <c r="M94" s="3045"/>
      <c r="N94" s="3045"/>
      <c r="O94" s="3045"/>
      <c r="P94" s="1834" t="s">
        <v>803</v>
      </c>
      <c r="Q94" s="1834"/>
      <c r="R94" s="3039"/>
      <c r="S94" s="3039"/>
      <c r="T94" s="3039"/>
      <c r="U94" s="3039"/>
      <c r="V94" s="1834" t="s">
        <v>18</v>
      </c>
      <c r="W94" s="1834"/>
      <c r="X94" s="3045"/>
      <c r="Y94" s="3045"/>
      <c r="Z94" s="3045"/>
      <c r="AA94" s="3045"/>
      <c r="AB94" s="1834" t="s">
        <v>803</v>
      </c>
      <c r="AC94" s="1834"/>
      <c r="AD94" s="3039"/>
      <c r="AE94" s="3039"/>
      <c r="AF94" s="3039"/>
      <c r="AG94" s="3039"/>
      <c r="AH94" s="3040"/>
    </row>
    <row r="95" spans="1:34" s="626" customFormat="1" ht="15.95" customHeight="1" x14ac:dyDescent="0.15">
      <c r="A95" s="3081"/>
      <c r="B95" s="635"/>
      <c r="C95" s="636"/>
      <c r="D95" s="1853" t="s">
        <v>804</v>
      </c>
      <c r="E95" s="1853"/>
      <c r="F95" s="3046"/>
      <c r="G95" s="3051" t="s">
        <v>149</v>
      </c>
      <c r="H95" s="3052"/>
      <c r="I95" s="3052"/>
      <c r="J95" s="3053"/>
      <c r="K95" s="3044"/>
      <c r="L95" s="3045"/>
      <c r="M95" s="3045"/>
      <c r="N95" s="3045"/>
      <c r="O95" s="3045"/>
      <c r="P95" s="1834" t="s">
        <v>803</v>
      </c>
      <c r="Q95" s="1834"/>
      <c r="R95" s="3039"/>
      <c r="S95" s="3039"/>
      <c r="T95" s="3039"/>
      <c r="U95" s="3039"/>
      <c r="V95" s="1834" t="s">
        <v>18</v>
      </c>
      <c r="W95" s="1834"/>
      <c r="X95" s="3045"/>
      <c r="Y95" s="3045"/>
      <c r="Z95" s="3045"/>
      <c r="AA95" s="3045"/>
      <c r="AB95" s="1834" t="s">
        <v>803</v>
      </c>
      <c r="AC95" s="1834"/>
      <c r="AD95" s="3039"/>
      <c r="AE95" s="3039"/>
      <c r="AF95" s="3039"/>
      <c r="AG95" s="3039"/>
      <c r="AH95" s="3040"/>
    </row>
    <row r="96" spans="1:34" s="626" customFormat="1" ht="15.95" customHeight="1" x14ac:dyDescent="0.15">
      <c r="A96" s="3081"/>
      <c r="B96" s="635"/>
      <c r="C96" s="636"/>
      <c r="D96" s="3047"/>
      <c r="E96" s="3047"/>
      <c r="F96" s="3048"/>
      <c r="G96" s="3051" t="s">
        <v>799</v>
      </c>
      <c r="H96" s="3052"/>
      <c r="I96" s="3052"/>
      <c r="J96" s="3053"/>
      <c r="K96" s="3044"/>
      <c r="L96" s="3045"/>
      <c r="M96" s="3045"/>
      <c r="N96" s="3045"/>
      <c r="O96" s="3045"/>
      <c r="P96" s="1834" t="s">
        <v>803</v>
      </c>
      <c r="Q96" s="1834"/>
      <c r="R96" s="3039"/>
      <c r="S96" s="3039"/>
      <c r="T96" s="3039"/>
      <c r="U96" s="3039"/>
      <c r="V96" s="1834" t="s">
        <v>18</v>
      </c>
      <c r="W96" s="1834"/>
      <c r="X96" s="3045"/>
      <c r="Y96" s="3045"/>
      <c r="Z96" s="3045"/>
      <c r="AA96" s="3045"/>
      <c r="AB96" s="1834" t="s">
        <v>803</v>
      </c>
      <c r="AC96" s="1834"/>
      <c r="AD96" s="3039"/>
      <c r="AE96" s="3039"/>
      <c r="AF96" s="3039"/>
      <c r="AG96" s="3039"/>
      <c r="AH96" s="3040"/>
    </row>
    <row r="97" spans="1:34" s="626" customFormat="1" ht="15.95" customHeight="1" x14ac:dyDescent="0.15">
      <c r="A97" s="3081"/>
      <c r="B97" s="637"/>
      <c r="C97" s="638"/>
      <c r="D97" s="3049"/>
      <c r="E97" s="3049"/>
      <c r="F97" s="3050"/>
      <c r="G97" s="3051" t="s">
        <v>805</v>
      </c>
      <c r="H97" s="3052"/>
      <c r="I97" s="3052"/>
      <c r="J97" s="3053"/>
      <c r="K97" s="3044"/>
      <c r="L97" s="3045"/>
      <c r="M97" s="3045"/>
      <c r="N97" s="3045"/>
      <c r="O97" s="3045"/>
      <c r="P97" s="1834" t="s">
        <v>803</v>
      </c>
      <c r="Q97" s="1834"/>
      <c r="R97" s="3039"/>
      <c r="S97" s="3039"/>
      <c r="T97" s="3039"/>
      <c r="U97" s="3039"/>
      <c r="V97" s="1834" t="s">
        <v>18</v>
      </c>
      <c r="W97" s="1834"/>
      <c r="X97" s="3045"/>
      <c r="Y97" s="3045"/>
      <c r="Z97" s="3045"/>
      <c r="AA97" s="3045"/>
      <c r="AB97" s="1834" t="s">
        <v>803</v>
      </c>
      <c r="AC97" s="1834"/>
      <c r="AD97" s="3039"/>
      <c r="AE97" s="3039"/>
      <c r="AF97" s="3039"/>
      <c r="AG97" s="3039"/>
      <c r="AH97" s="3040"/>
    </row>
    <row r="98" spans="1:34" s="626" customFormat="1" ht="16.350000000000001" customHeight="1" x14ac:dyDescent="0.15">
      <c r="A98" s="3081"/>
      <c r="B98" s="3062" t="s">
        <v>806</v>
      </c>
      <c r="C98" s="3043"/>
      <c r="D98" s="3043"/>
      <c r="E98" s="3043"/>
      <c r="F98" s="3043"/>
      <c r="G98" s="3043"/>
      <c r="H98" s="3043"/>
      <c r="I98" s="3043"/>
      <c r="J98" s="3043"/>
      <c r="K98" s="3044"/>
      <c r="L98" s="3045"/>
      <c r="M98" s="3045"/>
      <c r="N98" s="3045"/>
      <c r="O98" s="3045"/>
      <c r="P98" s="1834" t="s">
        <v>803</v>
      </c>
      <c r="Q98" s="1834"/>
      <c r="R98" s="3039"/>
      <c r="S98" s="3039"/>
      <c r="T98" s="3039"/>
      <c r="U98" s="3039"/>
      <c r="V98" s="1834" t="s">
        <v>18</v>
      </c>
      <c r="W98" s="1834"/>
      <c r="X98" s="3045"/>
      <c r="Y98" s="3045"/>
      <c r="Z98" s="3045"/>
      <c r="AA98" s="3045"/>
      <c r="AB98" s="1834" t="s">
        <v>803</v>
      </c>
      <c r="AC98" s="1834"/>
      <c r="AD98" s="3039"/>
      <c r="AE98" s="3039"/>
      <c r="AF98" s="3039"/>
      <c r="AG98" s="3039"/>
      <c r="AH98" s="3040"/>
    </row>
    <row r="99" spans="1:34" s="626" customFormat="1" ht="16.350000000000001" customHeight="1" thickBot="1" x14ac:dyDescent="0.2">
      <c r="A99" s="3081"/>
      <c r="B99" s="3054" t="s">
        <v>807</v>
      </c>
      <c r="C99" s="3055"/>
      <c r="D99" s="3055"/>
      <c r="E99" s="3055"/>
      <c r="F99" s="3055"/>
      <c r="G99" s="3055"/>
      <c r="H99" s="3055"/>
      <c r="I99" s="3055"/>
      <c r="J99" s="3055"/>
      <c r="K99" s="3056"/>
      <c r="L99" s="3057"/>
      <c r="M99" s="3057"/>
      <c r="N99" s="3057"/>
      <c r="O99" s="3057"/>
      <c r="P99" s="3057"/>
      <c r="Q99" s="3057"/>
      <c r="R99" s="3057"/>
      <c r="S99" s="3057"/>
      <c r="T99" s="3058" t="s">
        <v>290</v>
      </c>
      <c r="U99" s="3058"/>
      <c r="V99" s="3059"/>
      <c r="W99" s="3060"/>
      <c r="X99" s="3060"/>
      <c r="Y99" s="3060"/>
      <c r="Z99" s="3060"/>
      <c r="AA99" s="3060"/>
      <c r="AB99" s="3060"/>
      <c r="AC99" s="3060"/>
      <c r="AD99" s="3060"/>
      <c r="AE99" s="3060"/>
      <c r="AF99" s="3060"/>
      <c r="AG99" s="3060"/>
      <c r="AH99" s="3061"/>
    </row>
    <row r="100" spans="1:34" s="626" customFormat="1" ht="20.100000000000001" customHeight="1" x14ac:dyDescent="0.15">
      <c r="A100" s="3080" t="s">
        <v>809</v>
      </c>
      <c r="B100" s="3064" t="s">
        <v>303</v>
      </c>
      <c r="C100" s="3016"/>
      <c r="D100" s="3016"/>
      <c r="E100" s="3016"/>
      <c r="F100" s="3016"/>
      <c r="G100" s="3016"/>
      <c r="H100" s="3016"/>
      <c r="I100" s="3016"/>
      <c r="J100" s="3016"/>
      <c r="K100" s="3016"/>
      <c r="L100" s="3016"/>
      <c r="M100" s="3016"/>
      <c r="N100" s="3016"/>
      <c r="O100" s="3016"/>
      <c r="P100" s="3016"/>
      <c r="Q100" s="3016"/>
      <c r="R100" s="3016"/>
      <c r="S100" s="3016"/>
      <c r="T100" s="3016"/>
      <c r="U100" s="3016"/>
      <c r="V100" s="3016"/>
      <c r="W100" s="3016"/>
      <c r="X100" s="3016"/>
      <c r="Y100" s="3016"/>
      <c r="Z100" s="3016"/>
      <c r="AA100" s="3016"/>
      <c r="AB100" s="3016"/>
      <c r="AC100" s="3016"/>
      <c r="AD100" s="3016"/>
      <c r="AE100" s="3016"/>
      <c r="AF100" s="3016"/>
      <c r="AG100" s="3016"/>
      <c r="AH100" s="3017"/>
    </row>
    <row r="101" spans="1:34" s="626" customFormat="1" ht="16.350000000000001" customHeight="1" x14ac:dyDescent="0.15">
      <c r="A101" s="3081"/>
      <c r="B101" s="3024" t="s">
        <v>792</v>
      </c>
      <c r="C101" s="3025"/>
      <c r="D101" s="3025"/>
      <c r="E101" s="3025"/>
      <c r="F101" s="3025"/>
      <c r="G101" s="3025"/>
      <c r="H101" s="3025"/>
      <c r="I101" s="3025"/>
      <c r="J101" s="3026"/>
      <c r="K101" s="3033" t="s">
        <v>793</v>
      </c>
      <c r="L101" s="3033"/>
      <c r="M101" s="3033"/>
      <c r="N101" s="3033" t="s">
        <v>794</v>
      </c>
      <c r="O101" s="3033"/>
      <c r="P101" s="3033"/>
      <c r="Q101" s="3033" t="s">
        <v>795</v>
      </c>
      <c r="R101" s="3033"/>
      <c r="S101" s="3033"/>
      <c r="T101" s="3033" t="s">
        <v>796</v>
      </c>
      <c r="U101" s="3033"/>
      <c r="V101" s="3033"/>
      <c r="W101" s="3033" t="s">
        <v>797</v>
      </c>
      <c r="X101" s="3033"/>
      <c r="Y101" s="3033"/>
      <c r="Z101" s="3033" t="s">
        <v>798</v>
      </c>
      <c r="AA101" s="3033"/>
      <c r="AB101" s="3033"/>
      <c r="AC101" s="3033" t="s">
        <v>799</v>
      </c>
      <c r="AD101" s="3033"/>
      <c r="AE101" s="3033"/>
      <c r="AF101" s="3033" t="s">
        <v>800</v>
      </c>
      <c r="AG101" s="3033"/>
      <c r="AH101" s="3034"/>
    </row>
    <row r="102" spans="1:34" s="626" customFormat="1" ht="15.6" customHeight="1" x14ac:dyDescent="0.15">
      <c r="A102" s="3081"/>
      <c r="B102" s="3027"/>
      <c r="C102" s="3028"/>
      <c r="D102" s="3028"/>
      <c r="E102" s="3028"/>
      <c r="F102" s="3028"/>
      <c r="G102" s="3028"/>
      <c r="H102" s="3028"/>
      <c r="I102" s="3028"/>
      <c r="J102" s="3029"/>
      <c r="K102" s="3033"/>
      <c r="L102" s="3033"/>
      <c r="M102" s="3033"/>
      <c r="N102" s="3033"/>
      <c r="O102" s="3033"/>
      <c r="P102" s="3033"/>
      <c r="Q102" s="3033"/>
      <c r="R102" s="3033"/>
      <c r="S102" s="3033"/>
      <c r="T102" s="3033"/>
      <c r="U102" s="3033"/>
      <c r="V102" s="3033"/>
      <c r="W102" s="3033"/>
      <c r="X102" s="3033"/>
      <c r="Y102" s="3033"/>
      <c r="Z102" s="3033"/>
      <c r="AA102" s="3033"/>
      <c r="AB102" s="3033"/>
      <c r="AC102" s="3033"/>
      <c r="AD102" s="3033"/>
      <c r="AE102" s="3033"/>
      <c r="AF102" s="3033"/>
      <c r="AG102" s="3033"/>
      <c r="AH102" s="3034"/>
    </row>
    <row r="103" spans="1:34" s="626" customFormat="1" ht="15.95" customHeight="1" x14ac:dyDescent="0.15">
      <c r="A103" s="3081"/>
      <c r="B103" s="3030"/>
      <c r="C103" s="3031"/>
      <c r="D103" s="3031"/>
      <c r="E103" s="3031"/>
      <c r="F103" s="3031"/>
      <c r="G103" s="3031"/>
      <c r="H103" s="3031"/>
      <c r="I103" s="3031"/>
      <c r="J103" s="3032"/>
      <c r="K103" s="3035" t="s">
        <v>801</v>
      </c>
      <c r="L103" s="3036"/>
      <c r="M103" s="3036"/>
      <c r="N103" s="3036"/>
      <c r="O103" s="3036"/>
      <c r="P103" s="3036"/>
      <c r="Q103" s="3036"/>
      <c r="R103" s="3036"/>
      <c r="S103" s="3037"/>
      <c r="T103" s="3038"/>
      <c r="U103" s="3039"/>
      <c r="V103" s="3039"/>
      <c r="W103" s="3039"/>
      <c r="X103" s="3039"/>
      <c r="Y103" s="3039"/>
      <c r="Z103" s="3039"/>
      <c r="AA103" s="3039"/>
      <c r="AB103" s="3039"/>
      <c r="AC103" s="3039"/>
      <c r="AD103" s="3039"/>
      <c r="AE103" s="3039"/>
      <c r="AF103" s="3039"/>
      <c r="AG103" s="3039"/>
      <c r="AH103" s="3040"/>
    </row>
    <row r="104" spans="1:34" s="626" customFormat="1" ht="15.95" customHeight="1" x14ac:dyDescent="0.15">
      <c r="A104" s="3081"/>
      <c r="B104" s="3041" t="s">
        <v>802</v>
      </c>
      <c r="C104" s="3042"/>
      <c r="D104" s="3043"/>
      <c r="E104" s="3043"/>
      <c r="F104" s="3043"/>
      <c r="G104" s="3043"/>
      <c r="H104" s="3043"/>
      <c r="I104" s="3043"/>
      <c r="J104" s="3043"/>
      <c r="K104" s="3044"/>
      <c r="L104" s="3045"/>
      <c r="M104" s="3045"/>
      <c r="N104" s="3045"/>
      <c r="O104" s="3045"/>
      <c r="P104" s="1834" t="s">
        <v>803</v>
      </c>
      <c r="Q104" s="1834"/>
      <c r="R104" s="3039"/>
      <c r="S104" s="3039"/>
      <c r="T104" s="3039"/>
      <c r="U104" s="3039"/>
      <c r="V104" s="1834" t="s">
        <v>18</v>
      </c>
      <c r="W104" s="1834"/>
      <c r="X104" s="3045"/>
      <c r="Y104" s="3045"/>
      <c r="Z104" s="3045"/>
      <c r="AA104" s="3045"/>
      <c r="AB104" s="1834" t="s">
        <v>803</v>
      </c>
      <c r="AC104" s="1834"/>
      <c r="AD104" s="3039"/>
      <c r="AE104" s="3039"/>
      <c r="AF104" s="3039"/>
      <c r="AG104" s="3039"/>
      <c r="AH104" s="3040"/>
    </row>
    <row r="105" spans="1:34" s="626" customFormat="1" ht="15.95" customHeight="1" x14ac:dyDescent="0.15">
      <c r="A105" s="3081"/>
      <c r="B105" s="635"/>
      <c r="C105" s="636"/>
      <c r="D105" s="1853" t="s">
        <v>804</v>
      </c>
      <c r="E105" s="1853"/>
      <c r="F105" s="3046"/>
      <c r="G105" s="3051" t="s">
        <v>149</v>
      </c>
      <c r="H105" s="3052"/>
      <c r="I105" s="3052"/>
      <c r="J105" s="3053"/>
      <c r="K105" s="3044"/>
      <c r="L105" s="3045"/>
      <c r="M105" s="3045"/>
      <c r="N105" s="3045"/>
      <c r="O105" s="3045"/>
      <c r="P105" s="1834" t="s">
        <v>803</v>
      </c>
      <c r="Q105" s="1834"/>
      <c r="R105" s="3039"/>
      <c r="S105" s="3039"/>
      <c r="T105" s="3039"/>
      <c r="U105" s="3039"/>
      <c r="V105" s="1834" t="s">
        <v>18</v>
      </c>
      <c r="W105" s="1834"/>
      <c r="X105" s="3045"/>
      <c r="Y105" s="3045"/>
      <c r="Z105" s="3045"/>
      <c r="AA105" s="3045"/>
      <c r="AB105" s="1834" t="s">
        <v>803</v>
      </c>
      <c r="AC105" s="1834"/>
      <c r="AD105" s="3039"/>
      <c r="AE105" s="3039"/>
      <c r="AF105" s="3039"/>
      <c r="AG105" s="3039"/>
      <c r="AH105" s="3040"/>
    </row>
    <row r="106" spans="1:34" s="626" customFormat="1" ht="15.95" customHeight="1" x14ac:dyDescent="0.15">
      <c r="A106" s="3081"/>
      <c r="B106" s="635"/>
      <c r="C106" s="636"/>
      <c r="D106" s="3047"/>
      <c r="E106" s="3047"/>
      <c r="F106" s="3048"/>
      <c r="G106" s="3051" t="s">
        <v>799</v>
      </c>
      <c r="H106" s="3052"/>
      <c r="I106" s="3052"/>
      <c r="J106" s="3053"/>
      <c r="K106" s="3044"/>
      <c r="L106" s="3045"/>
      <c r="M106" s="3045"/>
      <c r="N106" s="3045"/>
      <c r="O106" s="3045"/>
      <c r="P106" s="1834" t="s">
        <v>803</v>
      </c>
      <c r="Q106" s="1834"/>
      <c r="R106" s="3039"/>
      <c r="S106" s="3039"/>
      <c r="T106" s="3039"/>
      <c r="U106" s="3039"/>
      <c r="V106" s="1834" t="s">
        <v>18</v>
      </c>
      <c r="W106" s="1834"/>
      <c r="X106" s="3045"/>
      <c r="Y106" s="3045"/>
      <c r="Z106" s="3045"/>
      <c r="AA106" s="3045"/>
      <c r="AB106" s="1834" t="s">
        <v>803</v>
      </c>
      <c r="AC106" s="1834"/>
      <c r="AD106" s="3039"/>
      <c r="AE106" s="3039"/>
      <c r="AF106" s="3039"/>
      <c r="AG106" s="3039"/>
      <c r="AH106" s="3040"/>
    </row>
    <row r="107" spans="1:34" s="626" customFormat="1" ht="15.95" customHeight="1" x14ac:dyDescent="0.15">
      <c r="A107" s="3081"/>
      <c r="B107" s="637"/>
      <c r="C107" s="638"/>
      <c r="D107" s="3049"/>
      <c r="E107" s="3049"/>
      <c r="F107" s="3050"/>
      <c r="G107" s="3051" t="s">
        <v>805</v>
      </c>
      <c r="H107" s="3052"/>
      <c r="I107" s="3052"/>
      <c r="J107" s="3053"/>
      <c r="K107" s="3044"/>
      <c r="L107" s="3045"/>
      <c r="M107" s="3045"/>
      <c r="N107" s="3045"/>
      <c r="O107" s="3045"/>
      <c r="P107" s="1834" t="s">
        <v>803</v>
      </c>
      <c r="Q107" s="1834"/>
      <c r="R107" s="3039"/>
      <c r="S107" s="3039"/>
      <c r="T107" s="3039"/>
      <c r="U107" s="3039"/>
      <c r="V107" s="1834" t="s">
        <v>18</v>
      </c>
      <c r="W107" s="1834"/>
      <c r="X107" s="3045"/>
      <c r="Y107" s="3045"/>
      <c r="Z107" s="3045"/>
      <c r="AA107" s="3045"/>
      <c r="AB107" s="1834" t="s">
        <v>803</v>
      </c>
      <c r="AC107" s="1834"/>
      <c r="AD107" s="3039"/>
      <c r="AE107" s="3039"/>
      <c r="AF107" s="3039"/>
      <c r="AG107" s="3039"/>
      <c r="AH107" s="3040"/>
    </row>
    <row r="108" spans="1:34" s="626" customFormat="1" ht="16.350000000000001" customHeight="1" x14ac:dyDescent="0.15">
      <c r="A108" s="3081"/>
      <c r="B108" s="3062" t="s">
        <v>806</v>
      </c>
      <c r="C108" s="3043"/>
      <c r="D108" s="3043"/>
      <c r="E108" s="3043"/>
      <c r="F108" s="3043"/>
      <c r="G108" s="3043"/>
      <c r="H108" s="3043"/>
      <c r="I108" s="3043"/>
      <c r="J108" s="3043"/>
      <c r="K108" s="3044"/>
      <c r="L108" s="3045"/>
      <c r="M108" s="3045"/>
      <c r="N108" s="3045"/>
      <c r="O108" s="3045"/>
      <c r="P108" s="1834" t="s">
        <v>803</v>
      </c>
      <c r="Q108" s="1834"/>
      <c r="R108" s="3039"/>
      <c r="S108" s="3039"/>
      <c r="T108" s="3039"/>
      <c r="U108" s="3039"/>
      <c r="V108" s="1834" t="s">
        <v>18</v>
      </c>
      <c r="W108" s="1834"/>
      <c r="X108" s="3045"/>
      <c r="Y108" s="3045"/>
      <c r="Z108" s="3045"/>
      <c r="AA108" s="3045"/>
      <c r="AB108" s="1834" t="s">
        <v>803</v>
      </c>
      <c r="AC108" s="1834"/>
      <c r="AD108" s="3039"/>
      <c r="AE108" s="3039"/>
      <c r="AF108" s="3039"/>
      <c r="AG108" s="3039"/>
      <c r="AH108" s="3040"/>
    </row>
    <row r="109" spans="1:34" s="626" customFormat="1" ht="16.350000000000001" customHeight="1" thickBot="1" x14ac:dyDescent="0.2">
      <c r="A109" s="3082"/>
      <c r="B109" s="3054" t="s">
        <v>807</v>
      </c>
      <c r="C109" s="3055"/>
      <c r="D109" s="3055"/>
      <c r="E109" s="3055"/>
      <c r="F109" s="3055"/>
      <c r="G109" s="3055"/>
      <c r="H109" s="3055"/>
      <c r="I109" s="3055"/>
      <c r="J109" s="3055"/>
      <c r="K109" s="3056"/>
      <c r="L109" s="3057"/>
      <c r="M109" s="3057"/>
      <c r="N109" s="3057"/>
      <c r="O109" s="3057"/>
      <c r="P109" s="3057"/>
      <c r="Q109" s="3057"/>
      <c r="R109" s="3057"/>
      <c r="S109" s="3057"/>
      <c r="T109" s="3058" t="s">
        <v>290</v>
      </c>
      <c r="U109" s="3058"/>
      <c r="V109" s="3059"/>
      <c r="W109" s="3060"/>
      <c r="X109" s="3060"/>
      <c r="Y109" s="3060"/>
      <c r="Z109" s="3060"/>
      <c r="AA109" s="3060"/>
      <c r="AB109" s="3060"/>
      <c r="AC109" s="3060"/>
      <c r="AD109" s="3060"/>
      <c r="AE109" s="3060"/>
      <c r="AF109" s="3060"/>
      <c r="AG109" s="3060"/>
      <c r="AH109" s="3061"/>
    </row>
    <row r="110" spans="1:34" s="626" customFormat="1" ht="15" customHeight="1" thickBot="1" x14ac:dyDescent="0.2">
      <c r="A110" s="3087" t="s">
        <v>1</v>
      </c>
      <c r="B110" s="3088"/>
      <c r="C110" s="3088"/>
      <c r="D110" s="3088"/>
      <c r="E110" s="3088"/>
      <c r="F110" s="3088"/>
      <c r="G110" s="3088"/>
      <c r="H110" s="3069" t="s">
        <v>35</v>
      </c>
      <c r="I110" s="3070"/>
      <c r="J110" s="3070"/>
      <c r="K110" s="3070"/>
      <c r="L110" s="3070"/>
      <c r="M110" s="3070"/>
      <c r="N110" s="3070"/>
      <c r="O110" s="3070"/>
      <c r="P110" s="3070"/>
      <c r="Q110" s="3070"/>
      <c r="R110" s="3070"/>
      <c r="S110" s="3070"/>
      <c r="T110" s="3070"/>
      <c r="U110" s="3070"/>
      <c r="V110" s="3070"/>
      <c r="W110" s="3070"/>
      <c r="X110" s="3070"/>
      <c r="Y110" s="3070"/>
      <c r="Z110" s="3070"/>
      <c r="AA110" s="3070"/>
      <c r="AB110" s="3070"/>
      <c r="AC110" s="3070"/>
      <c r="AD110" s="3070"/>
      <c r="AE110" s="3070"/>
      <c r="AF110" s="3070"/>
      <c r="AG110" s="3070"/>
      <c r="AH110" s="3071"/>
    </row>
    <row r="111" spans="1:34" s="626" customFormat="1" ht="15" customHeight="1" x14ac:dyDescent="0.15">
      <c r="AC111" s="626" t="s">
        <v>765</v>
      </c>
    </row>
    <row r="112" spans="1:34" ht="15" customHeight="1" x14ac:dyDescent="0.15">
      <c r="A112" s="3085" t="s">
        <v>812</v>
      </c>
      <c r="B112" s="3085"/>
      <c r="C112" s="3086" t="s">
        <v>813</v>
      </c>
      <c r="D112" s="1886" t="s">
        <v>814</v>
      </c>
      <c r="E112" s="1886"/>
      <c r="F112" s="1886"/>
      <c r="G112" s="1886"/>
      <c r="H112" s="1886"/>
      <c r="I112" s="1886"/>
      <c r="J112" s="1886"/>
      <c r="K112" s="1886"/>
      <c r="L112" s="1886"/>
      <c r="M112" s="1886"/>
      <c r="N112" s="1886"/>
      <c r="O112" s="1886"/>
      <c r="P112" s="1886"/>
      <c r="Q112" s="1886"/>
      <c r="R112" s="1886"/>
      <c r="S112" s="1886"/>
      <c r="T112" s="1886"/>
      <c r="U112" s="1886"/>
      <c r="V112" s="1886"/>
      <c r="W112" s="1886"/>
      <c r="X112" s="1886"/>
      <c r="Y112" s="1886"/>
      <c r="Z112" s="1886"/>
      <c r="AA112" s="1886"/>
      <c r="AB112" s="1886"/>
      <c r="AC112" s="1886"/>
      <c r="AD112" s="1886"/>
      <c r="AE112" s="1886"/>
      <c r="AF112" s="1886"/>
      <c r="AG112" s="1886"/>
      <c r="AH112" s="1886"/>
    </row>
    <row r="113" spans="1:34" ht="15" customHeight="1" x14ac:dyDescent="0.15">
      <c r="A113" s="3085"/>
      <c r="B113" s="3085"/>
      <c r="C113" s="3086"/>
      <c r="D113" s="1886"/>
      <c r="E113" s="1886"/>
      <c r="F113" s="1886"/>
      <c r="G113" s="1886"/>
      <c r="H113" s="1886"/>
      <c r="I113" s="1886"/>
      <c r="J113" s="1886"/>
      <c r="K113" s="1886"/>
      <c r="L113" s="1886"/>
      <c r="M113" s="1886"/>
      <c r="N113" s="1886"/>
      <c r="O113" s="1886"/>
      <c r="P113" s="1886"/>
      <c r="Q113" s="1886"/>
      <c r="R113" s="1886"/>
      <c r="S113" s="1886"/>
      <c r="T113" s="1886"/>
      <c r="U113" s="1886"/>
      <c r="V113" s="1886"/>
      <c r="W113" s="1886"/>
      <c r="X113" s="1886"/>
      <c r="Y113" s="1886"/>
      <c r="Z113" s="1886"/>
      <c r="AA113" s="1886"/>
      <c r="AB113" s="1886"/>
      <c r="AC113" s="1886"/>
      <c r="AD113" s="1886"/>
      <c r="AE113" s="1886"/>
      <c r="AF113" s="1886"/>
      <c r="AG113" s="1886"/>
      <c r="AH113" s="1886"/>
    </row>
    <row r="114" spans="1:34" ht="15" customHeight="1" x14ac:dyDescent="0.15">
      <c r="A114" s="3085"/>
      <c r="B114" s="3085"/>
      <c r="C114" s="3086"/>
      <c r="D114" s="1886"/>
      <c r="E114" s="1886"/>
      <c r="F114" s="1886"/>
      <c r="G114" s="1886"/>
      <c r="H114" s="1886"/>
      <c r="I114" s="1886"/>
      <c r="J114" s="1886"/>
      <c r="K114" s="1886"/>
      <c r="L114" s="1886"/>
      <c r="M114" s="1886"/>
      <c r="N114" s="1886"/>
      <c r="O114" s="1886"/>
      <c r="P114" s="1886"/>
      <c r="Q114" s="1886"/>
      <c r="R114" s="1886"/>
      <c r="S114" s="1886"/>
      <c r="T114" s="1886"/>
      <c r="U114" s="1886"/>
      <c r="V114" s="1886"/>
      <c r="W114" s="1886"/>
      <c r="X114" s="1886"/>
      <c r="Y114" s="1886"/>
      <c r="Z114" s="1886"/>
      <c r="AA114" s="1886"/>
      <c r="AB114" s="1886"/>
      <c r="AC114" s="1886"/>
      <c r="AD114" s="1886"/>
      <c r="AE114" s="1886"/>
      <c r="AF114" s="1886"/>
      <c r="AG114" s="1886"/>
      <c r="AH114" s="1886"/>
    </row>
    <row r="115" spans="1:34" ht="15" customHeight="1" x14ac:dyDescent="0.15">
      <c r="A115" s="3085"/>
      <c r="B115" s="3085"/>
      <c r="C115" s="3086"/>
      <c r="D115" s="1886"/>
      <c r="E115" s="1886"/>
      <c r="F115" s="1886"/>
      <c r="G115" s="1886"/>
      <c r="H115" s="1886"/>
      <c r="I115" s="1886"/>
      <c r="J115" s="1886"/>
      <c r="K115" s="1886"/>
      <c r="L115" s="1886"/>
      <c r="M115" s="1886"/>
      <c r="N115" s="1886"/>
      <c r="O115" s="1886"/>
      <c r="P115" s="1886"/>
      <c r="Q115" s="1886"/>
      <c r="R115" s="1886"/>
      <c r="S115" s="1886"/>
      <c r="T115" s="1886"/>
      <c r="U115" s="1886"/>
      <c r="V115" s="1886"/>
      <c r="W115" s="1886"/>
      <c r="X115" s="1886"/>
      <c r="Y115" s="1886"/>
      <c r="Z115" s="1886"/>
      <c r="AA115" s="1886"/>
      <c r="AB115" s="1886"/>
      <c r="AC115" s="1886"/>
      <c r="AD115" s="1886"/>
      <c r="AE115" s="1886"/>
      <c r="AF115" s="1886"/>
      <c r="AG115" s="1886"/>
      <c r="AH115" s="1886"/>
    </row>
    <row r="116" spans="1:34" ht="15" customHeight="1" x14ac:dyDescent="0.15">
      <c r="A116" s="3085"/>
      <c r="B116" s="3085"/>
      <c r="C116" s="3086"/>
      <c r="D116" s="1886"/>
      <c r="E116" s="1886"/>
      <c r="F116" s="1886"/>
      <c r="G116" s="1886"/>
      <c r="H116" s="1886"/>
      <c r="I116" s="1886"/>
      <c r="J116" s="1886"/>
      <c r="K116" s="1886"/>
      <c r="L116" s="1886"/>
      <c r="M116" s="1886"/>
      <c r="N116" s="1886"/>
      <c r="O116" s="1886"/>
      <c r="P116" s="1886"/>
      <c r="Q116" s="1886"/>
      <c r="R116" s="1886"/>
      <c r="S116" s="1886"/>
      <c r="T116" s="1886"/>
      <c r="U116" s="1886"/>
      <c r="V116" s="1886"/>
      <c r="W116" s="1886"/>
      <c r="X116" s="1886"/>
      <c r="Y116" s="1886"/>
      <c r="Z116" s="1886"/>
      <c r="AA116" s="1886"/>
      <c r="AB116" s="1886"/>
      <c r="AC116" s="1886"/>
      <c r="AD116" s="1886"/>
      <c r="AE116" s="1886"/>
      <c r="AF116" s="1886"/>
      <c r="AG116" s="1886"/>
      <c r="AH116" s="1886"/>
    </row>
    <row r="117" spans="1:34" ht="15" customHeight="1" x14ac:dyDescent="0.15">
      <c r="A117" s="3085"/>
      <c r="B117" s="3085"/>
      <c r="C117" s="3086"/>
      <c r="D117" s="1886"/>
      <c r="E117" s="1886"/>
      <c r="F117" s="1886"/>
      <c r="G117" s="1886"/>
      <c r="H117" s="1886"/>
      <c r="I117" s="1886"/>
      <c r="J117" s="1886"/>
      <c r="K117" s="1886"/>
      <c r="L117" s="1886"/>
      <c r="M117" s="1886"/>
      <c r="N117" s="1886"/>
      <c r="O117" s="1886"/>
      <c r="P117" s="1886"/>
      <c r="Q117" s="1886"/>
      <c r="R117" s="1886"/>
      <c r="S117" s="1886"/>
      <c r="T117" s="1886"/>
      <c r="U117" s="1886"/>
      <c r="V117" s="1886"/>
      <c r="W117" s="1886"/>
      <c r="X117" s="1886"/>
      <c r="Y117" s="1886"/>
      <c r="Z117" s="1886"/>
      <c r="AA117" s="1886"/>
      <c r="AB117" s="1886"/>
      <c r="AC117" s="1886"/>
      <c r="AD117" s="1886"/>
      <c r="AE117" s="1886"/>
      <c r="AF117" s="1886"/>
      <c r="AG117" s="1886"/>
      <c r="AH117" s="1886"/>
    </row>
    <row r="118" spans="1:34" ht="23.25" customHeight="1" x14ac:dyDescent="0.15">
      <c r="A118" s="3085"/>
      <c r="B118" s="3085"/>
      <c r="C118" s="3086"/>
      <c r="D118" s="1886"/>
      <c r="E118" s="1886"/>
      <c r="F118" s="1886"/>
      <c r="G118" s="1886"/>
      <c r="H118" s="1886"/>
      <c r="I118" s="1886"/>
      <c r="J118" s="1886"/>
      <c r="K118" s="1886"/>
      <c r="L118" s="1886"/>
      <c r="M118" s="1886"/>
      <c r="N118" s="1886"/>
      <c r="O118" s="1886"/>
      <c r="P118" s="1886"/>
      <c r="Q118" s="1886"/>
      <c r="R118" s="1886"/>
      <c r="S118" s="1886"/>
      <c r="T118" s="1886"/>
      <c r="U118" s="1886"/>
      <c r="V118" s="1886"/>
      <c r="W118" s="1886"/>
      <c r="X118" s="1886"/>
      <c r="Y118" s="1886"/>
      <c r="Z118" s="1886"/>
      <c r="AA118" s="1886"/>
      <c r="AB118" s="1886"/>
      <c r="AC118" s="1886"/>
      <c r="AD118" s="1886"/>
      <c r="AE118" s="1886"/>
      <c r="AF118" s="1886"/>
      <c r="AG118" s="1886"/>
      <c r="AH118" s="1886"/>
    </row>
    <row r="119" spans="1:34" ht="9" customHeight="1" x14ac:dyDescent="0.15">
      <c r="A119" s="3085"/>
      <c r="B119" s="3085"/>
      <c r="C119" s="3086"/>
      <c r="D119" s="1886"/>
      <c r="E119" s="1886"/>
      <c r="F119" s="1886"/>
      <c r="G119" s="1886"/>
      <c r="H119" s="1886"/>
      <c r="I119" s="1886"/>
      <c r="J119" s="1886"/>
      <c r="K119" s="1886"/>
      <c r="L119" s="1886"/>
      <c r="M119" s="1886"/>
      <c r="N119" s="1886"/>
      <c r="O119" s="1886"/>
      <c r="P119" s="1886"/>
      <c r="Q119" s="1886"/>
      <c r="R119" s="1886"/>
      <c r="S119" s="1886"/>
      <c r="T119" s="1886"/>
      <c r="U119" s="1886"/>
      <c r="V119" s="1886"/>
      <c r="W119" s="1886"/>
      <c r="X119" s="1886"/>
      <c r="Y119" s="1886"/>
      <c r="Z119" s="1886"/>
      <c r="AA119" s="1886"/>
      <c r="AB119" s="1886"/>
      <c r="AC119" s="1886"/>
      <c r="AD119" s="1886"/>
      <c r="AE119" s="1886"/>
      <c r="AF119" s="1886"/>
      <c r="AG119" s="1886"/>
      <c r="AH119" s="1886"/>
    </row>
    <row r="120" spans="1:34" ht="14.25" x14ac:dyDescent="0.15">
      <c r="A120" s="3089" t="s">
        <v>837</v>
      </c>
      <c r="B120" s="3089"/>
      <c r="C120" s="3089"/>
      <c r="D120" s="3089"/>
      <c r="E120" s="3089"/>
      <c r="F120" s="3089"/>
      <c r="G120" s="3089"/>
      <c r="H120" s="3089"/>
      <c r="I120" s="3089"/>
      <c r="J120" s="3089"/>
      <c r="K120" s="3089"/>
      <c r="L120" s="3089"/>
      <c r="M120" s="3089"/>
      <c r="N120" s="3089"/>
      <c r="O120" s="3089"/>
      <c r="P120" s="3089"/>
      <c r="Q120" s="3089"/>
      <c r="R120" s="3089"/>
      <c r="S120" s="3089"/>
      <c r="T120" s="3089"/>
      <c r="U120" s="3089"/>
      <c r="V120" s="3089"/>
      <c r="W120" s="3089"/>
      <c r="X120" s="3089"/>
      <c r="Y120" s="3089"/>
      <c r="Z120" s="3089"/>
      <c r="AA120" s="3089"/>
      <c r="AB120" s="3089"/>
      <c r="AC120" s="3089"/>
      <c r="AD120" s="3089"/>
      <c r="AE120" s="3089"/>
      <c r="AF120" s="3089"/>
      <c r="AG120" s="3089"/>
      <c r="AH120" s="3089"/>
    </row>
    <row r="121" spans="1:34" ht="13.5" thickBot="1" x14ac:dyDescent="0.2">
      <c r="A121" s="3090" t="s">
        <v>838</v>
      </c>
      <c r="B121" s="3090"/>
      <c r="C121" s="3090"/>
      <c r="D121" s="3090"/>
      <c r="E121" s="3090"/>
      <c r="F121" s="3090"/>
      <c r="G121" s="3090"/>
      <c r="H121" s="3090"/>
      <c r="I121" s="3090"/>
      <c r="J121" s="3090"/>
      <c r="K121" s="3090"/>
      <c r="L121" s="3090"/>
      <c r="M121" s="3090"/>
      <c r="N121" s="3090"/>
      <c r="O121" s="3090"/>
      <c r="P121" s="3090"/>
      <c r="Q121" s="3090"/>
      <c r="R121" s="3090"/>
      <c r="S121" s="668"/>
      <c r="T121" s="668"/>
      <c r="U121" s="668"/>
      <c r="V121" s="668"/>
      <c r="W121" s="668"/>
      <c r="X121" s="668"/>
      <c r="Y121" s="668"/>
      <c r="Z121" s="668"/>
      <c r="AA121" s="668"/>
      <c r="AB121" s="668"/>
      <c r="AC121" s="668"/>
      <c r="AD121" s="668"/>
      <c r="AE121" s="668"/>
      <c r="AF121" s="668"/>
      <c r="AG121" s="668"/>
      <c r="AH121" s="668"/>
    </row>
    <row r="122" spans="1:34" x14ac:dyDescent="0.15">
      <c r="A122" s="3091" t="s">
        <v>839</v>
      </c>
      <c r="B122" s="3094" t="s">
        <v>268</v>
      </c>
      <c r="C122" s="3094"/>
      <c r="D122" s="3094"/>
      <c r="E122" s="3094"/>
      <c r="F122" s="3094"/>
      <c r="G122" s="3094"/>
      <c r="H122" s="3094"/>
      <c r="I122" s="3094"/>
      <c r="J122" s="3094"/>
      <c r="K122" s="3094"/>
      <c r="L122" s="3094"/>
      <c r="M122" s="3094"/>
      <c r="N122" s="3094"/>
      <c r="O122" s="3094"/>
      <c r="P122" s="3094"/>
      <c r="Q122" s="3094"/>
      <c r="R122" s="3094"/>
      <c r="S122" s="3094"/>
      <c r="T122" s="3094"/>
      <c r="U122" s="3094"/>
      <c r="V122" s="3094"/>
      <c r="W122" s="3094"/>
      <c r="X122" s="3094"/>
      <c r="Y122" s="3094"/>
      <c r="Z122" s="3094"/>
      <c r="AA122" s="3094"/>
      <c r="AB122" s="3094"/>
      <c r="AC122" s="3094"/>
      <c r="AD122" s="3094"/>
      <c r="AE122" s="3094"/>
      <c r="AF122" s="3094"/>
      <c r="AG122" s="3094"/>
      <c r="AH122" s="3095"/>
    </row>
    <row r="123" spans="1:34" x14ac:dyDescent="0.15">
      <c r="A123" s="3092"/>
      <c r="B123" s="3096" t="s">
        <v>784</v>
      </c>
      <c r="C123" s="3097"/>
      <c r="D123" s="3097"/>
      <c r="E123" s="3097"/>
      <c r="F123" s="3097"/>
      <c r="G123" s="3097"/>
      <c r="H123" s="3097"/>
      <c r="I123" s="3097"/>
      <c r="J123" s="3098"/>
      <c r="K123" s="2880" t="s">
        <v>367</v>
      </c>
      <c r="L123" s="2881"/>
      <c r="M123" s="2881"/>
      <c r="N123" s="2881"/>
      <c r="O123" s="2881"/>
      <c r="P123" s="2882"/>
      <c r="Q123" s="2880" t="s">
        <v>785</v>
      </c>
      <c r="R123" s="2881"/>
      <c r="S123" s="2881"/>
      <c r="T123" s="2881"/>
      <c r="U123" s="2881"/>
      <c r="V123" s="2881"/>
      <c r="W123" s="2963" t="s">
        <v>786</v>
      </c>
      <c r="X123" s="2963"/>
      <c r="Y123" s="2963"/>
      <c r="Z123" s="2963"/>
      <c r="AA123" s="2963"/>
      <c r="AB123" s="2963"/>
      <c r="AC123" s="3102" t="s">
        <v>787</v>
      </c>
      <c r="AD123" s="2881"/>
      <c r="AE123" s="2881"/>
      <c r="AF123" s="2881"/>
      <c r="AG123" s="2881"/>
      <c r="AH123" s="3103"/>
    </row>
    <row r="124" spans="1:34" x14ac:dyDescent="0.15">
      <c r="A124" s="3092"/>
      <c r="B124" s="3099"/>
      <c r="C124" s="3100"/>
      <c r="D124" s="3100"/>
      <c r="E124" s="3100"/>
      <c r="F124" s="3100"/>
      <c r="G124" s="3100"/>
      <c r="H124" s="3100"/>
      <c r="I124" s="3100"/>
      <c r="J124" s="3101"/>
      <c r="K124" s="2880" t="s">
        <v>788</v>
      </c>
      <c r="L124" s="2881"/>
      <c r="M124" s="2882"/>
      <c r="N124" s="2880" t="s">
        <v>789</v>
      </c>
      <c r="O124" s="2881"/>
      <c r="P124" s="2882"/>
      <c r="Q124" s="2880" t="s">
        <v>788</v>
      </c>
      <c r="R124" s="2881"/>
      <c r="S124" s="2882"/>
      <c r="T124" s="2880" t="s">
        <v>789</v>
      </c>
      <c r="U124" s="2881"/>
      <c r="V124" s="2882"/>
      <c r="W124" s="2880" t="s">
        <v>788</v>
      </c>
      <c r="X124" s="2881"/>
      <c r="Y124" s="2882"/>
      <c r="Z124" s="2880" t="s">
        <v>789</v>
      </c>
      <c r="AA124" s="2881"/>
      <c r="AB124" s="2882"/>
      <c r="AC124" s="2880" t="s">
        <v>788</v>
      </c>
      <c r="AD124" s="2881"/>
      <c r="AE124" s="2882"/>
      <c r="AF124" s="2880" t="s">
        <v>789</v>
      </c>
      <c r="AG124" s="2881"/>
      <c r="AH124" s="3103"/>
    </row>
    <row r="125" spans="1:34" x14ac:dyDescent="0.15">
      <c r="A125" s="3092"/>
      <c r="B125" s="3104" t="s">
        <v>790</v>
      </c>
      <c r="C125" s="2881"/>
      <c r="D125" s="2881"/>
      <c r="E125" s="2881"/>
      <c r="F125" s="2881"/>
      <c r="G125" s="2881"/>
      <c r="H125" s="2881"/>
      <c r="I125" s="2881"/>
      <c r="J125" s="2882"/>
      <c r="K125" s="2880"/>
      <c r="L125" s="2881"/>
      <c r="M125" s="2882"/>
      <c r="N125" s="2880"/>
      <c r="O125" s="2881"/>
      <c r="P125" s="2882"/>
      <c r="Q125" s="2880"/>
      <c r="R125" s="2881"/>
      <c r="S125" s="2882"/>
      <c r="T125" s="2880"/>
      <c r="U125" s="2881"/>
      <c r="V125" s="2882"/>
      <c r="W125" s="2880"/>
      <c r="X125" s="2881"/>
      <c r="Y125" s="2882"/>
      <c r="Z125" s="2880"/>
      <c r="AA125" s="2881"/>
      <c r="AB125" s="2882"/>
      <c r="AC125" s="2880"/>
      <c r="AD125" s="2881"/>
      <c r="AE125" s="2882"/>
      <c r="AF125" s="2880"/>
      <c r="AG125" s="2881"/>
      <c r="AH125" s="3103"/>
    </row>
    <row r="126" spans="1:34" x14ac:dyDescent="0.15">
      <c r="A126" s="3092"/>
      <c r="B126" s="3104" t="s">
        <v>791</v>
      </c>
      <c r="C126" s="2881"/>
      <c r="D126" s="2881"/>
      <c r="E126" s="2881"/>
      <c r="F126" s="2881"/>
      <c r="G126" s="2881"/>
      <c r="H126" s="2881"/>
      <c r="I126" s="2881"/>
      <c r="J126" s="2882"/>
      <c r="K126" s="2880"/>
      <c r="L126" s="2881"/>
      <c r="M126" s="2882"/>
      <c r="N126" s="2880"/>
      <c r="O126" s="2881"/>
      <c r="P126" s="2882"/>
      <c r="Q126" s="2880"/>
      <c r="R126" s="2881"/>
      <c r="S126" s="2882"/>
      <c r="T126" s="2880"/>
      <c r="U126" s="2881"/>
      <c r="V126" s="2882"/>
      <c r="W126" s="2880"/>
      <c r="X126" s="2881"/>
      <c r="Y126" s="2882"/>
      <c r="Z126" s="2880"/>
      <c r="AA126" s="2881"/>
      <c r="AB126" s="2882"/>
      <c r="AC126" s="2880"/>
      <c r="AD126" s="2881"/>
      <c r="AE126" s="2882"/>
      <c r="AF126" s="2880"/>
      <c r="AG126" s="2881"/>
      <c r="AH126" s="3103"/>
    </row>
    <row r="127" spans="1:34" x14ac:dyDescent="0.15">
      <c r="A127" s="3092"/>
      <c r="B127" s="3105" t="s">
        <v>303</v>
      </c>
      <c r="C127" s="3105"/>
      <c r="D127" s="3105"/>
      <c r="E127" s="3105"/>
      <c r="F127" s="3105"/>
      <c r="G127" s="3105"/>
      <c r="H127" s="3105"/>
      <c r="I127" s="3105"/>
      <c r="J127" s="3105"/>
      <c r="K127" s="3105"/>
      <c r="L127" s="3105"/>
      <c r="M127" s="3105"/>
      <c r="N127" s="3105"/>
      <c r="O127" s="3105"/>
      <c r="P127" s="3105"/>
      <c r="Q127" s="3105"/>
      <c r="R127" s="3105"/>
      <c r="S127" s="3105"/>
      <c r="T127" s="3105"/>
      <c r="U127" s="3105"/>
      <c r="V127" s="3105"/>
      <c r="W127" s="3105"/>
      <c r="X127" s="3105"/>
      <c r="Y127" s="3105"/>
      <c r="Z127" s="3105"/>
      <c r="AA127" s="3105"/>
      <c r="AB127" s="3105"/>
      <c r="AC127" s="3105"/>
      <c r="AD127" s="3105"/>
      <c r="AE127" s="3105"/>
      <c r="AF127" s="3105"/>
      <c r="AG127" s="3105"/>
      <c r="AH127" s="3106"/>
    </row>
    <row r="128" spans="1:34" x14ac:dyDescent="0.15">
      <c r="A128" s="3093"/>
      <c r="B128" s="3107" t="s">
        <v>792</v>
      </c>
      <c r="C128" s="3108"/>
      <c r="D128" s="3108"/>
      <c r="E128" s="3108"/>
      <c r="F128" s="3108"/>
      <c r="G128" s="3108"/>
      <c r="H128" s="3108"/>
      <c r="I128" s="3108"/>
      <c r="J128" s="3109"/>
      <c r="K128" s="3116" t="s">
        <v>793</v>
      </c>
      <c r="L128" s="3116"/>
      <c r="M128" s="3116"/>
      <c r="N128" s="3116" t="s">
        <v>794</v>
      </c>
      <c r="O128" s="3116"/>
      <c r="P128" s="3116"/>
      <c r="Q128" s="3116" t="s">
        <v>795</v>
      </c>
      <c r="R128" s="3116"/>
      <c r="S128" s="3116"/>
      <c r="T128" s="3116" t="s">
        <v>796</v>
      </c>
      <c r="U128" s="3116"/>
      <c r="V128" s="3116"/>
      <c r="W128" s="3116" t="s">
        <v>797</v>
      </c>
      <c r="X128" s="3116"/>
      <c r="Y128" s="3116"/>
      <c r="Z128" s="3116" t="s">
        <v>798</v>
      </c>
      <c r="AA128" s="3116"/>
      <c r="AB128" s="3116"/>
      <c r="AC128" s="3116" t="s">
        <v>799</v>
      </c>
      <c r="AD128" s="3116"/>
      <c r="AE128" s="3116"/>
      <c r="AF128" s="3116" t="s">
        <v>800</v>
      </c>
      <c r="AG128" s="3116"/>
      <c r="AH128" s="3117"/>
    </row>
    <row r="129" spans="1:34" x14ac:dyDescent="0.15">
      <c r="A129" s="3093"/>
      <c r="B129" s="3110"/>
      <c r="C129" s="3111"/>
      <c r="D129" s="3111"/>
      <c r="E129" s="3111"/>
      <c r="F129" s="3111"/>
      <c r="G129" s="3111"/>
      <c r="H129" s="3111"/>
      <c r="I129" s="3111"/>
      <c r="J129" s="3112"/>
      <c r="K129" s="3116"/>
      <c r="L129" s="3116"/>
      <c r="M129" s="3116"/>
      <c r="N129" s="3116"/>
      <c r="O129" s="3116"/>
      <c r="P129" s="3116"/>
      <c r="Q129" s="3116"/>
      <c r="R129" s="3116"/>
      <c r="S129" s="3116"/>
      <c r="T129" s="3116"/>
      <c r="U129" s="3116"/>
      <c r="V129" s="3116"/>
      <c r="W129" s="3116"/>
      <c r="X129" s="3116"/>
      <c r="Y129" s="3116"/>
      <c r="Z129" s="3116"/>
      <c r="AA129" s="3116"/>
      <c r="AB129" s="3116"/>
      <c r="AC129" s="3116"/>
      <c r="AD129" s="3116"/>
      <c r="AE129" s="3116"/>
      <c r="AF129" s="3116"/>
      <c r="AG129" s="3116"/>
      <c r="AH129" s="3117"/>
    </row>
    <row r="130" spans="1:34" ht="12.75" x14ac:dyDescent="0.15">
      <c r="A130" s="3093"/>
      <c r="B130" s="3113"/>
      <c r="C130" s="3114"/>
      <c r="D130" s="3114"/>
      <c r="E130" s="3114"/>
      <c r="F130" s="3114"/>
      <c r="G130" s="3114"/>
      <c r="H130" s="3114"/>
      <c r="I130" s="3114"/>
      <c r="J130" s="3115"/>
      <c r="K130" s="3131" t="s">
        <v>801</v>
      </c>
      <c r="L130" s="3132"/>
      <c r="M130" s="3132"/>
      <c r="N130" s="3132"/>
      <c r="O130" s="3132"/>
      <c r="P130" s="3132"/>
      <c r="Q130" s="3132"/>
      <c r="R130" s="3132"/>
      <c r="S130" s="3133"/>
      <c r="T130" s="3134"/>
      <c r="U130" s="3130"/>
      <c r="V130" s="3130"/>
      <c r="W130" s="3130"/>
      <c r="X130" s="3130"/>
      <c r="Y130" s="3130"/>
      <c r="Z130" s="3130"/>
      <c r="AA130" s="3130"/>
      <c r="AB130" s="3130"/>
      <c r="AC130" s="3130"/>
      <c r="AD130" s="3130"/>
      <c r="AE130" s="3130"/>
      <c r="AF130" s="3130"/>
      <c r="AG130" s="3130"/>
      <c r="AH130" s="3135"/>
    </row>
    <row r="131" spans="1:34" ht="12.75" x14ac:dyDescent="0.15">
      <c r="A131" s="3093"/>
      <c r="B131" s="3136" t="s">
        <v>802</v>
      </c>
      <c r="C131" s="3137"/>
      <c r="D131" s="3138"/>
      <c r="E131" s="3138"/>
      <c r="F131" s="3138"/>
      <c r="G131" s="3138"/>
      <c r="H131" s="3138"/>
      <c r="I131" s="3138"/>
      <c r="J131" s="3138"/>
      <c r="K131" s="3127"/>
      <c r="L131" s="3128"/>
      <c r="M131" s="3128"/>
      <c r="N131" s="3128"/>
      <c r="O131" s="3128"/>
      <c r="P131" s="3129" t="s">
        <v>803</v>
      </c>
      <c r="Q131" s="3129"/>
      <c r="R131" s="3130"/>
      <c r="S131" s="3130"/>
      <c r="T131" s="3130"/>
      <c r="U131" s="3130"/>
      <c r="V131" s="3129" t="s">
        <v>18</v>
      </c>
      <c r="W131" s="3129"/>
      <c r="X131" s="3128"/>
      <c r="Y131" s="3128"/>
      <c r="Z131" s="3128"/>
      <c r="AA131" s="3128"/>
      <c r="AB131" s="3129" t="s">
        <v>803</v>
      </c>
      <c r="AC131" s="3129"/>
      <c r="AD131" s="3130"/>
      <c r="AE131" s="3130"/>
      <c r="AF131" s="3130"/>
      <c r="AG131" s="3130"/>
      <c r="AH131" s="3135"/>
    </row>
    <row r="132" spans="1:34" ht="12.75" x14ac:dyDescent="0.15">
      <c r="A132" s="3093"/>
      <c r="B132" s="669"/>
      <c r="C132" s="670"/>
      <c r="D132" s="3118" t="s">
        <v>804</v>
      </c>
      <c r="E132" s="3118"/>
      <c r="F132" s="3119"/>
      <c r="G132" s="3124" t="s">
        <v>149</v>
      </c>
      <c r="H132" s="3125"/>
      <c r="I132" s="3125"/>
      <c r="J132" s="3126"/>
      <c r="K132" s="3127"/>
      <c r="L132" s="3128"/>
      <c r="M132" s="3128"/>
      <c r="N132" s="3128"/>
      <c r="O132" s="3128"/>
      <c r="P132" s="3129" t="s">
        <v>803</v>
      </c>
      <c r="Q132" s="3129"/>
      <c r="R132" s="3130"/>
      <c r="S132" s="3130"/>
      <c r="T132" s="3130"/>
      <c r="U132" s="3130"/>
      <c r="V132" s="3129" t="s">
        <v>18</v>
      </c>
      <c r="W132" s="3129"/>
      <c r="X132" s="3128"/>
      <c r="Y132" s="3128"/>
      <c r="Z132" s="3128"/>
      <c r="AA132" s="3128"/>
      <c r="AB132" s="3129" t="s">
        <v>803</v>
      </c>
      <c r="AC132" s="3129"/>
      <c r="AD132" s="3130"/>
      <c r="AE132" s="3130"/>
      <c r="AF132" s="3130"/>
      <c r="AG132" s="3130"/>
      <c r="AH132" s="3135"/>
    </row>
    <row r="133" spans="1:34" ht="12.75" x14ac:dyDescent="0.15">
      <c r="A133" s="3093"/>
      <c r="B133" s="669"/>
      <c r="C133" s="670"/>
      <c r="D133" s="3120"/>
      <c r="E133" s="3120"/>
      <c r="F133" s="3121"/>
      <c r="G133" s="3124" t="s">
        <v>799</v>
      </c>
      <c r="H133" s="3125"/>
      <c r="I133" s="3125"/>
      <c r="J133" s="3126"/>
      <c r="K133" s="3127"/>
      <c r="L133" s="3128"/>
      <c r="M133" s="3128"/>
      <c r="N133" s="3128"/>
      <c r="O133" s="3128"/>
      <c r="P133" s="3129" t="s">
        <v>803</v>
      </c>
      <c r="Q133" s="3129"/>
      <c r="R133" s="3130"/>
      <c r="S133" s="3130"/>
      <c r="T133" s="3130"/>
      <c r="U133" s="3130"/>
      <c r="V133" s="3129" t="s">
        <v>18</v>
      </c>
      <c r="W133" s="3129"/>
      <c r="X133" s="3128"/>
      <c r="Y133" s="3128"/>
      <c r="Z133" s="3128"/>
      <c r="AA133" s="3128"/>
      <c r="AB133" s="3129" t="s">
        <v>803</v>
      </c>
      <c r="AC133" s="3129"/>
      <c r="AD133" s="3130"/>
      <c r="AE133" s="3130"/>
      <c r="AF133" s="3130"/>
      <c r="AG133" s="3130"/>
      <c r="AH133" s="3135"/>
    </row>
    <row r="134" spans="1:34" ht="12.75" x14ac:dyDescent="0.15">
      <c r="A134" s="3093"/>
      <c r="B134" s="671"/>
      <c r="C134" s="672"/>
      <c r="D134" s="3122"/>
      <c r="E134" s="3122"/>
      <c r="F134" s="3123"/>
      <c r="G134" s="3124" t="s">
        <v>805</v>
      </c>
      <c r="H134" s="3125"/>
      <c r="I134" s="3125"/>
      <c r="J134" s="3126"/>
      <c r="K134" s="3127"/>
      <c r="L134" s="3128"/>
      <c r="M134" s="3128"/>
      <c r="N134" s="3128"/>
      <c r="O134" s="3128"/>
      <c r="P134" s="3129" t="s">
        <v>803</v>
      </c>
      <c r="Q134" s="3129"/>
      <c r="R134" s="3130"/>
      <c r="S134" s="3130"/>
      <c r="T134" s="3130"/>
      <c r="U134" s="3130"/>
      <c r="V134" s="3129" t="s">
        <v>18</v>
      </c>
      <c r="W134" s="3129"/>
      <c r="X134" s="3128"/>
      <c r="Y134" s="3128"/>
      <c r="Z134" s="3128"/>
      <c r="AA134" s="3128"/>
      <c r="AB134" s="3129" t="s">
        <v>803</v>
      </c>
      <c r="AC134" s="3129"/>
      <c r="AD134" s="3130"/>
      <c r="AE134" s="3130"/>
      <c r="AF134" s="3130"/>
      <c r="AG134" s="3130"/>
      <c r="AH134" s="3135"/>
    </row>
    <row r="135" spans="1:34" ht="12.75" x14ac:dyDescent="0.15">
      <c r="A135" s="3093"/>
      <c r="B135" s="3147" t="s">
        <v>806</v>
      </c>
      <c r="C135" s="3138"/>
      <c r="D135" s="3138"/>
      <c r="E135" s="3138"/>
      <c r="F135" s="3138"/>
      <c r="G135" s="3138"/>
      <c r="H135" s="3138"/>
      <c r="I135" s="3138"/>
      <c r="J135" s="3138"/>
      <c r="K135" s="3127"/>
      <c r="L135" s="3128"/>
      <c r="M135" s="3128"/>
      <c r="N135" s="3128"/>
      <c r="O135" s="3128"/>
      <c r="P135" s="3129" t="s">
        <v>803</v>
      </c>
      <c r="Q135" s="3129"/>
      <c r="R135" s="3130"/>
      <c r="S135" s="3130"/>
      <c r="T135" s="3130"/>
      <c r="U135" s="3130"/>
      <c r="V135" s="3129" t="s">
        <v>18</v>
      </c>
      <c r="W135" s="3129"/>
      <c r="X135" s="3128"/>
      <c r="Y135" s="3128"/>
      <c r="Z135" s="3128"/>
      <c r="AA135" s="3128"/>
      <c r="AB135" s="3129" t="s">
        <v>803</v>
      </c>
      <c r="AC135" s="3129"/>
      <c r="AD135" s="3130"/>
      <c r="AE135" s="3130"/>
      <c r="AF135" s="3130"/>
      <c r="AG135" s="3130"/>
      <c r="AH135" s="3135"/>
    </row>
    <row r="136" spans="1:34" ht="13.5" thickBot="1" x14ac:dyDescent="0.2">
      <c r="A136" s="3093"/>
      <c r="B136" s="3139" t="s">
        <v>807</v>
      </c>
      <c r="C136" s="3140"/>
      <c r="D136" s="3140"/>
      <c r="E136" s="3140"/>
      <c r="F136" s="3140"/>
      <c r="G136" s="3140"/>
      <c r="H136" s="3140"/>
      <c r="I136" s="3140"/>
      <c r="J136" s="3140"/>
      <c r="K136" s="3141"/>
      <c r="L136" s="3142"/>
      <c r="M136" s="3142"/>
      <c r="N136" s="3142"/>
      <c r="O136" s="3142"/>
      <c r="P136" s="3142"/>
      <c r="Q136" s="3142"/>
      <c r="R136" s="3142"/>
      <c r="S136" s="3142"/>
      <c r="T136" s="3143" t="s">
        <v>290</v>
      </c>
      <c r="U136" s="3143"/>
      <c r="V136" s="3144"/>
      <c r="W136" s="3145"/>
      <c r="X136" s="3145"/>
      <c r="Y136" s="3145"/>
      <c r="Z136" s="3145"/>
      <c r="AA136" s="3145"/>
      <c r="AB136" s="3145"/>
      <c r="AC136" s="3145"/>
      <c r="AD136" s="3145"/>
      <c r="AE136" s="3145"/>
      <c r="AF136" s="3145"/>
      <c r="AG136" s="3145"/>
      <c r="AH136" s="3146"/>
    </row>
    <row r="137" spans="1:34" x14ac:dyDescent="0.15">
      <c r="A137" s="3091" t="s">
        <v>840</v>
      </c>
      <c r="B137" s="3094" t="s">
        <v>268</v>
      </c>
      <c r="C137" s="3094"/>
      <c r="D137" s="3094"/>
      <c r="E137" s="3094"/>
      <c r="F137" s="3094"/>
      <c r="G137" s="3094"/>
      <c r="H137" s="3094"/>
      <c r="I137" s="3094"/>
      <c r="J137" s="3094"/>
      <c r="K137" s="3094"/>
      <c r="L137" s="3094"/>
      <c r="M137" s="3094"/>
      <c r="N137" s="3094"/>
      <c r="O137" s="3094"/>
      <c r="P137" s="3094"/>
      <c r="Q137" s="3094"/>
      <c r="R137" s="3094"/>
      <c r="S137" s="3094"/>
      <c r="T137" s="3094"/>
      <c r="U137" s="3094"/>
      <c r="V137" s="3094"/>
      <c r="W137" s="3094"/>
      <c r="X137" s="3094"/>
      <c r="Y137" s="3094"/>
      <c r="Z137" s="3094"/>
      <c r="AA137" s="3094"/>
      <c r="AB137" s="3094"/>
      <c r="AC137" s="3094"/>
      <c r="AD137" s="3094"/>
      <c r="AE137" s="3094"/>
      <c r="AF137" s="3094"/>
      <c r="AG137" s="3094"/>
      <c r="AH137" s="3095"/>
    </row>
    <row r="138" spans="1:34" x14ac:dyDescent="0.15">
      <c r="A138" s="3092"/>
      <c r="B138" s="3096" t="s">
        <v>784</v>
      </c>
      <c r="C138" s="3097"/>
      <c r="D138" s="3097"/>
      <c r="E138" s="3097"/>
      <c r="F138" s="3097"/>
      <c r="G138" s="3097"/>
      <c r="H138" s="3097"/>
      <c r="I138" s="3097"/>
      <c r="J138" s="3098"/>
      <c r="K138" s="2880" t="s">
        <v>367</v>
      </c>
      <c r="L138" s="2881"/>
      <c r="M138" s="2881"/>
      <c r="N138" s="2881"/>
      <c r="O138" s="2881"/>
      <c r="P138" s="2882"/>
      <c r="Q138" s="2880" t="s">
        <v>785</v>
      </c>
      <c r="R138" s="2881"/>
      <c r="S138" s="2881"/>
      <c r="T138" s="2881"/>
      <c r="U138" s="2881"/>
      <c r="V138" s="2881"/>
      <c r="W138" s="2963" t="s">
        <v>786</v>
      </c>
      <c r="X138" s="2963"/>
      <c r="Y138" s="2963"/>
      <c r="Z138" s="2963"/>
      <c r="AA138" s="2963"/>
      <c r="AB138" s="2963"/>
      <c r="AC138" s="3102" t="s">
        <v>787</v>
      </c>
      <c r="AD138" s="2881"/>
      <c r="AE138" s="2881"/>
      <c r="AF138" s="2881"/>
      <c r="AG138" s="2881"/>
      <c r="AH138" s="3103"/>
    </row>
    <row r="139" spans="1:34" x14ac:dyDescent="0.15">
      <c r="A139" s="3092"/>
      <c r="B139" s="3099"/>
      <c r="C139" s="3100"/>
      <c r="D139" s="3100"/>
      <c r="E139" s="3100"/>
      <c r="F139" s="3100"/>
      <c r="G139" s="3100"/>
      <c r="H139" s="3100"/>
      <c r="I139" s="3100"/>
      <c r="J139" s="3101"/>
      <c r="K139" s="2880" t="s">
        <v>788</v>
      </c>
      <c r="L139" s="2881"/>
      <c r="M139" s="2882"/>
      <c r="N139" s="2880" t="s">
        <v>789</v>
      </c>
      <c r="O139" s="2881"/>
      <c r="P139" s="2882"/>
      <c r="Q139" s="2880" t="s">
        <v>788</v>
      </c>
      <c r="R139" s="2881"/>
      <c r="S139" s="2882"/>
      <c r="T139" s="2880" t="s">
        <v>789</v>
      </c>
      <c r="U139" s="2881"/>
      <c r="V139" s="2882"/>
      <c r="W139" s="2880" t="s">
        <v>788</v>
      </c>
      <c r="X139" s="2881"/>
      <c r="Y139" s="2882"/>
      <c r="Z139" s="2880" t="s">
        <v>789</v>
      </c>
      <c r="AA139" s="2881"/>
      <c r="AB139" s="2882"/>
      <c r="AC139" s="2880" t="s">
        <v>788</v>
      </c>
      <c r="AD139" s="2881"/>
      <c r="AE139" s="2882"/>
      <c r="AF139" s="2880" t="s">
        <v>789</v>
      </c>
      <c r="AG139" s="2881"/>
      <c r="AH139" s="3103"/>
    </row>
    <row r="140" spans="1:34" x14ac:dyDescent="0.15">
      <c r="A140" s="3092"/>
      <c r="B140" s="3104" t="s">
        <v>790</v>
      </c>
      <c r="C140" s="2881"/>
      <c r="D140" s="2881"/>
      <c r="E140" s="2881"/>
      <c r="F140" s="2881"/>
      <c r="G140" s="2881"/>
      <c r="H140" s="2881"/>
      <c r="I140" s="2881"/>
      <c r="J140" s="2882"/>
      <c r="K140" s="2880"/>
      <c r="L140" s="2881"/>
      <c r="M140" s="2882"/>
      <c r="N140" s="2880"/>
      <c r="O140" s="2881"/>
      <c r="P140" s="2882"/>
      <c r="Q140" s="2880"/>
      <c r="R140" s="2881"/>
      <c r="S140" s="2882"/>
      <c r="T140" s="2880"/>
      <c r="U140" s="2881"/>
      <c r="V140" s="2882"/>
      <c r="W140" s="2880"/>
      <c r="X140" s="2881"/>
      <c r="Y140" s="2882"/>
      <c r="Z140" s="2880"/>
      <c r="AA140" s="2881"/>
      <c r="AB140" s="2882"/>
      <c r="AC140" s="2880"/>
      <c r="AD140" s="2881"/>
      <c r="AE140" s="2882"/>
      <c r="AF140" s="2880"/>
      <c r="AG140" s="2881"/>
      <c r="AH140" s="3103"/>
    </row>
    <row r="141" spans="1:34" x14ac:dyDescent="0.15">
      <c r="A141" s="3092"/>
      <c r="B141" s="3104" t="s">
        <v>791</v>
      </c>
      <c r="C141" s="2881"/>
      <c r="D141" s="2881"/>
      <c r="E141" s="2881"/>
      <c r="F141" s="2881"/>
      <c r="G141" s="2881"/>
      <c r="H141" s="2881"/>
      <c r="I141" s="2881"/>
      <c r="J141" s="2882"/>
      <c r="K141" s="2880"/>
      <c r="L141" s="2881"/>
      <c r="M141" s="2882"/>
      <c r="N141" s="2880"/>
      <c r="O141" s="2881"/>
      <c r="P141" s="2882"/>
      <c r="Q141" s="2880"/>
      <c r="R141" s="2881"/>
      <c r="S141" s="2882"/>
      <c r="T141" s="2880"/>
      <c r="U141" s="2881"/>
      <c r="V141" s="2882"/>
      <c r="W141" s="2880"/>
      <c r="X141" s="2881"/>
      <c r="Y141" s="2882"/>
      <c r="Z141" s="2880"/>
      <c r="AA141" s="2881"/>
      <c r="AB141" s="2882"/>
      <c r="AC141" s="2880"/>
      <c r="AD141" s="2881"/>
      <c r="AE141" s="2882"/>
      <c r="AF141" s="2880"/>
      <c r="AG141" s="2881"/>
      <c r="AH141" s="3103"/>
    </row>
    <row r="142" spans="1:34" x14ac:dyDescent="0.15">
      <c r="A142" s="3092"/>
      <c r="B142" s="3105" t="s">
        <v>303</v>
      </c>
      <c r="C142" s="3105"/>
      <c r="D142" s="3105"/>
      <c r="E142" s="3105"/>
      <c r="F142" s="3105"/>
      <c r="G142" s="3105"/>
      <c r="H142" s="3105"/>
      <c r="I142" s="3105"/>
      <c r="J142" s="3105"/>
      <c r="K142" s="3105"/>
      <c r="L142" s="3105"/>
      <c r="M142" s="3105"/>
      <c r="N142" s="3105"/>
      <c r="O142" s="3105"/>
      <c r="P142" s="3105"/>
      <c r="Q142" s="3105"/>
      <c r="R142" s="3105"/>
      <c r="S142" s="3105"/>
      <c r="T142" s="3105"/>
      <c r="U142" s="3105"/>
      <c r="V142" s="3105"/>
      <c r="W142" s="3105"/>
      <c r="X142" s="3105"/>
      <c r="Y142" s="3105"/>
      <c r="Z142" s="3105"/>
      <c r="AA142" s="3105"/>
      <c r="AB142" s="3105"/>
      <c r="AC142" s="3105"/>
      <c r="AD142" s="3105"/>
      <c r="AE142" s="3105"/>
      <c r="AF142" s="3105"/>
      <c r="AG142" s="3105"/>
      <c r="AH142" s="3106"/>
    </row>
    <row r="143" spans="1:34" x14ac:dyDescent="0.15">
      <c r="A143" s="3092"/>
      <c r="B143" s="3107" t="s">
        <v>792</v>
      </c>
      <c r="C143" s="3108"/>
      <c r="D143" s="3108"/>
      <c r="E143" s="3108"/>
      <c r="F143" s="3108"/>
      <c r="G143" s="3108"/>
      <c r="H143" s="3108"/>
      <c r="I143" s="3108"/>
      <c r="J143" s="3109"/>
      <c r="K143" s="3116" t="s">
        <v>793</v>
      </c>
      <c r="L143" s="3116"/>
      <c r="M143" s="3116"/>
      <c r="N143" s="3116" t="s">
        <v>794</v>
      </c>
      <c r="O143" s="3116"/>
      <c r="P143" s="3116"/>
      <c r="Q143" s="3116" t="s">
        <v>795</v>
      </c>
      <c r="R143" s="3116"/>
      <c r="S143" s="3116"/>
      <c r="T143" s="3116" t="s">
        <v>796</v>
      </c>
      <c r="U143" s="3116"/>
      <c r="V143" s="3116"/>
      <c r="W143" s="3116" t="s">
        <v>797</v>
      </c>
      <c r="X143" s="3116"/>
      <c r="Y143" s="3116"/>
      <c r="Z143" s="3116" t="s">
        <v>798</v>
      </c>
      <c r="AA143" s="3116"/>
      <c r="AB143" s="3116"/>
      <c r="AC143" s="3116" t="s">
        <v>799</v>
      </c>
      <c r="AD143" s="3116"/>
      <c r="AE143" s="3116"/>
      <c r="AF143" s="3116" t="s">
        <v>800</v>
      </c>
      <c r="AG143" s="3116"/>
      <c r="AH143" s="3117"/>
    </row>
    <row r="144" spans="1:34" x14ac:dyDescent="0.15">
      <c r="A144" s="3092"/>
      <c r="B144" s="3110"/>
      <c r="C144" s="3111"/>
      <c r="D144" s="3111"/>
      <c r="E144" s="3111"/>
      <c r="F144" s="3111"/>
      <c r="G144" s="3111"/>
      <c r="H144" s="3111"/>
      <c r="I144" s="3111"/>
      <c r="J144" s="3112"/>
      <c r="K144" s="3116"/>
      <c r="L144" s="3116"/>
      <c r="M144" s="3116"/>
      <c r="N144" s="3116"/>
      <c r="O144" s="3116"/>
      <c r="P144" s="3116"/>
      <c r="Q144" s="3116"/>
      <c r="R144" s="3116"/>
      <c r="S144" s="3116"/>
      <c r="T144" s="3116"/>
      <c r="U144" s="3116"/>
      <c r="V144" s="3116"/>
      <c r="W144" s="3116"/>
      <c r="X144" s="3116"/>
      <c r="Y144" s="3116"/>
      <c r="Z144" s="3116"/>
      <c r="AA144" s="3116"/>
      <c r="AB144" s="3116"/>
      <c r="AC144" s="3116"/>
      <c r="AD144" s="3116"/>
      <c r="AE144" s="3116"/>
      <c r="AF144" s="3116"/>
      <c r="AG144" s="3116"/>
      <c r="AH144" s="3117"/>
    </row>
    <row r="145" spans="1:34" ht="12.75" x14ac:dyDescent="0.15">
      <c r="A145" s="3092"/>
      <c r="B145" s="3113"/>
      <c r="C145" s="3114"/>
      <c r="D145" s="3114"/>
      <c r="E145" s="3114"/>
      <c r="F145" s="3114"/>
      <c r="G145" s="3114"/>
      <c r="H145" s="3114"/>
      <c r="I145" s="3114"/>
      <c r="J145" s="3115"/>
      <c r="K145" s="3131" t="s">
        <v>801</v>
      </c>
      <c r="L145" s="3132"/>
      <c r="M145" s="3132"/>
      <c r="N145" s="3132"/>
      <c r="O145" s="3132"/>
      <c r="P145" s="3132"/>
      <c r="Q145" s="3132"/>
      <c r="R145" s="3132"/>
      <c r="S145" s="3133"/>
      <c r="T145" s="3134"/>
      <c r="U145" s="3130"/>
      <c r="V145" s="3130"/>
      <c r="W145" s="3130"/>
      <c r="X145" s="3130"/>
      <c r="Y145" s="3130"/>
      <c r="Z145" s="3130"/>
      <c r="AA145" s="3130"/>
      <c r="AB145" s="3130"/>
      <c r="AC145" s="3130"/>
      <c r="AD145" s="3130"/>
      <c r="AE145" s="3130"/>
      <c r="AF145" s="3130"/>
      <c r="AG145" s="3130"/>
      <c r="AH145" s="3135"/>
    </row>
    <row r="146" spans="1:34" ht="12.75" x14ac:dyDescent="0.15">
      <c r="A146" s="3092"/>
      <c r="B146" s="3136" t="s">
        <v>802</v>
      </c>
      <c r="C146" s="3137"/>
      <c r="D146" s="3138"/>
      <c r="E146" s="3138"/>
      <c r="F146" s="3138"/>
      <c r="G146" s="3138"/>
      <c r="H146" s="3138"/>
      <c r="I146" s="3138"/>
      <c r="J146" s="3138"/>
      <c r="K146" s="3127"/>
      <c r="L146" s="3128"/>
      <c r="M146" s="3128"/>
      <c r="N146" s="3128"/>
      <c r="O146" s="3128"/>
      <c r="P146" s="3129" t="s">
        <v>803</v>
      </c>
      <c r="Q146" s="3129"/>
      <c r="R146" s="3130"/>
      <c r="S146" s="3130"/>
      <c r="T146" s="3130"/>
      <c r="U146" s="3130"/>
      <c r="V146" s="3129" t="s">
        <v>18</v>
      </c>
      <c r="W146" s="3129"/>
      <c r="X146" s="3128"/>
      <c r="Y146" s="3128"/>
      <c r="Z146" s="3128"/>
      <c r="AA146" s="3128"/>
      <c r="AB146" s="3129" t="s">
        <v>803</v>
      </c>
      <c r="AC146" s="3129"/>
      <c r="AD146" s="3130"/>
      <c r="AE146" s="3130"/>
      <c r="AF146" s="3130"/>
      <c r="AG146" s="3130"/>
      <c r="AH146" s="3135"/>
    </row>
    <row r="147" spans="1:34" ht="12.75" x14ac:dyDescent="0.15">
      <c r="A147" s="3092"/>
      <c r="B147" s="669"/>
      <c r="C147" s="670"/>
      <c r="D147" s="3118" t="s">
        <v>804</v>
      </c>
      <c r="E147" s="3118"/>
      <c r="F147" s="3119"/>
      <c r="G147" s="3124" t="s">
        <v>149</v>
      </c>
      <c r="H147" s="3125"/>
      <c r="I147" s="3125"/>
      <c r="J147" s="3126"/>
      <c r="K147" s="3127"/>
      <c r="L147" s="3128"/>
      <c r="M147" s="3128"/>
      <c r="N147" s="3128"/>
      <c r="O147" s="3128"/>
      <c r="P147" s="3129" t="s">
        <v>803</v>
      </c>
      <c r="Q147" s="3129"/>
      <c r="R147" s="3130"/>
      <c r="S147" s="3130"/>
      <c r="T147" s="3130"/>
      <c r="U147" s="3130"/>
      <c r="V147" s="3129" t="s">
        <v>18</v>
      </c>
      <c r="W147" s="3129"/>
      <c r="X147" s="3128"/>
      <c r="Y147" s="3128"/>
      <c r="Z147" s="3128"/>
      <c r="AA147" s="3128"/>
      <c r="AB147" s="3129" t="s">
        <v>803</v>
      </c>
      <c r="AC147" s="3129"/>
      <c r="AD147" s="3130"/>
      <c r="AE147" s="3130"/>
      <c r="AF147" s="3130"/>
      <c r="AG147" s="3130"/>
      <c r="AH147" s="3135"/>
    </row>
    <row r="148" spans="1:34" ht="12.75" x14ac:dyDescent="0.15">
      <c r="A148" s="3092"/>
      <c r="B148" s="669"/>
      <c r="C148" s="670"/>
      <c r="D148" s="3120"/>
      <c r="E148" s="3120"/>
      <c r="F148" s="3121"/>
      <c r="G148" s="3124" t="s">
        <v>799</v>
      </c>
      <c r="H148" s="3125"/>
      <c r="I148" s="3125"/>
      <c r="J148" s="3126"/>
      <c r="K148" s="3127"/>
      <c r="L148" s="3128"/>
      <c r="M148" s="3128"/>
      <c r="N148" s="3128"/>
      <c r="O148" s="3128"/>
      <c r="P148" s="3129" t="s">
        <v>803</v>
      </c>
      <c r="Q148" s="3129"/>
      <c r="R148" s="3130"/>
      <c r="S148" s="3130"/>
      <c r="T148" s="3130"/>
      <c r="U148" s="3130"/>
      <c r="V148" s="3129" t="s">
        <v>18</v>
      </c>
      <c r="W148" s="3129"/>
      <c r="X148" s="3128"/>
      <c r="Y148" s="3128"/>
      <c r="Z148" s="3128"/>
      <c r="AA148" s="3128"/>
      <c r="AB148" s="3129" t="s">
        <v>803</v>
      </c>
      <c r="AC148" s="3129"/>
      <c r="AD148" s="3130"/>
      <c r="AE148" s="3130"/>
      <c r="AF148" s="3130"/>
      <c r="AG148" s="3130"/>
      <c r="AH148" s="3135"/>
    </row>
    <row r="149" spans="1:34" ht="12.75" x14ac:dyDescent="0.15">
      <c r="A149" s="3092"/>
      <c r="B149" s="671"/>
      <c r="C149" s="672"/>
      <c r="D149" s="3122"/>
      <c r="E149" s="3122"/>
      <c r="F149" s="3123"/>
      <c r="G149" s="3124" t="s">
        <v>805</v>
      </c>
      <c r="H149" s="3125"/>
      <c r="I149" s="3125"/>
      <c r="J149" s="3126"/>
      <c r="K149" s="3127"/>
      <c r="L149" s="3128"/>
      <c r="M149" s="3128"/>
      <c r="N149" s="3128"/>
      <c r="O149" s="3128"/>
      <c r="P149" s="3129" t="s">
        <v>803</v>
      </c>
      <c r="Q149" s="3129"/>
      <c r="R149" s="3130"/>
      <c r="S149" s="3130"/>
      <c r="T149" s="3130"/>
      <c r="U149" s="3130"/>
      <c r="V149" s="3129" t="s">
        <v>18</v>
      </c>
      <c r="W149" s="3129"/>
      <c r="X149" s="3128"/>
      <c r="Y149" s="3128"/>
      <c r="Z149" s="3128"/>
      <c r="AA149" s="3128"/>
      <c r="AB149" s="3129" t="s">
        <v>803</v>
      </c>
      <c r="AC149" s="3129"/>
      <c r="AD149" s="3130"/>
      <c r="AE149" s="3130"/>
      <c r="AF149" s="3130"/>
      <c r="AG149" s="3130"/>
      <c r="AH149" s="3135"/>
    </row>
    <row r="150" spans="1:34" ht="12.75" x14ac:dyDescent="0.15">
      <c r="A150" s="3092"/>
      <c r="B150" s="3147" t="s">
        <v>806</v>
      </c>
      <c r="C150" s="3138"/>
      <c r="D150" s="3138"/>
      <c r="E150" s="3138"/>
      <c r="F150" s="3138"/>
      <c r="G150" s="3138"/>
      <c r="H150" s="3138"/>
      <c r="I150" s="3138"/>
      <c r="J150" s="3138"/>
      <c r="K150" s="3127"/>
      <c r="L150" s="3128"/>
      <c r="M150" s="3128"/>
      <c r="N150" s="3128"/>
      <c r="O150" s="3128"/>
      <c r="P150" s="3129" t="s">
        <v>803</v>
      </c>
      <c r="Q150" s="3129"/>
      <c r="R150" s="3130"/>
      <c r="S150" s="3130"/>
      <c r="T150" s="3130"/>
      <c r="U150" s="3130"/>
      <c r="V150" s="3129" t="s">
        <v>18</v>
      </c>
      <c r="W150" s="3129"/>
      <c r="X150" s="3128"/>
      <c r="Y150" s="3128"/>
      <c r="Z150" s="3128"/>
      <c r="AA150" s="3128"/>
      <c r="AB150" s="3129" t="s">
        <v>803</v>
      </c>
      <c r="AC150" s="3129"/>
      <c r="AD150" s="3130"/>
      <c r="AE150" s="3130"/>
      <c r="AF150" s="3130"/>
      <c r="AG150" s="3130"/>
      <c r="AH150" s="3135"/>
    </row>
    <row r="151" spans="1:34" ht="13.5" thickBot="1" x14ac:dyDescent="0.2">
      <c r="A151" s="3148"/>
      <c r="B151" s="3139" t="s">
        <v>807</v>
      </c>
      <c r="C151" s="3140"/>
      <c r="D151" s="3140"/>
      <c r="E151" s="3140"/>
      <c r="F151" s="3140"/>
      <c r="G151" s="3140"/>
      <c r="H151" s="3140"/>
      <c r="I151" s="3140"/>
      <c r="J151" s="3140"/>
      <c r="K151" s="3141"/>
      <c r="L151" s="3142"/>
      <c r="M151" s="3142"/>
      <c r="N151" s="3142"/>
      <c r="O151" s="3142"/>
      <c r="P151" s="3142"/>
      <c r="Q151" s="3142"/>
      <c r="R151" s="3142"/>
      <c r="S151" s="3142"/>
      <c r="T151" s="3143" t="s">
        <v>290</v>
      </c>
      <c r="U151" s="3143"/>
      <c r="V151" s="3144"/>
      <c r="W151" s="3145"/>
      <c r="X151" s="3145"/>
      <c r="Y151" s="3145"/>
      <c r="Z151" s="3145"/>
      <c r="AA151" s="3145"/>
      <c r="AB151" s="3145"/>
      <c r="AC151" s="3145"/>
      <c r="AD151" s="3145"/>
      <c r="AE151" s="3145"/>
      <c r="AF151" s="3145"/>
      <c r="AG151" s="3145"/>
      <c r="AH151" s="3146"/>
    </row>
    <row r="152" spans="1:34" ht="12.75" x14ac:dyDescent="0.15">
      <c r="A152" s="673"/>
      <c r="B152" s="673"/>
      <c r="C152" s="673"/>
      <c r="D152" s="673"/>
      <c r="E152" s="673"/>
      <c r="F152" s="673"/>
      <c r="G152" s="673"/>
      <c r="H152" s="673"/>
      <c r="I152" s="673"/>
      <c r="J152" s="673"/>
      <c r="K152" s="673"/>
      <c r="L152" s="673"/>
      <c r="M152" s="673"/>
      <c r="N152" s="673"/>
      <c r="O152" s="673"/>
      <c r="P152" s="673"/>
      <c r="Q152" s="673"/>
      <c r="R152" s="673"/>
      <c r="S152" s="673"/>
      <c r="T152" s="673"/>
      <c r="U152" s="673"/>
      <c r="V152" s="673"/>
      <c r="W152" s="673"/>
      <c r="X152" s="673"/>
      <c r="Y152" s="673"/>
      <c r="Z152" s="673"/>
      <c r="AA152" s="673"/>
      <c r="AB152" s="673"/>
      <c r="AC152" s="673"/>
      <c r="AD152" s="673"/>
      <c r="AE152" s="673"/>
      <c r="AF152" s="673"/>
      <c r="AG152" s="673"/>
      <c r="AH152" s="673"/>
    </row>
    <row r="153" spans="1:34" ht="14.25" x14ac:dyDescent="0.15">
      <c r="A153" s="3149" t="s">
        <v>841</v>
      </c>
      <c r="B153" s="3149"/>
      <c r="C153" s="3149"/>
      <c r="D153" s="3149"/>
      <c r="E153" s="3149"/>
      <c r="F153" s="3149"/>
      <c r="G153" s="3149"/>
      <c r="H153" s="3149"/>
      <c r="I153" s="3149"/>
      <c r="J153" s="3149"/>
      <c r="K153" s="3149"/>
      <c r="L153" s="3149"/>
      <c r="M153" s="3149"/>
      <c r="N153" s="3149"/>
      <c r="O153" s="3149"/>
      <c r="P153" s="3149"/>
      <c r="Q153" s="3149"/>
      <c r="R153" s="3149"/>
      <c r="S153" s="3149"/>
      <c r="T153" s="3149"/>
      <c r="U153" s="3149"/>
      <c r="V153" s="3149"/>
      <c r="W153" s="3149"/>
      <c r="X153" s="3149"/>
      <c r="Y153" s="3149"/>
      <c r="Z153" s="3149"/>
      <c r="AA153" s="3149"/>
      <c r="AB153" s="3149"/>
      <c r="AC153" s="3149"/>
      <c r="AD153" s="3149"/>
      <c r="AE153" s="3149"/>
      <c r="AF153" s="3149"/>
      <c r="AG153" s="3149"/>
      <c r="AH153" s="3149"/>
    </row>
    <row r="154" spans="1:34" ht="15" thickBot="1" x14ac:dyDescent="0.2">
      <c r="A154" s="3150" t="s">
        <v>842</v>
      </c>
      <c r="B154" s="3150"/>
      <c r="C154" s="3150"/>
      <c r="D154" s="3150"/>
      <c r="E154" s="3150"/>
      <c r="F154" s="3150"/>
      <c r="G154" s="3150"/>
      <c r="H154" s="3150"/>
      <c r="I154" s="3150"/>
      <c r="J154" s="3150"/>
      <c r="K154" s="3150"/>
      <c r="L154" s="3150"/>
      <c r="M154" s="3150"/>
      <c r="N154" s="3150"/>
      <c r="O154" s="3150"/>
      <c r="P154" s="3150"/>
      <c r="Q154" s="3150"/>
      <c r="R154" s="3150"/>
      <c r="S154" s="3150"/>
      <c r="T154" s="3150"/>
      <c r="U154" s="3150"/>
      <c r="V154" s="3150"/>
      <c r="W154" s="3150"/>
      <c r="X154" s="3150"/>
      <c r="Y154" s="3150"/>
      <c r="Z154" s="3150"/>
      <c r="AA154" s="3150"/>
      <c r="AB154" s="3150"/>
      <c r="AC154" s="3150"/>
      <c r="AD154" s="3150"/>
      <c r="AE154" s="3150"/>
      <c r="AF154" s="3150"/>
      <c r="AG154" s="3150"/>
      <c r="AH154" s="3150"/>
    </row>
    <row r="155" spans="1:34" x14ac:dyDescent="0.15">
      <c r="A155" s="2954" t="s">
        <v>255</v>
      </c>
      <c r="B155" s="2955"/>
      <c r="C155" s="2904" t="s">
        <v>5</v>
      </c>
      <c r="D155" s="2905"/>
      <c r="E155" s="2905"/>
      <c r="F155" s="2905"/>
      <c r="G155" s="2906"/>
      <c r="H155" s="2904"/>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905"/>
      <c r="AD155" s="2905"/>
      <c r="AE155" s="2905"/>
      <c r="AF155" s="2905"/>
      <c r="AG155" s="2905"/>
      <c r="AH155" s="3151"/>
    </row>
    <row r="156" spans="1:34" x14ac:dyDescent="0.15">
      <c r="A156" s="2956"/>
      <c r="B156" s="2957"/>
      <c r="C156" s="2963" t="s">
        <v>768</v>
      </c>
      <c r="D156" s="2963"/>
      <c r="E156" s="2963"/>
      <c r="F156" s="2963"/>
      <c r="G156" s="2963"/>
      <c r="H156" s="2881"/>
      <c r="I156" s="2881"/>
      <c r="J156" s="2881"/>
      <c r="K156" s="2881"/>
      <c r="L156" s="2881"/>
      <c r="M156" s="2881"/>
      <c r="N156" s="2881"/>
      <c r="O156" s="2881"/>
      <c r="P156" s="2881"/>
      <c r="Q156" s="2881"/>
      <c r="R156" s="2881"/>
      <c r="S156" s="2881"/>
      <c r="T156" s="2881"/>
      <c r="U156" s="2881"/>
      <c r="V156" s="2881"/>
      <c r="W156" s="2881"/>
      <c r="X156" s="2881"/>
      <c r="Y156" s="2881"/>
      <c r="Z156" s="2881"/>
      <c r="AA156" s="2881"/>
      <c r="AB156" s="2881"/>
      <c r="AC156" s="2881"/>
      <c r="AD156" s="2881"/>
      <c r="AE156" s="2881"/>
      <c r="AF156" s="2881"/>
      <c r="AG156" s="2881"/>
      <c r="AH156" s="3103"/>
    </row>
    <row r="157" spans="1:34" x14ac:dyDescent="0.15">
      <c r="A157" s="2956"/>
      <c r="B157" s="2957"/>
      <c r="C157" s="2963" t="s">
        <v>17</v>
      </c>
      <c r="D157" s="2963"/>
      <c r="E157" s="2963"/>
      <c r="F157" s="2963"/>
      <c r="G157" s="2963"/>
      <c r="H157" s="2942" t="s">
        <v>144</v>
      </c>
      <c r="I157" s="2940"/>
      <c r="J157" s="2940"/>
      <c r="K157" s="2940"/>
      <c r="L157" s="3152"/>
      <c r="M157" s="3152"/>
      <c r="N157" s="659" t="s">
        <v>644</v>
      </c>
      <c r="O157" s="3152"/>
      <c r="P157" s="3152"/>
      <c r="Q157" s="660" t="s">
        <v>769</v>
      </c>
      <c r="R157" s="2940"/>
      <c r="S157" s="2940"/>
      <c r="T157" s="2940"/>
      <c r="U157" s="2940"/>
      <c r="V157" s="2940"/>
      <c r="W157" s="2940"/>
      <c r="X157" s="2940"/>
      <c r="Y157" s="2940"/>
      <c r="Z157" s="2940"/>
      <c r="AA157" s="2940"/>
      <c r="AB157" s="2940"/>
      <c r="AC157" s="2940"/>
      <c r="AD157" s="2940"/>
      <c r="AE157" s="2940"/>
      <c r="AF157" s="2940"/>
      <c r="AG157" s="2940"/>
      <c r="AH157" s="2941"/>
    </row>
    <row r="158" spans="1:34" x14ac:dyDescent="0.15">
      <c r="A158" s="2956"/>
      <c r="B158" s="2957"/>
      <c r="C158" s="2963"/>
      <c r="D158" s="2963"/>
      <c r="E158" s="2963"/>
      <c r="F158" s="2963"/>
      <c r="G158" s="2963"/>
      <c r="H158" s="2980"/>
      <c r="I158" s="2981"/>
      <c r="J158" s="2981"/>
      <c r="K158" s="2981"/>
      <c r="L158" s="664" t="s">
        <v>58</v>
      </c>
      <c r="M158" s="664" t="s">
        <v>770</v>
      </c>
      <c r="N158" s="2981"/>
      <c r="O158" s="2981"/>
      <c r="P158" s="2981"/>
      <c r="Q158" s="2981"/>
      <c r="R158" s="2981"/>
      <c r="S158" s="2981"/>
      <c r="T158" s="2981"/>
      <c r="U158" s="2981"/>
      <c r="V158" s="664" t="s">
        <v>61</v>
      </c>
      <c r="W158" s="664" t="s">
        <v>63</v>
      </c>
      <c r="X158" s="2981"/>
      <c r="Y158" s="2981"/>
      <c r="Z158" s="2981"/>
      <c r="AA158" s="2981"/>
      <c r="AB158" s="2981"/>
      <c r="AC158" s="2981"/>
      <c r="AD158" s="2981"/>
      <c r="AE158" s="2981"/>
      <c r="AF158" s="2981"/>
      <c r="AG158" s="2981"/>
      <c r="AH158" s="2982"/>
    </row>
    <row r="159" spans="1:34" x14ac:dyDescent="0.15">
      <c r="A159" s="2956"/>
      <c r="B159" s="2957"/>
      <c r="C159" s="2963"/>
      <c r="D159" s="2963"/>
      <c r="E159" s="2963"/>
      <c r="F159" s="2963"/>
      <c r="G159" s="2963"/>
      <c r="H159" s="2980"/>
      <c r="I159" s="2981"/>
      <c r="J159" s="2981"/>
      <c r="K159" s="2981"/>
      <c r="L159" s="664" t="s">
        <v>62</v>
      </c>
      <c r="M159" s="664" t="s">
        <v>3</v>
      </c>
      <c r="N159" s="2981"/>
      <c r="O159" s="2981"/>
      <c r="P159" s="2981"/>
      <c r="Q159" s="2981"/>
      <c r="R159" s="2981"/>
      <c r="S159" s="2981"/>
      <c r="T159" s="2981"/>
      <c r="U159" s="2981"/>
      <c r="V159" s="664" t="s">
        <v>64</v>
      </c>
      <c r="W159" s="664" t="s">
        <v>771</v>
      </c>
      <c r="X159" s="2981"/>
      <c r="Y159" s="2981"/>
      <c r="Z159" s="2981"/>
      <c r="AA159" s="2981"/>
      <c r="AB159" s="2981"/>
      <c r="AC159" s="2981"/>
      <c r="AD159" s="2981"/>
      <c r="AE159" s="2981"/>
      <c r="AF159" s="2981"/>
      <c r="AG159" s="2981"/>
      <c r="AH159" s="2982"/>
    </row>
    <row r="160" spans="1:34" x14ac:dyDescent="0.15">
      <c r="A160" s="2956"/>
      <c r="B160" s="2957"/>
      <c r="C160" s="2963"/>
      <c r="D160" s="2963"/>
      <c r="E160" s="2963"/>
      <c r="F160" s="2963"/>
      <c r="G160" s="2963"/>
      <c r="H160" s="2966"/>
      <c r="I160" s="2967"/>
      <c r="J160" s="2967"/>
      <c r="K160" s="2967"/>
      <c r="L160" s="2967"/>
      <c r="M160" s="2967"/>
      <c r="N160" s="2967"/>
      <c r="O160" s="2967"/>
      <c r="P160" s="2967"/>
      <c r="Q160" s="2967"/>
      <c r="R160" s="2967"/>
      <c r="S160" s="2967"/>
      <c r="T160" s="2967"/>
      <c r="U160" s="2967"/>
      <c r="V160" s="2967"/>
      <c r="W160" s="2967"/>
      <c r="X160" s="2967"/>
      <c r="Y160" s="2967"/>
      <c r="Z160" s="2967"/>
      <c r="AA160" s="2967"/>
      <c r="AB160" s="2967"/>
      <c r="AC160" s="2967"/>
      <c r="AD160" s="2967"/>
      <c r="AE160" s="2967"/>
      <c r="AF160" s="2967"/>
      <c r="AG160" s="2967"/>
      <c r="AH160" s="2968"/>
    </row>
    <row r="161" spans="1:34" x14ac:dyDescent="0.15">
      <c r="A161" s="2956"/>
      <c r="B161" s="2957"/>
      <c r="C161" s="2963" t="s">
        <v>772</v>
      </c>
      <c r="D161" s="2963"/>
      <c r="E161" s="2963"/>
      <c r="F161" s="2963"/>
      <c r="G161" s="2963"/>
      <c r="H161" s="2970" t="s">
        <v>260</v>
      </c>
      <c r="I161" s="2971"/>
      <c r="J161" s="2972"/>
      <c r="K161" s="2973"/>
      <c r="L161" s="2974"/>
      <c r="M161" s="2974"/>
      <c r="N161" s="2974"/>
      <c r="O161" s="2974"/>
      <c r="P161" s="2974"/>
      <c r="Q161" s="674" t="s">
        <v>773</v>
      </c>
      <c r="R161" s="666"/>
      <c r="S161" s="3153"/>
      <c r="T161" s="3153"/>
      <c r="U161" s="3154"/>
      <c r="V161" s="2970" t="s">
        <v>774</v>
      </c>
      <c r="W161" s="2971"/>
      <c r="X161" s="2972"/>
      <c r="Y161" s="3155"/>
      <c r="Z161" s="3156"/>
      <c r="AA161" s="3156"/>
      <c r="AB161" s="3156"/>
      <c r="AC161" s="3156"/>
      <c r="AD161" s="3156"/>
      <c r="AE161" s="3156"/>
      <c r="AF161" s="3156"/>
      <c r="AG161" s="3156"/>
      <c r="AH161" s="3157"/>
    </row>
    <row r="162" spans="1:34" ht="12.75" thickBot="1" x14ac:dyDescent="0.2">
      <c r="A162" s="2958"/>
      <c r="B162" s="2959"/>
      <c r="C162" s="2969"/>
      <c r="D162" s="2969"/>
      <c r="E162" s="2969"/>
      <c r="F162" s="2969"/>
      <c r="G162" s="2969"/>
      <c r="H162" s="2976" t="s">
        <v>262</v>
      </c>
      <c r="I162" s="2976"/>
      <c r="J162" s="2976"/>
      <c r="K162" s="3158"/>
      <c r="L162" s="3159"/>
      <c r="M162" s="3159"/>
      <c r="N162" s="3159"/>
      <c r="O162" s="3159"/>
      <c r="P162" s="3159"/>
      <c r="Q162" s="3159"/>
      <c r="R162" s="3159"/>
      <c r="S162" s="3159"/>
      <c r="T162" s="3159"/>
      <c r="U162" s="3159"/>
      <c r="V162" s="3159"/>
      <c r="W162" s="3159"/>
      <c r="X162" s="3159"/>
      <c r="Y162" s="3159"/>
      <c r="Z162" s="3159"/>
      <c r="AA162" s="3159"/>
      <c r="AB162" s="3159"/>
      <c r="AC162" s="3159"/>
      <c r="AD162" s="3159"/>
      <c r="AE162" s="3159"/>
      <c r="AF162" s="3159"/>
      <c r="AG162" s="3159"/>
      <c r="AH162" s="3160"/>
    </row>
    <row r="163" spans="1:34" x14ac:dyDescent="0.15">
      <c r="A163" s="3161" t="s">
        <v>303</v>
      </c>
      <c r="B163" s="3094"/>
      <c r="C163" s="3094"/>
      <c r="D163" s="3094"/>
      <c r="E163" s="3094"/>
      <c r="F163" s="3094"/>
      <c r="G163" s="3094"/>
      <c r="H163" s="3094"/>
      <c r="I163" s="3094"/>
      <c r="J163" s="3094"/>
      <c r="K163" s="3094"/>
      <c r="L163" s="3094"/>
      <c r="M163" s="3094"/>
      <c r="N163" s="3094"/>
      <c r="O163" s="3094"/>
      <c r="P163" s="3094"/>
      <c r="Q163" s="3094"/>
      <c r="R163" s="3094"/>
      <c r="S163" s="3094"/>
      <c r="T163" s="3094"/>
      <c r="U163" s="3094"/>
      <c r="V163" s="3094"/>
      <c r="W163" s="3094"/>
      <c r="X163" s="3094"/>
      <c r="Y163" s="3094"/>
      <c r="Z163" s="3094"/>
      <c r="AA163" s="3094"/>
      <c r="AB163" s="3094"/>
      <c r="AC163" s="3094"/>
      <c r="AD163" s="3094"/>
      <c r="AE163" s="3094"/>
      <c r="AF163" s="3094"/>
      <c r="AG163" s="3094"/>
      <c r="AH163" s="3095"/>
    </row>
    <row r="164" spans="1:34" ht="12.75" thickBot="1" x14ac:dyDescent="0.2">
      <c r="A164" s="3162" t="s">
        <v>780</v>
      </c>
      <c r="B164" s="3163"/>
      <c r="C164" s="3163"/>
      <c r="D164" s="3163"/>
      <c r="E164" s="3163"/>
      <c r="F164" s="3163"/>
      <c r="G164" s="3163"/>
      <c r="H164" s="3163"/>
      <c r="I164" s="3163"/>
      <c r="J164" s="3163"/>
      <c r="K164" s="3163"/>
      <c r="L164" s="3163"/>
      <c r="M164" s="3164"/>
      <c r="N164" s="3165"/>
      <c r="O164" s="3166"/>
      <c r="P164" s="3166"/>
      <c r="Q164" s="675"/>
      <c r="R164" s="675"/>
      <c r="S164" s="675" t="s">
        <v>359</v>
      </c>
      <c r="T164" s="3167" t="s">
        <v>781</v>
      </c>
      <c r="U164" s="3163"/>
      <c r="V164" s="3163"/>
      <c r="W164" s="3163"/>
      <c r="X164" s="3163"/>
      <c r="Y164" s="3163"/>
      <c r="Z164" s="3163"/>
      <c r="AA164" s="3163"/>
      <c r="AB164" s="3163"/>
      <c r="AC164" s="3164"/>
      <c r="AD164" s="3168"/>
      <c r="AE164" s="3169"/>
      <c r="AF164" s="3169"/>
      <c r="AG164" s="675" t="s">
        <v>782</v>
      </c>
      <c r="AH164" s="676"/>
    </row>
    <row r="165" spans="1:34" x14ac:dyDescent="0.15">
      <c r="A165" s="3170" t="s">
        <v>839</v>
      </c>
      <c r="B165" s="3105" t="s">
        <v>303</v>
      </c>
      <c r="C165" s="3105"/>
      <c r="D165" s="3105"/>
      <c r="E165" s="3105"/>
      <c r="F165" s="3105"/>
      <c r="G165" s="3105"/>
      <c r="H165" s="3105"/>
      <c r="I165" s="3105"/>
      <c r="J165" s="3105"/>
      <c r="K165" s="3105"/>
      <c r="L165" s="3105"/>
      <c r="M165" s="3105"/>
      <c r="N165" s="3105"/>
      <c r="O165" s="3105"/>
      <c r="P165" s="3105"/>
      <c r="Q165" s="3105"/>
      <c r="R165" s="3105"/>
      <c r="S165" s="3105"/>
      <c r="T165" s="3105"/>
      <c r="U165" s="3105"/>
      <c r="V165" s="3105"/>
      <c r="W165" s="3105"/>
      <c r="X165" s="3105"/>
      <c r="Y165" s="3105"/>
      <c r="Z165" s="3105"/>
      <c r="AA165" s="3105"/>
      <c r="AB165" s="3105"/>
      <c r="AC165" s="3105"/>
      <c r="AD165" s="3105"/>
      <c r="AE165" s="3105"/>
      <c r="AF165" s="3105"/>
      <c r="AG165" s="3105"/>
      <c r="AH165" s="3106"/>
    </row>
    <row r="166" spans="1:34" x14ac:dyDescent="0.15">
      <c r="A166" s="3171"/>
      <c r="B166" s="3107" t="s">
        <v>792</v>
      </c>
      <c r="C166" s="3108"/>
      <c r="D166" s="3108"/>
      <c r="E166" s="3108"/>
      <c r="F166" s="3108"/>
      <c r="G166" s="3108"/>
      <c r="H166" s="3108"/>
      <c r="I166" s="3108"/>
      <c r="J166" s="3109"/>
      <c r="K166" s="3116" t="s">
        <v>793</v>
      </c>
      <c r="L166" s="3116"/>
      <c r="M166" s="3116"/>
      <c r="N166" s="3116" t="s">
        <v>794</v>
      </c>
      <c r="O166" s="3116"/>
      <c r="P166" s="3116"/>
      <c r="Q166" s="3116" t="s">
        <v>795</v>
      </c>
      <c r="R166" s="3116"/>
      <c r="S166" s="3116"/>
      <c r="T166" s="3116" t="s">
        <v>796</v>
      </c>
      <c r="U166" s="3116"/>
      <c r="V166" s="3116"/>
      <c r="W166" s="3116" t="s">
        <v>797</v>
      </c>
      <c r="X166" s="3116"/>
      <c r="Y166" s="3116"/>
      <c r="Z166" s="3116" t="s">
        <v>798</v>
      </c>
      <c r="AA166" s="3116"/>
      <c r="AB166" s="3116"/>
      <c r="AC166" s="3116" t="s">
        <v>799</v>
      </c>
      <c r="AD166" s="3116"/>
      <c r="AE166" s="3116"/>
      <c r="AF166" s="3116" t="s">
        <v>800</v>
      </c>
      <c r="AG166" s="3116"/>
      <c r="AH166" s="3117"/>
    </row>
    <row r="167" spans="1:34" x14ac:dyDescent="0.15">
      <c r="A167" s="3171"/>
      <c r="B167" s="3110"/>
      <c r="C167" s="3111"/>
      <c r="D167" s="3111"/>
      <c r="E167" s="3111"/>
      <c r="F167" s="3111"/>
      <c r="G167" s="3111"/>
      <c r="H167" s="3111"/>
      <c r="I167" s="3111"/>
      <c r="J167" s="3112"/>
      <c r="K167" s="3116"/>
      <c r="L167" s="3116"/>
      <c r="M167" s="3116"/>
      <c r="N167" s="3116"/>
      <c r="O167" s="3116"/>
      <c r="P167" s="3116"/>
      <c r="Q167" s="3116"/>
      <c r="R167" s="3116"/>
      <c r="S167" s="3116"/>
      <c r="T167" s="3116"/>
      <c r="U167" s="3116"/>
      <c r="V167" s="3116"/>
      <c r="W167" s="3116"/>
      <c r="X167" s="3116"/>
      <c r="Y167" s="3116"/>
      <c r="Z167" s="3116"/>
      <c r="AA167" s="3116"/>
      <c r="AB167" s="3116"/>
      <c r="AC167" s="3116"/>
      <c r="AD167" s="3116"/>
      <c r="AE167" s="3116"/>
      <c r="AF167" s="3116"/>
      <c r="AG167" s="3116"/>
      <c r="AH167" s="3117"/>
    </row>
    <row r="168" spans="1:34" ht="12.75" x14ac:dyDescent="0.15">
      <c r="A168" s="3171"/>
      <c r="B168" s="3113"/>
      <c r="C168" s="3114"/>
      <c r="D168" s="3114"/>
      <c r="E168" s="3114"/>
      <c r="F168" s="3114"/>
      <c r="G168" s="3114"/>
      <c r="H168" s="3114"/>
      <c r="I168" s="3114"/>
      <c r="J168" s="3115"/>
      <c r="K168" s="3131" t="s">
        <v>801</v>
      </c>
      <c r="L168" s="3132"/>
      <c r="M168" s="3132"/>
      <c r="N168" s="3132"/>
      <c r="O168" s="3132"/>
      <c r="P168" s="3132"/>
      <c r="Q168" s="3132"/>
      <c r="R168" s="3132"/>
      <c r="S168" s="3133"/>
      <c r="T168" s="3134"/>
      <c r="U168" s="3130"/>
      <c r="V168" s="3130"/>
      <c r="W168" s="3130"/>
      <c r="X168" s="3130"/>
      <c r="Y168" s="3130"/>
      <c r="Z168" s="3130"/>
      <c r="AA168" s="3130"/>
      <c r="AB168" s="3130"/>
      <c r="AC168" s="3130"/>
      <c r="AD168" s="3130"/>
      <c r="AE168" s="3130"/>
      <c r="AF168" s="3130"/>
      <c r="AG168" s="3130"/>
      <c r="AH168" s="3135"/>
    </row>
    <row r="169" spans="1:34" ht="12.75" x14ac:dyDescent="0.15">
      <c r="A169" s="3171"/>
      <c r="B169" s="3136" t="s">
        <v>802</v>
      </c>
      <c r="C169" s="3137"/>
      <c r="D169" s="3138"/>
      <c r="E169" s="3138"/>
      <c r="F169" s="3138"/>
      <c r="G169" s="3138"/>
      <c r="H169" s="3138"/>
      <c r="I169" s="3138"/>
      <c r="J169" s="3138"/>
      <c r="K169" s="3127"/>
      <c r="L169" s="3128"/>
      <c r="M169" s="3128"/>
      <c r="N169" s="3128"/>
      <c r="O169" s="3128"/>
      <c r="P169" s="3129" t="s">
        <v>803</v>
      </c>
      <c r="Q169" s="3129"/>
      <c r="R169" s="3130"/>
      <c r="S169" s="3130"/>
      <c r="T169" s="3130"/>
      <c r="U169" s="3130"/>
      <c r="V169" s="3129" t="s">
        <v>18</v>
      </c>
      <c r="W169" s="3129"/>
      <c r="X169" s="3128"/>
      <c r="Y169" s="3128"/>
      <c r="Z169" s="3128"/>
      <c r="AA169" s="3128"/>
      <c r="AB169" s="3129" t="s">
        <v>803</v>
      </c>
      <c r="AC169" s="3129"/>
      <c r="AD169" s="3130"/>
      <c r="AE169" s="3130"/>
      <c r="AF169" s="3130"/>
      <c r="AG169" s="3130"/>
      <c r="AH169" s="3135"/>
    </row>
    <row r="170" spans="1:34" ht="12.75" x14ac:dyDescent="0.15">
      <c r="A170" s="3171"/>
      <c r="B170" s="669"/>
      <c r="C170" s="670"/>
      <c r="D170" s="3118" t="s">
        <v>804</v>
      </c>
      <c r="E170" s="3118"/>
      <c r="F170" s="3119"/>
      <c r="G170" s="3124" t="s">
        <v>149</v>
      </c>
      <c r="H170" s="3125"/>
      <c r="I170" s="3125"/>
      <c r="J170" s="3126"/>
      <c r="K170" s="3127"/>
      <c r="L170" s="3128"/>
      <c r="M170" s="3128"/>
      <c r="N170" s="3128"/>
      <c r="O170" s="3128"/>
      <c r="P170" s="3129" t="s">
        <v>803</v>
      </c>
      <c r="Q170" s="3129"/>
      <c r="R170" s="3130"/>
      <c r="S170" s="3130"/>
      <c r="T170" s="3130"/>
      <c r="U170" s="3130"/>
      <c r="V170" s="3129" t="s">
        <v>18</v>
      </c>
      <c r="W170" s="3129"/>
      <c r="X170" s="3128"/>
      <c r="Y170" s="3128"/>
      <c r="Z170" s="3128"/>
      <c r="AA170" s="3128"/>
      <c r="AB170" s="3129" t="s">
        <v>803</v>
      </c>
      <c r="AC170" s="3129"/>
      <c r="AD170" s="3130"/>
      <c r="AE170" s="3130"/>
      <c r="AF170" s="3130"/>
      <c r="AG170" s="3130"/>
      <c r="AH170" s="3135"/>
    </row>
    <row r="171" spans="1:34" ht="12.75" x14ac:dyDescent="0.15">
      <c r="A171" s="3171"/>
      <c r="B171" s="669"/>
      <c r="C171" s="670"/>
      <c r="D171" s="3120"/>
      <c r="E171" s="3120"/>
      <c r="F171" s="3121"/>
      <c r="G171" s="3124" t="s">
        <v>799</v>
      </c>
      <c r="H171" s="3125"/>
      <c r="I171" s="3125"/>
      <c r="J171" s="3126"/>
      <c r="K171" s="3127"/>
      <c r="L171" s="3128"/>
      <c r="M171" s="3128"/>
      <c r="N171" s="3128"/>
      <c r="O171" s="3128"/>
      <c r="P171" s="3129" t="s">
        <v>803</v>
      </c>
      <c r="Q171" s="3129"/>
      <c r="R171" s="3130"/>
      <c r="S171" s="3130"/>
      <c r="T171" s="3130"/>
      <c r="U171" s="3130"/>
      <c r="V171" s="3129" t="s">
        <v>18</v>
      </c>
      <c r="W171" s="3129"/>
      <c r="X171" s="3128"/>
      <c r="Y171" s="3128"/>
      <c r="Z171" s="3128"/>
      <c r="AA171" s="3128"/>
      <c r="AB171" s="3129" t="s">
        <v>803</v>
      </c>
      <c r="AC171" s="3129"/>
      <c r="AD171" s="3130"/>
      <c r="AE171" s="3130"/>
      <c r="AF171" s="3130"/>
      <c r="AG171" s="3130"/>
      <c r="AH171" s="3135"/>
    </row>
    <row r="172" spans="1:34" ht="12.75" x14ac:dyDescent="0.15">
      <c r="A172" s="3171"/>
      <c r="B172" s="671"/>
      <c r="C172" s="672"/>
      <c r="D172" s="3122"/>
      <c r="E172" s="3122"/>
      <c r="F172" s="3123"/>
      <c r="G172" s="3124" t="s">
        <v>805</v>
      </c>
      <c r="H172" s="3125"/>
      <c r="I172" s="3125"/>
      <c r="J172" s="3126"/>
      <c r="K172" s="3127"/>
      <c r="L172" s="3128"/>
      <c r="M172" s="3128"/>
      <c r="N172" s="3128"/>
      <c r="O172" s="3128"/>
      <c r="P172" s="3129" t="s">
        <v>803</v>
      </c>
      <c r="Q172" s="3129"/>
      <c r="R172" s="3130"/>
      <c r="S172" s="3130"/>
      <c r="T172" s="3130"/>
      <c r="U172" s="3130"/>
      <c r="V172" s="3129" t="s">
        <v>18</v>
      </c>
      <c r="W172" s="3129"/>
      <c r="X172" s="3128"/>
      <c r="Y172" s="3128"/>
      <c r="Z172" s="3128"/>
      <c r="AA172" s="3128"/>
      <c r="AB172" s="3129" t="s">
        <v>803</v>
      </c>
      <c r="AC172" s="3129"/>
      <c r="AD172" s="3130"/>
      <c r="AE172" s="3130"/>
      <c r="AF172" s="3130"/>
      <c r="AG172" s="3130"/>
      <c r="AH172" s="3135"/>
    </row>
    <row r="173" spans="1:34" ht="12.75" x14ac:dyDescent="0.15">
      <c r="A173" s="3171"/>
      <c r="B173" s="3147" t="s">
        <v>806</v>
      </c>
      <c r="C173" s="3138"/>
      <c r="D173" s="3138"/>
      <c r="E173" s="3138"/>
      <c r="F173" s="3138"/>
      <c r="G173" s="3138"/>
      <c r="H173" s="3138"/>
      <c r="I173" s="3138"/>
      <c r="J173" s="3138"/>
      <c r="K173" s="3127"/>
      <c r="L173" s="3128"/>
      <c r="M173" s="3128"/>
      <c r="N173" s="3128"/>
      <c r="O173" s="3128"/>
      <c r="P173" s="3129" t="s">
        <v>803</v>
      </c>
      <c r="Q173" s="3129"/>
      <c r="R173" s="3130"/>
      <c r="S173" s="3130"/>
      <c r="T173" s="3130"/>
      <c r="U173" s="3130"/>
      <c r="V173" s="3129" t="s">
        <v>18</v>
      </c>
      <c r="W173" s="3129"/>
      <c r="X173" s="3128"/>
      <c r="Y173" s="3128"/>
      <c r="Z173" s="3128"/>
      <c r="AA173" s="3128"/>
      <c r="AB173" s="3129" t="s">
        <v>803</v>
      </c>
      <c r="AC173" s="3129"/>
      <c r="AD173" s="3130"/>
      <c r="AE173" s="3130"/>
      <c r="AF173" s="3130"/>
      <c r="AG173" s="3130"/>
      <c r="AH173" s="3135"/>
    </row>
    <row r="174" spans="1:34" ht="13.5" thickBot="1" x14ac:dyDescent="0.2">
      <c r="A174" s="3171"/>
      <c r="B174" s="3139" t="s">
        <v>807</v>
      </c>
      <c r="C174" s="3140"/>
      <c r="D174" s="3140"/>
      <c r="E174" s="3140"/>
      <c r="F174" s="3140"/>
      <c r="G174" s="3140"/>
      <c r="H174" s="3140"/>
      <c r="I174" s="3140"/>
      <c r="J174" s="3140"/>
      <c r="K174" s="3141"/>
      <c r="L174" s="3142"/>
      <c r="M174" s="3142"/>
      <c r="N174" s="3142"/>
      <c r="O174" s="3142"/>
      <c r="P174" s="3142"/>
      <c r="Q174" s="3142"/>
      <c r="R174" s="3142"/>
      <c r="S174" s="3142"/>
      <c r="T174" s="3143" t="s">
        <v>290</v>
      </c>
      <c r="U174" s="3143"/>
      <c r="V174" s="3144"/>
      <c r="W174" s="3145"/>
      <c r="X174" s="3145"/>
      <c r="Y174" s="3145"/>
      <c r="Z174" s="3145"/>
      <c r="AA174" s="3145"/>
      <c r="AB174" s="3145"/>
      <c r="AC174" s="3145"/>
      <c r="AD174" s="3145"/>
      <c r="AE174" s="3145"/>
      <c r="AF174" s="3145"/>
      <c r="AG174" s="3145"/>
      <c r="AH174" s="3146"/>
    </row>
    <row r="175" spans="1:34" x14ac:dyDescent="0.15">
      <c r="A175" s="3170" t="s">
        <v>840</v>
      </c>
      <c r="B175" s="3105" t="s">
        <v>303</v>
      </c>
      <c r="C175" s="3105"/>
      <c r="D175" s="3105"/>
      <c r="E175" s="3105"/>
      <c r="F175" s="3105"/>
      <c r="G175" s="3105"/>
      <c r="H175" s="3105"/>
      <c r="I175" s="3105"/>
      <c r="J175" s="3105"/>
      <c r="K175" s="3105"/>
      <c r="L175" s="3105"/>
      <c r="M175" s="3105"/>
      <c r="N175" s="3105"/>
      <c r="O175" s="3105"/>
      <c r="P175" s="3105"/>
      <c r="Q175" s="3105"/>
      <c r="R175" s="3105"/>
      <c r="S175" s="3105"/>
      <c r="T175" s="3105"/>
      <c r="U175" s="3105"/>
      <c r="V175" s="3105"/>
      <c r="W175" s="3105"/>
      <c r="X175" s="3105"/>
      <c r="Y175" s="3105"/>
      <c r="Z175" s="3105"/>
      <c r="AA175" s="3105"/>
      <c r="AB175" s="3105"/>
      <c r="AC175" s="3105"/>
      <c r="AD175" s="3105"/>
      <c r="AE175" s="3105"/>
      <c r="AF175" s="3105"/>
      <c r="AG175" s="3105"/>
      <c r="AH175" s="3106"/>
    </row>
    <row r="176" spans="1:34" x14ac:dyDescent="0.15">
      <c r="A176" s="3171"/>
      <c r="B176" s="3107" t="s">
        <v>792</v>
      </c>
      <c r="C176" s="3108"/>
      <c r="D176" s="3108"/>
      <c r="E176" s="3108"/>
      <c r="F176" s="3108"/>
      <c r="G176" s="3108"/>
      <c r="H176" s="3108"/>
      <c r="I176" s="3108"/>
      <c r="J176" s="3109"/>
      <c r="K176" s="3116" t="s">
        <v>793</v>
      </c>
      <c r="L176" s="3116"/>
      <c r="M176" s="3116"/>
      <c r="N176" s="3116" t="s">
        <v>794</v>
      </c>
      <c r="O176" s="3116"/>
      <c r="P176" s="3116"/>
      <c r="Q176" s="3116" t="s">
        <v>795</v>
      </c>
      <c r="R176" s="3116"/>
      <c r="S176" s="3116"/>
      <c r="T176" s="3116" t="s">
        <v>796</v>
      </c>
      <c r="U176" s="3116"/>
      <c r="V176" s="3116"/>
      <c r="W176" s="3116" t="s">
        <v>797</v>
      </c>
      <c r="X176" s="3116"/>
      <c r="Y176" s="3116"/>
      <c r="Z176" s="3116" t="s">
        <v>798</v>
      </c>
      <c r="AA176" s="3116"/>
      <c r="AB176" s="3116"/>
      <c r="AC176" s="3116" t="s">
        <v>799</v>
      </c>
      <c r="AD176" s="3116"/>
      <c r="AE176" s="3116"/>
      <c r="AF176" s="3116" t="s">
        <v>800</v>
      </c>
      <c r="AG176" s="3116"/>
      <c r="AH176" s="3117"/>
    </row>
    <row r="177" spans="1:34" x14ac:dyDescent="0.15">
      <c r="A177" s="3171"/>
      <c r="B177" s="3110"/>
      <c r="C177" s="3111"/>
      <c r="D177" s="3111"/>
      <c r="E177" s="3111"/>
      <c r="F177" s="3111"/>
      <c r="G177" s="3111"/>
      <c r="H177" s="3111"/>
      <c r="I177" s="3111"/>
      <c r="J177" s="3112"/>
      <c r="K177" s="3116"/>
      <c r="L177" s="3116"/>
      <c r="M177" s="3116"/>
      <c r="N177" s="3116"/>
      <c r="O177" s="3116"/>
      <c r="P177" s="3116"/>
      <c r="Q177" s="3116"/>
      <c r="R177" s="3116"/>
      <c r="S177" s="3116"/>
      <c r="T177" s="3116"/>
      <c r="U177" s="3116"/>
      <c r="V177" s="3116"/>
      <c r="W177" s="3116"/>
      <c r="X177" s="3116"/>
      <c r="Y177" s="3116"/>
      <c r="Z177" s="3116"/>
      <c r="AA177" s="3116"/>
      <c r="AB177" s="3116"/>
      <c r="AC177" s="3116"/>
      <c r="AD177" s="3116"/>
      <c r="AE177" s="3116"/>
      <c r="AF177" s="3116"/>
      <c r="AG177" s="3116"/>
      <c r="AH177" s="3117"/>
    </row>
    <row r="178" spans="1:34" ht="12.75" x14ac:dyDescent="0.15">
      <c r="A178" s="3171"/>
      <c r="B178" s="3113"/>
      <c r="C178" s="3114"/>
      <c r="D178" s="3114"/>
      <c r="E178" s="3114"/>
      <c r="F178" s="3114"/>
      <c r="G178" s="3114"/>
      <c r="H178" s="3114"/>
      <c r="I178" s="3114"/>
      <c r="J178" s="3115"/>
      <c r="K178" s="3131" t="s">
        <v>801</v>
      </c>
      <c r="L178" s="3132"/>
      <c r="M178" s="3132"/>
      <c r="N178" s="3132"/>
      <c r="O178" s="3132"/>
      <c r="P178" s="3132"/>
      <c r="Q178" s="3132"/>
      <c r="R178" s="3132"/>
      <c r="S178" s="3133"/>
      <c r="T178" s="3134"/>
      <c r="U178" s="3130"/>
      <c r="V178" s="3130"/>
      <c r="W178" s="3130"/>
      <c r="X178" s="3130"/>
      <c r="Y178" s="3130"/>
      <c r="Z178" s="3130"/>
      <c r="AA178" s="3130"/>
      <c r="AB178" s="3130"/>
      <c r="AC178" s="3130"/>
      <c r="AD178" s="3130"/>
      <c r="AE178" s="3130"/>
      <c r="AF178" s="3130"/>
      <c r="AG178" s="3130"/>
      <c r="AH178" s="3135"/>
    </row>
    <row r="179" spans="1:34" ht="12.75" x14ac:dyDescent="0.15">
      <c r="A179" s="3171"/>
      <c r="B179" s="3136" t="s">
        <v>802</v>
      </c>
      <c r="C179" s="3137"/>
      <c r="D179" s="3138"/>
      <c r="E179" s="3138"/>
      <c r="F179" s="3138"/>
      <c r="G179" s="3138"/>
      <c r="H179" s="3138"/>
      <c r="I179" s="3138"/>
      <c r="J179" s="3138"/>
      <c r="K179" s="3127"/>
      <c r="L179" s="3128"/>
      <c r="M179" s="3128"/>
      <c r="N179" s="3128"/>
      <c r="O179" s="3128"/>
      <c r="P179" s="3129" t="s">
        <v>803</v>
      </c>
      <c r="Q179" s="3129"/>
      <c r="R179" s="3130"/>
      <c r="S179" s="3130"/>
      <c r="T179" s="3130"/>
      <c r="U179" s="3130"/>
      <c r="V179" s="3129" t="s">
        <v>18</v>
      </c>
      <c r="W179" s="3129"/>
      <c r="X179" s="3128"/>
      <c r="Y179" s="3128"/>
      <c r="Z179" s="3128"/>
      <c r="AA179" s="3128"/>
      <c r="AB179" s="3129" t="s">
        <v>803</v>
      </c>
      <c r="AC179" s="3129"/>
      <c r="AD179" s="3130"/>
      <c r="AE179" s="3130"/>
      <c r="AF179" s="3130"/>
      <c r="AG179" s="3130"/>
      <c r="AH179" s="3135"/>
    </row>
    <row r="180" spans="1:34" ht="12.75" x14ac:dyDescent="0.15">
      <c r="A180" s="3171"/>
      <c r="B180" s="669"/>
      <c r="C180" s="670"/>
      <c r="D180" s="3118" t="s">
        <v>804</v>
      </c>
      <c r="E180" s="3118"/>
      <c r="F180" s="3119"/>
      <c r="G180" s="3124" t="s">
        <v>149</v>
      </c>
      <c r="H180" s="3125"/>
      <c r="I180" s="3125"/>
      <c r="J180" s="3126"/>
      <c r="K180" s="3127"/>
      <c r="L180" s="3128"/>
      <c r="M180" s="3128"/>
      <c r="N180" s="3128"/>
      <c r="O180" s="3128"/>
      <c r="P180" s="3129" t="s">
        <v>803</v>
      </c>
      <c r="Q180" s="3129"/>
      <c r="R180" s="3130"/>
      <c r="S180" s="3130"/>
      <c r="T180" s="3130"/>
      <c r="U180" s="3130"/>
      <c r="V180" s="3129" t="s">
        <v>18</v>
      </c>
      <c r="W180" s="3129"/>
      <c r="X180" s="3128"/>
      <c r="Y180" s="3128"/>
      <c r="Z180" s="3128"/>
      <c r="AA180" s="3128"/>
      <c r="AB180" s="3129" t="s">
        <v>803</v>
      </c>
      <c r="AC180" s="3129"/>
      <c r="AD180" s="3130"/>
      <c r="AE180" s="3130"/>
      <c r="AF180" s="3130"/>
      <c r="AG180" s="3130"/>
      <c r="AH180" s="3135"/>
    </row>
    <row r="181" spans="1:34" ht="12.75" x14ac:dyDescent="0.15">
      <c r="A181" s="3171"/>
      <c r="B181" s="669"/>
      <c r="C181" s="670"/>
      <c r="D181" s="3120"/>
      <c r="E181" s="3120"/>
      <c r="F181" s="3121"/>
      <c r="G181" s="3124" t="s">
        <v>799</v>
      </c>
      <c r="H181" s="3125"/>
      <c r="I181" s="3125"/>
      <c r="J181" s="3126"/>
      <c r="K181" s="3127"/>
      <c r="L181" s="3128"/>
      <c r="M181" s="3128"/>
      <c r="N181" s="3128"/>
      <c r="O181" s="3128"/>
      <c r="P181" s="3129" t="s">
        <v>803</v>
      </c>
      <c r="Q181" s="3129"/>
      <c r="R181" s="3130"/>
      <c r="S181" s="3130"/>
      <c r="T181" s="3130"/>
      <c r="U181" s="3130"/>
      <c r="V181" s="3129" t="s">
        <v>18</v>
      </c>
      <c r="W181" s="3129"/>
      <c r="X181" s="3128"/>
      <c r="Y181" s="3128"/>
      <c r="Z181" s="3128"/>
      <c r="AA181" s="3128"/>
      <c r="AB181" s="3129" t="s">
        <v>803</v>
      </c>
      <c r="AC181" s="3129"/>
      <c r="AD181" s="3130"/>
      <c r="AE181" s="3130"/>
      <c r="AF181" s="3130"/>
      <c r="AG181" s="3130"/>
      <c r="AH181" s="3135"/>
    </row>
    <row r="182" spans="1:34" ht="12.75" x14ac:dyDescent="0.15">
      <c r="A182" s="3171"/>
      <c r="B182" s="671"/>
      <c r="C182" s="672"/>
      <c r="D182" s="3122"/>
      <c r="E182" s="3122"/>
      <c r="F182" s="3123"/>
      <c r="G182" s="3124" t="s">
        <v>805</v>
      </c>
      <c r="H182" s="3125"/>
      <c r="I182" s="3125"/>
      <c r="J182" s="3126"/>
      <c r="K182" s="3127"/>
      <c r="L182" s="3128"/>
      <c r="M182" s="3128"/>
      <c r="N182" s="3128"/>
      <c r="O182" s="3128"/>
      <c r="P182" s="3129" t="s">
        <v>803</v>
      </c>
      <c r="Q182" s="3129"/>
      <c r="R182" s="3130"/>
      <c r="S182" s="3130"/>
      <c r="T182" s="3130"/>
      <c r="U182" s="3130"/>
      <c r="V182" s="3129" t="s">
        <v>18</v>
      </c>
      <c r="W182" s="3129"/>
      <c r="X182" s="3128"/>
      <c r="Y182" s="3128"/>
      <c r="Z182" s="3128"/>
      <c r="AA182" s="3128"/>
      <c r="AB182" s="3129" t="s">
        <v>803</v>
      </c>
      <c r="AC182" s="3129"/>
      <c r="AD182" s="3130"/>
      <c r="AE182" s="3130"/>
      <c r="AF182" s="3130"/>
      <c r="AG182" s="3130"/>
      <c r="AH182" s="3135"/>
    </row>
    <row r="183" spans="1:34" ht="12.75" x14ac:dyDescent="0.15">
      <c r="A183" s="3171"/>
      <c r="B183" s="3147" t="s">
        <v>806</v>
      </c>
      <c r="C183" s="3138"/>
      <c r="D183" s="3138"/>
      <c r="E183" s="3138"/>
      <c r="F183" s="3138"/>
      <c r="G183" s="3138"/>
      <c r="H183" s="3138"/>
      <c r="I183" s="3138"/>
      <c r="J183" s="3138"/>
      <c r="K183" s="3127"/>
      <c r="L183" s="3128"/>
      <c r="M183" s="3128"/>
      <c r="N183" s="3128"/>
      <c r="O183" s="3128"/>
      <c r="P183" s="3129" t="s">
        <v>803</v>
      </c>
      <c r="Q183" s="3129"/>
      <c r="R183" s="3130"/>
      <c r="S183" s="3130"/>
      <c r="T183" s="3130"/>
      <c r="U183" s="3130"/>
      <c r="V183" s="3129" t="s">
        <v>18</v>
      </c>
      <c r="W183" s="3129"/>
      <c r="X183" s="3128"/>
      <c r="Y183" s="3128"/>
      <c r="Z183" s="3128"/>
      <c r="AA183" s="3128"/>
      <c r="AB183" s="3129" t="s">
        <v>803</v>
      </c>
      <c r="AC183" s="3129"/>
      <c r="AD183" s="3130"/>
      <c r="AE183" s="3130"/>
      <c r="AF183" s="3130"/>
      <c r="AG183" s="3130"/>
      <c r="AH183" s="3135"/>
    </row>
    <row r="184" spans="1:34" ht="13.5" thickBot="1" x14ac:dyDescent="0.2">
      <c r="A184" s="3172"/>
      <c r="B184" s="3139" t="s">
        <v>807</v>
      </c>
      <c r="C184" s="3140"/>
      <c r="D184" s="3140"/>
      <c r="E184" s="3140"/>
      <c r="F184" s="3140"/>
      <c r="G184" s="3140"/>
      <c r="H184" s="3140"/>
      <c r="I184" s="3140"/>
      <c r="J184" s="3140"/>
      <c r="K184" s="3141"/>
      <c r="L184" s="3142"/>
      <c r="M184" s="3142"/>
      <c r="N184" s="3142"/>
      <c r="O184" s="3142"/>
      <c r="P184" s="3142"/>
      <c r="Q184" s="3142"/>
      <c r="R184" s="3142"/>
      <c r="S184" s="3142"/>
      <c r="T184" s="3143" t="s">
        <v>290</v>
      </c>
      <c r="U184" s="3143"/>
      <c r="V184" s="3144"/>
      <c r="W184" s="3145"/>
      <c r="X184" s="3145"/>
      <c r="Y184" s="3145"/>
      <c r="Z184" s="3145"/>
      <c r="AA184" s="3145"/>
      <c r="AB184" s="3145"/>
      <c r="AC184" s="3145"/>
      <c r="AD184" s="3145"/>
      <c r="AE184" s="3145"/>
      <c r="AF184" s="3145"/>
      <c r="AG184" s="3145"/>
      <c r="AH184" s="3146"/>
    </row>
    <row r="185" spans="1:34" x14ac:dyDescent="0.15">
      <c r="A185" s="677"/>
      <c r="B185" s="677"/>
      <c r="C185" s="677"/>
      <c r="D185" s="677"/>
      <c r="E185" s="677"/>
      <c r="F185" s="677"/>
      <c r="G185" s="677"/>
      <c r="H185" s="677"/>
      <c r="I185" s="677"/>
      <c r="J185" s="677"/>
      <c r="K185" s="677"/>
      <c r="L185" s="677"/>
      <c r="M185" s="677"/>
      <c r="N185" s="677"/>
      <c r="O185" s="677"/>
      <c r="P185" s="677"/>
      <c r="Q185" s="677"/>
      <c r="R185" s="677"/>
      <c r="S185" s="677"/>
      <c r="T185" s="677"/>
      <c r="U185" s="677"/>
      <c r="V185" s="677"/>
      <c r="W185" s="677"/>
      <c r="X185" s="677"/>
      <c r="Y185" s="677"/>
      <c r="Z185" s="677"/>
      <c r="AA185" s="677"/>
      <c r="AB185" s="677"/>
      <c r="AC185" s="677"/>
      <c r="AD185" s="677"/>
      <c r="AE185" s="677"/>
      <c r="AF185" s="677"/>
      <c r="AG185" s="677"/>
      <c r="AH185" s="677"/>
    </row>
  </sheetData>
  <mergeCells count="934">
    <mergeCell ref="B184:J184"/>
    <mergeCell ref="K184:S184"/>
    <mergeCell ref="T184:V184"/>
    <mergeCell ref="W184:AH184"/>
    <mergeCell ref="AB182:AC182"/>
    <mergeCell ref="AD182:AH182"/>
    <mergeCell ref="B183:J183"/>
    <mergeCell ref="K183:O183"/>
    <mergeCell ref="P183:Q183"/>
    <mergeCell ref="R183:U183"/>
    <mergeCell ref="V183:W183"/>
    <mergeCell ref="X183:AA183"/>
    <mergeCell ref="AB183:AC183"/>
    <mergeCell ref="AD183:AH183"/>
    <mergeCell ref="G182:J182"/>
    <mergeCell ref="K182:O182"/>
    <mergeCell ref="P182:Q182"/>
    <mergeCell ref="R182:U182"/>
    <mergeCell ref="V182:W182"/>
    <mergeCell ref="X182:AA182"/>
    <mergeCell ref="D180:F182"/>
    <mergeCell ref="G180:J180"/>
    <mergeCell ref="K180:O180"/>
    <mergeCell ref="P180:Q180"/>
    <mergeCell ref="R180:U180"/>
    <mergeCell ref="V180:W180"/>
    <mergeCell ref="X180:AA180"/>
    <mergeCell ref="AB180:AC180"/>
    <mergeCell ref="AD180:AH180"/>
    <mergeCell ref="G181:J181"/>
    <mergeCell ref="K181:O181"/>
    <mergeCell ref="P181:Q181"/>
    <mergeCell ref="R181:U181"/>
    <mergeCell ref="V181:W181"/>
    <mergeCell ref="X181:AA181"/>
    <mergeCell ref="AB181:AC181"/>
    <mergeCell ref="AD181:AH181"/>
    <mergeCell ref="T178:AH178"/>
    <mergeCell ref="B179:J179"/>
    <mergeCell ref="K179:O179"/>
    <mergeCell ref="P179:Q179"/>
    <mergeCell ref="R179:U179"/>
    <mergeCell ref="V179:W179"/>
    <mergeCell ref="X179:AA179"/>
    <mergeCell ref="AB179:AC179"/>
    <mergeCell ref="AD179:AH179"/>
    <mergeCell ref="B174:J174"/>
    <mergeCell ref="K174:S174"/>
    <mergeCell ref="T174:V174"/>
    <mergeCell ref="W174:AH174"/>
    <mergeCell ref="A175:A184"/>
    <mergeCell ref="B175:AH175"/>
    <mergeCell ref="B176:J178"/>
    <mergeCell ref="K176:M176"/>
    <mergeCell ref="N176:P176"/>
    <mergeCell ref="Q176:S176"/>
    <mergeCell ref="T176:V176"/>
    <mergeCell ref="W176:Y176"/>
    <mergeCell ref="Z176:AB176"/>
    <mergeCell ref="AC176:AE176"/>
    <mergeCell ref="AF176:AH176"/>
    <mergeCell ref="K177:M177"/>
    <mergeCell ref="N177:P177"/>
    <mergeCell ref="Q177:S177"/>
    <mergeCell ref="T177:V177"/>
    <mergeCell ref="W177:Y177"/>
    <mergeCell ref="Z177:AB177"/>
    <mergeCell ref="AC177:AE177"/>
    <mergeCell ref="AF177:AH177"/>
    <mergeCell ref="K178:S178"/>
    <mergeCell ref="AD171:AH171"/>
    <mergeCell ref="AB172:AC172"/>
    <mergeCell ref="AD172:AH172"/>
    <mergeCell ref="V169:W169"/>
    <mergeCell ref="X169:AA169"/>
    <mergeCell ref="B173:J173"/>
    <mergeCell ref="K173:O173"/>
    <mergeCell ref="P173:Q173"/>
    <mergeCell ref="R173:U173"/>
    <mergeCell ref="V173:W173"/>
    <mergeCell ref="X173:AA173"/>
    <mergeCell ref="AB173:AC173"/>
    <mergeCell ref="AD173:AH173"/>
    <mergeCell ref="G172:J172"/>
    <mergeCell ref="K172:O172"/>
    <mergeCell ref="P172:Q172"/>
    <mergeCell ref="R172:U172"/>
    <mergeCell ref="V172:W172"/>
    <mergeCell ref="X172:AA172"/>
    <mergeCell ref="Z167:AB167"/>
    <mergeCell ref="AB169:AC169"/>
    <mergeCell ref="Q166:S166"/>
    <mergeCell ref="T166:V166"/>
    <mergeCell ref="W166:Y166"/>
    <mergeCell ref="Z166:AB166"/>
    <mergeCell ref="AC166:AE166"/>
    <mergeCell ref="AD169:AH169"/>
    <mergeCell ref="D170:F172"/>
    <mergeCell ref="G170:J170"/>
    <mergeCell ref="K170:O170"/>
    <mergeCell ref="P170:Q170"/>
    <mergeCell ref="R170:U170"/>
    <mergeCell ref="V170:W170"/>
    <mergeCell ref="X170:AA170"/>
    <mergeCell ref="AB170:AC170"/>
    <mergeCell ref="AD170:AH170"/>
    <mergeCell ref="G171:J171"/>
    <mergeCell ref="K171:O171"/>
    <mergeCell ref="P171:Q171"/>
    <mergeCell ref="R171:U171"/>
    <mergeCell ref="V171:W171"/>
    <mergeCell ref="X171:AA171"/>
    <mergeCell ref="AB171:AC171"/>
    <mergeCell ref="AF166:AH166"/>
    <mergeCell ref="A163:AH163"/>
    <mergeCell ref="A164:M164"/>
    <mergeCell ref="N164:P164"/>
    <mergeCell ref="T164:AC164"/>
    <mergeCell ref="AD164:AF164"/>
    <mergeCell ref="A165:A174"/>
    <mergeCell ref="B165:AH165"/>
    <mergeCell ref="B166:J168"/>
    <mergeCell ref="K166:M166"/>
    <mergeCell ref="N166:P166"/>
    <mergeCell ref="AC167:AE167"/>
    <mergeCell ref="AF167:AH167"/>
    <mergeCell ref="K168:S168"/>
    <mergeCell ref="T168:AH168"/>
    <mergeCell ref="B169:J169"/>
    <mergeCell ref="K169:O169"/>
    <mergeCell ref="P169:Q169"/>
    <mergeCell ref="R169:U169"/>
    <mergeCell ref="K167:M167"/>
    <mergeCell ref="N167:P167"/>
    <mergeCell ref="Q167:S167"/>
    <mergeCell ref="T167:V167"/>
    <mergeCell ref="W167:Y167"/>
    <mergeCell ref="A153:AH153"/>
    <mergeCell ref="A154:AH154"/>
    <mergeCell ref="A155:B162"/>
    <mergeCell ref="C155:G155"/>
    <mergeCell ref="H155:AH155"/>
    <mergeCell ref="C156:G156"/>
    <mergeCell ref="H156:AH156"/>
    <mergeCell ref="C157:G160"/>
    <mergeCell ref="H157:K157"/>
    <mergeCell ref="L157:M157"/>
    <mergeCell ref="C161:G162"/>
    <mergeCell ref="H161:J161"/>
    <mergeCell ref="K161:P161"/>
    <mergeCell ref="S161:U161"/>
    <mergeCell ref="V161:X161"/>
    <mergeCell ref="Y161:AH161"/>
    <mergeCell ref="H162:J162"/>
    <mergeCell ref="K162:AH162"/>
    <mergeCell ref="O157:P157"/>
    <mergeCell ref="R157:AH157"/>
    <mergeCell ref="H158:K159"/>
    <mergeCell ref="N158:U159"/>
    <mergeCell ref="X158:AH159"/>
    <mergeCell ref="H160:AH160"/>
    <mergeCell ref="AB150:AC150"/>
    <mergeCell ref="AD150:AH150"/>
    <mergeCell ref="B151:J151"/>
    <mergeCell ref="K151:S151"/>
    <mergeCell ref="T151:V151"/>
    <mergeCell ref="W151:AH151"/>
    <mergeCell ref="B150:J150"/>
    <mergeCell ref="K150:O150"/>
    <mergeCell ref="P150:Q150"/>
    <mergeCell ref="R150:U150"/>
    <mergeCell ref="V150:W150"/>
    <mergeCell ref="X150:AA150"/>
    <mergeCell ref="X149:AA149"/>
    <mergeCell ref="AB149:AC149"/>
    <mergeCell ref="AD149:AH149"/>
    <mergeCell ref="G148:J148"/>
    <mergeCell ref="K148:O148"/>
    <mergeCell ref="P148:Q148"/>
    <mergeCell ref="R148:U148"/>
    <mergeCell ref="V148:W148"/>
    <mergeCell ref="X148:AA148"/>
    <mergeCell ref="B146:J146"/>
    <mergeCell ref="K146:O146"/>
    <mergeCell ref="P146:Q146"/>
    <mergeCell ref="R146:U146"/>
    <mergeCell ref="V146:W146"/>
    <mergeCell ref="X146:AA146"/>
    <mergeCell ref="AB146:AC146"/>
    <mergeCell ref="AD146:AH146"/>
    <mergeCell ref="D147:F149"/>
    <mergeCell ref="G147:J147"/>
    <mergeCell ref="K147:O147"/>
    <mergeCell ref="P147:Q147"/>
    <mergeCell ref="R147:U147"/>
    <mergeCell ref="V147:W147"/>
    <mergeCell ref="X147:AA147"/>
    <mergeCell ref="AB147:AC147"/>
    <mergeCell ref="AD147:AH147"/>
    <mergeCell ref="AB148:AC148"/>
    <mergeCell ref="AD148:AH148"/>
    <mergeCell ref="G149:J149"/>
    <mergeCell ref="K149:O149"/>
    <mergeCell ref="P149:Q149"/>
    <mergeCell ref="R149:U149"/>
    <mergeCell ref="V149:W149"/>
    <mergeCell ref="B142:AH142"/>
    <mergeCell ref="B143:J145"/>
    <mergeCell ref="K143:M143"/>
    <mergeCell ref="N143:P143"/>
    <mergeCell ref="Q143:S143"/>
    <mergeCell ref="T143:V143"/>
    <mergeCell ref="W143:Y143"/>
    <mergeCell ref="Z143:AB143"/>
    <mergeCell ref="AC143:AE143"/>
    <mergeCell ref="AF143:AH143"/>
    <mergeCell ref="K144:M144"/>
    <mergeCell ref="N144:P144"/>
    <mergeCell ref="Q144:S144"/>
    <mergeCell ref="T144:V144"/>
    <mergeCell ref="W144:Y144"/>
    <mergeCell ref="Z144:AB144"/>
    <mergeCell ref="AC144:AE144"/>
    <mergeCell ref="AF144:AH144"/>
    <mergeCell ref="K145:S145"/>
    <mergeCell ref="T145:AH145"/>
    <mergeCell ref="N140:P140"/>
    <mergeCell ref="Q140:S140"/>
    <mergeCell ref="T140:V140"/>
    <mergeCell ref="W140:Y140"/>
    <mergeCell ref="Z140:AB140"/>
    <mergeCell ref="AC140:AE140"/>
    <mergeCell ref="AF140:AH140"/>
    <mergeCell ref="B141:J141"/>
    <mergeCell ref="K141:M141"/>
    <mergeCell ref="N141:P141"/>
    <mergeCell ref="Q141:S141"/>
    <mergeCell ref="T141:V141"/>
    <mergeCell ref="W141:Y141"/>
    <mergeCell ref="Z141:AB141"/>
    <mergeCell ref="AC141:AE141"/>
    <mergeCell ref="AF141:AH141"/>
    <mergeCell ref="AD134:AH134"/>
    <mergeCell ref="G133:J133"/>
    <mergeCell ref="K133:O133"/>
    <mergeCell ref="P133:Q133"/>
    <mergeCell ref="R133:U133"/>
    <mergeCell ref="V133:W133"/>
    <mergeCell ref="X133:AA133"/>
    <mergeCell ref="A137:A151"/>
    <mergeCell ref="B137:AH137"/>
    <mergeCell ref="B138:J139"/>
    <mergeCell ref="K138:P138"/>
    <mergeCell ref="Q138:V138"/>
    <mergeCell ref="W138:AB138"/>
    <mergeCell ref="AC138:AH138"/>
    <mergeCell ref="K139:M139"/>
    <mergeCell ref="N139:P139"/>
    <mergeCell ref="Q139:S139"/>
    <mergeCell ref="T139:V139"/>
    <mergeCell ref="W139:Y139"/>
    <mergeCell ref="Z139:AB139"/>
    <mergeCell ref="AC139:AE139"/>
    <mergeCell ref="AF139:AH139"/>
    <mergeCell ref="B140:J140"/>
    <mergeCell ref="K140:M140"/>
    <mergeCell ref="AB131:AC131"/>
    <mergeCell ref="AD131:AH131"/>
    <mergeCell ref="AB135:AC135"/>
    <mergeCell ref="AD135:AH135"/>
    <mergeCell ref="B136:J136"/>
    <mergeCell ref="K136:S136"/>
    <mergeCell ref="T136:V136"/>
    <mergeCell ref="W136:AH136"/>
    <mergeCell ref="B135:J135"/>
    <mergeCell ref="K135:O135"/>
    <mergeCell ref="P135:Q135"/>
    <mergeCell ref="R135:U135"/>
    <mergeCell ref="V135:W135"/>
    <mergeCell ref="X135:AA135"/>
    <mergeCell ref="AD132:AH132"/>
    <mergeCell ref="AB133:AC133"/>
    <mergeCell ref="AD133:AH133"/>
    <mergeCell ref="G134:J134"/>
    <mergeCell ref="K134:O134"/>
    <mergeCell ref="P134:Q134"/>
    <mergeCell ref="R134:U134"/>
    <mergeCell ref="V134:W134"/>
    <mergeCell ref="X134:AA134"/>
    <mergeCell ref="AB134:AC134"/>
    <mergeCell ref="D132:F134"/>
    <mergeCell ref="G132:J132"/>
    <mergeCell ref="K132:O132"/>
    <mergeCell ref="P132:Q132"/>
    <mergeCell ref="R132:U132"/>
    <mergeCell ref="V132:W132"/>
    <mergeCell ref="X132:AA132"/>
    <mergeCell ref="AB132:AC132"/>
    <mergeCell ref="Z124:AB124"/>
    <mergeCell ref="AC124:AE124"/>
    <mergeCell ref="Z126:AB126"/>
    <mergeCell ref="AC126:AE126"/>
    <mergeCell ref="T129:V129"/>
    <mergeCell ref="W129:Y129"/>
    <mergeCell ref="Z129:AB129"/>
    <mergeCell ref="AC129:AE129"/>
    <mergeCell ref="K130:S130"/>
    <mergeCell ref="T130:AH130"/>
    <mergeCell ref="B131:J131"/>
    <mergeCell ref="K131:O131"/>
    <mergeCell ref="P131:Q131"/>
    <mergeCell ref="R131:U131"/>
    <mergeCell ref="V131:W131"/>
    <mergeCell ref="X131:AA131"/>
    <mergeCell ref="AF126:AH126"/>
    <mergeCell ref="B127:AH127"/>
    <mergeCell ref="B128:J130"/>
    <mergeCell ref="K128:M128"/>
    <mergeCell ref="N128:P128"/>
    <mergeCell ref="Q128:S128"/>
    <mergeCell ref="T128:V128"/>
    <mergeCell ref="W128:Y128"/>
    <mergeCell ref="B126:J126"/>
    <mergeCell ref="K126:M126"/>
    <mergeCell ref="N126:P126"/>
    <mergeCell ref="Q126:S126"/>
    <mergeCell ref="T126:V126"/>
    <mergeCell ref="W126:Y126"/>
    <mergeCell ref="Z128:AB128"/>
    <mergeCell ref="AC128:AE128"/>
    <mergeCell ref="AF128:AH128"/>
    <mergeCell ref="K129:M129"/>
    <mergeCell ref="N129:P129"/>
    <mergeCell ref="Q129:S129"/>
    <mergeCell ref="AF129:AH129"/>
    <mergeCell ref="A120:AH120"/>
    <mergeCell ref="A121:R121"/>
    <mergeCell ref="A122:A136"/>
    <mergeCell ref="B122:AH122"/>
    <mergeCell ref="B123:J124"/>
    <mergeCell ref="K123:P123"/>
    <mergeCell ref="Q123:V123"/>
    <mergeCell ref="W123:AB123"/>
    <mergeCell ref="AC123:AH123"/>
    <mergeCell ref="K124:M124"/>
    <mergeCell ref="AF124:AH124"/>
    <mergeCell ref="B125:J125"/>
    <mergeCell ref="K125:M125"/>
    <mergeCell ref="N125:P125"/>
    <mergeCell ref="Q125:S125"/>
    <mergeCell ref="T125:V125"/>
    <mergeCell ref="W125:Y125"/>
    <mergeCell ref="Z125:AB125"/>
    <mergeCell ref="AC125:AE125"/>
    <mergeCell ref="AF125:AH125"/>
    <mergeCell ref="N124:P124"/>
    <mergeCell ref="Q124:S124"/>
    <mergeCell ref="T124:V124"/>
    <mergeCell ref="W124:Y124"/>
    <mergeCell ref="A112:B119"/>
    <mergeCell ref="C112:C119"/>
    <mergeCell ref="D112:AH119"/>
    <mergeCell ref="H8:AH10"/>
    <mergeCell ref="H73:AH75"/>
    <mergeCell ref="H2:Q3"/>
    <mergeCell ref="R2:T3"/>
    <mergeCell ref="U2:AE3"/>
    <mergeCell ref="AF2:AH3"/>
    <mergeCell ref="B109:J109"/>
    <mergeCell ref="K109:S109"/>
    <mergeCell ref="T109:V109"/>
    <mergeCell ref="W109:AH109"/>
    <mergeCell ref="A110:G110"/>
    <mergeCell ref="H110:AH110"/>
    <mergeCell ref="AB107:AC107"/>
    <mergeCell ref="AD107:AH107"/>
    <mergeCell ref="B108:J108"/>
    <mergeCell ref="K108:O108"/>
    <mergeCell ref="P108:Q108"/>
    <mergeCell ref="R108:U108"/>
    <mergeCell ref="V108:W108"/>
    <mergeCell ref="X108:AA108"/>
    <mergeCell ref="AB108:AC108"/>
    <mergeCell ref="D105:F107"/>
    <mergeCell ref="G105:J105"/>
    <mergeCell ref="K105:O105"/>
    <mergeCell ref="P105:Q105"/>
    <mergeCell ref="R105:U105"/>
    <mergeCell ref="V105:W105"/>
    <mergeCell ref="X105:AA105"/>
    <mergeCell ref="AD108:AH108"/>
    <mergeCell ref="G107:J107"/>
    <mergeCell ref="K107:O107"/>
    <mergeCell ref="P107:Q107"/>
    <mergeCell ref="R107:U107"/>
    <mergeCell ref="V107:W107"/>
    <mergeCell ref="X107:AA107"/>
    <mergeCell ref="AB105:AC105"/>
    <mergeCell ref="AD105:AH105"/>
    <mergeCell ref="G106:J106"/>
    <mergeCell ref="K106:O106"/>
    <mergeCell ref="P106:Q106"/>
    <mergeCell ref="R106:U106"/>
    <mergeCell ref="V106:W106"/>
    <mergeCell ref="X106:AA106"/>
    <mergeCell ref="AB106:AC106"/>
    <mergeCell ref="AD106:AH106"/>
    <mergeCell ref="T103:AH103"/>
    <mergeCell ref="B104:J104"/>
    <mergeCell ref="K104:O104"/>
    <mergeCell ref="P104:Q104"/>
    <mergeCell ref="R104:U104"/>
    <mergeCell ref="V104:W104"/>
    <mergeCell ref="X104:AA104"/>
    <mergeCell ref="AB104:AC104"/>
    <mergeCell ref="AD104:AH104"/>
    <mergeCell ref="B99:J99"/>
    <mergeCell ref="K99:S99"/>
    <mergeCell ref="T99:V99"/>
    <mergeCell ref="W99:AH99"/>
    <mergeCell ref="A100:A109"/>
    <mergeCell ref="B100:AH100"/>
    <mergeCell ref="B101:J103"/>
    <mergeCell ref="K101:M101"/>
    <mergeCell ref="N101:P101"/>
    <mergeCell ref="Q101:S101"/>
    <mergeCell ref="T101:V101"/>
    <mergeCell ref="W101:Y101"/>
    <mergeCell ref="Z101:AB101"/>
    <mergeCell ref="AC101:AE101"/>
    <mergeCell ref="AF101:AH101"/>
    <mergeCell ref="K102:M102"/>
    <mergeCell ref="N102:P102"/>
    <mergeCell ref="Q102:S102"/>
    <mergeCell ref="T102:V102"/>
    <mergeCell ref="W102:Y102"/>
    <mergeCell ref="Z102:AB102"/>
    <mergeCell ref="AC102:AE102"/>
    <mergeCell ref="AF102:AH102"/>
    <mergeCell ref="K103:S103"/>
    <mergeCell ref="B98:J98"/>
    <mergeCell ref="K98:O98"/>
    <mergeCell ref="P98:Q98"/>
    <mergeCell ref="R98:U98"/>
    <mergeCell ref="V98:W98"/>
    <mergeCell ref="X98:AA98"/>
    <mergeCell ref="AB98:AC98"/>
    <mergeCell ref="AD98:AH98"/>
    <mergeCell ref="G97:J97"/>
    <mergeCell ref="K97:O97"/>
    <mergeCell ref="P97:Q97"/>
    <mergeCell ref="R97:U97"/>
    <mergeCell ref="V97:W97"/>
    <mergeCell ref="X97:AA97"/>
    <mergeCell ref="D95:F97"/>
    <mergeCell ref="G95:J95"/>
    <mergeCell ref="K95:O95"/>
    <mergeCell ref="P95:Q95"/>
    <mergeCell ref="R95:U95"/>
    <mergeCell ref="V95:W95"/>
    <mergeCell ref="X95:AA95"/>
    <mergeCell ref="AB95:AC95"/>
    <mergeCell ref="AD95:AH95"/>
    <mergeCell ref="G96:J96"/>
    <mergeCell ref="K96:O96"/>
    <mergeCell ref="P96:Q96"/>
    <mergeCell ref="R96:U96"/>
    <mergeCell ref="V96:W96"/>
    <mergeCell ref="X96:AA96"/>
    <mergeCell ref="AB96:AC96"/>
    <mergeCell ref="AD96:AH96"/>
    <mergeCell ref="AB97:AC97"/>
    <mergeCell ref="AD97:AH97"/>
    <mergeCell ref="T93:AH93"/>
    <mergeCell ref="B94:J94"/>
    <mergeCell ref="K94:O94"/>
    <mergeCell ref="P94:Q94"/>
    <mergeCell ref="R94:U94"/>
    <mergeCell ref="V94:W94"/>
    <mergeCell ref="X94:AA94"/>
    <mergeCell ref="AB94:AC94"/>
    <mergeCell ref="AD94:AH94"/>
    <mergeCell ref="B89:J89"/>
    <mergeCell ref="K89:S89"/>
    <mergeCell ref="T89:V89"/>
    <mergeCell ref="W89:AH89"/>
    <mergeCell ref="A90:A99"/>
    <mergeCell ref="B90:AH90"/>
    <mergeCell ref="B91:J93"/>
    <mergeCell ref="K91:M91"/>
    <mergeCell ref="N91:P91"/>
    <mergeCell ref="Q91:S91"/>
    <mergeCell ref="T91:V91"/>
    <mergeCell ref="W91:Y91"/>
    <mergeCell ref="Z91:AB91"/>
    <mergeCell ref="AC91:AE91"/>
    <mergeCell ref="AF91:AH91"/>
    <mergeCell ref="K92:M92"/>
    <mergeCell ref="N92:P92"/>
    <mergeCell ref="Q92:S92"/>
    <mergeCell ref="T92:V92"/>
    <mergeCell ref="W92:Y92"/>
    <mergeCell ref="Z92:AB92"/>
    <mergeCell ref="AC92:AE92"/>
    <mergeCell ref="AF92:AH92"/>
    <mergeCell ref="K93:S93"/>
    <mergeCell ref="B88:J88"/>
    <mergeCell ref="K88:O88"/>
    <mergeCell ref="P88:Q88"/>
    <mergeCell ref="R88:U88"/>
    <mergeCell ref="V88:W88"/>
    <mergeCell ref="X88:AA88"/>
    <mergeCell ref="AB88:AC88"/>
    <mergeCell ref="AD88:AH88"/>
    <mergeCell ref="G87:J87"/>
    <mergeCell ref="K87:O87"/>
    <mergeCell ref="P87:Q87"/>
    <mergeCell ref="R87:U87"/>
    <mergeCell ref="V87:W87"/>
    <mergeCell ref="X87:AA87"/>
    <mergeCell ref="D85:F87"/>
    <mergeCell ref="G85:J85"/>
    <mergeCell ref="K85:O85"/>
    <mergeCell ref="P85:Q85"/>
    <mergeCell ref="R85:U85"/>
    <mergeCell ref="V85:W85"/>
    <mergeCell ref="X85:AA85"/>
    <mergeCell ref="AB85:AC85"/>
    <mergeCell ref="AD85:AH85"/>
    <mergeCell ref="G86:J86"/>
    <mergeCell ref="K86:O86"/>
    <mergeCell ref="P86:Q86"/>
    <mergeCell ref="R86:U86"/>
    <mergeCell ref="V86:W86"/>
    <mergeCell ref="X86:AA86"/>
    <mergeCell ref="AB86:AC86"/>
    <mergeCell ref="AD86:AH86"/>
    <mergeCell ref="AB87:AC87"/>
    <mergeCell ref="AD87:AH87"/>
    <mergeCell ref="T83:AH83"/>
    <mergeCell ref="B84:J84"/>
    <mergeCell ref="K84:O84"/>
    <mergeCell ref="P84:Q84"/>
    <mergeCell ref="R84:U84"/>
    <mergeCell ref="V84:W84"/>
    <mergeCell ref="X84:AA84"/>
    <mergeCell ref="AB84:AC84"/>
    <mergeCell ref="AD84:AH84"/>
    <mergeCell ref="A78:AH78"/>
    <mergeCell ref="A79:M79"/>
    <mergeCell ref="T79:AC79"/>
    <mergeCell ref="AD79:AF79"/>
    <mergeCell ref="A80:A89"/>
    <mergeCell ref="B80:AH80"/>
    <mergeCell ref="B81:J83"/>
    <mergeCell ref="K81:M81"/>
    <mergeCell ref="N81:P81"/>
    <mergeCell ref="Q81:S81"/>
    <mergeCell ref="T81:V81"/>
    <mergeCell ref="W81:Y81"/>
    <mergeCell ref="Z81:AB81"/>
    <mergeCell ref="AC81:AE81"/>
    <mergeCell ref="AF81:AH81"/>
    <mergeCell ref="K82:M82"/>
    <mergeCell ref="N82:P82"/>
    <mergeCell ref="Q82:S82"/>
    <mergeCell ref="T82:V82"/>
    <mergeCell ref="W82:Y82"/>
    <mergeCell ref="Z82:AB82"/>
    <mergeCell ref="AC82:AE82"/>
    <mergeCell ref="AF82:AH82"/>
    <mergeCell ref="K83:S83"/>
    <mergeCell ref="A67:G67"/>
    <mergeCell ref="H67:AH67"/>
    <mergeCell ref="A69:AH69"/>
    <mergeCell ref="A70:B77"/>
    <mergeCell ref="C70:G70"/>
    <mergeCell ref="H70:AH70"/>
    <mergeCell ref="C71:G71"/>
    <mergeCell ref="H71:AH71"/>
    <mergeCell ref="C72:G75"/>
    <mergeCell ref="H72:K72"/>
    <mergeCell ref="C76:G77"/>
    <mergeCell ref="H76:J76"/>
    <mergeCell ref="K76:P76"/>
    <mergeCell ref="S76:U76"/>
    <mergeCell ref="V76:X76"/>
    <mergeCell ref="Y76:AH76"/>
    <mergeCell ref="H77:J77"/>
    <mergeCell ref="K77:AH77"/>
    <mergeCell ref="L72:M72"/>
    <mergeCell ref="O72:P72"/>
    <mergeCell ref="R72:AH72"/>
    <mergeCell ref="AB65:AC65"/>
    <mergeCell ref="AD65:AH65"/>
    <mergeCell ref="B66:J66"/>
    <mergeCell ref="K66:S66"/>
    <mergeCell ref="T66:V66"/>
    <mergeCell ref="W66:AH66"/>
    <mergeCell ref="B65:J65"/>
    <mergeCell ref="K65:O65"/>
    <mergeCell ref="P65:Q65"/>
    <mergeCell ref="R65:U65"/>
    <mergeCell ref="V65:W65"/>
    <mergeCell ref="X65:AA65"/>
    <mergeCell ref="X64:AA64"/>
    <mergeCell ref="AB64:AC64"/>
    <mergeCell ref="AD64:AH64"/>
    <mergeCell ref="G63:J63"/>
    <mergeCell ref="K63:O63"/>
    <mergeCell ref="P63:Q63"/>
    <mergeCell ref="R63:U63"/>
    <mergeCell ref="V63:W63"/>
    <mergeCell ref="X63:AA63"/>
    <mergeCell ref="B61:J61"/>
    <mergeCell ref="K61:O61"/>
    <mergeCell ref="P61:Q61"/>
    <mergeCell ref="R61:U61"/>
    <mergeCell ref="V61:W61"/>
    <mergeCell ref="X61:AA61"/>
    <mergeCell ref="AB61:AC61"/>
    <mergeCell ref="AD61:AH61"/>
    <mergeCell ref="D62:F64"/>
    <mergeCell ref="G62:J62"/>
    <mergeCell ref="K62:O62"/>
    <mergeCell ref="P62:Q62"/>
    <mergeCell ref="R62:U62"/>
    <mergeCell ref="V62:W62"/>
    <mergeCell ref="X62:AA62"/>
    <mergeCell ref="AB62:AC62"/>
    <mergeCell ref="AD62:AH62"/>
    <mergeCell ref="AB63:AC63"/>
    <mergeCell ref="AD63:AH63"/>
    <mergeCell ref="G64:J64"/>
    <mergeCell ref="K64:O64"/>
    <mergeCell ref="P64:Q64"/>
    <mergeCell ref="R64:U64"/>
    <mergeCell ref="V64:W64"/>
    <mergeCell ref="B57:AH57"/>
    <mergeCell ref="B58:J60"/>
    <mergeCell ref="K58:M58"/>
    <mergeCell ref="N58:P58"/>
    <mergeCell ref="Q58:S58"/>
    <mergeCell ref="T58:V58"/>
    <mergeCell ref="W58:Y58"/>
    <mergeCell ref="Z58:AB58"/>
    <mergeCell ref="AC58:AE58"/>
    <mergeCell ref="AF58:AH58"/>
    <mergeCell ref="K59:M59"/>
    <mergeCell ref="N59:P59"/>
    <mergeCell ref="Q59:S59"/>
    <mergeCell ref="T59:V59"/>
    <mergeCell ref="W59:Y59"/>
    <mergeCell ref="Z59:AB59"/>
    <mergeCell ref="AC59:AE59"/>
    <mergeCell ref="AF59:AH59"/>
    <mergeCell ref="K60:S60"/>
    <mergeCell ref="T60:AH60"/>
    <mergeCell ref="B56:J56"/>
    <mergeCell ref="K56:M56"/>
    <mergeCell ref="N56:P56"/>
    <mergeCell ref="Q56:S56"/>
    <mergeCell ref="T56:V56"/>
    <mergeCell ref="W56:Y56"/>
    <mergeCell ref="Z56:AB56"/>
    <mergeCell ref="AC56:AE56"/>
    <mergeCell ref="AF56:AH56"/>
    <mergeCell ref="A52:A66"/>
    <mergeCell ref="B52:AH52"/>
    <mergeCell ref="B53:J54"/>
    <mergeCell ref="K53:P53"/>
    <mergeCell ref="Q53:V53"/>
    <mergeCell ref="W53:AB53"/>
    <mergeCell ref="AC53:AH53"/>
    <mergeCell ref="K54:M54"/>
    <mergeCell ref="N54:P54"/>
    <mergeCell ref="Q54:S54"/>
    <mergeCell ref="T54:V54"/>
    <mergeCell ref="W54:Y54"/>
    <mergeCell ref="Z54:AB54"/>
    <mergeCell ref="AC54:AE54"/>
    <mergeCell ref="AF54:AH54"/>
    <mergeCell ref="B55:J55"/>
    <mergeCell ref="K55:M55"/>
    <mergeCell ref="N55:P55"/>
    <mergeCell ref="Q55:S55"/>
    <mergeCell ref="T55:V55"/>
    <mergeCell ref="W55:Y55"/>
    <mergeCell ref="Z55:AB55"/>
    <mergeCell ref="AC55:AE55"/>
    <mergeCell ref="AF55:AH55"/>
    <mergeCell ref="AB50:AC50"/>
    <mergeCell ref="AD50:AH50"/>
    <mergeCell ref="B51:J51"/>
    <mergeCell ref="K51:S51"/>
    <mergeCell ref="T51:V51"/>
    <mergeCell ref="W51:AH51"/>
    <mergeCell ref="B50:J50"/>
    <mergeCell ref="K50:O50"/>
    <mergeCell ref="P50:Q50"/>
    <mergeCell ref="R50:U50"/>
    <mergeCell ref="V50:W50"/>
    <mergeCell ref="X50:AA50"/>
    <mergeCell ref="X49:AA49"/>
    <mergeCell ref="AB49:AC49"/>
    <mergeCell ref="AD49:AH49"/>
    <mergeCell ref="G48:J48"/>
    <mergeCell ref="K48:O48"/>
    <mergeCell ref="P48:Q48"/>
    <mergeCell ref="R48:U48"/>
    <mergeCell ref="V48:W48"/>
    <mergeCell ref="X48:AA48"/>
    <mergeCell ref="B46:J46"/>
    <mergeCell ref="K46:O46"/>
    <mergeCell ref="P46:Q46"/>
    <mergeCell ref="R46:U46"/>
    <mergeCell ref="V46:W46"/>
    <mergeCell ref="X46:AA46"/>
    <mergeCell ref="AB46:AC46"/>
    <mergeCell ref="AD46:AH46"/>
    <mergeCell ref="D47:F49"/>
    <mergeCell ref="G47:J47"/>
    <mergeCell ref="K47:O47"/>
    <mergeCell ref="P47:Q47"/>
    <mergeCell ref="R47:U47"/>
    <mergeCell ref="V47:W47"/>
    <mergeCell ref="X47:AA47"/>
    <mergeCell ref="AB47:AC47"/>
    <mergeCell ref="AD47:AH47"/>
    <mergeCell ref="AB48:AC48"/>
    <mergeCell ref="AD48:AH48"/>
    <mergeCell ref="G49:J49"/>
    <mergeCell ref="K49:O49"/>
    <mergeCell ref="P49:Q49"/>
    <mergeCell ref="R49:U49"/>
    <mergeCell ref="V49:W49"/>
    <mergeCell ref="B42:AH42"/>
    <mergeCell ref="B43:J45"/>
    <mergeCell ref="K43:M43"/>
    <mergeCell ref="N43:P43"/>
    <mergeCell ref="Q43:S43"/>
    <mergeCell ref="T43:V43"/>
    <mergeCell ref="W43:Y43"/>
    <mergeCell ref="Z43:AB43"/>
    <mergeCell ref="AC43:AE43"/>
    <mergeCell ref="AF43:AH43"/>
    <mergeCell ref="K44:M44"/>
    <mergeCell ref="N44:P44"/>
    <mergeCell ref="Q44:S44"/>
    <mergeCell ref="T44:V44"/>
    <mergeCell ref="W44:Y44"/>
    <mergeCell ref="Z44:AB44"/>
    <mergeCell ref="AC44:AE44"/>
    <mergeCell ref="AF44:AH44"/>
    <mergeCell ref="K45:S45"/>
    <mergeCell ref="T45:AH45"/>
    <mergeCell ref="B41:J41"/>
    <mergeCell ref="K41:M41"/>
    <mergeCell ref="N41:P41"/>
    <mergeCell ref="Q41:S41"/>
    <mergeCell ref="T41:V41"/>
    <mergeCell ref="W41:Y41"/>
    <mergeCell ref="Z41:AB41"/>
    <mergeCell ref="AC41:AE41"/>
    <mergeCell ref="AF41:AH41"/>
    <mergeCell ref="A37:A51"/>
    <mergeCell ref="B37:AH37"/>
    <mergeCell ref="B38:J39"/>
    <mergeCell ref="K38:P38"/>
    <mergeCell ref="Q38:V38"/>
    <mergeCell ref="W38:AB38"/>
    <mergeCell ref="AC38:AH38"/>
    <mergeCell ref="K39:M39"/>
    <mergeCell ref="N39:P39"/>
    <mergeCell ref="Q39:S39"/>
    <mergeCell ref="T39:V39"/>
    <mergeCell ref="W39:Y39"/>
    <mergeCell ref="Z39:AB39"/>
    <mergeCell ref="AC39:AE39"/>
    <mergeCell ref="AF39:AH39"/>
    <mergeCell ref="B40:J40"/>
    <mergeCell ref="K40:M40"/>
    <mergeCell ref="N40:P40"/>
    <mergeCell ref="Q40:S40"/>
    <mergeCell ref="T40:V40"/>
    <mergeCell ref="W40:Y40"/>
    <mergeCell ref="Z40:AB40"/>
    <mergeCell ref="AC40:AE40"/>
    <mergeCell ref="AF40:AH40"/>
    <mergeCell ref="AB35:AC35"/>
    <mergeCell ref="AD35:AH35"/>
    <mergeCell ref="B36:J36"/>
    <mergeCell ref="K36:S36"/>
    <mergeCell ref="T36:V36"/>
    <mergeCell ref="W36:AH36"/>
    <mergeCell ref="B35:J35"/>
    <mergeCell ref="K35:O35"/>
    <mergeCell ref="P35:Q35"/>
    <mergeCell ref="R35:U35"/>
    <mergeCell ref="V35:W35"/>
    <mergeCell ref="X35:AA35"/>
    <mergeCell ref="X34:AA34"/>
    <mergeCell ref="AB34:AC34"/>
    <mergeCell ref="AD34:AH34"/>
    <mergeCell ref="G33:J33"/>
    <mergeCell ref="K33:O33"/>
    <mergeCell ref="P33:Q33"/>
    <mergeCell ref="R33:U33"/>
    <mergeCell ref="V33:W33"/>
    <mergeCell ref="X33:AA33"/>
    <mergeCell ref="B31:J31"/>
    <mergeCell ref="K31:O31"/>
    <mergeCell ref="P31:Q31"/>
    <mergeCell ref="R31:U31"/>
    <mergeCell ref="V31:W31"/>
    <mergeCell ref="X31:AA31"/>
    <mergeCell ref="AB31:AC31"/>
    <mergeCell ref="AD31:AH31"/>
    <mergeCell ref="D32:F34"/>
    <mergeCell ref="G32:J32"/>
    <mergeCell ref="K32:O32"/>
    <mergeCell ref="P32:Q32"/>
    <mergeCell ref="R32:U32"/>
    <mergeCell ref="V32:W32"/>
    <mergeCell ref="X32:AA32"/>
    <mergeCell ref="AB32:AC32"/>
    <mergeCell ref="AD32:AH32"/>
    <mergeCell ref="AB33:AC33"/>
    <mergeCell ref="AD33:AH33"/>
    <mergeCell ref="G34:J34"/>
    <mergeCell ref="K34:O34"/>
    <mergeCell ref="P34:Q34"/>
    <mergeCell ref="R34:U34"/>
    <mergeCell ref="V34:W34"/>
    <mergeCell ref="B27:AH27"/>
    <mergeCell ref="B28:J30"/>
    <mergeCell ref="K28:M28"/>
    <mergeCell ref="N28:P28"/>
    <mergeCell ref="Q28:S28"/>
    <mergeCell ref="T28:V28"/>
    <mergeCell ref="W28:Y28"/>
    <mergeCell ref="Z28:AB28"/>
    <mergeCell ref="AC28:AE28"/>
    <mergeCell ref="AF28:AH28"/>
    <mergeCell ref="K29:M29"/>
    <mergeCell ref="N29:P29"/>
    <mergeCell ref="Q29:S29"/>
    <mergeCell ref="T29:V29"/>
    <mergeCell ref="W29:Y29"/>
    <mergeCell ref="Z29:AB29"/>
    <mergeCell ref="AC29:AE29"/>
    <mergeCell ref="AF29:AH29"/>
    <mergeCell ref="K30:S30"/>
    <mergeCell ref="T30:AH30"/>
    <mergeCell ref="T25:V25"/>
    <mergeCell ref="W25:Y25"/>
    <mergeCell ref="Z25:AB25"/>
    <mergeCell ref="AC25:AE25"/>
    <mergeCell ref="AF25:AH25"/>
    <mergeCell ref="B26:J26"/>
    <mergeCell ref="K26:M26"/>
    <mergeCell ref="N26:P26"/>
    <mergeCell ref="Q26:S26"/>
    <mergeCell ref="T26:V26"/>
    <mergeCell ref="W26:Y26"/>
    <mergeCell ref="Z26:AB26"/>
    <mergeCell ref="AC26:AE26"/>
    <mergeCell ref="AF26:AH26"/>
    <mergeCell ref="A20:AH20"/>
    <mergeCell ref="A21:M21"/>
    <mergeCell ref="N21:P21"/>
    <mergeCell ref="T21:AC21"/>
    <mergeCell ref="AD21:AF21"/>
    <mergeCell ref="A22:A36"/>
    <mergeCell ref="B22:AH22"/>
    <mergeCell ref="B23:J24"/>
    <mergeCell ref="K23:P23"/>
    <mergeCell ref="Q23:V23"/>
    <mergeCell ref="W23:AB23"/>
    <mergeCell ref="AC23:AH23"/>
    <mergeCell ref="K24:M24"/>
    <mergeCell ref="N24:P24"/>
    <mergeCell ref="Q24:S24"/>
    <mergeCell ref="T24:V24"/>
    <mergeCell ref="W24:Y24"/>
    <mergeCell ref="Z24:AB24"/>
    <mergeCell ref="AC24:AE24"/>
    <mergeCell ref="AF24:AH24"/>
    <mergeCell ref="B25:J25"/>
    <mergeCell ref="K25:M25"/>
    <mergeCell ref="N25:P25"/>
    <mergeCell ref="Q25:S25"/>
    <mergeCell ref="Z13:AA13"/>
    <mergeCell ref="AC13:AH13"/>
    <mergeCell ref="C14:G14"/>
    <mergeCell ref="H14:O14"/>
    <mergeCell ref="S14:AH15"/>
    <mergeCell ref="C15:G15"/>
    <mergeCell ref="H15:O15"/>
    <mergeCell ref="A13:B19"/>
    <mergeCell ref="C13:G13"/>
    <mergeCell ref="H13:O13"/>
    <mergeCell ref="P13:R15"/>
    <mergeCell ref="S13:V13"/>
    <mergeCell ref="W13:X13"/>
    <mergeCell ref="C16:J16"/>
    <mergeCell ref="K16:AH16"/>
    <mergeCell ref="C17:E19"/>
    <mergeCell ref="F17:J17"/>
    <mergeCell ref="K17:AH17"/>
    <mergeCell ref="F18:J19"/>
    <mergeCell ref="K18:AH18"/>
    <mergeCell ref="K19:AH19"/>
    <mergeCell ref="A2:G3"/>
    <mergeCell ref="A4:B12"/>
    <mergeCell ref="C4:G4"/>
    <mergeCell ref="H4:AH4"/>
    <mergeCell ref="C5:G5"/>
    <mergeCell ref="H5:AH5"/>
    <mergeCell ref="C6:G6"/>
    <mergeCell ref="H6:AH6"/>
    <mergeCell ref="C7:G10"/>
    <mergeCell ref="H7:K7"/>
    <mergeCell ref="L7:M7"/>
    <mergeCell ref="C11:G12"/>
    <mergeCell ref="H11:J11"/>
    <mergeCell ref="K11:P11"/>
    <mergeCell ref="S11:U11"/>
    <mergeCell ref="V11:X11"/>
    <mergeCell ref="Y11:AH11"/>
    <mergeCell ref="H12:J12"/>
    <mergeCell ref="K12:AH12"/>
    <mergeCell ref="O7:P7"/>
    <mergeCell ref="R7:AH7"/>
  </mergeCells>
  <phoneticPr fontId="1"/>
  <dataValidations count="1">
    <dataValidation type="list" allowBlank="1" showInputMessage="1" showErrorMessage="1" sqref="K29:AH29 K44:AH44 K59:AH59 K92:AH92 K82:AH82 K102:AH102 AF2 R2 K167:AH167 K129:AH129 K144:AH144 K177:AH177" xr:uid="{4DD1C0E4-2489-4B93-ACC4-CAEBB897AB62}">
      <formula1>"〇"</formula1>
    </dataValidation>
  </dataValidations>
  <printOptions horizontalCentered="1"/>
  <pageMargins left="0.70866141732283472" right="0.70866141732283472" top="0.74803149606299213" bottom="0.74803149606299213" header="0.31496062992125984" footer="0.31496062992125984"/>
  <pageSetup paperSize="9" scale="68" fitToHeight="0" orientation="portrait" r:id="rId1"/>
  <headerFooter alignWithMargins="0"/>
  <rowBreaks count="2" manualBreakCount="2">
    <brk id="68" max="33" man="1"/>
    <brk id="119" max="3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2159B5-E444-49C4-A9F0-390583C352CC}">
  <sheetPr>
    <pageSetUpPr fitToPage="1"/>
  </sheetPr>
  <dimension ref="A1:BF57"/>
  <sheetViews>
    <sheetView showGridLines="0" view="pageBreakPreview" zoomScale="55" zoomScaleNormal="55" zoomScaleSheetLayoutView="55" workbookViewId="0"/>
  </sheetViews>
  <sheetFormatPr defaultColWidth="4.5" defaultRowHeight="20.25" customHeight="1" x14ac:dyDescent="0.15"/>
  <cols>
    <col min="1" max="1" width="1.375" style="457" customWidth="1"/>
    <col min="2" max="56" width="5.625" style="457" customWidth="1"/>
    <col min="57" max="16384" width="4.5" style="457"/>
  </cols>
  <sheetData>
    <row r="1" spans="1:57" s="420" customFormat="1" ht="20.25" customHeight="1" x14ac:dyDescent="0.15">
      <c r="A1" s="415"/>
      <c r="B1" s="415"/>
      <c r="C1" s="416" t="s">
        <v>1053</v>
      </c>
      <c r="D1" s="416"/>
      <c r="E1" s="415"/>
      <c r="F1" s="415"/>
      <c r="G1" s="417" t="s">
        <v>662</v>
      </c>
      <c r="H1" s="415"/>
      <c r="I1" s="415"/>
      <c r="J1" s="416"/>
      <c r="K1" s="416"/>
      <c r="L1" s="416"/>
      <c r="M1" s="416"/>
      <c r="N1" s="415"/>
      <c r="O1" s="415"/>
      <c r="P1" s="415"/>
      <c r="Q1" s="415"/>
      <c r="R1" s="415"/>
      <c r="S1" s="415"/>
      <c r="T1" s="415"/>
      <c r="U1" s="415"/>
      <c r="V1" s="415"/>
      <c r="W1" s="415"/>
      <c r="X1" s="415"/>
      <c r="Y1" s="415"/>
      <c r="Z1" s="415"/>
      <c r="AA1" s="415"/>
      <c r="AB1" s="415"/>
      <c r="AC1" s="415"/>
      <c r="AD1" s="415"/>
      <c r="AE1" s="415"/>
      <c r="AF1" s="415"/>
      <c r="AG1" s="415"/>
      <c r="AH1" s="415"/>
      <c r="AI1" s="415"/>
      <c r="AJ1" s="415"/>
      <c r="AK1" s="418" t="s">
        <v>663</v>
      </c>
      <c r="AL1" s="418" t="s">
        <v>664</v>
      </c>
      <c r="AM1" s="2161" t="s">
        <v>1061</v>
      </c>
      <c r="AN1" s="2161"/>
      <c r="AO1" s="2161"/>
      <c r="AP1" s="2161"/>
      <c r="AQ1" s="2161"/>
      <c r="AR1" s="2161"/>
      <c r="AS1" s="2161"/>
      <c r="AT1" s="2161"/>
      <c r="AU1" s="2161"/>
      <c r="AV1" s="2161"/>
      <c r="AW1" s="2161"/>
      <c r="AX1" s="2161"/>
      <c r="AY1" s="2161"/>
      <c r="AZ1" s="2161"/>
      <c r="BA1" s="2161"/>
      <c r="BB1" s="419" t="s">
        <v>665</v>
      </c>
      <c r="BC1" s="415"/>
      <c r="BD1" s="415"/>
    </row>
    <row r="2" spans="1:57" s="423" customFormat="1" ht="20.25" customHeight="1" x14ac:dyDescent="0.15">
      <c r="A2" s="421"/>
      <c r="B2" s="421"/>
      <c r="C2" s="421"/>
      <c r="D2" s="417"/>
      <c r="E2" s="421"/>
      <c r="F2" s="421"/>
      <c r="G2" s="421"/>
      <c r="H2" s="417"/>
      <c r="I2" s="418"/>
      <c r="J2" s="418"/>
      <c r="K2" s="418"/>
      <c r="L2" s="418"/>
      <c r="M2" s="418"/>
      <c r="N2" s="421"/>
      <c r="O2" s="421"/>
      <c r="P2" s="421"/>
      <c r="Q2" s="421"/>
      <c r="R2" s="421"/>
      <c r="S2" s="421"/>
      <c r="T2" s="418" t="s">
        <v>666</v>
      </c>
      <c r="U2" s="2033">
        <v>7</v>
      </c>
      <c r="V2" s="2033"/>
      <c r="W2" s="418" t="s">
        <v>664</v>
      </c>
      <c r="X2" s="2461">
        <f>IF(U2=0,"",YEAR(DATE(2018+U2,1,1)))</f>
        <v>2025</v>
      </c>
      <c r="Y2" s="2461"/>
      <c r="Z2" s="421" t="s">
        <v>667</v>
      </c>
      <c r="AA2" s="421" t="s">
        <v>668</v>
      </c>
      <c r="AB2" s="2033"/>
      <c r="AC2" s="2033"/>
      <c r="AD2" s="421" t="s">
        <v>669</v>
      </c>
      <c r="AE2" s="421"/>
      <c r="AF2" s="421"/>
      <c r="AG2" s="421"/>
      <c r="AH2" s="421"/>
      <c r="AI2" s="421"/>
      <c r="AJ2" s="419"/>
      <c r="AK2" s="418" t="s">
        <v>670</v>
      </c>
      <c r="AL2" s="418" t="s">
        <v>664</v>
      </c>
      <c r="AM2" s="2033"/>
      <c r="AN2" s="2033"/>
      <c r="AO2" s="2033"/>
      <c r="AP2" s="2033"/>
      <c r="AQ2" s="2033"/>
      <c r="AR2" s="2033"/>
      <c r="AS2" s="2033"/>
      <c r="AT2" s="2033"/>
      <c r="AU2" s="2033"/>
      <c r="AV2" s="2033"/>
      <c r="AW2" s="2033"/>
      <c r="AX2" s="2033"/>
      <c r="AY2" s="2033"/>
      <c r="AZ2" s="2033"/>
      <c r="BA2" s="2033"/>
      <c r="BB2" s="419" t="s">
        <v>665</v>
      </c>
      <c r="BC2" s="418"/>
      <c r="BD2" s="418"/>
      <c r="BE2" s="422"/>
    </row>
    <row r="3" spans="1:57" s="423" customFormat="1" ht="20.25" customHeight="1" x14ac:dyDescent="0.15">
      <c r="A3" s="421"/>
      <c r="B3" s="421"/>
      <c r="C3" s="421"/>
      <c r="D3" s="417"/>
      <c r="E3" s="421"/>
      <c r="F3" s="421"/>
      <c r="G3" s="421"/>
      <c r="H3" s="417"/>
      <c r="I3" s="418"/>
      <c r="J3" s="418"/>
      <c r="K3" s="418"/>
      <c r="L3" s="418"/>
      <c r="M3" s="418"/>
      <c r="N3" s="421"/>
      <c r="O3" s="421"/>
      <c r="P3" s="421"/>
      <c r="Q3" s="421"/>
      <c r="R3" s="421"/>
      <c r="S3" s="421"/>
      <c r="T3" s="424"/>
      <c r="U3" s="425"/>
      <c r="V3" s="425"/>
      <c r="W3" s="426"/>
      <c r="X3" s="425"/>
      <c r="Y3" s="425"/>
      <c r="Z3" s="427"/>
      <c r="AA3" s="427"/>
      <c r="AB3" s="425"/>
      <c r="AC3" s="425"/>
      <c r="AD3" s="428"/>
      <c r="AE3" s="421"/>
      <c r="AF3" s="421"/>
      <c r="AG3" s="421"/>
      <c r="AH3" s="421"/>
      <c r="AI3" s="421"/>
      <c r="AJ3" s="419"/>
      <c r="AK3" s="418"/>
      <c r="AL3" s="418"/>
      <c r="AM3" s="697"/>
      <c r="AN3" s="697"/>
      <c r="AO3" s="697"/>
      <c r="AP3" s="697"/>
      <c r="AQ3" s="697"/>
      <c r="AR3" s="697"/>
      <c r="AS3" s="697"/>
      <c r="AT3" s="697"/>
      <c r="AU3" s="697"/>
      <c r="AV3" s="697"/>
      <c r="AW3" s="697"/>
      <c r="AX3" s="697"/>
      <c r="AY3" s="429" t="s">
        <v>671</v>
      </c>
      <c r="AZ3" s="2462" t="s">
        <v>672</v>
      </c>
      <c r="BA3" s="2462"/>
      <c r="BB3" s="2462"/>
      <c r="BC3" s="2462"/>
      <c r="BD3" s="418"/>
      <c r="BE3" s="422"/>
    </row>
    <row r="4" spans="1:57" s="423" customFormat="1" ht="20.25" customHeight="1" x14ac:dyDescent="0.15">
      <c r="A4" s="421"/>
      <c r="B4" s="430"/>
      <c r="C4" s="430"/>
      <c r="D4" s="430"/>
      <c r="E4" s="430"/>
      <c r="F4" s="430"/>
      <c r="G4" s="430"/>
      <c r="H4" s="430"/>
      <c r="I4" s="430"/>
      <c r="J4" s="431"/>
      <c r="K4" s="432"/>
      <c r="L4" s="432"/>
      <c r="M4" s="432"/>
      <c r="N4" s="432"/>
      <c r="O4" s="432"/>
      <c r="P4" s="433"/>
      <c r="Q4" s="432"/>
      <c r="R4" s="432"/>
      <c r="S4" s="434"/>
      <c r="T4" s="421"/>
      <c r="U4" s="421"/>
      <c r="V4" s="421"/>
      <c r="W4" s="421"/>
      <c r="X4" s="421"/>
      <c r="Y4" s="421"/>
      <c r="Z4" s="427"/>
      <c r="AA4" s="427"/>
      <c r="AB4" s="425"/>
      <c r="AC4" s="425"/>
      <c r="AD4" s="428"/>
      <c r="AE4" s="421"/>
      <c r="AF4" s="421"/>
      <c r="AG4" s="421"/>
      <c r="AH4" s="421"/>
      <c r="AI4" s="421"/>
      <c r="AJ4" s="419"/>
      <c r="AK4" s="418"/>
      <c r="AL4" s="418"/>
      <c r="AM4" s="697"/>
      <c r="AN4" s="697"/>
      <c r="AO4" s="697"/>
      <c r="AP4" s="697"/>
      <c r="AQ4" s="697"/>
      <c r="AR4" s="697"/>
      <c r="AS4" s="697"/>
      <c r="AT4" s="697"/>
      <c r="AU4" s="697"/>
      <c r="AV4" s="697"/>
      <c r="AW4" s="697"/>
      <c r="AX4" s="697"/>
      <c r="AY4" s="429" t="s">
        <v>673</v>
      </c>
      <c r="AZ4" s="2462" t="s">
        <v>674</v>
      </c>
      <c r="BA4" s="2462"/>
      <c r="BB4" s="2462"/>
      <c r="BC4" s="2462"/>
      <c r="BD4" s="418"/>
      <c r="BE4" s="422"/>
    </row>
    <row r="5" spans="1:57" s="423" customFormat="1" ht="20.25" customHeight="1" x14ac:dyDescent="0.15">
      <c r="A5" s="421"/>
      <c r="B5" s="435"/>
      <c r="C5" s="435"/>
      <c r="D5" s="435"/>
      <c r="E5" s="435"/>
      <c r="F5" s="435"/>
      <c r="G5" s="435"/>
      <c r="H5" s="435"/>
      <c r="I5" s="435"/>
      <c r="J5" s="436"/>
      <c r="K5" s="437"/>
      <c r="L5" s="438"/>
      <c r="M5" s="438"/>
      <c r="N5" s="438"/>
      <c r="O5" s="438"/>
      <c r="P5" s="435"/>
      <c r="Q5" s="439"/>
      <c r="R5" s="439"/>
      <c r="S5" s="440"/>
      <c r="T5" s="421"/>
      <c r="U5" s="421"/>
      <c r="V5" s="421"/>
      <c r="W5" s="421"/>
      <c r="X5" s="421"/>
      <c r="Y5" s="421"/>
      <c r="Z5" s="427"/>
      <c r="AA5" s="427"/>
      <c r="AB5" s="425"/>
      <c r="AC5" s="425"/>
      <c r="AD5" s="441"/>
      <c r="AE5" s="441"/>
      <c r="AF5" s="441"/>
      <c r="AG5" s="441"/>
      <c r="AH5" s="421"/>
      <c r="AI5" s="421"/>
      <c r="AJ5" s="441" t="s">
        <v>675</v>
      </c>
      <c r="AK5" s="441"/>
      <c r="AL5" s="441"/>
      <c r="AM5" s="441"/>
      <c r="AN5" s="441"/>
      <c r="AO5" s="441"/>
      <c r="AP5" s="441"/>
      <c r="AQ5" s="441"/>
      <c r="AR5" s="430"/>
      <c r="AS5" s="430"/>
      <c r="AT5" s="442"/>
      <c r="AU5" s="441"/>
      <c r="AV5" s="2095">
        <v>40</v>
      </c>
      <c r="AW5" s="2096"/>
      <c r="AX5" s="442" t="s">
        <v>676</v>
      </c>
      <c r="AY5" s="441"/>
      <c r="AZ5" s="2095">
        <v>160</v>
      </c>
      <c r="BA5" s="2096"/>
      <c r="BB5" s="442" t="s">
        <v>677</v>
      </c>
      <c r="BC5" s="441"/>
      <c r="BD5" s="421"/>
      <c r="BE5" s="422"/>
    </row>
    <row r="6" spans="1:57" s="423" customFormat="1" ht="20.25" customHeight="1" x14ac:dyDescent="0.15">
      <c r="A6" s="421"/>
      <c r="B6" s="435"/>
      <c r="C6" s="435"/>
      <c r="D6" s="435"/>
      <c r="E6" s="435"/>
      <c r="F6" s="435"/>
      <c r="G6" s="435"/>
      <c r="H6" s="435"/>
      <c r="I6" s="435"/>
      <c r="J6" s="435"/>
      <c r="K6" s="443"/>
      <c r="L6" s="443"/>
      <c r="M6" s="443"/>
      <c r="N6" s="435"/>
      <c r="O6" s="444"/>
      <c r="P6" s="445"/>
      <c r="Q6" s="445"/>
      <c r="R6" s="446"/>
      <c r="S6" s="447"/>
      <c r="T6" s="421"/>
      <c r="U6" s="421"/>
      <c r="V6" s="421"/>
      <c r="W6" s="421"/>
      <c r="X6" s="421"/>
      <c r="Y6" s="421"/>
      <c r="Z6" s="427"/>
      <c r="AA6" s="427"/>
      <c r="AB6" s="425"/>
      <c r="AC6" s="425"/>
      <c r="AD6" s="448"/>
      <c r="AE6" s="415"/>
      <c r="AF6" s="415"/>
      <c r="AG6" s="415"/>
      <c r="AH6" s="421"/>
      <c r="AI6" s="421"/>
      <c r="AJ6" s="421"/>
      <c r="AK6" s="421"/>
      <c r="AL6" s="415"/>
      <c r="AM6" s="415"/>
      <c r="AN6" s="449"/>
      <c r="AO6" s="450"/>
      <c r="AP6" s="450"/>
      <c r="AQ6" s="451"/>
      <c r="AR6" s="451"/>
      <c r="AS6" s="451"/>
      <c r="AT6" s="451"/>
      <c r="AU6" s="451"/>
      <c r="AV6" s="451"/>
      <c r="AW6" s="441" t="s">
        <v>678</v>
      </c>
      <c r="AX6" s="441"/>
      <c r="AY6" s="441"/>
      <c r="AZ6" s="2463">
        <f>DAY(EOMONTH(DATE(X2,AB2,1),0))</f>
        <v>31</v>
      </c>
      <c r="BA6" s="2464"/>
      <c r="BB6" s="442" t="s">
        <v>679</v>
      </c>
      <c r="BC6" s="421"/>
      <c r="BD6" s="421"/>
      <c r="BE6" s="422"/>
    </row>
    <row r="7" spans="1:57" ht="20.25" customHeight="1" thickBot="1" x14ac:dyDescent="0.2">
      <c r="A7" s="452"/>
      <c r="B7" s="452"/>
      <c r="C7" s="453"/>
      <c r="D7" s="453"/>
      <c r="E7" s="452"/>
      <c r="F7" s="452"/>
      <c r="G7" s="454"/>
      <c r="H7" s="452"/>
      <c r="I7" s="452"/>
      <c r="J7" s="452"/>
      <c r="K7" s="452"/>
      <c r="L7" s="452"/>
      <c r="M7" s="452"/>
      <c r="N7" s="452"/>
      <c r="O7" s="452"/>
      <c r="P7" s="452"/>
      <c r="Q7" s="452"/>
      <c r="R7" s="452"/>
      <c r="S7" s="453"/>
      <c r="T7" s="452"/>
      <c r="U7" s="452"/>
      <c r="V7" s="452"/>
      <c r="W7" s="452"/>
      <c r="X7" s="452"/>
      <c r="Y7" s="452"/>
      <c r="Z7" s="452"/>
      <c r="AA7" s="452"/>
      <c r="AB7" s="452"/>
      <c r="AC7" s="452"/>
      <c r="AD7" s="452"/>
      <c r="AE7" s="452"/>
      <c r="AF7" s="452"/>
      <c r="AG7" s="452"/>
      <c r="AH7" s="452"/>
      <c r="AI7" s="452"/>
      <c r="AJ7" s="453"/>
      <c r="AK7" s="452"/>
      <c r="AL7" s="452"/>
      <c r="AM7" s="452"/>
      <c r="AN7" s="452"/>
      <c r="AO7" s="452"/>
      <c r="AP7" s="452"/>
      <c r="AQ7" s="452"/>
      <c r="AR7" s="452"/>
      <c r="AS7" s="452"/>
      <c r="AT7" s="452"/>
      <c r="AU7" s="452"/>
      <c r="AV7" s="452"/>
      <c r="AW7" s="452"/>
      <c r="AX7" s="452"/>
      <c r="AY7" s="452"/>
      <c r="AZ7" s="452"/>
      <c r="BA7" s="452"/>
      <c r="BB7" s="452"/>
      <c r="BC7" s="455"/>
      <c r="BD7" s="455"/>
      <c r="BE7" s="456"/>
    </row>
    <row r="8" spans="1:57" ht="20.25" customHeight="1" thickBot="1" x14ac:dyDescent="0.2">
      <c r="A8" s="452"/>
      <c r="B8" s="2465" t="s">
        <v>680</v>
      </c>
      <c r="C8" s="2468" t="s">
        <v>681</v>
      </c>
      <c r="D8" s="2469"/>
      <c r="E8" s="2474" t="s">
        <v>682</v>
      </c>
      <c r="F8" s="2469"/>
      <c r="G8" s="2474" t="s">
        <v>1031</v>
      </c>
      <c r="H8" s="2468"/>
      <c r="I8" s="2468"/>
      <c r="J8" s="2468"/>
      <c r="K8" s="2469"/>
      <c r="L8" s="2474" t="s">
        <v>683</v>
      </c>
      <c r="M8" s="2468"/>
      <c r="N8" s="2468"/>
      <c r="O8" s="2477"/>
      <c r="P8" s="2480" t="s">
        <v>684</v>
      </c>
      <c r="Q8" s="2481"/>
      <c r="R8" s="2481"/>
      <c r="S8" s="2481"/>
      <c r="T8" s="2481"/>
      <c r="U8" s="2481"/>
      <c r="V8" s="2481"/>
      <c r="W8" s="2481"/>
      <c r="X8" s="2481"/>
      <c r="Y8" s="2481"/>
      <c r="Z8" s="2481"/>
      <c r="AA8" s="2481"/>
      <c r="AB8" s="2481"/>
      <c r="AC8" s="2481"/>
      <c r="AD8" s="2481"/>
      <c r="AE8" s="2481"/>
      <c r="AF8" s="2481"/>
      <c r="AG8" s="2481"/>
      <c r="AH8" s="2481"/>
      <c r="AI8" s="2481"/>
      <c r="AJ8" s="2481"/>
      <c r="AK8" s="2481"/>
      <c r="AL8" s="2481"/>
      <c r="AM8" s="2481"/>
      <c r="AN8" s="2481"/>
      <c r="AO8" s="2481"/>
      <c r="AP8" s="2481"/>
      <c r="AQ8" s="2481"/>
      <c r="AR8" s="2481"/>
      <c r="AS8" s="2481"/>
      <c r="AT8" s="2481"/>
      <c r="AU8" s="2482" t="str">
        <f>IF(AZ3="４週","(9)1～4週目の勤務時間数合計","(9)1か月の勤務時間数合計")</f>
        <v>(9)1～4週目の勤務時間数合計</v>
      </c>
      <c r="AV8" s="2483"/>
      <c r="AW8" s="2482" t="s">
        <v>685</v>
      </c>
      <c r="AX8" s="2483"/>
      <c r="AY8" s="2490" t="s">
        <v>1032</v>
      </c>
      <c r="AZ8" s="2490"/>
      <c r="BA8" s="2490"/>
      <c r="BB8" s="2490"/>
      <c r="BC8" s="2490"/>
      <c r="BD8" s="2490"/>
    </row>
    <row r="9" spans="1:57" ht="20.25" customHeight="1" thickBot="1" x14ac:dyDescent="0.2">
      <c r="A9" s="452"/>
      <c r="B9" s="2466"/>
      <c r="C9" s="2470"/>
      <c r="D9" s="2471"/>
      <c r="E9" s="2475"/>
      <c r="F9" s="2471"/>
      <c r="G9" s="2475"/>
      <c r="H9" s="2470"/>
      <c r="I9" s="2470"/>
      <c r="J9" s="2470"/>
      <c r="K9" s="2471"/>
      <c r="L9" s="2475"/>
      <c r="M9" s="2470"/>
      <c r="N9" s="2470"/>
      <c r="O9" s="2478"/>
      <c r="P9" s="2492" t="s">
        <v>686</v>
      </c>
      <c r="Q9" s="2493"/>
      <c r="R9" s="2493"/>
      <c r="S9" s="2493"/>
      <c r="T9" s="2493"/>
      <c r="U9" s="2493"/>
      <c r="V9" s="2494"/>
      <c r="W9" s="2492" t="s">
        <v>687</v>
      </c>
      <c r="X9" s="2493"/>
      <c r="Y9" s="2493"/>
      <c r="Z9" s="2493"/>
      <c r="AA9" s="2493"/>
      <c r="AB9" s="2493"/>
      <c r="AC9" s="2494"/>
      <c r="AD9" s="2492" t="s">
        <v>688</v>
      </c>
      <c r="AE9" s="2493"/>
      <c r="AF9" s="2493"/>
      <c r="AG9" s="2493"/>
      <c r="AH9" s="2493"/>
      <c r="AI9" s="2493"/>
      <c r="AJ9" s="2494"/>
      <c r="AK9" s="2492" t="s">
        <v>689</v>
      </c>
      <c r="AL9" s="2493"/>
      <c r="AM9" s="2493"/>
      <c r="AN9" s="2493"/>
      <c r="AO9" s="2493"/>
      <c r="AP9" s="2493"/>
      <c r="AQ9" s="2494"/>
      <c r="AR9" s="2492" t="s">
        <v>690</v>
      </c>
      <c r="AS9" s="2493"/>
      <c r="AT9" s="2494"/>
      <c r="AU9" s="2484"/>
      <c r="AV9" s="2485"/>
      <c r="AW9" s="2484"/>
      <c r="AX9" s="2485"/>
      <c r="AY9" s="2490"/>
      <c r="AZ9" s="2490"/>
      <c r="BA9" s="2490"/>
      <c r="BB9" s="2490"/>
      <c r="BC9" s="2490"/>
      <c r="BD9" s="2490"/>
    </row>
    <row r="10" spans="1:57" ht="20.25" customHeight="1" thickBot="1" x14ac:dyDescent="0.2">
      <c r="A10" s="452"/>
      <c r="B10" s="2466"/>
      <c r="C10" s="2470"/>
      <c r="D10" s="2471"/>
      <c r="E10" s="2475"/>
      <c r="F10" s="2471"/>
      <c r="G10" s="2475"/>
      <c r="H10" s="2470"/>
      <c r="I10" s="2470"/>
      <c r="J10" s="2470"/>
      <c r="K10" s="2471"/>
      <c r="L10" s="2475"/>
      <c r="M10" s="2470"/>
      <c r="N10" s="2470"/>
      <c r="O10" s="2478"/>
      <c r="P10" s="458">
        <f>DAY(DATE($X$2,$AB$2,1))</f>
        <v>1</v>
      </c>
      <c r="Q10" s="459">
        <f>DAY(DATE($X$2,$AB$2,2))</f>
        <v>2</v>
      </c>
      <c r="R10" s="459">
        <f>DAY(DATE($X$2,$AB$2,3))</f>
        <v>3</v>
      </c>
      <c r="S10" s="459">
        <f>DAY(DATE($X$2,$AB$2,4))</f>
        <v>4</v>
      </c>
      <c r="T10" s="459">
        <f>DAY(DATE($X$2,$AB$2,5))</f>
        <v>5</v>
      </c>
      <c r="U10" s="459">
        <f>DAY(DATE($X$2,$AB$2,6))</f>
        <v>6</v>
      </c>
      <c r="V10" s="460">
        <f>DAY(DATE($X$2,$AB$2,7))</f>
        <v>7</v>
      </c>
      <c r="W10" s="458">
        <f>DAY(DATE($X$2,$AB$2,8))</f>
        <v>8</v>
      </c>
      <c r="X10" s="459">
        <f>DAY(DATE($X$2,$AB$2,9))</f>
        <v>9</v>
      </c>
      <c r="Y10" s="459">
        <f>DAY(DATE($X$2,$AB$2,10))</f>
        <v>10</v>
      </c>
      <c r="Z10" s="459">
        <f>DAY(DATE($X$2,$AB$2,11))</f>
        <v>11</v>
      </c>
      <c r="AA10" s="459">
        <f>DAY(DATE($X$2,$AB$2,12))</f>
        <v>12</v>
      </c>
      <c r="AB10" s="459">
        <f>DAY(DATE($X$2,$AB$2,13))</f>
        <v>13</v>
      </c>
      <c r="AC10" s="460">
        <f>DAY(DATE($X$2,$AB$2,14))</f>
        <v>14</v>
      </c>
      <c r="AD10" s="458">
        <f>DAY(DATE($X$2,$AB$2,15))</f>
        <v>15</v>
      </c>
      <c r="AE10" s="459">
        <f>DAY(DATE($X$2,$AB$2,16))</f>
        <v>16</v>
      </c>
      <c r="AF10" s="459">
        <f>DAY(DATE($X$2,$AB$2,17))</f>
        <v>17</v>
      </c>
      <c r="AG10" s="459">
        <f>DAY(DATE($X$2,$AB$2,18))</f>
        <v>18</v>
      </c>
      <c r="AH10" s="459">
        <f>DAY(DATE($X$2,$AB$2,19))</f>
        <v>19</v>
      </c>
      <c r="AI10" s="459">
        <f>DAY(DATE($X$2,$AB$2,20))</f>
        <v>20</v>
      </c>
      <c r="AJ10" s="460">
        <f>DAY(DATE($X$2,$AB$2,21))</f>
        <v>21</v>
      </c>
      <c r="AK10" s="458">
        <f>DAY(DATE($X$2,$AB$2,22))</f>
        <v>22</v>
      </c>
      <c r="AL10" s="459">
        <f>DAY(DATE($X$2,$AB$2,23))</f>
        <v>23</v>
      </c>
      <c r="AM10" s="459">
        <f>DAY(DATE($X$2,$AB$2,24))</f>
        <v>24</v>
      </c>
      <c r="AN10" s="459">
        <f>DAY(DATE($X$2,$AB$2,25))</f>
        <v>25</v>
      </c>
      <c r="AO10" s="459">
        <f>DAY(DATE($X$2,$AB$2,26))</f>
        <v>26</v>
      </c>
      <c r="AP10" s="459">
        <f>DAY(DATE($X$2,$AB$2,27))</f>
        <v>27</v>
      </c>
      <c r="AQ10" s="460">
        <f>DAY(DATE($X$2,$AB$2,28))</f>
        <v>28</v>
      </c>
      <c r="AR10" s="458" t="str">
        <f>IF(AZ3="暦月",IF(DAY(DATE($X$2,$AB$2,29))=29,29,""),"")</f>
        <v/>
      </c>
      <c r="AS10" s="459" t="str">
        <f>IF(AZ3="暦月",IF(DAY(DATE($X$2,$AB$2,30))=30,30,""),"")</f>
        <v/>
      </c>
      <c r="AT10" s="461" t="str">
        <f>IF(AZ3="暦月",IF(DAY(DATE($X$2,$AB$2,31))=31,31,""),"")</f>
        <v/>
      </c>
      <c r="AU10" s="2484"/>
      <c r="AV10" s="2485"/>
      <c r="AW10" s="2484"/>
      <c r="AX10" s="2485"/>
      <c r="AY10" s="2490"/>
      <c r="AZ10" s="2490"/>
      <c r="BA10" s="2490"/>
      <c r="BB10" s="2490"/>
      <c r="BC10" s="2490"/>
      <c r="BD10" s="2490"/>
    </row>
    <row r="11" spans="1:57" ht="20.25" hidden="1" customHeight="1" thickBot="1" x14ac:dyDescent="0.2">
      <c r="A11" s="452"/>
      <c r="B11" s="2466"/>
      <c r="C11" s="2470"/>
      <c r="D11" s="2471"/>
      <c r="E11" s="2475"/>
      <c r="F11" s="2471"/>
      <c r="G11" s="2475"/>
      <c r="H11" s="2470"/>
      <c r="I11" s="2470"/>
      <c r="J11" s="2470"/>
      <c r="K11" s="2471"/>
      <c r="L11" s="2475"/>
      <c r="M11" s="2470"/>
      <c r="N11" s="2470"/>
      <c r="O11" s="2478"/>
      <c r="P11" s="458">
        <f>WEEKDAY(DATE($X$2,$AB$2,1))</f>
        <v>1</v>
      </c>
      <c r="Q11" s="459">
        <f>WEEKDAY(DATE($X$2,$AB$2,2))</f>
        <v>2</v>
      </c>
      <c r="R11" s="459">
        <f>WEEKDAY(DATE($X$2,$AB$2,3))</f>
        <v>3</v>
      </c>
      <c r="S11" s="459">
        <f>WEEKDAY(DATE($X$2,$AB$2,4))</f>
        <v>4</v>
      </c>
      <c r="T11" s="459">
        <f>WEEKDAY(DATE($X$2,$AB$2,5))</f>
        <v>5</v>
      </c>
      <c r="U11" s="459">
        <f>WEEKDAY(DATE($X$2,$AB$2,6))</f>
        <v>6</v>
      </c>
      <c r="V11" s="460">
        <f>WEEKDAY(DATE($X$2,$AB$2,7))</f>
        <v>7</v>
      </c>
      <c r="W11" s="458">
        <f>WEEKDAY(DATE($X$2,$AB$2,8))</f>
        <v>1</v>
      </c>
      <c r="X11" s="459">
        <f>WEEKDAY(DATE($X$2,$AB$2,9))</f>
        <v>2</v>
      </c>
      <c r="Y11" s="459">
        <f>WEEKDAY(DATE($X$2,$AB$2,10))</f>
        <v>3</v>
      </c>
      <c r="Z11" s="459">
        <f>WEEKDAY(DATE($X$2,$AB$2,11))</f>
        <v>4</v>
      </c>
      <c r="AA11" s="459">
        <f>WEEKDAY(DATE($X$2,$AB$2,12))</f>
        <v>5</v>
      </c>
      <c r="AB11" s="459">
        <f>WEEKDAY(DATE($X$2,$AB$2,13))</f>
        <v>6</v>
      </c>
      <c r="AC11" s="460">
        <f>WEEKDAY(DATE($X$2,$AB$2,14))</f>
        <v>7</v>
      </c>
      <c r="AD11" s="458">
        <f>WEEKDAY(DATE($X$2,$AB$2,15))</f>
        <v>1</v>
      </c>
      <c r="AE11" s="459">
        <f>WEEKDAY(DATE($X$2,$AB$2,16))</f>
        <v>2</v>
      </c>
      <c r="AF11" s="459">
        <f>WEEKDAY(DATE($X$2,$AB$2,17))</f>
        <v>3</v>
      </c>
      <c r="AG11" s="459">
        <f>WEEKDAY(DATE($X$2,$AB$2,18))</f>
        <v>4</v>
      </c>
      <c r="AH11" s="459">
        <f>WEEKDAY(DATE($X$2,$AB$2,19))</f>
        <v>5</v>
      </c>
      <c r="AI11" s="459">
        <f>WEEKDAY(DATE($X$2,$AB$2,20))</f>
        <v>6</v>
      </c>
      <c r="AJ11" s="460">
        <f>WEEKDAY(DATE($X$2,$AB$2,21))</f>
        <v>7</v>
      </c>
      <c r="AK11" s="458">
        <f>WEEKDAY(DATE($X$2,$AB$2,22))</f>
        <v>1</v>
      </c>
      <c r="AL11" s="459">
        <f>WEEKDAY(DATE($X$2,$AB$2,23))</f>
        <v>2</v>
      </c>
      <c r="AM11" s="459">
        <f>WEEKDAY(DATE($X$2,$AB$2,24))</f>
        <v>3</v>
      </c>
      <c r="AN11" s="459">
        <f>WEEKDAY(DATE($X$2,$AB$2,25))</f>
        <v>4</v>
      </c>
      <c r="AO11" s="459">
        <f>WEEKDAY(DATE($X$2,$AB$2,26))</f>
        <v>5</v>
      </c>
      <c r="AP11" s="459">
        <f>WEEKDAY(DATE($X$2,$AB$2,27))</f>
        <v>6</v>
      </c>
      <c r="AQ11" s="460">
        <f>WEEKDAY(DATE($X$2,$AB$2,28))</f>
        <v>7</v>
      </c>
      <c r="AR11" s="458">
        <f>IF(AR10=29,WEEKDAY(DATE($X$2,$AB$2,29)),0)</f>
        <v>0</v>
      </c>
      <c r="AS11" s="459">
        <f>IF(AS10=30,WEEKDAY(DATE($X$2,$AB$2,30)),0)</f>
        <v>0</v>
      </c>
      <c r="AT11" s="461">
        <f>IF(AT10=31,WEEKDAY(DATE($X$2,$AB$2,31)),0)</f>
        <v>0</v>
      </c>
      <c r="AU11" s="2486"/>
      <c r="AV11" s="2487"/>
      <c r="AW11" s="2486"/>
      <c r="AX11" s="2487"/>
      <c r="AY11" s="2491"/>
      <c r="AZ11" s="2491"/>
      <c r="BA11" s="2491"/>
      <c r="BB11" s="2491"/>
      <c r="BC11" s="2491"/>
      <c r="BD11" s="2491"/>
    </row>
    <row r="12" spans="1:57" ht="20.25" customHeight="1" thickBot="1" x14ac:dyDescent="0.2">
      <c r="A12" s="452"/>
      <c r="B12" s="2467"/>
      <c r="C12" s="2472"/>
      <c r="D12" s="2473"/>
      <c r="E12" s="2476"/>
      <c r="F12" s="2473"/>
      <c r="G12" s="2476"/>
      <c r="H12" s="2472"/>
      <c r="I12" s="2472"/>
      <c r="J12" s="2472"/>
      <c r="K12" s="2473"/>
      <c r="L12" s="2476"/>
      <c r="M12" s="2472"/>
      <c r="N12" s="2472"/>
      <c r="O12" s="2479"/>
      <c r="P12" s="462" t="str">
        <f>IF(P11=1,"日",IF(P11=2,"月",IF(P11=3,"火",IF(P11=4,"水",IF(P11=5,"木",IF(P11=6,"金","土"))))))</f>
        <v>日</v>
      </c>
      <c r="Q12" s="463" t="str">
        <f t="shared" ref="Q12:AQ12" si="0">IF(Q11=1,"日",IF(Q11=2,"月",IF(Q11=3,"火",IF(Q11=4,"水",IF(Q11=5,"木",IF(Q11=6,"金","土"))))))</f>
        <v>月</v>
      </c>
      <c r="R12" s="463" t="str">
        <f t="shared" si="0"/>
        <v>火</v>
      </c>
      <c r="S12" s="463" t="str">
        <f t="shared" si="0"/>
        <v>水</v>
      </c>
      <c r="T12" s="463" t="str">
        <f t="shared" si="0"/>
        <v>木</v>
      </c>
      <c r="U12" s="463" t="str">
        <f t="shared" si="0"/>
        <v>金</v>
      </c>
      <c r="V12" s="464" t="str">
        <f t="shared" si="0"/>
        <v>土</v>
      </c>
      <c r="W12" s="462" t="str">
        <f t="shared" si="0"/>
        <v>日</v>
      </c>
      <c r="X12" s="463" t="str">
        <f t="shared" si="0"/>
        <v>月</v>
      </c>
      <c r="Y12" s="463" t="str">
        <f t="shared" si="0"/>
        <v>火</v>
      </c>
      <c r="Z12" s="463" t="str">
        <f t="shared" si="0"/>
        <v>水</v>
      </c>
      <c r="AA12" s="463" t="str">
        <f t="shared" si="0"/>
        <v>木</v>
      </c>
      <c r="AB12" s="463" t="str">
        <f t="shared" si="0"/>
        <v>金</v>
      </c>
      <c r="AC12" s="464" t="str">
        <f t="shared" si="0"/>
        <v>土</v>
      </c>
      <c r="AD12" s="462" t="str">
        <f t="shared" si="0"/>
        <v>日</v>
      </c>
      <c r="AE12" s="463" t="str">
        <f t="shared" si="0"/>
        <v>月</v>
      </c>
      <c r="AF12" s="463" t="str">
        <f t="shared" si="0"/>
        <v>火</v>
      </c>
      <c r="AG12" s="463" t="str">
        <f t="shared" si="0"/>
        <v>水</v>
      </c>
      <c r="AH12" s="463" t="str">
        <f t="shared" si="0"/>
        <v>木</v>
      </c>
      <c r="AI12" s="463" t="str">
        <f t="shared" si="0"/>
        <v>金</v>
      </c>
      <c r="AJ12" s="464" t="str">
        <f t="shared" si="0"/>
        <v>土</v>
      </c>
      <c r="AK12" s="462" t="str">
        <f t="shared" si="0"/>
        <v>日</v>
      </c>
      <c r="AL12" s="463" t="str">
        <f t="shared" si="0"/>
        <v>月</v>
      </c>
      <c r="AM12" s="463" t="str">
        <f t="shared" si="0"/>
        <v>火</v>
      </c>
      <c r="AN12" s="463" t="str">
        <f t="shared" si="0"/>
        <v>水</v>
      </c>
      <c r="AO12" s="463" t="str">
        <f t="shared" si="0"/>
        <v>木</v>
      </c>
      <c r="AP12" s="463" t="str">
        <f t="shared" si="0"/>
        <v>金</v>
      </c>
      <c r="AQ12" s="464" t="str">
        <f t="shared" si="0"/>
        <v>土</v>
      </c>
      <c r="AR12" s="463" t="str">
        <f>IF(AR11=1,"日",IF(AR11=2,"月",IF(AR11=3,"火",IF(AR11=4,"水",IF(AR11=5,"木",IF(AR11=6,"金",IF(AR11=0,"","土")))))))</f>
        <v/>
      </c>
      <c r="AS12" s="463" t="str">
        <f>IF(AS11=1,"日",IF(AS11=2,"月",IF(AS11=3,"火",IF(AS11=4,"水",IF(AS11=5,"木",IF(AS11=6,"金",IF(AS11=0,"","土")))))))</f>
        <v/>
      </c>
      <c r="AT12" s="465" t="str">
        <f>IF(AT11=1,"日",IF(AT11=2,"月",IF(AT11=3,"火",IF(AT11=4,"水",IF(AT11=5,"木",IF(AT11=6,"金",IF(AT11=0,"","土")))))))</f>
        <v/>
      </c>
      <c r="AU12" s="2488"/>
      <c r="AV12" s="2489"/>
      <c r="AW12" s="2488"/>
      <c r="AX12" s="2489"/>
      <c r="AY12" s="2491"/>
      <c r="AZ12" s="2491"/>
      <c r="BA12" s="2491"/>
      <c r="BB12" s="2491"/>
      <c r="BC12" s="2491"/>
      <c r="BD12" s="2491"/>
    </row>
    <row r="13" spans="1:57" ht="39.950000000000003" customHeight="1" x14ac:dyDescent="0.15">
      <c r="A13" s="452"/>
      <c r="B13" s="466">
        <v>1</v>
      </c>
      <c r="C13" s="2513"/>
      <c r="D13" s="2514"/>
      <c r="E13" s="2192"/>
      <c r="F13" s="2515"/>
      <c r="G13" s="2435"/>
      <c r="H13" s="2516"/>
      <c r="I13" s="2516"/>
      <c r="J13" s="2516"/>
      <c r="K13" s="2517"/>
      <c r="L13" s="2518"/>
      <c r="M13" s="2519"/>
      <c r="N13" s="2519"/>
      <c r="O13" s="2520"/>
      <c r="P13" s="467"/>
      <c r="Q13" s="468"/>
      <c r="R13" s="468"/>
      <c r="S13" s="468"/>
      <c r="T13" s="468"/>
      <c r="U13" s="468"/>
      <c r="V13" s="469"/>
      <c r="W13" s="467"/>
      <c r="X13" s="468"/>
      <c r="Y13" s="468"/>
      <c r="Z13" s="468"/>
      <c r="AA13" s="468"/>
      <c r="AB13" s="468"/>
      <c r="AC13" s="469"/>
      <c r="AD13" s="467"/>
      <c r="AE13" s="468"/>
      <c r="AF13" s="468"/>
      <c r="AG13" s="468"/>
      <c r="AH13" s="468"/>
      <c r="AI13" s="468"/>
      <c r="AJ13" s="469"/>
      <c r="AK13" s="467"/>
      <c r="AL13" s="468"/>
      <c r="AM13" s="468"/>
      <c r="AN13" s="468"/>
      <c r="AO13" s="468"/>
      <c r="AP13" s="468"/>
      <c r="AQ13" s="469"/>
      <c r="AR13" s="467"/>
      <c r="AS13" s="468"/>
      <c r="AT13" s="469"/>
      <c r="AU13" s="2521">
        <f>IF($AZ$3="４週",SUM(P13:AQ13),IF($AZ$3="暦月",SUM(P13:AT13),""))</f>
        <v>0</v>
      </c>
      <c r="AV13" s="2522"/>
      <c r="AW13" s="2523">
        <f t="shared" ref="AW13:AW30" si="1">IF($AZ$3="４週",AU13/4,IF($AZ$3="暦月",AU13/($AZ$6/7),""))</f>
        <v>0</v>
      </c>
      <c r="AX13" s="2524"/>
      <c r="AY13" s="2495"/>
      <c r="AZ13" s="2496"/>
      <c r="BA13" s="2496"/>
      <c r="BB13" s="2496"/>
      <c r="BC13" s="2496"/>
      <c r="BD13" s="2497"/>
    </row>
    <row r="14" spans="1:57" ht="39.950000000000003" customHeight="1" x14ac:dyDescent="0.15">
      <c r="A14" s="452"/>
      <c r="B14" s="470">
        <f t="shared" ref="B14:B30" si="2">B13+1</f>
        <v>2</v>
      </c>
      <c r="C14" s="2498"/>
      <c r="D14" s="2499"/>
      <c r="E14" s="2257"/>
      <c r="F14" s="2500"/>
      <c r="G14" s="2441"/>
      <c r="H14" s="2501"/>
      <c r="I14" s="2501"/>
      <c r="J14" s="2501"/>
      <c r="K14" s="2502"/>
      <c r="L14" s="2503"/>
      <c r="M14" s="2504"/>
      <c r="N14" s="2504"/>
      <c r="O14" s="2505"/>
      <c r="P14" s="471"/>
      <c r="Q14" s="472"/>
      <c r="R14" s="472"/>
      <c r="S14" s="472"/>
      <c r="T14" s="472"/>
      <c r="U14" s="472"/>
      <c r="V14" s="473"/>
      <c r="W14" s="471"/>
      <c r="X14" s="472"/>
      <c r="Y14" s="472"/>
      <c r="Z14" s="472"/>
      <c r="AA14" s="472"/>
      <c r="AB14" s="472"/>
      <c r="AC14" s="473"/>
      <c r="AD14" s="471"/>
      <c r="AE14" s="472"/>
      <c r="AF14" s="472"/>
      <c r="AG14" s="472"/>
      <c r="AH14" s="472"/>
      <c r="AI14" s="472"/>
      <c r="AJ14" s="473"/>
      <c r="AK14" s="471"/>
      <c r="AL14" s="472"/>
      <c r="AM14" s="472"/>
      <c r="AN14" s="472"/>
      <c r="AO14" s="472"/>
      <c r="AP14" s="472"/>
      <c r="AQ14" s="473"/>
      <c r="AR14" s="471"/>
      <c r="AS14" s="472"/>
      <c r="AT14" s="473"/>
      <c r="AU14" s="2506">
        <f>IF($AZ$3="４週",SUM(P14:AQ14),IF($AZ$3="暦月",SUM(P14:AT14),""))</f>
        <v>0</v>
      </c>
      <c r="AV14" s="2507"/>
      <c r="AW14" s="2508">
        <f t="shared" si="1"/>
        <v>0</v>
      </c>
      <c r="AX14" s="2509"/>
      <c r="AY14" s="2510"/>
      <c r="AZ14" s="2511"/>
      <c r="BA14" s="2511"/>
      <c r="BB14" s="2511"/>
      <c r="BC14" s="2511"/>
      <c r="BD14" s="2512"/>
    </row>
    <row r="15" spans="1:57" ht="39.950000000000003" customHeight="1" x14ac:dyDescent="0.15">
      <c r="A15" s="452"/>
      <c r="B15" s="470">
        <f t="shared" si="2"/>
        <v>3</v>
      </c>
      <c r="C15" s="2498"/>
      <c r="D15" s="2499"/>
      <c r="E15" s="2257"/>
      <c r="F15" s="2500"/>
      <c r="G15" s="2441"/>
      <c r="H15" s="2501"/>
      <c r="I15" s="2501"/>
      <c r="J15" s="2501"/>
      <c r="K15" s="2502"/>
      <c r="L15" s="2503"/>
      <c r="M15" s="2504"/>
      <c r="N15" s="2504"/>
      <c r="O15" s="2505"/>
      <c r="P15" s="471"/>
      <c r="Q15" s="472"/>
      <c r="R15" s="472"/>
      <c r="S15" s="472"/>
      <c r="T15" s="472"/>
      <c r="U15" s="472"/>
      <c r="V15" s="473"/>
      <c r="W15" s="471"/>
      <c r="X15" s="472"/>
      <c r="Y15" s="472"/>
      <c r="Z15" s="472"/>
      <c r="AA15" s="472"/>
      <c r="AB15" s="472"/>
      <c r="AC15" s="473"/>
      <c r="AD15" s="471"/>
      <c r="AE15" s="472"/>
      <c r="AF15" s="472"/>
      <c r="AG15" s="472"/>
      <c r="AH15" s="472"/>
      <c r="AI15" s="472"/>
      <c r="AJ15" s="473"/>
      <c r="AK15" s="471"/>
      <c r="AL15" s="472"/>
      <c r="AM15" s="472"/>
      <c r="AN15" s="472"/>
      <c r="AO15" s="472"/>
      <c r="AP15" s="472"/>
      <c r="AQ15" s="473"/>
      <c r="AR15" s="471"/>
      <c r="AS15" s="472"/>
      <c r="AT15" s="473"/>
      <c r="AU15" s="2506">
        <f>IF($AZ$3="４週",SUM(P15:AQ15),IF($AZ$3="暦月",SUM(P15:AT15),""))</f>
        <v>0</v>
      </c>
      <c r="AV15" s="2507"/>
      <c r="AW15" s="2508">
        <f t="shared" si="1"/>
        <v>0</v>
      </c>
      <c r="AX15" s="2509"/>
      <c r="AY15" s="2510"/>
      <c r="AZ15" s="2511"/>
      <c r="BA15" s="2511"/>
      <c r="BB15" s="2511"/>
      <c r="BC15" s="2511"/>
      <c r="BD15" s="2512"/>
    </row>
    <row r="16" spans="1:57" ht="39.950000000000003" customHeight="1" x14ac:dyDescent="0.15">
      <c r="A16" s="452"/>
      <c r="B16" s="470">
        <f t="shared" si="2"/>
        <v>4</v>
      </c>
      <c r="C16" s="2498"/>
      <c r="D16" s="2499"/>
      <c r="E16" s="2257"/>
      <c r="F16" s="2500"/>
      <c r="G16" s="2441"/>
      <c r="H16" s="2501"/>
      <c r="I16" s="2501"/>
      <c r="J16" s="2501"/>
      <c r="K16" s="2502"/>
      <c r="L16" s="2503"/>
      <c r="M16" s="2504"/>
      <c r="N16" s="2504"/>
      <c r="O16" s="2505"/>
      <c r="P16" s="471"/>
      <c r="Q16" s="472"/>
      <c r="R16" s="472"/>
      <c r="S16" s="472"/>
      <c r="T16" s="472"/>
      <c r="U16" s="472"/>
      <c r="V16" s="473"/>
      <c r="W16" s="471"/>
      <c r="X16" s="472"/>
      <c r="Y16" s="472"/>
      <c r="Z16" s="472"/>
      <c r="AA16" s="472"/>
      <c r="AB16" s="472"/>
      <c r="AC16" s="473"/>
      <c r="AD16" s="471"/>
      <c r="AE16" s="472"/>
      <c r="AF16" s="472"/>
      <c r="AG16" s="472"/>
      <c r="AH16" s="472"/>
      <c r="AI16" s="472"/>
      <c r="AJ16" s="473"/>
      <c r="AK16" s="471"/>
      <c r="AL16" s="472"/>
      <c r="AM16" s="472"/>
      <c r="AN16" s="472"/>
      <c r="AO16" s="472"/>
      <c r="AP16" s="472"/>
      <c r="AQ16" s="473"/>
      <c r="AR16" s="471"/>
      <c r="AS16" s="472"/>
      <c r="AT16" s="473"/>
      <c r="AU16" s="2506">
        <f>IF($AZ$3="４週",SUM(P16:AQ16),IF($AZ$3="暦月",SUM(P16:AT16),""))</f>
        <v>0</v>
      </c>
      <c r="AV16" s="2507"/>
      <c r="AW16" s="2508">
        <f t="shared" si="1"/>
        <v>0</v>
      </c>
      <c r="AX16" s="2509"/>
      <c r="AY16" s="2510"/>
      <c r="AZ16" s="2511"/>
      <c r="BA16" s="2511"/>
      <c r="BB16" s="2511"/>
      <c r="BC16" s="2511"/>
      <c r="BD16" s="2512"/>
    </row>
    <row r="17" spans="1:56" ht="39.950000000000003" customHeight="1" x14ac:dyDescent="0.15">
      <c r="A17" s="452"/>
      <c r="B17" s="470">
        <f t="shared" si="2"/>
        <v>5</v>
      </c>
      <c r="C17" s="2498"/>
      <c r="D17" s="2499"/>
      <c r="E17" s="2257"/>
      <c r="F17" s="2500"/>
      <c r="G17" s="2441"/>
      <c r="H17" s="2501"/>
      <c r="I17" s="2501"/>
      <c r="J17" s="2501"/>
      <c r="K17" s="2502"/>
      <c r="L17" s="2503"/>
      <c r="M17" s="2504"/>
      <c r="N17" s="2504"/>
      <c r="O17" s="2505"/>
      <c r="P17" s="471"/>
      <c r="Q17" s="472"/>
      <c r="R17" s="472"/>
      <c r="S17" s="472"/>
      <c r="T17" s="472"/>
      <c r="U17" s="472"/>
      <c r="V17" s="473"/>
      <c r="W17" s="471"/>
      <c r="X17" s="472"/>
      <c r="Y17" s="472"/>
      <c r="Z17" s="472"/>
      <c r="AA17" s="472"/>
      <c r="AB17" s="472"/>
      <c r="AC17" s="473"/>
      <c r="AD17" s="471"/>
      <c r="AE17" s="472"/>
      <c r="AF17" s="472"/>
      <c r="AG17" s="472"/>
      <c r="AH17" s="472"/>
      <c r="AI17" s="472"/>
      <c r="AJ17" s="473"/>
      <c r="AK17" s="471"/>
      <c r="AL17" s="472"/>
      <c r="AM17" s="472"/>
      <c r="AN17" s="472"/>
      <c r="AO17" s="472"/>
      <c r="AP17" s="472"/>
      <c r="AQ17" s="473"/>
      <c r="AR17" s="471"/>
      <c r="AS17" s="472"/>
      <c r="AT17" s="473"/>
      <c r="AU17" s="2506">
        <f t="shared" ref="AU17:AU30" si="3">IF($AZ$3="４週",SUM(P17:AQ17),IF($AZ$3="暦月",SUM(P17:AT17),""))</f>
        <v>0</v>
      </c>
      <c r="AV17" s="2507"/>
      <c r="AW17" s="2508">
        <f t="shared" si="1"/>
        <v>0</v>
      </c>
      <c r="AX17" s="2509"/>
      <c r="AY17" s="2510"/>
      <c r="AZ17" s="2511"/>
      <c r="BA17" s="2511"/>
      <c r="BB17" s="2511"/>
      <c r="BC17" s="2511"/>
      <c r="BD17" s="2512"/>
    </row>
    <row r="18" spans="1:56" ht="39.950000000000003" customHeight="1" x14ac:dyDescent="0.15">
      <c r="A18" s="452"/>
      <c r="B18" s="470">
        <f t="shared" si="2"/>
        <v>6</v>
      </c>
      <c r="C18" s="2498"/>
      <c r="D18" s="2499"/>
      <c r="E18" s="2257"/>
      <c r="F18" s="2500"/>
      <c r="G18" s="2441"/>
      <c r="H18" s="2501"/>
      <c r="I18" s="2501"/>
      <c r="J18" s="2501"/>
      <c r="K18" s="2502"/>
      <c r="L18" s="2503"/>
      <c r="M18" s="2504"/>
      <c r="N18" s="2504"/>
      <c r="O18" s="2505"/>
      <c r="P18" s="471"/>
      <c r="Q18" s="472"/>
      <c r="R18" s="472"/>
      <c r="S18" s="472"/>
      <c r="T18" s="472"/>
      <c r="U18" s="472"/>
      <c r="V18" s="473"/>
      <c r="W18" s="471"/>
      <c r="X18" s="472"/>
      <c r="Y18" s="472"/>
      <c r="Z18" s="472"/>
      <c r="AA18" s="472"/>
      <c r="AB18" s="472"/>
      <c r="AC18" s="473"/>
      <c r="AD18" s="471"/>
      <c r="AE18" s="472"/>
      <c r="AF18" s="472"/>
      <c r="AG18" s="472"/>
      <c r="AH18" s="472"/>
      <c r="AI18" s="472"/>
      <c r="AJ18" s="473"/>
      <c r="AK18" s="471"/>
      <c r="AL18" s="472"/>
      <c r="AM18" s="472"/>
      <c r="AN18" s="472"/>
      <c r="AO18" s="472"/>
      <c r="AP18" s="472"/>
      <c r="AQ18" s="473"/>
      <c r="AR18" s="471"/>
      <c r="AS18" s="472"/>
      <c r="AT18" s="473"/>
      <c r="AU18" s="2506">
        <f t="shared" si="3"/>
        <v>0</v>
      </c>
      <c r="AV18" s="2507"/>
      <c r="AW18" s="2508">
        <f t="shared" si="1"/>
        <v>0</v>
      </c>
      <c r="AX18" s="2509"/>
      <c r="AY18" s="2510"/>
      <c r="AZ18" s="2511"/>
      <c r="BA18" s="2511"/>
      <c r="BB18" s="2511"/>
      <c r="BC18" s="2511"/>
      <c r="BD18" s="2512"/>
    </row>
    <row r="19" spans="1:56" ht="39.950000000000003" customHeight="1" x14ac:dyDescent="0.15">
      <c r="A19" s="452"/>
      <c r="B19" s="470">
        <f t="shared" si="2"/>
        <v>7</v>
      </c>
      <c r="C19" s="2498"/>
      <c r="D19" s="2499"/>
      <c r="E19" s="2257"/>
      <c r="F19" s="2500"/>
      <c r="G19" s="2441"/>
      <c r="H19" s="2501"/>
      <c r="I19" s="2501"/>
      <c r="J19" s="2501"/>
      <c r="K19" s="2502"/>
      <c r="L19" s="2503"/>
      <c r="M19" s="2504"/>
      <c r="N19" s="2504"/>
      <c r="O19" s="2505"/>
      <c r="P19" s="471"/>
      <c r="Q19" s="472"/>
      <c r="R19" s="472"/>
      <c r="S19" s="472"/>
      <c r="T19" s="472"/>
      <c r="U19" s="472"/>
      <c r="V19" s="473"/>
      <c r="W19" s="471"/>
      <c r="X19" s="472"/>
      <c r="Y19" s="472"/>
      <c r="Z19" s="472"/>
      <c r="AA19" s="472"/>
      <c r="AB19" s="472"/>
      <c r="AC19" s="473"/>
      <c r="AD19" s="471"/>
      <c r="AE19" s="472"/>
      <c r="AF19" s="472"/>
      <c r="AG19" s="472"/>
      <c r="AH19" s="472"/>
      <c r="AI19" s="472"/>
      <c r="AJ19" s="473"/>
      <c r="AK19" s="471"/>
      <c r="AL19" s="472"/>
      <c r="AM19" s="472"/>
      <c r="AN19" s="472"/>
      <c r="AO19" s="472"/>
      <c r="AP19" s="472"/>
      <c r="AQ19" s="473"/>
      <c r="AR19" s="471"/>
      <c r="AS19" s="472"/>
      <c r="AT19" s="473"/>
      <c r="AU19" s="2506">
        <f>IF($AZ$3="４週",SUM(P19:AQ19),IF($AZ$3="暦月",SUM(P19:AT19),""))</f>
        <v>0</v>
      </c>
      <c r="AV19" s="2507"/>
      <c r="AW19" s="2508">
        <f t="shared" si="1"/>
        <v>0</v>
      </c>
      <c r="AX19" s="2509"/>
      <c r="AY19" s="2510"/>
      <c r="AZ19" s="2511"/>
      <c r="BA19" s="2511"/>
      <c r="BB19" s="2511"/>
      <c r="BC19" s="2511"/>
      <c r="BD19" s="2512"/>
    </row>
    <row r="20" spans="1:56" ht="39.950000000000003" customHeight="1" x14ac:dyDescent="0.15">
      <c r="A20" s="452"/>
      <c r="B20" s="470">
        <f t="shared" si="2"/>
        <v>8</v>
      </c>
      <c r="C20" s="2498"/>
      <c r="D20" s="2499"/>
      <c r="E20" s="2257"/>
      <c r="F20" s="2500"/>
      <c r="G20" s="2441"/>
      <c r="H20" s="2501"/>
      <c r="I20" s="2501"/>
      <c r="J20" s="2501"/>
      <c r="K20" s="2502"/>
      <c r="L20" s="2503"/>
      <c r="M20" s="2504"/>
      <c r="N20" s="2504"/>
      <c r="O20" s="2505"/>
      <c r="P20" s="471"/>
      <c r="Q20" s="472"/>
      <c r="R20" s="472"/>
      <c r="S20" s="472"/>
      <c r="T20" s="472"/>
      <c r="U20" s="472"/>
      <c r="V20" s="473"/>
      <c r="W20" s="471"/>
      <c r="X20" s="472"/>
      <c r="Y20" s="472"/>
      <c r="Z20" s="472"/>
      <c r="AA20" s="472"/>
      <c r="AB20" s="472"/>
      <c r="AC20" s="473"/>
      <c r="AD20" s="471"/>
      <c r="AE20" s="472"/>
      <c r="AF20" s="472"/>
      <c r="AG20" s="472"/>
      <c r="AH20" s="472"/>
      <c r="AI20" s="472"/>
      <c r="AJ20" s="473"/>
      <c r="AK20" s="471"/>
      <c r="AL20" s="472"/>
      <c r="AM20" s="472"/>
      <c r="AN20" s="472"/>
      <c r="AO20" s="472"/>
      <c r="AP20" s="472"/>
      <c r="AQ20" s="473"/>
      <c r="AR20" s="471"/>
      <c r="AS20" s="472"/>
      <c r="AT20" s="473"/>
      <c r="AU20" s="2506">
        <f t="shared" si="3"/>
        <v>0</v>
      </c>
      <c r="AV20" s="2507"/>
      <c r="AW20" s="2508">
        <f t="shared" si="1"/>
        <v>0</v>
      </c>
      <c r="AX20" s="2509"/>
      <c r="AY20" s="2510"/>
      <c r="AZ20" s="2511"/>
      <c r="BA20" s="2511"/>
      <c r="BB20" s="2511"/>
      <c r="BC20" s="2511"/>
      <c r="BD20" s="2512"/>
    </row>
    <row r="21" spans="1:56" ht="39.950000000000003" customHeight="1" x14ac:dyDescent="0.15">
      <c r="A21" s="452"/>
      <c r="B21" s="470">
        <f t="shared" si="2"/>
        <v>9</v>
      </c>
      <c r="C21" s="2498"/>
      <c r="D21" s="2499"/>
      <c r="E21" s="2257"/>
      <c r="F21" s="2500"/>
      <c r="G21" s="2441"/>
      <c r="H21" s="2501"/>
      <c r="I21" s="2501"/>
      <c r="J21" s="2501"/>
      <c r="K21" s="2502"/>
      <c r="L21" s="2503"/>
      <c r="M21" s="2504"/>
      <c r="N21" s="2504"/>
      <c r="O21" s="2505"/>
      <c r="P21" s="471"/>
      <c r="Q21" s="472"/>
      <c r="R21" s="472"/>
      <c r="S21" s="472"/>
      <c r="T21" s="472"/>
      <c r="U21" s="472"/>
      <c r="V21" s="473"/>
      <c r="W21" s="471"/>
      <c r="X21" s="472"/>
      <c r="Y21" s="472"/>
      <c r="Z21" s="472"/>
      <c r="AA21" s="472"/>
      <c r="AB21" s="472"/>
      <c r="AC21" s="473"/>
      <c r="AD21" s="471"/>
      <c r="AE21" s="472"/>
      <c r="AF21" s="472"/>
      <c r="AG21" s="472"/>
      <c r="AH21" s="472"/>
      <c r="AI21" s="472"/>
      <c r="AJ21" s="473"/>
      <c r="AK21" s="471"/>
      <c r="AL21" s="472"/>
      <c r="AM21" s="472"/>
      <c r="AN21" s="472"/>
      <c r="AO21" s="472"/>
      <c r="AP21" s="472"/>
      <c r="AQ21" s="473"/>
      <c r="AR21" s="471"/>
      <c r="AS21" s="472"/>
      <c r="AT21" s="473"/>
      <c r="AU21" s="2506">
        <f t="shared" si="3"/>
        <v>0</v>
      </c>
      <c r="AV21" s="2507"/>
      <c r="AW21" s="2508">
        <f t="shared" si="1"/>
        <v>0</v>
      </c>
      <c r="AX21" s="2509"/>
      <c r="AY21" s="2510"/>
      <c r="AZ21" s="2511"/>
      <c r="BA21" s="2511"/>
      <c r="BB21" s="2511"/>
      <c r="BC21" s="2511"/>
      <c r="BD21" s="2512"/>
    </row>
    <row r="22" spans="1:56" ht="39.950000000000003" customHeight="1" x14ac:dyDescent="0.15">
      <c r="A22" s="452"/>
      <c r="B22" s="470">
        <f t="shared" si="2"/>
        <v>10</v>
      </c>
      <c r="C22" s="2498"/>
      <c r="D22" s="2499"/>
      <c r="E22" s="2257"/>
      <c r="F22" s="2500"/>
      <c r="G22" s="2441"/>
      <c r="H22" s="2501"/>
      <c r="I22" s="2501"/>
      <c r="J22" s="2501"/>
      <c r="K22" s="2502"/>
      <c r="L22" s="2503"/>
      <c r="M22" s="2504"/>
      <c r="N22" s="2504"/>
      <c r="O22" s="2505"/>
      <c r="P22" s="471"/>
      <c r="Q22" s="472"/>
      <c r="R22" s="472"/>
      <c r="S22" s="472"/>
      <c r="T22" s="472"/>
      <c r="U22" s="472"/>
      <c r="V22" s="473"/>
      <c r="W22" s="471"/>
      <c r="X22" s="472"/>
      <c r="Y22" s="472"/>
      <c r="Z22" s="472"/>
      <c r="AA22" s="472"/>
      <c r="AB22" s="472"/>
      <c r="AC22" s="473"/>
      <c r="AD22" s="471"/>
      <c r="AE22" s="472"/>
      <c r="AF22" s="472"/>
      <c r="AG22" s="472"/>
      <c r="AH22" s="472"/>
      <c r="AI22" s="472"/>
      <c r="AJ22" s="473"/>
      <c r="AK22" s="471"/>
      <c r="AL22" s="472"/>
      <c r="AM22" s="472"/>
      <c r="AN22" s="472"/>
      <c r="AO22" s="472"/>
      <c r="AP22" s="472"/>
      <c r="AQ22" s="473"/>
      <c r="AR22" s="471"/>
      <c r="AS22" s="472"/>
      <c r="AT22" s="473"/>
      <c r="AU22" s="2506">
        <f t="shared" si="3"/>
        <v>0</v>
      </c>
      <c r="AV22" s="2507"/>
      <c r="AW22" s="2508">
        <f t="shared" si="1"/>
        <v>0</v>
      </c>
      <c r="AX22" s="2509"/>
      <c r="AY22" s="2510"/>
      <c r="AZ22" s="2511"/>
      <c r="BA22" s="2511"/>
      <c r="BB22" s="2511"/>
      <c r="BC22" s="2511"/>
      <c r="BD22" s="2512"/>
    </row>
    <row r="23" spans="1:56" ht="39.950000000000003" customHeight="1" x14ac:dyDescent="0.15">
      <c r="A23" s="452"/>
      <c r="B23" s="470">
        <f t="shared" si="2"/>
        <v>11</v>
      </c>
      <c r="C23" s="2498"/>
      <c r="D23" s="2499"/>
      <c r="E23" s="2257"/>
      <c r="F23" s="2500"/>
      <c r="G23" s="2441"/>
      <c r="H23" s="2501"/>
      <c r="I23" s="2501"/>
      <c r="J23" s="2501"/>
      <c r="K23" s="2502"/>
      <c r="L23" s="2503"/>
      <c r="M23" s="2504"/>
      <c r="N23" s="2504"/>
      <c r="O23" s="2505"/>
      <c r="P23" s="471"/>
      <c r="Q23" s="472"/>
      <c r="R23" s="472"/>
      <c r="S23" s="472"/>
      <c r="T23" s="472"/>
      <c r="U23" s="472"/>
      <c r="V23" s="473"/>
      <c r="W23" s="471"/>
      <c r="X23" s="472"/>
      <c r="Y23" s="472"/>
      <c r="Z23" s="472"/>
      <c r="AA23" s="472"/>
      <c r="AB23" s="472"/>
      <c r="AC23" s="473"/>
      <c r="AD23" s="471"/>
      <c r="AE23" s="472"/>
      <c r="AF23" s="472"/>
      <c r="AG23" s="472"/>
      <c r="AH23" s="472"/>
      <c r="AI23" s="472"/>
      <c r="AJ23" s="473"/>
      <c r="AK23" s="471"/>
      <c r="AL23" s="472"/>
      <c r="AM23" s="472"/>
      <c r="AN23" s="472"/>
      <c r="AO23" s="472"/>
      <c r="AP23" s="472"/>
      <c r="AQ23" s="473"/>
      <c r="AR23" s="471"/>
      <c r="AS23" s="472"/>
      <c r="AT23" s="473"/>
      <c r="AU23" s="2506">
        <f t="shared" si="3"/>
        <v>0</v>
      </c>
      <c r="AV23" s="2507"/>
      <c r="AW23" s="2508">
        <f t="shared" si="1"/>
        <v>0</v>
      </c>
      <c r="AX23" s="2509"/>
      <c r="AY23" s="2510"/>
      <c r="AZ23" s="2511"/>
      <c r="BA23" s="2511"/>
      <c r="BB23" s="2511"/>
      <c r="BC23" s="2511"/>
      <c r="BD23" s="2512"/>
    </row>
    <row r="24" spans="1:56" ht="39.950000000000003" customHeight="1" x14ac:dyDescent="0.15">
      <c r="A24" s="452"/>
      <c r="B24" s="470">
        <f t="shared" si="2"/>
        <v>12</v>
      </c>
      <c r="C24" s="2498"/>
      <c r="D24" s="2499"/>
      <c r="E24" s="2257"/>
      <c r="F24" s="2500"/>
      <c r="G24" s="2441"/>
      <c r="H24" s="2501"/>
      <c r="I24" s="2501"/>
      <c r="J24" s="2501"/>
      <c r="K24" s="2502"/>
      <c r="L24" s="2503"/>
      <c r="M24" s="2504"/>
      <c r="N24" s="2504"/>
      <c r="O24" s="2505"/>
      <c r="P24" s="471"/>
      <c r="Q24" s="472"/>
      <c r="R24" s="472"/>
      <c r="S24" s="472"/>
      <c r="T24" s="472"/>
      <c r="U24" s="472"/>
      <c r="V24" s="473"/>
      <c r="W24" s="471"/>
      <c r="X24" s="472"/>
      <c r="Y24" s="472"/>
      <c r="Z24" s="472"/>
      <c r="AA24" s="472"/>
      <c r="AB24" s="472"/>
      <c r="AC24" s="473"/>
      <c r="AD24" s="471"/>
      <c r="AE24" s="472"/>
      <c r="AF24" s="472"/>
      <c r="AG24" s="472"/>
      <c r="AH24" s="472"/>
      <c r="AI24" s="472"/>
      <c r="AJ24" s="473"/>
      <c r="AK24" s="471"/>
      <c r="AL24" s="472"/>
      <c r="AM24" s="472"/>
      <c r="AN24" s="472"/>
      <c r="AO24" s="472"/>
      <c r="AP24" s="472"/>
      <c r="AQ24" s="473"/>
      <c r="AR24" s="471"/>
      <c r="AS24" s="472"/>
      <c r="AT24" s="473"/>
      <c r="AU24" s="2506">
        <f t="shared" si="3"/>
        <v>0</v>
      </c>
      <c r="AV24" s="2507"/>
      <c r="AW24" s="2508">
        <f t="shared" si="1"/>
        <v>0</v>
      </c>
      <c r="AX24" s="2509"/>
      <c r="AY24" s="2510"/>
      <c r="AZ24" s="2511"/>
      <c r="BA24" s="2511"/>
      <c r="BB24" s="2511"/>
      <c r="BC24" s="2511"/>
      <c r="BD24" s="2512"/>
    </row>
    <row r="25" spans="1:56" ht="39.950000000000003" customHeight="1" x14ac:dyDescent="0.15">
      <c r="A25" s="452"/>
      <c r="B25" s="470">
        <f t="shared" si="2"/>
        <v>13</v>
      </c>
      <c r="C25" s="2498"/>
      <c r="D25" s="2499"/>
      <c r="E25" s="2257"/>
      <c r="F25" s="2500"/>
      <c r="G25" s="2441"/>
      <c r="H25" s="2501"/>
      <c r="I25" s="2501"/>
      <c r="J25" s="2501"/>
      <c r="K25" s="2502"/>
      <c r="L25" s="2503"/>
      <c r="M25" s="2504"/>
      <c r="N25" s="2504"/>
      <c r="O25" s="2505"/>
      <c r="P25" s="471"/>
      <c r="Q25" s="472"/>
      <c r="R25" s="472"/>
      <c r="S25" s="472"/>
      <c r="T25" s="472"/>
      <c r="U25" s="472"/>
      <c r="V25" s="473"/>
      <c r="W25" s="471"/>
      <c r="X25" s="472"/>
      <c r="Y25" s="472"/>
      <c r="Z25" s="472"/>
      <c r="AA25" s="472"/>
      <c r="AB25" s="472"/>
      <c r="AC25" s="473"/>
      <c r="AD25" s="471"/>
      <c r="AE25" s="472"/>
      <c r="AF25" s="472"/>
      <c r="AG25" s="472"/>
      <c r="AH25" s="472"/>
      <c r="AI25" s="472"/>
      <c r="AJ25" s="473"/>
      <c r="AK25" s="471"/>
      <c r="AL25" s="472"/>
      <c r="AM25" s="472"/>
      <c r="AN25" s="472"/>
      <c r="AO25" s="472"/>
      <c r="AP25" s="472"/>
      <c r="AQ25" s="473"/>
      <c r="AR25" s="471"/>
      <c r="AS25" s="472"/>
      <c r="AT25" s="473"/>
      <c r="AU25" s="2506">
        <f t="shared" si="3"/>
        <v>0</v>
      </c>
      <c r="AV25" s="2507"/>
      <c r="AW25" s="2508">
        <f t="shared" si="1"/>
        <v>0</v>
      </c>
      <c r="AX25" s="2509"/>
      <c r="AY25" s="2510"/>
      <c r="AZ25" s="2511"/>
      <c r="BA25" s="2511"/>
      <c r="BB25" s="2511"/>
      <c r="BC25" s="2511"/>
      <c r="BD25" s="2512"/>
    </row>
    <row r="26" spans="1:56" ht="39.950000000000003" customHeight="1" x14ac:dyDescent="0.15">
      <c r="A26" s="452"/>
      <c r="B26" s="470">
        <f t="shared" si="2"/>
        <v>14</v>
      </c>
      <c r="C26" s="2498"/>
      <c r="D26" s="2499"/>
      <c r="E26" s="2257"/>
      <c r="F26" s="2500"/>
      <c r="G26" s="2441"/>
      <c r="H26" s="2501"/>
      <c r="I26" s="2501"/>
      <c r="J26" s="2501"/>
      <c r="K26" s="2502"/>
      <c r="L26" s="2503"/>
      <c r="M26" s="2504"/>
      <c r="N26" s="2504"/>
      <c r="O26" s="2505"/>
      <c r="P26" s="471"/>
      <c r="Q26" s="472"/>
      <c r="R26" s="472"/>
      <c r="S26" s="472"/>
      <c r="T26" s="472"/>
      <c r="U26" s="472"/>
      <c r="V26" s="473"/>
      <c r="W26" s="471"/>
      <c r="X26" s="472"/>
      <c r="Y26" s="472"/>
      <c r="Z26" s="472"/>
      <c r="AA26" s="472"/>
      <c r="AB26" s="472"/>
      <c r="AC26" s="473"/>
      <c r="AD26" s="471"/>
      <c r="AE26" s="472"/>
      <c r="AF26" s="472"/>
      <c r="AG26" s="472"/>
      <c r="AH26" s="472"/>
      <c r="AI26" s="472"/>
      <c r="AJ26" s="473"/>
      <c r="AK26" s="471"/>
      <c r="AL26" s="472"/>
      <c r="AM26" s="472"/>
      <c r="AN26" s="472"/>
      <c r="AO26" s="472"/>
      <c r="AP26" s="472"/>
      <c r="AQ26" s="473"/>
      <c r="AR26" s="471"/>
      <c r="AS26" s="472"/>
      <c r="AT26" s="473"/>
      <c r="AU26" s="2506">
        <f t="shared" si="3"/>
        <v>0</v>
      </c>
      <c r="AV26" s="2507"/>
      <c r="AW26" s="2508">
        <f t="shared" si="1"/>
        <v>0</v>
      </c>
      <c r="AX26" s="2509"/>
      <c r="AY26" s="2510"/>
      <c r="AZ26" s="2511"/>
      <c r="BA26" s="2511"/>
      <c r="BB26" s="2511"/>
      <c r="BC26" s="2511"/>
      <c r="BD26" s="2512"/>
    </row>
    <row r="27" spans="1:56" ht="39.950000000000003" customHeight="1" x14ac:dyDescent="0.15">
      <c r="A27" s="452"/>
      <c r="B27" s="470">
        <f t="shared" si="2"/>
        <v>15</v>
      </c>
      <c r="C27" s="2498"/>
      <c r="D27" s="2499"/>
      <c r="E27" s="2257"/>
      <c r="F27" s="2500"/>
      <c r="G27" s="2441"/>
      <c r="H27" s="2501"/>
      <c r="I27" s="2501"/>
      <c r="J27" s="2501"/>
      <c r="K27" s="2502"/>
      <c r="L27" s="2503"/>
      <c r="M27" s="2504"/>
      <c r="N27" s="2504"/>
      <c r="O27" s="2505"/>
      <c r="P27" s="471"/>
      <c r="Q27" s="472"/>
      <c r="R27" s="472"/>
      <c r="S27" s="472"/>
      <c r="T27" s="472"/>
      <c r="U27" s="472"/>
      <c r="V27" s="473"/>
      <c r="W27" s="471"/>
      <c r="X27" s="472"/>
      <c r="Y27" s="472"/>
      <c r="Z27" s="472"/>
      <c r="AA27" s="472"/>
      <c r="AB27" s="472"/>
      <c r="AC27" s="473"/>
      <c r="AD27" s="471"/>
      <c r="AE27" s="472"/>
      <c r="AF27" s="472"/>
      <c r="AG27" s="472"/>
      <c r="AH27" s="472"/>
      <c r="AI27" s="472"/>
      <c r="AJ27" s="473"/>
      <c r="AK27" s="471"/>
      <c r="AL27" s="472"/>
      <c r="AM27" s="472"/>
      <c r="AN27" s="472"/>
      <c r="AO27" s="472"/>
      <c r="AP27" s="472"/>
      <c r="AQ27" s="473"/>
      <c r="AR27" s="471"/>
      <c r="AS27" s="472"/>
      <c r="AT27" s="473"/>
      <c r="AU27" s="2506">
        <f t="shared" si="3"/>
        <v>0</v>
      </c>
      <c r="AV27" s="2507"/>
      <c r="AW27" s="2508">
        <f t="shared" si="1"/>
        <v>0</v>
      </c>
      <c r="AX27" s="2509"/>
      <c r="AY27" s="2510"/>
      <c r="AZ27" s="2511"/>
      <c r="BA27" s="2511"/>
      <c r="BB27" s="2511"/>
      <c r="BC27" s="2511"/>
      <c r="BD27" s="2512"/>
    </row>
    <row r="28" spans="1:56" ht="39.950000000000003" customHeight="1" x14ac:dyDescent="0.15">
      <c r="A28" s="452"/>
      <c r="B28" s="470">
        <f t="shared" si="2"/>
        <v>16</v>
      </c>
      <c r="C28" s="2498"/>
      <c r="D28" s="2499"/>
      <c r="E28" s="2257"/>
      <c r="F28" s="2500"/>
      <c r="G28" s="2441"/>
      <c r="H28" s="2501"/>
      <c r="I28" s="2501"/>
      <c r="J28" s="2501"/>
      <c r="K28" s="2502"/>
      <c r="L28" s="2503"/>
      <c r="M28" s="2504"/>
      <c r="N28" s="2504"/>
      <c r="O28" s="2505"/>
      <c r="P28" s="471"/>
      <c r="Q28" s="472"/>
      <c r="R28" s="472"/>
      <c r="S28" s="472"/>
      <c r="T28" s="472"/>
      <c r="U28" s="472"/>
      <c r="V28" s="473"/>
      <c r="W28" s="471"/>
      <c r="X28" s="472"/>
      <c r="Y28" s="472"/>
      <c r="Z28" s="472"/>
      <c r="AA28" s="472"/>
      <c r="AB28" s="472"/>
      <c r="AC28" s="473"/>
      <c r="AD28" s="471"/>
      <c r="AE28" s="472"/>
      <c r="AF28" s="472"/>
      <c r="AG28" s="472"/>
      <c r="AH28" s="472"/>
      <c r="AI28" s="472"/>
      <c r="AJ28" s="473"/>
      <c r="AK28" s="471"/>
      <c r="AL28" s="472"/>
      <c r="AM28" s="472"/>
      <c r="AN28" s="472"/>
      <c r="AO28" s="472"/>
      <c r="AP28" s="472"/>
      <c r="AQ28" s="473"/>
      <c r="AR28" s="471"/>
      <c r="AS28" s="472"/>
      <c r="AT28" s="473"/>
      <c r="AU28" s="2506">
        <f t="shared" si="3"/>
        <v>0</v>
      </c>
      <c r="AV28" s="2507"/>
      <c r="AW28" s="2508">
        <f t="shared" si="1"/>
        <v>0</v>
      </c>
      <c r="AX28" s="2509"/>
      <c r="AY28" s="2510"/>
      <c r="AZ28" s="2511"/>
      <c r="BA28" s="2511"/>
      <c r="BB28" s="2511"/>
      <c r="BC28" s="2511"/>
      <c r="BD28" s="2512"/>
    </row>
    <row r="29" spans="1:56" ht="39.950000000000003" customHeight="1" x14ac:dyDescent="0.15">
      <c r="A29" s="452"/>
      <c r="B29" s="470">
        <f t="shared" si="2"/>
        <v>17</v>
      </c>
      <c r="C29" s="2498"/>
      <c r="D29" s="2499"/>
      <c r="E29" s="2257"/>
      <c r="F29" s="2500"/>
      <c r="G29" s="2441"/>
      <c r="H29" s="2501"/>
      <c r="I29" s="2501"/>
      <c r="J29" s="2501"/>
      <c r="K29" s="2502"/>
      <c r="L29" s="2503"/>
      <c r="M29" s="2504"/>
      <c r="N29" s="2504"/>
      <c r="O29" s="2505"/>
      <c r="P29" s="471"/>
      <c r="Q29" s="472"/>
      <c r="R29" s="472"/>
      <c r="S29" s="472"/>
      <c r="T29" s="472"/>
      <c r="U29" s="472"/>
      <c r="V29" s="473"/>
      <c r="W29" s="471"/>
      <c r="X29" s="472"/>
      <c r="Y29" s="472"/>
      <c r="Z29" s="472"/>
      <c r="AA29" s="472"/>
      <c r="AB29" s="472"/>
      <c r="AC29" s="473"/>
      <c r="AD29" s="471"/>
      <c r="AE29" s="472"/>
      <c r="AF29" s="472"/>
      <c r="AG29" s="472"/>
      <c r="AH29" s="472"/>
      <c r="AI29" s="472"/>
      <c r="AJ29" s="473"/>
      <c r="AK29" s="471"/>
      <c r="AL29" s="472"/>
      <c r="AM29" s="472"/>
      <c r="AN29" s="472"/>
      <c r="AO29" s="472"/>
      <c r="AP29" s="472"/>
      <c r="AQ29" s="473"/>
      <c r="AR29" s="471"/>
      <c r="AS29" s="472"/>
      <c r="AT29" s="473"/>
      <c r="AU29" s="2506">
        <f t="shared" si="3"/>
        <v>0</v>
      </c>
      <c r="AV29" s="2507"/>
      <c r="AW29" s="2508">
        <f t="shared" si="1"/>
        <v>0</v>
      </c>
      <c r="AX29" s="2509"/>
      <c r="AY29" s="2510"/>
      <c r="AZ29" s="2511"/>
      <c r="BA29" s="2511"/>
      <c r="BB29" s="2511"/>
      <c r="BC29" s="2511"/>
      <c r="BD29" s="2512"/>
    </row>
    <row r="30" spans="1:56" ht="39.950000000000003" customHeight="1" thickBot="1" x14ac:dyDescent="0.2">
      <c r="A30" s="452"/>
      <c r="B30" s="726">
        <f t="shared" si="2"/>
        <v>18</v>
      </c>
      <c r="C30" s="2525"/>
      <c r="D30" s="2526"/>
      <c r="E30" s="2527"/>
      <c r="F30" s="2528"/>
      <c r="G30" s="2529"/>
      <c r="H30" s="2530"/>
      <c r="I30" s="2530"/>
      <c r="J30" s="2530"/>
      <c r="K30" s="2531"/>
      <c r="L30" s="2532"/>
      <c r="M30" s="2533"/>
      <c r="N30" s="2533"/>
      <c r="O30" s="2534"/>
      <c r="P30" s="727"/>
      <c r="Q30" s="728"/>
      <c r="R30" s="728"/>
      <c r="S30" s="728"/>
      <c r="T30" s="728"/>
      <c r="U30" s="728"/>
      <c r="V30" s="729"/>
      <c r="W30" s="727"/>
      <c r="X30" s="728"/>
      <c r="Y30" s="728"/>
      <c r="Z30" s="728"/>
      <c r="AA30" s="728"/>
      <c r="AB30" s="728"/>
      <c r="AC30" s="729"/>
      <c r="AD30" s="727"/>
      <c r="AE30" s="728"/>
      <c r="AF30" s="728"/>
      <c r="AG30" s="728"/>
      <c r="AH30" s="728"/>
      <c r="AI30" s="728"/>
      <c r="AJ30" s="729"/>
      <c r="AK30" s="727"/>
      <c r="AL30" s="728"/>
      <c r="AM30" s="728"/>
      <c r="AN30" s="728"/>
      <c r="AO30" s="728"/>
      <c r="AP30" s="728"/>
      <c r="AQ30" s="729"/>
      <c r="AR30" s="727"/>
      <c r="AS30" s="728"/>
      <c r="AT30" s="729"/>
      <c r="AU30" s="2535">
        <f t="shared" si="3"/>
        <v>0</v>
      </c>
      <c r="AV30" s="2536"/>
      <c r="AW30" s="2537">
        <f t="shared" si="1"/>
        <v>0</v>
      </c>
      <c r="AX30" s="2538"/>
      <c r="AY30" s="2539"/>
      <c r="AZ30" s="2540"/>
      <c r="BA30" s="2540"/>
      <c r="BB30" s="2540"/>
      <c r="BC30" s="2540"/>
      <c r="BD30" s="2541"/>
    </row>
    <row r="31" spans="1:56" ht="20.25" customHeight="1" x14ac:dyDescent="0.15">
      <c r="A31" s="452"/>
      <c r="B31" s="452"/>
      <c r="C31" s="943"/>
      <c r="D31" s="944"/>
      <c r="E31" s="945"/>
      <c r="F31" s="454"/>
      <c r="G31" s="454"/>
      <c r="H31" s="454"/>
      <c r="I31" s="454"/>
      <c r="J31" s="454"/>
      <c r="K31" s="454"/>
      <c r="L31" s="454"/>
      <c r="M31" s="454"/>
      <c r="N31" s="454"/>
      <c r="O31" s="454"/>
      <c r="P31" s="454"/>
      <c r="Q31" s="454"/>
      <c r="R31" s="454"/>
      <c r="S31" s="454"/>
      <c r="T31" s="454"/>
      <c r="U31" s="454"/>
      <c r="V31" s="454"/>
      <c r="W31" s="454"/>
      <c r="X31" s="454"/>
      <c r="Y31" s="454"/>
      <c r="Z31" s="454"/>
      <c r="AA31" s="454"/>
      <c r="AB31" s="454"/>
      <c r="AC31" s="946"/>
      <c r="AD31" s="454"/>
      <c r="AE31" s="454"/>
      <c r="AF31" s="454"/>
      <c r="AG31" s="454"/>
      <c r="AH31" s="454"/>
      <c r="AI31" s="454"/>
      <c r="AJ31" s="454"/>
      <c r="AK31" s="454"/>
      <c r="AL31" s="454"/>
      <c r="AM31" s="454"/>
      <c r="AN31" s="454"/>
      <c r="AO31" s="454"/>
      <c r="AP31" s="454"/>
      <c r="AQ31" s="454"/>
      <c r="AR31" s="454"/>
      <c r="AS31" s="454"/>
      <c r="AT31" s="454"/>
      <c r="AU31" s="454"/>
      <c r="AV31" s="452"/>
      <c r="AW31" s="452"/>
      <c r="AX31" s="452"/>
      <c r="AY31" s="452"/>
      <c r="AZ31" s="452"/>
      <c r="BA31" s="452"/>
      <c r="BB31" s="452"/>
      <c r="BC31" s="452"/>
      <c r="BD31" s="452"/>
    </row>
    <row r="32" spans="1:56" ht="20.25" customHeight="1" x14ac:dyDescent="0.15">
      <c r="A32" s="452"/>
      <c r="B32" s="452"/>
      <c r="C32" s="448" t="s">
        <v>1033</v>
      </c>
      <c r="D32" s="944"/>
      <c r="E32" s="945"/>
      <c r="F32" s="454"/>
      <c r="G32" s="454"/>
      <c r="H32" s="454"/>
      <c r="I32" s="454"/>
      <c r="J32" s="454"/>
      <c r="K32" s="454"/>
      <c r="L32" s="454"/>
      <c r="M32" s="454"/>
      <c r="N32" s="454"/>
      <c r="O32" s="454"/>
      <c r="P32" s="454"/>
      <c r="Q32" s="454"/>
      <c r="R32" s="454"/>
      <c r="S32" s="454"/>
      <c r="T32" s="454"/>
      <c r="U32" s="454"/>
      <c r="V32" s="454"/>
      <c r="W32" s="454"/>
      <c r="X32" s="454"/>
      <c r="Y32" s="454"/>
      <c r="Z32" s="454"/>
      <c r="AA32" s="454"/>
      <c r="AB32" s="454"/>
      <c r="AC32" s="946"/>
      <c r="AD32" s="454"/>
      <c r="AE32" s="454"/>
      <c r="AF32" s="454"/>
      <c r="AG32" s="454"/>
      <c r="AH32" s="454"/>
      <c r="AI32" s="454"/>
      <c r="AJ32" s="454"/>
      <c r="AK32" s="454"/>
      <c r="AL32" s="454"/>
      <c r="AM32" s="454"/>
      <c r="AN32" s="454"/>
      <c r="AO32" s="454"/>
      <c r="AP32" s="454"/>
      <c r="AQ32" s="454"/>
      <c r="AR32" s="454"/>
      <c r="AS32" s="454"/>
      <c r="AT32" s="454"/>
      <c r="AU32" s="454"/>
      <c r="AV32" s="452"/>
      <c r="AW32" s="452"/>
      <c r="AX32" s="452"/>
      <c r="AY32" s="452"/>
      <c r="AZ32" s="452"/>
      <c r="BA32" s="452"/>
      <c r="BB32" s="452"/>
      <c r="BC32" s="452"/>
      <c r="BD32" s="452"/>
    </row>
    <row r="33" spans="1:56" ht="20.25" customHeight="1" x14ac:dyDescent="0.15">
      <c r="A33" s="452"/>
      <c r="B33" s="452"/>
      <c r="C33" s="448" t="s">
        <v>1034</v>
      </c>
      <c r="D33" s="947"/>
      <c r="E33" s="947"/>
      <c r="F33" s="474"/>
      <c r="G33" s="474"/>
      <c r="H33" s="474"/>
      <c r="I33" s="474"/>
      <c r="J33" s="474"/>
      <c r="K33" s="474"/>
      <c r="L33" s="474"/>
      <c r="M33" s="474"/>
      <c r="N33" s="474"/>
      <c r="O33" s="474"/>
      <c r="P33" s="474"/>
      <c r="Q33" s="474" t="s">
        <v>1035</v>
      </c>
      <c r="R33" s="474"/>
      <c r="S33" s="474"/>
      <c r="T33" s="474"/>
      <c r="U33" s="474"/>
      <c r="V33" s="474"/>
      <c r="W33" s="474"/>
      <c r="X33" s="474"/>
      <c r="Y33" s="474"/>
      <c r="Z33" s="474"/>
      <c r="AA33" s="475"/>
      <c r="AB33" s="474"/>
      <c r="AC33" s="474"/>
      <c r="AD33" s="474"/>
      <c r="AE33" s="474"/>
      <c r="AF33" s="474"/>
      <c r="AG33" s="474"/>
      <c r="AH33" s="474"/>
      <c r="AI33" s="474" t="s">
        <v>691</v>
      </c>
      <c r="AJ33" s="474"/>
      <c r="AK33" s="474"/>
      <c r="AL33" s="474"/>
      <c r="AM33" s="474"/>
      <c r="AN33" s="474"/>
      <c r="AO33" s="476"/>
      <c r="AP33" s="476"/>
      <c r="AQ33" s="476"/>
      <c r="AR33" s="476"/>
      <c r="AS33" s="477"/>
      <c r="AT33" s="476"/>
      <c r="AU33" s="476"/>
      <c r="AV33" s="476"/>
      <c r="AW33" s="476"/>
      <c r="AX33" s="452"/>
      <c r="AY33" s="452"/>
      <c r="AZ33" s="452"/>
      <c r="BA33" s="452"/>
      <c r="BB33" s="452"/>
      <c r="BC33" s="452"/>
      <c r="BD33" s="452"/>
    </row>
    <row r="34" spans="1:56" ht="20.25" customHeight="1" x14ac:dyDescent="0.15">
      <c r="A34" s="452"/>
      <c r="B34" s="452"/>
      <c r="C34" s="448" t="s">
        <v>1036</v>
      </c>
      <c r="D34" s="947"/>
      <c r="E34" s="947"/>
      <c r="F34" s="474"/>
      <c r="G34" s="474"/>
      <c r="H34" s="474"/>
      <c r="I34" s="474"/>
      <c r="J34" s="474"/>
      <c r="K34" s="474"/>
      <c r="L34" s="3204" t="s">
        <v>1037</v>
      </c>
      <c r="M34" s="3204"/>
      <c r="N34" s="474"/>
      <c r="O34" s="474"/>
      <c r="P34" s="474"/>
      <c r="Q34" s="474"/>
      <c r="R34" s="2549" t="s">
        <v>692</v>
      </c>
      <c r="S34" s="2549"/>
      <c r="T34" s="2549" t="s">
        <v>693</v>
      </c>
      <c r="U34" s="2549"/>
      <c r="V34" s="2549"/>
      <c r="W34" s="2549"/>
      <c r="X34" s="474"/>
      <c r="Y34" s="2551" t="s">
        <v>694</v>
      </c>
      <c r="Z34" s="2551"/>
      <c r="AA34" s="2551"/>
      <c r="AB34" s="2551"/>
      <c r="AC34" s="448"/>
      <c r="AD34" s="448"/>
      <c r="AE34" s="696" t="s">
        <v>695</v>
      </c>
      <c r="AF34" s="696"/>
      <c r="AG34" s="474"/>
      <c r="AH34" s="474"/>
      <c r="AI34" s="2542" t="s">
        <v>696</v>
      </c>
      <c r="AJ34" s="2544"/>
      <c r="AK34" s="2542" t="s">
        <v>697</v>
      </c>
      <c r="AL34" s="2543"/>
      <c r="AM34" s="2543"/>
      <c r="AN34" s="2544"/>
      <c r="AO34" s="476"/>
      <c r="AP34" s="476"/>
      <c r="AQ34" s="476"/>
      <c r="AR34" s="476"/>
      <c r="AS34" s="3177"/>
      <c r="AT34" s="3177"/>
      <c r="AU34" s="476"/>
      <c r="AV34" s="476"/>
      <c r="AW34" s="476"/>
      <c r="AX34" s="452"/>
      <c r="AY34" s="452"/>
      <c r="AZ34" s="452"/>
      <c r="BA34" s="452"/>
      <c r="BB34" s="452"/>
      <c r="BC34" s="452"/>
      <c r="BD34" s="452"/>
    </row>
    <row r="35" spans="1:56" ht="20.25" customHeight="1" x14ac:dyDescent="0.15">
      <c r="A35" s="452"/>
      <c r="B35" s="452"/>
      <c r="C35" s="3198"/>
      <c r="D35" s="3199"/>
      <c r="E35" s="3200"/>
      <c r="F35" s="3205">
        <f>IF(AB2=1,10,IF(AB2=2,11,IF(AB2=3,12,AB2-3)))</f>
        <v>-3</v>
      </c>
      <c r="G35" s="3206"/>
      <c r="H35" s="3205">
        <f>IF(AB2=1,11,IF(AB2=2,12,AB2-2))</f>
        <v>-2</v>
      </c>
      <c r="I35" s="3206"/>
      <c r="J35" s="3205">
        <f>IF(AB2=1,12,AB2-1)</f>
        <v>-1</v>
      </c>
      <c r="K35" s="3206"/>
      <c r="L35" s="2542" t="s">
        <v>698</v>
      </c>
      <c r="M35" s="2544"/>
      <c r="N35" s="474"/>
      <c r="O35" s="474"/>
      <c r="P35" s="474"/>
      <c r="Q35" s="474"/>
      <c r="R35" s="2550"/>
      <c r="S35" s="2550"/>
      <c r="T35" s="2550" t="s">
        <v>699</v>
      </c>
      <c r="U35" s="2550"/>
      <c r="V35" s="2550" t="s">
        <v>700</v>
      </c>
      <c r="W35" s="2550"/>
      <c r="X35" s="474"/>
      <c r="Y35" s="2550" t="s">
        <v>699</v>
      </c>
      <c r="Z35" s="2550"/>
      <c r="AA35" s="2550" t="s">
        <v>700</v>
      </c>
      <c r="AB35" s="2550"/>
      <c r="AC35" s="448"/>
      <c r="AD35" s="448"/>
      <c r="AE35" s="696" t="s">
        <v>701</v>
      </c>
      <c r="AF35" s="696"/>
      <c r="AG35" s="474"/>
      <c r="AH35" s="474"/>
      <c r="AI35" s="2542" t="s">
        <v>702</v>
      </c>
      <c r="AJ35" s="2544"/>
      <c r="AK35" s="2542" t="s">
        <v>703</v>
      </c>
      <c r="AL35" s="2543"/>
      <c r="AM35" s="2543"/>
      <c r="AN35" s="2544"/>
      <c r="AO35" s="680"/>
      <c r="AP35" s="680"/>
      <c r="AQ35" s="476"/>
      <c r="AR35" s="693"/>
      <c r="AS35" s="3202"/>
      <c r="AT35" s="3202"/>
      <c r="AU35" s="476"/>
      <c r="AV35" s="476"/>
      <c r="AW35" s="476"/>
      <c r="AX35" s="452"/>
      <c r="AY35" s="452"/>
      <c r="AZ35" s="452"/>
      <c r="BA35" s="452"/>
      <c r="BB35" s="452"/>
      <c r="BC35" s="452"/>
      <c r="BD35" s="452"/>
    </row>
    <row r="36" spans="1:56" ht="20.25" customHeight="1" x14ac:dyDescent="0.15">
      <c r="A36" s="452"/>
      <c r="B36" s="452"/>
      <c r="C36" s="3198" t="s">
        <v>1038</v>
      </c>
      <c r="D36" s="3199"/>
      <c r="E36" s="3200"/>
      <c r="F36" s="2397"/>
      <c r="G36" s="2397"/>
      <c r="H36" s="2397"/>
      <c r="I36" s="2397"/>
      <c r="J36" s="2397"/>
      <c r="K36" s="2397"/>
      <c r="L36" s="3201">
        <f>SUM(F36:K36)</f>
        <v>0</v>
      </c>
      <c r="M36" s="3201"/>
      <c r="N36" s="474"/>
      <c r="O36" s="474"/>
      <c r="P36" s="474"/>
      <c r="Q36" s="474"/>
      <c r="R36" s="2542" t="s">
        <v>702</v>
      </c>
      <c r="S36" s="2544"/>
      <c r="T36" s="3175">
        <f>SUMIFS($AU$13:$AV$30,$C$13:$D$30,"訪問介護員",$E$13:$F$30,"A")+SUMIFS($AU$13:$AV$30,$C$13:$D$30,"サービス提供責任者",$E$13:$F$30,"A")</f>
        <v>0</v>
      </c>
      <c r="U36" s="3176"/>
      <c r="V36" s="3181">
        <f>SUMIFS($AW$13:$AX$30,$C$13:$D$30,"訪問介護員",$E$13:$F$30,"A")+SUMIFS($AW$13:$AX$30,$C$13:$D$30,"サービス提供責任者",$E$13:$F$30,"A")</f>
        <v>0</v>
      </c>
      <c r="W36" s="3182"/>
      <c r="X36" s="474"/>
      <c r="Y36" s="3192">
        <v>0</v>
      </c>
      <c r="Z36" s="3193"/>
      <c r="AA36" s="3196">
        <v>0</v>
      </c>
      <c r="AB36" s="3197"/>
      <c r="AC36" s="448"/>
      <c r="AD36" s="448"/>
      <c r="AE36" s="3192">
        <v>0</v>
      </c>
      <c r="AF36" s="3193"/>
      <c r="AG36" s="474"/>
      <c r="AH36" s="474"/>
      <c r="AI36" s="2542" t="s">
        <v>704</v>
      </c>
      <c r="AJ36" s="2544"/>
      <c r="AK36" s="2542" t="s">
        <v>705</v>
      </c>
      <c r="AL36" s="2543"/>
      <c r="AM36" s="2543"/>
      <c r="AN36" s="2544"/>
      <c r="AO36" s="693"/>
      <c r="AP36" s="476"/>
      <c r="AQ36" s="3203"/>
      <c r="AR36" s="3203"/>
      <c r="AS36" s="3203"/>
      <c r="AT36" s="3203"/>
      <c r="AU36" s="476"/>
      <c r="AV36" s="476"/>
      <c r="AW36" s="476"/>
      <c r="AX36" s="452"/>
      <c r="AY36" s="452"/>
      <c r="AZ36" s="452"/>
      <c r="BA36" s="452"/>
      <c r="BB36" s="452"/>
      <c r="BC36" s="452"/>
      <c r="BD36" s="452"/>
    </row>
    <row r="37" spans="1:56" ht="20.25" customHeight="1" x14ac:dyDescent="0.15">
      <c r="A37" s="452"/>
      <c r="B37" s="452"/>
      <c r="C37" s="3198" t="s">
        <v>1039</v>
      </c>
      <c r="D37" s="3199"/>
      <c r="E37" s="3200"/>
      <c r="F37" s="2552"/>
      <c r="G37" s="2553"/>
      <c r="H37" s="2552"/>
      <c r="I37" s="2553"/>
      <c r="J37" s="2552"/>
      <c r="K37" s="2553"/>
      <c r="L37" s="2547">
        <f>SUM(F37:K37)</f>
        <v>0</v>
      </c>
      <c r="M37" s="2548"/>
      <c r="N37" s="474"/>
      <c r="O37" s="474"/>
      <c r="P37" s="474"/>
      <c r="Q37" s="474"/>
      <c r="R37" s="2542" t="s">
        <v>704</v>
      </c>
      <c r="S37" s="2544"/>
      <c r="T37" s="3175">
        <f>SUMIFS($AU$13:$AV$30,$C$13:$D$30,"訪問介護員",$E$13:$F$30,"B")+SUMIFS($AU$13:$AV$30,$C$13:$D$30,"サービス提供責任者",$E$13:$F$30,"B")</f>
        <v>0</v>
      </c>
      <c r="U37" s="3176"/>
      <c r="V37" s="3181">
        <f>SUMIFS($AW$13:$AX$30,$C$13:$D$30,"訪問介護員",$E$13:$F$30,"B")+SUMIFS($AW$13:$AX$30,$C$13:$D$30,"サービス提供責任者",$E$13:$F$30,"B")</f>
        <v>0</v>
      </c>
      <c r="W37" s="3182"/>
      <c r="X37" s="474"/>
      <c r="Y37" s="3192">
        <v>0</v>
      </c>
      <c r="Z37" s="3193"/>
      <c r="AA37" s="3196">
        <v>0</v>
      </c>
      <c r="AB37" s="3197"/>
      <c r="AC37" s="448"/>
      <c r="AD37" s="448"/>
      <c r="AE37" s="3192">
        <v>0</v>
      </c>
      <c r="AF37" s="3193"/>
      <c r="AG37" s="474"/>
      <c r="AH37" s="474"/>
      <c r="AI37" s="2542" t="s">
        <v>706</v>
      </c>
      <c r="AJ37" s="2544"/>
      <c r="AK37" s="2542" t="s">
        <v>707</v>
      </c>
      <c r="AL37" s="2543"/>
      <c r="AM37" s="2543"/>
      <c r="AN37" s="2544"/>
      <c r="AO37" s="693"/>
      <c r="AP37" s="476"/>
      <c r="AQ37" s="2555"/>
      <c r="AR37" s="2555"/>
      <c r="AS37" s="2555"/>
      <c r="AT37" s="2555"/>
      <c r="AU37" s="476"/>
      <c r="AV37" s="476"/>
      <c r="AW37" s="476"/>
      <c r="AX37" s="452"/>
      <c r="AY37" s="452"/>
      <c r="AZ37" s="452"/>
      <c r="BA37" s="452"/>
      <c r="BB37" s="452"/>
      <c r="BC37" s="452"/>
      <c r="BD37" s="452"/>
    </row>
    <row r="38" spans="1:56" ht="20.25" customHeight="1" x14ac:dyDescent="0.15">
      <c r="A38" s="452"/>
      <c r="B38" s="452"/>
      <c r="C38" s="3198" t="s">
        <v>698</v>
      </c>
      <c r="D38" s="3199"/>
      <c r="E38" s="3200"/>
      <c r="F38" s="3201">
        <f>SUM(F36:G37)</f>
        <v>0</v>
      </c>
      <c r="G38" s="3201"/>
      <c r="H38" s="3201">
        <f>SUM(H36:I37)</f>
        <v>0</v>
      </c>
      <c r="I38" s="3201"/>
      <c r="J38" s="3201">
        <f>SUM(J36:K37)</f>
        <v>0</v>
      </c>
      <c r="K38" s="3201"/>
      <c r="L38" s="3201">
        <f>SUM(L36:M37)</f>
        <v>0</v>
      </c>
      <c r="M38" s="3201"/>
      <c r="N38" s="474"/>
      <c r="O38" s="474"/>
      <c r="P38" s="474"/>
      <c r="Q38" s="474"/>
      <c r="R38" s="2542" t="s">
        <v>706</v>
      </c>
      <c r="S38" s="2544"/>
      <c r="T38" s="3175">
        <f>SUMIFS($AU$13:$AV$30,$C$13:$D$30,"訪問介護員",$E$13:$F$30,"C")+SUMIFS($AU$13:$AV$30,$C$13:$D$30,"サービス提供責任者",$E$13:$F$30,"C")</f>
        <v>0</v>
      </c>
      <c r="U38" s="3176"/>
      <c r="V38" s="3181">
        <f>SUMIFS($AW$13:$AX$30,$C$13:$D$30,"訪問介護員",$E$13:$F$30,"C")+SUMIFS($AW$13:$AX$30,$C$13:$D$30,"サービス提供責任者",$E$13:$F$30,"C")</f>
        <v>0</v>
      </c>
      <c r="W38" s="3182"/>
      <c r="X38" s="474"/>
      <c r="Y38" s="3192">
        <v>0</v>
      </c>
      <c r="Z38" s="3193"/>
      <c r="AA38" s="3194">
        <v>0</v>
      </c>
      <c r="AB38" s="3195"/>
      <c r="AC38" s="448"/>
      <c r="AD38" s="448"/>
      <c r="AE38" s="3175" t="s">
        <v>708</v>
      </c>
      <c r="AF38" s="3176"/>
      <c r="AG38" s="474"/>
      <c r="AH38" s="474"/>
      <c r="AI38" s="2542" t="s">
        <v>709</v>
      </c>
      <c r="AJ38" s="2544"/>
      <c r="AK38" s="2542" t="s">
        <v>710</v>
      </c>
      <c r="AL38" s="2543"/>
      <c r="AM38" s="2543"/>
      <c r="AN38" s="2544"/>
      <c r="AO38" s="682"/>
      <c r="AP38" s="476"/>
      <c r="AQ38" s="2556"/>
      <c r="AR38" s="2556"/>
      <c r="AS38" s="3178"/>
      <c r="AT38" s="3178"/>
      <c r="AU38" s="476"/>
      <c r="AV38" s="476"/>
      <c r="AW38" s="476"/>
      <c r="AX38" s="452"/>
      <c r="AY38" s="452"/>
      <c r="AZ38" s="452"/>
      <c r="BA38" s="452"/>
      <c r="BB38" s="452"/>
      <c r="BC38" s="452"/>
      <c r="BD38" s="452"/>
    </row>
    <row r="39" spans="1:56" ht="20.25" customHeight="1" x14ac:dyDescent="0.15">
      <c r="A39" s="452"/>
      <c r="B39" s="452"/>
      <c r="L39" s="696" t="s">
        <v>1040</v>
      </c>
      <c r="M39" s="696"/>
      <c r="N39" s="2549"/>
      <c r="O39" s="2549"/>
      <c r="P39" s="474"/>
      <c r="Q39" s="474"/>
      <c r="R39" s="2542" t="s">
        <v>709</v>
      </c>
      <c r="S39" s="2544"/>
      <c r="T39" s="3175">
        <f>SUMIFS($AU$13:$AV$30,$C$13:$D$30,"訪問介護員",$E$13:$F$30,"D")+SUMIFS($AU$13:$AV$30,$C$13:$D$30,"サービス提供責任者",$E$13:$F$30,"D")</f>
        <v>0</v>
      </c>
      <c r="U39" s="3176"/>
      <c r="V39" s="3181">
        <f>SUMIFS($AW$13:$AX$30,$C$13:$D$30,"訪問介護員",$E$13:$F$30,"D")+SUMIFS($AW$13:$AX$30,$C$13:$D$30,"サービス提供責任者",$E$13:$F$30,"D")</f>
        <v>0</v>
      </c>
      <c r="W39" s="3182"/>
      <c r="X39" s="474"/>
      <c r="Y39" s="3192">
        <v>0</v>
      </c>
      <c r="Z39" s="3193"/>
      <c r="AA39" s="3194">
        <v>0</v>
      </c>
      <c r="AB39" s="3195"/>
      <c r="AC39" s="448"/>
      <c r="AD39" s="448"/>
      <c r="AE39" s="3175" t="s">
        <v>708</v>
      </c>
      <c r="AF39" s="3176"/>
      <c r="AG39" s="474"/>
      <c r="AH39" s="474"/>
      <c r="AI39" s="474"/>
      <c r="AJ39" s="2555"/>
      <c r="AK39" s="2555"/>
      <c r="AL39" s="2556"/>
      <c r="AM39" s="2556"/>
      <c r="AN39" s="3178"/>
      <c r="AO39" s="3178"/>
      <c r="AP39" s="476"/>
      <c r="AQ39" s="2556"/>
      <c r="AR39" s="2556"/>
      <c r="AS39" s="3178"/>
      <c r="AT39" s="3178"/>
      <c r="AU39" s="476"/>
      <c r="AV39" s="476"/>
      <c r="AW39" s="476"/>
      <c r="AX39" s="454"/>
      <c r="AY39" s="454"/>
      <c r="AZ39" s="452"/>
      <c r="BA39" s="452"/>
      <c r="BB39" s="452"/>
      <c r="BC39" s="452"/>
      <c r="BD39" s="452"/>
    </row>
    <row r="40" spans="1:56" ht="20.25" customHeight="1" x14ac:dyDescent="0.15">
      <c r="A40" s="452"/>
      <c r="B40" s="452"/>
      <c r="C40" s="448"/>
      <c r="D40" s="448"/>
      <c r="E40" s="448"/>
      <c r="F40" s="448"/>
      <c r="G40" s="448"/>
      <c r="H40" s="448"/>
      <c r="I40" s="448"/>
      <c r="J40" s="448"/>
      <c r="K40" s="448"/>
      <c r="L40" s="3180">
        <f>L38/3</f>
        <v>0</v>
      </c>
      <c r="M40" s="3180"/>
      <c r="N40" s="448"/>
      <c r="O40" s="448"/>
      <c r="P40" s="474"/>
      <c r="Q40" s="474"/>
      <c r="R40" s="2542" t="s">
        <v>698</v>
      </c>
      <c r="S40" s="2544"/>
      <c r="T40" s="3175">
        <f>SUM(T36:U39)</f>
        <v>0</v>
      </c>
      <c r="U40" s="3176"/>
      <c r="V40" s="3181">
        <f>SUM(V36:W39)</f>
        <v>0</v>
      </c>
      <c r="W40" s="3182"/>
      <c r="X40" s="474"/>
      <c r="Y40" s="3175">
        <f>SUM(Y36:Z39)</f>
        <v>0</v>
      </c>
      <c r="Z40" s="3176"/>
      <c r="AA40" s="3173">
        <f>SUM(AA36:AB39)</f>
        <v>0</v>
      </c>
      <c r="AB40" s="3174"/>
      <c r="AC40" s="448"/>
      <c r="AD40" s="448"/>
      <c r="AE40" s="3175">
        <f>SUM(AE36:AF37)</f>
        <v>0</v>
      </c>
      <c r="AF40" s="3176"/>
      <c r="AG40" s="474"/>
      <c r="AH40" s="474"/>
      <c r="AI40" s="474"/>
      <c r="AJ40" s="2555"/>
      <c r="AK40" s="2555"/>
      <c r="AL40" s="2556"/>
      <c r="AM40" s="2556"/>
      <c r="AN40" s="3179"/>
      <c r="AO40" s="3179"/>
      <c r="AP40" s="476"/>
      <c r="AQ40" s="2556"/>
      <c r="AR40" s="2556"/>
      <c r="AS40" s="3178"/>
      <c r="AT40" s="3178"/>
      <c r="AU40" s="476"/>
      <c r="AV40" s="476"/>
      <c r="AW40" s="476"/>
      <c r="AX40" s="454"/>
      <c r="AY40" s="454"/>
      <c r="AZ40" s="452"/>
      <c r="BA40" s="452"/>
      <c r="BB40" s="452"/>
      <c r="BC40" s="452"/>
      <c r="BD40" s="452"/>
    </row>
    <row r="41" spans="1:56" ht="20.25" customHeight="1" x14ac:dyDescent="0.15">
      <c r="A41" s="452"/>
      <c r="B41" s="452"/>
      <c r="C41" s="448"/>
      <c r="D41" s="448"/>
      <c r="E41" s="448"/>
      <c r="F41" s="448"/>
      <c r="G41" s="448"/>
      <c r="H41" s="448"/>
      <c r="I41" s="448"/>
      <c r="J41" s="448"/>
      <c r="K41" s="448"/>
      <c r="N41" s="448"/>
      <c r="O41" s="448"/>
      <c r="P41" s="474"/>
      <c r="Q41" s="474"/>
      <c r="R41" s="474"/>
      <c r="S41" s="474"/>
      <c r="T41" s="474"/>
      <c r="U41" s="474"/>
      <c r="V41" s="474"/>
      <c r="W41" s="474"/>
      <c r="X41" s="474"/>
      <c r="Y41" s="474"/>
      <c r="Z41" s="474"/>
      <c r="AA41" s="475"/>
      <c r="AB41" s="474"/>
      <c r="AC41" s="474"/>
      <c r="AD41" s="474"/>
      <c r="AE41" s="474"/>
      <c r="AF41" s="474"/>
      <c r="AG41" s="474"/>
      <c r="AH41" s="474"/>
      <c r="AI41" s="474"/>
      <c r="AJ41" s="476"/>
      <c r="AK41" s="476"/>
      <c r="AL41" s="476"/>
      <c r="AM41" s="476"/>
      <c r="AN41" s="476"/>
      <c r="AO41" s="476"/>
      <c r="AP41" s="476"/>
      <c r="AQ41" s="476"/>
      <c r="AR41" s="476"/>
      <c r="AS41" s="477"/>
      <c r="AT41" s="476"/>
      <c r="AU41" s="476"/>
      <c r="AV41" s="476"/>
      <c r="AW41" s="476"/>
      <c r="AX41" s="454"/>
      <c r="AY41" s="454"/>
      <c r="AZ41" s="452"/>
      <c r="BA41" s="452"/>
      <c r="BB41" s="452"/>
      <c r="BC41" s="452"/>
      <c r="BD41" s="452"/>
    </row>
    <row r="42" spans="1:56" ht="20.25" customHeight="1" x14ac:dyDescent="0.15">
      <c r="A42" s="452"/>
      <c r="B42" s="452"/>
      <c r="C42" s="448"/>
      <c r="D42" s="448"/>
      <c r="E42" s="448"/>
      <c r="F42" s="448"/>
      <c r="G42" s="448"/>
      <c r="H42" s="448"/>
      <c r="I42" s="448"/>
      <c r="J42" s="448"/>
      <c r="K42" s="448"/>
      <c r="L42" s="448"/>
      <c r="M42" s="448"/>
      <c r="N42" s="448"/>
      <c r="O42" s="448"/>
      <c r="P42" s="474"/>
      <c r="Q42" s="474"/>
      <c r="R42" s="475" t="s">
        <v>711</v>
      </c>
      <c r="S42" s="474"/>
      <c r="T42" s="474"/>
      <c r="U42" s="474"/>
      <c r="V42" s="474"/>
      <c r="W42" s="474"/>
      <c r="X42" s="478" t="s">
        <v>712</v>
      </c>
      <c r="Y42" s="2403" t="s">
        <v>713</v>
      </c>
      <c r="Z42" s="2404"/>
      <c r="AA42" s="479"/>
      <c r="AB42" s="478"/>
      <c r="AC42" s="474"/>
      <c r="AD42" s="474"/>
      <c r="AE42" s="474"/>
      <c r="AF42" s="474"/>
      <c r="AG42" s="474"/>
      <c r="AH42" s="474"/>
      <c r="AI42" s="474"/>
      <c r="AJ42" s="477"/>
      <c r="AK42" s="476"/>
      <c r="AL42" s="476"/>
      <c r="AM42" s="476"/>
      <c r="AN42" s="476"/>
      <c r="AO42" s="476"/>
      <c r="AP42" s="476"/>
      <c r="AQ42" s="476"/>
      <c r="AR42" s="476"/>
      <c r="AS42" s="694"/>
      <c r="AT42" s="694"/>
      <c r="AU42" s="476"/>
      <c r="AV42" s="476"/>
      <c r="AW42" s="476"/>
      <c r="AX42" s="454"/>
      <c r="AY42" s="454"/>
      <c r="AZ42" s="452"/>
      <c r="BA42" s="452"/>
      <c r="BB42" s="452"/>
      <c r="BC42" s="452"/>
      <c r="BD42" s="452"/>
    </row>
    <row r="43" spans="1:56" ht="20.25" customHeight="1" x14ac:dyDescent="0.2">
      <c r="A43" s="452"/>
      <c r="B43" s="452"/>
      <c r="C43" s="428"/>
      <c r="D43" s="947"/>
      <c r="E43" s="947"/>
      <c r="F43" s="474"/>
      <c r="G43" s="474"/>
      <c r="H43" s="474"/>
      <c r="I43" s="474"/>
      <c r="J43" s="474"/>
      <c r="K43" s="474"/>
      <c r="L43" s="948" t="s">
        <v>1041</v>
      </c>
      <c r="M43" s="475"/>
      <c r="N43" s="475"/>
      <c r="O43" s="949"/>
      <c r="P43" s="474"/>
      <c r="Q43" s="474"/>
      <c r="R43" s="474" t="s">
        <v>714</v>
      </c>
      <c r="S43" s="474"/>
      <c r="T43" s="474"/>
      <c r="U43" s="474"/>
      <c r="V43" s="474"/>
      <c r="W43" s="474" t="s">
        <v>715</v>
      </c>
      <c r="X43" s="474"/>
      <c r="Y43" s="474"/>
      <c r="Z43" s="474"/>
      <c r="AA43" s="475"/>
      <c r="AB43" s="474"/>
      <c r="AC43" s="474"/>
      <c r="AD43" s="474"/>
      <c r="AE43" s="474"/>
      <c r="AF43" s="474"/>
      <c r="AG43" s="474"/>
      <c r="AH43" s="474"/>
      <c r="AI43" s="474"/>
      <c r="AJ43" s="476"/>
      <c r="AK43" s="476"/>
      <c r="AL43" s="476"/>
      <c r="AM43" s="476"/>
      <c r="AN43" s="476"/>
      <c r="AO43" s="476"/>
      <c r="AP43" s="476"/>
      <c r="AQ43" s="476"/>
      <c r="AR43" s="476"/>
      <c r="AS43" s="477"/>
      <c r="AT43" s="476"/>
      <c r="AU43" s="476"/>
      <c r="AV43" s="476"/>
      <c r="AW43" s="476"/>
      <c r="AX43" s="454"/>
      <c r="AY43" s="454"/>
      <c r="AZ43" s="452"/>
      <c r="BA43" s="452"/>
      <c r="BB43" s="452"/>
      <c r="BC43" s="452"/>
      <c r="BD43" s="452"/>
    </row>
    <row r="44" spans="1:56" ht="20.25" customHeight="1" x14ac:dyDescent="0.15">
      <c r="A44" s="452"/>
      <c r="B44" s="452"/>
      <c r="C44" s="695" t="s">
        <v>1042</v>
      </c>
      <c r="D44" s="695"/>
      <c r="E44" s="474"/>
      <c r="F44" s="695" t="s">
        <v>1043</v>
      </c>
      <c r="G44" s="695"/>
      <c r="H44" s="474"/>
      <c r="I44" s="950"/>
      <c r="J44" s="950"/>
      <c r="K44" s="474"/>
      <c r="L44" s="696" t="s">
        <v>1044</v>
      </c>
      <c r="M44" s="696"/>
      <c r="N44" s="696"/>
      <c r="O44" s="474"/>
      <c r="P44" s="474"/>
      <c r="Q44" s="474"/>
      <c r="R44" s="474" t="str">
        <f>IF($Y$42="週","対象時間数（週平均）","対象時間数（当月合計）")</f>
        <v>対象時間数（週平均）</v>
      </c>
      <c r="S44" s="474"/>
      <c r="T44" s="474"/>
      <c r="U44" s="474"/>
      <c r="V44" s="474"/>
      <c r="W44" s="474" t="str">
        <f>IF($Y$42="週","週に勤務すべき時間数","当月に勤務すべき時間数")</f>
        <v>週に勤務すべき時間数</v>
      </c>
      <c r="X44" s="474"/>
      <c r="Y44" s="474"/>
      <c r="Z44" s="474"/>
      <c r="AA44" s="475"/>
      <c r="AB44" s="2550" t="s">
        <v>716</v>
      </c>
      <c r="AC44" s="2550"/>
      <c r="AD44" s="2550"/>
      <c r="AE44" s="2550"/>
      <c r="AF44" s="474"/>
      <c r="AG44" s="474"/>
      <c r="AH44" s="474"/>
      <c r="AI44" s="474"/>
      <c r="AJ44" s="476"/>
      <c r="AK44" s="476"/>
      <c r="AL44" s="476"/>
      <c r="AM44" s="476"/>
      <c r="AN44" s="476"/>
      <c r="AO44" s="476"/>
      <c r="AP44" s="476"/>
      <c r="AQ44" s="476"/>
      <c r="AR44" s="476"/>
      <c r="AS44" s="477"/>
      <c r="AT44" s="476"/>
      <c r="AU44" s="476"/>
      <c r="AV44" s="476"/>
      <c r="AW44" s="476"/>
      <c r="AX44" s="454"/>
      <c r="AY44" s="454"/>
      <c r="AZ44" s="452"/>
      <c r="BA44" s="452"/>
      <c r="BB44" s="452"/>
      <c r="BC44" s="452"/>
      <c r="BD44" s="452"/>
    </row>
    <row r="45" spans="1:56" ht="20.25" customHeight="1" x14ac:dyDescent="0.15">
      <c r="A45" s="452"/>
      <c r="B45" s="452"/>
      <c r="C45" s="3183">
        <f>L40</f>
        <v>0</v>
      </c>
      <c r="D45" s="3184"/>
      <c r="E45" s="696" t="s">
        <v>717</v>
      </c>
      <c r="F45" s="3185">
        <v>40</v>
      </c>
      <c r="G45" s="3186"/>
      <c r="H45" s="696" t="s">
        <v>718</v>
      </c>
      <c r="I45" s="3187">
        <f>C45/F45</f>
        <v>0</v>
      </c>
      <c r="J45" s="3188"/>
      <c r="K45" s="696" t="s">
        <v>1045</v>
      </c>
      <c r="L45" s="3189">
        <f>IF(C45&lt;40,1,ROUNDUP(I45,1))</f>
        <v>1</v>
      </c>
      <c r="M45" s="3190"/>
      <c r="N45" s="3191"/>
      <c r="O45" s="474"/>
      <c r="P45" s="474"/>
      <c r="Q45" s="474"/>
      <c r="R45" s="2563">
        <f>IF($Y$42="週",AA40,Y40)</f>
        <v>0</v>
      </c>
      <c r="S45" s="2564"/>
      <c r="T45" s="2564"/>
      <c r="U45" s="2565"/>
      <c r="V45" s="696" t="s">
        <v>717</v>
      </c>
      <c r="W45" s="2542">
        <f>IF($Y$42="週",$AV$5,$AZ$5)</f>
        <v>40</v>
      </c>
      <c r="X45" s="2543"/>
      <c r="Y45" s="2543"/>
      <c r="Z45" s="2544"/>
      <c r="AA45" s="696" t="s">
        <v>718</v>
      </c>
      <c r="AB45" s="2557">
        <f>ROUNDDOWN(R45/W45,1)</f>
        <v>0</v>
      </c>
      <c r="AC45" s="2558"/>
      <c r="AD45" s="2558"/>
      <c r="AE45" s="2559"/>
      <c r="AF45" s="474"/>
      <c r="AG45" s="474"/>
      <c r="AH45" s="474"/>
      <c r="AI45" s="474"/>
      <c r="AJ45" s="2554"/>
      <c r="AK45" s="2554"/>
      <c r="AL45" s="2554"/>
      <c r="AM45" s="2554"/>
      <c r="AN45" s="693"/>
      <c r="AO45" s="2555"/>
      <c r="AP45" s="2555"/>
      <c r="AQ45" s="2555"/>
      <c r="AR45" s="2555"/>
      <c r="AS45" s="693"/>
      <c r="AT45" s="3177"/>
      <c r="AU45" s="3177"/>
      <c r="AV45" s="3177"/>
      <c r="AW45" s="3177"/>
      <c r="AX45" s="454"/>
      <c r="AY45" s="454"/>
      <c r="AZ45" s="452"/>
      <c r="BA45" s="452"/>
      <c r="BB45" s="452"/>
      <c r="BC45" s="452"/>
      <c r="BD45" s="452"/>
    </row>
    <row r="46" spans="1:56" ht="20.25" customHeight="1" x14ac:dyDescent="0.15">
      <c r="A46" s="452"/>
      <c r="B46" s="452"/>
      <c r="C46" s="448"/>
      <c r="D46" s="474"/>
      <c r="E46" s="474"/>
      <c r="F46" s="474"/>
      <c r="G46" s="474"/>
      <c r="H46" s="474"/>
      <c r="I46" s="474"/>
      <c r="J46" s="474"/>
      <c r="K46" s="474"/>
      <c r="L46" s="474" t="s">
        <v>1046</v>
      </c>
      <c r="M46" s="474"/>
      <c r="N46" s="474"/>
      <c r="O46" s="474"/>
      <c r="P46" s="474"/>
      <c r="Q46" s="474"/>
      <c r="R46" s="474"/>
      <c r="S46" s="474"/>
      <c r="T46" s="474"/>
      <c r="U46" s="474"/>
      <c r="V46" s="474"/>
      <c r="W46" s="474"/>
      <c r="X46" s="474"/>
      <c r="Y46" s="474"/>
      <c r="Z46" s="474"/>
      <c r="AA46" s="475"/>
      <c r="AB46" s="474" t="s">
        <v>719</v>
      </c>
      <c r="AC46" s="474"/>
      <c r="AD46" s="474"/>
      <c r="AE46" s="474"/>
      <c r="AF46" s="474"/>
      <c r="AG46" s="474"/>
      <c r="AH46" s="474"/>
      <c r="AI46" s="474"/>
      <c r="AJ46" s="476"/>
      <c r="AK46" s="476"/>
      <c r="AL46" s="476"/>
      <c r="AM46" s="476"/>
      <c r="AN46" s="476"/>
      <c r="AO46" s="476"/>
      <c r="AP46" s="476"/>
      <c r="AQ46" s="476"/>
      <c r="AR46" s="476"/>
      <c r="AS46" s="477"/>
      <c r="AT46" s="476"/>
      <c r="AU46" s="476"/>
      <c r="AV46" s="476"/>
      <c r="AW46" s="476"/>
      <c r="AX46" s="454"/>
      <c r="AY46" s="454"/>
      <c r="AZ46" s="452"/>
      <c r="BA46" s="452"/>
      <c r="BB46" s="452"/>
      <c r="BC46" s="452"/>
      <c r="BD46" s="452"/>
    </row>
    <row r="47" spans="1:56" ht="20.25" customHeight="1" x14ac:dyDescent="0.15">
      <c r="A47" s="452"/>
      <c r="B47" s="452"/>
      <c r="C47" s="448" t="s">
        <v>1047</v>
      </c>
      <c r="D47" s="474"/>
      <c r="E47" s="474"/>
      <c r="F47" s="474"/>
      <c r="G47" s="474"/>
      <c r="H47" s="474"/>
      <c r="I47" s="474"/>
      <c r="J47" s="474"/>
      <c r="K47" s="474"/>
      <c r="L47" s="474"/>
      <c r="M47" s="474"/>
      <c r="N47" s="474"/>
      <c r="O47" s="474"/>
      <c r="P47" s="474"/>
      <c r="Q47" s="474"/>
      <c r="R47" s="474" t="s">
        <v>1048</v>
      </c>
      <c r="S47" s="474"/>
      <c r="T47" s="474"/>
      <c r="U47" s="474"/>
      <c r="V47" s="474"/>
      <c r="W47" s="474"/>
      <c r="X47" s="474"/>
      <c r="Y47" s="474"/>
      <c r="Z47" s="474"/>
      <c r="AA47" s="475"/>
      <c r="AB47" s="474"/>
      <c r="AC47" s="474"/>
      <c r="AD47" s="474"/>
      <c r="AE47" s="474"/>
      <c r="AF47" s="474"/>
      <c r="AG47" s="474"/>
      <c r="AH47" s="474"/>
      <c r="AI47" s="474"/>
      <c r="AJ47" s="474"/>
      <c r="AK47" s="480"/>
      <c r="AL47" s="481"/>
      <c r="AM47" s="481"/>
      <c r="AN47" s="474"/>
      <c r="AO47" s="474"/>
      <c r="AP47" s="474"/>
      <c r="AQ47" s="474"/>
      <c r="AR47" s="474"/>
      <c r="AS47" s="474"/>
      <c r="AT47" s="474"/>
      <c r="AU47" s="474"/>
      <c r="AV47" s="448"/>
      <c r="AW47" s="448"/>
      <c r="AX47" s="454"/>
      <c r="AY47" s="454"/>
      <c r="AZ47" s="452"/>
      <c r="BA47" s="452"/>
      <c r="BB47" s="452"/>
      <c r="BC47" s="452"/>
      <c r="BD47" s="452"/>
    </row>
    <row r="48" spans="1:56" ht="20.25" customHeight="1" x14ac:dyDescent="0.15">
      <c r="A48" s="452"/>
      <c r="B48" s="452"/>
      <c r="C48" s="448"/>
      <c r="D48" s="474" t="s">
        <v>1049</v>
      </c>
      <c r="E48" s="474"/>
      <c r="F48" s="474"/>
      <c r="G48" s="474"/>
      <c r="H48" s="474"/>
      <c r="I48" s="474"/>
      <c r="J48" s="474"/>
      <c r="K48" s="474"/>
      <c r="L48" s="474"/>
      <c r="M48" s="474"/>
      <c r="N48" s="474"/>
      <c r="O48" s="474"/>
      <c r="P48" s="474"/>
      <c r="Q48" s="474"/>
      <c r="R48" s="474" t="s">
        <v>695</v>
      </c>
      <c r="S48" s="474"/>
      <c r="T48" s="474"/>
      <c r="U48" s="474"/>
      <c r="V48" s="474"/>
      <c r="W48" s="474"/>
      <c r="X48" s="474"/>
      <c r="Y48" s="474"/>
      <c r="Z48" s="474"/>
      <c r="AA48" s="475"/>
      <c r="AB48" s="696"/>
      <c r="AC48" s="696"/>
      <c r="AD48" s="696"/>
      <c r="AE48" s="696"/>
      <c r="AF48" s="474"/>
      <c r="AG48" s="474"/>
      <c r="AH48" s="474"/>
      <c r="AI48" s="474"/>
      <c r="AJ48" s="474"/>
      <c r="AK48" s="480"/>
      <c r="AL48" s="481"/>
      <c r="AM48" s="481"/>
      <c r="AN48" s="474"/>
      <c r="AO48" s="474"/>
      <c r="AP48" s="474"/>
      <c r="AQ48" s="474"/>
      <c r="AR48" s="474"/>
      <c r="AS48" s="474"/>
      <c r="AT48" s="474"/>
      <c r="AU48" s="474"/>
      <c r="AV48" s="448"/>
      <c r="AW48" s="448"/>
      <c r="AX48" s="454"/>
      <c r="AY48" s="454"/>
      <c r="AZ48" s="452"/>
      <c r="BA48" s="452"/>
      <c r="BB48" s="452"/>
      <c r="BC48" s="452"/>
      <c r="BD48" s="452"/>
    </row>
    <row r="49" spans="1:58" ht="20.25" customHeight="1" x14ac:dyDescent="0.15">
      <c r="A49" s="452"/>
      <c r="B49" s="452"/>
      <c r="C49" s="448" t="s">
        <v>1050</v>
      </c>
      <c r="D49" s="474"/>
      <c r="E49" s="474"/>
      <c r="F49" s="474"/>
      <c r="G49" s="474"/>
      <c r="H49" s="474"/>
      <c r="I49" s="474"/>
      <c r="J49" s="474"/>
      <c r="K49" s="474"/>
      <c r="L49" s="474"/>
      <c r="M49" s="474"/>
      <c r="N49" s="474"/>
      <c r="O49" s="474"/>
      <c r="P49" s="474"/>
      <c r="Q49" s="474"/>
      <c r="R49" s="448" t="s">
        <v>720</v>
      </c>
      <c r="S49" s="448"/>
      <c r="T49" s="448"/>
      <c r="U49" s="448"/>
      <c r="V49" s="448"/>
      <c r="W49" s="474" t="s">
        <v>721</v>
      </c>
      <c r="X49" s="448"/>
      <c r="Y49" s="448"/>
      <c r="Z49" s="448"/>
      <c r="AA49" s="448"/>
      <c r="AB49" s="2550" t="s">
        <v>698</v>
      </c>
      <c r="AC49" s="2550"/>
      <c r="AD49" s="2550"/>
      <c r="AE49" s="2550"/>
      <c r="AF49" s="474"/>
      <c r="AG49" s="474"/>
      <c r="AH49" s="474"/>
      <c r="AI49" s="474"/>
      <c r="AJ49" s="474"/>
      <c r="AK49" s="480"/>
      <c r="AL49" s="481"/>
      <c r="AM49" s="481"/>
      <c r="AN49" s="474"/>
      <c r="AO49" s="474"/>
      <c r="AP49" s="474"/>
      <c r="AQ49" s="474"/>
      <c r="AR49" s="474"/>
      <c r="AS49" s="474"/>
      <c r="AT49" s="474"/>
      <c r="AU49" s="474"/>
      <c r="AV49" s="448"/>
      <c r="AW49" s="448"/>
      <c r="AX49" s="454"/>
      <c r="AY49" s="454"/>
      <c r="AZ49" s="452"/>
      <c r="BA49" s="452"/>
      <c r="BB49" s="452"/>
      <c r="BC49" s="452"/>
      <c r="BD49" s="452"/>
    </row>
    <row r="50" spans="1:58" ht="20.25" customHeight="1" x14ac:dyDescent="0.15">
      <c r="A50" s="452"/>
      <c r="B50" s="452"/>
      <c r="C50" s="448" t="s">
        <v>1051</v>
      </c>
      <c r="D50" s="474"/>
      <c r="E50" s="474"/>
      <c r="F50" s="474"/>
      <c r="G50" s="474"/>
      <c r="H50" s="474"/>
      <c r="I50" s="474"/>
      <c r="J50" s="474"/>
      <c r="K50" s="474"/>
      <c r="L50" s="474"/>
      <c r="M50" s="474"/>
      <c r="N50" s="474"/>
      <c r="O50" s="474"/>
      <c r="P50" s="474"/>
      <c r="Q50" s="474"/>
      <c r="R50" s="2563">
        <f>AE40</f>
        <v>0</v>
      </c>
      <c r="S50" s="2564"/>
      <c r="T50" s="2564"/>
      <c r="U50" s="2565"/>
      <c r="V50" s="696" t="s">
        <v>722</v>
      </c>
      <c r="W50" s="2557">
        <f>AB45</f>
        <v>0</v>
      </c>
      <c r="X50" s="2558"/>
      <c r="Y50" s="2558"/>
      <c r="Z50" s="2559"/>
      <c r="AA50" s="696" t="s">
        <v>718</v>
      </c>
      <c r="AB50" s="2560">
        <f>ROUNDDOWN(R50+W50,1)</f>
        <v>0</v>
      </c>
      <c r="AC50" s="2561"/>
      <c r="AD50" s="2561"/>
      <c r="AE50" s="2562"/>
      <c r="AF50" s="474"/>
      <c r="AG50" s="474"/>
      <c r="AH50" s="474"/>
      <c r="AI50" s="474"/>
      <c r="AJ50" s="474"/>
      <c r="AK50" s="480"/>
      <c r="AL50" s="481"/>
      <c r="AM50" s="481"/>
      <c r="AN50" s="474"/>
      <c r="AO50" s="474"/>
      <c r="AP50" s="474"/>
      <c r="AQ50" s="474"/>
      <c r="AR50" s="474"/>
      <c r="AS50" s="474"/>
      <c r="AT50" s="474"/>
      <c r="AU50" s="474"/>
      <c r="AV50" s="448"/>
      <c r="AW50" s="448"/>
      <c r="AX50" s="454"/>
      <c r="AY50" s="454"/>
      <c r="AZ50" s="452"/>
      <c r="BA50" s="452"/>
      <c r="BB50" s="452"/>
      <c r="BC50" s="452"/>
      <c r="BD50" s="452"/>
    </row>
    <row r="51" spans="1:58" ht="20.25" customHeight="1" x14ac:dyDescent="0.15">
      <c r="A51" s="452"/>
      <c r="B51" s="452"/>
      <c r="C51" s="448" t="s">
        <v>1052</v>
      </c>
      <c r="D51" s="947"/>
      <c r="E51" s="947"/>
      <c r="F51" s="448"/>
      <c r="G51" s="474"/>
      <c r="H51" s="474"/>
      <c r="I51" s="474"/>
      <c r="J51" s="474"/>
      <c r="K51" s="474"/>
      <c r="L51" s="474"/>
      <c r="M51" s="474"/>
      <c r="N51" s="474"/>
      <c r="O51" s="474"/>
      <c r="P51" s="474"/>
      <c r="Q51" s="474"/>
      <c r="R51" s="474"/>
      <c r="S51" s="474"/>
      <c r="T51" s="474"/>
      <c r="U51" s="474"/>
      <c r="V51" s="474"/>
      <c r="W51" s="474"/>
      <c r="X51" s="474"/>
      <c r="Y51" s="474"/>
      <c r="Z51" s="474"/>
      <c r="AA51" s="474"/>
      <c r="AB51" s="474"/>
      <c r="AC51" s="475"/>
      <c r="AD51" s="474"/>
      <c r="AE51" s="474"/>
      <c r="AF51" s="474"/>
      <c r="AG51" s="474"/>
      <c r="AH51" s="474"/>
      <c r="AI51" s="474"/>
      <c r="AJ51" s="474"/>
      <c r="AK51" s="480"/>
      <c r="AL51" s="481"/>
      <c r="AM51" s="481"/>
      <c r="AN51" s="474"/>
      <c r="AO51" s="474"/>
      <c r="AP51" s="474"/>
      <c r="AQ51" s="474"/>
      <c r="AR51" s="474"/>
      <c r="AS51" s="474"/>
      <c r="AT51" s="474"/>
      <c r="AU51" s="474"/>
      <c r="AV51" s="448"/>
      <c r="AW51" s="448"/>
      <c r="AX51" s="452"/>
      <c r="AY51" s="452"/>
      <c r="AZ51" s="452"/>
      <c r="BA51" s="452"/>
      <c r="BB51" s="452"/>
      <c r="BC51" s="452"/>
      <c r="BD51" s="452"/>
    </row>
    <row r="52" spans="1:58" ht="20.25" customHeight="1" x14ac:dyDescent="0.15">
      <c r="C52" s="482"/>
      <c r="D52" s="482"/>
      <c r="E52" s="483"/>
      <c r="F52" s="483"/>
      <c r="G52" s="483"/>
      <c r="H52" s="483"/>
      <c r="I52" s="483"/>
      <c r="J52" s="483"/>
      <c r="K52" s="483"/>
      <c r="L52" s="483"/>
      <c r="M52" s="483"/>
      <c r="N52" s="483"/>
      <c r="O52" s="483"/>
      <c r="P52" s="483"/>
      <c r="Q52" s="483"/>
      <c r="R52" s="483"/>
      <c r="S52" s="483"/>
      <c r="T52" s="482"/>
      <c r="U52" s="483"/>
      <c r="V52" s="483"/>
      <c r="W52" s="483"/>
      <c r="X52" s="483"/>
      <c r="Y52" s="483"/>
      <c r="Z52" s="483"/>
      <c r="AA52" s="483"/>
      <c r="AB52" s="483"/>
      <c r="AC52" s="483"/>
      <c r="AD52" s="483"/>
      <c r="AE52" s="483"/>
      <c r="AF52" s="483"/>
      <c r="AJ52" s="484"/>
      <c r="AK52" s="485"/>
      <c r="AL52" s="485"/>
      <c r="AM52" s="483"/>
      <c r="AN52" s="483"/>
      <c r="AO52" s="483"/>
      <c r="AP52" s="483"/>
      <c r="AQ52" s="483"/>
      <c r="AR52" s="483"/>
      <c r="AS52" s="483"/>
      <c r="AT52" s="483"/>
      <c r="AU52" s="483"/>
      <c r="AV52" s="483"/>
      <c r="AW52" s="483"/>
      <c r="AX52" s="483"/>
      <c r="AY52" s="483"/>
      <c r="AZ52" s="483"/>
      <c r="BA52" s="483"/>
      <c r="BB52" s="483"/>
      <c r="BC52" s="483"/>
      <c r="BD52" s="483"/>
      <c r="BE52" s="485"/>
    </row>
    <row r="53" spans="1:58" ht="20.25" customHeight="1" x14ac:dyDescent="0.15">
      <c r="A53" s="483"/>
      <c r="B53" s="483"/>
      <c r="C53" s="482"/>
      <c r="D53" s="482"/>
      <c r="E53" s="483"/>
      <c r="F53" s="483"/>
      <c r="G53" s="483"/>
      <c r="H53" s="483"/>
      <c r="I53" s="483"/>
      <c r="J53" s="483"/>
      <c r="K53" s="483"/>
      <c r="L53" s="483"/>
      <c r="M53" s="483"/>
      <c r="N53" s="483"/>
      <c r="O53" s="483"/>
      <c r="P53" s="483"/>
      <c r="Q53" s="483"/>
      <c r="R53" s="483"/>
      <c r="S53" s="483"/>
      <c r="T53" s="483"/>
      <c r="U53" s="482"/>
      <c r="V53" s="483"/>
      <c r="W53" s="483"/>
      <c r="X53" s="483"/>
      <c r="Y53" s="483"/>
      <c r="Z53" s="483"/>
      <c r="AA53" s="483"/>
      <c r="AB53" s="483"/>
      <c r="AC53" s="483"/>
      <c r="AD53" s="483"/>
      <c r="AE53" s="483"/>
      <c r="AF53" s="483"/>
      <c r="AG53" s="483"/>
      <c r="AK53" s="484"/>
      <c r="AL53" s="485"/>
      <c r="AM53" s="485"/>
      <c r="AN53" s="483"/>
      <c r="AO53" s="483"/>
      <c r="AP53" s="483"/>
      <c r="AQ53" s="483"/>
      <c r="AR53" s="483"/>
      <c r="AS53" s="483"/>
      <c r="AT53" s="483"/>
      <c r="AU53" s="483"/>
      <c r="AV53" s="483"/>
      <c r="AW53" s="483"/>
      <c r="AX53" s="483"/>
      <c r="AY53" s="483"/>
      <c r="AZ53" s="483"/>
      <c r="BA53" s="483"/>
      <c r="BB53" s="483"/>
      <c r="BC53" s="483"/>
      <c r="BD53" s="483"/>
      <c r="BE53" s="483"/>
      <c r="BF53" s="485"/>
    </row>
    <row r="54" spans="1:58" ht="20.25" customHeight="1" x14ac:dyDescent="0.15">
      <c r="A54" s="483"/>
      <c r="B54" s="483"/>
      <c r="C54" s="483"/>
      <c r="D54" s="482"/>
      <c r="E54" s="483"/>
      <c r="F54" s="483"/>
      <c r="G54" s="483"/>
      <c r="H54" s="483"/>
      <c r="I54" s="483"/>
      <c r="J54" s="483"/>
      <c r="K54" s="483"/>
      <c r="L54" s="483"/>
      <c r="M54" s="483"/>
      <c r="N54" s="483"/>
      <c r="O54" s="483"/>
      <c r="P54" s="483"/>
      <c r="Q54" s="483"/>
      <c r="R54" s="483"/>
      <c r="S54" s="483"/>
      <c r="T54" s="483"/>
      <c r="U54" s="482"/>
      <c r="V54" s="483"/>
      <c r="W54" s="483"/>
      <c r="X54" s="483"/>
      <c r="Y54" s="483"/>
      <c r="Z54" s="483"/>
      <c r="AA54" s="483"/>
      <c r="AB54" s="483"/>
      <c r="AC54" s="483"/>
      <c r="AD54" s="483"/>
      <c r="AE54" s="483"/>
      <c r="AF54" s="483"/>
      <c r="AG54" s="483"/>
      <c r="AK54" s="484"/>
      <c r="AL54" s="485"/>
      <c r="AM54" s="485"/>
      <c r="AN54" s="483"/>
      <c r="AO54" s="483"/>
      <c r="AP54" s="483"/>
      <c r="AQ54" s="483"/>
      <c r="AR54" s="483"/>
      <c r="AS54" s="483"/>
      <c r="AT54" s="483"/>
      <c r="AU54" s="483"/>
      <c r="AV54" s="483"/>
      <c r="AW54" s="483"/>
      <c r="AX54" s="483"/>
      <c r="AY54" s="483"/>
      <c r="AZ54" s="483"/>
      <c r="BA54" s="483"/>
      <c r="BB54" s="483"/>
      <c r="BC54" s="483"/>
      <c r="BD54" s="483"/>
      <c r="BE54" s="483"/>
      <c r="BF54" s="485"/>
    </row>
    <row r="55" spans="1:58" ht="20.25" customHeight="1" x14ac:dyDescent="0.15">
      <c r="A55" s="483"/>
      <c r="B55" s="483"/>
      <c r="C55" s="482"/>
      <c r="D55" s="482"/>
      <c r="E55" s="483"/>
      <c r="F55" s="483"/>
      <c r="G55" s="483"/>
      <c r="H55" s="483"/>
      <c r="I55" s="483"/>
      <c r="J55" s="483"/>
      <c r="K55" s="483"/>
      <c r="L55" s="483"/>
      <c r="M55" s="483"/>
      <c r="N55" s="483"/>
      <c r="O55" s="483"/>
      <c r="P55" s="483"/>
      <c r="Q55" s="483"/>
      <c r="R55" s="483"/>
      <c r="S55" s="483"/>
      <c r="T55" s="483"/>
      <c r="U55" s="482"/>
      <c r="V55" s="483"/>
      <c r="W55" s="483"/>
      <c r="X55" s="483"/>
      <c r="Y55" s="483"/>
      <c r="Z55" s="483"/>
      <c r="AA55" s="483"/>
      <c r="AB55" s="483"/>
      <c r="AC55" s="483"/>
      <c r="AD55" s="483"/>
      <c r="AE55" s="483"/>
      <c r="AF55" s="483"/>
      <c r="AG55" s="483"/>
      <c r="AK55" s="484"/>
      <c r="AL55" s="485"/>
      <c r="AM55" s="485"/>
      <c r="AN55" s="483"/>
      <c r="AO55" s="483"/>
      <c r="AP55" s="483"/>
      <c r="AQ55" s="483"/>
      <c r="AR55" s="483"/>
      <c r="AS55" s="483"/>
      <c r="AT55" s="483"/>
      <c r="AU55" s="483"/>
      <c r="AV55" s="483"/>
      <c r="AW55" s="483"/>
      <c r="AX55" s="483"/>
      <c r="AY55" s="483"/>
      <c r="AZ55" s="483"/>
      <c r="BA55" s="483"/>
      <c r="BB55" s="483"/>
      <c r="BC55" s="483"/>
      <c r="BD55" s="483"/>
      <c r="BE55" s="483"/>
      <c r="BF55" s="485"/>
    </row>
    <row r="56" spans="1:58" ht="20.25" customHeight="1" x14ac:dyDescent="0.15">
      <c r="C56" s="484"/>
      <c r="D56" s="484"/>
      <c r="E56" s="484"/>
      <c r="F56" s="484"/>
      <c r="G56" s="484"/>
      <c r="H56" s="484"/>
      <c r="I56" s="484"/>
      <c r="J56" s="484"/>
      <c r="K56" s="484"/>
      <c r="L56" s="484"/>
      <c r="M56" s="484"/>
      <c r="N56" s="484"/>
      <c r="O56" s="484"/>
      <c r="P56" s="484"/>
      <c r="Q56" s="484"/>
      <c r="R56" s="484"/>
      <c r="S56" s="484"/>
      <c r="T56" s="484"/>
      <c r="U56" s="485"/>
      <c r="V56" s="485"/>
      <c r="W56" s="484"/>
      <c r="X56" s="484"/>
      <c r="Y56" s="484"/>
      <c r="Z56" s="484"/>
      <c r="AA56" s="484"/>
      <c r="AB56" s="484"/>
      <c r="AC56" s="484"/>
      <c r="AD56" s="484"/>
      <c r="AE56" s="484"/>
      <c r="AF56" s="484"/>
      <c r="AG56" s="484"/>
      <c r="AH56" s="484"/>
      <c r="AI56" s="484"/>
      <c r="AJ56" s="484"/>
      <c r="AK56" s="484"/>
      <c r="AL56" s="485"/>
      <c r="AM56" s="485"/>
      <c r="AN56" s="483"/>
      <c r="AO56" s="483"/>
      <c r="AP56" s="483"/>
      <c r="AQ56" s="483"/>
      <c r="AR56" s="483"/>
      <c r="AS56" s="483"/>
      <c r="AT56" s="483"/>
      <c r="AU56" s="483"/>
      <c r="AV56" s="483"/>
      <c r="AW56" s="483"/>
      <c r="AX56" s="483"/>
      <c r="AY56" s="483"/>
      <c r="AZ56" s="483"/>
      <c r="BA56" s="483"/>
      <c r="BB56" s="483"/>
      <c r="BC56" s="483"/>
      <c r="BD56" s="483"/>
      <c r="BE56" s="483"/>
      <c r="BF56" s="485"/>
    </row>
    <row r="57" spans="1:58" ht="20.25" customHeight="1" x14ac:dyDescent="0.15">
      <c r="C57" s="484"/>
      <c r="D57" s="484"/>
      <c r="E57" s="484"/>
      <c r="F57" s="484"/>
      <c r="G57" s="484"/>
      <c r="H57" s="484"/>
      <c r="I57" s="484"/>
      <c r="J57" s="484"/>
      <c r="K57" s="484"/>
      <c r="L57" s="484"/>
      <c r="M57" s="484"/>
      <c r="N57" s="484"/>
      <c r="O57" s="484"/>
      <c r="P57" s="484"/>
      <c r="Q57" s="484"/>
      <c r="R57" s="484"/>
      <c r="S57" s="484"/>
      <c r="T57" s="484"/>
      <c r="U57" s="485"/>
      <c r="V57" s="485"/>
      <c r="W57" s="484"/>
      <c r="X57" s="484"/>
      <c r="Y57" s="484"/>
      <c r="Z57" s="484"/>
      <c r="AA57" s="484"/>
      <c r="AB57" s="484"/>
      <c r="AC57" s="484"/>
      <c r="AD57" s="484"/>
      <c r="AE57" s="484"/>
      <c r="AF57" s="484"/>
      <c r="AG57" s="484"/>
      <c r="AH57" s="484"/>
      <c r="AI57" s="484"/>
      <c r="AJ57" s="484"/>
      <c r="AK57" s="484"/>
      <c r="AL57" s="485"/>
      <c r="AM57" s="485"/>
      <c r="AN57" s="483"/>
      <c r="AO57" s="483"/>
      <c r="AP57" s="483"/>
      <c r="AQ57" s="483"/>
      <c r="AR57" s="483"/>
      <c r="AS57" s="483"/>
      <c r="AT57" s="483"/>
      <c r="AU57" s="483"/>
      <c r="AV57" s="483"/>
      <c r="AW57" s="483"/>
      <c r="AX57" s="483"/>
      <c r="AY57" s="483"/>
      <c r="AZ57" s="483"/>
      <c r="BA57" s="483"/>
      <c r="BB57" s="483"/>
      <c r="BC57" s="483"/>
      <c r="BD57" s="483"/>
      <c r="BE57" s="483"/>
      <c r="BF57" s="485"/>
    </row>
  </sheetData>
  <sheetProtection insertRows="0"/>
  <mergeCells count="253">
    <mergeCell ref="B8:B12"/>
    <mergeCell ref="C8:D12"/>
    <mergeCell ref="E8:F12"/>
    <mergeCell ref="G8:K12"/>
    <mergeCell ref="L8:O12"/>
    <mergeCell ref="P8:AT8"/>
    <mergeCell ref="AM1:BA1"/>
    <mergeCell ref="U2:V2"/>
    <mergeCell ref="X2:Y2"/>
    <mergeCell ref="AB2:AC2"/>
    <mergeCell ref="AM2:BA2"/>
    <mergeCell ref="AZ3:BC3"/>
    <mergeCell ref="AU8:AV12"/>
    <mergeCell ref="AW8:AX12"/>
    <mergeCell ref="AY8:BD12"/>
    <mergeCell ref="P9:V9"/>
    <mergeCell ref="W9:AC9"/>
    <mergeCell ref="AD9:AJ9"/>
    <mergeCell ref="AK9:AQ9"/>
    <mergeCell ref="AR9:AT9"/>
    <mergeCell ref="AZ4:BC4"/>
    <mergeCell ref="AV5:AW5"/>
    <mergeCell ref="AZ5:BA5"/>
    <mergeCell ref="AZ6:BA6"/>
    <mergeCell ref="AY13:BD13"/>
    <mergeCell ref="C14:D14"/>
    <mergeCell ref="E14:F14"/>
    <mergeCell ref="G14:K14"/>
    <mergeCell ref="L14:O14"/>
    <mergeCell ref="AU14:AV14"/>
    <mergeCell ref="AW14:AX14"/>
    <mergeCell ref="AY14:BD14"/>
    <mergeCell ref="C13:D13"/>
    <mergeCell ref="E13:F13"/>
    <mergeCell ref="G13:K13"/>
    <mergeCell ref="L13:O13"/>
    <mergeCell ref="AU13:AV13"/>
    <mergeCell ref="AW13:AX13"/>
    <mergeCell ref="AY15:BD15"/>
    <mergeCell ref="C16:D16"/>
    <mergeCell ref="E16:F16"/>
    <mergeCell ref="G16:K16"/>
    <mergeCell ref="L16:O16"/>
    <mergeCell ref="AU16:AV16"/>
    <mergeCell ref="AW16:AX16"/>
    <mergeCell ref="AY16:BD16"/>
    <mergeCell ref="C15:D15"/>
    <mergeCell ref="E15:F15"/>
    <mergeCell ref="G15:K15"/>
    <mergeCell ref="L15:O15"/>
    <mergeCell ref="AU15:AV15"/>
    <mergeCell ref="AW15:AX15"/>
    <mergeCell ref="AY17:BD17"/>
    <mergeCell ref="C18:D18"/>
    <mergeCell ref="E18:F18"/>
    <mergeCell ref="G18:K18"/>
    <mergeCell ref="L18:O18"/>
    <mergeCell ref="AU18:AV18"/>
    <mergeCell ref="AW18:AX18"/>
    <mergeCell ref="AY18:BD18"/>
    <mergeCell ref="C17:D17"/>
    <mergeCell ref="E17:F17"/>
    <mergeCell ref="G17:K17"/>
    <mergeCell ref="L17:O17"/>
    <mergeCell ref="AU17:AV17"/>
    <mergeCell ref="AW17:AX17"/>
    <mergeCell ref="AY19:BD19"/>
    <mergeCell ref="C20:D20"/>
    <mergeCell ref="E20:F20"/>
    <mergeCell ref="G20:K20"/>
    <mergeCell ref="L20:O20"/>
    <mergeCell ref="AU20:AV20"/>
    <mergeCell ref="AW20:AX20"/>
    <mergeCell ref="AY20:BD20"/>
    <mergeCell ref="C19:D19"/>
    <mergeCell ref="E19:F19"/>
    <mergeCell ref="G19:K19"/>
    <mergeCell ref="L19:O19"/>
    <mergeCell ref="AU19:AV19"/>
    <mergeCell ref="AW19:AX19"/>
    <mergeCell ref="AY21:BD21"/>
    <mergeCell ref="C22:D22"/>
    <mergeCell ref="E22:F22"/>
    <mergeCell ref="G22:K22"/>
    <mergeCell ref="L22:O22"/>
    <mergeCell ref="AU22:AV22"/>
    <mergeCell ref="AW22:AX22"/>
    <mergeCell ref="AY22:BD22"/>
    <mergeCell ref="C21:D21"/>
    <mergeCell ref="E21:F21"/>
    <mergeCell ref="G21:K21"/>
    <mergeCell ref="L21:O21"/>
    <mergeCell ref="AU21:AV21"/>
    <mergeCell ref="AW21:AX21"/>
    <mergeCell ref="AY23:BD23"/>
    <mergeCell ref="C24:D24"/>
    <mergeCell ref="E24:F24"/>
    <mergeCell ref="G24:K24"/>
    <mergeCell ref="L24:O24"/>
    <mergeCell ref="AU24:AV24"/>
    <mergeCell ref="AW24:AX24"/>
    <mergeCell ref="AY24:BD24"/>
    <mergeCell ref="C23:D23"/>
    <mergeCell ref="E23:F23"/>
    <mergeCell ref="G23:K23"/>
    <mergeCell ref="L23:O23"/>
    <mergeCell ref="AU23:AV23"/>
    <mergeCell ref="AW23:AX23"/>
    <mergeCell ref="AY25:BD25"/>
    <mergeCell ref="C26:D26"/>
    <mergeCell ref="E26:F26"/>
    <mergeCell ref="G26:K26"/>
    <mergeCell ref="L26:O26"/>
    <mergeCell ref="AU26:AV26"/>
    <mergeCell ref="AW26:AX26"/>
    <mergeCell ref="AY26:BD26"/>
    <mergeCell ref="C25:D25"/>
    <mergeCell ref="E25:F25"/>
    <mergeCell ref="G25:K25"/>
    <mergeCell ref="L25:O25"/>
    <mergeCell ref="AU25:AV25"/>
    <mergeCell ref="AW25:AX25"/>
    <mergeCell ref="AY27:BD27"/>
    <mergeCell ref="C28:D28"/>
    <mergeCell ref="E28:F28"/>
    <mergeCell ref="G28:K28"/>
    <mergeCell ref="L28:O28"/>
    <mergeCell ref="AU28:AV28"/>
    <mergeCell ref="AW28:AX28"/>
    <mergeCell ref="AY28:BD28"/>
    <mergeCell ref="C27:D27"/>
    <mergeCell ref="E27:F27"/>
    <mergeCell ref="G27:K27"/>
    <mergeCell ref="L27:O27"/>
    <mergeCell ref="AU27:AV27"/>
    <mergeCell ref="AW27:AX27"/>
    <mergeCell ref="AE36:AF36"/>
    <mergeCell ref="AI36:AJ36"/>
    <mergeCell ref="AY29:BD29"/>
    <mergeCell ref="C30:D30"/>
    <mergeCell ref="E30:F30"/>
    <mergeCell ref="G30:K30"/>
    <mergeCell ref="L30:O30"/>
    <mergeCell ref="AU30:AV30"/>
    <mergeCell ref="AW30:AX30"/>
    <mergeCell ref="AY30:BD30"/>
    <mergeCell ref="C29:D29"/>
    <mergeCell ref="E29:F29"/>
    <mergeCell ref="G29:K29"/>
    <mergeCell ref="L29:O29"/>
    <mergeCell ref="AU29:AV29"/>
    <mergeCell ref="AW29:AX29"/>
    <mergeCell ref="AS34:AT34"/>
    <mergeCell ref="C35:E35"/>
    <mergeCell ref="F35:G35"/>
    <mergeCell ref="H35:I35"/>
    <mergeCell ref="J35:K35"/>
    <mergeCell ref="L35:M35"/>
    <mergeCell ref="T35:U35"/>
    <mergeCell ref="V35:W35"/>
    <mergeCell ref="Y35:Z35"/>
    <mergeCell ref="AA35:AB35"/>
    <mergeCell ref="L34:M34"/>
    <mergeCell ref="R34:S35"/>
    <mergeCell ref="T34:W34"/>
    <mergeCell ref="Y34:AB34"/>
    <mergeCell ref="AI34:AJ34"/>
    <mergeCell ref="AK34:AN34"/>
    <mergeCell ref="AI35:AJ35"/>
    <mergeCell ref="AK35:AN35"/>
    <mergeCell ref="AS35:AT35"/>
    <mergeCell ref="AK36:AN36"/>
    <mergeCell ref="AQ36:AT36"/>
    <mergeCell ref="C37:E37"/>
    <mergeCell ref="F37:G37"/>
    <mergeCell ref="H37:I37"/>
    <mergeCell ref="J37:K37"/>
    <mergeCell ref="L37:M37"/>
    <mergeCell ref="AI37:AJ37"/>
    <mergeCell ref="AK37:AN37"/>
    <mergeCell ref="AQ37:AR37"/>
    <mergeCell ref="AS37:AT37"/>
    <mergeCell ref="Y37:Z37"/>
    <mergeCell ref="AA37:AB37"/>
    <mergeCell ref="AE37:AF37"/>
    <mergeCell ref="C36:E36"/>
    <mergeCell ref="F36:G36"/>
    <mergeCell ref="H36:I36"/>
    <mergeCell ref="J36:K36"/>
    <mergeCell ref="L36:M36"/>
    <mergeCell ref="R36:S36"/>
    <mergeCell ref="T36:U36"/>
    <mergeCell ref="V36:W36"/>
    <mergeCell ref="Y36:Z36"/>
    <mergeCell ref="AA36:AB36"/>
    <mergeCell ref="C38:E38"/>
    <mergeCell ref="F38:G38"/>
    <mergeCell ref="H38:I38"/>
    <mergeCell ref="J38:K38"/>
    <mergeCell ref="L38:M38"/>
    <mergeCell ref="R38:S38"/>
    <mergeCell ref="R37:S37"/>
    <mergeCell ref="T37:U37"/>
    <mergeCell ref="V37:W37"/>
    <mergeCell ref="AK38:AN38"/>
    <mergeCell ref="AQ38:AR38"/>
    <mergeCell ref="AS38:AT38"/>
    <mergeCell ref="N39:O39"/>
    <mergeCell ref="R39:S39"/>
    <mergeCell ref="T39:U39"/>
    <mergeCell ref="V39:W39"/>
    <mergeCell ref="Y39:Z39"/>
    <mergeCell ref="AA39:AB39"/>
    <mergeCell ref="AE39:AF39"/>
    <mergeCell ref="T38:U38"/>
    <mergeCell ref="V38:W38"/>
    <mergeCell ref="Y38:Z38"/>
    <mergeCell ref="AA38:AB38"/>
    <mergeCell ref="AE38:AF38"/>
    <mergeCell ref="AI38:AJ38"/>
    <mergeCell ref="AJ39:AK39"/>
    <mergeCell ref="AL39:AM39"/>
    <mergeCell ref="AN39:AO39"/>
    <mergeCell ref="AQ39:AR39"/>
    <mergeCell ref="AS39:AT39"/>
    <mergeCell ref="L40:M40"/>
    <mergeCell ref="R40:S40"/>
    <mergeCell ref="T40:U40"/>
    <mergeCell ref="V40:W40"/>
    <mergeCell ref="Y40:Z40"/>
    <mergeCell ref="C45:D45"/>
    <mergeCell ref="F45:G45"/>
    <mergeCell ref="I45:J45"/>
    <mergeCell ref="L45:N45"/>
    <mergeCell ref="R45:U45"/>
    <mergeCell ref="W45:Z45"/>
    <mergeCell ref="AB45:AE45"/>
    <mergeCell ref="AA40:AB40"/>
    <mergeCell ref="AE40:AF40"/>
    <mergeCell ref="AJ45:AM45"/>
    <mergeCell ref="AO45:AR45"/>
    <mergeCell ref="AT45:AW45"/>
    <mergeCell ref="AB49:AE49"/>
    <mergeCell ref="R50:U50"/>
    <mergeCell ref="W50:Z50"/>
    <mergeCell ref="AB50:AE50"/>
    <mergeCell ref="AS40:AT40"/>
    <mergeCell ref="Y42:Z42"/>
    <mergeCell ref="AB44:AE44"/>
    <mergeCell ref="AJ40:AK40"/>
    <mergeCell ref="AL40:AM40"/>
    <mergeCell ref="AN40:AO40"/>
    <mergeCell ref="AQ40:AR40"/>
  </mergeCells>
  <phoneticPr fontId="1"/>
  <conditionalFormatting sqref="F36:M38">
    <cfRule type="expression" dxfId="279" priority="6">
      <formula>INDIRECT(ADDRESS(ROW(),COLUMN()))=TRUNC(INDIRECT(ADDRESS(ROW(),COLUMN())))</formula>
    </cfRule>
  </conditionalFormatting>
  <conditionalFormatting sqref="L40:M40">
    <cfRule type="expression" dxfId="278" priority="5">
      <formula>INDIRECT(ADDRESS(ROW(),COLUMN()))=TRUNC(INDIRECT(ADDRESS(ROW(),COLUMN())))</formula>
    </cfRule>
  </conditionalFormatting>
  <conditionalFormatting sqref="C45:D45">
    <cfRule type="expression" dxfId="277" priority="4">
      <formula>INDIRECT(ADDRESS(ROW(),COLUMN()))=TRUNC(INDIRECT(ADDRESS(ROW(),COLUMN())))</formula>
    </cfRule>
  </conditionalFormatting>
  <conditionalFormatting sqref="R45:U45">
    <cfRule type="expression" dxfId="276" priority="3">
      <formula>INDIRECT(ADDRESS(ROW(),COLUMN()))=TRUNC(INDIRECT(ADDRESS(ROW(),COLUMN())))</formula>
    </cfRule>
  </conditionalFormatting>
  <conditionalFormatting sqref="R50:U50">
    <cfRule type="expression" dxfId="275" priority="2">
      <formula>INDIRECT(ADDRESS(ROW(),COLUMN()))=TRUNC(INDIRECT(ADDRESS(ROW(),COLUMN())))</formula>
    </cfRule>
  </conditionalFormatting>
  <conditionalFormatting sqref="AU13:AX30">
    <cfRule type="expression" dxfId="274" priority="1">
      <formula>INDIRECT(ADDRESS(ROW(),COLUMN()))=TRUNC(INDIRECT(ADDRESS(ROW(),COLUMN())))</formula>
    </cfRule>
  </conditionalFormatting>
  <dataValidations count="8">
    <dataValidation type="list" allowBlank="1" showInputMessage="1" showErrorMessage="1" sqref="AZ4" xr:uid="{D119FCCC-B4AE-4D0D-8038-26843A78F515}">
      <formula1>"予定,実績,予定・実績"</formula1>
    </dataValidation>
    <dataValidation type="list" errorStyle="warning" allowBlank="1" showInputMessage="1" error="リストにない場合のみ、入力してください。" sqref="G13:K30" xr:uid="{D226E26F-F6CD-4038-A236-CB9A553BEB00}">
      <formula1>INDIRECT(C13)</formula1>
    </dataValidation>
    <dataValidation type="list" allowBlank="1" showInputMessage="1" sqref="E13:F30" xr:uid="{B5F1CE42-18D7-4535-AD7E-C28164127009}">
      <formula1>"A, B, C, D"</formula1>
    </dataValidation>
    <dataValidation type="list" allowBlank="1" showInputMessage="1" sqref="C13:D30" xr:uid="{35C92FA6-BBE8-4F39-8827-66FB8B18A2D7}">
      <formula1>職種</formula1>
    </dataValidation>
    <dataValidation type="list" allowBlank="1" showInputMessage="1" showErrorMessage="1" sqref="AZ3" xr:uid="{28A193C0-2E35-49C1-B053-47E4CD398890}">
      <formula1>"４週,暦月"</formula1>
    </dataValidation>
    <dataValidation type="list" allowBlank="1" showInputMessage="1" showErrorMessage="1" sqref="Y42:Z42" xr:uid="{D5940159-1424-417B-AC51-46EF575218FF}">
      <formula1>"週,暦月"</formula1>
    </dataValidation>
    <dataValidation type="decimal" allowBlank="1" showInputMessage="1" showErrorMessage="1" error="入力可能範囲　32～40" sqref="AV5" xr:uid="{3C674B3A-BFA9-4E3E-A0B3-75B10B53B674}">
      <formula1>32</formula1>
      <formula2>40</formula2>
    </dataValidation>
    <dataValidation type="list" allowBlank="1" showInputMessage="1" showErrorMessage="1" sqref="F45" xr:uid="{31735DFB-E1F8-403C-9D0B-F209D85945CC}">
      <formula1>"40,50"</formula1>
    </dataValidation>
  </dataValidations>
  <printOptions horizontalCentered="1"/>
  <pageMargins left="0.23622047244094491" right="0.23622047244094491" top="0.43307086614173229" bottom="0.27559055118110237" header="0.31496062992125984" footer="0.31496062992125984"/>
  <pageSetup paperSize="9" scale="46" fitToHeight="0" orientation="landscape" r:id="rId1"/>
  <colBreaks count="1" manualBreakCount="1">
    <brk id="58" max="1048575" man="1"/>
  </colBreaks>
  <drawing r:id="rId2"/>
  <extLst>
    <ext xmlns:x14="http://schemas.microsoft.com/office/spreadsheetml/2009/9/main" uri="{CCE6A557-97BC-4b89-ADB6-D9C93CAAB3DF}">
      <x14:dataValidations xmlns:xm="http://schemas.microsoft.com/office/excel/2006/main" count="1">
        <x14:dataValidation type="list" allowBlank="1" showInputMessage="1" xr:uid="{1F31093C-AD45-422C-B82E-64AD730B4C83}">
          <x14:formula1>
            <xm:f>'\\svjfile\FILE\【060】福祉部\【004】高齢福祉課\【002】介護保険係\事業所\060 事業所提出関係\02 指定（新規・更新・廃止・休止）\（大朏編集）2025新規申請、廃止、休止届＆変更届\標準様式\[3-3_標準様式1-1 勤務表　訪問型サービス.xlsx]プルダウン・リスト'!#REF!</xm:f>
          </x14:formula1>
          <xm:sqref>AM1:BA1</xm:sqref>
        </x14:dataValidation>
      </x14:dataValidations>
    </ext>
  </extLs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FC669-D682-42B0-9C45-F5081ED9F954}">
  <sheetPr>
    <pageSetUpPr fitToPage="1"/>
  </sheetPr>
  <dimension ref="A1:BU80"/>
  <sheetViews>
    <sheetView showGridLines="0" view="pageBreakPreview" topLeftCell="AD49" zoomScale="70" zoomScaleNormal="70" zoomScaleSheetLayoutView="70" workbookViewId="0">
      <selection activeCell="BJ70" sqref="BJ70"/>
    </sheetView>
  </sheetViews>
  <sheetFormatPr defaultColWidth="4.375" defaultRowHeight="20.25" customHeight="1" x14ac:dyDescent="0.15"/>
  <cols>
    <col min="1" max="1" width="1.625" style="536" customWidth="1"/>
    <col min="2" max="5" width="5.75" style="536" customWidth="1"/>
    <col min="6" max="6" width="16.5" style="536" hidden="1" customWidth="1"/>
    <col min="7" max="58" width="5.625" style="536" customWidth="1"/>
    <col min="59" max="16384" width="4.375" style="536"/>
  </cols>
  <sheetData>
    <row r="1" spans="2:64" s="486" customFormat="1" ht="20.25" customHeight="1" x14ac:dyDescent="0.15">
      <c r="C1" s="487" t="s">
        <v>1060</v>
      </c>
      <c r="D1" s="487"/>
      <c r="E1" s="487"/>
      <c r="F1" s="487"/>
      <c r="G1" s="487"/>
      <c r="H1" s="488" t="s">
        <v>723</v>
      </c>
      <c r="J1" s="488"/>
      <c r="L1" s="487"/>
      <c r="M1" s="487"/>
      <c r="N1" s="487"/>
      <c r="O1" s="487"/>
      <c r="P1" s="487"/>
      <c r="Q1" s="487"/>
      <c r="R1" s="487"/>
      <c r="AM1" s="489"/>
      <c r="AN1" s="490"/>
      <c r="AO1" s="490" t="s">
        <v>724</v>
      </c>
      <c r="AP1" s="2161" t="s">
        <v>1062</v>
      </c>
      <c r="AQ1" s="2162"/>
      <c r="AR1" s="2162"/>
      <c r="AS1" s="2162"/>
      <c r="AT1" s="2162"/>
      <c r="AU1" s="2162"/>
      <c r="AV1" s="2162"/>
      <c r="AW1" s="2162"/>
      <c r="AX1" s="2162"/>
      <c r="AY1" s="2162"/>
      <c r="AZ1" s="2162"/>
      <c r="BA1" s="2162"/>
      <c r="BB1" s="2162"/>
      <c r="BC1" s="2162"/>
      <c r="BD1" s="2162"/>
      <c r="BE1" s="2162"/>
      <c r="BF1" s="490" t="s">
        <v>665</v>
      </c>
    </row>
    <row r="2" spans="2:64" s="486" customFormat="1" ht="20.25" customHeight="1" x14ac:dyDescent="0.15">
      <c r="C2" s="487"/>
      <c r="D2" s="487"/>
      <c r="E2" s="487"/>
      <c r="F2" s="487"/>
      <c r="G2" s="487"/>
      <c r="J2" s="488"/>
      <c r="L2" s="487"/>
      <c r="M2" s="487"/>
      <c r="N2" s="487"/>
      <c r="O2" s="487"/>
      <c r="P2" s="487"/>
      <c r="Q2" s="487"/>
      <c r="R2" s="487"/>
      <c r="Y2" s="422" t="s">
        <v>666</v>
      </c>
      <c r="Z2" s="2033">
        <v>7</v>
      </c>
      <c r="AA2" s="2033"/>
      <c r="AB2" s="422" t="s">
        <v>664</v>
      </c>
      <c r="AC2" s="2034">
        <f>IF(Z2=0,"",YEAR(DATE(2018+Z2,1,1)))</f>
        <v>2025</v>
      </c>
      <c r="AD2" s="2034"/>
      <c r="AE2" s="423" t="s">
        <v>667</v>
      </c>
      <c r="AF2" s="423" t="s">
        <v>668</v>
      </c>
      <c r="AG2" s="2033"/>
      <c r="AH2" s="2033"/>
      <c r="AI2" s="423" t="s">
        <v>669</v>
      </c>
      <c r="AM2" s="489"/>
      <c r="AN2" s="490"/>
      <c r="AO2" s="490" t="s">
        <v>725</v>
      </c>
      <c r="AP2" s="2033"/>
      <c r="AQ2" s="2033"/>
      <c r="AR2" s="2033"/>
      <c r="AS2" s="2033"/>
      <c r="AT2" s="2033"/>
      <c r="AU2" s="2033"/>
      <c r="AV2" s="2033"/>
      <c r="AW2" s="2033"/>
      <c r="AX2" s="2033"/>
      <c r="AY2" s="2033"/>
      <c r="AZ2" s="2033"/>
      <c r="BA2" s="2033"/>
      <c r="BB2" s="2033"/>
      <c r="BC2" s="2033"/>
      <c r="BD2" s="2033"/>
      <c r="BE2" s="2033"/>
      <c r="BF2" s="490" t="s">
        <v>665</v>
      </c>
    </row>
    <row r="3" spans="2:64" s="497" customFormat="1" ht="20.25" customHeight="1" x14ac:dyDescent="0.15">
      <c r="B3" s="491"/>
      <c r="C3" s="491"/>
      <c r="D3" s="491"/>
      <c r="E3" s="491"/>
      <c r="F3" s="491"/>
      <c r="G3" s="492"/>
      <c r="H3" s="491"/>
      <c r="I3" s="491"/>
      <c r="J3" s="492"/>
      <c r="K3" s="491"/>
      <c r="L3" s="493"/>
      <c r="M3" s="493"/>
      <c r="N3" s="493"/>
      <c r="O3" s="493"/>
      <c r="P3" s="493"/>
      <c r="Q3" s="493"/>
      <c r="R3" s="493"/>
      <c r="S3" s="491"/>
      <c r="T3" s="491"/>
      <c r="U3" s="491"/>
      <c r="V3" s="491"/>
      <c r="W3" s="491"/>
      <c r="X3" s="491"/>
      <c r="Y3" s="491"/>
      <c r="Z3" s="494"/>
      <c r="AA3" s="494"/>
      <c r="AB3" s="495"/>
      <c r="AC3" s="496"/>
      <c r="AD3" s="495"/>
      <c r="AE3" s="491"/>
      <c r="AF3" s="491"/>
      <c r="AG3" s="491"/>
      <c r="AH3" s="491"/>
      <c r="AI3" s="491"/>
      <c r="AJ3" s="491"/>
      <c r="AK3" s="491"/>
      <c r="AL3" s="491"/>
      <c r="AM3" s="491"/>
      <c r="AN3" s="491"/>
      <c r="AO3" s="491"/>
      <c r="AP3" s="491"/>
      <c r="AQ3" s="491"/>
      <c r="AR3" s="491"/>
      <c r="AS3" s="491"/>
      <c r="AT3" s="491"/>
      <c r="BA3" s="498" t="s">
        <v>671</v>
      </c>
      <c r="BB3" s="2035" t="s">
        <v>672</v>
      </c>
      <c r="BC3" s="2036"/>
      <c r="BD3" s="2036"/>
      <c r="BE3" s="2037"/>
      <c r="BF3" s="490"/>
    </row>
    <row r="4" spans="2:64" s="497" customFormat="1" ht="18.75" x14ac:dyDescent="0.15">
      <c r="B4" s="491"/>
      <c r="C4" s="491"/>
      <c r="D4" s="491"/>
      <c r="E4" s="491"/>
      <c r="F4" s="491"/>
      <c r="G4" s="492"/>
      <c r="H4" s="491"/>
      <c r="I4" s="491"/>
      <c r="J4" s="492"/>
      <c r="K4" s="491"/>
      <c r="L4" s="493"/>
      <c r="M4" s="493"/>
      <c r="N4" s="493"/>
      <c r="O4" s="493"/>
      <c r="P4" s="493"/>
      <c r="Q4" s="493"/>
      <c r="R4" s="493"/>
      <c r="S4" s="491"/>
      <c r="T4" s="491"/>
      <c r="U4" s="491"/>
      <c r="V4" s="491"/>
      <c r="W4" s="491"/>
      <c r="X4" s="491"/>
      <c r="Y4" s="491"/>
      <c r="Z4" s="499"/>
      <c r="AA4" s="499"/>
      <c r="AB4" s="491"/>
      <c r="AC4" s="491"/>
      <c r="AD4" s="491"/>
      <c r="AE4" s="491"/>
      <c r="AF4" s="491"/>
      <c r="AG4" s="441"/>
      <c r="AH4" s="441"/>
      <c r="AI4" s="441"/>
      <c r="AJ4" s="441"/>
      <c r="AK4" s="441"/>
      <c r="AL4" s="441"/>
      <c r="AM4" s="441"/>
      <c r="AN4" s="441"/>
      <c r="AO4" s="441"/>
      <c r="AP4" s="441"/>
      <c r="AQ4" s="441"/>
      <c r="AR4" s="441"/>
      <c r="AS4" s="441"/>
      <c r="AT4" s="441"/>
      <c r="AU4" s="486"/>
      <c r="AV4" s="486"/>
      <c r="AW4" s="486"/>
      <c r="AX4" s="486"/>
      <c r="AY4" s="486"/>
      <c r="AZ4" s="486"/>
      <c r="BA4" s="498" t="s">
        <v>673</v>
      </c>
      <c r="BB4" s="2035" t="s">
        <v>674</v>
      </c>
      <c r="BC4" s="2036"/>
      <c r="BD4" s="2036"/>
      <c r="BE4" s="2037"/>
      <c r="BF4" s="500"/>
    </row>
    <row r="5" spans="2:64" s="497" customFormat="1" ht="6.75" customHeight="1" x14ac:dyDescent="0.15">
      <c r="B5" s="491"/>
      <c r="C5" s="440"/>
      <c r="D5" s="440"/>
      <c r="E5" s="440"/>
      <c r="F5" s="440"/>
      <c r="G5" s="501"/>
      <c r="H5" s="440"/>
      <c r="I5" s="440"/>
      <c r="J5" s="501"/>
      <c r="K5" s="440"/>
      <c r="L5" s="502"/>
      <c r="M5" s="502"/>
      <c r="N5" s="502"/>
      <c r="O5" s="502"/>
      <c r="P5" s="502"/>
      <c r="Q5" s="502"/>
      <c r="R5" s="502"/>
      <c r="S5" s="440"/>
      <c r="T5" s="440"/>
      <c r="U5" s="440"/>
      <c r="V5" s="440"/>
      <c r="W5" s="440"/>
      <c r="X5" s="440"/>
      <c r="Y5" s="440"/>
      <c r="Z5" s="447"/>
      <c r="AA5" s="447"/>
      <c r="AB5" s="440"/>
      <c r="AC5" s="440"/>
      <c r="AD5" s="440"/>
      <c r="AE5" s="440"/>
      <c r="AF5" s="491"/>
      <c r="AG5" s="441"/>
      <c r="AH5" s="441"/>
      <c r="AI5" s="441"/>
      <c r="AJ5" s="441"/>
      <c r="AK5" s="441"/>
      <c r="AL5" s="441"/>
      <c r="AM5" s="441"/>
      <c r="AN5" s="441"/>
      <c r="AO5" s="441"/>
      <c r="AP5" s="441"/>
      <c r="AQ5" s="441"/>
      <c r="AR5" s="441"/>
      <c r="AS5" s="441"/>
      <c r="AT5" s="441"/>
      <c r="AU5" s="486"/>
      <c r="AV5" s="486"/>
      <c r="AW5" s="486"/>
      <c r="AX5" s="486"/>
      <c r="AY5" s="486"/>
      <c r="AZ5" s="486"/>
      <c r="BA5" s="486"/>
      <c r="BB5" s="486"/>
      <c r="BC5" s="486"/>
      <c r="BD5" s="486"/>
      <c r="BE5" s="500"/>
      <c r="BF5" s="500"/>
    </row>
    <row r="6" spans="2:64" s="497" customFormat="1" ht="20.25" customHeight="1" x14ac:dyDescent="0.15">
      <c r="B6" s="491"/>
      <c r="C6" s="440"/>
      <c r="D6" s="440"/>
      <c r="E6" s="440"/>
      <c r="F6" s="440"/>
      <c r="G6" s="501"/>
      <c r="H6" s="440"/>
      <c r="I6" s="440"/>
      <c r="J6" s="501"/>
      <c r="K6" s="440"/>
      <c r="L6" s="502"/>
      <c r="M6" s="502"/>
      <c r="N6" s="502"/>
      <c r="O6" s="502"/>
      <c r="P6" s="502"/>
      <c r="Q6" s="502"/>
      <c r="R6" s="502"/>
      <c r="S6" s="440"/>
      <c r="T6" s="440"/>
      <c r="U6" s="440"/>
      <c r="V6" s="440"/>
      <c r="W6" s="440"/>
      <c r="X6" s="440"/>
      <c r="Y6" s="440"/>
      <c r="Z6" s="447"/>
      <c r="AA6" s="447"/>
      <c r="AB6" s="440"/>
      <c r="AC6" s="440"/>
      <c r="AD6" s="440"/>
      <c r="AE6" s="440"/>
      <c r="AF6" s="491"/>
      <c r="AG6" s="441"/>
      <c r="AH6" s="441"/>
      <c r="AI6" s="441"/>
      <c r="AJ6" s="441"/>
      <c r="AK6" s="441"/>
      <c r="AL6" s="441" t="s">
        <v>675</v>
      </c>
      <c r="AM6" s="441"/>
      <c r="AN6" s="441"/>
      <c r="AO6" s="441"/>
      <c r="AP6" s="441"/>
      <c r="AQ6" s="441"/>
      <c r="AR6" s="441"/>
      <c r="AS6" s="441"/>
      <c r="AT6" s="430"/>
      <c r="AU6" s="430"/>
      <c r="AV6" s="442"/>
      <c r="AW6" s="441"/>
      <c r="AX6" s="2095">
        <v>40</v>
      </c>
      <c r="AY6" s="2096"/>
      <c r="AZ6" s="442" t="s">
        <v>676</v>
      </c>
      <c r="BA6" s="441"/>
      <c r="BB6" s="2095">
        <v>160</v>
      </c>
      <c r="BC6" s="2096"/>
      <c r="BD6" s="442" t="s">
        <v>677</v>
      </c>
      <c r="BE6" s="441"/>
      <c r="BF6" s="500"/>
    </row>
    <row r="7" spans="2:64" s="497" customFormat="1" ht="6.75" customHeight="1" x14ac:dyDescent="0.15">
      <c r="B7" s="491"/>
      <c r="C7" s="440"/>
      <c r="D7" s="440"/>
      <c r="E7" s="440"/>
      <c r="F7" s="440"/>
      <c r="G7" s="501"/>
      <c r="H7" s="440"/>
      <c r="I7" s="440"/>
      <c r="J7" s="501"/>
      <c r="K7" s="440"/>
      <c r="L7" s="502"/>
      <c r="M7" s="502"/>
      <c r="N7" s="502"/>
      <c r="O7" s="502"/>
      <c r="P7" s="502"/>
      <c r="Q7" s="502"/>
      <c r="R7" s="502"/>
      <c r="S7" s="440"/>
      <c r="T7" s="440"/>
      <c r="U7" s="440"/>
      <c r="V7" s="440"/>
      <c r="W7" s="440"/>
      <c r="X7" s="440"/>
      <c r="Y7" s="440"/>
      <c r="Z7" s="447"/>
      <c r="AA7" s="447"/>
      <c r="AB7" s="440"/>
      <c r="AC7" s="440"/>
      <c r="AD7" s="440"/>
      <c r="AE7" s="440"/>
      <c r="AF7" s="491"/>
      <c r="AG7" s="441"/>
      <c r="AH7" s="441"/>
      <c r="AI7" s="441"/>
      <c r="AJ7" s="441"/>
      <c r="AK7" s="441"/>
      <c r="AL7" s="441"/>
      <c r="AM7" s="441"/>
      <c r="AN7" s="441"/>
      <c r="AO7" s="441"/>
      <c r="AP7" s="441"/>
      <c r="AQ7" s="441"/>
      <c r="AR7" s="441"/>
      <c r="AS7" s="441"/>
      <c r="AT7" s="441"/>
      <c r="AU7" s="486"/>
      <c r="AV7" s="486"/>
      <c r="AW7" s="486"/>
      <c r="AX7" s="486"/>
      <c r="AY7" s="486"/>
      <c r="AZ7" s="486"/>
      <c r="BA7" s="486"/>
      <c r="BB7" s="486"/>
      <c r="BC7" s="486"/>
      <c r="BD7" s="486"/>
      <c r="BE7" s="500"/>
      <c r="BF7" s="500"/>
    </row>
    <row r="8" spans="2:64" s="497" customFormat="1" ht="20.25" customHeight="1" x14ac:dyDescent="0.15">
      <c r="B8" s="435"/>
      <c r="C8" s="435"/>
      <c r="D8" s="435"/>
      <c r="E8" s="435"/>
      <c r="F8" s="435"/>
      <c r="G8" s="443"/>
      <c r="H8" s="443"/>
      <c r="I8" s="443"/>
      <c r="J8" s="435"/>
      <c r="K8" s="435"/>
      <c r="L8" s="443"/>
      <c r="M8" s="443"/>
      <c r="N8" s="443"/>
      <c r="O8" s="435"/>
      <c r="P8" s="443"/>
      <c r="Q8" s="443"/>
      <c r="R8" s="443"/>
      <c r="S8" s="503"/>
      <c r="T8" s="445"/>
      <c r="U8" s="445"/>
      <c r="V8" s="446"/>
      <c r="W8" s="491"/>
      <c r="X8" s="491"/>
      <c r="Y8" s="491"/>
      <c r="Z8" s="447"/>
      <c r="AA8" s="504"/>
      <c r="AB8" s="501"/>
      <c r="AC8" s="447"/>
      <c r="AD8" s="447"/>
      <c r="AE8" s="447"/>
      <c r="AF8" s="505"/>
      <c r="AG8" s="506"/>
      <c r="AH8" s="506"/>
      <c r="AI8" s="506"/>
      <c r="AJ8" s="507"/>
      <c r="AK8" s="502"/>
      <c r="AL8" s="504"/>
      <c r="AM8" s="504"/>
      <c r="AN8" s="501"/>
      <c r="AO8" s="430"/>
      <c r="AP8" s="430"/>
      <c r="AQ8" s="430"/>
      <c r="AR8" s="508"/>
      <c r="AS8" s="508"/>
      <c r="AT8" s="441"/>
      <c r="AU8" s="509"/>
      <c r="AV8" s="509"/>
      <c r="AW8" s="510"/>
      <c r="AX8" s="486"/>
      <c r="AY8" s="486" t="s">
        <v>678</v>
      </c>
      <c r="AZ8" s="486"/>
      <c r="BA8" s="486"/>
      <c r="BB8" s="2157">
        <f>DAY(EOMONTH(DATE(AC2,AG2,1),0))</f>
        <v>31</v>
      </c>
      <c r="BC8" s="2158"/>
      <c r="BD8" s="486" t="s">
        <v>679</v>
      </c>
      <c r="BE8" s="486"/>
      <c r="BF8" s="486"/>
      <c r="BJ8" s="490"/>
      <c r="BK8" s="490"/>
      <c r="BL8" s="490"/>
    </row>
    <row r="9" spans="2:64" s="497" customFormat="1" ht="6" customHeight="1" x14ac:dyDescent="0.15">
      <c r="B9" s="439"/>
      <c r="C9" s="439"/>
      <c r="D9" s="439"/>
      <c r="E9" s="439"/>
      <c r="F9" s="439"/>
      <c r="G9" s="435"/>
      <c r="H9" s="443"/>
      <c r="I9" s="430"/>
      <c r="J9" s="430"/>
      <c r="K9" s="439"/>
      <c r="L9" s="435"/>
      <c r="M9" s="443"/>
      <c r="N9" s="430"/>
      <c r="O9" s="430"/>
      <c r="P9" s="435"/>
      <c r="Q9" s="430"/>
      <c r="R9" s="439"/>
      <c r="S9" s="430"/>
      <c r="T9" s="430"/>
      <c r="U9" s="430"/>
      <c r="V9" s="430"/>
      <c r="W9" s="491"/>
      <c r="X9" s="491"/>
      <c r="Y9" s="491"/>
      <c r="Z9" s="440"/>
      <c r="AA9" s="507"/>
      <c r="AB9" s="507"/>
      <c r="AC9" s="440"/>
      <c r="AD9" s="440"/>
      <c r="AE9" s="440"/>
      <c r="AF9" s="511"/>
      <c r="AG9" s="447"/>
      <c r="AH9" s="507"/>
      <c r="AI9" s="440"/>
      <c r="AJ9" s="506"/>
      <c r="AK9" s="507"/>
      <c r="AL9" s="507"/>
      <c r="AM9" s="507"/>
      <c r="AN9" s="507"/>
      <c r="AO9" s="440"/>
      <c r="AP9" s="441"/>
      <c r="AQ9" s="512"/>
      <c r="AR9" s="512"/>
      <c r="AS9" s="512"/>
      <c r="AT9" s="441"/>
      <c r="AU9" s="486"/>
      <c r="AV9" s="486"/>
      <c r="AW9" s="486"/>
      <c r="AX9" s="486"/>
      <c r="AY9" s="486"/>
      <c r="AZ9" s="486"/>
      <c r="BA9" s="486"/>
      <c r="BB9" s="486"/>
      <c r="BC9" s="486"/>
      <c r="BD9" s="486"/>
      <c r="BE9" s="486"/>
      <c r="BF9" s="486"/>
      <c r="BJ9" s="490"/>
      <c r="BK9" s="490"/>
      <c r="BL9" s="490"/>
    </row>
    <row r="10" spans="2:64" s="497" customFormat="1" ht="18.75" x14ac:dyDescent="0.2">
      <c r="B10" s="435"/>
      <c r="C10" s="435"/>
      <c r="D10" s="435"/>
      <c r="E10" s="435"/>
      <c r="F10" s="435"/>
      <c r="G10" s="443"/>
      <c r="H10" s="443"/>
      <c r="I10" s="443"/>
      <c r="J10" s="435"/>
      <c r="K10" s="435"/>
      <c r="L10" s="443"/>
      <c r="M10" s="443"/>
      <c r="N10" s="443"/>
      <c r="O10" s="435"/>
      <c r="P10" s="443"/>
      <c r="Q10" s="443"/>
      <c r="R10" s="443"/>
      <c r="S10" s="503"/>
      <c r="T10" s="445"/>
      <c r="U10" s="445"/>
      <c r="V10" s="446"/>
      <c r="W10" s="491"/>
      <c r="X10" s="491"/>
      <c r="Y10" s="491"/>
      <c r="Z10" s="447"/>
      <c r="AA10" s="504"/>
      <c r="AB10" s="501"/>
      <c r="AC10" s="447"/>
      <c r="AD10" s="447"/>
      <c r="AE10" s="447"/>
      <c r="AF10" s="511"/>
      <c r="AG10" s="506"/>
      <c r="AH10" s="506"/>
      <c r="AI10" s="506"/>
      <c r="AJ10" s="507"/>
      <c r="AK10" s="502"/>
      <c r="AL10" s="504"/>
      <c r="AM10" s="441"/>
      <c r="AN10" s="441"/>
      <c r="AO10" s="513"/>
      <c r="AP10" s="513"/>
      <c r="AQ10" s="513"/>
      <c r="AR10" s="442"/>
      <c r="AS10" s="512"/>
      <c r="AT10" s="512"/>
      <c r="AU10" s="514"/>
      <c r="AV10" s="515"/>
      <c r="AW10" s="515"/>
      <c r="AX10" s="516"/>
      <c r="AY10" s="516"/>
      <c r="AZ10" s="500" t="s">
        <v>726</v>
      </c>
      <c r="BA10" s="515"/>
      <c r="BB10" s="2095">
        <v>1</v>
      </c>
      <c r="BC10" s="2159"/>
      <c r="BD10" s="2096"/>
      <c r="BE10" s="517" t="s">
        <v>727</v>
      </c>
      <c r="BF10" s="486"/>
      <c r="BJ10" s="490"/>
      <c r="BK10" s="490"/>
      <c r="BL10" s="490"/>
    </row>
    <row r="11" spans="2:64" s="497" customFormat="1" ht="6" customHeight="1" x14ac:dyDescent="0.2">
      <c r="B11" s="439"/>
      <c r="C11" s="439"/>
      <c r="D11" s="439"/>
      <c r="E11" s="439"/>
      <c r="F11" s="432"/>
      <c r="G11" s="439"/>
      <c r="H11" s="439"/>
      <c r="I11" s="439"/>
      <c r="J11" s="439"/>
      <c r="K11" s="435"/>
      <c r="L11" s="443"/>
      <c r="M11" s="430"/>
      <c r="N11" s="430"/>
      <c r="O11" s="435"/>
      <c r="P11" s="430"/>
      <c r="Q11" s="439"/>
      <c r="R11" s="430"/>
      <c r="S11" s="430"/>
      <c r="T11" s="430"/>
      <c r="U11" s="430"/>
      <c r="V11" s="432"/>
      <c r="W11" s="491"/>
      <c r="X11" s="491"/>
      <c r="Y11" s="491"/>
      <c r="Z11" s="440"/>
      <c r="AA11" s="507"/>
      <c r="AB11" s="507"/>
      <c r="AC11" s="440"/>
      <c r="AD11" s="440"/>
      <c r="AE11" s="440"/>
      <c r="AF11" s="511"/>
      <c r="AG11" s="447"/>
      <c r="AH11" s="506"/>
      <c r="AI11" s="507"/>
      <c r="AJ11" s="506"/>
      <c r="AK11" s="507"/>
      <c r="AL11" s="507"/>
      <c r="AM11" s="507"/>
      <c r="AN11" s="507"/>
      <c r="AO11" s="439"/>
      <c r="AP11" s="439"/>
      <c r="AQ11" s="435"/>
      <c r="AR11" s="518"/>
      <c r="AS11" s="512"/>
      <c r="AT11" s="512"/>
      <c r="AU11" s="514"/>
      <c r="AV11" s="515"/>
      <c r="AW11" s="515"/>
      <c r="AX11" s="516"/>
      <c r="AY11" s="516"/>
      <c r="AZ11" s="515"/>
      <c r="BA11" s="515"/>
      <c r="BB11" s="913"/>
      <c r="BC11" s="913"/>
      <c r="BD11" s="913"/>
      <c r="BE11" s="517"/>
      <c r="BF11" s="486"/>
      <c r="BJ11" s="490"/>
      <c r="BK11" s="490"/>
      <c r="BL11" s="490"/>
    </row>
    <row r="12" spans="2:64" s="497" customFormat="1" ht="20.25" customHeight="1" x14ac:dyDescent="0.2">
      <c r="B12" s="520"/>
      <c r="C12" s="520"/>
      <c r="D12" s="520"/>
      <c r="E12" s="520"/>
      <c r="F12" s="520"/>
      <c r="G12" s="520"/>
      <c r="H12" s="520"/>
      <c r="I12" s="520"/>
      <c r="J12" s="520"/>
      <c r="K12" s="520"/>
      <c r="L12" s="520"/>
      <c r="M12" s="520"/>
      <c r="N12" s="520"/>
      <c r="O12" s="520"/>
      <c r="P12" s="520"/>
      <c r="Q12" s="520"/>
      <c r="R12" s="520"/>
      <c r="S12" s="520"/>
      <c r="T12" s="520"/>
      <c r="U12" s="520"/>
      <c r="V12" s="520"/>
      <c r="W12" s="491"/>
      <c r="X12" s="491"/>
      <c r="Y12" s="491"/>
      <c r="Z12" s="435"/>
      <c r="AA12" s="521"/>
      <c r="AB12" s="521"/>
      <c r="AC12" s="435"/>
      <c r="AD12" s="447"/>
      <c r="AE12" s="447"/>
      <c r="AF12" s="505"/>
      <c r="AG12" s="501"/>
      <c r="AH12" s="506"/>
      <c r="AI12" s="507"/>
      <c r="AJ12" s="506"/>
      <c r="AK12" s="507"/>
      <c r="AL12" s="507"/>
      <c r="AM12" s="507"/>
      <c r="AN12" s="507"/>
      <c r="AO12" s="2160"/>
      <c r="AP12" s="2160"/>
      <c r="AQ12" s="2160"/>
      <c r="AR12" s="442"/>
      <c r="AS12" s="512"/>
      <c r="AT12" s="512"/>
      <c r="AU12" s="514"/>
      <c r="AV12" s="515"/>
      <c r="AW12" s="515"/>
      <c r="AX12" s="516"/>
      <c r="AY12" s="516"/>
      <c r="AZ12" s="515"/>
      <c r="BA12" s="515"/>
      <c r="BB12" s="2095">
        <v>1</v>
      </c>
      <c r="BC12" s="2159"/>
      <c r="BD12" s="2096"/>
      <c r="BE12" s="522" t="s">
        <v>728</v>
      </c>
      <c r="BF12" s="486"/>
      <c r="BJ12" s="490"/>
      <c r="BK12" s="490"/>
      <c r="BL12" s="490"/>
    </row>
    <row r="13" spans="2:64" s="497" customFormat="1" ht="6.75" customHeight="1" x14ac:dyDescent="0.2">
      <c r="B13" s="520"/>
      <c r="C13" s="520"/>
      <c r="D13" s="520"/>
      <c r="E13" s="520"/>
      <c r="F13" s="520"/>
      <c r="G13" s="520"/>
      <c r="H13" s="520"/>
      <c r="I13" s="520"/>
      <c r="J13" s="520"/>
      <c r="K13" s="520"/>
      <c r="L13" s="520"/>
      <c r="M13" s="520"/>
      <c r="N13" s="520"/>
      <c r="O13" s="520"/>
      <c r="P13" s="520"/>
      <c r="Q13" s="520"/>
      <c r="R13" s="520"/>
      <c r="S13" s="520"/>
      <c r="T13" s="520"/>
      <c r="U13" s="520"/>
      <c r="V13" s="520"/>
      <c r="W13" s="491"/>
      <c r="X13" s="491"/>
      <c r="Y13" s="491"/>
      <c r="Z13" s="443"/>
      <c r="AA13" s="523"/>
      <c r="AB13" s="523"/>
      <c r="AC13" s="443"/>
      <c r="AD13" s="506"/>
      <c r="AE13" s="506"/>
      <c r="AF13" s="511"/>
      <c r="AG13" s="441"/>
      <c r="AH13" s="441"/>
      <c r="AI13" s="441"/>
      <c r="AJ13" s="441"/>
      <c r="AK13" s="441"/>
      <c r="AL13" s="441"/>
      <c r="AM13" s="441"/>
      <c r="AN13" s="441"/>
      <c r="AO13" s="439"/>
      <c r="AP13" s="439"/>
      <c r="AQ13" s="439"/>
      <c r="AR13" s="441"/>
      <c r="AS13" s="512"/>
      <c r="AT13" s="512"/>
      <c r="AU13" s="514"/>
      <c r="AV13" s="515"/>
      <c r="AW13" s="515"/>
      <c r="AX13" s="516"/>
      <c r="AY13" s="516"/>
      <c r="AZ13" s="515"/>
      <c r="BA13" s="515"/>
      <c r="BB13" s="913"/>
      <c r="BC13" s="913"/>
      <c r="BD13" s="913"/>
      <c r="BE13" s="517"/>
      <c r="BF13" s="486"/>
      <c r="BJ13" s="490"/>
      <c r="BK13" s="490"/>
      <c r="BL13" s="490"/>
    </row>
    <row r="14" spans="2:64" s="497" customFormat="1" ht="18.75" x14ac:dyDescent="0.15">
      <c r="B14" s="520"/>
      <c r="C14" s="520"/>
      <c r="D14" s="520"/>
      <c r="E14" s="520"/>
      <c r="F14" s="520"/>
      <c r="G14" s="520"/>
      <c r="H14" s="520"/>
      <c r="I14" s="520"/>
      <c r="J14" s="520"/>
      <c r="K14" s="520"/>
      <c r="L14" s="520"/>
      <c r="M14" s="520"/>
      <c r="N14" s="520"/>
      <c r="O14" s="520"/>
      <c r="P14" s="520"/>
      <c r="Q14" s="520"/>
      <c r="R14" s="520"/>
      <c r="S14" s="520"/>
      <c r="T14" s="520"/>
      <c r="U14" s="520"/>
      <c r="V14" s="520"/>
      <c r="W14" s="491"/>
      <c r="X14" s="491"/>
      <c r="Y14" s="491"/>
      <c r="Z14" s="435"/>
      <c r="AA14" s="521"/>
      <c r="AB14" s="521"/>
      <c r="AC14" s="435"/>
      <c r="AD14" s="447"/>
      <c r="AE14" s="447"/>
      <c r="AF14" s="511"/>
      <c r="AG14" s="441"/>
      <c r="AH14" s="441"/>
      <c r="AI14" s="441"/>
      <c r="AJ14" s="441"/>
      <c r="AK14" s="441"/>
      <c r="AL14" s="441"/>
      <c r="AM14" s="441"/>
      <c r="AN14" s="441"/>
      <c r="AO14" s="430"/>
      <c r="AP14" s="430"/>
      <c r="AQ14" s="430"/>
      <c r="AR14" s="441"/>
      <c r="AS14" s="512"/>
      <c r="AT14" s="524" t="s">
        <v>729</v>
      </c>
      <c r="AU14" s="2163"/>
      <c r="AV14" s="2164"/>
      <c r="AW14" s="2165"/>
      <c r="AX14" s="913" t="s">
        <v>730</v>
      </c>
      <c r="AY14" s="2163"/>
      <c r="AZ14" s="2164"/>
      <c r="BA14" s="2165"/>
      <c r="BB14" s="525" t="s">
        <v>731</v>
      </c>
      <c r="BC14" s="2166">
        <f>(AY14-AU14)*24</f>
        <v>0</v>
      </c>
      <c r="BD14" s="2167"/>
      <c r="BE14" s="526" t="s">
        <v>732</v>
      </c>
      <c r="BF14" s="913"/>
      <c r="BJ14" s="490"/>
      <c r="BK14" s="490"/>
      <c r="BL14" s="490"/>
    </row>
    <row r="15" spans="2:64" s="497" customFormat="1" ht="6.75" customHeight="1" x14ac:dyDescent="0.15">
      <c r="B15" s="491"/>
      <c r="C15" s="508"/>
      <c r="D15" s="508"/>
      <c r="E15" s="508"/>
      <c r="F15" s="508"/>
      <c r="G15" s="440"/>
      <c r="H15" s="440"/>
      <c r="I15" s="502"/>
      <c r="J15" s="447"/>
      <c r="K15" s="506"/>
      <c r="L15" s="507"/>
      <c r="M15" s="507"/>
      <c r="N15" s="447"/>
      <c r="O15" s="507"/>
      <c r="P15" s="440"/>
      <c r="Q15" s="506"/>
      <c r="R15" s="507"/>
      <c r="S15" s="507"/>
      <c r="T15" s="507"/>
      <c r="U15" s="507"/>
      <c r="V15" s="440"/>
      <c r="W15" s="502"/>
      <c r="X15" s="527"/>
      <c r="Y15" s="527"/>
      <c r="Z15" s="501"/>
      <c r="AA15" s="447"/>
      <c r="AB15" s="502"/>
      <c r="AC15" s="447"/>
      <c r="AD15" s="506"/>
      <c r="AE15" s="507"/>
      <c r="AF15" s="511"/>
      <c r="AG15" s="505"/>
      <c r="AH15" s="528"/>
      <c r="AI15" s="511"/>
      <c r="AJ15" s="528"/>
      <c r="AK15" s="511"/>
      <c r="AL15" s="511"/>
      <c r="AM15" s="511"/>
      <c r="AN15" s="511"/>
      <c r="AO15" s="434"/>
      <c r="AP15" s="491"/>
      <c r="AQ15" s="499"/>
      <c r="AR15" s="499"/>
      <c r="AS15" s="499"/>
      <c r="AT15" s="499"/>
      <c r="AU15" s="529"/>
      <c r="AV15" s="530"/>
      <c r="AW15" s="530"/>
      <c r="AX15" s="531"/>
      <c r="AY15" s="531"/>
      <c r="AZ15" s="530"/>
      <c r="BA15" s="530"/>
      <c r="BB15" s="532"/>
      <c r="BC15" s="532"/>
      <c r="BD15" s="532"/>
      <c r="BE15" s="533"/>
      <c r="BJ15" s="490"/>
      <c r="BK15" s="490"/>
      <c r="BL15" s="490"/>
    </row>
    <row r="16" spans="2:64" ht="8.4499999999999993" customHeight="1" thickBot="1" x14ac:dyDescent="0.2">
      <c r="B16" s="534"/>
      <c r="C16" s="535"/>
      <c r="D16" s="535"/>
      <c r="E16" s="535"/>
      <c r="F16" s="535"/>
      <c r="G16" s="535"/>
      <c r="H16" s="534"/>
      <c r="I16" s="534"/>
      <c r="J16" s="534"/>
      <c r="K16" s="534"/>
      <c r="L16" s="534"/>
      <c r="M16" s="534"/>
      <c r="N16" s="534"/>
      <c r="O16" s="534"/>
      <c r="P16" s="534"/>
      <c r="Q16" s="534"/>
      <c r="R16" s="534"/>
      <c r="S16" s="534"/>
      <c r="T16" s="534"/>
      <c r="U16" s="534"/>
      <c r="V16" s="534"/>
      <c r="W16" s="534"/>
      <c r="X16" s="535"/>
      <c r="Y16" s="534"/>
      <c r="Z16" s="534"/>
      <c r="AA16" s="534"/>
      <c r="AB16" s="534"/>
      <c r="AC16" s="534"/>
      <c r="AD16" s="534"/>
      <c r="AE16" s="534"/>
      <c r="AF16" s="534"/>
      <c r="AG16" s="534"/>
      <c r="AH16" s="534"/>
      <c r="AI16" s="534"/>
      <c r="AJ16" s="534"/>
      <c r="AK16" s="534"/>
      <c r="AL16" s="534"/>
      <c r="AM16" s="534"/>
      <c r="AN16" s="535"/>
      <c r="AO16" s="534"/>
      <c r="AP16" s="534"/>
      <c r="AQ16" s="534"/>
      <c r="AR16" s="534"/>
      <c r="AS16" s="534"/>
      <c r="AT16" s="534"/>
      <c r="BE16" s="537"/>
      <c r="BF16" s="537"/>
      <c r="BG16" s="537"/>
    </row>
    <row r="17" spans="2:58" ht="20.25" customHeight="1" x14ac:dyDescent="0.15">
      <c r="B17" s="2168" t="s">
        <v>680</v>
      </c>
      <c r="C17" s="2083" t="s">
        <v>733</v>
      </c>
      <c r="D17" s="2084"/>
      <c r="E17" s="2102"/>
      <c r="F17" s="698"/>
      <c r="G17" s="2170" t="s">
        <v>734</v>
      </c>
      <c r="H17" s="2111" t="s">
        <v>735</v>
      </c>
      <c r="I17" s="2084"/>
      <c r="J17" s="2084"/>
      <c r="K17" s="2102"/>
      <c r="L17" s="2111" t="s">
        <v>736</v>
      </c>
      <c r="M17" s="2084"/>
      <c r="N17" s="2084"/>
      <c r="O17" s="2085"/>
      <c r="P17" s="2077"/>
      <c r="Q17" s="2173"/>
      <c r="R17" s="2078"/>
      <c r="S17" s="2176" t="s">
        <v>737</v>
      </c>
      <c r="T17" s="2177"/>
      <c r="U17" s="2177"/>
      <c r="V17" s="2177"/>
      <c r="W17" s="2177"/>
      <c r="X17" s="2177"/>
      <c r="Y17" s="2177"/>
      <c r="Z17" s="2177"/>
      <c r="AA17" s="2177"/>
      <c r="AB17" s="2177"/>
      <c r="AC17" s="2177"/>
      <c r="AD17" s="2177"/>
      <c r="AE17" s="2177"/>
      <c r="AF17" s="2177"/>
      <c r="AG17" s="2177"/>
      <c r="AH17" s="2177"/>
      <c r="AI17" s="2177"/>
      <c r="AJ17" s="2177"/>
      <c r="AK17" s="2177"/>
      <c r="AL17" s="2177"/>
      <c r="AM17" s="2177"/>
      <c r="AN17" s="2177"/>
      <c r="AO17" s="2177"/>
      <c r="AP17" s="2177"/>
      <c r="AQ17" s="2177"/>
      <c r="AR17" s="2177"/>
      <c r="AS17" s="2177"/>
      <c r="AT17" s="2177"/>
      <c r="AU17" s="2177"/>
      <c r="AV17" s="2177"/>
      <c r="AW17" s="2178"/>
      <c r="AX17" s="2207" t="str">
        <f>IF(BB3="４週","(11) 1～4週目の勤務時間数合計","(11) 1か月の勤務時間数   合計")</f>
        <v>(11) 1～4週目の勤務時間数合計</v>
      </c>
      <c r="AY17" s="2208"/>
      <c r="AZ17" s="2213" t="s">
        <v>738</v>
      </c>
      <c r="BA17" s="2214"/>
      <c r="BB17" s="2219" t="s">
        <v>739</v>
      </c>
      <c r="BC17" s="2220"/>
      <c r="BD17" s="2220"/>
      <c r="BE17" s="2220"/>
      <c r="BF17" s="2221"/>
    </row>
    <row r="18" spans="2:58" ht="20.25" customHeight="1" x14ac:dyDescent="0.15">
      <c r="B18" s="2169"/>
      <c r="C18" s="2086"/>
      <c r="D18" s="2087"/>
      <c r="E18" s="2103"/>
      <c r="F18" s="699"/>
      <c r="G18" s="2171"/>
      <c r="H18" s="2112"/>
      <c r="I18" s="2087"/>
      <c r="J18" s="2087"/>
      <c r="K18" s="2103"/>
      <c r="L18" s="2112"/>
      <c r="M18" s="2087"/>
      <c r="N18" s="2087"/>
      <c r="O18" s="2088"/>
      <c r="P18" s="2079"/>
      <c r="Q18" s="2174"/>
      <c r="R18" s="2080"/>
      <c r="S18" s="2228" t="s">
        <v>686</v>
      </c>
      <c r="T18" s="2229"/>
      <c r="U18" s="2229"/>
      <c r="V18" s="2229"/>
      <c r="W18" s="2229"/>
      <c r="X18" s="2229"/>
      <c r="Y18" s="2230"/>
      <c r="Z18" s="2228" t="s">
        <v>687</v>
      </c>
      <c r="AA18" s="2229"/>
      <c r="AB18" s="2229"/>
      <c r="AC18" s="2229"/>
      <c r="AD18" s="2229"/>
      <c r="AE18" s="2229"/>
      <c r="AF18" s="2230"/>
      <c r="AG18" s="2228" t="s">
        <v>688</v>
      </c>
      <c r="AH18" s="2229"/>
      <c r="AI18" s="2229"/>
      <c r="AJ18" s="2229"/>
      <c r="AK18" s="2229"/>
      <c r="AL18" s="2229"/>
      <c r="AM18" s="2230"/>
      <c r="AN18" s="2228" t="s">
        <v>689</v>
      </c>
      <c r="AO18" s="2229"/>
      <c r="AP18" s="2229"/>
      <c r="AQ18" s="2229"/>
      <c r="AR18" s="2229"/>
      <c r="AS18" s="2229"/>
      <c r="AT18" s="2230"/>
      <c r="AU18" s="2231" t="s">
        <v>690</v>
      </c>
      <c r="AV18" s="2232"/>
      <c r="AW18" s="2233"/>
      <c r="AX18" s="2209"/>
      <c r="AY18" s="2210"/>
      <c r="AZ18" s="2215"/>
      <c r="BA18" s="2216"/>
      <c r="BB18" s="2222"/>
      <c r="BC18" s="2223"/>
      <c r="BD18" s="2223"/>
      <c r="BE18" s="2223"/>
      <c r="BF18" s="2224"/>
    </row>
    <row r="19" spans="2:58" ht="20.25" customHeight="1" x14ac:dyDescent="0.15">
      <c r="B19" s="2169"/>
      <c r="C19" s="2086"/>
      <c r="D19" s="2087"/>
      <c r="E19" s="2103"/>
      <c r="F19" s="699"/>
      <c r="G19" s="2171"/>
      <c r="H19" s="2112"/>
      <c r="I19" s="2087"/>
      <c r="J19" s="2087"/>
      <c r="K19" s="2103"/>
      <c r="L19" s="2112"/>
      <c r="M19" s="2087"/>
      <c r="N19" s="2087"/>
      <c r="O19" s="2088"/>
      <c r="P19" s="2079"/>
      <c r="Q19" s="2174"/>
      <c r="R19" s="2080"/>
      <c r="S19" s="538">
        <v>1</v>
      </c>
      <c r="T19" s="539">
        <v>2</v>
      </c>
      <c r="U19" s="539">
        <v>3</v>
      </c>
      <c r="V19" s="539">
        <v>4</v>
      </c>
      <c r="W19" s="539">
        <v>5</v>
      </c>
      <c r="X19" s="539">
        <v>6</v>
      </c>
      <c r="Y19" s="540">
        <v>7</v>
      </c>
      <c r="Z19" s="538">
        <v>8</v>
      </c>
      <c r="AA19" s="539">
        <v>9</v>
      </c>
      <c r="AB19" s="539">
        <v>10</v>
      </c>
      <c r="AC19" s="539">
        <v>11</v>
      </c>
      <c r="AD19" s="539">
        <v>12</v>
      </c>
      <c r="AE19" s="539">
        <v>13</v>
      </c>
      <c r="AF19" s="540">
        <v>14</v>
      </c>
      <c r="AG19" s="541">
        <v>15</v>
      </c>
      <c r="AH19" s="539">
        <v>16</v>
      </c>
      <c r="AI19" s="539">
        <v>17</v>
      </c>
      <c r="AJ19" s="539">
        <v>18</v>
      </c>
      <c r="AK19" s="539">
        <v>19</v>
      </c>
      <c r="AL19" s="539">
        <v>20</v>
      </c>
      <c r="AM19" s="540">
        <v>21</v>
      </c>
      <c r="AN19" s="538">
        <v>22</v>
      </c>
      <c r="AO19" s="539">
        <v>23</v>
      </c>
      <c r="AP19" s="539">
        <v>24</v>
      </c>
      <c r="AQ19" s="539">
        <v>25</v>
      </c>
      <c r="AR19" s="539">
        <v>26</v>
      </c>
      <c r="AS19" s="539">
        <v>27</v>
      </c>
      <c r="AT19" s="540">
        <v>28</v>
      </c>
      <c r="AU19" s="542" t="str">
        <f>IF($BB$3="暦月",IF(DAY(DATE($AC$2,$AG$2,29))=29,29,""),"")</f>
        <v/>
      </c>
      <c r="AV19" s="902" t="str">
        <f>IF($BB$3="暦月",IF(DAY(DATE($AC$2,$AG$2,30))=30,30,""),"")</f>
        <v/>
      </c>
      <c r="AW19" s="544" t="str">
        <f>IF($BB$3="暦月",IF(DAY(DATE($AC$2,$AG$2,31))=31,31,""),"")</f>
        <v/>
      </c>
      <c r="AX19" s="2209"/>
      <c r="AY19" s="2210"/>
      <c r="AZ19" s="2215"/>
      <c r="BA19" s="2216"/>
      <c r="BB19" s="2222"/>
      <c r="BC19" s="2223"/>
      <c r="BD19" s="2223"/>
      <c r="BE19" s="2223"/>
      <c r="BF19" s="2224"/>
    </row>
    <row r="20" spans="2:58" ht="20.25" hidden="1" customHeight="1" x14ac:dyDescent="0.15">
      <c r="B20" s="2169"/>
      <c r="C20" s="2086"/>
      <c r="D20" s="2087"/>
      <c r="E20" s="2103"/>
      <c r="F20" s="699"/>
      <c r="G20" s="2171"/>
      <c r="H20" s="2112"/>
      <c r="I20" s="2087"/>
      <c r="J20" s="2087"/>
      <c r="K20" s="2103"/>
      <c r="L20" s="2112"/>
      <c r="M20" s="2087"/>
      <c r="N20" s="2087"/>
      <c r="O20" s="2088"/>
      <c r="P20" s="2079"/>
      <c r="Q20" s="2174"/>
      <c r="R20" s="2080"/>
      <c r="S20" s="538">
        <f>WEEKDAY(DATE($AC$2,$AG$2,1))</f>
        <v>1</v>
      </c>
      <c r="T20" s="539">
        <f>WEEKDAY(DATE($AC$2,$AG$2,2))</f>
        <v>2</v>
      </c>
      <c r="U20" s="539">
        <f>WEEKDAY(DATE($AC$2,$AG$2,3))</f>
        <v>3</v>
      </c>
      <c r="V20" s="539">
        <f>WEEKDAY(DATE($AC$2,$AG$2,4))</f>
        <v>4</v>
      </c>
      <c r="W20" s="539">
        <f>WEEKDAY(DATE($AC$2,$AG$2,5))</f>
        <v>5</v>
      </c>
      <c r="X20" s="539">
        <f>WEEKDAY(DATE($AC$2,$AG$2,6))</f>
        <v>6</v>
      </c>
      <c r="Y20" s="540">
        <f>WEEKDAY(DATE($AC$2,$AG$2,7))</f>
        <v>7</v>
      </c>
      <c r="Z20" s="538">
        <f>WEEKDAY(DATE($AC$2,$AG$2,8))</f>
        <v>1</v>
      </c>
      <c r="AA20" s="539">
        <f>WEEKDAY(DATE($AC$2,$AG$2,9))</f>
        <v>2</v>
      </c>
      <c r="AB20" s="539">
        <f>WEEKDAY(DATE($AC$2,$AG$2,10))</f>
        <v>3</v>
      </c>
      <c r="AC20" s="539">
        <f>WEEKDAY(DATE($AC$2,$AG$2,11))</f>
        <v>4</v>
      </c>
      <c r="AD20" s="539">
        <f>WEEKDAY(DATE($AC$2,$AG$2,12))</f>
        <v>5</v>
      </c>
      <c r="AE20" s="539">
        <f>WEEKDAY(DATE($AC$2,$AG$2,13))</f>
        <v>6</v>
      </c>
      <c r="AF20" s="540">
        <f>WEEKDAY(DATE($AC$2,$AG$2,14))</f>
        <v>7</v>
      </c>
      <c r="AG20" s="538">
        <f>WEEKDAY(DATE($AC$2,$AG$2,15))</f>
        <v>1</v>
      </c>
      <c r="AH20" s="539">
        <f>WEEKDAY(DATE($AC$2,$AG$2,16))</f>
        <v>2</v>
      </c>
      <c r="AI20" s="539">
        <f>WEEKDAY(DATE($AC$2,$AG$2,17))</f>
        <v>3</v>
      </c>
      <c r="AJ20" s="539">
        <f>WEEKDAY(DATE($AC$2,$AG$2,18))</f>
        <v>4</v>
      </c>
      <c r="AK20" s="539">
        <f>WEEKDAY(DATE($AC$2,$AG$2,19))</f>
        <v>5</v>
      </c>
      <c r="AL20" s="539">
        <f>WEEKDAY(DATE($AC$2,$AG$2,20))</f>
        <v>6</v>
      </c>
      <c r="AM20" s="540">
        <f>WEEKDAY(DATE($AC$2,$AG$2,21))</f>
        <v>7</v>
      </c>
      <c r="AN20" s="538">
        <f>WEEKDAY(DATE($AC$2,$AG$2,22))</f>
        <v>1</v>
      </c>
      <c r="AO20" s="539">
        <f>WEEKDAY(DATE($AC$2,$AG$2,23))</f>
        <v>2</v>
      </c>
      <c r="AP20" s="539">
        <f>WEEKDAY(DATE($AC$2,$AG$2,24))</f>
        <v>3</v>
      </c>
      <c r="AQ20" s="539">
        <f>WEEKDAY(DATE($AC$2,$AG$2,25))</f>
        <v>4</v>
      </c>
      <c r="AR20" s="539">
        <f>WEEKDAY(DATE($AC$2,$AG$2,26))</f>
        <v>5</v>
      </c>
      <c r="AS20" s="539">
        <f>WEEKDAY(DATE($AC$2,$AG$2,27))</f>
        <v>6</v>
      </c>
      <c r="AT20" s="540">
        <f>WEEKDAY(DATE($AC$2,$AG$2,28))</f>
        <v>7</v>
      </c>
      <c r="AU20" s="538">
        <f>IF(AU19=29,WEEKDAY(DATE($AC$2,$AG$2,29)),0)</f>
        <v>0</v>
      </c>
      <c r="AV20" s="539">
        <f>IF(AV19=30,WEEKDAY(DATE($AC$2,$AG$2,30)),0)</f>
        <v>0</v>
      </c>
      <c r="AW20" s="540">
        <f>IF(AW19=31,WEEKDAY(DATE($AC$2,$AG$2,31)),0)</f>
        <v>0</v>
      </c>
      <c r="AX20" s="2209"/>
      <c r="AY20" s="2210"/>
      <c r="AZ20" s="2215"/>
      <c r="BA20" s="2216"/>
      <c r="BB20" s="2222"/>
      <c r="BC20" s="2223"/>
      <c r="BD20" s="2223"/>
      <c r="BE20" s="2223"/>
      <c r="BF20" s="2224"/>
    </row>
    <row r="21" spans="2:58" ht="22.5" customHeight="1" thickBot="1" x14ac:dyDescent="0.2">
      <c r="B21" s="2147"/>
      <c r="C21" s="2089"/>
      <c r="D21" s="2090"/>
      <c r="E21" s="2104"/>
      <c r="F21" s="700"/>
      <c r="G21" s="2172"/>
      <c r="H21" s="2113"/>
      <c r="I21" s="2090"/>
      <c r="J21" s="2090"/>
      <c r="K21" s="2104"/>
      <c r="L21" s="2113"/>
      <c r="M21" s="2090"/>
      <c r="N21" s="2090"/>
      <c r="O21" s="2091"/>
      <c r="P21" s="2081"/>
      <c r="Q21" s="2175"/>
      <c r="R21" s="2082"/>
      <c r="S21" s="545" t="str">
        <f>IF(S20=1,"日",IF(S20=2,"月",IF(S20=3,"火",IF(S20=4,"水",IF(S20=5,"木",IF(S20=6,"金","土"))))))</f>
        <v>日</v>
      </c>
      <c r="T21" s="546" t="str">
        <f t="shared" ref="T21:AT21" si="0">IF(T20=1,"日",IF(T20=2,"月",IF(T20=3,"火",IF(T20=4,"水",IF(T20=5,"木",IF(T20=6,"金","土"))))))</f>
        <v>月</v>
      </c>
      <c r="U21" s="546" t="str">
        <f t="shared" si="0"/>
        <v>火</v>
      </c>
      <c r="V21" s="546" t="str">
        <f t="shared" si="0"/>
        <v>水</v>
      </c>
      <c r="W21" s="546" t="str">
        <f t="shared" si="0"/>
        <v>木</v>
      </c>
      <c r="X21" s="546" t="str">
        <f t="shared" si="0"/>
        <v>金</v>
      </c>
      <c r="Y21" s="547" t="str">
        <f t="shared" si="0"/>
        <v>土</v>
      </c>
      <c r="Z21" s="545" t="str">
        <f>IF(Z20=1,"日",IF(Z20=2,"月",IF(Z20=3,"火",IF(Z20=4,"水",IF(Z20=5,"木",IF(Z20=6,"金","土"))))))</f>
        <v>日</v>
      </c>
      <c r="AA21" s="546" t="str">
        <f t="shared" si="0"/>
        <v>月</v>
      </c>
      <c r="AB21" s="546" t="str">
        <f t="shared" si="0"/>
        <v>火</v>
      </c>
      <c r="AC21" s="546" t="str">
        <f t="shared" si="0"/>
        <v>水</v>
      </c>
      <c r="AD21" s="546" t="str">
        <f t="shared" si="0"/>
        <v>木</v>
      </c>
      <c r="AE21" s="546" t="str">
        <f t="shared" si="0"/>
        <v>金</v>
      </c>
      <c r="AF21" s="547" t="str">
        <f t="shared" si="0"/>
        <v>土</v>
      </c>
      <c r="AG21" s="545" t="str">
        <f>IF(AG20=1,"日",IF(AG20=2,"月",IF(AG20=3,"火",IF(AG20=4,"水",IF(AG20=5,"木",IF(AG20=6,"金","土"))))))</f>
        <v>日</v>
      </c>
      <c r="AH21" s="546" t="str">
        <f t="shared" si="0"/>
        <v>月</v>
      </c>
      <c r="AI21" s="546" t="str">
        <f t="shared" si="0"/>
        <v>火</v>
      </c>
      <c r="AJ21" s="546" t="str">
        <f t="shared" si="0"/>
        <v>水</v>
      </c>
      <c r="AK21" s="546" t="str">
        <f t="shared" si="0"/>
        <v>木</v>
      </c>
      <c r="AL21" s="546" t="str">
        <f t="shared" si="0"/>
        <v>金</v>
      </c>
      <c r="AM21" s="547" t="str">
        <f t="shared" si="0"/>
        <v>土</v>
      </c>
      <c r="AN21" s="545" t="str">
        <f>IF(AN20=1,"日",IF(AN20=2,"月",IF(AN20=3,"火",IF(AN20=4,"水",IF(AN20=5,"木",IF(AN20=6,"金","土"))))))</f>
        <v>日</v>
      </c>
      <c r="AO21" s="546" t="str">
        <f t="shared" si="0"/>
        <v>月</v>
      </c>
      <c r="AP21" s="546" t="str">
        <f t="shared" si="0"/>
        <v>火</v>
      </c>
      <c r="AQ21" s="546" t="str">
        <f t="shared" si="0"/>
        <v>水</v>
      </c>
      <c r="AR21" s="546" t="str">
        <f t="shared" si="0"/>
        <v>木</v>
      </c>
      <c r="AS21" s="546" t="str">
        <f t="shared" si="0"/>
        <v>金</v>
      </c>
      <c r="AT21" s="547" t="str">
        <f t="shared" si="0"/>
        <v>土</v>
      </c>
      <c r="AU21" s="546" t="str">
        <f>IF(AU20=1,"日",IF(AU20=2,"月",IF(AU20=3,"火",IF(AU20=4,"水",IF(AU20=5,"木",IF(AU20=6,"金",IF(AU20=0,"","土")))))))</f>
        <v/>
      </c>
      <c r="AV21" s="546" t="str">
        <f>IF(AV20=1,"日",IF(AV20=2,"月",IF(AV20=3,"火",IF(AV20=4,"水",IF(AV20=5,"木",IF(AV20=6,"金",IF(AV20=0,"","土")))))))</f>
        <v/>
      </c>
      <c r="AW21" s="546" t="str">
        <f>IF(AW20=1,"日",IF(AW20=2,"月",IF(AW20=3,"火",IF(AW20=4,"水",IF(AW20=5,"木",IF(AW20=6,"金",IF(AW20=0,"","土")))))))</f>
        <v/>
      </c>
      <c r="AX21" s="2211"/>
      <c r="AY21" s="2212"/>
      <c r="AZ21" s="2217"/>
      <c r="BA21" s="2218"/>
      <c r="BB21" s="2225"/>
      <c r="BC21" s="2226"/>
      <c r="BD21" s="2226"/>
      <c r="BE21" s="2226"/>
      <c r="BF21" s="2227"/>
    </row>
    <row r="22" spans="2:58" ht="20.25" customHeight="1" x14ac:dyDescent="0.15">
      <c r="B22" s="2179">
        <v>1</v>
      </c>
      <c r="C22" s="2181"/>
      <c r="D22" s="2182"/>
      <c r="E22" s="2183"/>
      <c r="F22" s="754"/>
      <c r="G22" s="2190"/>
      <c r="H22" s="2435"/>
      <c r="I22" s="2436"/>
      <c r="J22" s="2436"/>
      <c r="K22" s="2437"/>
      <c r="L22" s="2198"/>
      <c r="M22" s="2199"/>
      <c r="N22" s="2199"/>
      <c r="O22" s="2200"/>
      <c r="P22" s="2204" t="s">
        <v>740</v>
      </c>
      <c r="Q22" s="2205"/>
      <c r="R22" s="2206"/>
      <c r="S22" s="549"/>
      <c r="T22" s="550"/>
      <c r="U22" s="550"/>
      <c r="V22" s="550"/>
      <c r="W22" s="550"/>
      <c r="X22" s="550"/>
      <c r="Y22" s="551"/>
      <c r="Z22" s="549"/>
      <c r="AA22" s="550"/>
      <c r="AB22" s="550"/>
      <c r="AC22" s="550"/>
      <c r="AD22" s="550"/>
      <c r="AE22" s="550"/>
      <c r="AF22" s="551"/>
      <c r="AG22" s="549"/>
      <c r="AH22" s="550"/>
      <c r="AI22" s="550"/>
      <c r="AJ22" s="550"/>
      <c r="AK22" s="550"/>
      <c r="AL22" s="550"/>
      <c r="AM22" s="551"/>
      <c r="AN22" s="549"/>
      <c r="AO22" s="550"/>
      <c r="AP22" s="550"/>
      <c r="AQ22" s="550"/>
      <c r="AR22" s="550"/>
      <c r="AS22" s="550"/>
      <c r="AT22" s="551"/>
      <c r="AU22" s="549"/>
      <c r="AV22" s="550"/>
      <c r="AW22" s="550"/>
      <c r="AX22" s="2234"/>
      <c r="AY22" s="2235"/>
      <c r="AZ22" s="2236"/>
      <c r="BA22" s="2237"/>
      <c r="BB22" s="2040"/>
      <c r="BC22" s="2041"/>
      <c r="BD22" s="2041"/>
      <c r="BE22" s="2041"/>
      <c r="BF22" s="2042"/>
    </row>
    <row r="23" spans="2:58" ht="20.25" customHeight="1" x14ac:dyDescent="0.15">
      <c r="B23" s="2180"/>
      <c r="C23" s="2184"/>
      <c r="D23" s="2185"/>
      <c r="E23" s="2186"/>
      <c r="F23" s="763"/>
      <c r="G23" s="2191"/>
      <c r="H23" s="2438"/>
      <c r="I23" s="2439"/>
      <c r="J23" s="2439"/>
      <c r="K23" s="2440"/>
      <c r="L23" s="2201"/>
      <c r="M23" s="2202"/>
      <c r="N23" s="2202"/>
      <c r="O23" s="2203"/>
      <c r="P23" s="2238" t="s">
        <v>741</v>
      </c>
      <c r="Q23" s="2239"/>
      <c r="R23" s="2240"/>
      <c r="S23" s="553" t="str">
        <f>IF(S22="","",VLOOKUP(S22,'[7]シフト記号表（勤務時間帯）'!$C$6:$K$35,9,FALSE))</f>
        <v/>
      </c>
      <c r="T23" s="554" t="str">
        <f>IF(T22="","",VLOOKUP(T22,'[7]シフト記号表（勤務時間帯）'!$C$6:$K$35,9,FALSE))</f>
        <v/>
      </c>
      <c r="U23" s="554" t="str">
        <f>IF(U22="","",VLOOKUP(U22,'[7]シフト記号表（勤務時間帯）'!$C$6:$K$35,9,FALSE))</f>
        <v/>
      </c>
      <c r="V23" s="554" t="str">
        <f>IF(V22="","",VLOOKUP(V22,'[7]シフト記号表（勤務時間帯）'!$C$6:$K$35,9,FALSE))</f>
        <v/>
      </c>
      <c r="W23" s="554" t="str">
        <f>IF(W22="","",VLOOKUP(W22,'[7]シフト記号表（勤務時間帯）'!$C$6:$K$35,9,FALSE))</f>
        <v/>
      </c>
      <c r="X23" s="554" t="str">
        <f>IF(X22="","",VLOOKUP(X22,'[7]シフト記号表（勤務時間帯）'!$C$6:$K$35,9,FALSE))</f>
        <v/>
      </c>
      <c r="Y23" s="555" t="str">
        <f>IF(Y22="","",VLOOKUP(Y22,'[7]シフト記号表（勤務時間帯）'!$C$6:$K$35,9,FALSE))</f>
        <v/>
      </c>
      <c r="Z23" s="553" t="str">
        <f>IF(Z22="","",VLOOKUP(Z22,'[7]シフト記号表（勤務時間帯）'!$C$6:$K$35,9,FALSE))</f>
        <v/>
      </c>
      <c r="AA23" s="554" t="str">
        <f>IF(AA22="","",VLOOKUP(AA22,'[7]シフト記号表（勤務時間帯）'!$C$6:$K$35,9,FALSE))</f>
        <v/>
      </c>
      <c r="AB23" s="554" t="str">
        <f>IF(AB22="","",VLOOKUP(AB22,'[7]シフト記号表（勤務時間帯）'!$C$6:$K$35,9,FALSE))</f>
        <v/>
      </c>
      <c r="AC23" s="554" t="str">
        <f>IF(AC22="","",VLOOKUP(AC22,'[7]シフト記号表（勤務時間帯）'!$C$6:$K$35,9,FALSE))</f>
        <v/>
      </c>
      <c r="AD23" s="554" t="str">
        <f>IF(AD22="","",VLOOKUP(AD22,'[7]シフト記号表（勤務時間帯）'!$C$6:$K$35,9,FALSE))</f>
        <v/>
      </c>
      <c r="AE23" s="554" t="str">
        <f>IF(AE22="","",VLOOKUP(AE22,'[7]シフト記号表（勤務時間帯）'!$C$6:$K$35,9,FALSE))</f>
        <v/>
      </c>
      <c r="AF23" s="555" t="str">
        <f>IF(AF22="","",VLOOKUP(AF22,'[7]シフト記号表（勤務時間帯）'!$C$6:$K$35,9,FALSE))</f>
        <v/>
      </c>
      <c r="AG23" s="553" t="str">
        <f>IF(AG22="","",VLOOKUP(AG22,'[7]シフト記号表（勤務時間帯）'!$C$6:$K$35,9,FALSE))</f>
        <v/>
      </c>
      <c r="AH23" s="554" t="str">
        <f>IF(AH22="","",VLOOKUP(AH22,'[7]シフト記号表（勤務時間帯）'!$C$6:$K$35,9,FALSE))</f>
        <v/>
      </c>
      <c r="AI23" s="554" t="str">
        <f>IF(AI22="","",VLOOKUP(AI22,'[7]シフト記号表（勤務時間帯）'!$C$6:$K$35,9,FALSE))</f>
        <v/>
      </c>
      <c r="AJ23" s="554" t="str">
        <f>IF(AJ22="","",VLOOKUP(AJ22,'[7]シフト記号表（勤務時間帯）'!$C$6:$K$35,9,FALSE))</f>
        <v/>
      </c>
      <c r="AK23" s="554" t="str">
        <f>IF(AK22="","",VLOOKUP(AK22,'[7]シフト記号表（勤務時間帯）'!$C$6:$K$35,9,FALSE))</f>
        <v/>
      </c>
      <c r="AL23" s="554" t="str">
        <f>IF(AL22="","",VLOOKUP(AL22,'[7]シフト記号表（勤務時間帯）'!$C$6:$K$35,9,FALSE))</f>
        <v/>
      </c>
      <c r="AM23" s="555" t="str">
        <f>IF(AM22="","",VLOOKUP(AM22,'[7]シフト記号表（勤務時間帯）'!$C$6:$K$35,9,FALSE))</f>
        <v/>
      </c>
      <c r="AN23" s="553" t="str">
        <f>IF(AN22="","",VLOOKUP(AN22,'[7]シフト記号表（勤務時間帯）'!$C$6:$K$35,9,FALSE))</f>
        <v/>
      </c>
      <c r="AO23" s="554" t="str">
        <f>IF(AO22="","",VLOOKUP(AO22,'[7]シフト記号表（勤務時間帯）'!$C$6:$K$35,9,FALSE))</f>
        <v/>
      </c>
      <c r="AP23" s="554" t="str">
        <f>IF(AP22="","",VLOOKUP(AP22,'[7]シフト記号表（勤務時間帯）'!$C$6:$K$35,9,FALSE))</f>
        <v/>
      </c>
      <c r="AQ23" s="554" t="str">
        <f>IF(AQ22="","",VLOOKUP(AQ22,'[7]シフト記号表（勤務時間帯）'!$C$6:$K$35,9,FALSE))</f>
        <v/>
      </c>
      <c r="AR23" s="554" t="str">
        <f>IF(AR22="","",VLOOKUP(AR22,'[7]シフト記号表（勤務時間帯）'!$C$6:$K$35,9,FALSE))</f>
        <v/>
      </c>
      <c r="AS23" s="554" t="str">
        <f>IF(AS22="","",VLOOKUP(AS22,'[7]シフト記号表（勤務時間帯）'!$C$6:$K$35,9,FALSE))</f>
        <v/>
      </c>
      <c r="AT23" s="555" t="str">
        <f>IF(AT22="","",VLOOKUP(AT22,'[7]シフト記号表（勤務時間帯）'!$C$6:$K$35,9,FALSE))</f>
        <v/>
      </c>
      <c r="AU23" s="553" t="str">
        <f>IF(AU22="","",VLOOKUP(AU22,'[7]シフト記号表（勤務時間帯）'!$C$6:$K$35,9,FALSE))</f>
        <v/>
      </c>
      <c r="AV23" s="554" t="str">
        <f>IF(AV22="","",VLOOKUP(AV22,'[7]シフト記号表（勤務時間帯）'!$C$6:$K$35,9,FALSE))</f>
        <v/>
      </c>
      <c r="AW23" s="554" t="str">
        <f>IF(AW22="","",VLOOKUP(AW22,'[7]シフト記号表（勤務時間帯）'!$C$6:$K$35,9,FALSE))</f>
        <v/>
      </c>
      <c r="AX23" s="2241">
        <f>IF($BB$3="４週",SUM(S23:AT23),IF($BB$3="暦月",SUM(S23:AW23),""))</f>
        <v>0</v>
      </c>
      <c r="AY23" s="2242"/>
      <c r="AZ23" s="2243">
        <f>IF($BB$3="４週",AX23/4,IF($BB$3="暦月",'様式1-13'!AX23/('様式1-13'!$BB$8/7),""))</f>
        <v>0</v>
      </c>
      <c r="BA23" s="2244"/>
      <c r="BB23" s="2043"/>
      <c r="BC23" s="2044"/>
      <c r="BD23" s="2044"/>
      <c r="BE23" s="2044"/>
      <c r="BF23" s="2045"/>
    </row>
    <row r="24" spans="2:58" ht="20.25" customHeight="1" x14ac:dyDescent="0.15">
      <c r="B24" s="2180"/>
      <c r="C24" s="2187"/>
      <c r="D24" s="2188"/>
      <c r="E24" s="2189"/>
      <c r="F24" s="929">
        <f>C22</f>
        <v>0</v>
      </c>
      <c r="G24" s="2191"/>
      <c r="H24" s="2438"/>
      <c r="I24" s="2439"/>
      <c r="J24" s="2439"/>
      <c r="K24" s="2440"/>
      <c r="L24" s="2201"/>
      <c r="M24" s="2202"/>
      <c r="N24" s="2202"/>
      <c r="O24" s="2203"/>
      <c r="P24" s="2245" t="s">
        <v>742</v>
      </c>
      <c r="Q24" s="2246"/>
      <c r="R24" s="2247"/>
      <c r="S24" s="557" t="str">
        <f>IF(S22="","",VLOOKUP(S22,'[7]シフト記号表（勤務時間帯）'!$C$6:$U$35,19,FALSE))</f>
        <v/>
      </c>
      <c r="T24" s="558" t="str">
        <f>IF(T22="","",VLOOKUP(T22,'[7]シフト記号表（勤務時間帯）'!$C$6:$U$35,19,FALSE))</f>
        <v/>
      </c>
      <c r="U24" s="558" t="str">
        <f>IF(U22="","",VLOOKUP(U22,'[7]シフト記号表（勤務時間帯）'!$C$6:$U$35,19,FALSE))</f>
        <v/>
      </c>
      <c r="V24" s="558" t="str">
        <f>IF(V22="","",VLOOKUP(V22,'[7]シフト記号表（勤務時間帯）'!$C$6:$U$35,19,FALSE))</f>
        <v/>
      </c>
      <c r="W24" s="558" t="str">
        <f>IF(W22="","",VLOOKUP(W22,'[7]シフト記号表（勤務時間帯）'!$C$6:$U$35,19,FALSE))</f>
        <v/>
      </c>
      <c r="X24" s="558" t="str">
        <f>IF(X22="","",VLOOKUP(X22,'[7]シフト記号表（勤務時間帯）'!$C$6:$U$35,19,FALSE))</f>
        <v/>
      </c>
      <c r="Y24" s="559" t="str">
        <f>IF(Y22="","",VLOOKUP(Y22,'[7]シフト記号表（勤務時間帯）'!$C$6:$U$35,19,FALSE))</f>
        <v/>
      </c>
      <c r="Z24" s="557" t="str">
        <f>IF(Z22="","",VLOOKUP(Z22,'[7]シフト記号表（勤務時間帯）'!$C$6:$U$35,19,FALSE))</f>
        <v/>
      </c>
      <c r="AA24" s="558" t="str">
        <f>IF(AA22="","",VLOOKUP(AA22,'[7]シフト記号表（勤務時間帯）'!$C$6:$U$35,19,FALSE))</f>
        <v/>
      </c>
      <c r="AB24" s="558" t="str">
        <f>IF(AB22="","",VLOOKUP(AB22,'[7]シフト記号表（勤務時間帯）'!$C$6:$U$35,19,FALSE))</f>
        <v/>
      </c>
      <c r="AC24" s="558" t="str">
        <f>IF(AC22="","",VLOOKUP(AC22,'[7]シフト記号表（勤務時間帯）'!$C$6:$U$35,19,FALSE))</f>
        <v/>
      </c>
      <c r="AD24" s="558" t="str">
        <f>IF(AD22="","",VLOOKUP(AD22,'[7]シフト記号表（勤務時間帯）'!$C$6:$U$35,19,FALSE))</f>
        <v/>
      </c>
      <c r="AE24" s="558" t="str">
        <f>IF(AE22="","",VLOOKUP(AE22,'[7]シフト記号表（勤務時間帯）'!$C$6:$U$35,19,FALSE))</f>
        <v/>
      </c>
      <c r="AF24" s="559" t="str">
        <f>IF(AF22="","",VLOOKUP(AF22,'[7]シフト記号表（勤務時間帯）'!$C$6:$U$35,19,FALSE))</f>
        <v/>
      </c>
      <c r="AG24" s="557" t="str">
        <f>IF(AG22="","",VLOOKUP(AG22,'[7]シフト記号表（勤務時間帯）'!$C$6:$U$35,19,FALSE))</f>
        <v/>
      </c>
      <c r="AH24" s="558" t="str">
        <f>IF(AH22="","",VLOOKUP(AH22,'[7]シフト記号表（勤務時間帯）'!$C$6:$U$35,19,FALSE))</f>
        <v/>
      </c>
      <c r="AI24" s="558" t="str">
        <f>IF(AI22="","",VLOOKUP(AI22,'[7]シフト記号表（勤務時間帯）'!$C$6:$U$35,19,FALSE))</f>
        <v/>
      </c>
      <c r="AJ24" s="558" t="str">
        <f>IF(AJ22="","",VLOOKUP(AJ22,'[7]シフト記号表（勤務時間帯）'!$C$6:$U$35,19,FALSE))</f>
        <v/>
      </c>
      <c r="AK24" s="558" t="str">
        <f>IF(AK22="","",VLOOKUP(AK22,'[7]シフト記号表（勤務時間帯）'!$C$6:$U$35,19,FALSE))</f>
        <v/>
      </c>
      <c r="AL24" s="558" t="str">
        <f>IF(AL22="","",VLOOKUP(AL22,'[7]シフト記号表（勤務時間帯）'!$C$6:$U$35,19,FALSE))</f>
        <v/>
      </c>
      <c r="AM24" s="559" t="str">
        <f>IF(AM22="","",VLOOKUP(AM22,'[7]シフト記号表（勤務時間帯）'!$C$6:$U$35,19,FALSE))</f>
        <v/>
      </c>
      <c r="AN24" s="557" t="str">
        <f>IF(AN22="","",VLOOKUP(AN22,'[7]シフト記号表（勤務時間帯）'!$C$6:$U$35,19,FALSE))</f>
        <v/>
      </c>
      <c r="AO24" s="558" t="str">
        <f>IF(AO22="","",VLOOKUP(AO22,'[7]シフト記号表（勤務時間帯）'!$C$6:$U$35,19,FALSE))</f>
        <v/>
      </c>
      <c r="AP24" s="558" t="str">
        <f>IF(AP22="","",VLOOKUP(AP22,'[7]シフト記号表（勤務時間帯）'!$C$6:$U$35,19,FALSE))</f>
        <v/>
      </c>
      <c r="AQ24" s="558" t="str">
        <f>IF(AQ22="","",VLOOKUP(AQ22,'[7]シフト記号表（勤務時間帯）'!$C$6:$U$35,19,FALSE))</f>
        <v/>
      </c>
      <c r="AR24" s="558" t="str">
        <f>IF(AR22="","",VLOOKUP(AR22,'[7]シフト記号表（勤務時間帯）'!$C$6:$U$35,19,FALSE))</f>
        <v/>
      </c>
      <c r="AS24" s="558" t="str">
        <f>IF(AS22="","",VLOOKUP(AS22,'[7]シフト記号表（勤務時間帯）'!$C$6:$U$35,19,FALSE))</f>
        <v/>
      </c>
      <c r="AT24" s="559" t="str">
        <f>IF(AT22="","",VLOOKUP(AT22,'[7]シフト記号表（勤務時間帯）'!$C$6:$U$35,19,FALSE))</f>
        <v/>
      </c>
      <c r="AU24" s="557" t="str">
        <f>IF(AU22="","",VLOOKUP(AU22,'[7]シフト記号表（勤務時間帯）'!$C$6:$U$35,19,FALSE))</f>
        <v/>
      </c>
      <c r="AV24" s="558" t="str">
        <f>IF(AV22="","",VLOOKUP(AV22,'[7]シフト記号表（勤務時間帯）'!$C$6:$U$35,19,FALSE))</f>
        <v/>
      </c>
      <c r="AW24" s="558" t="str">
        <f>IF(AW22="","",VLOOKUP(AW22,'[7]シフト記号表（勤務時間帯）'!$C$6:$U$35,19,FALSE))</f>
        <v/>
      </c>
      <c r="AX24" s="2248">
        <f>IF($BB$3="４週",SUM(S24:AT24),IF($BB$3="暦月",SUM(S24:AW24),""))</f>
        <v>0</v>
      </c>
      <c r="AY24" s="2249"/>
      <c r="AZ24" s="2250">
        <f>IF($BB$3="４週",AX24/4,IF($BB$3="暦月",'様式1-13'!AX24/('様式1-13'!$BB$8/7),""))</f>
        <v>0</v>
      </c>
      <c r="BA24" s="2251"/>
      <c r="BB24" s="2129"/>
      <c r="BC24" s="2130"/>
      <c r="BD24" s="2130"/>
      <c r="BE24" s="2130"/>
      <c r="BF24" s="2131"/>
    </row>
    <row r="25" spans="2:58" ht="20.25" customHeight="1" x14ac:dyDescent="0.15">
      <c r="B25" s="2180">
        <f>B22+1</f>
        <v>2</v>
      </c>
      <c r="C25" s="2252"/>
      <c r="D25" s="2253"/>
      <c r="E25" s="2254"/>
      <c r="F25" s="801"/>
      <c r="G25" s="2255"/>
      <c r="H25" s="2441"/>
      <c r="I25" s="2439"/>
      <c r="J25" s="2439"/>
      <c r="K25" s="2440"/>
      <c r="L25" s="2258"/>
      <c r="M25" s="2259"/>
      <c r="N25" s="2259"/>
      <c r="O25" s="2260"/>
      <c r="P25" s="2264" t="s">
        <v>740</v>
      </c>
      <c r="Q25" s="2265"/>
      <c r="R25" s="2266"/>
      <c r="S25" s="549"/>
      <c r="T25" s="550"/>
      <c r="U25" s="550"/>
      <c r="V25" s="550"/>
      <c r="W25" s="550"/>
      <c r="X25" s="550"/>
      <c r="Y25" s="551"/>
      <c r="Z25" s="549"/>
      <c r="AA25" s="550"/>
      <c r="AB25" s="550"/>
      <c r="AC25" s="550"/>
      <c r="AD25" s="550"/>
      <c r="AE25" s="550"/>
      <c r="AF25" s="551"/>
      <c r="AG25" s="549"/>
      <c r="AH25" s="550"/>
      <c r="AI25" s="550"/>
      <c r="AJ25" s="550"/>
      <c r="AK25" s="550"/>
      <c r="AL25" s="550"/>
      <c r="AM25" s="551"/>
      <c r="AN25" s="549"/>
      <c r="AO25" s="550"/>
      <c r="AP25" s="550"/>
      <c r="AQ25" s="550"/>
      <c r="AR25" s="550"/>
      <c r="AS25" s="550"/>
      <c r="AT25" s="551"/>
      <c r="AU25" s="549"/>
      <c r="AV25" s="550"/>
      <c r="AW25" s="550"/>
      <c r="AX25" s="2267"/>
      <c r="AY25" s="2268"/>
      <c r="AZ25" s="2269"/>
      <c r="BA25" s="2270"/>
      <c r="BB25" s="2118"/>
      <c r="BC25" s="2119"/>
      <c r="BD25" s="2119"/>
      <c r="BE25" s="2119"/>
      <c r="BF25" s="2120"/>
    </row>
    <row r="26" spans="2:58" ht="20.25" customHeight="1" x14ac:dyDescent="0.15">
      <c r="B26" s="2180"/>
      <c r="C26" s="2184"/>
      <c r="D26" s="2185"/>
      <c r="E26" s="2186"/>
      <c r="F26" s="763"/>
      <c r="G26" s="2191"/>
      <c r="H26" s="2438"/>
      <c r="I26" s="2439"/>
      <c r="J26" s="2439"/>
      <c r="K26" s="2440"/>
      <c r="L26" s="2201"/>
      <c r="M26" s="2202"/>
      <c r="N26" s="2202"/>
      <c r="O26" s="2203"/>
      <c r="P26" s="2238" t="s">
        <v>741</v>
      </c>
      <c r="Q26" s="2239"/>
      <c r="R26" s="2240"/>
      <c r="S26" s="553" t="str">
        <f>IF(S25="","",VLOOKUP(S25,'[7]シフト記号表（勤務時間帯）'!$C$6:$K$35,9,FALSE))</f>
        <v/>
      </c>
      <c r="T26" s="554" t="str">
        <f>IF(T25="","",VLOOKUP(T25,'[7]シフト記号表（勤務時間帯）'!$C$6:$K$35,9,FALSE))</f>
        <v/>
      </c>
      <c r="U26" s="554" t="str">
        <f>IF(U25="","",VLOOKUP(U25,'[7]シフト記号表（勤務時間帯）'!$C$6:$K$35,9,FALSE))</f>
        <v/>
      </c>
      <c r="V26" s="554" t="str">
        <f>IF(V25="","",VLOOKUP(V25,'[7]シフト記号表（勤務時間帯）'!$C$6:$K$35,9,FALSE))</f>
        <v/>
      </c>
      <c r="W26" s="554" t="str">
        <f>IF(W25="","",VLOOKUP(W25,'[7]シフト記号表（勤務時間帯）'!$C$6:$K$35,9,FALSE))</f>
        <v/>
      </c>
      <c r="X26" s="554" t="str">
        <f>IF(X25="","",VLOOKUP(X25,'[7]シフト記号表（勤務時間帯）'!$C$6:$K$35,9,FALSE))</f>
        <v/>
      </c>
      <c r="Y26" s="555" t="str">
        <f>IF(Y25="","",VLOOKUP(Y25,'[7]シフト記号表（勤務時間帯）'!$C$6:$K$35,9,FALSE))</f>
        <v/>
      </c>
      <c r="Z26" s="553" t="str">
        <f>IF(Z25="","",VLOOKUP(Z25,'[7]シフト記号表（勤務時間帯）'!$C$6:$K$35,9,FALSE))</f>
        <v/>
      </c>
      <c r="AA26" s="554" t="str">
        <f>IF(AA25="","",VLOOKUP(AA25,'[7]シフト記号表（勤務時間帯）'!$C$6:$K$35,9,FALSE))</f>
        <v/>
      </c>
      <c r="AB26" s="554" t="str">
        <f>IF(AB25="","",VLOOKUP(AB25,'[7]シフト記号表（勤務時間帯）'!$C$6:$K$35,9,FALSE))</f>
        <v/>
      </c>
      <c r="AC26" s="554" t="str">
        <f>IF(AC25="","",VLOOKUP(AC25,'[7]シフト記号表（勤務時間帯）'!$C$6:$K$35,9,FALSE))</f>
        <v/>
      </c>
      <c r="AD26" s="554" t="str">
        <f>IF(AD25="","",VLOOKUP(AD25,'[7]シフト記号表（勤務時間帯）'!$C$6:$K$35,9,FALSE))</f>
        <v/>
      </c>
      <c r="AE26" s="554" t="str">
        <f>IF(AE25="","",VLOOKUP(AE25,'[7]シフト記号表（勤務時間帯）'!$C$6:$K$35,9,FALSE))</f>
        <v/>
      </c>
      <c r="AF26" s="555" t="str">
        <f>IF(AF25="","",VLOOKUP(AF25,'[7]シフト記号表（勤務時間帯）'!$C$6:$K$35,9,FALSE))</f>
        <v/>
      </c>
      <c r="AG26" s="553" t="str">
        <f>IF(AG25="","",VLOOKUP(AG25,'[7]シフト記号表（勤務時間帯）'!$C$6:$K$35,9,FALSE))</f>
        <v/>
      </c>
      <c r="AH26" s="554" t="str">
        <f>IF(AH25="","",VLOOKUP(AH25,'[7]シフト記号表（勤務時間帯）'!$C$6:$K$35,9,FALSE))</f>
        <v/>
      </c>
      <c r="AI26" s="554" t="str">
        <f>IF(AI25="","",VLOOKUP(AI25,'[7]シフト記号表（勤務時間帯）'!$C$6:$K$35,9,FALSE))</f>
        <v/>
      </c>
      <c r="AJ26" s="554" t="str">
        <f>IF(AJ25="","",VLOOKUP(AJ25,'[7]シフト記号表（勤務時間帯）'!$C$6:$K$35,9,FALSE))</f>
        <v/>
      </c>
      <c r="AK26" s="554" t="str">
        <f>IF(AK25="","",VLOOKUP(AK25,'[7]シフト記号表（勤務時間帯）'!$C$6:$K$35,9,FALSE))</f>
        <v/>
      </c>
      <c r="AL26" s="554" t="str">
        <f>IF(AL25="","",VLOOKUP(AL25,'[7]シフト記号表（勤務時間帯）'!$C$6:$K$35,9,FALSE))</f>
        <v/>
      </c>
      <c r="AM26" s="555" t="str">
        <f>IF(AM25="","",VLOOKUP(AM25,'[7]シフト記号表（勤務時間帯）'!$C$6:$K$35,9,FALSE))</f>
        <v/>
      </c>
      <c r="AN26" s="553" t="str">
        <f>IF(AN25="","",VLOOKUP(AN25,'[7]シフト記号表（勤務時間帯）'!$C$6:$K$35,9,FALSE))</f>
        <v/>
      </c>
      <c r="AO26" s="554" t="str">
        <f>IF(AO25="","",VLOOKUP(AO25,'[7]シフト記号表（勤務時間帯）'!$C$6:$K$35,9,FALSE))</f>
        <v/>
      </c>
      <c r="AP26" s="554" t="str">
        <f>IF(AP25="","",VLOOKUP(AP25,'[7]シフト記号表（勤務時間帯）'!$C$6:$K$35,9,FALSE))</f>
        <v/>
      </c>
      <c r="AQ26" s="554" t="str">
        <f>IF(AQ25="","",VLOOKUP(AQ25,'[7]シフト記号表（勤務時間帯）'!$C$6:$K$35,9,FALSE))</f>
        <v/>
      </c>
      <c r="AR26" s="554" t="str">
        <f>IF(AR25="","",VLOOKUP(AR25,'[7]シフト記号表（勤務時間帯）'!$C$6:$K$35,9,FALSE))</f>
        <v/>
      </c>
      <c r="AS26" s="554" t="str">
        <f>IF(AS25="","",VLOOKUP(AS25,'[7]シフト記号表（勤務時間帯）'!$C$6:$K$35,9,FALSE))</f>
        <v/>
      </c>
      <c r="AT26" s="555" t="str">
        <f>IF(AT25="","",VLOOKUP(AT25,'[7]シフト記号表（勤務時間帯）'!$C$6:$K$35,9,FALSE))</f>
        <v/>
      </c>
      <c r="AU26" s="553" t="str">
        <f>IF(AU25="","",VLOOKUP(AU25,'[7]シフト記号表（勤務時間帯）'!$C$6:$K$35,9,FALSE))</f>
        <v/>
      </c>
      <c r="AV26" s="554" t="str">
        <f>IF(AV25="","",VLOOKUP(AV25,'[7]シフト記号表（勤務時間帯）'!$C$6:$K$35,9,FALSE))</f>
        <v/>
      </c>
      <c r="AW26" s="554" t="str">
        <f>IF(AW25="","",VLOOKUP(AW25,'[7]シフト記号表（勤務時間帯）'!$C$6:$K$35,9,FALSE))</f>
        <v/>
      </c>
      <c r="AX26" s="2241">
        <f>IF($BB$3="４週",SUM(S26:AT26),IF($BB$3="暦月",SUM(S26:AW26),""))</f>
        <v>0</v>
      </c>
      <c r="AY26" s="2242"/>
      <c r="AZ26" s="2243">
        <f>IF($BB$3="４週",AX26/4,IF($BB$3="暦月",'様式1-13'!AX26/('様式1-13'!$BB$8/7),""))</f>
        <v>0</v>
      </c>
      <c r="BA26" s="2244"/>
      <c r="BB26" s="2043"/>
      <c r="BC26" s="2044"/>
      <c r="BD26" s="2044"/>
      <c r="BE26" s="2044"/>
      <c r="BF26" s="2045"/>
    </row>
    <row r="27" spans="2:58" ht="20.25" customHeight="1" x14ac:dyDescent="0.15">
      <c r="B27" s="2180"/>
      <c r="C27" s="2187"/>
      <c r="D27" s="2188"/>
      <c r="E27" s="2189"/>
      <c r="F27" s="763">
        <f>C25</f>
        <v>0</v>
      </c>
      <c r="G27" s="2256"/>
      <c r="H27" s="2438"/>
      <c r="I27" s="2439"/>
      <c r="J27" s="2439"/>
      <c r="K27" s="2440"/>
      <c r="L27" s="2261"/>
      <c r="M27" s="2262"/>
      <c r="N27" s="2262"/>
      <c r="O27" s="2263"/>
      <c r="P27" s="2245" t="s">
        <v>742</v>
      </c>
      <c r="Q27" s="2246"/>
      <c r="R27" s="2247"/>
      <c r="S27" s="557" t="str">
        <f>IF(S25="","",VLOOKUP(S25,'[7]シフト記号表（勤務時間帯）'!$C$6:$U$35,19,FALSE))</f>
        <v/>
      </c>
      <c r="T27" s="558" t="str">
        <f>IF(T25="","",VLOOKUP(T25,'[7]シフト記号表（勤務時間帯）'!$C$6:$U$35,19,FALSE))</f>
        <v/>
      </c>
      <c r="U27" s="558" t="str">
        <f>IF(U25="","",VLOOKUP(U25,'[7]シフト記号表（勤務時間帯）'!$C$6:$U$35,19,FALSE))</f>
        <v/>
      </c>
      <c r="V27" s="558" t="str">
        <f>IF(V25="","",VLOOKUP(V25,'[7]シフト記号表（勤務時間帯）'!$C$6:$U$35,19,FALSE))</f>
        <v/>
      </c>
      <c r="W27" s="558" t="str">
        <f>IF(W25="","",VLOOKUP(W25,'[7]シフト記号表（勤務時間帯）'!$C$6:$U$35,19,FALSE))</f>
        <v/>
      </c>
      <c r="X27" s="558" t="str">
        <f>IF(X25="","",VLOOKUP(X25,'[7]シフト記号表（勤務時間帯）'!$C$6:$U$35,19,FALSE))</f>
        <v/>
      </c>
      <c r="Y27" s="559" t="str">
        <f>IF(Y25="","",VLOOKUP(Y25,'[7]シフト記号表（勤務時間帯）'!$C$6:$U$35,19,FALSE))</f>
        <v/>
      </c>
      <c r="Z27" s="557" t="str">
        <f>IF(Z25="","",VLOOKUP(Z25,'[7]シフト記号表（勤務時間帯）'!$C$6:$U$35,19,FALSE))</f>
        <v/>
      </c>
      <c r="AA27" s="558" t="str">
        <f>IF(AA25="","",VLOOKUP(AA25,'[7]シフト記号表（勤務時間帯）'!$C$6:$U$35,19,FALSE))</f>
        <v/>
      </c>
      <c r="AB27" s="558" t="str">
        <f>IF(AB25="","",VLOOKUP(AB25,'[7]シフト記号表（勤務時間帯）'!$C$6:$U$35,19,FALSE))</f>
        <v/>
      </c>
      <c r="AC27" s="558" t="str">
        <f>IF(AC25="","",VLOOKUP(AC25,'[7]シフト記号表（勤務時間帯）'!$C$6:$U$35,19,FALSE))</f>
        <v/>
      </c>
      <c r="AD27" s="558" t="str">
        <f>IF(AD25="","",VLOOKUP(AD25,'[7]シフト記号表（勤務時間帯）'!$C$6:$U$35,19,FALSE))</f>
        <v/>
      </c>
      <c r="AE27" s="558" t="str">
        <f>IF(AE25="","",VLOOKUP(AE25,'[7]シフト記号表（勤務時間帯）'!$C$6:$U$35,19,FALSE))</f>
        <v/>
      </c>
      <c r="AF27" s="559" t="str">
        <f>IF(AF25="","",VLOOKUP(AF25,'[7]シフト記号表（勤務時間帯）'!$C$6:$U$35,19,FALSE))</f>
        <v/>
      </c>
      <c r="AG27" s="557" t="str">
        <f>IF(AG25="","",VLOOKUP(AG25,'[7]シフト記号表（勤務時間帯）'!$C$6:$U$35,19,FALSE))</f>
        <v/>
      </c>
      <c r="AH27" s="558" t="str">
        <f>IF(AH25="","",VLOOKUP(AH25,'[7]シフト記号表（勤務時間帯）'!$C$6:$U$35,19,FALSE))</f>
        <v/>
      </c>
      <c r="AI27" s="558" t="str">
        <f>IF(AI25="","",VLOOKUP(AI25,'[7]シフト記号表（勤務時間帯）'!$C$6:$U$35,19,FALSE))</f>
        <v/>
      </c>
      <c r="AJ27" s="558" t="str">
        <f>IF(AJ25="","",VLOOKUP(AJ25,'[7]シフト記号表（勤務時間帯）'!$C$6:$U$35,19,FALSE))</f>
        <v/>
      </c>
      <c r="AK27" s="558" t="str">
        <f>IF(AK25="","",VLOOKUP(AK25,'[7]シフト記号表（勤務時間帯）'!$C$6:$U$35,19,FALSE))</f>
        <v/>
      </c>
      <c r="AL27" s="558" t="str">
        <f>IF(AL25="","",VLOOKUP(AL25,'[7]シフト記号表（勤務時間帯）'!$C$6:$U$35,19,FALSE))</f>
        <v/>
      </c>
      <c r="AM27" s="559" t="str">
        <f>IF(AM25="","",VLOOKUP(AM25,'[7]シフト記号表（勤務時間帯）'!$C$6:$U$35,19,FALSE))</f>
        <v/>
      </c>
      <c r="AN27" s="557" t="str">
        <f>IF(AN25="","",VLOOKUP(AN25,'[7]シフト記号表（勤務時間帯）'!$C$6:$U$35,19,FALSE))</f>
        <v/>
      </c>
      <c r="AO27" s="558" t="str">
        <f>IF(AO25="","",VLOOKUP(AO25,'[7]シフト記号表（勤務時間帯）'!$C$6:$U$35,19,FALSE))</f>
        <v/>
      </c>
      <c r="AP27" s="558" t="str">
        <f>IF(AP25="","",VLOOKUP(AP25,'[7]シフト記号表（勤務時間帯）'!$C$6:$U$35,19,FALSE))</f>
        <v/>
      </c>
      <c r="AQ27" s="558" t="str">
        <f>IF(AQ25="","",VLOOKUP(AQ25,'[7]シフト記号表（勤務時間帯）'!$C$6:$U$35,19,FALSE))</f>
        <v/>
      </c>
      <c r="AR27" s="558" t="str">
        <f>IF(AR25="","",VLOOKUP(AR25,'[7]シフト記号表（勤務時間帯）'!$C$6:$U$35,19,FALSE))</f>
        <v/>
      </c>
      <c r="AS27" s="558" t="str">
        <f>IF(AS25="","",VLOOKUP(AS25,'[7]シフト記号表（勤務時間帯）'!$C$6:$U$35,19,FALSE))</f>
        <v/>
      </c>
      <c r="AT27" s="559" t="str">
        <f>IF(AT25="","",VLOOKUP(AT25,'[7]シフト記号表（勤務時間帯）'!$C$6:$U$35,19,FALSE))</f>
        <v/>
      </c>
      <c r="AU27" s="557" t="str">
        <f>IF(AU25="","",VLOOKUP(AU25,'[7]シフト記号表（勤務時間帯）'!$C$6:$U$35,19,FALSE))</f>
        <v/>
      </c>
      <c r="AV27" s="558" t="str">
        <f>IF(AV25="","",VLOOKUP(AV25,'[7]シフト記号表（勤務時間帯）'!$C$6:$U$35,19,FALSE))</f>
        <v/>
      </c>
      <c r="AW27" s="558" t="str">
        <f>IF(AW25="","",VLOOKUP(AW25,'[7]シフト記号表（勤務時間帯）'!$C$6:$U$35,19,FALSE))</f>
        <v/>
      </c>
      <c r="AX27" s="2248">
        <f>IF($BB$3="４週",SUM(S27:AT27),IF($BB$3="暦月",SUM(S27:AW27),""))</f>
        <v>0</v>
      </c>
      <c r="AY27" s="2249"/>
      <c r="AZ27" s="2250">
        <f>IF($BB$3="４週",AX27/4,IF($BB$3="暦月",'様式1-13'!AX27/('様式1-13'!$BB$8/7),""))</f>
        <v>0</v>
      </c>
      <c r="BA27" s="2251"/>
      <c r="BB27" s="2129"/>
      <c r="BC27" s="2130"/>
      <c r="BD27" s="2130"/>
      <c r="BE27" s="2130"/>
      <c r="BF27" s="2131"/>
    </row>
    <row r="28" spans="2:58" ht="20.25" customHeight="1" x14ac:dyDescent="0.15">
      <c r="B28" s="2180">
        <f>B25+1</f>
        <v>3</v>
      </c>
      <c r="C28" s="2121"/>
      <c r="D28" s="2126"/>
      <c r="E28" s="2122"/>
      <c r="F28" s="801"/>
      <c r="G28" s="2255"/>
      <c r="H28" s="2441"/>
      <c r="I28" s="2439"/>
      <c r="J28" s="2439"/>
      <c r="K28" s="2440"/>
      <c r="L28" s="2258"/>
      <c r="M28" s="2259"/>
      <c r="N28" s="2259"/>
      <c r="O28" s="2260"/>
      <c r="P28" s="2264" t="s">
        <v>740</v>
      </c>
      <c r="Q28" s="2265"/>
      <c r="R28" s="2266"/>
      <c r="S28" s="549"/>
      <c r="T28" s="550"/>
      <c r="U28" s="550"/>
      <c r="V28" s="550"/>
      <c r="W28" s="550"/>
      <c r="X28" s="550"/>
      <c r="Y28" s="551"/>
      <c r="Z28" s="549"/>
      <c r="AA28" s="550"/>
      <c r="AB28" s="550"/>
      <c r="AC28" s="550"/>
      <c r="AD28" s="550"/>
      <c r="AE28" s="550"/>
      <c r="AF28" s="551"/>
      <c r="AG28" s="549"/>
      <c r="AH28" s="550"/>
      <c r="AI28" s="550"/>
      <c r="AJ28" s="550"/>
      <c r="AK28" s="550"/>
      <c r="AL28" s="550"/>
      <c r="AM28" s="551"/>
      <c r="AN28" s="549"/>
      <c r="AO28" s="550"/>
      <c r="AP28" s="550"/>
      <c r="AQ28" s="550"/>
      <c r="AR28" s="550"/>
      <c r="AS28" s="550"/>
      <c r="AT28" s="551"/>
      <c r="AU28" s="549"/>
      <c r="AV28" s="550"/>
      <c r="AW28" s="550"/>
      <c r="AX28" s="2267"/>
      <c r="AY28" s="2268"/>
      <c r="AZ28" s="2269"/>
      <c r="BA28" s="2270"/>
      <c r="BB28" s="2118"/>
      <c r="BC28" s="2119"/>
      <c r="BD28" s="2119"/>
      <c r="BE28" s="2119"/>
      <c r="BF28" s="2120"/>
    </row>
    <row r="29" spans="2:58" ht="20.25" customHeight="1" x14ac:dyDescent="0.15">
      <c r="B29" s="2180"/>
      <c r="C29" s="2053"/>
      <c r="D29" s="2062"/>
      <c r="E29" s="2054"/>
      <c r="F29" s="763"/>
      <c r="G29" s="2191"/>
      <c r="H29" s="2438"/>
      <c r="I29" s="2439"/>
      <c r="J29" s="2439"/>
      <c r="K29" s="2440"/>
      <c r="L29" s="2201"/>
      <c r="M29" s="2202"/>
      <c r="N29" s="2202"/>
      <c r="O29" s="2203"/>
      <c r="P29" s="2238" t="s">
        <v>741</v>
      </c>
      <c r="Q29" s="2239"/>
      <c r="R29" s="2240"/>
      <c r="S29" s="553" t="str">
        <f>IF(S28="","",VLOOKUP(S28,'[7]シフト記号表（勤務時間帯）'!$C$6:$K$35,9,FALSE))</f>
        <v/>
      </c>
      <c r="T29" s="554" t="str">
        <f>IF(T28="","",VLOOKUP(T28,'[7]シフト記号表（勤務時間帯）'!$C$6:$K$35,9,FALSE))</f>
        <v/>
      </c>
      <c r="U29" s="554" t="str">
        <f>IF(U28="","",VLOOKUP(U28,'[7]シフト記号表（勤務時間帯）'!$C$6:$K$35,9,FALSE))</f>
        <v/>
      </c>
      <c r="V29" s="554" t="str">
        <f>IF(V28="","",VLOOKUP(V28,'[7]シフト記号表（勤務時間帯）'!$C$6:$K$35,9,FALSE))</f>
        <v/>
      </c>
      <c r="W29" s="554" t="str">
        <f>IF(W28="","",VLOOKUP(W28,'[7]シフト記号表（勤務時間帯）'!$C$6:$K$35,9,FALSE))</f>
        <v/>
      </c>
      <c r="X29" s="554" t="str">
        <f>IF(X28="","",VLOOKUP(X28,'[7]シフト記号表（勤務時間帯）'!$C$6:$K$35,9,FALSE))</f>
        <v/>
      </c>
      <c r="Y29" s="555" t="str">
        <f>IF(Y28="","",VLOOKUP(Y28,'[7]シフト記号表（勤務時間帯）'!$C$6:$K$35,9,FALSE))</f>
        <v/>
      </c>
      <c r="Z29" s="553" t="str">
        <f>IF(Z28="","",VLOOKUP(Z28,'[7]シフト記号表（勤務時間帯）'!$C$6:$K$35,9,FALSE))</f>
        <v/>
      </c>
      <c r="AA29" s="554" t="str">
        <f>IF(AA28="","",VLOOKUP(AA28,'[7]シフト記号表（勤務時間帯）'!$C$6:$K$35,9,FALSE))</f>
        <v/>
      </c>
      <c r="AB29" s="554" t="str">
        <f>IF(AB28="","",VLOOKUP(AB28,'[7]シフト記号表（勤務時間帯）'!$C$6:$K$35,9,FALSE))</f>
        <v/>
      </c>
      <c r="AC29" s="554" t="str">
        <f>IF(AC28="","",VLOOKUP(AC28,'[7]シフト記号表（勤務時間帯）'!$C$6:$K$35,9,FALSE))</f>
        <v/>
      </c>
      <c r="AD29" s="554" t="str">
        <f>IF(AD28="","",VLOOKUP(AD28,'[7]シフト記号表（勤務時間帯）'!$C$6:$K$35,9,FALSE))</f>
        <v/>
      </c>
      <c r="AE29" s="554" t="str">
        <f>IF(AE28="","",VLOOKUP(AE28,'[7]シフト記号表（勤務時間帯）'!$C$6:$K$35,9,FALSE))</f>
        <v/>
      </c>
      <c r="AF29" s="555" t="str">
        <f>IF(AF28="","",VLOOKUP(AF28,'[7]シフト記号表（勤務時間帯）'!$C$6:$K$35,9,FALSE))</f>
        <v/>
      </c>
      <c r="AG29" s="553" t="str">
        <f>IF(AG28="","",VLOOKUP(AG28,'[7]シフト記号表（勤務時間帯）'!$C$6:$K$35,9,FALSE))</f>
        <v/>
      </c>
      <c r="AH29" s="554" t="str">
        <f>IF(AH28="","",VLOOKUP(AH28,'[7]シフト記号表（勤務時間帯）'!$C$6:$K$35,9,FALSE))</f>
        <v/>
      </c>
      <c r="AI29" s="554" t="str">
        <f>IF(AI28="","",VLOOKUP(AI28,'[7]シフト記号表（勤務時間帯）'!$C$6:$K$35,9,FALSE))</f>
        <v/>
      </c>
      <c r="AJ29" s="554" t="str">
        <f>IF(AJ28="","",VLOOKUP(AJ28,'[7]シフト記号表（勤務時間帯）'!$C$6:$K$35,9,FALSE))</f>
        <v/>
      </c>
      <c r="AK29" s="554" t="str">
        <f>IF(AK28="","",VLOOKUP(AK28,'[7]シフト記号表（勤務時間帯）'!$C$6:$K$35,9,FALSE))</f>
        <v/>
      </c>
      <c r="AL29" s="554" t="str">
        <f>IF(AL28="","",VLOOKUP(AL28,'[7]シフト記号表（勤務時間帯）'!$C$6:$K$35,9,FALSE))</f>
        <v/>
      </c>
      <c r="AM29" s="555" t="str">
        <f>IF(AM28="","",VLOOKUP(AM28,'[7]シフト記号表（勤務時間帯）'!$C$6:$K$35,9,FALSE))</f>
        <v/>
      </c>
      <c r="AN29" s="553" t="str">
        <f>IF(AN28="","",VLOOKUP(AN28,'[7]シフト記号表（勤務時間帯）'!$C$6:$K$35,9,FALSE))</f>
        <v/>
      </c>
      <c r="AO29" s="554" t="str">
        <f>IF(AO28="","",VLOOKUP(AO28,'[7]シフト記号表（勤務時間帯）'!$C$6:$K$35,9,FALSE))</f>
        <v/>
      </c>
      <c r="AP29" s="554" t="str">
        <f>IF(AP28="","",VLOOKUP(AP28,'[7]シフト記号表（勤務時間帯）'!$C$6:$K$35,9,FALSE))</f>
        <v/>
      </c>
      <c r="AQ29" s="554" t="str">
        <f>IF(AQ28="","",VLOOKUP(AQ28,'[7]シフト記号表（勤務時間帯）'!$C$6:$K$35,9,FALSE))</f>
        <v/>
      </c>
      <c r="AR29" s="554" t="str">
        <f>IF(AR28="","",VLOOKUP(AR28,'[7]シフト記号表（勤務時間帯）'!$C$6:$K$35,9,FALSE))</f>
        <v/>
      </c>
      <c r="AS29" s="554" t="str">
        <f>IF(AS28="","",VLOOKUP(AS28,'[7]シフト記号表（勤務時間帯）'!$C$6:$K$35,9,FALSE))</f>
        <v/>
      </c>
      <c r="AT29" s="555" t="str">
        <f>IF(AT28="","",VLOOKUP(AT28,'[7]シフト記号表（勤務時間帯）'!$C$6:$K$35,9,FALSE))</f>
        <v/>
      </c>
      <c r="AU29" s="553" t="str">
        <f>IF(AU28="","",VLOOKUP(AU28,'[7]シフト記号表（勤務時間帯）'!$C$6:$K$35,9,FALSE))</f>
        <v/>
      </c>
      <c r="AV29" s="554" t="str">
        <f>IF(AV28="","",VLOOKUP(AV28,'[7]シフト記号表（勤務時間帯）'!$C$6:$K$35,9,FALSE))</f>
        <v/>
      </c>
      <c r="AW29" s="554" t="str">
        <f>IF(AW28="","",VLOOKUP(AW28,'[7]シフト記号表（勤務時間帯）'!$C$6:$K$35,9,FALSE))</f>
        <v/>
      </c>
      <c r="AX29" s="2241">
        <f>IF($BB$3="４週",SUM(S29:AT29),IF($BB$3="暦月",SUM(S29:AW29),""))</f>
        <v>0</v>
      </c>
      <c r="AY29" s="2242"/>
      <c r="AZ29" s="2243">
        <f>IF($BB$3="４週",AX29/4,IF($BB$3="暦月",'様式1-13'!AX29/('様式1-13'!$BB$8/7),""))</f>
        <v>0</v>
      </c>
      <c r="BA29" s="2244"/>
      <c r="BB29" s="2043"/>
      <c r="BC29" s="2044"/>
      <c r="BD29" s="2044"/>
      <c r="BE29" s="2044"/>
      <c r="BF29" s="2045"/>
    </row>
    <row r="30" spans="2:58" ht="20.25" customHeight="1" x14ac:dyDescent="0.15">
      <c r="B30" s="2180"/>
      <c r="C30" s="2135"/>
      <c r="D30" s="2140"/>
      <c r="E30" s="2136"/>
      <c r="F30" s="763">
        <f>C28</f>
        <v>0</v>
      </c>
      <c r="G30" s="2256"/>
      <c r="H30" s="2438"/>
      <c r="I30" s="2439"/>
      <c r="J30" s="2439"/>
      <c r="K30" s="2440"/>
      <c r="L30" s="2261"/>
      <c r="M30" s="2262"/>
      <c r="N30" s="2262"/>
      <c r="O30" s="2263"/>
      <c r="P30" s="2245" t="s">
        <v>742</v>
      </c>
      <c r="Q30" s="2246"/>
      <c r="R30" s="2247"/>
      <c r="S30" s="557" t="str">
        <f>IF(S28="","",VLOOKUP(S28,'[7]シフト記号表（勤務時間帯）'!$C$6:$U$35,19,FALSE))</f>
        <v/>
      </c>
      <c r="T30" s="558" t="str">
        <f>IF(T28="","",VLOOKUP(T28,'[7]シフト記号表（勤務時間帯）'!$C$6:$U$35,19,FALSE))</f>
        <v/>
      </c>
      <c r="U30" s="558" t="str">
        <f>IF(U28="","",VLOOKUP(U28,'[7]シフト記号表（勤務時間帯）'!$C$6:$U$35,19,FALSE))</f>
        <v/>
      </c>
      <c r="V30" s="558" t="str">
        <f>IF(V28="","",VLOOKUP(V28,'[7]シフト記号表（勤務時間帯）'!$C$6:$U$35,19,FALSE))</f>
        <v/>
      </c>
      <c r="W30" s="558" t="str">
        <f>IF(W28="","",VLOOKUP(W28,'[7]シフト記号表（勤務時間帯）'!$C$6:$U$35,19,FALSE))</f>
        <v/>
      </c>
      <c r="X30" s="558" t="str">
        <f>IF(X28="","",VLOOKUP(X28,'[7]シフト記号表（勤務時間帯）'!$C$6:$U$35,19,FALSE))</f>
        <v/>
      </c>
      <c r="Y30" s="559" t="str">
        <f>IF(Y28="","",VLOOKUP(Y28,'[7]シフト記号表（勤務時間帯）'!$C$6:$U$35,19,FALSE))</f>
        <v/>
      </c>
      <c r="Z30" s="557" t="str">
        <f>IF(Z28="","",VLOOKUP(Z28,'[7]シフト記号表（勤務時間帯）'!$C$6:$U$35,19,FALSE))</f>
        <v/>
      </c>
      <c r="AA30" s="558" t="str">
        <f>IF(AA28="","",VLOOKUP(AA28,'[7]シフト記号表（勤務時間帯）'!$C$6:$U$35,19,FALSE))</f>
        <v/>
      </c>
      <c r="AB30" s="558" t="str">
        <f>IF(AB28="","",VLOOKUP(AB28,'[7]シフト記号表（勤務時間帯）'!$C$6:$U$35,19,FALSE))</f>
        <v/>
      </c>
      <c r="AC30" s="558" t="str">
        <f>IF(AC28="","",VLOOKUP(AC28,'[7]シフト記号表（勤務時間帯）'!$C$6:$U$35,19,FALSE))</f>
        <v/>
      </c>
      <c r="AD30" s="558" t="str">
        <f>IF(AD28="","",VLOOKUP(AD28,'[7]シフト記号表（勤務時間帯）'!$C$6:$U$35,19,FALSE))</f>
        <v/>
      </c>
      <c r="AE30" s="558" t="str">
        <f>IF(AE28="","",VLOOKUP(AE28,'[7]シフト記号表（勤務時間帯）'!$C$6:$U$35,19,FALSE))</f>
        <v/>
      </c>
      <c r="AF30" s="559" t="str">
        <f>IF(AF28="","",VLOOKUP(AF28,'[7]シフト記号表（勤務時間帯）'!$C$6:$U$35,19,FALSE))</f>
        <v/>
      </c>
      <c r="AG30" s="557" t="str">
        <f>IF(AG28="","",VLOOKUP(AG28,'[7]シフト記号表（勤務時間帯）'!$C$6:$U$35,19,FALSE))</f>
        <v/>
      </c>
      <c r="AH30" s="558" t="str">
        <f>IF(AH28="","",VLOOKUP(AH28,'[7]シフト記号表（勤務時間帯）'!$C$6:$U$35,19,FALSE))</f>
        <v/>
      </c>
      <c r="AI30" s="558" t="str">
        <f>IF(AI28="","",VLOOKUP(AI28,'[7]シフト記号表（勤務時間帯）'!$C$6:$U$35,19,FALSE))</f>
        <v/>
      </c>
      <c r="AJ30" s="558" t="str">
        <f>IF(AJ28="","",VLOOKUP(AJ28,'[7]シフト記号表（勤務時間帯）'!$C$6:$U$35,19,FALSE))</f>
        <v/>
      </c>
      <c r="AK30" s="558" t="str">
        <f>IF(AK28="","",VLOOKUP(AK28,'[7]シフト記号表（勤務時間帯）'!$C$6:$U$35,19,FALSE))</f>
        <v/>
      </c>
      <c r="AL30" s="558" t="str">
        <f>IF(AL28="","",VLOOKUP(AL28,'[7]シフト記号表（勤務時間帯）'!$C$6:$U$35,19,FALSE))</f>
        <v/>
      </c>
      <c r="AM30" s="559" t="str">
        <f>IF(AM28="","",VLOOKUP(AM28,'[7]シフト記号表（勤務時間帯）'!$C$6:$U$35,19,FALSE))</f>
        <v/>
      </c>
      <c r="AN30" s="557" t="str">
        <f>IF(AN28="","",VLOOKUP(AN28,'[7]シフト記号表（勤務時間帯）'!$C$6:$U$35,19,FALSE))</f>
        <v/>
      </c>
      <c r="AO30" s="558" t="str">
        <f>IF(AO28="","",VLOOKUP(AO28,'[7]シフト記号表（勤務時間帯）'!$C$6:$U$35,19,FALSE))</f>
        <v/>
      </c>
      <c r="AP30" s="558" t="str">
        <f>IF(AP28="","",VLOOKUP(AP28,'[7]シフト記号表（勤務時間帯）'!$C$6:$U$35,19,FALSE))</f>
        <v/>
      </c>
      <c r="AQ30" s="558" t="str">
        <f>IF(AQ28="","",VLOOKUP(AQ28,'[7]シフト記号表（勤務時間帯）'!$C$6:$U$35,19,FALSE))</f>
        <v/>
      </c>
      <c r="AR30" s="558" t="str">
        <f>IF(AR28="","",VLOOKUP(AR28,'[7]シフト記号表（勤務時間帯）'!$C$6:$U$35,19,FALSE))</f>
        <v/>
      </c>
      <c r="AS30" s="558" t="str">
        <f>IF(AS28="","",VLOOKUP(AS28,'[7]シフト記号表（勤務時間帯）'!$C$6:$U$35,19,FALSE))</f>
        <v/>
      </c>
      <c r="AT30" s="559" t="str">
        <f>IF(AT28="","",VLOOKUP(AT28,'[7]シフト記号表（勤務時間帯）'!$C$6:$U$35,19,FALSE))</f>
        <v/>
      </c>
      <c r="AU30" s="557" t="str">
        <f>IF(AU28="","",VLOOKUP(AU28,'[7]シフト記号表（勤務時間帯）'!$C$6:$U$35,19,FALSE))</f>
        <v/>
      </c>
      <c r="AV30" s="558" t="str">
        <f>IF(AV28="","",VLOOKUP(AV28,'[7]シフト記号表（勤務時間帯）'!$C$6:$U$35,19,FALSE))</f>
        <v/>
      </c>
      <c r="AW30" s="558" t="str">
        <f>IF(AW28="","",VLOOKUP(AW28,'[7]シフト記号表（勤務時間帯）'!$C$6:$U$35,19,FALSE))</f>
        <v/>
      </c>
      <c r="AX30" s="2248">
        <f>IF($BB$3="４週",SUM(S30:AT30),IF($BB$3="暦月",SUM(S30:AW30),""))</f>
        <v>0</v>
      </c>
      <c r="AY30" s="2249"/>
      <c r="AZ30" s="2250">
        <f>IF($BB$3="４週",AX30/4,IF($BB$3="暦月",'様式1-13'!AX30/('様式1-13'!$BB$8/7),""))</f>
        <v>0</v>
      </c>
      <c r="BA30" s="2251"/>
      <c r="BB30" s="2129"/>
      <c r="BC30" s="2130"/>
      <c r="BD30" s="2130"/>
      <c r="BE30" s="2130"/>
      <c r="BF30" s="2131"/>
    </row>
    <row r="31" spans="2:58" ht="20.25" customHeight="1" x14ac:dyDescent="0.15">
      <c r="B31" s="2180">
        <f>B28+1</f>
        <v>4</v>
      </c>
      <c r="C31" s="2121"/>
      <c r="D31" s="2126"/>
      <c r="E31" s="2122"/>
      <c r="F31" s="801"/>
      <c r="G31" s="2255"/>
      <c r="H31" s="2441"/>
      <c r="I31" s="2439"/>
      <c r="J31" s="2439"/>
      <c r="K31" s="2440"/>
      <c r="L31" s="2258"/>
      <c r="M31" s="2259"/>
      <c r="N31" s="2259"/>
      <c r="O31" s="2260"/>
      <c r="P31" s="2264" t="s">
        <v>740</v>
      </c>
      <c r="Q31" s="2265"/>
      <c r="R31" s="2266"/>
      <c r="S31" s="549"/>
      <c r="T31" s="550"/>
      <c r="U31" s="550"/>
      <c r="V31" s="550"/>
      <c r="W31" s="550"/>
      <c r="X31" s="550"/>
      <c r="Y31" s="551"/>
      <c r="Z31" s="549"/>
      <c r="AA31" s="550"/>
      <c r="AB31" s="550"/>
      <c r="AC31" s="550"/>
      <c r="AD31" s="550"/>
      <c r="AE31" s="550"/>
      <c r="AF31" s="551"/>
      <c r="AG31" s="549"/>
      <c r="AH31" s="550"/>
      <c r="AI31" s="550"/>
      <c r="AJ31" s="550"/>
      <c r="AK31" s="550"/>
      <c r="AL31" s="550"/>
      <c r="AM31" s="551"/>
      <c r="AN31" s="549"/>
      <c r="AO31" s="550"/>
      <c r="AP31" s="550"/>
      <c r="AQ31" s="550"/>
      <c r="AR31" s="550"/>
      <c r="AS31" s="550"/>
      <c r="AT31" s="551"/>
      <c r="AU31" s="549"/>
      <c r="AV31" s="550"/>
      <c r="AW31" s="550"/>
      <c r="AX31" s="2267"/>
      <c r="AY31" s="2268"/>
      <c r="AZ31" s="2269"/>
      <c r="BA31" s="2270"/>
      <c r="BB31" s="2118"/>
      <c r="BC31" s="2119"/>
      <c r="BD31" s="2119"/>
      <c r="BE31" s="2119"/>
      <c r="BF31" s="2120"/>
    </row>
    <row r="32" spans="2:58" ht="20.25" customHeight="1" x14ac:dyDescent="0.15">
      <c r="B32" s="2180"/>
      <c r="C32" s="2053"/>
      <c r="D32" s="2062"/>
      <c r="E32" s="2054"/>
      <c r="F32" s="763"/>
      <c r="G32" s="2191"/>
      <c r="H32" s="2438"/>
      <c r="I32" s="2439"/>
      <c r="J32" s="2439"/>
      <c r="K32" s="2440"/>
      <c r="L32" s="2201"/>
      <c r="M32" s="2202"/>
      <c r="N32" s="2202"/>
      <c r="O32" s="2203"/>
      <c r="P32" s="2238" t="s">
        <v>741</v>
      </c>
      <c r="Q32" s="2239"/>
      <c r="R32" s="2240"/>
      <c r="S32" s="553" t="str">
        <f>IF(S31="","",VLOOKUP(S31,'[7]シフト記号表（勤務時間帯）'!$C$6:$K$35,9,FALSE))</f>
        <v/>
      </c>
      <c r="T32" s="554" t="str">
        <f>IF(T31="","",VLOOKUP(T31,'[7]シフト記号表（勤務時間帯）'!$C$6:$K$35,9,FALSE))</f>
        <v/>
      </c>
      <c r="U32" s="554" t="str">
        <f>IF(U31="","",VLOOKUP(U31,'[7]シフト記号表（勤務時間帯）'!$C$6:$K$35,9,FALSE))</f>
        <v/>
      </c>
      <c r="V32" s="554" t="str">
        <f>IF(V31="","",VLOOKUP(V31,'[7]シフト記号表（勤務時間帯）'!$C$6:$K$35,9,FALSE))</f>
        <v/>
      </c>
      <c r="W32" s="554" t="str">
        <f>IF(W31="","",VLOOKUP(W31,'[7]シフト記号表（勤務時間帯）'!$C$6:$K$35,9,FALSE))</f>
        <v/>
      </c>
      <c r="X32" s="554" t="str">
        <f>IF(X31="","",VLOOKUP(X31,'[7]シフト記号表（勤務時間帯）'!$C$6:$K$35,9,FALSE))</f>
        <v/>
      </c>
      <c r="Y32" s="555" t="str">
        <f>IF(Y31="","",VLOOKUP(Y31,'[7]シフト記号表（勤務時間帯）'!$C$6:$K$35,9,FALSE))</f>
        <v/>
      </c>
      <c r="Z32" s="553" t="str">
        <f>IF(Z31="","",VLOOKUP(Z31,'[7]シフト記号表（勤務時間帯）'!$C$6:$K$35,9,FALSE))</f>
        <v/>
      </c>
      <c r="AA32" s="554" t="str">
        <f>IF(AA31="","",VLOOKUP(AA31,'[7]シフト記号表（勤務時間帯）'!$C$6:$K$35,9,FALSE))</f>
        <v/>
      </c>
      <c r="AB32" s="554" t="str">
        <f>IF(AB31="","",VLOOKUP(AB31,'[7]シフト記号表（勤務時間帯）'!$C$6:$K$35,9,FALSE))</f>
        <v/>
      </c>
      <c r="AC32" s="554" t="str">
        <f>IF(AC31="","",VLOOKUP(AC31,'[7]シフト記号表（勤務時間帯）'!$C$6:$K$35,9,FALSE))</f>
        <v/>
      </c>
      <c r="AD32" s="554" t="str">
        <f>IF(AD31="","",VLOOKUP(AD31,'[7]シフト記号表（勤務時間帯）'!$C$6:$K$35,9,FALSE))</f>
        <v/>
      </c>
      <c r="AE32" s="554" t="str">
        <f>IF(AE31="","",VLOOKUP(AE31,'[7]シフト記号表（勤務時間帯）'!$C$6:$K$35,9,FALSE))</f>
        <v/>
      </c>
      <c r="AF32" s="555" t="str">
        <f>IF(AF31="","",VLOOKUP(AF31,'[7]シフト記号表（勤務時間帯）'!$C$6:$K$35,9,FALSE))</f>
        <v/>
      </c>
      <c r="AG32" s="553" t="str">
        <f>IF(AG31="","",VLOOKUP(AG31,'[7]シフト記号表（勤務時間帯）'!$C$6:$K$35,9,FALSE))</f>
        <v/>
      </c>
      <c r="AH32" s="554" t="str">
        <f>IF(AH31="","",VLOOKUP(AH31,'[7]シフト記号表（勤務時間帯）'!$C$6:$K$35,9,FALSE))</f>
        <v/>
      </c>
      <c r="AI32" s="554" t="str">
        <f>IF(AI31="","",VLOOKUP(AI31,'[7]シフト記号表（勤務時間帯）'!$C$6:$K$35,9,FALSE))</f>
        <v/>
      </c>
      <c r="AJ32" s="554" t="str">
        <f>IF(AJ31="","",VLOOKUP(AJ31,'[7]シフト記号表（勤務時間帯）'!$C$6:$K$35,9,FALSE))</f>
        <v/>
      </c>
      <c r="AK32" s="554" t="str">
        <f>IF(AK31="","",VLOOKUP(AK31,'[7]シフト記号表（勤務時間帯）'!$C$6:$K$35,9,FALSE))</f>
        <v/>
      </c>
      <c r="AL32" s="554" t="str">
        <f>IF(AL31="","",VLOOKUP(AL31,'[7]シフト記号表（勤務時間帯）'!$C$6:$K$35,9,FALSE))</f>
        <v/>
      </c>
      <c r="AM32" s="555" t="str">
        <f>IF(AM31="","",VLOOKUP(AM31,'[7]シフト記号表（勤務時間帯）'!$C$6:$K$35,9,FALSE))</f>
        <v/>
      </c>
      <c r="AN32" s="553" t="str">
        <f>IF(AN31="","",VLOOKUP(AN31,'[7]シフト記号表（勤務時間帯）'!$C$6:$K$35,9,FALSE))</f>
        <v/>
      </c>
      <c r="AO32" s="554" t="str">
        <f>IF(AO31="","",VLOOKUP(AO31,'[7]シフト記号表（勤務時間帯）'!$C$6:$K$35,9,FALSE))</f>
        <v/>
      </c>
      <c r="AP32" s="554" t="str">
        <f>IF(AP31="","",VLOOKUP(AP31,'[7]シフト記号表（勤務時間帯）'!$C$6:$K$35,9,FALSE))</f>
        <v/>
      </c>
      <c r="AQ32" s="554" t="str">
        <f>IF(AQ31="","",VLOOKUP(AQ31,'[7]シフト記号表（勤務時間帯）'!$C$6:$K$35,9,FALSE))</f>
        <v/>
      </c>
      <c r="AR32" s="554" t="str">
        <f>IF(AR31="","",VLOOKUP(AR31,'[7]シフト記号表（勤務時間帯）'!$C$6:$K$35,9,FALSE))</f>
        <v/>
      </c>
      <c r="AS32" s="554" t="str">
        <f>IF(AS31="","",VLOOKUP(AS31,'[7]シフト記号表（勤務時間帯）'!$C$6:$K$35,9,FALSE))</f>
        <v/>
      </c>
      <c r="AT32" s="555" t="str">
        <f>IF(AT31="","",VLOOKUP(AT31,'[7]シフト記号表（勤務時間帯）'!$C$6:$K$35,9,FALSE))</f>
        <v/>
      </c>
      <c r="AU32" s="553" t="str">
        <f>IF(AU31="","",VLOOKUP(AU31,'[7]シフト記号表（勤務時間帯）'!$C$6:$K$35,9,FALSE))</f>
        <v/>
      </c>
      <c r="AV32" s="554" t="str">
        <f>IF(AV31="","",VLOOKUP(AV31,'[7]シフト記号表（勤務時間帯）'!$C$6:$K$35,9,FALSE))</f>
        <v/>
      </c>
      <c r="AW32" s="554" t="str">
        <f>IF(AW31="","",VLOOKUP(AW31,'[7]シフト記号表（勤務時間帯）'!$C$6:$K$35,9,FALSE))</f>
        <v/>
      </c>
      <c r="AX32" s="2241">
        <f>IF($BB$3="４週",SUM(S32:AT32),IF($BB$3="暦月",SUM(S32:AW32),""))</f>
        <v>0</v>
      </c>
      <c r="AY32" s="2242"/>
      <c r="AZ32" s="2243">
        <f>IF($BB$3="４週",AX32/4,IF($BB$3="暦月",'様式1-13'!AX32/('様式1-13'!$BB$8/7),""))</f>
        <v>0</v>
      </c>
      <c r="BA32" s="2244"/>
      <c r="BB32" s="2043"/>
      <c r="BC32" s="2044"/>
      <c r="BD32" s="2044"/>
      <c r="BE32" s="2044"/>
      <c r="BF32" s="2045"/>
    </row>
    <row r="33" spans="2:58" ht="20.25" customHeight="1" x14ac:dyDescent="0.15">
      <c r="B33" s="2180"/>
      <c r="C33" s="2135"/>
      <c r="D33" s="2140"/>
      <c r="E33" s="2136"/>
      <c r="F33" s="763">
        <f>C31</f>
        <v>0</v>
      </c>
      <c r="G33" s="2256"/>
      <c r="H33" s="2438"/>
      <c r="I33" s="2439"/>
      <c r="J33" s="2439"/>
      <c r="K33" s="2440"/>
      <c r="L33" s="2261"/>
      <c r="M33" s="2262"/>
      <c r="N33" s="2262"/>
      <c r="O33" s="2263"/>
      <c r="P33" s="2245" t="s">
        <v>742</v>
      </c>
      <c r="Q33" s="2246"/>
      <c r="R33" s="2247"/>
      <c r="S33" s="557" t="str">
        <f>IF(S31="","",VLOOKUP(S31,'[7]シフト記号表（勤務時間帯）'!$C$6:$U$35,19,FALSE))</f>
        <v/>
      </c>
      <c r="T33" s="558" t="str">
        <f>IF(T31="","",VLOOKUP(T31,'[7]シフト記号表（勤務時間帯）'!$C$6:$U$35,19,FALSE))</f>
        <v/>
      </c>
      <c r="U33" s="558" t="str">
        <f>IF(U31="","",VLOOKUP(U31,'[7]シフト記号表（勤務時間帯）'!$C$6:$U$35,19,FALSE))</f>
        <v/>
      </c>
      <c r="V33" s="558" t="str">
        <f>IF(V31="","",VLOOKUP(V31,'[7]シフト記号表（勤務時間帯）'!$C$6:$U$35,19,FALSE))</f>
        <v/>
      </c>
      <c r="W33" s="558" t="str">
        <f>IF(W31="","",VLOOKUP(W31,'[7]シフト記号表（勤務時間帯）'!$C$6:$U$35,19,FALSE))</f>
        <v/>
      </c>
      <c r="X33" s="558" t="str">
        <f>IF(X31="","",VLOOKUP(X31,'[7]シフト記号表（勤務時間帯）'!$C$6:$U$35,19,FALSE))</f>
        <v/>
      </c>
      <c r="Y33" s="559" t="str">
        <f>IF(Y31="","",VLOOKUP(Y31,'[7]シフト記号表（勤務時間帯）'!$C$6:$U$35,19,FALSE))</f>
        <v/>
      </c>
      <c r="Z33" s="557" t="str">
        <f>IF(Z31="","",VLOOKUP(Z31,'[7]シフト記号表（勤務時間帯）'!$C$6:$U$35,19,FALSE))</f>
        <v/>
      </c>
      <c r="AA33" s="558" t="str">
        <f>IF(AA31="","",VLOOKUP(AA31,'[7]シフト記号表（勤務時間帯）'!$C$6:$U$35,19,FALSE))</f>
        <v/>
      </c>
      <c r="AB33" s="558" t="str">
        <f>IF(AB31="","",VLOOKUP(AB31,'[7]シフト記号表（勤務時間帯）'!$C$6:$U$35,19,FALSE))</f>
        <v/>
      </c>
      <c r="AC33" s="558" t="str">
        <f>IF(AC31="","",VLOOKUP(AC31,'[7]シフト記号表（勤務時間帯）'!$C$6:$U$35,19,FALSE))</f>
        <v/>
      </c>
      <c r="AD33" s="558" t="str">
        <f>IF(AD31="","",VLOOKUP(AD31,'[7]シフト記号表（勤務時間帯）'!$C$6:$U$35,19,FALSE))</f>
        <v/>
      </c>
      <c r="AE33" s="558" t="str">
        <f>IF(AE31="","",VLOOKUP(AE31,'[7]シフト記号表（勤務時間帯）'!$C$6:$U$35,19,FALSE))</f>
        <v/>
      </c>
      <c r="AF33" s="559" t="str">
        <f>IF(AF31="","",VLOOKUP(AF31,'[7]シフト記号表（勤務時間帯）'!$C$6:$U$35,19,FALSE))</f>
        <v/>
      </c>
      <c r="AG33" s="557" t="str">
        <f>IF(AG31="","",VLOOKUP(AG31,'[7]シフト記号表（勤務時間帯）'!$C$6:$U$35,19,FALSE))</f>
        <v/>
      </c>
      <c r="AH33" s="558" t="str">
        <f>IF(AH31="","",VLOOKUP(AH31,'[7]シフト記号表（勤務時間帯）'!$C$6:$U$35,19,FALSE))</f>
        <v/>
      </c>
      <c r="AI33" s="558" t="str">
        <f>IF(AI31="","",VLOOKUP(AI31,'[7]シフト記号表（勤務時間帯）'!$C$6:$U$35,19,FALSE))</f>
        <v/>
      </c>
      <c r="AJ33" s="558" t="str">
        <f>IF(AJ31="","",VLOOKUP(AJ31,'[7]シフト記号表（勤務時間帯）'!$C$6:$U$35,19,FALSE))</f>
        <v/>
      </c>
      <c r="AK33" s="558" t="str">
        <f>IF(AK31="","",VLOOKUP(AK31,'[7]シフト記号表（勤務時間帯）'!$C$6:$U$35,19,FALSE))</f>
        <v/>
      </c>
      <c r="AL33" s="558" t="str">
        <f>IF(AL31="","",VLOOKUP(AL31,'[7]シフト記号表（勤務時間帯）'!$C$6:$U$35,19,FALSE))</f>
        <v/>
      </c>
      <c r="AM33" s="559" t="str">
        <f>IF(AM31="","",VLOOKUP(AM31,'[7]シフト記号表（勤務時間帯）'!$C$6:$U$35,19,FALSE))</f>
        <v/>
      </c>
      <c r="AN33" s="557" t="str">
        <f>IF(AN31="","",VLOOKUP(AN31,'[7]シフト記号表（勤務時間帯）'!$C$6:$U$35,19,FALSE))</f>
        <v/>
      </c>
      <c r="AO33" s="558" t="str">
        <f>IF(AO31="","",VLOOKUP(AO31,'[7]シフト記号表（勤務時間帯）'!$C$6:$U$35,19,FALSE))</f>
        <v/>
      </c>
      <c r="AP33" s="558" t="str">
        <f>IF(AP31="","",VLOOKUP(AP31,'[7]シフト記号表（勤務時間帯）'!$C$6:$U$35,19,FALSE))</f>
        <v/>
      </c>
      <c r="AQ33" s="558" t="str">
        <f>IF(AQ31="","",VLOOKUP(AQ31,'[7]シフト記号表（勤務時間帯）'!$C$6:$U$35,19,FALSE))</f>
        <v/>
      </c>
      <c r="AR33" s="558" t="str">
        <f>IF(AR31="","",VLOOKUP(AR31,'[7]シフト記号表（勤務時間帯）'!$C$6:$U$35,19,FALSE))</f>
        <v/>
      </c>
      <c r="AS33" s="558" t="str">
        <f>IF(AS31="","",VLOOKUP(AS31,'[7]シフト記号表（勤務時間帯）'!$C$6:$U$35,19,FALSE))</f>
        <v/>
      </c>
      <c r="AT33" s="559" t="str">
        <f>IF(AT31="","",VLOOKUP(AT31,'[7]シフト記号表（勤務時間帯）'!$C$6:$U$35,19,FALSE))</f>
        <v/>
      </c>
      <c r="AU33" s="557" t="str">
        <f>IF(AU31="","",VLOOKUP(AU31,'[7]シフト記号表（勤務時間帯）'!$C$6:$U$35,19,FALSE))</f>
        <v/>
      </c>
      <c r="AV33" s="558" t="str">
        <f>IF(AV31="","",VLOOKUP(AV31,'[7]シフト記号表（勤務時間帯）'!$C$6:$U$35,19,FALSE))</f>
        <v/>
      </c>
      <c r="AW33" s="558" t="str">
        <f>IF(AW31="","",VLOOKUP(AW31,'[7]シフト記号表（勤務時間帯）'!$C$6:$U$35,19,FALSE))</f>
        <v/>
      </c>
      <c r="AX33" s="2248">
        <f>IF($BB$3="４週",SUM(S33:AT33),IF($BB$3="暦月",SUM(S33:AW33),""))</f>
        <v>0</v>
      </c>
      <c r="AY33" s="2249"/>
      <c r="AZ33" s="2250">
        <f>IF($BB$3="４週",AX33/4,IF($BB$3="暦月",'様式1-13'!AX33/('様式1-13'!$BB$8/7),""))</f>
        <v>0</v>
      </c>
      <c r="BA33" s="2251"/>
      <c r="BB33" s="2129"/>
      <c r="BC33" s="2130"/>
      <c r="BD33" s="2130"/>
      <c r="BE33" s="2130"/>
      <c r="BF33" s="2131"/>
    </row>
    <row r="34" spans="2:58" ht="20.25" customHeight="1" x14ac:dyDescent="0.15">
      <c r="B34" s="2180">
        <f>B31+1</f>
        <v>5</v>
      </c>
      <c r="C34" s="2121"/>
      <c r="D34" s="2126"/>
      <c r="E34" s="2122"/>
      <c r="F34" s="801"/>
      <c r="G34" s="2255"/>
      <c r="H34" s="2441"/>
      <c r="I34" s="2439"/>
      <c r="J34" s="2439"/>
      <c r="K34" s="2440"/>
      <c r="L34" s="2258"/>
      <c r="M34" s="2259"/>
      <c r="N34" s="2259"/>
      <c r="O34" s="2260"/>
      <c r="P34" s="2264" t="s">
        <v>740</v>
      </c>
      <c r="Q34" s="2265"/>
      <c r="R34" s="2266"/>
      <c r="S34" s="549"/>
      <c r="T34" s="550"/>
      <c r="U34" s="550"/>
      <c r="V34" s="550"/>
      <c r="W34" s="550"/>
      <c r="X34" s="550"/>
      <c r="Y34" s="551"/>
      <c r="Z34" s="549"/>
      <c r="AA34" s="550"/>
      <c r="AB34" s="550"/>
      <c r="AC34" s="550"/>
      <c r="AD34" s="550"/>
      <c r="AE34" s="550"/>
      <c r="AF34" s="551"/>
      <c r="AG34" s="549"/>
      <c r="AH34" s="550"/>
      <c r="AI34" s="550"/>
      <c r="AJ34" s="550"/>
      <c r="AK34" s="550"/>
      <c r="AL34" s="550"/>
      <c r="AM34" s="551"/>
      <c r="AN34" s="549"/>
      <c r="AO34" s="550"/>
      <c r="AP34" s="550"/>
      <c r="AQ34" s="550"/>
      <c r="AR34" s="550"/>
      <c r="AS34" s="550"/>
      <c r="AT34" s="551"/>
      <c r="AU34" s="549"/>
      <c r="AV34" s="550"/>
      <c r="AW34" s="550"/>
      <c r="AX34" s="2267"/>
      <c r="AY34" s="2268"/>
      <c r="AZ34" s="2269"/>
      <c r="BA34" s="2270"/>
      <c r="BB34" s="2118"/>
      <c r="BC34" s="2119"/>
      <c r="BD34" s="2119"/>
      <c r="BE34" s="2119"/>
      <c r="BF34" s="2120"/>
    </row>
    <row r="35" spans="2:58" ht="20.25" customHeight="1" x14ac:dyDescent="0.15">
      <c r="B35" s="2180"/>
      <c r="C35" s="2053"/>
      <c r="D35" s="2062"/>
      <c r="E35" s="2054"/>
      <c r="F35" s="763"/>
      <c r="G35" s="2191"/>
      <c r="H35" s="2438"/>
      <c r="I35" s="2439"/>
      <c r="J35" s="2439"/>
      <c r="K35" s="2440"/>
      <c r="L35" s="2201"/>
      <c r="M35" s="2202"/>
      <c r="N35" s="2202"/>
      <c r="O35" s="2203"/>
      <c r="P35" s="2238" t="s">
        <v>741</v>
      </c>
      <c r="Q35" s="2239"/>
      <c r="R35" s="2240"/>
      <c r="S35" s="553" t="str">
        <f>IF(S34="","",VLOOKUP(S34,'[7]シフト記号表（勤務時間帯）'!$C$6:$K$35,9,FALSE))</f>
        <v/>
      </c>
      <c r="T35" s="554" t="str">
        <f>IF(T34="","",VLOOKUP(T34,'[7]シフト記号表（勤務時間帯）'!$C$6:$K$35,9,FALSE))</f>
        <v/>
      </c>
      <c r="U35" s="554" t="str">
        <f>IF(U34="","",VLOOKUP(U34,'[7]シフト記号表（勤務時間帯）'!$C$6:$K$35,9,FALSE))</f>
        <v/>
      </c>
      <c r="V35" s="554" t="str">
        <f>IF(V34="","",VLOOKUP(V34,'[7]シフト記号表（勤務時間帯）'!$C$6:$K$35,9,FALSE))</f>
        <v/>
      </c>
      <c r="W35" s="554" t="str">
        <f>IF(W34="","",VLOOKUP(W34,'[7]シフト記号表（勤務時間帯）'!$C$6:$K$35,9,FALSE))</f>
        <v/>
      </c>
      <c r="X35" s="554" t="str">
        <f>IF(X34="","",VLOOKUP(X34,'[7]シフト記号表（勤務時間帯）'!$C$6:$K$35,9,FALSE))</f>
        <v/>
      </c>
      <c r="Y35" s="555" t="str">
        <f>IF(Y34="","",VLOOKUP(Y34,'[7]シフト記号表（勤務時間帯）'!$C$6:$K$35,9,FALSE))</f>
        <v/>
      </c>
      <c r="Z35" s="553" t="str">
        <f>IF(Z34="","",VLOOKUP(Z34,'[7]シフト記号表（勤務時間帯）'!$C$6:$K$35,9,FALSE))</f>
        <v/>
      </c>
      <c r="AA35" s="554" t="str">
        <f>IF(AA34="","",VLOOKUP(AA34,'[7]シフト記号表（勤務時間帯）'!$C$6:$K$35,9,FALSE))</f>
        <v/>
      </c>
      <c r="AB35" s="554" t="str">
        <f>IF(AB34="","",VLOOKUP(AB34,'[7]シフト記号表（勤務時間帯）'!$C$6:$K$35,9,FALSE))</f>
        <v/>
      </c>
      <c r="AC35" s="554" t="str">
        <f>IF(AC34="","",VLOOKUP(AC34,'[7]シフト記号表（勤務時間帯）'!$C$6:$K$35,9,FALSE))</f>
        <v/>
      </c>
      <c r="AD35" s="554" t="str">
        <f>IF(AD34="","",VLOOKUP(AD34,'[7]シフト記号表（勤務時間帯）'!$C$6:$K$35,9,FALSE))</f>
        <v/>
      </c>
      <c r="AE35" s="554" t="str">
        <f>IF(AE34="","",VLOOKUP(AE34,'[7]シフト記号表（勤務時間帯）'!$C$6:$K$35,9,FALSE))</f>
        <v/>
      </c>
      <c r="AF35" s="555" t="str">
        <f>IF(AF34="","",VLOOKUP(AF34,'[7]シフト記号表（勤務時間帯）'!$C$6:$K$35,9,FALSE))</f>
        <v/>
      </c>
      <c r="AG35" s="553" t="str">
        <f>IF(AG34="","",VLOOKUP(AG34,'[7]シフト記号表（勤務時間帯）'!$C$6:$K$35,9,FALSE))</f>
        <v/>
      </c>
      <c r="AH35" s="554" t="str">
        <f>IF(AH34="","",VLOOKUP(AH34,'[7]シフト記号表（勤務時間帯）'!$C$6:$K$35,9,FALSE))</f>
        <v/>
      </c>
      <c r="AI35" s="554" t="str">
        <f>IF(AI34="","",VLOOKUP(AI34,'[7]シフト記号表（勤務時間帯）'!$C$6:$K$35,9,FALSE))</f>
        <v/>
      </c>
      <c r="AJ35" s="554" t="str">
        <f>IF(AJ34="","",VLOOKUP(AJ34,'[7]シフト記号表（勤務時間帯）'!$C$6:$K$35,9,FALSE))</f>
        <v/>
      </c>
      <c r="AK35" s="554" t="str">
        <f>IF(AK34="","",VLOOKUP(AK34,'[7]シフト記号表（勤務時間帯）'!$C$6:$K$35,9,FALSE))</f>
        <v/>
      </c>
      <c r="AL35" s="554" t="str">
        <f>IF(AL34="","",VLOOKUP(AL34,'[7]シフト記号表（勤務時間帯）'!$C$6:$K$35,9,FALSE))</f>
        <v/>
      </c>
      <c r="AM35" s="555" t="str">
        <f>IF(AM34="","",VLOOKUP(AM34,'[7]シフト記号表（勤務時間帯）'!$C$6:$K$35,9,FALSE))</f>
        <v/>
      </c>
      <c r="AN35" s="553" t="str">
        <f>IF(AN34="","",VLOOKUP(AN34,'[7]シフト記号表（勤務時間帯）'!$C$6:$K$35,9,FALSE))</f>
        <v/>
      </c>
      <c r="AO35" s="554" t="str">
        <f>IF(AO34="","",VLOOKUP(AO34,'[7]シフト記号表（勤務時間帯）'!$C$6:$K$35,9,FALSE))</f>
        <v/>
      </c>
      <c r="AP35" s="554" t="str">
        <f>IF(AP34="","",VLOOKUP(AP34,'[7]シフト記号表（勤務時間帯）'!$C$6:$K$35,9,FALSE))</f>
        <v/>
      </c>
      <c r="AQ35" s="554" t="str">
        <f>IF(AQ34="","",VLOOKUP(AQ34,'[7]シフト記号表（勤務時間帯）'!$C$6:$K$35,9,FALSE))</f>
        <v/>
      </c>
      <c r="AR35" s="554" t="str">
        <f>IF(AR34="","",VLOOKUP(AR34,'[7]シフト記号表（勤務時間帯）'!$C$6:$K$35,9,FALSE))</f>
        <v/>
      </c>
      <c r="AS35" s="554" t="str">
        <f>IF(AS34="","",VLOOKUP(AS34,'[7]シフト記号表（勤務時間帯）'!$C$6:$K$35,9,FALSE))</f>
        <v/>
      </c>
      <c r="AT35" s="555" t="str">
        <f>IF(AT34="","",VLOOKUP(AT34,'[7]シフト記号表（勤務時間帯）'!$C$6:$K$35,9,FALSE))</f>
        <v/>
      </c>
      <c r="AU35" s="553" t="str">
        <f>IF(AU34="","",VLOOKUP(AU34,'[7]シフト記号表（勤務時間帯）'!$C$6:$K$35,9,FALSE))</f>
        <v/>
      </c>
      <c r="AV35" s="554" t="str">
        <f>IF(AV34="","",VLOOKUP(AV34,'[7]シフト記号表（勤務時間帯）'!$C$6:$K$35,9,FALSE))</f>
        <v/>
      </c>
      <c r="AW35" s="554" t="str">
        <f>IF(AW34="","",VLOOKUP(AW34,'[7]シフト記号表（勤務時間帯）'!$C$6:$K$35,9,FALSE))</f>
        <v/>
      </c>
      <c r="AX35" s="2241">
        <f>IF($BB$3="４週",SUM(S35:AT35),IF($BB$3="暦月",SUM(S35:AW35),""))</f>
        <v>0</v>
      </c>
      <c r="AY35" s="2242"/>
      <c r="AZ35" s="2243">
        <f>IF($BB$3="４週",AX35/4,IF($BB$3="暦月",'様式1-13'!AX35/('様式1-13'!$BB$8/7),""))</f>
        <v>0</v>
      </c>
      <c r="BA35" s="2244"/>
      <c r="BB35" s="2043"/>
      <c r="BC35" s="2044"/>
      <c r="BD35" s="2044"/>
      <c r="BE35" s="2044"/>
      <c r="BF35" s="2045"/>
    </row>
    <row r="36" spans="2:58" ht="20.25" customHeight="1" x14ac:dyDescent="0.15">
      <c r="B36" s="2180"/>
      <c r="C36" s="2135"/>
      <c r="D36" s="2140"/>
      <c r="E36" s="2136"/>
      <c r="F36" s="763">
        <f>C34</f>
        <v>0</v>
      </c>
      <c r="G36" s="2256"/>
      <c r="H36" s="2438"/>
      <c r="I36" s="2439"/>
      <c r="J36" s="2439"/>
      <c r="K36" s="2440"/>
      <c r="L36" s="2261"/>
      <c r="M36" s="2262"/>
      <c r="N36" s="2262"/>
      <c r="O36" s="2263"/>
      <c r="P36" s="2245" t="s">
        <v>742</v>
      </c>
      <c r="Q36" s="2246"/>
      <c r="R36" s="2247"/>
      <c r="S36" s="557" t="str">
        <f>IF(S34="","",VLOOKUP(S34,'[7]シフト記号表（勤務時間帯）'!$C$6:$U$35,19,FALSE))</f>
        <v/>
      </c>
      <c r="T36" s="558" t="str">
        <f>IF(T34="","",VLOOKUP(T34,'[7]シフト記号表（勤務時間帯）'!$C$6:$U$35,19,FALSE))</f>
        <v/>
      </c>
      <c r="U36" s="558" t="str">
        <f>IF(U34="","",VLOOKUP(U34,'[7]シフト記号表（勤務時間帯）'!$C$6:$U$35,19,FALSE))</f>
        <v/>
      </c>
      <c r="V36" s="558" t="str">
        <f>IF(V34="","",VLOOKUP(V34,'[7]シフト記号表（勤務時間帯）'!$C$6:$U$35,19,FALSE))</f>
        <v/>
      </c>
      <c r="W36" s="558" t="str">
        <f>IF(W34="","",VLOOKUP(W34,'[7]シフト記号表（勤務時間帯）'!$C$6:$U$35,19,FALSE))</f>
        <v/>
      </c>
      <c r="X36" s="558" t="str">
        <f>IF(X34="","",VLOOKUP(X34,'[7]シフト記号表（勤務時間帯）'!$C$6:$U$35,19,FALSE))</f>
        <v/>
      </c>
      <c r="Y36" s="559" t="str">
        <f>IF(Y34="","",VLOOKUP(Y34,'[7]シフト記号表（勤務時間帯）'!$C$6:$U$35,19,FALSE))</f>
        <v/>
      </c>
      <c r="Z36" s="557" t="str">
        <f>IF(Z34="","",VLOOKUP(Z34,'[7]シフト記号表（勤務時間帯）'!$C$6:$U$35,19,FALSE))</f>
        <v/>
      </c>
      <c r="AA36" s="558" t="str">
        <f>IF(AA34="","",VLOOKUP(AA34,'[7]シフト記号表（勤務時間帯）'!$C$6:$U$35,19,FALSE))</f>
        <v/>
      </c>
      <c r="AB36" s="558" t="str">
        <f>IF(AB34="","",VLOOKUP(AB34,'[7]シフト記号表（勤務時間帯）'!$C$6:$U$35,19,FALSE))</f>
        <v/>
      </c>
      <c r="AC36" s="558" t="str">
        <f>IF(AC34="","",VLOOKUP(AC34,'[7]シフト記号表（勤務時間帯）'!$C$6:$U$35,19,FALSE))</f>
        <v/>
      </c>
      <c r="AD36" s="558" t="str">
        <f>IF(AD34="","",VLOOKUP(AD34,'[7]シフト記号表（勤務時間帯）'!$C$6:$U$35,19,FALSE))</f>
        <v/>
      </c>
      <c r="AE36" s="558" t="str">
        <f>IF(AE34="","",VLOOKUP(AE34,'[7]シフト記号表（勤務時間帯）'!$C$6:$U$35,19,FALSE))</f>
        <v/>
      </c>
      <c r="AF36" s="559" t="str">
        <f>IF(AF34="","",VLOOKUP(AF34,'[7]シフト記号表（勤務時間帯）'!$C$6:$U$35,19,FALSE))</f>
        <v/>
      </c>
      <c r="AG36" s="557" t="str">
        <f>IF(AG34="","",VLOOKUP(AG34,'[7]シフト記号表（勤務時間帯）'!$C$6:$U$35,19,FALSE))</f>
        <v/>
      </c>
      <c r="AH36" s="558" t="str">
        <f>IF(AH34="","",VLOOKUP(AH34,'[7]シフト記号表（勤務時間帯）'!$C$6:$U$35,19,FALSE))</f>
        <v/>
      </c>
      <c r="AI36" s="558" t="str">
        <f>IF(AI34="","",VLOOKUP(AI34,'[7]シフト記号表（勤務時間帯）'!$C$6:$U$35,19,FALSE))</f>
        <v/>
      </c>
      <c r="AJ36" s="558" t="str">
        <f>IF(AJ34="","",VLOOKUP(AJ34,'[7]シフト記号表（勤務時間帯）'!$C$6:$U$35,19,FALSE))</f>
        <v/>
      </c>
      <c r="AK36" s="558" t="str">
        <f>IF(AK34="","",VLOOKUP(AK34,'[7]シフト記号表（勤務時間帯）'!$C$6:$U$35,19,FALSE))</f>
        <v/>
      </c>
      <c r="AL36" s="558" t="str">
        <f>IF(AL34="","",VLOOKUP(AL34,'[7]シフト記号表（勤務時間帯）'!$C$6:$U$35,19,FALSE))</f>
        <v/>
      </c>
      <c r="AM36" s="559" t="str">
        <f>IF(AM34="","",VLOOKUP(AM34,'[7]シフト記号表（勤務時間帯）'!$C$6:$U$35,19,FALSE))</f>
        <v/>
      </c>
      <c r="AN36" s="557" t="str">
        <f>IF(AN34="","",VLOOKUP(AN34,'[7]シフト記号表（勤務時間帯）'!$C$6:$U$35,19,FALSE))</f>
        <v/>
      </c>
      <c r="AO36" s="558" t="str">
        <f>IF(AO34="","",VLOOKUP(AO34,'[7]シフト記号表（勤務時間帯）'!$C$6:$U$35,19,FALSE))</f>
        <v/>
      </c>
      <c r="AP36" s="558" t="str">
        <f>IF(AP34="","",VLOOKUP(AP34,'[7]シフト記号表（勤務時間帯）'!$C$6:$U$35,19,FALSE))</f>
        <v/>
      </c>
      <c r="AQ36" s="558" t="str">
        <f>IF(AQ34="","",VLOOKUP(AQ34,'[7]シフト記号表（勤務時間帯）'!$C$6:$U$35,19,FALSE))</f>
        <v/>
      </c>
      <c r="AR36" s="558" t="str">
        <f>IF(AR34="","",VLOOKUP(AR34,'[7]シフト記号表（勤務時間帯）'!$C$6:$U$35,19,FALSE))</f>
        <v/>
      </c>
      <c r="AS36" s="558" t="str">
        <f>IF(AS34="","",VLOOKUP(AS34,'[7]シフト記号表（勤務時間帯）'!$C$6:$U$35,19,FALSE))</f>
        <v/>
      </c>
      <c r="AT36" s="559" t="str">
        <f>IF(AT34="","",VLOOKUP(AT34,'[7]シフト記号表（勤務時間帯）'!$C$6:$U$35,19,FALSE))</f>
        <v/>
      </c>
      <c r="AU36" s="557" t="str">
        <f>IF(AU34="","",VLOOKUP(AU34,'[7]シフト記号表（勤務時間帯）'!$C$6:$U$35,19,FALSE))</f>
        <v/>
      </c>
      <c r="AV36" s="558" t="str">
        <f>IF(AV34="","",VLOOKUP(AV34,'[7]シフト記号表（勤務時間帯）'!$C$6:$U$35,19,FALSE))</f>
        <v/>
      </c>
      <c r="AW36" s="558" t="str">
        <f>IF(AW34="","",VLOOKUP(AW34,'[7]シフト記号表（勤務時間帯）'!$C$6:$U$35,19,FALSE))</f>
        <v/>
      </c>
      <c r="AX36" s="2248">
        <f>IF($BB$3="４週",SUM(S36:AT36),IF($BB$3="暦月",SUM(S36:AW36),""))</f>
        <v>0</v>
      </c>
      <c r="AY36" s="2249"/>
      <c r="AZ36" s="2250">
        <f>IF($BB$3="４週",AX36/4,IF($BB$3="暦月",'様式1-13'!AX36/('様式1-13'!$BB$8/7),""))</f>
        <v>0</v>
      </c>
      <c r="BA36" s="2251"/>
      <c r="BB36" s="2129"/>
      <c r="BC36" s="2130"/>
      <c r="BD36" s="2130"/>
      <c r="BE36" s="2130"/>
      <c r="BF36" s="2131"/>
    </row>
    <row r="37" spans="2:58" ht="20.25" customHeight="1" x14ac:dyDescent="0.15">
      <c r="B37" s="2180">
        <f>B34+1</f>
        <v>6</v>
      </c>
      <c r="C37" s="2121"/>
      <c r="D37" s="2126"/>
      <c r="E37" s="2122"/>
      <c r="F37" s="801"/>
      <c r="G37" s="2255"/>
      <c r="H37" s="2441"/>
      <c r="I37" s="2439"/>
      <c r="J37" s="2439"/>
      <c r="K37" s="2440"/>
      <c r="L37" s="2258"/>
      <c r="M37" s="2259"/>
      <c r="N37" s="2259"/>
      <c r="O37" s="2260"/>
      <c r="P37" s="2264" t="s">
        <v>740</v>
      </c>
      <c r="Q37" s="2265"/>
      <c r="R37" s="2266"/>
      <c r="S37" s="549"/>
      <c r="T37" s="550"/>
      <c r="U37" s="550"/>
      <c r="V37" s="550"/>
      <c r="W37" s="550"/>
      <c r="X37" s="550"/>
      <c r="Y37" s="551"/>
      <c r="Z37" s="549"/>
      <c r="AA37" s="550"/>
      <c r="AB37" s="550"/>
      <c r="AC37" s="550"/>
      <c r="AD37" s="550"/>
      <c r="AE37" s="550"/>
      <c r="AF37" s="551"/>
      <c r="AG37" s="549"/>
      <c r="AH37" s="550"/>
      <c r="AI37" s="550"/>
      <c r="AJ37" s="550"/>
      <c r="AK37" s="550"/>
      <c r="AL37" s="550"/>
      <c r="AM37" s="551"/>
      <c r="AN37" s="549"/>
      <c r="AO37" s="550"/>
      <c r="AP37" s="550"/>
      <c r="AQ37" s="550"/>
      <c r="AR37" s="550"/>
      <c r="AS37" s="550"/>
      <c r="AT37" s="551"/>
      <c r="AU37" s="549"/>
      <c r="AV37" s="550"/>
      <c r="AW37" s="550"/>
      <c r="AX37" s="2267"/>
      <c r="AY37" s="2268"/>
      <c r="AZ37" s="2269"/>
      <c r="BA37" s="2270"/>
      <c r="BB37" s="2118"/>
      <c r="BC37" s="2119"/>
      <c r="BD37" s="2119"/>
      <c r="BE37" s="2119"/>
      <c r="BF37" s="2120"/>
    </row>
    <row r="38" spans="2:58" ht="20.25" customHeight="1" x14ac:dyDescent="0.15">
      <c r="B38" s="2180"/>
      <c r="C38" s="2053"/>
      <c r="D38" s="2062"/>
      <c r="E38" s="2054"/>
      <c r="F38" s="763"/>
      <c r="G38" s="2191"/>
      <c r="H38" s="2438"/>
      <c r="I38" s="2439"/>
      <c r="J38" s="2439"/>
      <c r="K38" s="2440"/>
      <c r="L38" s="2201"/>
      <c r="M38" s="2202"/>
      <c r="N38" s="2202"/>
      <c r="O38" s="2203"/>
      <c r="P38" s="2238" t="s">
        <v>741</v>
      </c>
      <c r="Q38" s="2239"/>
      <c r="R38" s="2240"/>
      <c r="S38" s="553" t="str">
        <f>IF(S37="","",VLOOKUP(S37,'[7]シフト記号表（勤務時間帯）'!$C$6:$K$35,9,FALSE))</f>
        <v/>
      </c>
      <c r="T38" s="554" t="str">
        <f>IF(T37="","",VLOOKUP(T37,'[7]シフト記号表（勤務時間帯）'!$C$6:$K$35,9,FALSE))</f>
        <v/>
      </c>
      <c r="U38" s="554" t="str">
        <f>IF(U37="","",VLOOKUP(U37,'[7]シフト記号表（勤務時間帯）'!$C$6:$K$35,9,FALSE))</f>
        <v/>
      </c>
      <c r="V38" s="554" t="str">
        <f>IF(V37="","",VLOOKUP(V37,'[7]シフト記号表（勤務時間帯）'!$C$6:$K$35,9,FALSE))</f>
        <v/>
      </c>
      <c r="W38" s="554" t="str">
        <f>IF(W37="","",VLOOKUP(W37,'[7]シフト記号表（勤務時間帯）'!$C$6:$K$35,9,FALSE))</f>
        <v/>
      </c>
      <c r="X38" s="554" t="str">
        <f>IF(X37="","",VLOOKUP(X37,'[7]シフト記号表（勤務時間帯）'!$C$6:$K$35,9,FALSE))</f>
        <v/>
      </c>
      <c r="Y38" s="555" t="str">
        <f>IF(Y37="","",VLOOKUP(Y37,'[7]シフト記号表（勤務時間帯）'!$C$6:$K$35,9,FALSE))</f>
        <v/>
      </c>
      <c r="Z38" s="553" t="str">
        <f>IF(Z37="","",VLOOKUP(Z37,'[7]シフト記号表（勤務時間帯）'!$C$6:$K$35,9,FALSE))</f>
        <v/>
      </c>
      <c r="AA38" s="554" t="str">
        <f>IF(AA37="","",VLOOKUP(AA37,'[7]シフト記号表（勤務時間帯）'!$C$6:$K$35,9,FALSE))</f>
        <v/>
      </c>
      <c r="AB38" s="554" t="str">
        <f>IF(AB37="","",VLOOKUP(AB37,'[7]シフト記号表（勤務時間帯）'!$C$6:$K$35,9,FALSE))</f>
        <v/>
      </c>
      <c r="AC38" s="554" t="str">
        <f>IF(AC37="","",VLOOKUP(AC37,'[7]シフト記号表（勤務時間帯）'!$C$6:$K$35,9,FALSE))</f>
        <v/>
      </c>
      <c r="AD38" s="554" t="str">
        <f>IF(AD37="","",VLOOKUP(AD37,'[7]シフト記号表（勤務時間帯）'!$C$6:$K$35,9,FALSE))</f>
        <v/>
      </c>
      <c r="AE38" s="554" t="str">
        <f>IF(AE37="","",VLOOKUP(AE37,'[7]シフト記号表（勤務時間帯）'!$C$6:$K$35,9,FALSE))</f>
        <v/>
      </c>
      <c r="AF38" s="555" t="str">
        <f>IF(AF37="","",VLOOKUP(AF37,'[7]シフト記号表（勤務時間帯）'!$C$6:$K$35,9,FALSE))</f>
        <v/>
      </c>
      <c r="AG38" s="553" t="str">
        <f>IF(AG37="","",VLOOKUP(AG37,'[7]シフト記号表（勤務時間帯）'!$C$6:$K$35,9,FALSE))</f>
        <v/>
      </c>
      <c r="AH38" s="554" t="str">
        <f>IF(AH37="","",VLOOKUP(AH37,'[7]シフト記号表（勤務時間帯）'!$C$6:$K$35,9,FALSE))</f>
        <v/>
      </c>
      <c r="AI38" s="554" t="str">
        <f>IF(AI37="","",VLOOKUP(AI37,'[7]シフト記号表（勤務時間帯）'!$C$6:$K$35,9,FALSE))</f>
        <v/>
      </c>
      <c r="AJ38" s="554" t="str">
        <f>IF(AJ37="","",VLOOKUP(AJ37,'[7]シフト記号表（勤務時間帯）'!$C$6:$K$35,9,FALSE))</f>
        <v/>
      </c>
      <c r="AK38" s="554" t="str">
        <f>IF(AK37="","",VLOOKUP(AK37,'[7]シフト記号表（勤務時間帯）'!$C$6:$K$35,9,FALSE))</f>
        <v/>
      </c>
      <c r="AL38" s="554" t="str">
        <f>IF(AL37="","",VLOOKUP(AL37,'[7]シフト記号表（勤務時間帯）'!$C$6:$K$35,9,FALSE))</f>
        <v/>
      </c>
      <c r="AM38" s="555" t="str">
        <f>IF(AM37="","",VLOOKUP(AM37,'[7]シフト記号表（勤務時間帯）'!$C$6:$K$35,9,FALSE))</f>
        <v/>
      </c>
      <c r="AN38" s="553" t="str">
        <f>IF(AN37="","",VLOOKUP(AN37,'[7]シフト記号表（勤務時間帯）'!$C$6:$K$35,9,FALSE))</f>
        <v/>
      </c>
      <c r="AO38" s="554" t="str">
        <f>IF(AO37="","",VLOOKUP(AO37,'[7]シフト記号表（勤務時間帯）'!$C$6:$K$35,9,FALSE))</f>
        <v/>
      </c>
      <c r="AP38" s="554" t="str">
        <f>IF(AP37="","",VLOOKUP(AP37,'[7]シフト記号表（勤務時間帯）'!$C$6:$K$35,9,FALSE))</f>
        <v/>
      </c>
      <c r="AQ38" s="554" t="str">
        <f>IF(AQ37="","",VLOOKUP(AQ37,'[7]シフト記号表（勤務時間帯）'!$C$6:$K$35,9,FALSE))</f>
        <v/>
      </c>
      <c r="AR38" s="554" t="str">
        <f>IF(AR37="","",VLOOKUP(AR37,'[7]シフト記号表（勤務時間帯）'!$C$6:$K$35,9,FALSE))</f>
        <v/>
      </c>
      <c r="AS38" s="554" t="str">
        <f>IF(AS37="","",VLOOKUP(AS37,'[7]シフト記号表（勤務時間帯）'!$C$6:$K$35,9,FALSE))</f>
        <v/>
      </c>
      <c r="AT38" s="555" t="str">
        <f>IF(AT37="","",VLOOKUP(AT37,'[7]シフト記号表（勤務時間帯）'!$C$6:$K$35,9,FALSE))</f>
        <v/>
      </c>
      <c r="AU38" s="553" t="str">
        <f>IF(AU37="","",VLOOKUP(AU37,'[7]シフト記号表（勤務時間帯）'!$C$6:$K$35,9,FALSE))</f>
        <v/>
      </c>
      <c r="AV38" s="554" t="str">
        <f>IF(AV37="","",VLOOKUP(AV37,'[7]シフト記号表（勤務時間帯）'!$C$6:$K$35,9,FALSE))</f>
        <v/>
      </c>
      <c r="AW38" s="554" t="str">
        <f>IF(AW37="","",VLOOKUP(AW37,'[7]シフト記号表（勤務時間帯）'!$C$6:$K$35,9,FALSE))</f>
        <v/>
      </c>
      <c r="AX38" s="2241">
        <f>IF($BB$3="４週",SUM(S38:AT38),IF($BB$3="暦月",SUM(S38:AW38),""))</f>
        <v>0</v>
      </c>
      <c r="AY38" s="2242"/>
      <c r="AZ38" s="2243">
        <f>IF($BB$3="４週",AX38/4,IF($BB$3="暦月",'様式1-13'!AX38/('様式1-13'!$BB$8/7),""))</f>
        <v>0</v>
      </c>
      <c r="BA38" s="2244"/>
      <c r="BB38" s="2043"/>
      <c r="BC38" s="2044"/>
      <c r="BD38" s="2044"/>
      <c r="BE38" s="2044"/>
      <c r="BF38" s="2045"/>
    </row>
    <row r="39" spans="2:58" ht="20.25" customHeight="1" x14ac:dyDescent="0.15">
      <c r="B39" s="2180"/>
      <c r="C39" s="2135"/>
      <c r="D39" s="2140"/>
      <c r="E39" s="2136"/>
      <c r="F39" s="763">
        <f>C37</f>
        <v>0</v>
      </c>
      <c r="G39" s="2256"/>
      <c r="H39" s="2438"/>
      <c r="I39" s="2439"/>
      <c r="J39" s="2439"/>
      <c r="K39" s="2440"/>
      <c r="L39" s="2261"/>
      <c r="M39" s="2262"/>
      <c r="N39" s="2262"/>
      <c r="O39" s="2263"/>
      <c r="P39" s="2245" t="s">
        <v>742</v>
      </c>
      <c r="Q39" s="2246"/>
      <c r="R39" s="2247"/>
      <c r="S39" s="557" t="str">
        <f>IF(S37="","",VLOOKUP(S37,'[7]シフト記号表（勤務時間帯）'!$C$6:$U$35,19,FALSE))</f>
        <v/>
      </c>
      <c r="T39" s="558" t="str">
        <f>IF(T37="","",VLOOKUP(T37,'[7]シフト記号表（勤務時間帯）'!$C$6:$U$35,19,FALSE))</f>
        <v/>
      </c>
      <c r="U39" s="558" t="str">
        <f>IF(U37="","",VLOOKUP(U37,'[7]シフト記号表（勤務時間帯）'!$C$6:$U$35,19,FALSE))</f>
        <v/>
      </c>
      <c r="V39" s="558" t="str">
        <f>IF(V37="","",VLOOKUP(V37,'[7]シフト記号表（勤務時間帯）'!$C$6:$U$35,19,FALSE))</f>
        <v/>
      </c>
      <c r="W39" s="558" t="str">
        <f>IF(W37="","",VLOOKUP(W37,'[7]シフト記号表（勤務時間帯）'!$C$6:$U$35,19,FALSE))</f>
        <v/>
      </c>
      <c r="X39" s="558" t="str">
        <f>IF(X37="","",VLOOKUP(X37,'[7]シフト記号表（勤務時間帯）'!$C$6:$U$35,19,FALSE))</f>
        <v/>
      </c>
      <c r="Y39" s="559" t="str">
        <f>IF(Y37="","",VLOOKUP(Y37,'[7]シフト記号表（勤務時間帯）'!$C$6:$U$35,19,FALSE))</f>
        <v/>
      </c>
      <c r="Z39" s="557" t="str">
        <f>IF(Z37="","",VLOOKUP(Z37,'[7]シフト記号表（勤務時間帯）'!$C$6:$U$35,19,FALSE))</f>
        <v/>
      </c>
      <c r="AA39" s="558" t="str">
        <f>IF(AA37="","",VLOOKUP(AA37,'[7]シフト記号表（勤務時間帯）'!$C$6:$U$35,19,FALSE))</f>
        <v/>
      </c>
      <c r="AB39" s="558" t="str">
        <f>IF(AB37="","",VLOOKUP(AB37,'[7]シフト記号表（勤務時間帯）'!$C$6:$U$35,19,FALSE))</f>
        <v/>
      </c>
      <c r="AC39" s="558" t="str">
        <f>IF(AC37="","",VLOOKUP(AC37,'[7]シフト記号表（勤務時間帯）'!$C$6:$U$35,19,FALSE))</f>
        <v/>
      </c>
      <c r="AD39" s="558" t="str">
        <f>IF(AD37="","",VLOOKUP(AD37,'[7]シフト記号表（勤務時間帯）'!$C$6:$U$35,19,FALSE))</f>
        <v/>
      </c>
      <c r="AE39" s="558" t="str">
        <f>IF(AE37="","",VLOOKUP(AE37,'[7]シフト記号表（勤務時間帯）'!$C$6:$U$35,19,FALSE))</f>
        <v/>
      </c>
      <c r="AF39" s="559" t="str">
        <f>IF(AF37="","",VLOOKUP(AF37,'[7]シフト記号表（勤務時間帯）'!$C$6:$U$35,19,FALSE))</f>
        <v/>
      </c>
      <c r="AG39" s="557" t="str">
        <f>IF(AG37="","",VLOOKUP(AG37,'[7]シフト記号表（勤務時間帯）'!$C$6:$U$35,19,FALSE))</f>
        <v/>
      </c>
      <c r="AH39" s="558" t="str">
        <f>IF(AH37="","",VLOOKUP(AH37,'[7]シフト記号表（勤務時間帯）'!$C$6:$U$35,19,FALSE))</f>
        <v/>
      </c>
      <c r="AI39" s="558" t="str">
        <f>IF(AI37="","",VLOOKUP(AI37,'[7]シフト記号表（勤務時間帯）'!$C$6:$U$35,19,FALSE))</f>
        <v/>
      </c>
      <c r="AJ39" s="558" t="str">
        <f>IF(AJ37="","",VLOOKUP(AJ37,'[7]シフト記号表（勤務時間帯）'!$C$6:$U$35,19,FALSE))</f>
        <v/>
      </c>
      <c r="AK39" s="558" t="str">
        <f>IF(AK37="","",VLOOKUP(AK37,'[7]シフト記号表（勤務時間帯）'!$C$6:$U$35,19,FALSE))</f>
        <v/>
      </c>
      <c r="AL39" s="558" t="str">
        <f>IF(AL37="","",VLOOKUP(AL37,'[7]シフト記号表（勤務時間帯）'!$C$6:$U$35,19,FALSE))</f>
        <v/>
      </c>
      <c r="AM39" s="559" t="str">
        <f>IF(AM37="","",VLOOKUP(AM37,'[7]シフト記号表（勤務時間帯）'!$C$6:$U$35,19,FALSE))</f>
        <v/>
      </c>
      <c r="AN39" s="557" t="str">
        <f>IF(AN37="","",VLOOKUP(AN37,'[7]シフト記号表（勤務時間帯）'!$C$6:$U$35,19,FALSE))</f>
        <v/>
      </c>
      <c r="AO39" s="558" t="str">
        <f>IF(AO37="","",VLOOKUP(AO37,'[7]シフト記号表（勤務時間帯）'!$C$6:$U$35,19,FALSE))</f>
        <v/>
      </c>
      <c r="AP39" s="558" t="str">
        <f>IF(AP37="","",VLOOKUP(AP37,'[7]シフト記号表（勤務時間帯）'!$C$6:$U$35,19,FALSE))</f>
        <v/>
      </c>
      <c r="AQ39" s="558" t="str">
        <f>IF(AQ37="","",VLOOKUP(AQ37,'[7]シフト記号表（勤務時間帯）'!$C$6:$U$35,19,FALSE))</f>
        <v/>
      </c>
      <c r="AR39" s="558" t="str">
        <f>IF(AR37="","",VLOOKUP(AR37,'[7]シフト記号表（勤務時間帯）'!$C$6:$U$35,19,FALSE))</f>
        <v/>
      </c>
      <c r="AS39" s="558" t="str">
        <f>IF(AS37="","",VLOOKUP(AS37,'[7]シフト記号表（勤務時間帯）'!$C$6:$U$35,19,FALSE))</f>
        <v/>
      </c>
      <c r="AT39" s="559" t="str">
        <f>IF(AT37="","",VLOOKUP(AT37,'[7]シフト記号表（勤務時間帯）'!$C$6:$U$35,19,FALSE))</f>
        <v/>
      </c>
      <c r="AU39" s="557" t="str">
        <f>IF(AU37="","",VLOOKUP(AU37,'[7]シフト記号表（勤務時間帯）'!$C$6:$U$35,19,FALSE))</f>
        <v/>
      </c>
      <c r="AV39" s="558" t="str">
        <f>IF(AV37="","",VLOOKUP(AV37,'[7]シフト記号表（勤務時間帯）'!$C$6:$U$35,19,FALSE))</f>
        <v/>
      </c>
      <c r="AW39" s="558" t="str">
        <f>IF(AW37="","",VLOOKUP(AW37,'[7]シフト記号表（勤務時間帯）'!$C$6:$U$35,19,FALSE))</f>
        <v/>
      </c>
      <c r="AX39" s="2248">
        <f>IF($BB$3="４週",SUM(S39:AT39),IF($BB$3="暦月",SUM(S39:AW39),""))</f>
        <v>0</v>
      </c>
      <c r="AY39" s="2249"/>
      <c r="AZ39" s="2250">
        <f>IF($BB$3="４週",AX39/4,IF($BB$3="暦月",'様式1-13'!AX39/('様式1-13'!$BB$8/7),""))</f>
        <v>0</v>
      </c>
      <c r="BA39" s="2251"/>
      <c r="BB39" s="2129"/>
      <c r="BC39" s="2130"/>
      <c r="BD39" s="2130"/>
      <c r="BE39" s="2130"/>
      <c r="BF39" s="2131"/>
    </row>
    <row r="40" spans="2:58" ht="20.25" customHeight="1" x14ac:dyDescent="0.15">
      <c r="B40" s="2180">
        <f>B37+1</f>
        <v>7</v>
      </c>
      <c r="C40" s="2121"/>
      <c r="D40" s="2126"/>
      <c r="E40" s="2122"/>
      <c r="F40" s="801"/>
      <c r="G40" s="2255"/>
      <c r="H40" s="2441"/>
      <c r="I40" s="2439"/>
      <c r="J40" s="2439"/>
      <c r="K40" s="2440"/>
      <c r="L40" s="2258"/>
      <c r="M40" s="2259"/>
      <c r="N40" s="2259"/>
      <c r="O40" s="2260"/>
      <c r="P40" s="2264" t="s">
        <v>740</v>
      </c>
      <c r="Q40" s="2265"/>
      <c r="R40" s="2266"/>
      <c r="S40" s="549"/>
      <c r="T40" s="550"/>
      <c r="U40" s="550"/>
      <c r="V40" s="550"/>
      <c r="W40" s="550"/>
      <c r="X40" s="550"/>
      <c r="Y40" s="551"/>
      <c r="Z40" s="549"/>
      <c r="AA40" s="550"/>
      <c r="AB40" s="550"/>
      <c r="AC40" s="550"/>
      <c r="AD40" s="550"/>
      <c r="AE40" s="550"/>
      <c r="AF40" s="551"/>
      <c r="AG40" s="549"/>
      <c r="AH40" s="550"/>
      <c r="AI40" s="550"/>
      <c r="AJ40" s="550"/>
      <c r="AK40" s="550"/>
      <c r="AL40" s="550"/>
      <c r="AM40" s="551"/>
      <c r="AN40" s="549"/>
      <c r="AO40" s="550"/>
      <c r="AP40" s="550"/>
      <c r="AQ40" s="550"/>
      <c r="AR40" s="550"/>
      <c r="AS40" s="550"/>
      <c r="AT40" s="551"/>
      <c r="AU40" s="549"/>
      <c r="AV40" s="550"/>
      <c r="AW40" s="550"/>
      <c r="AX40" s="2267"/>
      <c r="AY40" s="2268"/>
      <c r="AZ40" s="2269"/>
      <c r="BA40" s="2270"/>
      <c r="BB40" s="2118"/>
      <c r="BC40" s="2119"/>
      <c r="BD40" s="2119"/>
      <c r="BE40" s="2119"/>
      <c r="BF40" s="2120"/>
    </row>
    <row r="41" spans="2:58" ht="20.25" customHeight="1" x14ac:dyDescent="0.15">
      <c r="B41" s="2180"/>
      <c r="C41" s="2053"/>
      <c r="D41" s="2062"/>
      <c r="E41" s="2054"/>
      <c r="F41" s="763"/>
      <c r="G41" s="2191"/>
      <c r="H41" s="2438"/>
      <c r="I41" s="2439"/>
      <c r="J41" s="2439"/>
      <c r="K41" s="2440"/>
      <c r="L41" s="2201"/>
      <c r="M41" s="2202"/>
      <c r="N41" s="2202"/>
      <c r="O41" s="2203"/>
      <c r="P41" s="2238" t="s">
        <v>741</v>
      </c>
      <c r="Q41" s="2239"/>
      <c r="R41" s="2240"/>
      <c r="S41" s="553" t="str">
        <f>IF(S40="","",VLOOKUP(S40,'[7]シフト記号表（勤務時間帯）'!$C$6:$K$35,9,FALSE))</f>
        <v/>
      </c>
      <c r="T41" s="554" t="str">
        <f>IF(T40="","",VLOOKUP(T40,'[7]シフト記号表（勤務時間帯）'!$C$6:$K$35,9,FALSE))</f>
        <v/>
      </c>
      <c r="U41" s="554" t="str">
        <f>IF(U40="","",VLOOKUP(U40,'[7]シフト記号表（勤務時間帯）'!$C$6:$K$35,9,FALSE))</f>
        <v/>
      </c>
      <c r="V41" s="554" t="str">
        <f>IF(V40="","",VLOOKUP(V40,'[7]シフト記号表（勤務時間帯）'!$C$6:$K$35,9,FALSE))</f>
        <v/>
      </c>
      <c r="W41" s="554" t="str">
        <f>IF(W40="","",VLOOKUP(W40,'[7]シフト記号表（勤務時間帯）'!$C$6:$K$35,9,FALSE))</f>
        <v/>
      </c>
      <c r="X41" s="554" t="str">
        <f>IF(X40="","",VLOOKUP(X40,'[7]シフト記号表（勤務時間帯）'!$C$6:$K$35,9,FALSE))</f>
        <v/>
      </c>
      <c r="Y41" s="555" t="str">
        <f>IF(Y40="","",VLOOKUP(Y40,'[7]シフト記号表（勤務時間帯）'!$C$6:$K$35,9,FALSE))</f>
        <v/>
      </c>
      <c r="Z41" s="553" t="str">
        <f>IF(Z40="","",VLOOKUP(Z40,'[7]シフト記号表（勤務時間帯）'!$C$6:$K$35,9,FALSE))</f>
        <v/>
      </c>
      <c r="AA41" s="554" t="str">
        <f>IF(AA40="","",VLOOKUP(AA40,'[7]シフト記号表（勤務時間帯）'!$C$6:$K$35,9,FALSE))</f>
        <v/>
      </c>
      <c r="AB41" s="554" t="str">
        <f>IF(AB40="","",VLOOKUP(AB40,'[7]シフト記号表（勤務時間帯）'!$C$6:$K$35,9,FALSE))</f>
        <v/>
      </c>
      <c r="AC41" s="554" t="str">
        <f>IF(AC40="","",VLOOKUP(AC40,'[7]シフト記号表（勤務時間帯）'!$C$6:$K$35,9,FALSE))</f>
        <v/>
      </c>
      <c r="AD41" s="554" t="str">
        <f>IF(AD40="","",VLOOKUP(AD40,'[7]シフト記号表（勤務時間帯）'!$C$6:$K$35,9,FALSE))</f>
        <v/>
      </c>
      <c r="AE41" s="554" t="str">
        <f>IF(AE40="","",VLOOKUP(AE40,'[7]シフト記号表（勤務時間帯）'!$C$6:$K$35,9,FALSE))</f>
        <v/>
      </c>
      <c r="AF41" s="555" t="str">
        <f>IF(AF40="","",VLOOKUP(AF40,'[7]シフト記号表（勤務時間帯）'!$C$6:$K$35,9,FALSE))</f>
        <v/>
      </c>
      <c r="AG41" s="553" t="str">
        <f>IF(AG40="","",VLOOKUP(AG40,'[7]シフト記号表（勤務時間帯）'!$C$6:$K$35,9,FALSE))</f>
        <v/>
      </c>
      <c r="AH41" s="554" t="str">
        <f>IF(AH40="","",VLOOKUP(AH40,'[7]シフト記号表（勤務時間帯）'!$C$6:$K$35,9,FALSE))</f>
        <v/>
      </c>
      <c r="AI41" s="554" t="str">
        <f>IF(AI40="","",VLOOKUP(AI40,'[7]シフト記号表（勤務時間帯）'!$C$6:$K$35,9,FALSE))</f>
        <v/>
      </c>
      <c r="AJ41" s="554" t="str">
        <f>IF(AJ40="","",VLOOKUP(AJ40,'[7]シフト記号表（勤務時間帯）'!$C$6:$K$35,9,FALSE))</f>
        <v/>
      </c>
      <c r="AK41" s="554" t="str">
        <f>IF(AK40="","",VLOOKUP(AK40,'[7]シフト記号表（勤務時間帯）'!$C$6:$K$35,9,FALSE))</f>
        <v/>
      </c>
      <c r="AL41" s="554" t="str">
        <f>IF(AL40="","",VLOOKUP(AL40,'[7]シフト記号表（勤務時間帯）'!$C$6:$K$35,9,FALSE))</f>
        <v/>
      </c>
      <c r="AM41" s="555" t="str">
        <f>IF(AM40="","",VLOOKUP(AM40,'[7]シフト記号表（勤務時間帯）'!$C$6:$K$35,9,FALSE))</f>
        <v/>
      </c>
      <c r="AN41" s="553" t="str">
        <f>IF(AN40="","",VLOOKUP(AN40,'[7]シフト記号表（勤務時間帯）'!$C$6:$K$35,9,FALSE))</f>
        <v/>
      </c>
      <c r="AO41" s="554" t="str">
        <f>IF(AO40="","",VLOOKUP(AO40,'[7]シフト記号表（勤務時間帯）'!$C$6:$K$35,9,FALSE))</f>
        <v/>
      </c>
      <c r="AP41" s="554" t="str">
        <f>IF(AP40="","",VLOOKUP(AP40,'[7]シフト記号表（勤務時間帯）'!$C$6:$K$35,9,FALSE))</f>
        <v/>
      </c>
      <c r="AQ41" s="554" t="str">
        <f>IF(AQ40="","",VLOOKUP(AQ40,'[7]シフト記号表（勤務時間帯）'!$C$6:$K$35,9,FALSE))</f>
        <v/>
      </c>
      <c r="AR41" s="554" t="str">
        <f>IF(AR40="","",VLOOKUP(AR40,'[7]シフト記号表（勤務時間帯）'!$C$6:$K$35,9,FALSE))</f>
        <v/>
      </c>
      <c r="AS41" s="554" t="str">
        <f>IF(AS40="","",VLOOKUP(AS40,'[7]シフト記号表（勤務時間帯）'!$C$6:$K$35,9,FALSE))</f>
        <v/>
      </c>
      <c r="AT41" s="555" t="str">
        <f>IF(AT40="","",VLOOKUP(AT40,'[7]シフト記号表（勤務時間帯）'!$C$6:$K$35,9,FALSE))</f>
        <v/>
      </c>
      <c r="AU41" s="553" t="str">
        <f>IF(AU40="","",VLOOKUP(AU40,'[7]シフト記号表（勤務時間帯）'!$C$6:$K$35,9,FALSE))</f>
        <v/>
      </c>
      <c r="AV41" s="554" t="str">
        <f>IF(AV40="","",VLOOKUP(AV40,'[7]シフト記号表（勤務時間帯）'!$C$6:$K$35,9,FALSE))</f>
        <v/>
      </c>
      <c r="AW41" s="554" t="str">
        <f>IF(AW40="","",VLOOKUP(AW40,'[7]シフト記号表（勤務時間帯）'!$C$6:$K$35,9,FALSE))</f>
        <v/>
      </c>
      <c r="AX41" s="2241">
        <f>IF($BB$3="４週",SUM(S41:AT41),IF($BB$3="暦月",SUM(S41:AW41),""))</f>
        <v>0</v>
      </c>
      <c r="AY41" s="2242"/>
      <c r="AZ41" s="2243">
        <f>IF($BB$3="４週",AX41/4,IF($BB$3="暦月",'様式1-13'!AX41/('様式1-13'!$BB$8/7),""))</f>
        <v>0</v>
      </c>
      <c r="BA41" s="2244"/>
      <c r="BB41" s="2043"/>
      <c r="BC41" s="2044"/>
      <c r="BD41" s="2044"/>
      <c r="BE41" s="2044"/>
      <c r="BF41" s="2045"/>
    </row>
    <row r="42" spans="2:58" ht="20.25" customHeight="1" x14ac:dyDescent="0.15">
      <c r="B42" s="2180"/>
      <c r="C42" s="2135"/>
      <c r="D42" s="2140"/>
      <c r="E42" s="2136"/>
      <c r="F42" s="763">
        <f>C40</f>
        <v>0</v>
      </c>
      <c r="G42" s="2256"/>
      <c r="H42" s="2438"/>
      <c r="I42" s="2439"/>
      <c r="J42" s="2439"/>
      <c r="K42" s="2440"/>
      <c r="L42" s="2261"/>
      <c r="M42" s="2262"/>
      <c r="N42" s="2262"/>
      <c r="O42" s="2263"/>
      <c r="P42" s="2245" t="s">
        <v>742</v>
      </c>
      <c r="Q42" s="2246"/>
      <c r="R42" s="2247"/>
      <c r="S42" s="557" t="str">
        <f>IF(S40="","",VLOOKUP(S40,'[7]シフト記号表（勤務時間帯）'!$C$6:$U$35,19,FALSE))</f>
        <v/>
      </c>
      <c r="T42" s="558" t="str">
        <f>IF(T40="","",VLOOKUP(T40,'[7]シフト記号表（勤務時間帯）'!$C$6:$U$35,19,FALSE))</f>
        <v/>
      </c>
      <c r="U42" s="558" t="str">
        <f>IF(U40="","",VLOOKUP(U40,'[7]シフト記号表（勤務時間帯）'!$C$6:$U$35,19,FALSE))</f>
        <v/>
      </c>
      <c r="V42" s="558" t="str">
        <f>IF(V40="","",VLOOKUP(V40,'[7]シフト記号表（勤務時間帯）'!$C$6:$U$35,19,FALSE))</f>
        <v/>
      </c>
      <c r="W42" s="558" t="str">
        <f>IF(W40="","",VLOOKUP(W40,'[7]シフト記号表（勤務時間帯）'!$C$6:$U$35,19,FALSE))</f>
        <v/>
      </c>
      <c r="X42" s="558" t="str">
        <f>IF(X40="","",VLOOKUP(X40,'[7]シフト記号表（勤務時間帯）'!$C$6:$U$35,19,FALSE))</f>
        <v/>
      </c>
      <c r="Y42" s="559" t="str">
        <f>IF(Y40="","",VLOOKUP(Y40,'[7]シフト記号表（勤務時間帯）'!$C$6:$U$35,19,FALSE))</f>
        <v/>
      </c>
      <c r="Z42" s="557" t="str">
        <f>IF(Z40="","",VLOOKUP(Z40,'[7]シフト記号表（勤務時間帯）'!$C$6:$U$35,19,FALSE))</f>
        <v/>
      </c>
      <c r="AA42" s="558" t="str">
        <f>IF(AA40="","",VLOOKUP(AA40,'[7]シフト記号表（勤務時間帯）'!$C$6:$U$35,19,FALSE))</f>
        <v/>
      </c>
      <c r="AB42" s="558" t="str">
        <f>IF(AB40="","",VLOOKUP(AB40,'[7]シフト記号表（勤務時間帯）'!$C$6:$U$35,19,FALSE))</f>
        <v/>
      </c>
      <c r="AC42" s="558" t="str">
        <f>IF(AC40="","",VLOOKUP(AC40,'[7]シフト記号表（勤務時間帯）'!$C$6:$U$35,19,FALSE))</f>
        <v/>
      </c>
      <c r="AD42" s="558" t="str">
        <f>IF(AD40="","",VLOOKUP(AD40,'[7]シフト記号表（勤務時間帯）'!$C$6:$U$35,19,FALSE))</f>
        <v/>
      </c>
      <c r="AE42" s="558" t="str">
        <f>IF(AE40="","",VLOOKUP(AE40,'[7]シフト記号表（勤務時間帯）'!$C$6:$U$35,19,FALSE))</f>
        <v/>
      </c>
      <c r="AF42" s="559" t="str">
        <f>IF(AF40="","",VLOOKUP(AF40,'[7]シフト記号表（勤務時間帯）'!$C$6:$U$35,19,FALSE))</f>
        <v/>
      </c>
      <c r="AG42" s="557" t="str">
        <f>IF(AG40="","",VLOOKUP(AG40,'[7]シフト記号表（勤務時間帯）'!$C$6:$U$35,19,FALSE))</f>
        <v/>
      </c>
      <c r="AH42" s="558" t="str">
        <f>IF(AH40="","",VLOOKUP(AH40,'[7]シフト記号表（勤務時間帯）'!$C$6:$U$35,19,FALSE))</f>
        <v/>
      </c>
      <c r="AI42" s="558" t="str">
        <f>IF(AI40="","",VLOOKUP(AI40,'[7]シフト記号表（勤務時間帯）'!$C$6:$U$35,19,FALSE))</f>
        <v/>
      </c>
      <c r="AJ42" s="558" t="str">
        <f>IF(AJ40="","",VLOOKUP(AJ40,'[7]シフト記号表（勤務時間帯）'!$C$6:$U$35,19,FALSE))</f>
        <v/>
      </c>
      <c r="AK42" s="558" t="str">
        <f>IF(AK40="","",VLOOKUP(AK40,'[7]シフト記号表（勤務時間帯）'!$C$6:$U$35,19,FALSE))</f>
        <v/>
      </c>
      <c r="AL42" s="558" t="str">
        <f>IF(AL40="","",VLOOKUP(AL40,'[7]シフト記号表（勤務時間帯）'!$C$6:$U$35,19,FALSE))</f>
        <v/>
      </c>
      <c r="AM42" s="559" t="str">
        <f>IF(AM40="","",VLOOKUP(AM40,'[7]シフト記号表（勤務時間帯）'!$C$6:$U$35,19,FALSE))</f>
        <v/>
      </c>
      <c r="AN42" s="557" t="str">
        <f>IF(AN40="","",VLOOKUP(AN40,'[7]シフト記号表（勤務時間帯）'!$C$6:$U$35,19,FALSE))</f>
        <v/>
      </c>
      <c r="AO42" s="558" t="str">
        <f>IF(AO40="","",VLOOKUP(AO40,'[7]シフト記号表（勤務時間帯）'!$C$6:$U$35,19,FALSE))</f>
        <v/>
      </c>
      <c r="AP42" s="558" t="str">
        <f>IF(AP40="","",VLOOKUP(AP40,'[7]シフト記号表（勤務時間帯）'!$C$6:$U$35,19,FALSE))</f>
        <v/>
      </c>
      <c r="AQ42" s="558" t="str">
        <f>IF(AQ40="","",VLOOKUP(AQ40,'[7]シフト記号表（勤務時間帯）'!$C$6:$U$35,19,FALSE))</f>
        <v/>
      </c>
      <c r="AR42" s="558" t="str">
        <f>IF(AR40="","",VLOOKUP(AR40,'[7]シフト記号表（勤務時間帯）'!$C$6:$U$35,19,FALSE))</f>
        <v/>
      </c>
      <c r="AS42" s="558" t="str">
        <f>IF(AS40="","",VLOOKUP(AS40,'[7]シフト記号表（勤務時間帯）'!$C$6:$U$35,19,FALSE))</f>
        <v/>
      </c>
      <c r="AT42" s="559" t="str">
        <f>IF(AT40="","",VLOOKUP(AT40,'[7]シフト記号表（勤務時間帯）'!$C$6:$U$35,19,FALSE))</f>
        <v/>
      </c>
      <c r="AU42" s="557" t="str">
        <f>IF(AU40="","",VLOOKUP(AU40,'[7]シフト記号表（勤務時間帯）'!$C$6:$U$35,19,FALSE))</f>
        <v/>
      </c>
      <c r="AV42" s="558" t="str">
        <f>IF(AV40="","",VLOOKUP(AV40,'[7]シフト記号表（勤務時間帯）'!$C$6:$U$35,19,FALSE))</f>
        <v/>
      </c>
      <c r="AW42" s="558" t="str">
        <f>IF(AW40="","",VLOOKUP(AW40,'[7]シフト記号表（勤務時間帯）'!$C$6:$U$35,19,FALSE))</f>
        <v/>
      </c>
      <c r="AX42" s="2248">
        <f>IF($BB$3="４週",SUM(S42:AT42),IF($BB$3="暦月",SUM(S42:AW42),""))</f>
        <v>0</v>
      </c>
      <c r="AY42" s="2249"/>
      <c r="AZ42" s="2250">
        <f>IF($BB$3="４週",AX42/4,IF($BB$3="暦月",'様式1-13'!AX42/('様式1-13'!$BB$8/7),""))</f>
        <v>0</v>
      </c>
      <c r="BA42" s="2251"/>
      <c r="BB42" s="2129"/>
      <c r="BC42" s="2130"/>
      <c r="BD42" s="2130"/>
      <c r="BE42" s="2130"/>
      <c r="BF42" s="2131"/>
    </row>
    <row r="43" spans="2:58" ht="20.25" customHeight="1" x14ac:dyDescent="0.15">
      <c r="B43" s="2180">
        <f>B40+1</f>
        <v>8</v>
      </c>
      <c r="C43" s="2121"/>
      <c r="D43" s="2126"/>
      <c r="E43" s="2122"/>
      <c r="F43" s="801"/>
      <c r="G43" s="2255"/>
      <c r="H43" s="2441"/>
      <c r="I43" s="2439"/>
      <c r="J43" s="2439"/>
      <c r="K43" s="2440"/>
      <c r="L43" s="2258"/>
      <c r="M43" s="2259"/>
      <c r="N43" s="2259"/>
      <c r="O43" s="2260"/>
      <c r="P43" s="2264" t="s">
        <v>740</v>
      </c>
      <c r="Q43" s="2265"/>
      <c r="R43" s="2266"/>
      <c r="S43" s="549"/>
      <c r="T43" s="550"/>
      <c r="U43" s="550"/>
      <c r="V43" s="550"/>
      <c r="W43" s="550"/>
      <c r="X43" s="550"/>
      <c r="Y43" s="551"/>
      <c r="Z43" s="549"/>
      <c r="AA43" s="550"/>
      <c r="AB43" s="550"/>
      <c r="AC43" s="550"/>
      <c r="AD43" s="550"/>
      <c r="AE43" s="550"/>
      <c r="AF43" s="551"/>
      <c r="AG43" s="549"/>
      <c r="AH43" s="550"/>
      <c r="AI43" s="550"/>
      <c r="AJ43" s="550"/>
      <c r="AK43" s="550"/>
      <c r="AL43" s="550"/>
      <c r="AM43" s="551"/>
      <c r="AN43" s="549"/>
      <c r="AO43" s="550"/>
      <c r="AP43" s="550"/>
      <c r="AQ43" s="550"/>
      <c r="AR43" s="550"/>
      <c r="AS43" s="550"/>
      <c r="AT43" s="551"/>
      <c r="AU43" s="549"/>
      <c r="AV43" s="550"/>
      <c r="AW43" s="550"/>
      <c r="AX43" s="2267"/>
      <c r="AY43" s="2268"/>
      <c r="AZ43" s="2269"/>
      <c r="BA43" s="2270"/>
      <c r="BB43" s="2118"/>
      <c r="BC43" s="2119"/>
      <c r="BD43" s="2119"/>
      <c r="BE43" s="2119"/>
      <c r="BF43" s="2120"/>
    </row>
    <row r="44" spans="2:58" ht="20.25" customHeight="1" x14ac:dyDescent="0.15">
      <c r="B44" s="2180"/>
      <c r="C44" s="2053"/>
      <c r="D44" s="2062"/>
      <c r="E44" s="2054"/>
      <c r="F44" s="763"/>
      <c r="G44" s="2191"/>
      <c r="H44" s="2438"/>
      <c r="I44" s="2439"/>
      <c r="J44" s="2439"/>
      <c r="K44" s="2440"/>
      <c r="L44" s="2201"/>
      <c r="M44" s="2202"/>
      <c r="N44" s="2202"/>
      <c r="O44" s="2203"/>
      <c r="P44" s="2238" t="s">
        <v>741</v>
      </c>
      <c r="Q44" s="2239"/>
      <c r="R44" s="2240"/>
      <c r="S44" s="553" t="str">
        <f>IF(S43="","",VLOOKUP(S43,'[7]シフト記号表（勤務時間帯）'!$C$6:$K$35,9,FALSE))</f>
        <v/>
      </c>
      <c r="T44" s="554" t="str">
        <f>IF(T43="","",VLOOKUP(T43,'[7]シフト記号表（勤務時間帯）'!$C$6:$K$35,9,FALSE))</f>
        <v/>
      </c>
      <c r="U44" s="554" t="str">
        <f>IF(U43="","",VLOOKUP(U43,'[7]シフト記号表（勤務時間帯）'!$C$6:$K$35,9,FALSE))</f>
        <v/>
      </c>
      <c r="V44" s="554" t="str">
        <f>IF(V43="","",VLOOKUP(V43,'[7]シフト記号表（勤務時間帯）'!$C$6:$K$35,9,FALSE))</f>
        <v/>
      </c>
      <c r="W44" s="554" t="str">
        <f>IF(W43="","",VLOOKUP(W43,'[7]シフト記号表（勤務時間帯）'!$C$6:$K$35,9,FALSE))</f>
        <v/>
      </c>
      <c r="X44" s="554" t="str">
        <f>IF(X43="","",VLOOKUP(X43,'[7]シフト記号表（勤務時間帯）'!$C$6:$K$35,9,FALSE))</f>
        <v/>
      </c>
      <c r="Y44" s="555" t="str">
        <f>IF(Y43="","",VLOOKUP(Y43,'[7]シフト記号表（勤務時間帯）'!$C$6:$K$35,9,FALSE))</f>
        <v/>
      </c>
      <c r="Z44" s="553" t="str">
        <f>IF(Z43="","",VLOOKUP(Z43,'[7]シフト記号表（勤務時間帯）'!$C$6:$K$35,9,FALSE))</f>
        <v/>
      </c>
      <c r="AA44" s="554" t="str">
        <f>IF(AA43="","",VLOOKUP(AA43,'[7]シフト記号表（勤務時間帯）'!$C$6:$K$35,9,FALSE))</f>
        <v/>
      </c>
      <c r="AB44" s="554" t="str">
        <f>IF(AB43="","",VLOOKUP(AB43,'[7]シフト記号表（勤務時間帯）'!$C$6:$K$35,9,FALSE))</f>
        <v/>
      </c>
      <c r="AC44" s="554" t="str">
        <f>IF(AC43="","",VLOOKUP(AC43,'[7]シフト記号表（勤務時間帯）'!$C$6:$K$35,9,FALSE))</f>
        <v/>
      </c>
      <c r="AD44" s="554" t="str">
        <f>IF(AD43="","",VLOOKUP(AD43,'[7]シフト記号表（勤務時間帯）'!$C$6:$K$35,9,FALSE))</f>
        <v/>
      </c>
      <c r="AE44" s="554" t="str">
        <f>IF(AE43="","",VLOOKUP(AE43,'[7]シフト記号表（勤務時間帯）'!$C$6:$K$35,9,FALSE))</f>
        <v/>
      </c>
      <c r="AF44" s="555" t="str">
        <f>IF(AF43="","",VLOOKUP(AF43,'[7]シフト記号表（勤務時間帯）'!$C$6:$K$35,9,FALSE))</f>
        <v/>
      </c>
      <c r="AG44" s="553" t="str">
        <f>IF(AG43="","",VLOOKUP(AG43,'[7]シフト記号表（勤務時間帯）'!$C$6:$K$35,9,FALSE))</f>
        <v/>
      </c>
      <c r="AH44" s="554" t="str">
        <f>IF(AH43="","",VLOOKUP(AH43,'[7]シフト記号表（勤務時間帯）'!$C$6:$K$35,9,FALSE))</f>
        <v/>
      </c>
      <c r="AI44" s="554" t="str">
        <f>IF(AI43="","",VLOOKUP(AI43,'[7]シフト記号表（勤務時間帯）'!$C$6:$K$35,9,FALSE))</f>
        <v/>
      </c>
      <c r="AJ44" s="554" t="str">
        <f>IF(AJ43="","",VLOOKUP(AJ43,'[7]シフト記号表（勤務時間帯）'!$C$6:$K$35,9,FALSE))</f>
        <v/>
      </c>
      <c r="AK44" s="554" t="str">
        <f>IF(AK43="","",VLOOKUP(AK43,'[7]シフト記号表（勤務時間帯）'!$C$6:$K$35,9,FALSE))</f>
        <v/>
      </c>
      <c r="AL44" s="554" t="str">
        <f>IF(AL43="","",VLOOKUP(AL43,'[7]シフト記号表（勤務時間帯）'!$C$6:$K$35,9,FALSE))</f>
        <v/>
      </c>
      <c r="AM44" s="555" t="str">
        <f>IF(AM43="","",VLOOKUP(AM43,'[7]シフト記号表（勤務時間帯）'!$C$6:$K$35,9,FALSE))</f>
        <v/>
      </c>
      <c r="AN44" s="553" t="str">
        <f>IF(AN43="","",VLOOKUP(AN43,'[7]シフト記号表（勤務時間帯）'!$C$6:$K$35,9,FALSE))</f>
        <v/>
      </c>
      <c r="AO44" s="554" t="str">
        <f>IF(AO43="","",VLOOKUP(AO43,'[7]シフト記号表（勤務時間帯）'!$C$6:$K$35,9,FALSE))</f>
        <v/>
      </c>
      <c r="AP44" s="554" t="str">
        <f>IF(AP43="","",VLOOKUP(AP43,'[7]シフト記号表（勤務時間帯）'!$C$6:$K$35,9,FALSE))</f>
        <v/>
      </c>
      <c r="AQ44" s="554" t="str">
        <f>IF(AQ43="","",VLOOKUP(AQ43,'[7]シフト記号表（勤務時間帯）'!$C$6:$K$35,9,FALSE))</f>
        <v/>
      </c>
      <c r="AR44" s="554" t="str">
        <f>IF(AR43="","",VLOOKUP(AR43,'[7]シフト記号表（勤務時間帯）'!$C$6:$K$35,9,FALSE))</f>
        <v/>
      </c>
      <c r="AS44" s="554" t="str">
        <f>IF(AS43="","",VLOOKUP(AS43,'[7]シフト記号表（勤務時間帯）'!$C$6:$K$35,9,FALSE))</f>
        <v/>
      </c>
      <c r="AT44" s="555" t="str">
        <f>IF(AT43="","",VLOOKUP(AT43,'[7]シフト記号表（勤務時間帯）'!$C$6:$K$35,9,FALSE))</f>
        <v/>
      </c>
      <c r="AU44" s="553" t="str">
        <f>IF(AU43="","",VLOOKUP(AU43,'[7]シフト記号表（勤務時間帯）'!$C$6:$K$35,9,FALSE))</f>
        <v/>
      </c>
      <c r="AV44" s="554" t="str">
        <f>IF(AV43="","",VLOOKUP(AV43,'[7]シフト記号表（勤務時間帯）'!$C$6:$K$35,9,FALSE))</f>
        <v/>
      </c>
      <c r="AW44" s="554" t="str">
        <f>IF(AW43="","",VLOOKUP(AW43,'[7]シフト記号表（勤務時間帯）'!$C$6:$K$35,9,FALSE))</f>
        <v/>
      </c>
      <c r="AX44" s="2241">
        <f>IF($BB$3="４週",SUM(S44:AT44),IF($BB$3="暦月",SUM(S44:AW44),""))</f>
        <v>0</v>
      </c>
      <c r="AY44" s="2242"/>
      <c r="AZ44" s="2243">
        <f>IF($BB$3="４週",AX44/4,IF($BB$3="暦月",'様式1-13'!AX44/('様式1-13'!$BB$8/7),""))</f>
        <v>0</v>
      </c>
      <c r="BA44" s="2244"/>
      <c r="BB44" s="2043"/>
      <c r="BC44" s="2044"/>
      <c r="BD44" s="2044"/>
      <c r="BE44" s="2044"/>
      <c r="BF44" s="2045"/>
    </row>
    <row r="45" spans="2:58" ht="20.25" customHeight="1" x14ac:dyDescent="0.15">
      <c r="B45" s="2180"/>
      <c r="C45" s="2135"/>
      <c r="D45" s="2140"/>
      <c r="E45" s="2136"/>
      <c r="F45" s="763">
        <f>C43</f>
        <v>0</v>
      </c>
      <c r="G45" s="2256"/>
      <c r="H45" s="2438"/>
      <c r="I45" s="2439"/>
      <c r="J45" s="2439"/>
      <c r="K45" s="2440"/>
      <c r="L45" s="2261"/>
      <c r="M45" s="2262"/>
      <c r="N45" s="2262"/>
      <c r="O45" s="2263"/>
      <c r="P45" s="2245" t="s">
        <v>742</v>
      </c>
      <c r="Q45" s="2246"/>
      <c r="R45" s="2247"/>
      <c r="S45" s="557" t="str">
        <f>IF(S43="","",VLOOKUP(S43,'[7]シフト記号表（勤務時間帯）'!$C$6:$U$35,19,FALSE))</f>
        <v/>
      </c>
      <c r="T45" s="558" t="str">
        <f>IF(T43="","",VLOOKUP(T43,'[7]シフト記号表（勤務時間帯）'!$C$6:$U$35,19,FALSE))</f>
        <v/>
      </c>
      <c r="U45" s="558" t="str">
        <f>IF(U43="","",VLOOKUP(U43,'[7]シフト記号表（勤務時間帯）'!$C$6:$U$35,19,FALSE))</f>
        <v/>
      </c>
      <c r="V45" s="558" t="str">
        <f>IF(V43="","",VLOOKUP(V43,'[7]シフト記号表（勤務時間帯）'!$C$6:$U$35,19,FALSE))</f>
        <v/>
      </c>
      <c r="W45" s="558" t="str">
        <f>IF(W43="","",VLOOKUP(W43,'[7]シフト記号表（勤務時間帯）'!$C$6:$U$35,19,FALSE))</f>
        <v/>
      </c>
      <c r="X45" s="558" t="str">
        <f>IF(X43="","",VLOOKUP(X43,'[7]シフト記号表（勤務時間帯）'!$C$6:$U$35,19,FALSE))</f>
        <v/>
      </c>
      <c r="Y45" s="559" t="str">
        <f>IF(Y43="","",VLOOKUP(Y43,'[7]シフト記号表（勤務時間帯）'!$C$6:$U$35,19,FALSE))</f>
        <v/>
      </c>
      <c r="Z45" s="557" t="str">
        <f>IF(Z43="","",VLOOKUP(Z43,'[7]シフト記号表（勤務時間帯）'!$C$6:$U$35,19,FALSE))</f>
        <v/>
      </c>
      <c r="AA45" s="558" t="str">
        <f>IF(AA43="","",VLOOKUP(AA43,'[7]シフト記号表（勤務時間帯）'!$C$6:$U$35,19,FALSE))</f>
        <v/>
      </c>
      <c r="AB45" s="558" t="str">
        <f>IF(AB43="","",VLOOKUP(AB43,'[7]シフト記号表（勤務時間帯）'!$C$6:$U$35,19,FALSE))</f>
        <v/>
      </c>
      <c r="AC45" s="558" t="str">
        <f>IF(AC43="","",VLOOKUP(AC43,'[7]シフト記号表（勤務時間帯）'!$C$6:$U$35,19,FALSE))</f>
        <v/>
      </c>
      <c r="AD45" s="558" t="str">
        <f>IF(AD43="","",VLOOKUP(AD43,'[7]シフト記号表（勤務時間帯）'!$C$6:$U$35,19,FALSE))</f>
        <v/>
      </c>
      <c r="AE45" s="558" t="str">
        <f>IF(AE43="","",VLOOKUP(AE43,'[7]シフト記号表（勤務時間帯）'!$C$6:$U$35,19,FALSE))</f>
        <v/>
      </c>
      <c r="AF45" s="559" t="str">
        <f>IF(AF43="","",VLOOKUP(AF43,'[7]シフト記号表（勤務時間帯）'!$C$6:$U$35,19,FALSE))</f>
        <v/>
      </c>
      <c r="AG45" s="557" t="str">
        <f>IF(AG43="","",VLOOKUP(AG43,'[7]シフト記号表（勤務時間帯）'!$C$6:$U$35,19,FALSE))</f>
        <v/>
      </c>
      <c r="AH45" s="558" t="str">
        <f>IF(AH43="","",VLOOKUP(AH43,'[7]シフト記号表（勤務時間帯）'!$C$6:$U$35,19,FALSE))</f>
        <v/>
      </c>
      <c r="AI45" s="558" t="str">
        <f>IF(AI43="","",VLOOKUP(AI43,'[7]シフト記号表（勤務時間帯）'!$C$6:$U$35,19,FALSE))</f>
        <v/>
      </c>
      <c r="AJ45" s="558" t="str">
        <f>IF(AJ43="","",VLOOKUP(AJ43,'[7]シフト記号表（勤務時間帯）'!$C$6:$U$35,19,FALSE))</f>
        <v/>
      </c>
      <c r="AK45" s="558" t="str">
        <f>IF(AK43="","",VLOOKUP(AK43,'[7]シフト記号表（勤務時間帯）'!$C$6:$U$35,19,FALSE))</f>
        <v/>
      </c>
      <c r="AL45" s="558" t="str">
        <f>IF(AL43="","",VLOOKUP(AL43,'[7]シフト記号表（勤務時間帯）'!$C$6:$U$35,19,FALSE))</f>
        <v/>
      </c>
      <c r="AM45" s="559" t="str">
        <f>IF(AM43="","",VLOOKUP(AM43,'[7]シフト記号表（勤務時間帯）'!$C$6:$U$35,19,FALSE))</f>
        <v/>
      </c>
      <c r="AN45" s="557" t="str">
        <f>IF(AN43="","",VLOOKUP(AN43,'[7]シフト記号表（勤務時間帯）'!$C$6:$U$35,19,FALSE))</f>
        <v/>
      </c>
      <c r="AO45" s="558" t="str">
        <f>IF(AO43="","",VLOOKUP(AO43,'[7]シフト記号表（勤務時間帯）'!$C$6:$U$35,19,FALSE))</f>
        <v/>
      </c>
      <c r="AP45" s="558" t="str">
        <f>IF(AP43="","",VLOOKUP(AP43,'[7]シフト記号表（勤務時間帯）'!$C$6:$U$35,19,FALSE))</f>
        <v/>
      </c>
      <c r="AQ45" s="558" t="str">
        <f>IF(AQ43="","",VLOOKUP(AQ43,'[7]シフト記号表（勤務時間帯）'!$C$6:$U$35,19,FALSE))</f>
        <v/>
      </c>
      <c r="AR45" s="558" t="str">
        <f>IF(AR43="","",VLOOKUP(AR43,'[7]シフト記号表（勤務時間帯）'!$C$6:$U$35,19,FALSE))</f>
        <v/>
      </c>
      <c r="AS45" s="558" t="str">
        <f>IF(AS43="","",VLOOKUP(AS43,'[7]シフト記号表（勤務時間帯）'!$C$6:$U$35,19,FALSE))</f>
        <v/>
      </c>
      <c r="AT45" s="559" t="str">
        <f>IF(AT43="","",VLOOKUP(AT43,'[7]シフト記号表（勤務時間帯）'!$C$6:$U$35,19,FALSE))</f>
        <v/>
      </c>
      <c r="AU45" s="557" t="str">
        <f>IF(AU43="","",VLOOKUP(AU43,'[7]シフト記号表（勤務時間帯）'!$C$6:$U$35,19,FALSE))</f>
        <v/>
      </c>
      <c r="AV45" s="558" t="str">
        <f>IF(AV43="","",VLOOKUP(AV43,'[7]シフト記号表（勤務時間帯）'!$C$6:$U$35,19,FALSE))</f>
        <v/>
      </c>
      <c r="AW45" s="558" t="str">
        <f>IF(AW43="","",VLOOKUP(AW43,'[7]シフト記号表（勤務時間帯）'!$C$6:$U$35,19,FALSE))</f>
        <v/>
      </c>
      <c r="AX45" s="2248">
        <f>IF($BB$3="４週",SUM(S45:AT45),IF($BB$3="暦月",SUM(S45:AW45),""))</f>
        <v>0</v>
      </c>
      <c r="AY45" s="2249"/>
      <c r="AZ45" s="2250">
        <f>IF($BB$3="４週",AX45/4,IF($BB$3="暦月",'様式1-13'!AX45/('様式1-13'!$BB$8/7),""))</f>
        <v>0</v>
      </c>
      <c r="BA45" s="2251"/>
      <c r="BB45" s="2129"/>
      <c r="BC45" s="2130"/>
      <c r="BD45" s="2130"/>
      <c r="BE45" s="2130"/>
      <c r="BF45" s="2131"/>
    </row>
    <row r="46" spans="2:58" ht="20.25" customHeight="1" x14ac:dyDescent="0.15">
      <c r="B46" s="2180">
        <f>B43+1</f>
        <v>9</v>
      </c>
      <c r="C46" s="2121"/>
      <c r="D46" s="2126"/>
      <c r="E46" s="2122"/>
      <c r="F46" s="801"/>
      <c r="G46" s="2255"/>
      <c r="H46" s="2441"/>
      <c r="I46" s="2439"/>
      <c r="J46" s="2439"/>
      <c r="K46" s="2440"/>
      <c r="L46" s="2258"/>
      <c r="M46" s="2259"/>
      <c r="N46" s="2259"/>
      <c r="O46" s="2260"/>
      <c r="P46" s="2264" t="s">
        <v>740</v>
      </c>
      <c r="Q46" s="2265"/>
      <c r="R46" s="2266"/>
      <c r="S46" s="549"/>
      <c r="T46" s="550"/>
      <c r="U46" s="550"/>
      <c r="V46" s="550"/>
      <c r="W46" s="550"/>
      <c r="X46" s="550"/>
      <c r="Y46" s="551"/>
      <c r="Z46" s="549"/>
      <c r="AA46" s="550"/>
      <c r="AB46" s="550"/>
      <c r="AC46" s="550"/>
      <c r="AD46" s="550"/>
      <c r="AE46" s="550"/>
      <c r="AF46" s="551"/>
      <c r="AG46" s="549"/>
      <c r="AH46" s="550"/>
      <c r="AI46" s="550"/>
      <c r="AJ46" s="550"/>
      <c r="AK46" s="550"/>
      <c r="AL46" s="550"/>
      <c r="AM46" s="551"/>
      <c r="AN46" s="549"/>
      <c r="AO46" s="550"/>
      <c r="AP46" s="550"/>
      <c r="AQ46" s="550"/>
      <c r="AR46" s="550"/>
      <c r="AS46" s="550"/>
      <c r="AT46" s="551"/>
      <c r="AU46" s="549"/>
      <c r="AV46" s="550"/>
      <c r="AW46" s="550"/>
      <c r="AX46" s="2267"/>
      <c r="AY46" s="2268"/>
      <c r="AZ46" s="2269"/>
      <c r="BA46" s="2270"/>
      <c r="BB46" s="2118"/>
      <c r="BC46" s="2119"/>
      <c r="BD46" s="2119"/>
      <c r="BE46" s="2119"/>
      <c r="BF46" s="2120"/>
    </row>
    <row r="47" spans="2:58" ht="20.25" customHeight="1" x14ac:dyDescent="0.15">
      <c r="B47" s="2180"/>
      <c r="C47" s="2053"/>
      <c r="D47" s="2062"/>
      <c r="E47" s="2054"/>
      <c r="F47" s="763"/>
      <c r="G47" s="2191"/>
      <c r="H47" s="2438"/>
      <c r="I47" s="2439"/>
      <c r="J47" s="2439"/>
      <c r="K47" s="2440"/>
      <c r="L47" s="2201"/>
      <c r="M47" s="2202"/>
      <c r="N47" s="2202"/>
      <c r="O47" s="2203"/>
      <c r="P47" s="2238" t="s">
        <v>741</v>
      </c>
      <c r="Q47" s="2239"/>
      <c r="R47" s="2240"/>
      <c r="S47" s="553" t="str">
        <f>IF(S46="","",VLOOKUP(S46,'[7]シフト記号表（勤務時間帯）'!$C$6:$K$35,9,FALSE))</f>
        <v/>
      </c>
      <c r="T47" s="554" t="str">
        <f>IF(T46="","",VLOOKUP(T46,'[7]シフト記号表（勤務時間帯）'!$C$6:$K$35,9,FALSE))</f>
        <v/>
      </c>
      <c r="U47" s="554" t="str">
        <f>IF(U46="","",VLOOKUP(U46,'[7]シフト記号表（勤務時間帯）'!$C$6:$K$35,9,FALSE))</f>
        <v/>
      </c>
      <c r="V47" s="554" t="str">
        <f>IF(V46="","",VLOOKUP(V46,'[7]シフト記号表（勤務時間帯）'!$C$6:$K$35,9,FALSE))</f>
        <v/>
      </c>
      <c r="W47" s="554" t="str">
        <f>IF(W46="","",VLOOKUP(W46,'[7]シフト記号表（勤務時間帯）'!$C$6:$K$35,9,FALSE))</f>
        <v/>
      </c>
      <c r="X47" s="554" t="str">
        <f>IF(X46="","",VLOOKUP(X46,'[7]シフト記号表（勤務時間帯）'!$C$6:$K$35,9,FALSE))</f>
        <v/>
      </c>
      <c r="Y47" s="555" t="str">
        <f>IF(Y46="","",VLOOKUP(Y46,'[7]シフト記号表（勤務時間帯）'!$C$6:$K$35,9,FALSE))</f>
        <v/>
      </c>
      <c r="Z47" s="553" t="str">
        <f>IF(Z46="","",VLOOKUP(Z46,'[7]シフト記号表（勤務時間帯）'!$C$6:$K$35,9,FALSE))</f>
        <v/>
      </c>
      <c r="AA47" s="554" t="str">
        <f>IF(AA46="","",VLOOKUP(AA46,'[7]シフト記号表（勤務時間帯）'!$C$6:$K$35,9,FALSE))</f>
        <v/>
      </c>
      <c r="AB47" s="554" t="str">
        <f>IF(AB46="","",VLOOKUP(AB46,'[7]シフト記号表（勤務時間帯）'!$C$6:$K$35,9,FALSE))</f>
        <v/>
      </c>
      <c r="AC47" s="554" t="str">
        <f>IF(AC46="","",VLOOKUP(AC46,'[7]シフト記号表（勤務時間帯）'!$C$6:$K$35,9,FALSE))</f>
        <v/>
      </c>
      <c r="AD47" s="554" t="str">
        <f>IF(AD46="","",VLOOKUP(AD46,'[7]シフト記号表（勤務時間帯）'!$C$6:$K$35,9,FALSE))</f>
        <v/>
      </c>
      <c r="AE47" s="554" t="str">
        <f>IF(AE46="","",VLOOKUP(AE46,'[7]シフト記号表（勤務時間帯）'!$C$6:$K$35,9,FALSE))</f>
        <v/>
      </c>
      <c r="AF47" s="555" t="str">
        <f>IF(AF46="","",VLOOKUP(AF46,'[7]シフト記号表（勤務時間帯）'!$C$6:$K$35,9,FALSE))</f>
        <v/>
      </c>
      <c r="AG47" s="553" t="str">
        <f>IF(AG46="","",VLOOKUP(AG46,'[7]シフト記号表（勤務時間帯）'!$C$6:$K$35,9,FALSE))</f>
        <v/>
      </c>
      <c r="AH47" s="554" t="str">
        <f>IF(AH46="","",VLOOKUP(AH46,'[7]シフト記号表（勤務時間帯）'!$C$6:$K$35,9,FALSE))</f>
        <v/>
      </c>
      <c r="AI47" s="554" t="str">
        <f>IF(AI46="","",VLOOKUP(AI46,'[7]シフト記号表（勤務時間帯）'!$C$6:$K$35,9,FALSE))</f>
        <v/>
      </c>
      <c r="AJ47" s="554" t="str">
        <f>IF(AJ46="","",VLOOKUP(AJ46,'[7]シフト記号表（勤務時間帯）'!$C$6:$K$35,9,FALSE))</f>
        <v/>
      </c>
      <c r="AK47" s="554" t="str">
        <f>IF(AK46="","",VLOOKUP(AK46,'[7]シフト記号表（勤務時間帯）'!$C$6:$K$35,9,FALSE))</f>
        <v/>
      </c>
      <c r="AL47" s="554" t="str">
        <f>IF(AL46="","",VLOOKUP(AL46,'[7]シフト記号表（勤務時間帯）'!$C$6:$K$35,9,FALSE))</f>
        <v/>
      </c>
      <c r="AM47" s="555" t="str">
        <f>IF(AM46="","",VLOOKUP(AM46,'[7]シフト記号表（勤務時間帯）'!$C$6:$K$35,9,FALSE))</f>
        <v/>
      </c>
      <c r="AN47" s="553" t="str">
        <f>IF(AN46="","",VLOOKUP(AN46,'[7]シフト記号表（勤務時間帯）'!$C$6:$K$35,9,FALSE))</f>
        <v/>
      </c>
      <c r="AO47" s="554" t="str">
        <f>IF(AO46="","",VLOOKUP(AO46,'[7]シフト記号表（勤務時間帯）'!$C$6:$K$35,9,FALSE))</f>
        <v/>
      </c>
      <c r="AP47" s="554" t="str">
        <f>IF(AP46="","",VLOOKUP(AP46,'[7]シフト記号表（勤務時間帯）'!$C$6:$K$35,9,FALSE))</f>
        <v/>
      </c>
      <c r="AQ47" s="554" t="str">
        <f>IF(AQ46="","",VLOOKUP(AQ46,'[7]シフト記号表（勤務時間帯）'!$C$6:$K$35,9,FALSE))</f>
        <v/>
      </c>
      <c r="AR47" s="554" t="str">
        <f>IF(AR46="","",VLOOKUP(AR46,'[7]シフト記号表（勤務時間帯）'!$C$6:$K$35,9,FALSE))</f>
        <v/>
      </c>
      <c r="AS47" s="554" t="str">
        <f>IF(AS46="","",VLOOKUP(AS46,'[7]シフト記号表（勤務時間帯）'!$C$6:$K$35,9,FALSE))</f>
        <v/>
      </c>
      <c r="AT47" s="555" t="str">
        <f>IF(AT46="","",VLOOKUP(AT46,'[7]シフト記号表（勤務時間帯）'!$C$6:$K$35,9,FALSE))</f>
        <v/>
      </c>
      <c r="AU47" s="553" t="str">
        <f>IF(AU46="","",VLOOKUP(AU46,'[7]シフト記号表（勤務時間帯）'!$C$6:$K$35,9,FALSE))</f>
        <v/>
      </c>
      <c r="AV47" s="554" t="str">
        <f>IF(AV46="","",VLOOKUP(AV46,'[7]シフト記号表（勤務時間帯）'!$C$6:$K$35,9,FALSE))</f>
        <v/>
      </c>
      <c r="AW47" s="554" t="str">
        <f>IF(AW46="","",VLOOKUP(AW46,'[7]シフト記号表（勤務時間帯）'!$C$6:$K$35,9,FALSE))</f>
        <v/>
      </c>
      <c r="AX47" s="2241">
        <f>IF($BB$3="４週",SUM(S47:AT47),IF($BB$3="暦月",SUM(S47:AW47),""))</f>
        <v>0</v>
      </c>
      <c r="AY47" s="2242"/>
      <c r="AZ47" s="2243">
        <f>IF($BB$3="４週",AX47/4,IF($BB$3="暦月",'様式1-13'!AX47/('様式1-13'!$BB$8/7),""))</f>
        <v>0</v>
      </c>
      <c r="BA47" s="2244"/>
      <c r="BB47" s="2043"/>
      <c r="BC47" s="2044"/>
      <c r="BD47" s="2044"/>
      <c r="BE47" s="2044"/>
      <c r="BF47" s="2045"/>
    </row>
    <row r="48" spans="2:58" ht="20.25" customHeight="1" x14ac:dyDescent="0.15">
      <c r="B48" s="2180"/>
      <c r="C48" s="2135"/>
      <c r="D48" s="2140"/>
      <c r="E48" s="2136"/>
      <c r="F48" s="763">
        <f>C46</f>
        <v>0</v>
      </c>
      <c r="G48" s="2256"/>
      <c r="H48" s="2438"/>
      <c r="I48" s="2439"/>
      <c r="J48" s="2439"/>
      <c r="K48" s="2440"/>
      <c r="L48" s="2261"/>
      <c r="M48" s="2262"/>
      <c r="N48" s="2262"/>
      <c r="O48" s="2263"/>
      <c r="P48" s="2245" t="s">
        <v>742</v>
      </c>
      <c r="Q48" s="2246"/>
      <c r="R48" s="2247"/>
      <c r="S48" s="557" t="str">
        <f>IF(S46="","",VLOOKUP(S46,'[7]シフト記号表（勤務時間帯）'!$C$6:$U$35,19,FALSE))</f>
        <v/>
      </c>
      <c r="T48" s="558" t="str">
        <f>IF(T46="","",VLOOKUP(T46,'[7]シフト記号表（勤務時間帯）'!$C$6:$U$35,19,FALSE))</f>
        <v/>
      </c>
      <c r="U48" s="558" t="str">
        <f>IF(U46="","",VLOOKUP(U46,'[7]シフト記号表（勤務時間帯）'!$C$6:$U$35,19,FALSE))</f>
        <v/>
      </c>
      <c r="V48" s="558" t="str">
        <f>IF(V46="","",VLOOKUP(V46,'[7]シフト記号表（勤務時間帯）'!$C$6:$U$35,19,FALSE))</f>
        <v/>
      </c>
      <c r="W48" s="558" t="str">
        <f>IF(W46="","",VLOOKUP(W46,'[7]シフト記号表（勤務時間帯）'!$C$6:$U$35,19,FALSE))</f>
        <v/>
      </c>
      <c r="X48" s="558" t="str">
        <f>IF(X46="","",VLOOKUP(X46,'[7]シフト記号表（勤務時間帯）'!$C$6:$U$35,19,FALSE))</f>
        <v/>
      </c>
      <c r="Y48" s="559" t="str">
        <f>IF(Y46="","",VLOOKUP(Y46,'[7]シフト記号表（勤務時間帯）'!$C$6:$U$35,19,FALSE))</f>
        <v/>
      </c>
      <c r="Z48" s="557" t="str">
        <f>IF(Z46="","",VLOOKUP(Z46,'[7]シフト記号表（勤務時間帯）'!$C$6:$U$35,19,FALSE))</f>
        <v/>
      </c>
      <c r="AA48" s="558" t="str">
        <f>IF(AA46="","",VLOOKUP(AA46,'[7]シフト記号表（勤務時間帯）'!$C$6:$U$35,19,FALSE))</f>
        <v/>
      </c>
      <c r="AB48" s="558" t="str">
        <f>IF(AB46="","",VLOOKUP(AB46,'[7]シフト記号表（勤務時間帯）'!$C$6:$U$35,19,FALSE))</f>
        <v/>
      </c>
      <c r="AC48" s="558" t="str">
        <f>IF(AC46="","",VLOOKUP(AC46,'[7]シフト記号表（勤務時間帯）'!$C$6:$U$35,19,FALSE))</f>
        <v/>
      </c>
      <c r="AD48" s="558" t="str">
        <f>IF(AD46="","",VLOOKUP(AD46,'[7]シフト記号表（勤務時間帯）'!$C$6:$U$35,19,FALSE))</f>
        <v/>
      </c>
      <c r="AE48" s="558" t="str">
        <f>IF(AE46="","",VLOOKUP(AE46,'[7]シフト記号表（勤務時間帯）'!$C$6:$U$35,19,FALSE))</f>
        <v/>
      </c>
      <c r="AF48" s="559" t="str">
        <f>IF(AF46="","",VLOOKUP(AF46,'[7]シフト記号表（勤務時間帯）'!$C$6:$U$35,19,FALSE))</f>
        <v/>
      </c>
      <c r="AG48" s="557" t="str">
        <f>IF(AG46="","",VLOOKUP(AG46,'[7]シフト記号表（勤務時間帯）'!$C$6:$U$35,19,FALSE))</f>
        <v/>
      </c>
      <c r="AH48" s="558" t="str">
        <f>IF(AH46="","",VLOOKUP(AH46,'[7]シフト記号表（勤務時間帯）'!$C$6:$U$35,19,FALSE))</f>
        <v/>
      </c>
      <c r="AI48" s="558" t="str">
        <f>IF(AI46="","",VLOOKUP(AI46,'[7]シフト記号表（勤務時間帯）'!$C$6:$U$35,19,FALSE))</f>
        <v/>
      </c>
      <c r="AJ48" s="558" t="str">
        <f>IF(AJ46="","",VLOOKUP(AJ46,'[7]シフト記号表（勤務時間帯）'!$C$6:$U$35,19,FALSE))</f>
        <v/>
      </c>
      <c r="AK48" s="558" t="str">
        <f>IF(AK46="","",VLOOKUP(AK46,'[7]シフト記号表（勤務時間帯）'!$C$6:$U$35,19,FALSE))</f>
        <v/>
      </c>
      <c r="AL48" s="558" t="str">
        <f>IF(AL46="","",VLOOKUP(AL46,'[7]シフト記号表（勤務時間帯）'!$C$6:$U$35,19,FALSE))</f>
        <v/>
      </c>
      <c r="AM48" s="559" t="str">
        <f>IF(AM46="","",VLOOKUP(AM46,'[7]シフト記号表（勤務時間帯）'!$C$6:$U$35,19,FALSE))</f>
        <v/>
      </c>
      <c r="AN48" s="557" t="str">
        <f>IF(AN46="","",VLOOKUP(AN46,'[7]シフト記号表（勤務時間帯）'!$C$6:$U$35,19,FALSE))</f>
        <v/>
      </c>
      <c r="AO48" s="558" t="str">
        <f>IF(AO46="","",VLOOKUP(AO46,'[7]シフト記号表（勤務時間帯）'!$C$6:$U$35,19,FALSE))</f>
        <v/>
      </c>
      <c r="AP48" s="558" t="str">
        <f>IF(AP46="","",VLOOKUP(AP46,'[7]シフト記号表（勤務時間帯）'!$C$6:$U$35,19,FALSE))</f>
        <v/>
      </c>
      <c r="AQ48" s="558" t="str">
        <f>IF(AQ46="","",VLOOKUP(AQ46,'[7]シフト記号表（勤務時間帯）'!$C$6:$U$35,19,FALSE))</f>
        <v/>
      </c>
      <c r="AR48" s="558" t="str">
        <f>IF(AR46="","",VLOOKUP(AR46,'[7]シフト記号表（勤務時間帯）'!$C$6:$U$35,19,FALSE))</f>
        <v/>
      </c>
      <c r="AS48" s="558" t="str">
        <f>IF(AS46="","",VLOOKUP(AS46,'[7]シフト記号表（勤務時間帯）'!$C$6:$U$35,19,FALSE))</f>
        <v/>
      </c>
      <c r="AT48" s="559" t="str">
        <f>IF(AT46="","",VLOOKUP(AT46,'[7]シフト記号表（勤務時間帯）'!$C$6:$U$35,19,FALSE))</f>
        <v/>
      </c>
      <c r="AU48" s="557" t="str">
        <f>IF(AU46="","",VLOOKUP(AU46,'[7]シフト記号表（勤務時間帯）'!$C$6:$U$35,19,FALSE))</f>
        <v/>
      </c>
      <c r="AV48" s="558" t="str">
        <f>IF(AV46="","",VLOOKUP(AV46,'[7]シフト記号表（勤務時間帯）'!$C$6:$U$35,19,FALSE))</f>
        <v/>
      </c>
      <c r="AW48" s="558" t="str">
        <f>IF(AW46="","",VLOOKUP(AW46,'[7]シフト記号表（勤務時間帯）'!$C$6:$U$35,19,FALSE))</f>
        <v/>
      </c>
      <c r="AX48" s="2248">
        <f>IF($BB$3="４週",SUM(S48:AT48),IF($BB$3="暦月",SUM(S48:AW48),""))</f>
        <v>0</v>
      </c>
      <c r="AY48" s="2249"/>
      <c r="AZ48" s="2250">
        <f>IF($BB$3="４週",AX48/4,IF($BB$3="暦月",'様式1-13'!AX48/('様式1-13'!$BB$8/7),""))</f>
        <v>0</v>
      </c>
      <c r="BA48" s="2251"/>
      <c r="BB48" s="2129"/>
      <c r="BC48" s="2130"/>
      <c r="BD48" s="2130"/>
      <c r="BE48" s="2130"/>
      <c r="BF48" s="2131"/>
    </row>
    <row r="49" spans="2:58" ht="20.25" customHeight="1" x14ac:dyDescent="0.15">
      <c r="B49" s="2180">
        <f>B46+1</f>
        <v>10</v>
      </c>
      <c r="C49" s="2121"/>
      <c r="D49" s="2126"/>
      <c r="E49" s="2122"/>
      <c r="F49" s="801"/>
      <c r="G49" s="2255"/>
      <c r="H49" s="2441"/>
      <c r="I49" s="2439"/>
      <c r="J49" s="2439"/>
      <c r="K49" s="2440"/>
      <c r="L49" s="2258"/>
      <c r="M49" s="2259"/>
      <c r="N49" s="2259"/>
      <c r="O49" s="2260"/>
      <c r="P49" s="2264" t="s">
        <v>740</v>
      </c>
      <c r="Q49" s="2265"/>
      <c r="R49" s="2266"/>
      <c r="S49" s="549"/>
      <c r="T49" s="550"/>
      <c r="U49" s="550"/>
      <c r="V49" s="550"/>
      <c r="W49" s="550"/>
      <c r="X49" s="550"/>
      <c r="Y49" s="551"/>
      <c r="Z49" s="549"/>
      <c r="AA49" s="550"/>
      <c r="AB49" s="550"/>
      <c r="AC49" s="550"/>
      <c r="AD49" s="550"/>
      <c r="AE49" s="550"/>
      <c r="AF49" s="551"/>
      <c r="AG49" s="549"/>
      <c r="AH49" s="550"/>
      <c r="AI49" s="550"/>
      <c r="AJ49" s="550"/>
      <c r="AK49" s="550"/>
      <c r="AL49" s="550"/>
      <c r="AM49" s="551"/>
      <c r="AN49" s="549"/>
      <c r="AO49" s="550"/>
      <c r="AP49" s="550"/>
      <c r="AQ49" s="550"/>
      <c r="AR49" s="550"/>
      <c r="AS49" s="550"/>
      <c r="AT49" s="551"/>
      <c r="AU49" s="549"/>
      <c r="AV49" s="550"/>
      <c r="AW49" s="550"/>
      <c r="AX49" s="2267"/>
      <c r="AY49" s="2268"/>
      <c r="AZ49" s="2269"/>
      <c r="BA49" s="2270"/>
      <c r="BB49" s="2118"/>
      <c r="BC49" s="2119"/>
      <c r="BD49" s="2119"/>
      <c r="BE49" s="2119"/>
      <c r="BF49" s="2120"/>
    </row>
    <row r="50" spans="2:58" ht="20.25" customHeight="1" x14ac:dyDescent="0.15">
      <c r="B50" s="2180"/>
      <c r="C50" s="2053"/>
      <c r="D50" s="2062"/>
      <c r="E50" s="2054"/>
      <c r="F50" s="763"/>
      <c r="G50" s="2191"/>
      <c r="H50" s="2438"/>
      <c r="I50" s="2439"/>
      <c r="J50" s="2439"/>
      <c r="K50" s="2440"/>
      <c r="L50" s="2201"/>
      <c r="M50" s="2202"/>
      <c r="N50" s="2202"/>
      <c r="O50" s="2203"/>
      <c r="P50" s="2238" t="s">
        <v>741</v>
      </c>
      <c r="Q50" s="2239"/>
      <c r="R50" s="2240"/>
      <c r="S50" s="553" t="str">
        <f>IF(S49="","",VLOOKUP(S49,'[7]シフト記号表（勤務時間帯）'!$C$6:$K$35,9,FALSE))</f>
        <v/>
      </c>
      <c r="T50" s="554" t="str">
        <f>IF(T49="","",VLOOKUP(T49,'[7]シフト記号表（勤務時間帯）'!$C$6:$K$35,9,FALSE))</f>
        <v/>
      </c>
      <c r="U50" s="554" t="str">
        <f>IF(U49="","",VLOOKUP(U49,'[7]シフト記号表（勤務時間帯）'!$C$6:$K$35,9,FALSE))</f>
        <v/>
      </c>
      <c r="V50" s="554" t="str">
        <f>IF(V49="","",VLOOKUP(V49,'[7]シフト記号表（勤務時間帯）'!$C$6:$K$35,9,FALSE))</f>
        <v/>
      </c>
      <c r="W50" s="554" t="str">
        <f>IF(W49="","",VLOOKUP(W49,'[7]シフト記号表（勤務時間帯）'!$C$6:$K$35,9,FALSE))</f>
        <v/>
      </c>
      <c r="X50" s="554" t="str">
        <f>IF(X49="","",VLOOKUP(X49,'[7]シフト記号表（勤務時間帯）'!$C$6:$K$35,9,FALSE))</f>
        <v/>
      </c>
      <c r="Y50" s="555" t="str">
        <f>IF(Y49="","",VLOOKUP(Y49,'[7]シフト記号表（勤務時間帯）'!$C$6:$K$35,9,FALSE))</f>
        <v/>
      </c>
      <c r="Z50" s="553" t="str">
        <f>IF(Z49="","",VLOOKUP(Z49,'[7]シフト記号表（勤務時間帯）'!$C$6:$K$35,9,FALSE))</f>
        <v/>
      </c>
      <c r="AA50" s="554" t="str">
        <f>IF(AA49="","",VLOOKUP(AA49,'[7]シフト記号表（勤務時間帯）'!$C$6:$K$35,9,FALSE))</f>
        <v/>
      </c>
      <c r="AB50" s="554" t="str">
        <f>IF(AB49="","",VLOOKUP(AB49,'[7]シフト記号表（勤務時間帯）'!$C$6:$K$35,9,FALSE))</f>
        <v/>
      </c>
      <c r="AC50" s="554" t="str">
        <f>IF(AC49="","",VLOOKUP(AC49,'[7]シフト記号表（勤務時間帯）'!$C$6:$K$35,9,FALSE))</f>
        <v/>
      </c>
      <c r="AD50" s="554" t="str">
        <f>IF(AD49="","",VLOOKUP(AD49,'[7]シフト記号表（勤務時間帯）'!$C$6:$K$35,9,FALSE))</f>
        <v/>
      </c>
      <c r="AE50" s="554" t="str">
        <f>IF(AE49="","",VLOOKUP(AE49,'[7]シフト記号表（勤務時間帯）'!$C$6:$K$35,9,FALSE))</f>
        <v/>
      </c>
      <c r="AF50" s="555" t="str">
        <f>IF(AF49="","",VLOOKUP(AF49,'[7]シフト記号表（勤務時間帯）'!$C$6:$K$35,9,FALSE))</f>
        <v/>
      </c>
      <c r="AG50" s="553" t="str">
        <f>IF(AG49="","",VLOOKUP(AG49,'[7]シフト記号表（勤務時間帯）'!$C$6:$K$35,9,FALSE))</f>
        <v/>
      </c>
      <c r="AH50" s="554" t="str">
        <f>IF(AH49="","",VLOOKUP(AH49,'[7]シフト記号表（勤務時間帯）'!$C$6:$K$35,9,FALSE))</f>
        <v/>
      </c>
      <c r="AI50" s="554" t="str">
        <f>IF(AI49="","",VLOOKUP(AI49,'[7]シフト記号表（勤務時間帯）'!$C$6:$K$35,9,FALSE))</f>
        <v/>
      </c>
      <c r="AJ50" s="554" t="str">
        <f>IF(AJ49="","",VLOOKUP(AJ49,'[7]シフト記号表（勤務時間帯）'!$C$6:$K$35,9,FALSE))</f>
        <v/>
      </c>
      <c r="AK50" s="554" t="str">
        <f>IF(AK49="","",VLOOKUP(AK49,'[7]シフト記号表（勤務時間帯）'!$C$6:$K$35,9,FALSE))</f>
        <v/>
      </c>
      <c r="AL50" s="554" t="str">
        <f>IF(AL49="","",VLOOKUP(AL49,'[7]シフト記号表（勤務時間帯）'!$C$6:$K$35,9,FALSE))</f>
        <v/>
      </c>
      <c r="AM50" s="555" t="str">
        <f>IF(AM49="","",VLOOKUP(AM49,'[7]シフト記号表（勤務時間帯）'!$C$6:$K$35,9,FALSE))</f>
        <v/>
      </c>
      <c r="AN50" s="553" t="str">
        <f>IF(AN49="","",VLOOKUP(AN49,'[7]シフト記号表（勤務時間帯）'!$C$6:$K$35,9,FALSE))</f>
        <v/>
      </c>
      <c r="AO50" s="554" t="str">
        <f>IF(AO49="","",VLOOKUP(AO49,'[7]シフト記号表（勤務時間帯）'!$C$6:$K$35,9,FALSE))</f>
        <v/>
      </c>
      <c r="AP50" s="554" t="str">
        <f>IF(AP49="","",VLOOKUP(AP49,'[7]シフト記号表（勤務時間帯）'!$C$6:$K$35,9,FALSE))</f>
        <v/>
      </c>
      <c r="AQ50" s="554" t="str">
        <f>IF(AQ49="","",VLOOKUP(AQ49,'[7]シフト記号表（勤務時間帯）'!$C$6:$K$35,9,FALSE))</f>
        <v/>
      </c>
      <c r="AR50" s="554" t="str">
        <f>IF(AR49="","",VLOOKUP(AR49,'[7]シフト記号表（勤務時間帯）'!$C$6:$K$35,9,FALSE))</f>
        <v/>
      </c>
      <c r="AS50" s="554" t="str">
        <f>IF(AS49="","",VLOOKUP(AS49,'[7]シフト記号表（勤務時間帯）'!$C$6:$K$35,9,FALSE))</f>
        <v/>
      </c>
      <c r="AT50" s="555" t="str">
        <f>IF(AT49="","",VLOOKUP(AT49,'[7]シフト記号表（勤務時間帯）'!$C$6:$K$35,9,FALSE))</f>
        <v/>
      </c>
      <c r="AU50" s="553" t="str">
        <f>IF(AU49="","",VLOOKUP(AU49,'[7]シフト記号表（勤務時間帯）'!$C$6:$K$35,9,FALSE))</f>
        <v/>
      </c>
      <c r="AV50" s="554" t="str">
        <f>IF(AV49="","",VLOOKUP(AV49,'[7]シフト記号表（勤務時間帯）'!$C$6:$K$35,9,FALSE))</f>
        <v/>
      </c>
      <c r="AW50" s="554" t="str">
        <f>IF(AW49="","",VLOOKUP(AW49,'[7]シフト記号表（勤務時間帯）'!$C$6:$K$35,9,FALSE))</f>
        <v/>
      </c>
      <c r="AX50" s="2241">
        <f>IF($BB$3="４週",SUM(S50:AT50),IF($BB$3="暦月",SUM(S50:AW50),""))</f>
        <v>0</v>
      </c>
      <c r="AY50" s="2242"/>
      <c r="AZ50" s="2243">
        <f>IF($BB$3="４週",AX50/4,IF($BB$3="暦月",'様式1-13'!AX50/('様式1-13'!$BB$8/7),""))</f>
        <v>0</v>
      </c>
      <c r="BA50" s="2244"/>
      <c r="BB50" s="2043"/>
      <c r="BC50" s="2044"/>
      <c r="BD50" s="2044"/>
      <c r="BE50" s="2044"/>
      <c r="BF50" s="2045"/>
    </row>
    <row r="51" spans="2:58" ht="20.25" customHeight="1" x14ac:dyDescent="0.15">
      <c r="B51" s="2180"/>
      <c r="C51" s="2135"/>
      <c r="D51" s="2140"/>
      <c r="E51" s="2136"/>
      <c r="F51" s="763">
        <f>C49</f>
        <v>0</v>
      </c>
      <c r="G51" s="2256"/>
      <c r="H51" s="2438"/>
      <c r="I51" s="2439"/>
      <c r="J51" s="2439"/>
      <c r="K51" s="2440"/>
      <c r="L51" s="2261"/>
      <c r="M51" s="2262"/>
      <c r="N51" s="2262"/>
      <c r="O51" s="2263"/>
      <c r="P51" s="2245" t="s">
        <v>742</v>
      </c>
      <c r="Q51" s="2246"/>
      <c r="R51" s="2247"/>
      <c r="S51" s="557" t="str">
        <f>IF(S49="","",VLOOKUP(S49,'[7]シフト記号表（勤務時間帯）'!$C$6:$U$35,19,FALSE))</f>
        <v/>
      </c>
      <c r="T51" s="558" t="str">
        <f>IF(T49="","",VLOOKUP(T49,'[7]シフト記号表（勤務時間帯）'!$C$6:$U$35,19,FALSE))</f>
        <v/>
      </c>
      <c r="U51" s="558" t="str">
        <f>IF(U49="","",VLOOKUP(U49,'[7]シフト記号表（勤務時間帯）'!$C$6:$U$35,19,FALSE))</f>
        <v/>
      </c>
      <c r="V51" s="558" t="str">
        <f>IF(V49="","",VLOOKUP(V49,'[7]シフト記号表（勤務時間帯）'!$C$6:$U$35,19,FALSE))</f>
        <v/>
      </c>
      <c r="W51" s="558" t="str">
        <f>IF(W49="","",VLOOKUP(W49,'[7]シフト記号表（勤務時間帯）'!$C$6:$U$35,19,FALSE))</f>
        <v/>
      </c>
      <c r="X51" s="558" t="str">
        <f>IF(X49="","",VLOOKUP(X49,'[7]シフト記号表（勤務時間帯）'!$C$6:$U$35,19,FALSE))</f>
        <v/>
      </c>
      <c r="Y51" s="559" t="str">
        <f>IF(Y49="","",VLOOKUP(Y49,'[7]シフト記号表（勤務時間帯）'!$C$6:$U$35,19,FALSE))</f>
        <v/>
      </c>
      <c r="Z51" s="557" t="str">
        <f>IF(Z49="","",VLOOKUP(Z49,'[7]シフト記号表（勤務時間帯）'!$C$6:$U$35,19,FALSE))</f>
        <v/>
      </c>
      <c r="AA51" s="558" t="str">
        <f>IF(AA49="","",VLOOKUP(AA49,'[7]シフト記号表（勤務時間帯）'!$C$6:$U$35,19,FALSE))</f>
        <v/>
      </c>
      <c r="AB51" s="558" t="str">
        <f>IF(AB49="","",VLOOKUP(AB49,'[7]シフト記号表（勤務時間帯）'!$C$6:$U$35,19,FALSE))</f>
        <v/>
      </c>
      <c r="AC51" s="558" t="str">
        <f>IF(AC49="","",VLOOKUP(AC49,'[7]シフト記号表（勤務時間帯）'!$C$6:$U$35,19,FALSE))</f>
        <v/>
      </c>
      <c r="AD51" s="558" t="str">
        <f>IF(AD49="","",VLOOKUP(AD49,'[7]シフト記号表（勤務時間帯）'!$C$6:$U$35,19,FALSE))</f>
        <v/>
      </c>
      <c r="AE51" s="558" t="str">
        <f>IF(AE49="","",VLOOKUP(AE49,'[7]シフト記号表（勤務時間帯）'!$C$6:$U$35,19,FALSE))</f>
        <v/>
      </c>
      <c r="AF51" s="559" t="str">
        <f>IF(AF49="","",VLOOKUP(AF49,'[7]シフト記号表（勤務時間帯）'!$C$6:$U$35,19,FALSE))</f>
        <v/>
      </c>
      <c r="AG51" s="557" t="str">
        <f>IF(AG49="","",VLOOKUP(AG49,'[7]シフト記号表（勤務時間帯）'!$C$6:$U$35,19,FALSE))</f>
        <v/>
      </c>
      <c r="AH51" s="558" t="str">
        <f>IF(AH49="","",VLOOKUP(AH49,'[7]シフト記号表（勤務時間帯）'!$C$6:$U$35,19,FALSE))</f>
        <v/>
      </c>
      <c r="AI51" s="558" t="str">
        <f>IF(AI49="","",VLOOKUP(AI49,'[7]シフト記号表（勤務時間帯）'!$C$6:$U$35,19,FALSE))</f>
        <v/>
      </c>
      <c r="AJ51" s="558" t="str">
        <f>IF(AJ49="","",VLOOKUP(AJ49,'[7]シフト記号表（勤務時間帯）'!$C$6:$U$35,19,FALSE))</f>
        <v/>
      </c>
      <c r="AK51" s="558" t="str">
        <f>IF(AK49="","",VLOOKUP(AK49,'[7]シフト記号表（勤務時間帯）'!$C$6:$U$35,19,FALSE))</f>
        <v/>
      </c>
      <c r="AL51" s="558" t="str">
        <f>IF(AL49="","",VLOOKUP(AL49,'[7]シフト記号表（勤務時間帯）'!$C$6:$U$35,19,FALSE))</f>
        <v/>
      </c>
      <c r="AM51" s="559" t="str">
        <f>IF(AM49="","",VLOOKUP(AM49,'[7]シフト記号表（勤務時間帯）'!$C$6:$U$35,19,FALSE))</f>
        <v/>
      </c>
      <c r="AN51" s="557" t="str">
        <f>IF(AN49="","",VLOOKUP(AN49,'[7]シフト記号表（勤務時間帯）'!$C$6:$U$35,19,FALSE))</f>
        <v/>
      </c>
      <c r="AO51" s="558" t="str">
        <f>IF(AO49="","",VLOOKUP(AO49,'[7]シフト記号表（勤務時間帯）'!$C$6:$U$35,19,FALSE))</f>
        <v/>
      </c>
      <c r="AP51" s="558" t="str">
        <f>IF(AP49="","",VLOOKUP(AP49,'[7]シフト記号表（勤務時間帯）'!$C$6:$U$35,19,FALSE))</f>
        <v/>
      </c>
      <c r="AQ51" s="558" t="str">
        <f>IF(AQ49="","",VLOOKUP(AQ49,'[7]シフト記号表（勤務時間帯）'!$C$6:$U$35,19,FALSE))</f>
        <v/>
      </c>
      <c r="AR51" s="558" t="str">
        <f>IF(AR49="","",VLOOKUP(AR49,'[7]シフト記号表（勤務時間帯）'!$C$6:$U$35,19,FALSE))</f>
        <v/>
      </c>
      <c r="AS51" s="558" t="str">
        <f>IF(AS49="","",VLOOKUP(AS49,'[7]シフト記号表（勤務時間帯）'!$C$6:$U$35,19,FALSE))</f>
        <v/>
      </c>
      <c r="AT51" s="559" t="str">
        <f>IF(AT49="","",VLOOKUP(AT49,'[7]シフト記号表（勤務時間帯）'!$C$6:$U$35,19,FALSE))</f>
        <v/>
      </c>
      <c r="AU51" s="557" t="str">
        <f>IF(AU49="","",VLOOKUP(AU49,'[7]シフト記号表（勤務時間帯）'!$C$6:$U$35,19,FALSE))</f>
        <v/>
      </c>
      <c r="AV51" s="558" t="str">
        <f>IF(AV49="","",VLOOKUP(AV49,'[7]シフト記号表（勤務時間帯）'!$C$6:$U$35,19,FALSE))</f>
        <v/>
      </c>
      <c r="AW51" s="558" t="str">
        <f>IF(AW49="","",VLOOKUP(AW49,'[7]シフト記号表（勤務時間帯）'!$C$6:$U$35,19,FALSE))</f>
        <v/>
      </c>
      <c r="AX51" s="2248">
        <f>IF($BB$3="４週",SUM(S51:AT51),IF($BB$3="暦月",SUM(S51:AW51),""))</f>
        <v>0</v>
      </c>
      <c r="AY51" s="2249"/>
      <c r="AZ51" s="2250">
        <f>IF($BB$3="４週",AX51/4,IF($BB$3="暦月",'様式1-13'!AX51/('様式1-13'!$BB$8/7),""))</f>
        <v>0</v>
      </c>
      <c r="BA51" s="2251"/>
      <c r="BB51" s="2129"/>
      <c r="BC51" s="2130"/>
      <c r="BD51" s="2130"/>
      <c r="BE51" s="2130"/>
      <c r="BF51" s="2131"/>
    </row>
    <row r="52" spans="2:58" ht="20.25" customHeight="1" x14ac:dyDescent="0.15">
      <c r="B52" s="2180">
        <f>B49+1</f>
        <v>11</v>
      </c>
      <c r="C52" s="2121"/>
      <c r="D52" s="2126"/>
      <c r="E52" s="2122"/>
      <c r="F52" s="801"/>
      <c r="G52" s="2255"/>
      <c r="H52" s="2441"/>
      <c r="I52" s="2439"/>
      <c r="J52" s="2439"/>
      <c r="K52" s="2440"/>
      <c r="L52" s="2258"/>
      <c r="M52" s="2259"/>
      <c r="N52" s="2259"/>
      <c r="O52" s="2260"/>
      <c r="P52" s="2264" t="s">
        <v>740</v>
      </c>
      <c r="Q52" s="2265"/>
      <c r="R52" s="2266"/>
      <c r="S52" s="549"/>
      <c r="T52" s="550"/>
      <c r="U52" s="550"/>
      <c r="V52" s="550"/>
      <c r="W52" s="550"/>
      <c r="X52" s="550"/>
      <c r="Y52" s="551"/>
      <c r="Z52" s="549"/>
      <c r="AA52" s="550"/>
      <c r="AB52" s="550"/>
      <c r="AC52" s="550"/>
      <c r="AD52" s="550"/>
      <c r="AE52" s="550"/>
      <c r="AF52" s="551"/>
      <c r="AG52" s="549"/>
      <c r="AH52" s="550"/>
      <c r="AI52" s="550"/>
      <c r="AJ52" s="550"/>
      <c r="AK52" s="550"/>
      <c r="AL52" s="550"/>
      <c r="AM52" s="551"/>
      <c r="AN52" s="549"/>
      <c r="AO52" s="550"/>
      <c r="AP52" s="550"/>
      <c r="AQ52" s="550"/>
      <c r="AR52" s="550"/>
      <c r="AS52" s="550"/>
      <c r="AT52" s="551"/>
      <c r="AU52" s="549"/>
      <c r="AV52" s="550"/>
      <c r="AW52" s="550"/>
      <c r="AX52" s="2267"/>
      <c r="AY52" s="2268"/>
      <c r="AZ52" s="2269"/>
      <c r="BA52" s="2270"/>
      <c r="BB52" s="2118"/>
      <c r="BC52" s="2119"/>
      <c r="BD52" s="2119"/>
      <c r="BE52" s="2119"/>
      <c r="BF52" s="2120"/>
    </row>
    <row r="53" spans="2:58" ht="20.25" customHeight="1" x14ac:dyDescent="0.15">
      <c r="B53" s="2180"/>
      <c r="C53" s="2053"/>
      <c r="D53" s="2062"/>
      <c r="E53" s="2054"/>
      <c r="F53" s="763"/>
      <c r="G53" s="2191"/>
      <c r="H53" s="2438"/>
      <c r="I53" s="2439"/>
      <c r="J53" s="2439"/>
      <c r="K53" s="2440"/>
      <c r="L53" s="2201"/>
      <c r="M53" s="2202"/>
      <c r="N53" s="2202"/>
      <c r="O53" s="2203"/>
      <c r="P53" s="2238" t="s">
        <v>741</v>
      </c>
      <c r="Q53" s="2239"/>
      <c r="R53" s="2240"/>
      <c r="S53" s="553" t="str">
        <f>IF(S52="","",VLOOKUP(S52,'[7]シフト記号表（勤務時間帯）'!$C$6:$K$35,9,FALSE))</f>
        <v/>
      </c>
      <c r="T53" s="554" t="str">
        <f>IF(T52="","",VLOOKUP(T52,'[7]シフト記号表（勤務時間帯）'!$C$6:$K$35,9,FALSE))</f>
        <v/>
      </c>
      <c r="U53" s="554" t="str">
        <f>IF(U52="","",VLOOKUP(U52,'[7]シフト記号表（勤務時間帯）'!$C$6:$K$35,9,FALSE))</f>
        <v/>
      </c>
      <c r="V53" s="554" t="str">
        <f>IF(V52="","",VLOOKUP(V52,'[7]シフト記号表（勤務時間帯）'!$C$6:$K$35,9,FALSE))</f>
        <v/>
      </c>
      <c r="W53" s="554" t="str">
        <f>IF(W52="","",VLOOKUP(W52,'[7]シフト記号表（勤務時間帯）'!$C$6:$K$35,9,FALSE))</f>
        <v/>
      </c>
      <c r="X53" s="554" t="str">
        <f>IF(X52="","",VLOOKUP(X52,'[7]シフト記号表（勤務時間帯）'!$C$6:$K$35,9,FALSE))</f>
        <v/>
      </c>
      <c r="Y53" s="555" t="str">
        <f>IF(Y52="","",VLOOKUP(Y52,'[7]シフト記号表（勤務時間帯）'!$C$6:$K$35,9,FALSE))</f>
        <v/>
      </c>
      <c r="Z53" s="553" t="str">
        <f>IF(Z52="","",VLOOKUP(Z52,'[7]シフト記号表（勤務時間帯）'!$C$6:$K$35,9,FALSE))</f>
        <v/>
      </c>
      <c r="AA53" s="554" t="str">
        <f>IF(AA52="","",VLOOKUP(AA52,'[7]シフト記号表（勤務時間帯）'!$C$6:$K$35,9,FALSE))</f>
        <v/>
      </c>
      <c r="AB53" s="554" t="str">
        <f>IF(AB52="","",VLOOKUP(AB52,'[7]シフト記号表（勤務時間帯）'!$C$6:$K$35,9,FALSE))</f>
        <v/>
      </c>
      <c r="AC53" s="554" t="str">
        <f>IF(AC52="","",VLOOKUP(AC52,'[7]シフト記号表（勤務時間帯）'!$C$6:$K$35,9,FALSE))</f>
        <v/>
      </c>
      <c r="AD53" s="554" t="str">
        <f>IF(AD52="","",VLOOKUP(AD52,'[7]シフト記号表（勤務時間帯）'!$C$6:$K$35,9,FALSE))</f>
        <v/>
      </c>
      <c r="AE53" s="554" t="str">
        <f>IF(AE52="","",VLOOKUP(AE52,'[7]シフト記号表（勤務時間帯）'!$C$6:$K$35,9,FALSE))</f>
        <v/>
      </c>
      <c r="AF53" s="555" t="str">
        <f>IF(AF52="","",VLOOKUP(AF52,'[7]シフト記号表（勤務時間帯）'!$C$6:$K$35,9,FALSE))</f>
        <v/>
      </c>
      <c r="AG53" s="553" t="str">
        <f>IF(AG52="","",VLOOKUP(AG52,'[7]シフト記号表（勤務時間帯）'!$C$6:$K$35,9,FALSE))</f>
        <v/>
      </c>
      <c r="AH53" s="554" t="str">
        <f>IF(AH52="","",VLOOKUP(AH52,'[7]シフト記号表（勤務時間帯）'!$C$6:$K$35,9,FALSE))</f>
        <v/>
      </c>
      <c r="AI53" s="554" t="str">
        <f>IF(AI52="","",VLOOKUP(AI52,'[7]シフト記号表（勤務時間帯）'!$C$6:$K$35,9,FALSE))</f>
        <v/>
      </c>
      <c r="AJ53" s="554" t="str">
        <f>IF(AJ52="","",VLOOKUP(AJ52,'[7]シフト記号表（勤務時間帯）'!$C$6:$K$35,9,FALSE))</f>
        <v/>
      </c>
      <c r="AK53" s="554" t="str">
        <f>IF(AK52="","",VLOOKUP(AK52,'[7]シフト記号表（勤務時間帯）'!$C$6:$K$35,9,FALSE))</f>
        <v/>
      </c>
      <c r="AL53" s="554" t="str">
        <f>IF(AL52="","",VLOOKUP(AL52,'[7]シフト記号表（勤務時間帯）'!$C$6:$K$35,9,FALSE))</f>
        <v/>
      </c>
      <c r="AM53" s="555" t="str">
        <f>IF(AM52="","",VLOOKUP(AM52,'[7]シフト記号表（勤務時間帯）'!$C$6:$K$35,9,FALSE))</f>
        <v/>
      </c>
      <c r="AN53" s="553" t="str">
        <f>IF(AN52="","",VLOOKUP(AN52,'[7]シフト記号表（勤務時間帯）'!$C$6:$K$35,9,FALSE))</f>
        <v/>
      </c>
      <c r="AO53" s="554" t="str">
        <f>IF(AO52="","",VLOOKUP(AO52,'[7]シフト記号表（勤務時間帯）'!$C$6:$K$35,9,FALSE))</f>
        <v/>
      </c>
      <c r="AP53" s="554" t="str">
        <f>IF(AP52="","",VLOOKUP(AP52,'[7]シフト記号表（勤務時間帯）'!$C$6:$K$35,9,FALSE))</f>
        <v/>
      </c>
      <c r="AQ53" s="554" t="str">
        <f>IF(AQ52="","",VLOOKUP(AQ52,'[7]シフト記号表（勤務時間帯）'!$C$6:$K$35,9,FALSE))</f>
        <v/>
      </c>
      <c r="AR53" s="554" t="str">
        <f>IF(AR52="","",VLOOKUP(AR52,'[7]シフト記号表（勤務時間帯）'!$C$6:$K$35,9,FALSE))</f>
        <v/>
      </c>
      <c r="AS53" s="554" t="str">
        <f>IF(AS52="","",VLOOKUP(AS52,'[7]シフト記号表（勤務時間帯）'!$C$6:$K$35,9,FALSE))</f>
        <v/>
      </c>
      <c r="AT53" s="555" t="str">
        <f>IF(AT52="","",VLOOKUP(AT52,'[7]シフト記号表（勤務時間帯）'!$C$6:$K$35,9,FALSE))</f>
        <v/>
      </c>
      <c r="AU53" s="553" t="str">
        <f>IF(AU52="","",VLOOKUP(AU52,'[7]シフト記号表（勤務時間帯）'!$C$6:$K$35,9,FALSE))</f>
        <v/>
      </c>
      <c r="AV53" s="554" t="str">
        <f>IF(AV52="","",VLOOKUP(AV52,'[7]シフト記号表（勤務時間帯）'!$C$6:$K$35,9,FALSE))</f>
        <v/>
      </c>
      <c r="AW53" s="554" t="str">
        <f>IF(AW52="","",VLOOKUP(AW52,'[7]シフト記号表（勤務時間帯）'!$C$6:$K$35,9,FALSE))</f>
        <v/>
      </c>
      <c r="AX53" s="2241">
        <f>IF($BB$3="４週",SUM(S53:AT53),IF($BB$3="暦月",SUM(S53:AW53),""))</f>
        <v>0</v>
      </c>
      <c r="AY53" s="2242"/>
      <c r="AZ53" s="2243">
        <f>IF($BB$3="４週",AX53/4,IF($BB$3="暦月",'様式1-13'!AX53/('様式1-13'!$BB$8/7),""))</f>
        <v>0</v>
      </c>
      <c r="BA53" s="2244"/>
      <c r="BB53" s="2043"/>
      <c r="BC53" s="2044"/>
      <c r="BD53" s="2044"/>
      <c r="BE53" s="2044"/>
      <c r="BF53" s="2045"/>
    </row>
    <row r="54" spans="2:58" ht="20.25" customHeight="1" x14ac:dyDescent="0.15">
      <c r="B54" s="2180"/>
      <c r="C54" s="2135"/>
      <c r="D54" s="2140"/>
      <c r="E54" s="2136"/>
      <c r="F54" s="763">
        <f>C52</f>
        <v>0</v>
      </c>
      <c r="G54" s="2256"/>
      <c r="H54" s="2438"/>
      <c r="I54" s="2439"/>
      <c r="J54" s="2439"/>
      <c r="K54" s="2440"/>
      <c r="L54" s="2261"/>
      <c r="M54" s="2262"/>
      <c r="N54" s="2262"/>
      <c r="O54" s="2263"/>
      <c r="P54" s="2245" t="s">
        <v>742</v>
      </c>
      <c r="Q54" s="2246"/>
      <c r="R54" s="2247"/>
      <c r="S54" s="557" t="str">
        <f>IF(S52="","",VLOOKUP(S52,'[7]シフト記号表（勤務時間帯）'!$C$6:$U$35,19,FALSE))</f>
        <v/>
      </c>
      <c r="T54" s="558" t="str">
        <f>IF(T52="","",VLOOKUP(T52,'[7]シフト記号表（勤務時間帯）'!$C$6:$U$35,19,FALSE))</f>
        <v/>
      </c>
      <c r="U54" s="558" t="str">
        <f>IF(U52="","",VLOOKUP(U52,'[7]シフト記号表（勤務時間帯）'!$C$6:$U$35,19,FALSE))</f>
        <v/>
      </c>
      <c r="V54" s="558" t="str">
        <f>IF(V52="","",VLOOKUP(V52,'[7]シフト記号表（勤務時間帯）'!$C$6:$U$35,19,FALSE))</f>
        <v/>
      </c>
      <c r="W54" s="558" t="str">
        <f>IF(W52="","",VLOOKUP(W52,'[7]シフト記号表（勤務時間帯）'!$C$6:$U$35,19,FALSE))</f>
        <v/>
      </c>
      <c r="X54" s="558" t="str">
        <f>IF(X52="","",VLOOKUP(X52,'[7]シフト記号表（勤務時間帯）'!$C$6:$U$35,19,FALSE))</f>
        <v/>
      </c>
      <c r="Y54" s="559" t="str">
        <f>IF(Y52="","",VLOOKUP(Y52,'[7]シフト記号表（勤務時間帯）'!$C$6:$U$35,19,FALSE))</f>
        <v/>
      </c>
      <c r="Z54" s="557" t="str">
        <f>IF(Z52="","",VLOOKUP(Z52,'[7]シフト記号表（勤務時間帯）'!$C$6:$U$35,19,FALSE))</f>
        <v/>
      </c>
      <c r="AA54" s="558" t="str">
        <f>IF(AA52="","",VLOOKUP(AA52,'[7]シフト記号表（勤務時間帯）'!$C$6:$U$35,19,FALSE))</f>
        <v/>
      </c>
      <c r="AB54" s="558" t="str">
        <f>IF(AB52="","",VLOOKUP(AB52,'[7]シフト記号表（勤務時間帯）'!$C$6:$U$35,19,FALSE))</f>
        <v/>
      </c>
      <c r="AC54" s="558" t="str">
        <f>IF(AC52="","",VLOOKUP(AC52,'[7]シフト記号表（勤務時間帯）'!$C$6:$U$35,19,FALSE))</f>
        <v/>
      </c>
      <c r="AD54" s="558" t="str">
        <f>IF(AD52="","",VLOOKUP(AD52,'[7]シフト記号表（勤務時間帯）'!$C$6:$U$35,19,FALSE))</f>
        <v/>
      </c>
      <c r="AE54" s="558" t="str">
        <f>IF(AE52="","",VLOOKUP(AE52,'[7]シフト記号表（勤務時間帯）'!$C$6:$U$35,19,FALSE))</f>
        <v/>
      </c>
      <c r="AF54" s="559" t="str">
        <f>IF(AF52="","",VLOOKUP(AF52,'[7]シフト記号表（勤務時間帯）'!$C$6:$U$35,19,FALSE))</f>
        <v/>
      </c>
      <c r="AG54" s="557" t="str">
        <f>IF(AG52="","",VLOOKUP(AG52,'[7]シフト記号表（勤務時間帯）'!$C$6:$U$35,19,FALSE))</f>
        <v/>
      </c>
      <c r="AH54" s="558" t="str">
        <f>IF(AH52="","",VLOOKUP(AH52,'[7]シフト記号表（勤務時間帯）'!$C$6:$U$35,19,FALSE))</f>
        <v/>
      </c>
      <c r="AI54" s="558" t="str">
        <f>IF(AI52="","",VLOOKUP(AI52,'[7]シフト記号表（勤務時間帯）'!$C$6:$U$35,19,FALSE))</f>
        <v/>
      </c>
      <c r="AJ54" s="558" t="str">
        <f>IF(AJ52="","",VLOOKUP(AJ52,'[7]シフト記号表（勤務時間帯）'!$C$6:$U$35,19,FALSE))</f>
        <v/>
      </c>
      <c r="AK54" s="558" t="str">
        <f>IF(AK52="","",VLOOKUP(AK52,'[7]シフト記号表（勤務時間帯）'!$C$6:$U$35,19,FALSE))</f>
        <v/>
      </c>
      <c r="AL54" s="558" t="str">
        <f>IF(AL52="","",VLOOKUP(AL52,'[7]シフト記号表（勤務時間帯）'!$C$6:$U$35,19,FALSE))</f>
        <v/>
      </c>
      <c r="AM54" s="559" t="str">
        <f>IF(AM52="","",VLOOKUP(AM52,'[7]シフト記号表（勤務時間帯）'!$C$6:$U$35,19,FALSE))</f>
        <v/>
      </c>
      <c r="AN54" s="557" t="str">
        <f>IF(AN52="","",VLOOKUP(AN52,'[7]シフト記号表（勤務時間帯）'!$C$6:$U$35,19,FALSE))</f>
        <v/>
      </c>
      <c r="AO54" s="558" t="str">
        <f>IF(AO52="","",VLOOKUP(AO52,'[7]シフト記号表（勤務時間帯）'!$C$6:$U$35,19,FALSE))</f>
        <v/>
      </c>
      <c r="AP54" s="558" t="str">
        <f>IF(AP52="","",VLOOKUP(AP52,'[7]シフト記号表（勤務時間帯）'!$C$6:$U$35,19,FALSE))</f>
        <v/>
      </c>
      <c r="AQ54" s="558" t="str">
        <f>IF(AQ52="","",VLOOKUP(AQ52,'[7]シフト記号表（勤務時間帯）'!$C$6:$U$35,19,FALSE))</f>
        <v/>
      </c>
      <c r="AR54" s="558" t="str">
        <f>IF(AR52="","",VLOOKUP(AR52,'[7]シフト記号表（勤務時間帯）'!$C$6:$U$35,19,FALSE))</f>
        <v/>
      </c>
      <c r="AS54" s="558" t="str">
        <f>IF(AS52="","",VLOOKUP(AS52,'[7]シフト記号表（勤務時間帯）'!$C$6:$U$35,19,FALSE))</f>
        <v/>
      </c>
      <c r="AT54" s="559" t="str">
        <f>IF(AT52="","",VLOOKUP(AT52,'[7]シフト記号表（勤務時間帯）'!$C$6:$U$35,19,FALSE))</f>
        <v/>
      </c>
      <c r="AU54" s="557" t="str">
        <f>IF(AU52="","",VLOOKUP(AU52,'[7]シフト記号表（勤務時間帯）'!$C$6:$U$35,19,FALSE))</f>
        <v/>
      </c>
      <c r="AV54" s="558" t="str">
        <f>IF(AV52="","",VLOOKUP(AV52,'[7]シフト記号表（勤務時間帯）'!$C$6:$U$35,19,FALSE))</f>
        <v/>
      </c>
      <c r="AW54" s="558" t="str">
        <f>IF(AW52="","",VLOOKUP(AW52,'[7]シフト記号表（勤務時間帯）'!$C$6:$U$35,19,FALSE))</f>
        <v/>
      </c>
      <c r="AX54" s="2248">
        <f>IF($BB$3="４週",SUM(S54:AT54),IF($BB$3="暦月",SUM(S54:AW54),""))</f>
        <v>0</v>
      </c>
      <c r="AY54" s="2249"/>
      <c r="AZ54" s="2250">
        <f>IF($BB$3="４週",AX54/4,IF($BB$3="暦月",'様式1-13'!AX54/('様式1-13'!$BB$8/7),""))</f>
        <v>0</v>
      </c>
      <c r="BA54" s="2251"/>
      <c r="BB54" s="2129"/>
      <c r="BC54" s="2130"/>
      <c r="BD54" s="2130"/>
      <c r="BE54" s="2130"/>
      <c r="BF54" s="2131"/>
    </row>
    <row r="55" spans="2:58" ht="20.25" customHeight="1" x14ac:dyDescent="0.15">
      <c r="B55" s="2180">
        <f>B52+1</f>
        <v>12</v>
      </c>
      <c r="C55" s="2121"/>
      <c r="D55" s="2126"/>
      <c r="E55" s="2122"/>
      <c r="F55" s="801"/>
      <c r="G55" s="2255"/>
      <c r="H55" s="2441"/>
      <c r="I55" s="2439"/>
      <c r="J55" s="2439"/>
      <c r="K55" s="2440"/>
      <c r="L55" s="2258"/>
      <c r="M55" s="2259"/>
      <c r="N55" s="2259"/>
      <c r="O55" s="2260"/>
      <c r="P55" s="2264" t="s">
        <v>740</v>
      </c>
      <c r="Q55" s="2265"/>
      <c r="R55" s="2266"/>
      <c r="S55" s="549"/>
      <c r="T55" s="550"/>
      <c r="U55" s="550"/>
      <c r="V55" s="550"/>
      <c r="W55" s="550"/>
      <c r="X55" s="550"/>
      <c r="Y55" s="551"/>
      <c r="Z55" s="549"/>
      <c r="AA55" s="550"/>
      <c r="AB55" s="550"/>
      <c r="AC55" s="550"/>
      <c r="AD55" s="550"/>
      <c r="AE55" s="550"/>
      <c r="AF55" s="551"/>
      <c r="AG55" s="549"/>
      <c r="AH55" s="550"/>
      <c r="AI55" s="550"/>
      <c r="AJ55" s="550"/>
      <c r="AK55" s="550"/>
      <c r="AL55" s="550"/>
      <c r="AM55" s="551"/>
      <c r="AN55" s="549"/>
      <c r="AO55" s="550"/>
      <c r="AP55" s="550"/>
      <c r="AQ55" s="550"/>
      <c r="AR55" s="550"/>
      <c r="AS55" s="550"/>
      <c r="AT55" s="551"/>
      <c r="AU55" s="549"/>
      <c r="AV55" s="550"/>
      <c r="AW55" s="550"/>
      <c r="AX55" s="2267"/>
      <c r="AY55" s="2268"/>
      <c r="AZ55" s="2269"/>
      <c r="BA55" s="2270"/>
      <c r="BB55" s="2279"/>
      <c r="BC55" s="2259"/>
      <c r="BD55" s="2259"/>
      <c r="BE55" s="2259"/>
      <c r="BF55" s="2260"/>
    </row>
    <row r="56" spans="2:58" ht="20.25" customHeight="1" x14ac:dyDescent="0.15">
      <c r="B56" s="2180"/>
      <c r="C56" s="2053"/>
      <c r="D56" s="2062"/>
      <c r="E56" s="2054"/>
      <c r="F56" s="763"/>
      <c r="G56" s="2191"/>
      <c r="H56" s="2438"/>
      <c r="I56" s="2439"/>
      <c r="J56" s="2439"/>
      <c r="K56" s="2440"/>
      <c r="L56" s="2201"/>
      <c r="M56" s="2202"/>
      <c r="N56" s="2202"/>
      <c r="O56" s="2203"/>
      <c r="P56" s="2238" t="s">
        <v>741</v>
      </c>
      <c r="Q56" s="2239"/>
      <c r="R56" s="2240"/>
      <c r="S56" s="553" t="str">
        <f>IF(S55="","",VLOOKUP(S55,'[7]シフト記号表（勤務時間帯）'!$C$6:$K$35,9,FALSE))</f>
        <v/>
      </c>
      <c r="T56" s="554" t="str">
        <f>IF(T55="","",VLOOKUP(T55,'[7]シフト記号表（勤務時間帯）'!$C$6:$K$35,9,FALSE))</f>
        <v/>
      </c>
      <c r="U56" s="554" t="str">
        <f>IF(U55="","",VLOOKUP(U55,'[7]シフト記号表（勤務時間帯）'!$C$6:$K$35,9,FALSE))</f>
        <v/>
      </c>
      <c r="V56" s="554" t="str">
        <f>IF(V55="","",VLOOKUP(V55,'[7]シフト記号表（勤務時間帯）'!$C$6:$K$35,9,FALSE))</f>
        <v/>
      </c>
      <c r="W56" s="554" t="str">
        <f>IF(W55="","",VLOOKUP(W55,'[7]シフト記号表（勤務時間帯）'!$C$6:$K$35,9,FALSE))</f>
        <v/>
      </c>
      <c r="X56" s="554" t="str">
        <f>IF(X55="","",VLOOKUP(X55,'[7]シフト記号表（勤務時間帯）'!$C$6:$K$35,9,FALSE))</f>
        <v/>
      </c>
      <c r="Y56" s="555" t="str">
        <f>IF(Y55="","",VLOOKUP(Y55,'[7]シフト記号表（勤務時間帯）'!$C$6:$K$35,9,FALSE))</f>
        <v/>
      </c>
      <c r="Z56" s="553" t="str">
        <f>IF(Z55="","",VLOOKUP(Z55,'[7]シフト記号表（勤務時間帯）'!$C$6:$K$35,9,FALSE))</f>
        <v/>
      </c>
      <c r="AA56" s="554" t="str">
        <f>IF(AA55="","",VLOOKUP(AA55,'[7]シフト記号表（勤務時間帯）'!$C$6:$K$35,9,FALSE))</f>
        <v/>
      </c>
      <c r="AB56" s="554" t="str">
        <f>IF(AB55="","",VLOOKUP(AB55,'[7]シフト記号表（勤務時間帯）'!$C$6:$K$35,9,FALSE))</f>
        <v/>
      </c>
      <c r="AC56" s="554" t="str">
        <f>IF(AC55="","",VLOOKUP(AC55,'[7]シフト記号表（勤務時間帯）'!$C$6:$K$35,9,FALSE))</f>
        <v/>
      </c>
      <c r="AD56" s="554" t="str">
        <f>IF(AD55="","",VLOOKUP(AD55,'[7]シフト記号表（勤務時間帯）'!$C$6:$K$35,9,FALSE))</f>
        <v/>
      </c>
      <c r="AE56" s="554" t="str">
        <f>IF(AE55="","",VLOOKUP(AE55,'[7]シフト記号表（勤務時間帯）'!$C$6:$K$35,9,FALSE))</f>
        <v/>
      </c>
      <c r="AF56" s="555" t="str">
        <f>IF(AF55="","",VLOOKUP(AF55,'[7]シフト記号表（勤務時間帯）'!$C$6:$K$35,9,FALSE))</f>
        <v/>
      </c>
      <c r="AG56" s="553" t="str">
        <f>IF(AG55="","",VLOOKUP(AG55,'[7]シフト記号表（勤務時間帯）'!$C$6:$K$35,9,FALSE))</f>
        <v/>
      </c>
      <c r="AH56" s="554" t="str">
        <f>IF(AH55="","",VLOOKUP(AH55,'[7]シフト記号表（勤務時間帯）'!$C$6:$K$35,9,FALSE))</f>
        <v/>
      </c>
      <c r="AI56" s="554" t="str">
        <f>IF(AI55="","",VLOOKUP(AI55,'[7]シフト記号表（勤務時間帯）'!$C$6:$K$35,9,FALSE))</f>
        <v/>
      </c>
      <c r="AJ56" s="554" t="str">
        <f>IF(AJ55="","",VLOOKUP(AJ55,'[7]シフト記号表（勤務時間帯）'!$C$6:$K$35,9,FALSE))</f>
        <v/>
      </c>
      <c r="AK56" s="554" t="str">
        <f>IF(AK55="","",VLOOKUP(AK55,'[7]シフト記号表（勤務時間帯）'!$C$6:$K$35,9,FALSE))</f>
        <v/>
      </c>
      <c r="AL56" s="554" t="str">
        <f>IF(AL55="","",VLOOKUP(AL55,'[7]シフト記号表（勤務時間帯）'!$C$6:$K$35,9,FALSE))</f>
        <v/>
      </c>
      <c r="AM56" s="555" t="str">
        <f>IF(AM55="","",VLOOKUP(AM55,'[7]シフト記号表（勤務時間帯）'!$C$6:$K$35,9,FALSE))</f>
        <v/>
      </c>
      <c r="AN56" s="553" t="str">
        <f>IF(AN55="","",VLOOKUP(AN55,'[7]シフト記号表（勤務時間帯）'!$C$6:$K$35,9,FALSE))</f>
        <v/>
      </c>
      <c r="AO56" s="554" t="str">
        <f>IF(AO55="","",VLOOKUP(AO55,'[7]シフト記号表（勤務時間帯）'!$C$6:$K$35,9,FALSE))</f>
        <v/>
      </c>
      <c r="AP56" s="554" t="str">
        <f>IF(AP55="","",VLOOKUP(AP55,'[7]シフト記号表（勤務時間帯）'!$C$6:$K$35,9,FALSE))</f>
        <v/>
      </c>
      <c r="AQ56" s="554" t="str">
        <f>IF(AQ55="","",VLOOKUP(AQ55,'[7]シフト記号表（勤務時間帯）'!$C$6:$K$35,9,FALSE))</f>
        <v/>
      </c>
      <c r="AR56" s="554" t="str">
        <f>IF(AR55="","",VLOOKUP(AR55,'[7]シフト記号表（勤務時間帯）'!$C$6:$K$35,9,FALSE))</f>
        <v/>
      </c>
      <c r="AS56" s="554" t="str">
        <f>IF(AS55="","",VLOOKUP(AS55,'[7]シフト記号表（勤務時間帯）'!$C$6:$K$35,9,FALSE))</f>
        <v/>
      </c>
      <c r="AT56" s="555" t="str">
        <f>IF(AT55="","",VLOOKUP(AT55,'[7]シフト記号表（勤務時間帯）'!$C$6:$K$35,9,FALSE))</f>
        <v/>
      </c>
      <c r="AU56" s="553" t="str">
        <f>IF(AU55="","",VLOOKUP(AU55,'[7]シフト記号表（勤務時間帯）'!$C$6:$K$35,9,FALSE))</f>
        <v/>
      </c>
      <c r="AV56" s="554" t="str">
        <f>IF(AV55="","",VLOOKUP(AV55,'[7]シフト記号表（勤務時間帯）'!$C$6:$K$35,9,FALSE))</f>
        <v/>
      </c>
      <c r="AW56" s="554" t="str">
        <f>IF(AW55="","",VLOOKUP(AW55,'[7]シフト記号表（勤務時間帯）'!$C$6:$K$35,9,FALSE))</f>
        <v/>
      </c>
      <c r="AX56" s="2241">
        <f>IF($BB$3="４週",SUM(S56:AT56),IF($BB$3="暦月",SUM(S56:AW56),""))</f>
        <v>0</v>
      </c>
      <c r="AY56" s="2242"/>
      <c r="AZ56" s="2243">
        <f>IF($BB$3="４週",AX56/4,IF($BB$3="暦月",'様式1-13'!AX56/('様式1-13'!$BB$8/7),""))</f>
        <v>0</v>
      </c>
      <c r="BA56" s="2244"/>
      <c r="BB56" s="2280"/>
      <c r="BC56" s="2202"/>
      <c r="BD56" s="2202"/>
      <c r="BE56" s="2202"/>
      <c r="BF56" s="2203"/>
    </row>
    <row r="57" spans="2:58" ht="20.25" customHeight="1" x14ac:dyDescent="0.15">
      <c r="B57" s="2180"/>
      <c r="C57" s="2135"/>
      <c r="D57" s="2140"/>
      <c r="E57" s="2136"/>
      <c r="F57" s="763">
        <f>C55</f>
        <v>0</v>
      </c>
      <c r="G57" s="2256"/>
      <c r="H57" s="2438"/>
      <c r="I57" s="2439"/>
      <c r="J57" s="2439"/>
      <c r="K57" s="2440"/>
      <c r="L57" s="2261"/>
      <c r="M57" s="2262"/>
      <c r="N57" s="2262"/>
      <c r="O57" s="2263"/>
      <c r="P57" s="2245" t="s">
        <v>742</v>
      </c>
      <c r="Q57" s="2246"/>
      <c r="R57" s="2247"/>
      <c r="S57" s="557" t="str">
        <f>IF(S55="","",VLOOKUP(S55,'[7]シフト記号表（勤務時間帯）'!$C$6:$U$35,19,FALSE))</f>
        <v/>
      </c>
      <c r="T57" s="558" t="str">
        <f>IF(T55="","",VLOOKUP(T55,'[7]シフト記号表（勤務時間帯）'!$C$6:$U$35,19,FALSE))</f>
        <v/>
      </c>
      <c r="U57" s="558" t="str">
        <f>IF(U55="","",VLOOKUP(U55,'[7]シフト記号表（勤務時間帯）'!$C$6:$U$35,19,FALSE))</f>
        <v/>
      </c>
      <c r="V57" s="558" t="str">
        <f>IF(V55="","",VLOOKUP(V55,'[7]シフト記号表（勤務時間帯）'!$C$6:$U$35,19,FALSE))</f>
        <v/>
      </c>
      <c r="W57" s="558" t="str">
        <f>IF(W55="","",VLOOKUP(W55,'[7]シフト記号表（勤務時間帯）'!$C$6:$U$35,19,FALSE))</f>
        <v/>
      </c>
      <c r="X57" s="558" t="str">
        <f>IF(X55="","",VLOOKUP(X55,'[7]シフト記号表（勤務時間帯）'!$C$6:$U$35,19,FALSE))</f>
        <v/>
      </c>
      <c r="Y57" s="559" t="str">
        <f>IF(Y55="","",VLOOKUP(Y55,'[7]シフト記号表（勤務時間帯）'!$C$6:$U$35,19,FALSE))</f>
        <v/>
      </c>
      <c r="Z57" s="557" t="str">
        <f>IF(Z55="","",VLOOKUP(Z55,'[7]シフト記号表（勤務時間帯）'!$C$6:$U$35,19,FALSE))</f>
        <v/>
      </c>
      <c r="AA57" s="558" t="str">
        <f>IF(AA55="","",VLOOKUP(AA55,'[7]シフト記号表（勤務時間帯）'!$C$6:$U$35,19,FALSE))</f>
        <v/>
      </c>
      <c r="AB57" s="558" t="str">
        <f>IF(AB55="","",VLOOKUP(AB55,'[7]シフト記号表（勤務時間帯）'!$C$6:$U$35,19,FALSE))</f>
        <v/>
      </c>
      <c r="AC57" s="558" t="str">
        <f>IF(AC55="","",VLOOKUP(AC55,'[7]シフト記号表（勤務時間帯）'!$C$6:$U$35,19,FALSE))</f>
        <v/>
      </c>
      <c r="AD57" s="558" t="str">
        <f>IF(AD55="","",VLOOKUP(AD55,'[7]シフト記号表（勤務時間帯）'!$C$6:$U$35,19,FALSE))</f>
        <v/>
      </c>
      <c r="AE57" s="558" t="str">
        <f>IF(AE55="","",VLOOKUP(AE55,'[7]シフト記号表（勤務時間帯）'!$C$6:$U$35,19,FALSE))</f>
        <v/>
      </c>
      <c r="AF57" s="559" t="str">
        <f>IF(AF55="","",VLOOKUP(AF55,'[7]シフト記号表（勤務時間帯）'!$C$6:$U$35,19,FALSE))</f>
        <v/>
      </c>
      <c r="AG57" s="557" t="str">
        <f>IF(AG55="","",VLOOKUP(AG55,'[7]シフト記号表（勤務時間帯）'!$C$6:$U$35,19,FALSE))</f>
        <v/>
      </c>
      <c r="AH57" s="558" t="str">
        <f>IF(AH55="","",VLOOKUP(AH55,'[7]シフト記号表（勤務時間帯）'!$C$6:$U$35,19,FALSE))</f>
        <v/>
      </c>
      <c r="AI57" s="558" t="str">
        <f>IF(AI55="","",VLOOKUP(AI55,'[7]シフト記号表（勤務時間帯）'!$C$6:$U$35,19,FALSE))</f>
        <v/>
      </c>
      <c r="AJ57" s="558" t="str">
        <f>IF(AJ55="","",VLOOKUP(AJ55,'[7]シフト記号表（勤務時間帯）'!$C$6:$U$35,19,FALSE))</f>
        <v/>
      </c>
      <c r="AK57" s="558" t="str">
        <f>IF(AK55="","",VLOOKUP(AK55,'[7]シフト記号表（勤務時間帯）'!$C$6:$U$35,19,FALSE))</f>
        <v/>
      </c>
      <c r="AL57" s="558" t="str">
        <f>IF(AL55="","",VLOOKUP(AL55,'[7]シフト記号表（勤務時間帯）'!$C$6:$U$35,19,FALSE))</f>
        <v/>
      </c>
      <c r="AM57" s="559" t="str">
        <f>IF(AM55="","",VLOOKUP(AM55,'[7]シフト記号表（勤務時間帯）'!$C$6:$U$35,19,FALSE))</f>
        <v/>
      </c>
      <c r="AN57" s="557" t="str">
        <f>IF(AN55="","",VLOOKUP(AN55,'[7]シフト記号表（勤務時間帯）'!$C$6:$U$35,19,FALSE))</f>
        <v/>
      </c>
      <c r="AO57" s="558" t="str">
        <f>IF(AO55="","",VLOOKUP(AO55,'[7]シフト記号表（勤務時間帯）'!$C$6:$U$35,19,FALSE))</f>
        <v/>
      </c>
      <c r="AP57" s="558" t="str">
        <f>IF(AP55="","",VLOOKUP(AP55,'[7]シフト記号表（勤務時間帯）'!$C$6:$U$35,19,FALSE))</f>
        <v/>
      </c>
      <c r="AQ57" s="558" t="str">
        <f>IF(AQ55="","",VLOOKUP(AQ55,'[7]シフト記号表（勤務時間帯）'!$C$6:$U$35,19,FALSE))</f>
        <v/>
      </c>
      <c r="AR57" s="558" t="str">
        <f>IF(AR55="","",VLOOKUP(AR55,'[7]シフト記号表（勤務時間帯）'!$C$6:$U$35,19,FALSE))</f>
        <v/>
      </c>
      <c r="AS57" s="558" t="str">
        <f>IF(AS55="","",VLOOKUP(AS55,'[7]シフト記号表（勤務時間帯）'!$C$6:$U$35,19,FALSE))</f>
        <v/>
      </c>
      <c r="AT57" s="559" t="str">
        <f>IF(AT55="","",VLOOKUP(AT55,'[7]シフト記号表（勤務時間帯）'!$C$6:$U$35,19,FALSE))</f>
        <v/>
      </c>
      <c r="AU57" s="557" t="str">
        <f>IF(AU55="","",VLOOKUP(AU55,'[7]シフト記号表（勤務時間帯）'!$C$6:$U$35,19,FALSE))</f>
        <v/>
      </c>
      <c r="AV57" s="558" t="str">
        <f>IF(AV55="","",VLOOKUP(AV55,'[7]シフト記号表（勤務時間帯）'!$C$6:$U$35,19,FALSE))</f>
        <v/>
      </c>
      <c r="AW57" s="558" t="str">
        <f>IF(AW55="","",VLOOKUP(AW55,'[7]シフト記号表（勤務時間帯）'!$C$6:$U$35,19,FALSE))</f>
        <v/>
      </c>
      <c r="AX57" s="2248">
        <f>IF($BB$3="４週",SUM(S57:AT57),IF($BB$3="暦月",SUM(S57:AW57),""))</f>
        <v>0</v>
      </c>
      <c r="AY57" s="2249"/>
      <c r="AZ57" s="2250">
        <f>IF($BB$3="４週",AX57/4,IF($BB$3="暦月",'様式1-13'!AX57/('様式1-13'!$BB$8/7),""))</f>
        <v>0</v>
      </c>
      <c r="BA57" s="2251"/>
      <c r="BB57" s="2281"/>
      <c r="BC57" s="2262"/>
      <c r="BD57" s="2262"/>
      <c r="BE57" s="2262"/>
      <c r="BF57" s="2263"/>
    </row>
    <row r="58" spans="2:58" ht="20.25" customHeight="1" x14ac:dyDescent="0.15">
      <c r="B58" s="2180">
        <f>B55+1</f>
        <v>13</v>
      </c>
      <c r="C58" s="2121"/>
      <c r="D58" s="2126"/>
      <c r="E58" s="2122"/>
      <c r="F58" s="801"/>
      <c r="G58" s="2255"/>
      <c r="H58" s="2441"/>
      <c r="I58" s="2439"/>
      <c r="J58" s="2439"/>
      <c r="K58" s="2440"/>
      <c r="L58" s="2258"/>
      <c r="M58" s="2259"/>
      <c r="N58" s="2259"/>
      <c r="O58" s="2260"/>
      <c r="P58" s="2264" t="s">
        <v>740</v>
      </c>
      <c r="Q58" s="2265"/>
      <c r="R58" s="2266"/>
      <c r="S58" s="549"/>
      <c r="T58" s="550"/>
      <c r="U58" s="550"/>
      <c r="V58" s="550"/>
      <c r="W58" s="550"/>
      <c r="X58" s="550"/>
      <c r="Y58" s="551"/>
      <c r="Z58" s="549"/>
      <c r="AA58" s="550"/>
      <c r="AB58" s="550"/>
      <c r="AC58" s="550"/>
      <c r="AD58" s="550"/>
      <c r="AE58" s="550"/>
      <c r="AF58" s="551"/>
      <c r="AG58" s="549"/>
      <c r="AH58" s="550"/>
      <c r="AI58" s="550"/>
      <c r="AJ58" s="550"/>
      <c r="AK58" s="550"/>
      <c r="AL58" s="550"/>
      <c r="AM58" s="551"/>
      <c r="AN58" s="549"/>
      <c r="AO58" s="550"/>
      <c r="AP58" s="550"/>
      <c r="AQ58" s="550"/>
      <c r="AR58" s="550"/>
      <c r="AS58" s="550"/>
      <c r="AT58" s="551"/>
      <c r="AU58" s="549"/>
      <c r="AV58" s="550"/>
      <c r="AW58" s="550"/>
      <c r="AX58" s="2267"/>
      <c r="AY58" s="2268"/>
      <c r="AZ58" s="2269"/>
      <c r="BA58" s="2270"/>
      <c r="BB58" s="2279"/>
      <c r="BC58" s="2259"/>
      <c r="BD58" s="2259"/>
      <c r="BE58" s="2259"/>
      <c r="BF58" s="2260"/>
    </row>
    <row r="59" spans="2:58" ht="20.25" customHeight="1" x14ac:dyDescent="0.15">
      <c r="B59" s="2180"/>
      <c r="C59" s="2053"/>
      <c r="D59" s="2062"/>
      <c r="E59" s="2054"/>
      <c r="F59" s="763"/>
      <c r="G59" s="2191"/>
      <c r="H59" s="2438"/>
      <c r="I59" s="2439"/>
      <c r="J59" s="2439"/>
      <c r="K59" s="2440"/>
      <c r="L59" s="2201"/>
      <c r="M59" s="2202"/>
      <c r="N59" s="2202"/>
      <c r="O59" s="2203"/>
      <c r="P59" s="2238" t="s">
        <v>741</v>
      </c>
      <c r="Q59" s="2239"/>
      <c r="R59" s="2240"/>
      <c r="S59" s="553" t="str">
        <f>IF(S58="","",VLOOKUP(S58,'[7]シフト記号表（勤務時間帯）'!$C$6:$K$35,9,FALSE))</f>
        <v/>
      </c>
      <c r="T59" s="554" t="str">
        <f>IF(T58="","",VLOOKUP(T58,'[7]シフト記号表（勤務時間帯）'!$C$6:$K$35,9,FALSE))</f>
        <v/>
      </c>
      <c r="U59" s="554" t="str">
        <f>IF(U58="","",VLOOKUP(U58,'[7]シフト記号表（勤務時間帯）'!$C$6:$K$35,9,FALSE))</f>
        <v/>
      </c>
      <c r="V59" s="554" t="str">
        <f>IF(V58="","",VLOOKUP(V58,'[7]シフト記号表（勤務時間帯）'!$C$6:$K$35,9,FALSE))</f>
        <v/>
      </c>
      <c r="W59" s="554" t="str">
        <f>IF(W58="","",VLOOKUP(W58,'[7]シフト記号表（勤務時間帯）'!$C$6:$K$35,9,FALSE))</f>
        <v/>
      </c>
      <c r="X59" s="554" t="str">
        <f>IF(X58="","",VLOOKUP(X58,'[7]シフト記号表（勤務時間帯）'!$C$6:$K$35,9,FALSE))</f>
        <v/>
      </c>
      <c r="Y59" s="555" t="str">
        <f>IF(Y58="","",VLOOKUP(Y58,'[7]シフト記号表（勤務時間帯）'!$C$6:$K$35,9,FALSE))</f>
        <v/>
      </c>
      <c r="Z59" s="553" t="str">
        <f>IF(Z58="","",VLOOKUP(Z58,'[7]シフト記号表（勤務時間帯）'!$C$6:$K$35,9,FALSE))</f>
        <v/>
      </c>
      <c r="AA59" s="554" t="str">
        <f>IF(AA58="","",VLOOKUP(AA58,'[7]シフト記号表（勤務時間帯）'!$C$6:$K$35,9,FALSE))</f>
        <v/>
      </c>
      <c r="AB59" s="554" t="str">
        <f>IF(AB58="","",VLOOKUP(AB58,'[7]シフト記号表（勤務時間帯）'!$C$6:$K$35,9,FALSE))</f>
        <v/>
      </c>
      <c r="AC59" s="554" t="str">
        <f>IF(AC58="","",VLOOKUP(AC58,'[7]シフト記号表（勤務時間帯）'!$C$6:$K$35,9,FALSE))</f>
        <v/>
      </c>
      <c r="AD59" s="554" t="str">
        <f>IF(AD58="","",VLOOKUP(AD58,'[7]シフト記号表（勤務時間帯）'!$C$6:$K$35,9,FALSE))</f>
        <v/>
      </c>
      <c r="AE59" s="554" t="str">
        <f>IF(AE58="","",VLOOKUP(AE58,'[7]シフト記号表（勤務時間帯）'!$C$6:$K$35,9,FALSE))</f>
        <v/>
      </c>
      <c r="AF59" s="555" t="str">
        <f>IF(AF58="","",VLOOKUP(AF58,'[7]シフト記号表（勤務時間帯）'!$C$6:$K$35,9,FALSE))</f>
        <v/>
      </c>
      <c r="AG59" s="553" t="str">
        <f>IF(AG58="","",VLOOKUP(AG58,'[7]シフト記号表（勤務時間帯）'!$C$6:$K$35,9,FALSE))</f>
        <v/>
      </c>
      <c r="AH59" s="554" t="str">
        <f>IF(AH58="","",VLOOKUP(AH58,'[7]シフト記号表（勤務時間帯）'!$C$6:$K$35,9,FALSE))</f>
        <v/>
      </c>
      <c r="AI59" s="554" t="str">
        <f>IF(AI58="","",VLOOKUP(AI58,'[7]シフト記号表（勤務時間帯）'!$C$6:$K$35,9,FALSE))</f>
        <v/>
      </c>
      <c r="AJ59" s="554" t="str">
        <f>IF(AJ58="","",VLOOKUP(AJ58,'[7]シフト記号表（勤務時間帯）'!$C$6:$K$35,9,FALSE))</f>
        <v/>
      </c>
      <c r="AK59" s="554" t="str">
        <f>IF(AK58="","",VLOOKUP(AK58,'[7]シフト記号表（勤務時間帯）'!$C$6:$K$35,9,FALSE))</f>
        <v/>
      </c>
      <c r="AL59" s="554" t="str">
        <f>IF(AL58="","",VLOOKUP(AL58,'[7]シフト記号表（勤務時間帯）'!$C$6:$K$35,9,FALSE))</f>
        <v/>
      </c>
      <c r="AM59" s="555" t="str">
        <f>IF(AM58="","",VLOOKUP(AM58,'[7]シフト記号表（勤務時間帯）'!$C$6:$K$35,9,FALSE))</f>
        <v/>
      </c>
      <c r="AN59" s="553" t="str">
        <f>IF(AN58="","",VLOOKUP(AN58,'[7]シフト記号表（勤務時間帯）'!$C$6:$K$35,9,FALSE))</f>
        <v/>
      </c>
      <c r="AO59" s="554" t="str">
        <f>IF(AO58="","",VLOOKUP(AO58,'[7]シフト記号表（勤務時間帯）'!$C$6:$K$35,9,FALSE))</f>
        <v/>
      </c>
      <c r="AP59" s="554" t="str">
        <f>IF(AP58="","",VLOOKUP(AP58,'[7]シフト記号表（勤務時間帯）'!$C$6:$K$35,9,FALSE))</f>
        <v/>
      </c>
      <c r="AQ59" s="554" t="str">
        <f>IF(AQ58="","",VLOOKUP(AQ58,'[7]シフト記号表（勤務時間帯）'!$C$6:$K$35,9,FALSE))</f>
        <v/>
      </c>
      <c r="AR59" s="554" t="str">
        <f>IF(AR58="","",VLOOKUP(AR58,'[7]シフト記号表（勤務時間帯）'!$C$6:$K$35,9,FALSE))</f>
        <v/>
      </c>
      <c r="AS59" s="554" t="str">
        <f>IF(AS58="","",VLOOKUP(AS58,'[7]シフト記号表（勤務時間帯）'!$C$6:$K$35,9,FALSE))</f>
        <v/>
      </c>
      <c r="AT59" s="555" t="str">
        <f>IF(AT58="","",VLOOKUP(AT58,'[7]シフト記号表（勤務時間帯）'!$C$6:$K$35,9,FALSE))</f>
        <v/>
      </c>
      <c r="AU59" s="553" t="str">
        <f>IF(AU58="","",VLOOKUP(AU58,'[7]シフト記号表（勤務時間帯）'!$C$6:$K$35,9,FALSE))</f>
        <v/>
      </c>
      <c r="AV59" s="554" t="str">
        <f>IF(AV58="","",VLOOKUP(AV58,'[7]シフト記号表（勤務時間帯）'!$C$6:$K$35,9,FALSE))</f>
        <v/>
      </c>
      <c r="AW59" s="554" t="str">
        <f>IF(AW58="","",VLOOKUP(AW58,'[7]シフト記号表（勤務時間帯）'!$C$6:$K$35,9,FALSE))</f>
        <v/>
      </c>
      <c r="AX59" s="2241">
        <f>IF($BB$3="４週",SUM(S59:AT59),IF($BB$3="暦月",SUM(S59:AW59),""))</f>
        <v>0</v>
      </c>
      <c r="AY59" s="2242"/>
      <c r="AZ59" s="2243">
        <f>IF($BB$3="４週",AX59/4,IF($BB$3="暦月",'様式1-13'!AX59/('様式1-13'!$BB$8/7),""))</f>
        <v>0</v>
      </c>
      <c r="BA59" s="2244"/>
      <c r="BB59" s="2280"/>
      <c r="BC59" s="2202"/>
      <c r="BD59" s="2202"/>
      <c r="BE59" s="2202"/>
      <c r="BF59" s="2203"/>
    </row>
    <row r="60" spans="2:58" ht="20.25" customHeight="1" thickBot="1" x14ac:dyDescent="0.2">
      <c r="B60" s="2271"/>
      <c r="C60" s="2135"/>
      <c r="D60" s="2140"/>
      <c r="E60" s="2136"/>
      <c r="F60" s="783">
        <f>C58</f>
        <v>0</v>
      </c>
      <c r="G60" s="2272"/>
      <c r="H60" s="2442"/>
      <c r="I60" s="2443"/>
      <c r="J60" s="2443"/>
      <c r="K60" s="2444"/>
      <c r="L60" s="2276"/>
      <c r="M60" s="2277"/>
      <c r="N60" s="2277"/>
      <c r="O60" s="2278"/>
      <c r="P60" s="2299" t="s">
        <v>742</v>
      </c>
      <c r="Q60" s="2300"/>
      <c r="R60" s="2301"/>
      <c r="S60" s="557" t="str">
        <f>IF(S58="","",VLOOKUP(S58,'[7]シフト記号表（勤務時間帯）'!$C$6:$U$35,19,FALSE))</f>
        <v/>
      </c>
      <c r="T60" s="558" t="str">
        <f>IF(T58="","",VLOOKUP(T58,'[7]シフト記号表（勤務時間帯）'!$C$6:$U$35,19,FALSE))</f>
        <v/>
      </c>
      <c r="U60" s="558" t="str">
        <f>IF(U58="","",VLOOKUP(U58,'[7]シフト記号表（勤務時間帯）'!$C$6:$U$35,19,FALSE))</f>
        <v/>
      </c>
      <c r="V60" s="558" t="str">
        <f>IF(V58="","",VLOOKUP(V58,'[7]シフト記号表（勤務時間帯）'!$C$6:$U$35,19,FALSE))</f>
        <v/>
      </c>
      <c r="W60" s="558" t="str">
        <f>IF(W58="","",VLOOKUP(W58,'[7]シフト記号表（勤務時間帯）'!$C$6:$U$35,19,FALSE))</f>
        <v/>
      </c>
      <c r="X60" s="558" t="str">
        <f>IF(X58="","",VLOOKUP(X58,'[7]シフト記号表（勤務時間帯）'!$C$6:$U$35,19,FALSE))</f>
        <v/>
      </c>
      <c r="Y60" s="559" t="str">
        <f>IF(Y58="","",VLOOKUP(Y58,'[7]シフト記号表（勤務時間帯）'!$C$6:$U$35,19,FALSE))</f>
        <v/>
      </c>
      <c r="Z60" s="557" t="str">
        <f>IF(Z58="","",VLOOKUP(Z58,'[7]シフト記号表（勤務時間帯）'!$C$6:$U$35,19,FALSE))</f>
        <v/>
      </c>
      <c r="AA60" s="558" t="str">
        <f>IF(AA58="","",VLOOKUP(AA58,'[7]シフト記号表（勤務時間帯）'!$C$6:$U$35,19,FALSE))</f>
        <v/>
      </c>
      <c r="AB60" s="558" t="str">
        <f>IF(AB58="","",VLOOKUP(AB58,'[7]シフト記号表（勤務時間帯）'!$C$6:$U$35,19,FALSE))</f>
        <v/>
      </c>
      <c r="AC60" s="558" t="str">
        <f>IF(AC58="","",VLOOKUP(AC58,'[7]シフト記号表（勤務時間帯）'!$C$6:$U$35,19,FALSE))</f>
        <v/>
      </c>
      <c r="AD60" s="558" t="str">
        <f>IF(AD58="","",VLOOKUP(AD58,'[7]シフト記号表（勤務時間帯）'!$C$6:$U$35,19,FALSE))</f>
        <v/>
      </c>
      <c r="AE60" s="558" t="str">
        <f>IF(AE58="","",VLOOKUP(AE58,'[7]シフト記号表（勤務時間帯）'!$C$6:$U$35,19,FALSE))</f>
        <v/>
      </c>
      <c r="AF60" s="559" t="str">
        <f>IF(AF58="","",VLOOKUP(AF58,'[7]シフト記号表（勤務時間帯）'!$C$6:$U$35,19,FALSE))</f>
        <v/>
      </c>
      <c r="AG60" s="557" t="str">
        <f>IF(AG58="","",VLOOKUP(AG58,'[7]シフト記号表（勤務時間帯）'!$C$6:$U$35,19,FALSE))</f>
        <v/>
      </c>
      <c r="AH60" s="558" t="str">
        <f>IF(AH58="","",VLOOKUP(AH58,'[7]シフト記号表（勤務時間帯）'!$C$6:$U$35,19,FALSE))</f>
        <v/>
      </c>
      <c r="AI60" s="558" t="str">
        <f>IF(AI58="","",VLOOKUP(AI58,'[7]シフト記号表（勤務時間帯）'!$C$6:$U$35,19,FALSE))</f>
        <v/>
      </c>
      <c r="AJ60" s="558" t="str">
        <f>IF(AJ58="","",VLOOKUP(AJ58,'[7]シフト記号表（勤務時間帯）'!$C$6:$U$35,19,FALSE))</f>
        <v/>
      </c>
      <c r="AK60" s="558" t="str">
        <f>IF(AK58="","",VLOOKUP(AK58,'[7]シフト記号表（勤務時間帯）'!$C$6:$U$35,19,FALSE))</f>
        <v/>
      </c>
      <c r="AL60" s="558" t="str">
        <f>IF(AL58="","",VLOOKUP(AL58,'[7]シフト記号表（勤務時間帯）'!$C$6:$U$35,19,FALSE))</f>
        <v/>
      </c>
      <c r="AM60" s="559" t="str">
        <f>IF(AM58="","",VLOOKUP(AM58,'[7]シフト記号表（勤務時間帯）'!$C$6:$U$35,19,FALSE))</f>
        <v/>
      </c>
      <c r="AN60" s="557" t="str">
        <f>IF(AN58="","",VLOOKUP(AN58,'[7]シフト記号表（勤務時間帯）'!$C$6:$U$35,19,FALSE))</f>
        <v/>
      </c>
      <c r="AO60" s="558" t="str">
        <f>IF(AO58="","",VLOOKUP(AO58,'[7]シフト記号表（勤務時間帯）'!$C$6:$U$35,19,FALSE))</f>
        <v/>
      </c>
      <c r="AP60" s="558" t="str">
        <f>IF(AP58="","",VLOOKUP(AP58,'[7]シフト記号表（勤務時間帯）'!$C$6:$U$35,19,FALSE))</f>
        <v/>
      </c>
      <c r="AQ60" s="558" t="str">
        <f>IF(AQ58="","",VLOOKUP(AQ58,'[7]シフト記号表（勤務時間帯）'!$C$6:$U$35,19,FALSE))</f>
        <v/>
      </c>
      <c r="AR60" s="558" t="str">
        <f>IF(AR58="","",VLOOKUP(AR58,'[7]シフト記号表（勤務時間帯）'!$C$6:$U$35,19,FALSE))</f>
        <v/>
      </c>
      <c r="AS60" s="558" t="str">
        <f>IF(AS58="","",VLOOKUP(AS58,'[7]シフト記号表（勤務時間帯）'!$C$6:$U$35,19,FALSE))</f>
        <v/>
      </c>
      <c r="AT60" s="559" t="str">
        <f>IF(AT58="","",VLOOKUP(AT58,'[7]シフト記号表（勤務時間帯）'!$C$6:$U$35,19,FALSE))</f>
        <v/>
      </c>
      <c r="AU60" s="557" t="str">
        <f>IF(AU58="","",VLOOKUP(AU58,'[7]シフト記号表（勤務時間帯）'!$C$6:$U$35,19,FALSE))</f>
        <v/>
      </c>
      <c r="AV60" s="558" t="str">
        <f>IF(AV58="","",VLOOKUP(AV58,'[7]シフト記号表（勤務時間帯）'!$C$6:$U$35,19,FALSE))</f>
        <v/>
      </c>
      <c r="AW60" s="558" t="str">
        <f>IF(AW58="","",VLOOKUP(AW58,'[7]シフト記号表（勤務時間帯）'!$C$6:$U$35,19,FALSE))</f>
        <v/>
      </c>
      <c r="AX60" s="2248">
        <f>IF($BB$3="４週",SUM(S60:AT60),IF($BB$3="暦月",SUM(S60:AW60),""))</f>
        <v>0</v>
      </c>
      <c r="AY60" s="2249"/>
      <c r="AZ60" s="2250">
        <f>IF($BB$3="４週",AX60/4,IF($BB$3="暦月",'様式1-13'!AX60/('様式1-13'!$BB$8/7),""))</f>
        <v>0</v>
      </c>
      <c r="BA60" s="2251"/>
      <c r="BB60" s="2298"/>
      <c r="BC60" s="2277"/>
      <c r="BD60" s="2277"/>
      <c r="BE60" s="2277"/>
      <c r="BF60" s="2278"/>
    </row>
    <row r="61" spans="2:58" s="569" customFormat="1" ht="6" customHeight="1" thickBot="1" x14ac:dyDescent="0.2">
      <c r="B61" s="562"/>
      <c r="C61" s="563"/>
      <c r="D61" s="563"/>
      <c r="E61" s="563"/>
      <c r="F61" s="564"/>
      <c r="G61" s="564"/>
      <c r="H61" s="565"/>
      <c r="I61" s="565"/>
      <c r="J61" s="565"/>
      <c r="K61" s="565"/>
      <c r="L61" s="564"/>
      <c r="M61" s="564"/>
      <c r="N61" s="564"/>
      <c r="O61" s="564"/>
      <c r="P61" s="566"/>
      <c r="Q61" s="566"/>
      <c r="R61" s="566"/>
      <c r="S61" s="565"/>
      <c r="T61" s="565"/>
      <c r="U61" s="565"/>
      <c r="V61" s="565"/>
      <c r="W61" s="565"/>
      <c r="X61" s="565"/>
      <c r="Y61" s="565"/>
      <c r="Z61" s="565"/>
      <c r="AA61" s="565"/>
      <c r="AB61" s="565"/>
      <c r="AC61" s="565"/>
      <c r="AD61" s="565"/>
      <c r="AE61" s="565"/>
      <c r="AF61" s="565"/>
      <c r="AG61" s="565"/>
      <c r="AH61" s="565"/>
      <c r="AI61" s="565"/>
      <c r="AJ61" s="565"/>
      <c r="AK61" s="565"/>
      <c r="AL61" s="565"/>
      <c r="AM61" s="565"/>
      <c r="AN61" s="565"/>
      <c r="AO61" s="565"/>
      <c r="AP61" s="565"/>
      <c r="AQ61" s="565"/>
      <c r="AR61" s="565"/>
      <c r="AS61" s="565"/>
      <c r="AT61" s="565"/>
      <c r="AU61" s="565"/>
      <c r="AV61" s="565"/>
      <c r="AW61" s="565"/>
      <c r="AX61" s="567"/>
      <c r="AY61" s="567"/>
      <c r="AZ61" s="567"/>
      <c r="BA61" s="567"/>
      <c r="BB61" s="564"/>
      <c r="BC61" s="564"/>
      <c r="BD61" s="564"/>
      <c r="BE61" s="564"/>
      <c r="BF61" s="568"/>
    </row>
    <row r="62" spans="2:58" ht="20.100000000000001" customHeight="1" x14ac:dyDescent="0.15">
      <c r="B62" s="951"/>
      <c r="C62" s="952"/>
      <c r="D62" s="952"/>
      <c r="E62" s="952"/>
      <c r="F62" s="952"/>
      <c r="G62" s="3207" t="s">
        <v>1054</v>
      </c>
      <c r="H62" s="3207"/>
      <c r="I62" s="3207"/>
      <c r="J62" s="3207"/>
      <c r="K62" s="3207"/>
      <c r="L62" s="3207"/>
      <c r="M62" s="3207"/>
      <c r="N62" s="3207"/>
      <c r="O62" s="3207"/>
      <c r="P62" s="3207"/>
      <c r="Q62" s="3207"/>
      <c r="R62" s="3208"/>
      <c r="S62" s="953" t="str">
        <f>IF(SUMIF($F$22:$F$60, "生活相談員", S22:S60)=0,"",SUMIF($F$22:$F$60,"生活相談員",S22:S60))</f>
        <v/>
      </c>
      <c r="T62" s="954" t="str">
        <f t="shared" ref="T62:AW62" si="1">IF(SUMIF($F$22:$F$60, "生活相談員", T22:T60)=0,"",SUMIF($F$22:$F$60,"生活相談員",T22:T60))</f>
        <v/>
      </c>
      <c r="U62" s="954" t="str">
        <f t="shared" si="1"/>
        <v/>
      </c>
      <c r="V62" s="954" t="str">
        <f t="shared" si="1"/>
        <v/>
      </c>
      <c r="W62" s="954" t="str">
        <f t="shared" si="1"/>
        <v/>
      </c>
      <c r="X62" s="954" t="str">
        <f t="shared" si="1"/>
        <v/>
      </c>
      <c r="Y62" s="955" t="str">
        <f t="shared" si="1"/>
        <v/>
      </c>
      <c r="Z62" s="953" t="str">
        <f t="shared" si="1"/>
        <v/>
      </c>
      <c r="AA62" s="954" t="str">
        <f t="shared" si="1"/>
        <v/>
      </c>
      <c r="AB62" s="954" t="str">
        <f t="shared" si="1"/>
        <v/>
      </c>
      <c r="AC62" s="954" t="str">
        <f t="shared" si="1"/>
        <v/>
      </c>
      <c r="AD62" s="954" t="str">
        <f t="shared" si="1"/>
        <v/>
      </c>
      <c r="AE62" s="954" t="str">
        <f t="shared" si="1"/>
        <v/>
      </c>
      <c r="AF62" s="955" t="str">
        <f t="shared" si="1"/>
        <v/>
      </c>
      <c r="AG62" s="953" t="str">
        <f t="shared" si="1"/>
        <v/>
      </c>
      <c r="AH62" s="954" t="str">
        <f t="shared" si="1"/>
        <v/>
      </c>
      <c r="AI62" s="954" t="str">
        <f t="shared" si="1"/>
        <v/>
      </c>
      <c r="AJ62" s="954" t="str">
        <f t="shared" si="1"/>
        <v/>
      </c>
      <c r="AK62" s="954" t="str">
        <f t="shared" si="1"/>
        <v/>
      </c>
      <c r="AL62" s="954" t="str">
        <f t="shared" si="1"/>
        <v/>
      </c>
      <c r="AM62" s="955" t="str">
        <f t="shared" si="1"/>
        <v/>
      </c>
      <c r="AN62" s="953" t="str">
        <f t="shared" si="1"/>
        <v/>
      </c>
      <c r="AO62" s="954" t="str">
        <f t="shared" si="1"/>
        <v/>
      </c>
      <c r="AP62" s="954" t="str">
        <f t="shared" si="1"/>
        <v/>
      </c>
      <c r="AQ62" s="954" t="str">
        <f t="shared" si="1"/>
        <v/>
      </c>
      <c r="AR62" s="954" t="str">
        <f t="shared" si="1"/>
        <v/>
      </c>
      <c r="AS62" s="954" t="str">
        <f t="shared" si="1"/>
        <v/>
      </c>
      <c r="AT62" s="955" t="str">
        <f t="shared" si="1"/>
        <v/>
      </c>
      <c r="AU62" s="953" t="str">
        <f t="shared" si="1"/>
        <v/>
      </c>
      <c r="AV62" s="954" t="str">
        <f t="shared" si="1"/>
        <v/>
      </c>
      <c r="AW62" s="955" t="str">
        <f t="shared" si="1"/>
        <v/>
      </c>
      <c r="AX62" s="3209" t="str">
        <f>IF(SUMIF($F$22:$F$60, "生活相談員", AX22:AY60)=0,"",SUMIF($F$22:$F$60,"生活相談員",AX22:AY60))</f>
        <v/>
      </c>
      <c r="AY62" s="3210"/>
      <c r="AZ62" s="3211" t="str">
        <f>IF(AX62="","",IF($BB$3="４週",AX62/4,IF($BB$3="暦月",AX62/('様式1-13'!$BB$8/7),"")))</f>
        <v/>
      </c>
      <c r="BA62" s="3212"/>
      <c r="BB62" s="2282"/>
      <c r="BC62" s="2283"/>
      <c r="BD62" s="2283"/>
      <c r="BE62" s="2283"/>
      <c r="BF62" s="2284"/>
    </row>
    <row r="63" spans="2:58" ht="20.25" customHeight="1" x14ac:dyDescent="0.15">
      <c r="B63" s="570"/>
      <c r="C63" s="571"/>
      <c r="D63" s="571"/>
      <c r="E63" s="571"/>
      <c r="F63" s="571"/>
      <c r="G63" s="2302" t="s">
        <v>1055</v>
      </c>
      <c r="H63" s="2302"/>
      <c r="I63" s="2302"/>
      <c r="J63" s="2302"/>
      <c r="K63" s="2302"/>
      <c r="L63" s="2302"/>
      <c r="M63" s="2302"/>
      <c r="N63" s="2302"/>
      <c r="O63" s="2302"/>
      <c r="P63" s="2302"/>
      <c r="Q63" s="2302"/>
      <c r="R63" s="2303"/>
      <c r="S63" s="572" t="str">
        <f t="shared" ref="S63:AW63" si="2">IF(SUMIF($F$22:$F$60, "介護職員", S22:S60)=0,"",SUMIF($F$22:$F$60, "介護職員", S22:S60))</f>
        <v/>
      </c>
      <c r="T63" s="573" t="str">
        <f t="shared" si="2"/>
        <v/>
      </c>
      <c r="U63" s="573" t="str">
        <f t="shared" si="2"/>
        <v/>
      </c>
      <c r="V63" s="573" t="str">
        <f t="shared" si="2"/>
        <v/>
      </c>
      <c r="W63" s="573" t="str">
        <f t="shared" si="2"/>
        <v/>
      </c>
      <c r="X63" s="573" t="str">
        <f t="shared" si="2"/>
        <v/>
      </c>
      <c r="Y63" s="574" t="str">
        <f t="shared" si="2"/>
        <v/>
      </c>
      <c r="Z63" s="572" t="str">
        <f t="shared" si="2"/>
        <v/>
      </c>
      <c r="AA63" s="573" t="str">
        <f t="shared" si="2"/>
        <v/>
      </c>
      <c r="AB63" s="573" t="str">
        <f t="shared" si="2"/>
        <v/>
      </c>
      <c r="AC63" s="573" t="str">
        <f t="shared" si="2"/>
        <v/>
      </c>
      <c r="AD63" s="573" t="str">
        <f t="shared" si="2"/>
        <v/>
      </c>
      <c r="AE63" s="573" t="str">
        <f t="shared" si="2"/>
        <v/>
      </c>
      <c r="AF63" s="574" t="str">
        <f t="shared" si="2"/>
        <v/>
      </c>
      <c r="AG63" s="572" t="str">
        <f t="shared" si="2"/>
        <v/>
      </c>
      <c r="AH63" s="573" t="str">
        <f t="shared" si="2"/>
        <v/>
      </c>
      <c r="AI63" s="573" t="str">
        <f t="shared" si="2"/>
        <v/>
      </c>
      <c r="AJ63" s="573" t="str">
        <f t="shared" si="2"/>
        <v/>
      </c>
      <c r="AK63" s="573" t="str">
        <f t="shared" si="2"/>
        <v/>
      </c>
      <c r="AL63" s="573" t="str">
        <f t="shared" si="2"/>
        <v/>
      </c>
      <c r="AM63" s="574" t="str">
        <f t="shared" si="2"/>
        <v/>
      </c>
      <c r="AN63" s="572" t="str">
        <f t="shared" si="2"/>
        <v/>
      </c>
      <c r="AO63" s="573" t="str">
        <f t="shared" si="2"/>
        <v/>
      </c>
      <c r="AP63" s="573" t="str">
        <f t="shared" si="2"/>
        <v/>
      </c>
      <c r="AQ63" s="573" t="str">
        <f t="shared" si="2"/>
        <v/>
      </c>
      <c r="AR63" s="573" t="str">
        <f t="shared" si="2"/>
        <v/>
      </c>
      <c r="AS63" s="573" t="str">
        <f t="shared" si="2"/>
        <v/>
      </c>
      <c r="AT63" s="574" t="str">
        <f t="shared" si="2"/>
        <v/>
      </c>
      <c r="AU63" s="572" t="str">
        <f t="shared" si="2"/>
        <v/>
      </c>
      <c r="AV63" s="573" t="str">
        <f t="shared" si="2"/>
        <v/>
      </c>
      <c r="AW63" s="574" t="str">
        <f t="shared" si="2"/>
        <v/>
      </c>
      <c r="AX63" s="3213" t="str">
        <f>IF(SUMIF($F$22:$F$60, "介護職員", AX22:AX60)=0,"",SUMIF($F$22:$F$60, "介護職員", AX22:AX60))</f>
        <v/>
      </c>
      <c r="AY63" s="3214"/>
      <c r="AZ63" s="3215" t="str">
        <f>IF(AX63="","",IF($BB$3="４週",AX63/4,IF($BB$3="暦月",AX63/('様式1-13'!$BB$8/7),"")))</f>
        <v/>
      </c>
      <c r="BA63" s="3216"/>
      <c r="BB63" s="2285"/>
      <c r="BC63" s="2286"/>
      <c r="BD63" s="2286"/>
      <c r="BE63" s="2286"/>
      <c r="BF63" s="2287"/>
    </row>
    <row r="64" spans="2:58" ht="20.25" customHeight="1" x14ac:dyDescent="0.15">
      <c r="B64" s="570"/>
      <c r="C64" s="571"/>
      <c r="D64" s="571"/>
      <c r="E64" s="571"/>
      <c r="F64" s="571"/>
      <c r="G64" s="2302" t="s">
        <v>1056</v>
      </c>
      <c r="H64" s="2302"/>
      <c r="I64" s="2302"/>
      <c r="J64" s="2302"/>
      <c r="K64" s="2302"/>
      <c r="L64" s="2302"/>
      <c r="M64" s="2302"/>
      <c r="N64" s="2302"/>
      <c r="O64" s="2302"/>
      <c r="P64" s="2302"/>
      <c r="Q64" s="2302"/>
      <c r="R64" s="2303"/>
      <c r="S64" s="575"/>
      <c r="T64" s="576"/>
      <c r="U64" s="576"/>
      <c r="V64" s="576"/>
      <c r="W64" s="576"/>
      <c r="X64" s="576"/>
      <c r="Y64" s="577"/>
      <c r="Z64" s="575"/>
      <c r="AA64" s="576"/>
      <c r="AB64" s="576"/>
      <c r="AC64" s="576"/>
      <c r="AD64" s="576"/>
      <c r="AE64" s="576"/>
      <c r="AF64" s="577"/>
      <c r="AG64" s="575"/>
      <c r="AH64" s="576"/>
      <c r="AI64" s="576"/>
      <c r="AJ64" s="576"/>
      <c r="AK64" s="576"/>
      <c r="AL64" s="576"/>
      <c r="AM64" s="577"/>
      <c r="AN64" s="575"/>
      <c r="AO64" s="576"/>
      <c r="AP64" s="576"/>
      <c r="AQ64" s="576"/>
      <c r="AR64" s="576"/>
      <c r="AS64" s="576"/>
      <c r="AT64" s="577"/>
      <c r="AU64" s="575"/>
      <c r="AV64" s="576"/>
      <c r="AW64" s="577"/>
      <c r="AX64" s="2304"/>
      <c r="AY64" s="2305"/>
      <c r="AZ64" s="2305"/>
      <c r="BA64" s="2306"/>
      <c r="BB64" s="2285"/>
      <c r="BC64" s="2286"/>
      <c r="BD64" s="2286"/>
      <c r="BE64" s="2286"/>
      <c r="BF64" s="2287"/>
    </row>
    <row r="65" spans="1:73" ht="20.25" customHeight="1" x14ac:dyDescent="0.15">
      <c r="B65" s="570"/>
      <c r="C65" s="571"/>
      <c r="D65" s="571"/>
      <c r="E65" s="571"/>
      <c r="F65" s="571"/>
      <c r="G65" s="2302" t="s">
        <v>1057</v>
      </c>
      <c r="H65" s="2302"/>
      <c r="I65" s="2302"/>
      <c r="J65" s="2302"/>
      <c r="K65" s="2302"/>
      <c r="L65" s="2302"/>
      <c r="M65" s="2302"/>
      <c r="N65" s="2302"/>
      <c r="O65" s="2302"/>
      <c r="P65" s="2302"/>
      <c r="Q65" s="2302"/>
      <c r="R65" s="2303"/>
      <c r="S65" s="575"/>
      <c r="T65" s="576"/>
      <c r="U65" s="576"/>
      <c r="V65" s="576"/>
      <c r="W65" s="576"/>
      <c r="X65" s="576"/>
      <c r="Y65" s="577"/>
      <c r="Z65" s="575"/>
      <c r="AA65" s="576"/>
      <c r="AB65" s="576"/>
      <c r="AC65" s="576"/>
      <c r="AD65" s="576"/>
      <c r="AE65" s="576"/>
      <c r="AF65" s="577"/>
      <c r="AG65" s="575"/>
      <c r="AH65" s="576"/>
      <c r="AI65" s="576"/>
      <c r="AJ65" s="576"/>
      <c r="AK65" s="576"/>
      <c r="AL65" s="576"/>
      <c r="AM65" s="577"/>
      <c r="AN65" s="575"/>
      <c r="AO65" s="576"/>
      <c r="AP65" s="576"/>
      <c r="AQ65" s="576"/>
      <c r="AR65" s="576"/>
      <c r="AS65" s="576"/>
      <c r="AT65" s="577"/>
      <c r="AU65" s="575"/>
      <c r="AV65" s="576"/>
      <c r="AW65" s="577"/>
      <c r="AX65" s="2307"/>
      <c r="AY65" s="2308"/>
      <c r="AZ65" s="2308"/>
      <c r="BA65" s="2309"/>
      <c r="BB65" s="2285"/>
      <c r="BC65" s="2286"/>
      <c r="BD65" s="2286"/>
      <c r="BE65" s="2286"/>
      <c r="BF65" s="2287"/>
    </row>
    <row r="66" spans="1:73" ht="20.25" customHeight="1" thickBot="1" x14ac:dyDescent="0.2">
      <c r="B66" s="578"/>
      <c r="C66" s="579"/>
      <c r="D66" s="579"/>
      <c r="E66" s="579"/>
      <c r="F66" s="579"/>
      <c r="G66" s="2313" t="s">
        <v>1058</v>
      </c>
      <c r="H66" s="2313"/>
      <c r="I66" s="2313"/>
      <c r="J66" s="2313"/>
      <c r="K66" s="2313"/>
      <c r="L66" s="2313"/>
      <c r="M66" s="2313"/>
      <c r="N66" s="2313"/>
      <c r="O66" s="2313"/>
      <c r="P66" s="2313"/>
      <c r="Q66" s="2313"/>
      <c r="R66" s="2314"/>
      <c r="S66" s="580" t="str">
        <f>IF(S65&lt;&gt;"",IF(S64&gt;15,((S64-15)/5+1)*S65,S65),"")</f>
        <v/>
      </c>
      <c r="T66" s="581" t="str">
        <f t="shared" ref="T66:AW66" si="3">IF(T65&lt;&gt;"",IF(T64&gt;15,((T64-15)/5+1)*T65,T65),"")</f>
        <v/>
      </c>
      <c r="U66" s="581" t="str">
        <f t="shared" si="3"/>
        <v/>
      </c>
      <c r="V66" s="581" t="str">
        <f t="shared" si="3"/>
        <v/>
      </c>
      <c r="W66" s="581" t="str">
        <f t="shared" si="3"/>
        <v/>
      </c>
      <c r="X66" s="581" t="str">
        <f t="shared" si="3"/>
        <v/>
      </c>
      <c r="Y66" s="582" t="str">
        <f t="shared" si="3"/>
        <v/>
      </c>
      <c r="Z66" s="580" t="str">
        <f t="shared" si="3"/>
        <v/>
      </c>
      <c r="AA66" s="581" t="str">
        <f t="shared" si="3"/>
        <v/>
      </c>
      <c r="AB66" s="581" t="str">
        <f t="shared" si="3"/>
        <v/>
      </c>
      <c r="AC66" s="581" t="str">
        <f t="shared" si="3"/>
        <v/>
      </c>
      <c r="AD66" s="581" t="str">
        <f t="shared" si="3"/>
        <v/>
      </c>
      <c r="AE66" s="581" t="str">
        <f t="shared" si="3"/>
        <v/>
      </c>
      <c r="AF66" s="582" t="str">
        <f t="shared" si="3"/>
        <v/>
      </c>
      <c r="AG66" s="580" t="str">
        <f t="shared" si="3"/>
        <v/>
      </c>
      <c r="AH66" s="581" t="str">
        <f t="shared" si="3"/>
        <v/>
      </c>
      <c r="AI66" s="581" t="str">
        <f t="shared" si="3"/>
        <v/>
      </c>
      <c r="AJ66" s="581" t="str">
        <f t="shared" si="3"/>
        <v/>
      </c>
      <c r="AK66" s="581" t="str">
        <f t="shared" si="3"/>
        <v/>
      </c>
      <c r="AL66" s="581" t="str">
        <f t="shared" si="3"/>
        <v/>
      </c>
      <c r="AM66" s="582" t="str">
        <f t="shared" si="3"/>
        <v/>
      </c>
      <c r="AN66" s="580" t="str">
        <f t="shared" si="3"/>
        <v/>
      </c>
      <c r="AO66" s="581" t="str">
        <f t="shared" si="3"/>
        <v/>
      </c>
      <c r="AP66" s="581" t="str">
        <f t="shared" si="3"/>
        <v/>
      </c>
      <c r="AQ66" s="581" t="str">
        <f t="shared" si="3"/>
        <v/>
      </c>
      <c r="AR66" s="581" t="str">
        <f t="shared" si="3"/>
        <v/>
      </c>
      <c r="AS66" s="581" t="str">
        <f t="shared" si="3"/>
        <v/>
      </c>
      <c r="AT66" s="582" t="str">
        <f t="shared" si="3"/>
        <v/>
      </c>
      <c r="AU66" s="572" t="str">
        <f t="shared" si="3"/>
        <v/>
      </c>
      <c r="AV66" s="573" t="str">
        <f t="shared" si="3"/>
        <v/>
      </c>
      <c r="AW66" s="574" t="str">
        <f t="shared" si="3"/>
        <v/>
      </c>
      <c r="AX66" s="2307"/>
      <c r="AY66" s="2308"/>
      <c r="AZ66" s="2308"/>
      <c r="BA66" s="2309"/>
      <c r="BB66" s="2285"/>
      <c r="BC66" s="2286"/>
      <c r="BD66" s="2286"/>
      <c r="BE66" s="2286"/>
      <c r="BF66" s="2287"/>
    </row>
    <row r="67" spans="1:73" ht="18.75" customHeight="1" x14ac:dyDescent="0.15">
      <c r="B67" s="2222" t="s">
        <v>1059</v>
      </c>
      <c r="C67" s="2223"/>
      <c r="D67" s="2223"/>
      <c r="E67" s="2223"/>
      <c r="F67" s="2223"/>
      <c r="G67" s="2223"/>
      <c r="H67" s="2223"/>
      <c r="I67" s="2223"/>
      <c r="J67" s="2223"/>
      <c r="K67" s="2224"/>
      <c r="L67" s="2315" t="s">
        <v>501</v>
      </c>
      <c r="M67" s="2315"/>
      <c r="N67" s="2315"/>
      <c r="O67" s="2315"/>
      <c r="P67" s="2315"/>
      <c r="Q67" s="2315"/>
      <c r="R67" s="2316"/>
      <c r="S67" s="583" t="str">
        <f>IF($L67="","",IF(COUNTIFS($F$22:$F$60,$L67,S$22:S$60,"&gt;0")=0,"",COUNTIFS($F$22:$F$60,$L67,S$22:S$60,"&gt;0")))</f>
        <v/>
      </c>
      <c r="T67" s="584" t="str">
        <f t="shared" ref="T67:AW71" si="4">IF($L67="","",IF(COUNTIFS($F$22:$F$60,$L67,T$22:T$60,"&gt;0")=0,"",COUNTIFS($F$22:$F$60,$L67,T$22:T$60,"&gt;0")))</f>
        <v/>
      </c>
      <c r="U67" s="584" t="str">
        <f t="shared" si="4"/>
        <v/>
      </c>
      <c r="V67" s="584" t="str">
        <f t="shared" si="4"/>
        <v/>
      </c>
      <c r="W67" s="584" t="str">
        <f t="shared" si="4"/>
        <v/>
      </c>
      <c r="X67" s="584" t="str">
        <f t="shared" si="4"/>
        <v/>
      </c>
      <c r="Y67" s="585" t="str">
        <f t="shared" si="4"/>
        <v/>
      </c>
      <c r="Z67" s="586" t="str">
        <f t="shared" si="4"/>
        <v/>
      </c>
      <c r="AA67" s="584" t="str">
        <f t="shared" si="4"/>
        <v/>
      </c>
      <c r="AB67" s="584" t="str">
        <f t="shared" si="4"/>
        <v/>
      </c>
      <c r="AC67" s="584" t="str">
        <f t="shared" si="4"/>
        <v/>
      </c>
      <c r="AD67" s="584" t="str">
        <f t="shared" si="4"/>
        <v/>
      </c>
      <c r="AE67" s="584" t="str">
        <f t="shared" si="4"/>
        <v/>
      </c>
      <c r="AF67" s="585" t="str">
        <f t="shared" si="4"/>
        <v/>
      </c>
      <c r="AG67" s="584" t="str">
        <f t="shared" si="4"/>
        <v/>
      </c>
      <c r="AH67" s="584" t="str">
        <f t="shared" si="4"/>
        <v/>
      </c>
      <c r="AI67" s="584" t="str">
        <f t="shared" si="4"/>
        <v/>
      </c>
      <c r="AJ67" s="584" t="str">
        <f t="shared" si="4"/>
        <v/>
      </c>
      <c r="AK67" s="584" t="str">
        <f t="shared" si="4"/>
        <v/>
      </c>
      <c r="AL67" s="584" t="str">
        <f t="shared" si="4"/>
        <v/>
      </c>
      <c r="AM67" s="585" t="str">
        <f t="shared" si="4"/>
        <v/>
      </c>
      <c r="AN67" s="584" t="str">
        <f t="shared" si="4"/>
        <v/>
      </c>
      <c r="AO67" s="584" t="str">
        <f t="shared" si="4"/>
        <v/>
      </c>
      <c r="AP67" s="584" t="str">
        <f t="shared" si="4"/>
        <v/>
      </c>
      <c r="AQ67" s="584" t="str">
        <f t="shared" si="4"/>
        <v/>
      </c>
      <c r="AR67" s="584" t="str">
        <f t="shared" si="4"/>
        <v/>
      </c>
      <c r="AS67" s="584" t="str">
        <f t="shared" si="4"/>
        <v/>
      </c>
      <c r="AT67" s="585" t="str">
        <f t="shared" si="4"/>
        <v/>
      </c>
      <c r="AU67" s="584" t="str">
        <f t="shared" si="4"/>
        <v/>
      </c>
      <c r="AV67" s="584" t="str">
        <f t="shared" si="4"/>
        <v/>
      </c>
      <c r="AW67" s="585" t="str">
        <f t="shared" si="4"/>
        <v/>
      </c>
      <c r="AX67" s="2307"/>
      <c r="AY67" s="2308"/>
      <c r="AZ67" s="2308"/>
      <c r="BA67" s="2309"/>
      <c r="BB67" s="2285"/>
      <c r="BC67" s="2286"/>
      <c r="BD67" s="2286"/>
      <c r="BE67" s="2286"/>
      <c r="BF67" s="2287"/>
    </row>
    <row r="68" spans="1:73" ht="18.75" customHeight="1" x14ac:dyDescent="0.15">
      <c r="B68" s="2222"/>
      <c r="C68" s="2223"/>
      <c r="D68" s="2223"/>
      <c r="E68" s="2223"/>
      <c r="F68" s="2223"/>
      <c r="G68" s="2223"/>
      <c r="H68" s="2223"/>
      <c r="I68" s="2223"/>
      <c r="J68" s="2223"/>
      <c r="K68" s="2224"/>
      <c r="L68" s="2317" t="s">
        <v>743</v>
      </c>
      <c r="M68" s="2317"/>
      <c r="N68" s="2317"/>
      <c r="O68" s="2317"/>
      <c r="P68" s="2317"/>
      <c r="Q68" s="2317"/>
      <c r="R68" s="2318"/>
      <c r="S68" s="587" t="str">
        <f t="shared" ref="S68:AH71" si="5">IF($L68="","",IF(COUNTIFS($F$22:$F$60,$L68,S$22:S$60,"&gt;0")=0,"",COUNTIFS($F$22:$F$60,$L68,S$22:S$60,"&gt;0")))</f>
        <v/>
      </c>
      <c r="T68" s="588" t="str">
        <f>IF($L68="","",IF(COUNTIFS($F$22:$F$60,$L68,T$22:T$60,"&gt;0")=0,"",COUNTIFS($F$22:$F$60,$L68,T$22:T$60,"&gt;0")))</f>
        <v/>
      </c>
      <c r="U68" s="588" t="str">
        <f t="shared" si="5"/>
        <v/>
      </c>
      <c r="V68" s="588" t="str">
        <f t="shared" si="5"/>
        <v/>
      </c>
      <c r="W68" s="588" t="str">
        <f t="shared" si="5"/>
        <v/>
      </c>
      <c r="X68" s="588" t="str">
        <f t="shared" si="5"/>
        <v/>
      </c>
      <c r="Y68" s="589" t="str">
        <f t="shared" si="5"/>
        <v/>
      </c>
      <c r="Z68" s="590" t="str">
        <f t="shared" si="5"/>
        <v/>
      </c>
      <c r="AA68" s="588" t="str">
        <f t="shared" si="5"/>
        <v/>
      </c>
      <c r="AB68" s="588" t="str">
        <f t="shared" si="5"/>
        <v/>
      </c>
      <c r="AC68" s="588" t="str">
        <f t="shared" si="5"/>
        <v/>
      </c>
      <c r="AD68" s="588" t="str">
        <f t="shared" si="5"/>
        <v/>
      </c>
      <c r="AE68" s="588" t="str">
        <f t="shared" si="5"/>
        <v/>
      </c>
      <c r="AF68" s="589" t="str">
        <f t="shared" si="5"/>
        <v/>
      </c>
      <c r="AG68" s="588" t="str">
        <f t="shared" si="5"/>
        <v/>
      </c>
      <c r="AH68" s="588" t="str">
        <f t="shared" si="5"/>
        <v/>
      </c>
      <c r="AI68" s="588" t="str">
        <f t="shared" si="4"/>
        <v/>
      </c>
      <c r="AJ68" s="588" t="str">
        <f t="shared" si="4"/>
        <v/>
      </c>
      <c r="AK68" s="588" t="str">
        <f t="shared" si="4"/>
        <v/>
      </c>
      <c r="AL68" s="588" t="str">
        <f t="shared" si="4"/>
        <v/>
      </c>
      <c r="AM68" s="589" t="str">
        <f t="shared" si="4"/>
        <v/>
      </c>
      <c r="AN68" s="588" t="str">
        <f t="shared" si="4"/>
        <v/>
      </c>
      <c r="AO68" s="588" t="str">
        <f t="shared" si="4"/>
        <v/>
      </c>
      <c r="AP68" s="588" t="str">
        <f t="shared" si="4"/>
        <v/>
      </c>
      <c r="AQ68" s="588" t="str">
        <f t="shared" si="4"/>
        <v/>
      </c>
      <c r="AR68" s="588" t="str">
        <f t="shared" si="4"/>
        <v/>
      </c>
      <c r="AS68" s="588" t="str">
        <f t="shared" si="4"/>
        <v/>
      </c>
      <c r="AT68" s="589" t="str">
        <f t="shared" si="4"/>
        <v/>
      </c>
      <c r="AU68" s="588" t="str">
        <f t="shared" si="4"/>
        <v/>
      </c>
      <c r="AV68" s="588" t="str">
        <f t="shared" si="4"/>
        <v/>
      </c>
      <c r="AW68" s="589" t="str">
        <f t="shared" si="4"/>
        <v/>
      </c>
      <c r="AX68" s="2307"/>
      <c r="AY68" s="2308"/>
      <c r="AZ68" s="2308"/>
      <c r="BA68" s="2309"/>
      <c r="BB68" s="2285"/>
      <c r="BC68" s="2286"/>
      <c r="BD68" s="2286"/>
      <c r="BE68" s="2286"/>
      <c r="BF68" s="2287"/>
    </row>
    <row r="69" spans="1:73" ht="18.75" customHeight="1" x14ac:dyDescent="0.15">
      <c r="B69" s="2222"/>
      <c r="C69" s="2223"/>
      <c r="D69" s="2223"/>
      <c r="E69" s="2223"/>
      <c r="F69" s="2223"/>
      <c r="G69" s="2223"/>
      <c r="H69" s="2223"/>
      <c r="I69" s="2223"/>
      <c r="J69" s="2223"/>
      <c r="K69" s="2224"/>
      <c r="L69" s="2317" t="s">
        <v>744</v>
      </c>
      <c r="M69" s="2317"/>
      <c r="N69" s="2317"/>
      <c r="O69" s="2317"/>
      <c r="P69" s="2317"/>
      <c r="Q69" s="2317"/>
      <c r="R69" s="2318"/>
      <c r="S69" s="587" t="str">
        <f t="shared" si="5"/>
        <v/>
      </c>
      <c r="T69" s="588" t="str">
        <f t="shared" si="4"/>
        <v/>
      </c>
      <c r="U69" s="588" t="str">
        <f t="shared" si="4"/>
        <v/>
      </c>
      <c r="V69" s="588" t="str">
        <f t="shared" si="4"/>
        <v/>
      </c>
      <c r="W69" s="588" t="str">
        <f t="shared" si="4"/>
        <v/>
      </c>
      <c r="X69" s="588" t="str">
        <f>IF($L69="","",IF(COUNTIFS($F$22:$F$60,$L69,X$22:X$60,"&gt;0")=0,"",COUNTIFS($F$22:$F$60,$L69,X$22:X$60,"&gt;0")))</f>
        <v/>
      </c>
      <c r="Y69" s="589" t="str">
        <f t="shared" si="4"/>
        <v/>
      </c>
      <c r="Z69" s="590" t="str">
        <f t="shared" si="4"/>
        <v/>
      </c>
      <c r="AA69" s="588" t="str">
        <f t="shared" si="4"/>
        <v/>
      </c>
      <c r="AB69" s="588" t="str">
        <f t="shared" si="4"/>
        <v/>
      </c>
      <c r="AC69" s="588" t="str">
        <f t="shared" si="4"/>
        <v/>
      </c>
      <c r="AD69" s="588" t="str">
        <f t="shared" si="4"/>
        <v/>
      </c>
      <c r="AE69" s="588" t="str">
        <f t="shared" si="4"/>
        <v/>
      </c>
      <c r="AF69" s="589" t="str">
        <f t="shared" si="4"/>
        <v/>
      </c>
      <c r="AG69" s="588" t="str">
        <f t="shared" si="4"/>
        <v/>
      </c>
      <c r="AH69" s="588" t="str">
        <f t="shared" si="4"/>
        <v/>
      </c>
      <c r="AI69" s="588" t="str">
        <f t="shared" si="4"/>
        <v/>
      </c>
      <c r="AJ69" s="588" t="str">
        <f t="shared" si="4"/>
        <v/>
      </c>
      <c r="AK69" s="588" t="str">
        <f t="shared" si="4"/>
        <v/>
      </c>
      <c r="AL69" s="588" t="str">
        <f t="shared" si="4"/>
        <v/>
      </c>
      <c r="AM69" s="589" t="str">
        <f t="shared" si="4"/>
        <v/>
      </c>
      <c r="AN69" s="588" t="str">
        <f t="shared" si="4"/>
        <v/>
      </c>
      <c r="AO69" s="588" t="str">
        <f t="shared" si="4"/>
        <v/>
      </c>
      <c r="AP69" s="588" t="str">
        <f t="shared" si="4"/>
        <v/>
      </c>
      <c r="AQ69" s="588" t="str">
        <f t="shared" si="4"/>
        <v/>
      </c>
      <c r="AR69" s="588" t="str">
        <f t="shared" si="4"/>
        <v/>
      </c>
      <c r="AS69" s="588" t="str">
        <f t="shared" si="4"/>
        <v/>
      </c>
      <c r="AT69" s="589" t="str">
        <f t="shared" si="4"/>
        <v/>
      </c>
      <c r="AU69" s="588" t="str">
        <f t="shared" si="4"/>
        <v/>
      </c>
      <c r="AV69" s="588" t="str">
        <f t="shared" si="4"/>
        <v/>
      </c>
      <c r="AW69" s="589" t="str">
        <f t="shared" si="4"/>
        <v/>
      </c>
      <c r="AX69" s="2307"/>
      <c r="AY69" s="2308"/>
      <c r="AZ69" s="2308"/>
      <c r="BA69" s="2309"/>
      <c r="BB69" s="2285"/>
      <c r="BC69" s="2286"/>
      <c r="BD69" s="2286"/>
      <c r="BE69" s="2286"/>
      <c r="BF69" s="2287"/>
    </row>
    <row r="70" spans="1:73" ht="18.75" customHeight="1" x14ac:dyDescent="0.15">
      <c r="B70" s="2222"/>
      <c r="C70" s="2223"/>
      <c r="D70" s="2223"/>
      <c r="E70" s="2223"/>
      <c r="F70" s="2223"/>
      <c r="G70" s="2223"/>
      <c r="H70" s="2223"/>
      <c r="I70" s="2223"/>
      <c r="J70" s="2223"/>
      <c r="K70" s="2224"/>
      <c r="L70" s="2317" t="s">
        <v>498</v>
      </c>
      <c r="M70" s="2317"/>
      <c r="N70" s="2317"/>
      <c r="O70" s="2317"/>
      <c r="P70" s="2317"/>
      <c r="Q70" s="2317"/>
      <c r="R70" s="2318"/>
      <c r="S70" s="587" t="str">
        <f t="shared" si="5"/>
        <v/>
      </c>
      <c r="T70" s="588" t="str">
        <f t="shared" si="4"/>
        <v/>
      </c>
      <c r="U70" s="588" t="str">
        <f t="shared" si="4"/>
        <v/>
      </c>
      <c r="V70" s="588" t="str">
        <f t="shared" si="4"/>
        <v/>
      </c>
      <c r="W70" s="588" t="str">
        <f t="shared" si="4"/>
        <v/>
      </c>
      <c r="X70" s="588" t="str">
        <f t="shared" si="4"/>
        <v/>
      </c>
      <c r="Y70" s="589" t="str">
        <f t="shared" si="4"/>
        <v/>
      </c>
      <c r="Z70" s="590" t="str">
        <f t="shared" si="4"/>
        <v/>
      </c>
      <c r="AA70" s="588" t="str">
        <f t="shared" si="4"/>
        <v/>
      </c>
      <c r="AB70" s="588" t="str">
        <f t="shared" si="4"/>
        <v/>
      </c>
      <c r="AC70" s="588" t="str">
        <f t="shared" si="4"/>
        <v/>
      </c>
      <c r="AD70" s="588" t="str">
        <f t="shared" si="4"/>
        <v/>
      </c>
      <c r="AE70" s="588" t="str">
        <f t="shared" si="4"/>
        <v/>
      </c>
      <c r="AF70" s="589" t="str">
        <f t="shared" si="4"/>
        <v/>
      </c>
      <c r="AG70" s="588" t="str">
        <f t="shared" si="4"/>
        <v/>
      </c>
      <c r="AH70" s="588" t="str">
        <f t="shared" si="4"/>
        <v/>
      </c>
      <c r="AI70" s="588" t="str">
        <f t="shared" si="4"/>
        <v/>
      </c>
      <c r="AJ70" s="588" t="str">
        <f t="shared" si="4"/>
        <v/>
      </c>
      <c r="AK70" s="588" t="str">
        <f t="shared" si="4"/>
        <v/>
      </c>
      <c r="AL70" s="588" t="str">
        <f t="shared" si="4"/>
        <v/>
      </c>
      <c r="AM70" s="589" t="str">
        <f t="shared" si="4"/>
        <v/>
      </c>
      <c r="AN70" s="588" t="str">
        <f t="shared" si="4"/>
        <v/>
      </c>
      <c r="AO70" s="588" t="str">
        <f t="shared" si="4"/>
        <v/>
      </c>
      <c r="AP70" s="588" t="str">
        <f t="shared" si="4"/>
        <v/>
      </c>
      <c r="AQ70" s="588" t="str">
        <f t="shared" si="4"/>
        <v/>
      </c>
      <c r="AR70" s="588" t="str">
        <f t="shared" si="4"/>
        <v/>
      </c>
      <c r="AS70" s="588" t="str">
        <f t="shared" si="4"/>
        <v/>
      </c>
      <c r="AT70" s="589" t="str">
        <f t="shared" si="4"/>
        <v/>
      </c>
      <c r="AU70" s="588" t="str">
        <f t="shared" si="4"/>
        <v/>
      </c>
      <c r="AV70" s="588" t="str">
        <f t="shared" si="4"/>
        <v/>
      </c>
      <c r="AW70" s="589" t="str">
        <f t="shared" si="4"/>
        <v/>
      </c>
      <c r="AX70" s="2307"/>
      <c r="AY70" s="2308"/>
      <c r="AZ70" s="2308"/>
      <c r="BA70" s="2309"/>
      <c r="BB70" s="2285"/>
      <c r="BC70" s="2286"/>
      <c r="BD70" s="2286"/>
      <c r="BE70" s="2286"/>
      <c r="BF70" s="2287"/>
    </row>
    <row r="71" spans="1:73" ht="18.75" customHeight="1" thickBot="1" x14ac:dyDescent="0.2">
      <c r="B71" s="2225"/>
      <c r="C71" s="2226"/>
      <c r="D71" s="2226"/>
      <c r="E71" s="2226"/>
      <c r="F71" s="2226"/>
      <c r="G71" s="2226"/>
      <c r="H71" s="2226"/>
      <c r="I71" s="2226"/>
      <c r="J71" s="2226"/>
      <c r="K71" s="2227"/>
      <c r="L71" s="2319"/>
      <c r="M71" s="2319"/>
      <c r="N71" s="2319"/>
      <c r="O71" s="2319"/>
      <c r="P71" s="2319"/>
      <c r="Q71" s="2319"/>
      <c r="R71" s="2320"/>
      <c r="S71" s="591" t="str">
        <f t="shared" si="5"/>
        <v/>
      </c>
      <c r="T71" s="592" t="str">
        <f t="shared" si="4"/>
        <v/>
      </c>
      <c r="U71" s="592" t="str">
        <f t="shared" si="4"/>
        <v/>
      </c>
      <c r="V71" s="592" t="str">
        <f t="shared" si="4"/>
        <v/>
      </c>
      <c r="W71" s="592" t="str">
        <f t="shared" si="4"/>
        <v/>
      </c>
      <c r="X71" s="592" t="str">
        <f t="shared" si="4"/>
        <v/>
      </c>
      <c r="Y71" s="593" t="str">
        <f t="shared" si="4"/>
        <v/>
      </c>
      <c r="Z71" s="594" t="str">
        <f t="shared" si="4"/>
        <v/>
      </c>
      <c r="AA71" s="592" t="str">
        <f t="shared" si="4"/>
        <v/>
      </c>
      <c r="AB71" s="592" t="str">
        <f t="shared" si="4"/>
        <v/>
      </c>
      <c r="AC71" s="592" t="str">
        <f t="shared" si="4"/>
        <v/>
      </c>
      <c r="AD71" s="592" t="str">
        <f t="shared" si="4"/>
        <v/>
      </c>
      <c r="AE71" s="592" t="str">
        <f t="shared" si="4"/>
        <v/>
      </c>
      <c r="AF71" s="593" t="str">
        <f t="shared" si="4"/>
        <v/>
      </c>
      <c r="AG71" s="592" t="str">
        <f t="shared" si="4"/>
        <v/>
      </c>
      <c r="AH71" s="592" t="str">
        <f t="shared" si="4"/>
        <v/>
      </c>
      <c r="AI71" s="592" t="str">
        <f t="shared" si="4"/>
        <v/>
      </c>
      <c r="AJ71" s="592" t="str">
        <f t="shared" si="4"/>
        <v/>
      </c>
      <c r="AK71" s="592" t="str">
        <f t="shared" si="4"/>
        <v/>
      </c>
      <c r="AL71" s="592" t="str">
        <f t="shared" si="4"/>
        <v/>
      </c>
      <c r="AM71" s="593" t="str">
        <f t="shared" si="4"/>
        <v/>
      </c>
      <c r="AN71" s="592" t="str">
        <f t="shared" si="4"/>
        <v/>
      </c>
      <c r="AO71" s="592" t="str">
        <f t="shared" si="4"/>
        <v/>
      </c>
      <c r="AP71" s="592" t="str">
        <f t="shared" si="4"/>
        <v/>
      </c>
      <c r="AQ71" s="592" t="str">
        <f t="shared" si="4"/>
        <v/>
      </c>
      <c r="AR71" s="592" t="str">
        <f t="shared" si="4"/>
        <v/>
      </c>
      <c r="AS71" s="592" t="str">
        <f t="shared" si="4"/>
        <v/>
      </c>
      <c r="AT71" s="593" t="str">
        <f t="shared" si="4"/>
        <v/>
      </c>
      <c r="AU71" s="592" t="str">
        <f t="shared" si="4"/>
        <v/>
      </c>
      <c r="AV71" s="592" t="str">
        <f t="shared" si="4"/>
        <v/>
      </c>
      <c r="AW71" s="593" t="str">
        <f t="shared" si="4"/>
        <v/>
      </c>
      <c r="AX71" s="2310"/>
      <c r="AY71" s="2311"/>
      <c r="AZ71" s="2311"/>
      <c r="BA71" s="2312"/>
      <c r="BB71" s="2288"/>
      <c r="BC71" s="2289"/>
      <c r="BD71" s="2289"/>
      <c r="BE71" s="2289"/>
      <c r="BF71" s="2290"/>
    </row>
    <row r="72" spans="1:73" ht="13.5" customHeight="1" x14ac:dyDescent="0.15">
      <c r="C72" s="595"/>
      <c r="D72" s="595"/>
      <c r="E72" s="595"/>
      <c r="F72" s="595"/>
      <c r="G72" s="596"/>
      <c r="H72" s="597"/>
      <c r="AF72" s="598"/>
    </row>
    <row r="73" spans="1:73" ht="11.45" customHeight="1" x14ac:dyDescent="0.15">
      <c r="A73" s="599"/>
      <c r="B73" s="599"/>
      <c r="C73" s="599"/>
      <c r="D73" s="599"/>
      <c r="E73" s="599"/>
      <c r="F73" s="599"/>
      <c r="G73" s="599"/>
      <c r="H73" s="600"/>
      <c r="I73" s="600"/>
      <c r="J73" s="600"/>
      <c r="K73" s="600"/>
      <c r="L73" s="600"/>
      <c r="M73" s="600"/>
      <c r="N73" s="600"/>
      <c r="O73" s="600"/>
      <c r="P73" s="600"/>
      <c r="Q73" s="600"/>
      <c r="R73" s="600"/>
      <c r="S73" s="600"/>
      <c r="T73" s="600"/>
      <c r="U73" s="600"/>
      <c r="V73" s="600"/>
      <c r="W73" s="600"/>
      <c r="X73" s="600"/>
      <c r="Y73" s="600"/>
      <c r="Z73" s="600"/>
      <c r="AA73" s="600"/>
      <c r="AB73" s="600"/>
      <c r="AC73" s="600"/>
      <c r="AD73" s="600"/>
      <c r="AE73" s="600"/>
      <c r="AF73" s="600"/>
      <c r="AG73" s="600"/>
      <c r="AH73" s="600"/>
      <c r="AI73" s="600"/>
      <c r="AJ73" s="600"/>
      <c r="AK73" s="600"/>
      <c r="AL73" s="600"/>
      <c r="AM73" s="600"/>
      <c r="AN73" s="600"/>
      <c r="AO73" s="600"/>
      <c r="AP73" s="600"/>
      <c r="AQ73" s="600"/>
      <c r="AR73" s="601"/>
      <c r="AS73" s="601"/>
      <c r="AT73" s="601"/>
      <c r="AU73" s="601"/>
      <c r="AV73" s="601"/>
      <c r="AW73" s="601"/>
      <c r="AX73" s="601"/>
      <c r="AY73" s="601"/>
      <c r="AZ73" s="601"/>
      <c r="BA73" s="601"/>
    </row>
    <row r="74" spans="1:73" ht="20.25" customHeight="1" x14ac:dyDescent="0.2">
      <c r="A74" s="602"/>
      <c r="B74" s="602"/>
      <c r="C74" s="599"/>
      <c r="D74" s="599"/>
      <c r="E74" s="599"/>
      <c r="F74" s="599"/>
      <c r="G74" s="602"/>
      <c r="H74" s="602"/>
      <c r="I74" s="602"/>
      <c r="J74" s="602"/>
      <c r="K74" s="602"/>
      <c r="L74" s="602"/>
      <c r="M74" s="602"/>
      <c r="N74" s="602"/>
      <c r="O74" s="602"/>
      <c r="P74" s="602"/>
      <c r="Q74" s="602"/>
      <c r="R74" s="602"/>
      <c r="S74" s="602"/>
      <c r="T74" s="602"/>
      <c r="U74" s="602"/>
      <c r="V74" s="602"/>
      <c r="W74" s="602"/>
      <c r="X74" s="602"/>
      <c r="Y74" s="602"/>
      <c r="Z74" s="602"/>
      <c r="AA74" s="602"/>
      <c r="AB74" s="602"/>
      <c r="AC74" s="602"/>
      <c r="AD74" s="602"/>
      <c r="AE74" s="602"/>
      <c r="AF74" s="602"/>
      <c r="AG74" s="602"/>
      <c r="AH74" s="602"/>
      <c r="AI74" s="602"/>
      <c r="AJ74" s="602"/>
      <c r="AK74" s="602"/>
      <c r="AL74" s="602"/>
      <c r="AM74" s="602"/>
      <c r="AN74" s="602"/>
      <c r="AO74" s="602"/>
      <c r="AP74" s="602"/>
      <c r="AQ74" s="602"/>
      <c r="AR74" s="603"/>
      <c r="AS74" s="603"/>
      <c r="AT74" s="603"/>
      <c r="AU74" s="603"/>
      <c r="AV74" s="603"/>
      <c r="BN74" s="604"/>
      <c r="BO74" s="605"/>
      <c r="BP74" s="604"/>
      <c r="BQ74" s="604"/>
      <c r="BR74" s="604"/>
      <c r="BS74" s="606"/>
      <c r="BT74" s="607"/>
      <c r="BU74" s="607"/>
    </row>
    <row r="75" spans="1:73" ht="20.25" customHeight="1" x14ac:dyDescent="0.15">
      <c r="A75" s="599"/>
      <c r="B75" s="599"/>
      <c r="C75" s="608"/>
      <c r="D75" s="608"/>
      <c r="E75" s="608"/>
      <c r="F75" s="608"/>
      <c r="G75" s="608"/>
      <c r="H75" s="609"/>
      <c r="I75" s="609"/>
      <c r="J75" s="599"/>
      <c r="K75" s="599"/>
      <c r="L75" s="599"/>
      <c r="M75" s="599"/>
      <c r="N75" s="599"/>
      <c r="O75" s="599"/>
      <c r="P75" s="599"/>
      <c r="Q75" s="599"/>
      <c r="R75" s="599"/>
      <c r="S75" s="599"/>
      <c r="T75" s="599"/>
      <c r="U75" s="599"/>
      <c r="V75" s="599"/>
      <c r="W75" s="599"/>
      <c r="X75" s="599"/>
      <c r="Y75" s="599"/>
      <c r="Z75" s="599"/>
      <c r="AA75" s="599"/>
      <c r="AB75" s="599"/>
      <c r="AC75" s="599"/>
      <c r="AD75" s="599"/>
      <c r="AE75" s="599"/>
      <c r="AF75" s="599"/>
      <c r="AG75" s="599"/>
      <c r="AH75" s="599"/>
      <c r="AI75" s="599"/>
      <c r="AJ75" s="599"/>
      <c r="AK75" s="599"/>
      <c r="AL75" s="599"/>
      <c r="AM75" s="599"/>
      <c r="AN75" s="599"/>
      <c r="AO75" s="599"/>
      <c r="AP75" s="599"/>
      <c r="AQ75" s="599"/>
    </row>
    <row r="76" spans="1:73" ht="20.25" customHeight="1" x14ac:dyDescent="0.15">
      <c r="A76" s="599"/>
      <c r="B76" s="599"/>
      <c r="C76" s="608"/>
      <c r="D76" s="608"/>
      <c r="E76" s="608"/>
      <c r="F76" s="608"/>
      <c r="G76" s="608"/>
      <c r="H76" s="609"/>
      <c r="I76" s="609"/>
      <c r="J76" s="599"/>
      <c r="K76" s="599"/>
      <c r="L76" s="599"/>
      <c r="M76" s="599"/>
      <c r="N76" s="599"/>
      <c r="O76" s="599"/>
      <c r="P76" s="599"/>
      <c r="Q76" s="599"/>
      <c r="R76" s="599"/>
      <c r="S76" s="599"/>
      <c r="T76" s="599"/>
      <c r="U76" s="599"/>
      <c r="V76" s="599"/>
      <c r="W76" s="599"/>
      <c r="X76" s="599"/>
      <c r="Y76" s="599"/>
      <c r="Z76" s="599"/>
      <c r="AA76" s="599"/>
      <c r="AB76" s="599"/>
      <c r="AC76" s="599"/>
      <c r="AD76" s="599"/>
      <c r="AE76" s="599"/>
      <c r="AF76" s="599"/>
      <c r="AG76" s="599"/>
      <c r="AH76" s="599"/>
      <c r="AI76" s="599"/>
      <c r="AJ76" s="599"/>
      <c r="AK76" s="599"/>
      <c r="AL76" s="599"/>
      <c r="AM76" s="599"/>
      <c r="AN76" s="599"/>
      <c r="AO76" s="599"/>
      <c r="AP76" s="599"/>
      <c r="AQ76" s="599"/>
    </row>
    <row r="77" spans="1:73" ht="20.25" customHeight="1" x14ac:dyDescent="0.15">
      <c r="A77" s="599"/>
      <c r="B77" s="599"/>
      <c r="C77" s="609"/>
      <c r="D77" s="609"/>
      <c r="E77" s="609"/>
      <c r="F77" s="609"/>
      <c r="G77" s="609"/>
      <c r="H77" s="599"/>
      <c r="I77" s="599"/>
      <c r="J77" s="599"/>
      <c r="K77" s="599"/>
      <c r="L77" s="599"/>
      <c r="M77" s="599"/>
      <c r="N77" s="599"/>
      <c r="O77" s="599"/>
      <c r="P77" s="599"/>
      <c r="Q77" s="599"/>
      <c r="R77" s="599"/>
      <c r="S77" s="599"/>
      <c r="T77" s="599"/>
      <c r="U77" s="599"/>
      <c r="V77" s="599"/>
      <c r="W77" s="599"/>
      <c r="X77" s="599"/>
      <c r="Y77" s="599"/>
      <c r="Z77" s="599"/>
      <c r="AA77" s="599"/>
      <c r="AB77" s="599"/>
      <c r="AC77" s="599"/>
      <c r="AD77" s="599"/>
      <c r="AE77" s="599"/>
      <c r="AF77" s="599"/>
      <c r="AG77" s="599"/>
      <c r="AH77" s="599"/>
      <c r="AI77" s="599"/>
      <c r="AJ77" s="599"/>
      <c r="AK77" s="599"/>
      <c r="AL77" s="599"/>
      <c r="AM77" s="599"/>
      <c r="AN77" s="599"/>
      <c r="AO77" s="599"/>
      <c r="AP77" s="599"/>
      <c r="AQ77" s="599"/>
    </row>
    <row r="78" spans="1:73" ht="20.25" customHeight="1" x14ac:dyDescent="0.15">
      <c r="A78" s="599"/>
      <c r="B78" s="599"/>
      <c r="C78" s="609"/>
      <c r="D78" s="609"/>
      <c r="E78" s="609"/>
      <c r="F78" s="609"/>
      <c r="G78" s="609"/>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599"/>
      <c r="AJ78" s="599"/>
      <c r="AK78" s="599"/>
      <c r="AL78" s="599"/>
      <c r="AM78" s="599"/>
      <c r="AN78" s="599"/>
      <c r="AO78" s="599"/>
      <c r="AP78" s="599"/>
      <c r="AQ78" s="599"/>
    </row>
    <row r="79" spans="1:73" ht="20.25" customHeight="1" x14ac:dyDescent="0.15">
      <c r="A79" s="599"/>
      <c r="B79" s="599"/>
      <c r="C79" s="609"/>
      <c r="D79" s="609"/>
      <c r="E79" s="609"/>
      <c r="F79" s="609"/>
      <c r="G79" s="609"/>
      <c r="H79" s="599"/>
      <c r="I79" s="599"/>
      <c r="J79" s="599"/>
      <c r="K79" s="599"/>
      <c r="L79" s="599"/>
      <c r="M79" s="599"/>
      <c r="N79" s="599"/>
      <c r="O79" s="599"/>
      <c r="P79" s="599"/>
      <c r="Q79" s="599"/>
      <c r="R79" s="599"/>
      <c r="S79" s="599"/>
      <c r="T79" s="599"/>
      <c r="U79" s="599"/>
      <c r="V79" s="599"/>
      <c r="W79" s="599"/>
      <c r="X79" s="599"/>
      <c r="Y79" s="599"/>
      <c r="Z79" s="599"/>
      <c r="AA79" s="599"/>
      <c r="AB79" s="599"/>
      <c r="AC79" s="599"/>
      <c r="AD79" s="599"/>
      <c r="AE79" s="599"/>
      <c r="AF79" s="599"/>
      <c r="AG79" s="599"/>
      <c r="AH79" s="599"/>
      <c r="AI79" s="599"/>
      <c r="AJ79" s="599"/>
      <c r="AK79" s="599"/>
      <c r="AL79" s="599"/>
      <c r="AM79" s="599"/>
      <c r="AN79" s="599"/>
      <c r="AO79" s="599"/>
      <c r="AP79" s="599"/>
      <c r="AQ79" s="599"/>
    </row>
    <row r="80" spans="1:73" ht="20.25" customHeight="1" x14ac:dyDescent="0.15">
      <c r="C80" s="598"/>
      <c r="D80" s="598"/>
      <c r="E80" s="598"/>
      <c r="F80" s="598"/>
      <c r="G80" s="598"/>
    </row>
  </sheetData>
  <sheetProtection insertColumns="0" deleteRows="0"/>
  <mergeCells count="243">
    <mergeCell ref="BB4:BE4"/>
    <mergeCell ref="AX6:AY6"/>
    <mergeCell ref="BB6:BC6"/>
    <mergeCell ref="BB8:BC8"/>
    <mergeCell ref="BB10:BD10"/>
    <mergeCell ref="AO12:AQ12"/>
    <mergeCell ref="BB12:BD12"/>
    <mergeCell ref="AP1:BE1"/>
    <mergeCell ref="Z2:AA2"/>
    <mergeCell ref="AC2:AD2"/>
    <mergeCell ref="AG2:AH2"/>
    <mergeCell ref="AP2:BE2"/>
    <mergeCell ref="BB3:BE3"/>
    <mergeCell ref="AU14:AW14"/>
    <mergeCell ref="AY14:BA14"/>
    <mergeCell ref="BC14:BD14"/>
    <mergeCell ref="B17:B21"/>
    <mergeCell ref="C17:E21"/>
    <mergeCell ref="G17:G21"/>
    <mergeCell ref="H17:K21"/>
    <mergeCell ref="L17:O21"/>
    <mergeCell ref="P17:R21"/>
    <mergeCell ref="S17:AW17"/>
    <mergeCell ref="B22:B24"/>
    <mergeCell ref="C22:E24"/>
    <mergeCell ref="G22:G24"/>
    <mergeCell ref="H22:K24"/>
    <mergeCell ref="L22:O24"/>
    <mergeCell ref="P22:R22"/>
    <mergeCell ref="AX17:AY21"/>
    <mergeCell ref="AZ17:BA21"/>
    <mergeCell ref="BB17:BF21"/>
    <mergeCell ref="S18:Y18"/>
    <mergeCell ref="Z18:AF18"/>
    <mergeCell ref="AG18:AM18"/>
    <mergeCell ref="AN18:AT18"/>
    <mergeCell ref="AU18:AW18"/>
    <mergeCell ref="AX22:AY22"/>
    <mergeCell ref="AZ22:BA22"/>
    <mergeCell ref="BB22:BF24"/>
    <mergeCell ref="P23:R23"/>
    <mergeCell ref="AX23:AY23"/>
    <mergeCell ref="AZ23:BA23"/>
    <mergeCell ref="P24:R24"/>
    <mergeCell ref="AX24:AY24"/>
    <mergeCell ref="AZ24:BA24"/>
    <mergeCell ref="B25:B27"/>
    <mergeCell ref="C25:E27"/>
    <mergeCell ref="G25:G27"/>
    <mergeCell ref="H25:K27"/>
    <mergeCell ref="L25:O27"/>
    <mergeCell ref="P25:R25"/>
    <mergeCell ref="AX28:AY28"/>
    <mergeCell ref="AZ28:BA28"/>
    <mergeCell ref="BB28:BF30"/>
    <mergeCell ref="AX25:AY25"/>
    <mergeCell ref="AZ25:BA25"/>
    <mergeCell ref="BB25:BF27"/>
    <mergeCell ref="P26:R26"/>
    <mergeCell ref="AX26:AY26"/>
    <mergeCell ref="AZ26:BA26"/>
    <mergeCell ref="P27:R27"/>
    <mergeCell ref="AX27:AY27"/>
    <mergeCell ref="AZ27:BA27"/>
    <mergeCell ref="P29:R29"/>
    <mergeCell ref="AX29:AY29"/>
    <mergeCell ref="AZ29:BA29"/>
    <mergeCell ref="P30:R30"/>
    <mergeCell ref="AX30:AY30"/>
    <mergeCell ref="AZ30:BA30"/>
    <mergeCell ref="B34:B36"/>
    <mergeCell ref="C34:E36"/>
    <mergeCell ref="G34:G36"/>
    <mergeCell ref="H34:K36"/>
    <mergeCell ref="L34:O36"/>
    <mergeCell ref="P34:R34"/>
    <mergeCell ref="AX31:AY31"/>
    <mergeCell ref="AZ31:BA31"/>
    <mergeCell ref="AX34:AY34"/>
    <mergeCell ref="AZ34:BA34"/>
    <mergeCell ref="B28:B30"/>
    <mergeCell ref="C28:E30"/>
    <mergeCell ref="G28:G30"/>
    <mergeCell ref="H28:K30"/>
    <mergeCell ref="L28:O30"/>
    <mergeCell ref="P28:R28"/>
    <mergeCell ref="BB31:BF33"/>
    <mergeCell ref="P32:R32"/>
    <mergeCell ref="AX32:AY32"/>
    <mergeCell ref="AZ32:BA32"/>
    <mergeCell ref="P33:R33"/>
    <mergeCell ref="AX33:AY33"/>
    <mergeCell ref="AZ33:BA33"/>
    <mergeCell ref="B31:B33"/>
    <mergeCell ref="C31:E33"/>
    <mergeCell ref="G31:G33"/>
    <mergeCell ref="H31:K33"/>
    <mergeCell ref="L31:O33"/>
    <mergeCell ref="P31:R31"/>
    <mergeCell ref="BB34:BF36"/>
    <mergeCell ref="P35:R35"/>
    <mergeCell ref="AX35:AY35"/>
    <mergeCell ref="AZ35:BA35"/>
    <mergeCell ref="P36:R36"/>
    <mergeCell ref="AX36:AY36"/>
    <mergeCell ref="AZ36:BA36"/>
    <mergeCell ref="B40:B42"/>
    <mergeCell ref="C40:E42"/>
    <mergeCell ref="G40:G42"/>
    <mergeCell ref="H40:K42"/>
    <mergeCell ref="L40:O42"/>
    <mergeCell ref="P40:R40"/>
    <mergeCell ref="AX37:AY37"/>
    <mergeCell ref="AZ37:BA37"/>
    <mergeCell ref="BB37:BF39"/>
    <mergeCell ref="P38:R38"/>
    <mergeCell ref="AX38:AY38"/>
    <mergeCell ref="AZ38:BA38"/>
    <mergeCell ref="P39:R39"/>
    <mergeCell ref="AX39:AY39"/>
    <mergeCell ref="AZ39:BA39"/>
    <mergeCell ref="B37:B39"/>
    <mergeCell ref="C37:E39"/>
    <mergeCell ref="G37:G39"/>
    <mergeCell ref="H37:K39"/>
    <mergeCell ref="L37:O39"/>
    <mergeCell ref="P37:R37"/>
    <mergeCell ref="AX40:AY40"/>
    <mergeCell ref="AZ40:BA40"/>
    <mergeCell ref="BB40:BF42"/>
    <mergeCell ref="P41:R41"/>
    <mergeCell ref="AX41:AY41"/>
    <mergeCell ref="AZ41:BA41"/>
    <mergeCell ref="P42:R42"/>
    <mergeCell ref="AX42:AY42"/>
    <mergeCell ref="AZ42:BA42"/>
    <mergeCell ref="B43:B45"/>
    <mergeCell ref="C43:E45"/>
    <mergeCell ref="G43:G45"/>
    <mergeCell ref="H43:K45"/>
    <mergeCell ref="L43:O45"/>
    <mergeCell ref="P43:R43"/>
    <mergeCell ref="AX46:AY46"/>
    <mergeCell ref="AZ46:BA46"/>
    <mergeCell ref="BB46:BF48"/>
    <mergeCell ref="AX43:AY43"/>
    <mergeCell ref="AZ43:BA43"/>
    <mergeCell ref="BB43:BF45"/>
    <mergeCell ref="P44:R44"/>
    <mergeCell ref="AX44:AY44"/>
    <mergeCell ref="AZ44:BA44"/>
    <mergeCell ref="P45:R45"/>
    <mergeCell ref="AX45:AY45"/>
    <mergeCell ref="AZ45:BA45"/>
    <mergeCell ref="P47:R47"/>
    <mergeCell ref="AX47:AY47"/>
    <mergeCell ref="AZ47:BA47"/>
    <mergeCell ref="P48:R48"/>
    <mergeCell ref="AX48:AY48"/>
    <mergeCell ref="AZ48:BA48"/>
    <mergeCell ref="BB49:BF51"/>
    <mergeCell ref="P50:R50"/>
    <mergeCell ref="AX50:AY50"/>
    <mergeCell ref="AZ50:BA50"/>
    <mergeCell ref="P51:R51"/>
    <mergeCell ref="AX51:AY51"/>
    <mergeCell ref="AZ51:BA51"/>
    <mergeCell ref="B49:B51"/>
    <mergeCell ref="C49:E51"/>
    <mergeCell ref="G49:G51"/>
    <mergeCell ref="H49:K51"/>
    <mergeCell ref="L49:O51"/>
    <mergeCell ref="P49:R49"/>
    <mergeCell ref="AX49:AY49"/>
    <mergeCell ref="AZ49:BA49"/>
    <mergeCell ref="AZ56:BA56"/>
    <mergeCell ref="P57:R57"/>
    <mergeCell ref="AX57:AY57"/>
    <mergeCell ref="AZ57:BA57"/>
    <mergeCell ref="B55:B57"/>
    <mergeCell ref="C55:E57"/>
    <mergeCell ref="B46:B48"/>
    <mergeCell ref="C46:E48"/>
    <mergeCell ref="G46:G48"/>
    <mergeCell ref="H46:K48"/>
    <mergeCell ref="L46:O48"/>
    <mergeCell ref="P46:R46"/>
    <mergeCell ref="B52:B54"/>
    <mergeCell ref="C52:E54"/>
    <mergeCell ref="G52:G54"/>
    <mergeCell ref="H52:K54"/>
    <mergeCell ref="L52:O54"/>
    <mergeCell ref="P52:R52"/>
    <mergeCell ref="AX52:AY52"/>
    <mergeCell ref="AZ52:BA52"/>
    <mergeCell ref="B67:K71"/>
    <mergeCell ref="L67:R67"/>
    <mergeCell ref="L68:R68"/>
    <mergeCell ref="L69:R69"/>
    <mergeCell ref="L70:R70"/>
    <mergeCell ref="L71:R71"/>
    <mergeCell ref="BB52:BF54"/>
    <mergeCell ref="P53:R53"/>
    <mergeCell ref="AX53:AY53"/>
    <mergeCell ref="AZ53:BA53"/>
    <mergeCell ref="P54:R54"/>
    <mergeCell ref="AX54:AY54"/>
    <mergeCell ref="AZ54:BA54"/>
    <mergeCell ref="B58:B60"/>
    <mergeCell ref="C58:E60"/>
    <mergeCell ref="G58:G60"/>
    <mergeCell ref="H58:K60"/>
    <mergeCell ref="L58:O60"/>
    <mergeCell ref="P58:R58"/>
    <mergeCell ref="AX55:AY55"/>
    <mergeCell ref="AZ55:BA55"/>
    <mergeCell ref="BB55:BF57"/>
    <mergeCell ref="P56:R56"/>
    <mergeCell ref="AX56:AY56"/>
    <mergeCell ref="G62:R62"/>
    <mergeCell ref="AX62:AY62"/>
    <mergeCell ref="G55:G57"/>
    <mergeCell ref="H55:K57"/>
    <mergeCell ref="L55:O57"/>
    <mergeCell ref="P55:R55"/>
    <mergeCell ref="AZ62:BA62"/>
    <mergeCell ref="BB62:BF71"/>
    <mergeCell ref="G63:R63"/>
    <mergeCell ref="AX63:AY63"/>
    <mergeCell ref="AZ63:BA63"/>
    <mergeCell ref="G64:R64"/>
    <mergeCell ref="AX64:BA71"/>
    <mergeCell ref="G65:R65"/>
    <mergeCell ref="AX58:AY58"/>
    <mergeCell ref="AZ58:BA58"/>
    <mergeCell ref="BB58:BF60"/>
    <mergeCell ref="P59:R59"/>
    <mergeCell ref="AX59:AY59"/>
    <mergeCell ref="AZ59:BA59"/>
    <mergeCell ref="P60:R60"/>
    <mergeCell ref="AX60:AY60"/>
    <mergeCell ref="AZ60:BA60"/>
    <mergeCell ref="G66:R66"/>
  </mergeCells>
  <phoneticPr fontId="1"/>
  <conditionalFormatting sqref="S24 S62:BA71">
    <cfRule type="expression" dxfId="273" priority="274">
      <formula>INDIRECT(ADDRESS(ROW(),COLUMN()))=TRUNC(INDIRECT(ADDRESS(ROW(),COLUMN())))</formula>
    </cfRule>
  </conditionalFormatting>
  <conditionalFormatting sqref="S23">
    <cfRule type="expression" dxfId="272" priority="273">
      <formula>INDIRECT(ADDRESS(ROW(),COLUMN()))=TRUNC(INDIRECT(ADDRESS(ROW(),COLUMN())))</formula>
    </cfRule>
  </conditionalFormatting>
  <conditionalFormatting sqref="T24:Y24">
    <cfRule type="expression" dxfId="271" priority="272">
      <formula>INDIRECT(ADDRESS(ROW(),COLUMN()))=TRUNC(INDIRECT(ADDRESS(ROW(),COLUMN())))</formula>
    </cfRule>
  </conditionalFormatting>
  <conditionalFormatting sqref="T23:Y23">
    <cfRule type="expression" dxfId="270" priority="271">
      <formula>INDIRECT(ADDRESS(ROW(),COLUMN()))=TRUNC(INDIRECT(ADDRESS(ROW(),COLUMN())))</formula>
    </cfRule>
  </conditionalFormatting>
  <conditionalFormatting sqref="AX23:BA24">
    <cfRule type="expression" dxfId="269" priority="270">
      <formula>INDIRECT(ADDRESS(ROW(),COLUMN()))=TRUNC(INDIRECT(ADDRESS(ROW(),COLUMN())))</formula>
    </cfRule>
  </conditionalFormatting>
  <conditionalFormatting sqref="BC14:BD14">
    <cfRule type="expression" dxfId="268" priority="269">
      <formula>INDIRECT(ADDRESS(ROW(),COLUMN()))=TRUNC(INDIRECT(ADDRESS(ROW(),COLUMN())))</formula>
    </cfRule>
  </conditionalFormatting>
  <conditionalFormatting sqref="Z24">
    <cfRule type="expression" dxfId="267" priority="268">
      <formula>INDIRECT(ADDRESS(ROW(),COLUMN()))=TRUNC(INDIRECT(ADDRESS(ROW(),COLUMN())))</formula>
    </cfRule>
  </conditionalFormatting>
  <conditionalFormatting sqref="Z23">
    <cfRule type="expression" dxfId="266" priority="267">
      <formula>INDIRECT(ADDRESS(ROW(),COLUMN()))=TRUNC(INDIRECT(ADDRESS(ROW(),COLUMN())))</formula>
    </cfRule>
  </conditionalFormatting>
  <conditionalFormatting sqref="AA24:AF24">
    <cfRule type="expression" dxfId="265" priority="266">
      <formula>INDIRECT(ADDRESS(ROW(),COLUMN()))=TRUNC(INDIRECT(ADDRESS(ROW(),COLUMN())))</formula>
    </cfRule>
  </conditionalFormatting>
  <conditionalFormatting sqref="AA23:AF23">
    <cfRule type="expression" dxfId="264" priority="265">
      <formula>INDIRECT(ADDRESS(ROW(),COLUMN()))=TRUNC(INDIRECT(ADDRESS(ROW(),COLUMN())))</formula>
    </cfRule>
  </conditionalFormatting>
  <conditionalFormatting sqref="AG24">
    <cfRule type="expression" dxfId="263" priority="264">
      <formula>INDIRECT(ADDRESS(ROW(),COLUMN()))=TRUNC(INDIRECT(ADDRESS(ROW(),COLUMN())))</formula>
    </cfRule>
  </conditionalFormatting>
  <conditionalFormatting sqref="AG23">
    <cfRule type="expression" dxfId="262" priority="263">
      <formula>INDIRECT(ADDRESS(ROW(),COLUMN()))=TRUNC(INDIRECT(ADDRESS(ROW(),COLUMN())))</formula>
    </cfRule>
  </conditionalFormatting>
  <conditionalFormatting sqref="AH24:AM24">
    <cfRule type="expression" dxfId="261" priority="262">
      <formula>INDIRECT(ADDRESS(ROW(),COLUMN()))=TRUNC(INDIRECT(ADDRESS(ROW(),COLUMN())))</formula>
    </cfRule>
  </conditionalFormatting>
  <conditionalFormatting sqref="AH23:AM23">
    <cfRule type="expression" dxfId="260" priority="261">
      <formula>INDIRECT(ADDRESS(ROW(),COLUMN()))=TRUNC(INDIRECT(ADDRESS(ROW(),COLUMN())))</formula>
    </cfRule>
  </conditionalFormatting>
  <conditionalFormatting sqref="AN24">
    <cfRule type="expression" dxfId="259" priority="260">
      <formula>INDIRECT(ADDRESS(ROW(),COLUMN()))=TRUNC(INDIRECT(ADDRESS(ROW(),COLUMN())))</formula>
    </cfRule>
  </conditionalFormatting>
  <conditionalFormatting sqref="AN23">
    <cfRule type="expression" dxfId="258" priority="259">
      <formula>INDIRECT(ADDRESS(ROW(),COLUMN()))=TRUNC(INDIRECT(ADDRESS(ROW(),COLUMN())))</formula>
    </cfRule>
  </conditionalFormatting>
  <conditionalFormatting sqref="AO24:AT24">
    <cfRule type="expression" dxfId="257" priority="258">
      <formula>INDIRECT(ADDRESS(ROW(),COLUMN()))=TRUNC(INDIRECT(ADDRESS(ROW(),COLUMN())))</formula>
    </cfRule>
  </conditionalFormatting>
  <conditionalFormatting sqref="AO23:AT23">
    <cfRule type="expression" dxfId="256" priority="257">
      <formula>INDIRECT(ADDRESS(ROW(),COLUMN()))=TRUNC(INDIRECT(ADDRESS(ROW(),COLUMN())))</formula>
    </cfRule>
  </conditionalFormatting>
  <conditionalFormatting sqref="AU24">
    <cfRule type="expression" dxfId="255" priority="256">
      <formula>INDIRECT(ADDRESS(ROW(),COLUMN()))=TRUNC(INDIRECT(ADDRESS(ROW(),COLUMN())))</formula>
    </cfRule>
  </conditionalFormatting>
  <conditionalFormatting sqref="AU23">
    <cfRule type="expression" dxfId="254" priority="255">
      <formula>INDIRECT(ADDRESS(ROW(),COLUMN()))=TRUNC(INDIRECT(ADDRESS(ROW(),COLUMN())))</formula>
    </cfRule>
  </conditionalFormatting>
  <conditionalFormatting sqref="AV24:AW24">
    <cfRule type="expression" dxfId="253" priority="254">
      <formula>INDIRECT(ADDRESS(ROW(),COLUMN()))=TRUNC(INDIRECT(ADDRESS(ROW(),COLUMN())))</formula>
    </cfRule>
  </conditionalFormatting>
  <conditionalFormatting sqref="AV23:AW23">
    <cfRule type="expression" dxfId="252" priority="253">
      <formula>INDIRECT(ADDRESS(ROW(),COLUMN()))=TRUNC(INDIRECT(ADDRESS(ROW(),COLUMN())))</formula>
    </cfRule>
  </conditionalFormatting>
  <conditionalFormatting sqref="S27">
    <cfRule type="expression" dxfId="251" priority="252">
      <formula>INDIRECT(ADDRESS(ROW(),COLUMN()))=TRUNC(INDIRECT(ADDRESS(ROW(),COLUMN())))</formula>
    </cfRule>
  </conditionalFormatting>
  <conditionalFormatting sqref="S26">
    <cfRule type="expression" dxfId="250" priority="251">
      <formula>INDIRECT(ADDRESS(ROW(),COLUMN()))=TRUNC(INDIRECT(ADDRESS(ROW(),COLUMN())))</formula>
    </cfRule>
  </conditionalFormatting>
  <conditionalFormatting sqref="T27:Y27">
    <cfRule type="expression" dxfId="249" priority="250">
      <formula>INDIRECT(ADDRESS(ROW(),COLUMN()))=TRUNC(INDIRECT(ADDRESS(ROW(),COLUMN())))</formula>
    </cfRule>
  </conditionalFormatting>
  <conditionalFormatting sqref="T26:Y26">
    <cfRule type="expression" dxfId="248" priority="249">
      <formula>INDIRECT(ADDRESS(ROW(),COLUMN()))=TRUNC(INDIRECT(ADDRESS(ROW(),COLUMN())))</formula>
    </cfRule>
  </conditionalFormatting>
  <conditionalFormatting sqref="AX26:BA27">
    <cfRule type="expression" dxfId="247" priority="248">
      <formula>INDIRECT(ADDRESS(ROW(),COLUMN()))=TRUNC(INDIRECT(ADDRESS(ROW(),COLUMN())))</formula>
    </cfRule>
  </conditionalFormatting>
  <conditionalFormatting sqref="Z27">
    <cfRule type="expression" dxfId="246" priority="247">
      <formula>INDIRECT(ADDRESS(ROW(),COLUMN()))=TRUNC(INDIRECT(ADDRESS(ROW(),COLUMN())))</formula>
    </cfRule>
  </conditionalFormatting>
  <conditionalFormatting sqref="Z26">
    <cfRule type="expression" dxfId="245" priority="246">
      <formula>INDIRECT(ADDRESS(ROW(),COLUMN()))=TRUNC(INDIRECT(ADDRESS(ROW(),COLUMN())))</formula>
    </cfRule>
  </conditionalFormatting>
  <conditionalFormatting sqref="AA27:AF27">
    <cfRule type="expression" dxfId="244" priority="245">
      <formula>INDIRECT(ADDRESS(ROW(),COLUMN()))=TRUNC(INDIRECT(ADDRESS(ROW(),COLUMN())))</formula>
    </cfRule>
  </conditionalFormatting>
  <conditionalFormatting sqref="AA26:AF26">
    <cfRule type="expression" dxfId="243" priority="244">
      <formula>INDIRECT(ADDRESS(ROW(),COLUMN()))=TRUNC(INDIRECT(ADDRESS(ROW(),COLUMN())))</formula>
    </cfRule>
  </conditionalFormatting>
  <conditionalFormatting sqref="AG27">
    <cfRule type="expression" dxfId="242" priority="243">
      <formula>INDIRECT(ADDRESS(ROW(),COLUMN()))=TRUNC(INDIRECT(ADDRESS(ROW(),COLUMN())))</formula>
    </cfRule>
  </conditionalFormatting>
  <conditionalFormatting sqref="AG26">
    <cfRule type="expression" dxfId="241" priority="242">
      <formula>INDIRECT(ADDRESS(ROW(),COLUMN()))=TRUNC(INDIRECT(ADDRESS(ROW(),COLUMN())))</formula>
    </cfRule>
  </conditionalFormatting>
  <conditionalFormatting sqref="AH27:AM27">
    <cfRule type="expression" dxfId="240" priority="241">
      <formula>INDIRECT(ADDRESS(ROW(),COLUMN()))=TRUNC(INDIRECT(ADDRESS(ROW(),COLUMN())))</formula>
    </cfRule>
  </conditionalFormatting>
  <conditionalFormatting sqref="AH26:AM26">
    <cfRule type="expression" dxfId="239" priority="240">
      <formula>INDIRECT(ADDRESS(ROW(),COLUMN()))=TRUNC(INDIRECT(ADDRESS(ROW(),COLUMN())))</formula>
    </cfRule>
  </conditionalFormatting>
  <conditionalFormatting sqref="AN27">
    <cfRule type="expression" dxfId="238" priority="239">
      <formula>INDIRECT(ADDRESS(ROW(),COLUMN()))=TRUNC(INDIRECT(ADDRESS(ROW(),COLUMN())))</formula>
    </cfRule>
  </conditionalFormatting>
  <conditionalFormatting sqref="AN26">
    <cfRule type="expression" dxfId="237" priority="238">
      <formula>INDIRECT(ADDRESS(ROW(),COLUMN()))=TRUNC(INDIRECT(ADDRESS(ROW(),COLUMN())))</formula>
    </cfRule>
  </conditionalFormatting>
  <conditionalFormatting sqref="AO27:AT27">
    <cfRule type="expression" dxfId="236" priority="237">
      <formula>INDIRECT(ADDRESS(ROW(),COLUMN()))=TRUNC(INDIRECT(ADDRESS(ROW(),COLUMN())))</formula>
    </cfRule>
  </conditionalFormatting>
  <conditionalFormatting sqref="AO26:AT26">
    <cfRule type="expression" dxfId="235" priority="236">
      <formula>INDIRECT(ADDRESS(ROW(),COLUMN()))=TRUNC(INDIRECT(ADDRESS(ROW(),COLUMN())))</formula>
    </cfRule>
  </conditionalFormatting>
  <conditionalFormatting sqref="AU27">
    <cfRule type="expression" dxfId="234" priority="235">
      <formula>INDIRECT(ADDRESS(ROW(),COLUMN()))=TRUNC(INDIRECT(ADDRESS(ROW(),COLUMN())))</formula>
    </cfRule>
  </conditionalFormatting>
  <conditionalFormatting sqref="AU26">
    <cfRule type="expression" dxfId="233" priority="234">
      <formula>INDIRECT(ADDRESS(ROW(),COLUMN()))=TRUNC(INDIRECT(ADDRESS(ROW(),COLUMN())))</formula>
    </cfRule>
  </conditionalFormatting>
  <conditionalFormatting sqref="AV27:AW27">
    <cfRule type="expression" dxfId="232" priority="233">
      <formula>INDIRECT(ADDRESS(ROW(),COLUMN()))=TRUNC(INDIRECT(ADDRESS(ROW(),COLUMN())))</formula>
    </cfRule>
  </conditionalFormatting>
  <conditionalFormatting sqref="AV26:AW26">
    <cfRule type="expression" dxfId="231" priority="232">
      <formula>INDIRECT(ADDRESS(ROW(),COLUMN()))=TRUNC(INDIRECT(ADDRESS(ROW(),COLUMN())))</formula>
    </cfRule>
  </conditionalFormatting>
  <conditionalFormatting sqref="S30">
    <cfRule type="expression" dxfId="230" priority="231">
      <formula>INDIRECT(ADDRESS(ROW(),COLUMN()))=TRUNC(INDIRECT(ADDRESS(ROW(),COLUMN())))</formula>
    </cfRule>
  </conditionalFormatting>
  <conditionalFormatting sqref="S29">
    <cfRule type="expression" dxfId="229" priority="230">
      <formula>INDIRECT(ADDRESS(ROW(),COLUMN()))=TRUNC(INDIRECT(ADDRESS(ROW(),COLUMN())))</formula>
    </cfRule>
  </conditionalFormatting>
  <conditionalFormatting sqref="T30:Y30">
    <cfRule type="expression" dxfId="228" priority="229">
      <formula>INDIRECT(ADDRESS(ROW(),COLUMN()))=TRUNC(INDIRECT(ADDRESS(ROW(),COLUMN())))</formula>
    </cfRule>
  </conditionalFormatting>
  <conditionalFormatting sqref="T29:Y29">
    <cfRule type="expression" dxfId="227" priority="228">
      <formula>INDIRECT(ADDRESS(ROW(),COLUMN()))=TRUNC(INDIRECT(ADDRESS(ROW(),COLUMN())))</formula>
    </cfRule>
  </conditionalFormatting>
  <conditionalFormatting sqref="AX29:BA30">
    <cfRule type="expression" dxfId="226" priority="227">
      <formula>INDIRECT(ADDRESS(ROW(),COLUMN()))=TRUNC(INDIRECT(ADDRESS(ROW(),COLUMN())))</formula>
    </cfRule>
  </conditionalFormatting>
  <conditionalFormatting sqref="Z30">
    <cfRule type="expression" dxfId="225" priority="226">
      <formula>INDIRECT(ADDRESS(ROW(),COLUMN()))=TRUNC(INDIRECT(ADDRESS(ROW(),COLUMN())))</formula>
    </cfRule>
  </conditionalFormatting>
  <conditionalFormatting sqref="Z29">
    <cfRule type="expression" dxfId="224" priority="225">
      <formula>INDIRECT(ADDRESS(ROW(),COLUMN()))=TRUNC(INDIRECT(ADDRESS(ROW(),COLUMN())))</formula>
    </cfRule>
  </conditionalFormatting>
  <conditionalFormatting sqref="AA30:AF30">
    <cfRule type="expression" dxfId="223" priority="224">
      <formula>INDIRECT(ADDRESS(ROW(),COLUMN()))=TRUNC(INDIRECT(ADDRESS(ROW(),COLUMN())))</formula>
    </cfRule>
  </conditionalFormatting>
  <conditionalFormatting sqref="AA29:AF29">
    <cfRule type="expression" dxfId="222" priority="223">
      <formula>INDIRECT(ADDRESS(ROW(),COLUMN()))=TRUNC(INDIRECT(ADDRESS(ROW(),COLUMN())))</formula>
    </cfRule>
  </conditionalFormatting>
  <conditionalFormatting sqref="AG30">
    <cfRule type="expression" dxfId="221" priority="222">
      <formula>INDIRECT(ADDRESS(ROW(),COLUMN()))=TRUNC(INDIRECT(ADDRESS(ROW(),COLUMN())))</formula>
    </cfRule>
  </conditionalFormatting>
  <conditionalFormatting sqref="AG29">
    <cfRule type="expression" dxfId="220" priority="221">
      <formula>INDIRECT(ADDRESS(ROW(),COLUMN()))=TRUNC(INDIRECT(ADDRESS(ROW(),COLUMN())))</formula>
    </cfRule>
  </conditionalFormatting>
  <conditionalFormatting sqref="AH30:AM30">
    <cfRule type="expression" dxfId="219" priority="220">
      <formula>INDIRECT(ADDRESS(ROW(),COLUMN()))=TRUNC(INDIRECT(ADDRESS(ROW(),COLUMN())))</formula>
    </cfRule>
  </conditionalFormatting>
  <conditionalFormatting sqref="AH29:AM29">
    <cfRule type="expression" dxfId="218" priority="219">
      <formula>INDIRECT(ADDRESS(ROW(),COLUMN()))=TRUNC(INDIRECT(ADDRESS(ROW(),COLUMN())))</formula>
    </cfRule>
  </conditionalFormatting>
  <conditionalFormatting sqref="AN30">
    <cfRule type="expression" dxfId="217" priority="218">
      <formula>INDIRECT(ADDRESS(ROW(),COLUMN()))=TRUNC(INDIRECT(ADDRESS(ROW(),COLUMN())))</formula>
    </cfRule>
  </conditionalFormatting>
  <conditionalFormatting sqref="AN29">
    <cfRule type="expression" dxfId="216" priority="217">
      <formula>INDIRECT(ADDRESS(ROW(),COLUMN()))=TRUNC(INDIRECT(ADDRESS(ROW(),COLUMN())))</formula>
    </cfRule>
  </conditionalFormatting>
  <conditionalFormatting sqref="AO30:AT30">
    <cfRule type="expression" dxfId="215" priority="216">
      <formula>INDIRECT(ADDRESS(ROW(),COLUMN()))=TRUNC(INDIRECT(ADDRESS(ROW(),COLUMN())))</formula>
    </cfRule>
  </conditionalFormatting>
  <conditionalFormatting sqref="AO29:AT29">
    <cfRule type="expression" dxfId="214" priority="215">
      <formula>INDIRECT(ADDRESS(ROW(),COLUMN()))=TRUNC(INDIRECT(ADDRESS(ROW(),COLUMN())))</formula>
    </cfRule>
  </conditionalFormatting>
  <conditionalFormatting sqref="AU30">
    <cfRule type="expression" dxfId="213" priority="214">
      <formula>INDIRECT(ADDRESS(ROW(),COLUMN()))=TRUNC(INDIRECT(ADDRESS(ROW(),COLUMN())))</formula>
    </cfRule>
  </conditionalFormatting>
  <conditionalFormatting sqref="AU29">
    <cfRule type="expression" dxfId="212" priority="213">
      <formula>INDIRECT(ADDRESS(ROW(),COLUMN()))=TRUNC(INDIRECT(ADDRESS(ROW(),COLUMN())))</formula>
    </cfRule>
  </conditionalFormatting>
  <conditionalFormatting sqref="AV30:AW30">
    <cfRule type="expression" dxfId="211" priority="212">
      <formula>INDIRECT(ADDRESS(ROW(),COLUMN()))=TRUNC(INDIRECT(ADDRESS(ROW(),COLUMN())))</formula>
    </cfRule>
  </conditionalFormatting>
  <conditionalFormatting sqref="AV29:AW29">
    <cfRule type="expression" dxfId="210" priority="211">
      <formula>INDIRECT(ADDRESS(ROW(),COLUMN()))=TRUNC(INDIRECT(ADDRESS(ROW(),COLUMN())))</formula>
    </cfRule>
  </conditionalFormatting>
  <conditionalFormatting sqref="S33">
    <cfRule type="expression" dxfId="209" priority="210">
      <formula>INDIRECT(ADDRESS(ROW(),COLUMN()))=TRUNC(INDIRECT(ADDRESS(ROW(),COLUMN())))</formula>
    </cfRule>
  </conditionalFormatting>
  <conditionalFormatting sqref="S32">
    <cfRule type="expression" dxfId="208" priority="209">
      <formula>INDIRECT(ADDRESS(ROW(),COLUMN()))=TRUNC(INDIRECT(ADDRESS(ROW(),COLUMN())))</formula>
    </cfRule>
  </conditionalFormatting>
  <conditionalFormatting sqref="T33:Y33">
    <cfRule type="expression" dxfId="207" priority="208">
      <formula>INDIRECT(ADDRESS(ROW(),COLUMN()))=TRUNC(INDIRECT(ADDRESS(ROW(),COLUMN())))</formula>
    </cfRule>
  </conditionalFormatting>
  <conditionalFormatting sqref="T32:Y32">
    <cfRule type="expression" dxfId="206" priority="207">
      <formula>INDIRECT(ADDRESS(ROW(),COLUMN()))=TRUNC(INDIRECT(ADDRESS(ROW(),COLUMN())))</formula>
    </cfRule>
  </conditionalFormatting>
  <conditionalFormatting sqref="AX32:BA33">
    <cfRule type="expression" dxfId="205" priority="206">
      <formula>INDIRECT(ADDRESS(ROW(),COLUMN()))=TRUNC(INDIRECT(ADDRESS(ROW(),COLUMN())))</formula>
    </cfRule>
  </conditionalFormatting>
  <conditionalFormatting sqref="Z33">
    <cfRule type="expression" dxfId="204" priority="205">
      <formula>INDIRECT(ADDRESS(ROW(),COLUMN()))=TRUNC(INDIRECT(ADDRESS(ROW(),COLUMN())))</formula>
    </cfRule>
  </conditionalFormatting>
  <conditionalFormatting sqref="Z32">
    <cfRule type="expression" dxfId="203" priority="204">
      <formula>INDIRECT(ADDRESS(ROW(),COLUMN()))=TRUNC(INDIRECT(ADDRESS(ROW(),COLUMN())))</formula>
    </cfRule>
  </conditionalFormatting>
  <conditionalFormatting sqref="AA33:AF33">
    <cfRule type="expression" dxfId="202" priority="203">
      <formula>INDIRECT(ADDRESS(ROW(),COLUMN()))=TRUNC(INDIRECT(ADDRESS(ROW(),COLUMN())))</formula>
    </cfRule>
  </conditionalFormatting>
  <conditionalFormatting sqref="AA32:AF32">
    <cfRule type="expression" dxfId="201" priority="202">
      <formula>INDIRECT(ADDRESS(ROW(),COLUMN()))=TRUNC(INDIRECT(ADDRESS(ROW(),COLUMN())))</formula>
    </cfRule>
  </conditionalFormatting>
  <conditionalFormatting sqref="AG33">
    <cfRule type="expression" dxfId="200" priority="201">
      <formula>INDIRECT(ADDRESS(ROW(),COLUMN()))=TRUNC(INDIRECT(ADDRESS(ROW(),COLUMN())))</formula>
    </cfRule>
  </conditionalFormatting>
  <conditionalFormatting sqref="AG32">
    <cfRule type="expression" dxfId="199" priority="200">
      <formula>INDIRECT(ADDRESS(ROW(),COLUMN()))=TRUNC(INDIRECT(ADDRESS(ROW(),COLUMN())))</formula>
    </cfRule>
  </conditionalFormatting>
  <conditionalFormatting sqref="AH33:AM33">
    <cfRule type="expression" dxfId="198" priority="199">
      <formula>INDIRECT(ADDRESS(ROW(),COLUMN()))=TRUNC(INDIRECT(ADDRESS(ROW(),COLUMN())))</formula>
    </cfRule>
  </conditionalFormatting>
  <conditionalFormatting sqref="AH32:AM32">
    <cfRule type="expression" dxfId="197" priority="198">
      <formula>INDIRECT(ADDRESS(ROW(),COLUMN()))=TRUNC(INDIRECT(ADDRESS(ROW(),COLUMN())))</formula>
    </cfRule>
  </conditionalFormatting>
  <conditionalFormatting sqref="AN33">
    <cfRule type="expression" dxfId="196" priority="197">
      <formula>INDIRECT(ADDRESS(ROW(),COLUMN()))=TRUNC(INDIRECT(ADDRESS(ROW(),COLUMN())))</formula>
    </cfRule>
  </conditionalFormatting>
  <conditionalFormatting sqref="AN32">
    <cfRule type="expression" dxfId="195" priority="196">
      <formula>INDIRECT(ADDRESS(ROW(),COLUMN()))=TRUNC(INDIRECT(ADDRESS(ROW(),COLUMN())))</formula>
    </cfRule>
  </conditionalFormatting>
  <conditionalFormatting sqref="AO33:AT33">
    <cfRule type="expression" dxfId="194" priority="195">
      <formula>INDIRECT(ADDRESS(ROW(),COLUMN()))=TRUNC(INDIRECT(ADDRESS(ROW(),COLUMN())))</formula>
    </cfRule>
  </conditionalFormatting>
  <conditionalFormatting sqref="AO32:AT32">
    <cfRule type="expression" dxfId="193" priority="194">
      <formula>INDIRECT(ADDRESS(ROW(),COLUMN()))=TRUNC(INDIRECT(ADDRESS(ROW(),COLUMN())))</formula>
    </cfRule>
  </conditionalFormatting>
  <conditionalFormatting sqref="AU33">
    <cfRule type="expression" dxfId="192" priority="193">
      <formula>INDIRECT(ADDRESS(ROW(),COLUMN()))=TRUNC(INDIRECT(ADDRESS(ROW(),COLUMN())))</formula>
    </cfRule>
  </conditionalFormatting>
  <conditionalFormatting sqref="AU32">
    <cfRule type="expression" dxfId="191" priority="192">
      <formula>INDIRECT(ADDRESS(ROW(),COLUMN()))=TRUNC(INDIRECT(ADDRESS(ROW(),COLUMN())))</formula>
    </cfRule>
  </conditionalFormatting>
  <conditionalFormatting sqref="AV33:AW33">
    <cfRule type="expression" dxfId="190" priority="191">
      <formula>INDIRECT(ADDRESS(ROW(),COLUMN()))=TRUNC(INDIRECT(ADDRESS(ROW(),COLUMN())))</formula>
    </cfRule>
  </conditionalFormatting>
  <conditionalFormatting sqref="AV32:AW32">
    <cfRule type="expression" dxfId="189" priority="190">
      <formula>INDIRECT(ADDRESS(ROW(),COLUMN()))=TRUNC(INDIRECT(ADDRESS(ROW(),COLUMN())))</formula>
    </cfRule>
  </conditionalFormatting>
  <conditionalFormatting sqref="S36">
    <cfRule type="expression" dxfId="188" priority="189">
      <formula>INDIRECT(ADDRESS(ROW(),COLUMN()))=TRUNC(INDIRECT(ADDRESS(ROW(),COLUMN())))</formula>
    </cfRule>
  </conditionalFormatting>
  <conditionalFormatting sqref="S35">
    <cfRule type="expression" dxfId="187" priority="188">
      <formula>INDIRECT(ADDRESS(ROW(),COLUMN()))=TRUNC(INDIRECT(ADDRESS(ROW(),COLUMN())))</formula>
    </cfRule>
  </conditionalFormatting>
  <conditionalFormatting sqref="T36:Y36">
    <cfRule type="expression" dxfId="186" priority="187">
      <formula>INDIRECT(ADDRESS(ROW(),COLUMN()))=TRUNC(INDIRECT(ADDRESS(ROW(),COLUMN())))</formula>
    </cfRule>
  </conditionalFormatting>
  <conditionalFormatting sqref="T35:Y35">
    <cfRule type="expression" dxfId="185" priority="186">
      <formula>INDIRECT(ADDRESS(ROW(),COLUMN()))=TRUNC(INDIRECT(ADDRESS(ROW(),COLUMN())))</formula>
    </cfRule>
  </conditionalFormatting>
  <conditionalFormatting sqref="AX35:BA36">
    <cfRule type="expression" dxfId="184" priority="185">
      <formula>INDIRECT(ADDRESS(ROW(),COLUMN()))=TRUNC(INDIRECT(ADDRESS(ROW(),COLUMN())))</formula>
    </cfRule>
  </conditionalFormatting>
  <conditionalFormatting sqref="Z36">
    <cfRule type="expression" dxfId="183" priority="184">
      <formula>INDIRECT(ADDRESS(ROW(),COLUMN()))=TRUNC(INDIRECT(ADDRESS(ROW(),COLUMN())))</formula>
    </cfRule>
  </conditionalFormatting>
  <conditionalFormatting sqref="Z35">
    <cfRule type="expression" dxfId="182" priority="183">
      <formula>INDIRECT(ADDRESS(ROW(),COLUMN()))=TRUNC(INDIRECT(ADDRESS(ROW(),COLUMN())))</formula>
    </cfRule>
  </conditionalFormatting>
  <conditionalFormatting sqref="AA36:AF36">
    <cfRule type="expression" dxfId="181" priority="182">
      <formula>INDIRECT(ADDRESS(ROW(),COLUMN()))=TRUNC(INDIRECT(ADDRESS(ROW(),COLUMN())))</formula>
    </cfRule>
  </conditionalFormatting>
  <conditionalFormatting sqref="AA35:AF35">
    <cfRule type="expression" dxfId="180" priority="181">
      <formula>INDIRECT(ADDRESS(ROW(),COLUMN()))=TRUNC(INDIRECT(ADDRESS(ROW(),COLUMN())))</formula>
    </cfRule>
  </conditionalFormatting>
  <conditionalFormatting sqref="AG36">
    <cfRule type="expression" dxfId="179" priority="180">
      <formula>INDIRECT(ADDRESS(ROW(),COLUMN()))=TRUNC(INDIRECT(ADDRESS(ROW(),COLUMN())))</formula>
    </cfRule>
  </conditionalFormatting>
  <conditionalFormatting sqref="AG35">
    <cfRule type="expression" dxfId="178" priority="179">
      <formula>INDIRECT(ADDRESS(ROW(),COLUMN()))=TRUNC(INDIRECT(ADDRESS(ROW(),COLUMN())))</formula>
    </cfRule>
  </conditionalFormatting>
  <conditionalFormatting sqref="AH36:AM36">
    <cfRule type="expression" dxfId="177" priority="178">
      <formula>INDIRECT(ADDRESS(ROW(),COLUMN()))=TRUNC(INDIRECT(ADDRESS(ROW(),COLUMN())))</formula>
    </cfRule>
  </conditionalFormatting>
  <conditionalFormatting sqref="AH35:AM35">
    <cfRule type="expression" dxfId="176" priority="177">
      <formula>INDIRECT(ADDRESS(ROW(),COLUMN()))=TRUNC(INDIRECT(ADDRESS(ROW(),COLUMN())))</formula>
    </cfRule>
  </conditionalFormatting>
  <conditionalFormatting sqref="AN36">
    <cfRule type="expression" dxfId="175" priority="176">
      <formula>INDIRECT(ADDRESS(ROW(),COLUMN()))=TRUNC(INDIRECT(ADDRESS(ROW(),COLUMN())))</formula>
    </cfRule>
  </conditionalFormatting>
  <conditionalFormatting sqref="AN35">
    <cfRule type="expression" dxfId="174" priority="175">
      <formula>INDIRECT(ADDRESS(ROW(),COLUMN()))=TRUNC(INDIRECT(ADDRESS(ROW(),COLUMN())))</formula>
    </cfRule>
  </conditionalFormatting>
  <conditionalFormatting sqref="AO36:AT36">
    <cfRule type="expression" dxfId="173" priority="174">
      <formula>INDIRECT(ADDRESS(ROW(),COLUMN()))=TRUNC(INDIRECT(ADDRESS(ROW(),COLUMN())))</formula>
    </cfRule>
  </conditionalFormatting>
  <conditionalFormatting sqref="AO35:AT35">
    <cfRule type="expression" dxfId="172" priority="173">
      <formula>INDIRECT(ADDRESS(ROW(),COLUMN()))=TRUNC(INDIRECT(ADDRESS(ROW(),COLUMN())))</formula>
    </cfRule>
  </conditionalFormatting>
  <conditionalFormatting sqref="AU36">
    <cfRule type="expression" dxfId="171" priority="172">
      <formula>INDIRECT(ADDRESS(ROW(),COLUMN()))=TRUNC(INDIRECT(ADDRESS(ROW(),COLUMN())))</formula>
    </cfRule>
  </conditionalFormatting>
  <conditionalFormatting sqref="AU35">
    <cfRule type="expression" dxfId="170" priority="171">
      <formula>INDIRECT(ADDRESS(ROW(),COLUMN()))=TRUNC(INDIRECT(ADDRESS(ROW(),COLUMN())))</formula>
    </cfRule>
  </conditionalFormatting>
  <conditionalFormatting sqref="AV36:AW36">
    <cfRule type="expression" dxfId="169" priority="170">
      <formula>INDIRECT(ADDRESS(ROW(),COLUMN()))=TRUNC(INDIRECT(ADDRESS(ROW(),COLUMN())))</formula>
    </cfRule>
  </conditionalFormatting>
  <conditionalFormatting sqref="AV35:AW35">
    <cfRule type="expression" dxfId="168" priority="169">
      <formula>INDIRECT(ADDRESS(ROW(),COLUMN()))=TRUNC(INDIRECT(ADDRESS(ROW(),COLUMN())))</formula>
    </cfRule>
  </conditionalFormatting>
  <conditionalFormatting sqref="S39">
    <cfRule type="expression" dxfId="167" priority="168">
      <formula>INDIRECT(ADDRESS(ROW(),COLUMN()))=TRUNC(INDIRECT(ADDRESS(ROW(),COLUMN())))</formula>
    </cfRule>
  </conditionalFormatting>
  <conditionalFormatting sqref="S38">
    <cfRule type="expression" dxfId="166" priority="167">
      <formula>INDIRECT(ADDRESS(ROW(),COLUMN()))=TRUNC(INDIRECT(ADDRESS(ROW(),COLUMN())))</formula>
    </cfRule>
  </conditionalFormatting>
  <conditionalFormatting sqref="T39:Y39">
    <cfRule type="expression" dxfId="165" priority="166">
      <formula>INDIRECT(ADDRESS(ROW(),COLUMN()))=TRUNC(INDIRECT(ADDRESS(ROW(),COLUMN())))</formula>
    </cfRule>
  </conditionalFormatting>
  <conditionalFormatting sqref="T38:Y38">
    <cfRule type="expression" dxfId="164" priority="165">
      <formula>INDIRECT(ADDRESS(ROW(),COLUMN()))=TRUNC(INDIRECT(ADDRESS(ROW(),COLUMN())))</formula>
    </cfRule>
  </conditionalFormatting>
  <conditionalFormatting sqref="AX38:BA39">
    <cfRule type="expression" dxfId="163" priority="164">
      <formula>INDIRECT(ADDRESS(ROW(),COLUMN()))=TRUNC(INDIRECT(ADDRESS(ROW(),COLUMN())))</formula>
    </cfRule>
  </conditionalFormatting>
  <conditionalFormatting sqref="Z39">
    <cfRule type="expression" dxfId="162" priority="163">
      <formula>INDIRECT(ADDRESS(ROW(),COLUMN()))=TRUNC(INDIRECT(ADDRESS(ROW(),COLUMN())))</formula>
    </cfRule>
  </conditionalFormatting>
  <conditionalFormatting sqref="Z38">
    <cfRule type="expression" dxfId="161" priority="162">
      <formula>INDIRECT(ADDRESS(ROW(),COLUMN()))=TRUNC(INDIRECT(ADDRESS(ROW(),COLUMN())))</formula>
    </cfRule>
  </conditionalFormatting>
  <conditionalFormatting sqref="AA39:AF39">
    <cfRule type="expression" dxfId="160" priority="161">
      <formula>INDIRECT(ADDRESS(ROW(),COLUMN()))=TRUNC(INDIRECT(ADDRESS(ROW(),COLUMN())))</formula>
    </cfRule>
  </conditionalFormatting>
  <conditionalFormatting sqref="AA38:AF38">
    <cfRule type="expression" dxfId="159" priority="160">
      <formula>INDIRECT(ADDRESS(ROW(),COLUMN()))=TRUNC(INDIRECT(ADDRESS(ROW(),COLUMN())))</formula>
    </cfRule>
  </conditionalFormatting>
  <conditionalFormatting sqref="AG39">
    <cfRule type="expression" dxfId="158" priority="159">
      <formula>INDIRECT(ADDRESS(ROW(),COLUMN()))=TRUNC(INDIRECT(ADDRESS(ROW(),COLUMN())))</formula>
    </cfRule>
  </conditionalFormatting>
  <conditionalFormatting sqref="AG38">
    <cfRule type="expression" dxfId="157" priority="158">
      <formula>INDIRECT(ADDRESS(ROW(),COLUMN()))=TRUNC(INDIRECT(ADDRESS(ROW(),COLUMN())))</formula>
    </cfRule>
  </conditionalFormatting>
  <conditionalFormatting sqref="AH39:AM39">
    <cfRule type="expression" dxfId="156" priority="157">
      <formula>INDIRECT(ADDRESS(ROW(),COLUMN()))=TRUNC(INDIRECT(ADDRESS(ROW(),COLUMN())))</formula>
    </cfRule>
  </conditionalFormatting>
  <conditionalFormatting sqref="AH38:AM38">
    <cfRule type="expression" dxfId="155" priority="156">
      <formula>INDIRECT(ADDRESS(ROW(),COLUMN()))=TRUNC(INDIRECT(ADDRESS(ROW(),COLUMN())))</formula>
    </cfRule>
  </conditionalFormatting>
  <conditionalFormatting sqref="AN39">
    <cfRule type="expression" dxfId="154" priority="155">
      <formula>INDIRECT(ADDRESS(ROW(),COLUMN()))=TRUNC(INDIRECT(ADDRESS(ROW(),COLUMN())))</formula>
    </cfRule>
  </conditionalFormatting>
  <conditionalFormatting sqref="AN38">
    <cfRule type="expression" dxfId="153" priority="154">
      <formula>INDIRECT(ADDRESS(ROW(),COLUMN()))=TRUNC(INDIRECT(ADDRESS(ROW(),COLUMN())))</formula>
    </cfRule>
  </conditionalFormatting>
  <conditionalFormatting sqref="AO39:AT39">
    <cfRule type="expression" dxfId="152" priority="153">
      <formula>INDIRECT(ADDRESS(ROW(),COLUMN()))=TRUNC(INDIRECT(ADDRESS(ROW(),COLUMN())))</formula>
    </cfRule>
  </conditionalFormatting>
  <conditionalFormatting sqref="AO38:AT38">
    <cfRule type="expression" dxfId="151" priority="152">
      <formula>INDIRECT(ADDRESS(ROW(),COLUMN()))=TRUNC(INDIRECT(ADDRESS(ROW(),COLUMN())))</formula>
    </cfRule>
  </conditionalFormatting>
  <conditionalFormatting sqref="AU39">
    <cfRule type="expression" dxfId="150" priority="151">
      <formula>INDIRECT(ADDRESS(ROW(),COLUMN()))=TRUNC(INDIRECT(ADDRESS(ROW(),COLUMN())))</formula>
    </cfRule>
  </conditionalFormatting>
  <conditionalFormatting sqref="AU38">
    <cfRule type="expression" dxfId="149" priority="150">
      <formula>INDIRECT(ADDRESS(ROW(),COLUMN()))=TRUNC(INDIRECT(ADDRESS(ROW(),COLUMN())))</formula>
    </cfRule>
  </conditionalFormatting>
  <conditionalFormatting sqref="AV39:AW39">
    <cfRule type="expression" dxfId="148" priority="149">
      <formula>INDIRECT(ADDRESS(ROW(),COLUMN()))=TRUNC(INDIRECT(ADDRESS(ROW(),COLUMN())))</formula>
    </cfRule>
  </conditionalFormatting>
  <conditionalFormatting sqref="AV38:AW38">
    <cfRule type="expression" dxfId="147" priority="148">
      <formula>INDIRECT(ADDRESS(ROW(),COLUMN()))=TRUNC(INDIRECT(ADDRESS(ROW(),COLUMN())))</formula>
    </cfRule>
  </conditionalFormatting>
  <conditionalFormatting sqref="S42">
    <cfRule type="expression" dxfId="146" priority="147">
      <formula>INDIRECT(ADDRESS(ROW(),COLUMN()))=TRUNC(INDIRECT(ADDRESS(ROW(),COLUMN())))</formula>
    </cfRule>
  </conditionalFormatting>
  <conditionalFormatting sqref="S41">
    <cfRule type="expression" dxfId="145" priority="146">
      <formula>INDIRECT(ADDRESS(ROW(),COLUMN()))=TRUNC(INDIRECT(ADDRESS(ROW(),COLUMN())))</formula>
    </cfRule>
  </conditionalFormatting>
  <conditionalFormatting sqref="T42:Y42">
    <cfRule type="expression" dxfId="144" priority="145">
      <formula>INDIRECT(ADDRESS(ROW(),COLUMN()))=TRUNC(INDIRECT(ADDRESS(ROW(),COLUMN())))</formula>
    </cfRule>
  </conditionalFormatting>
  <conditionalFormatting sqref="T41:Y41">
    <cfRule type="expression" dxfId="143" priority="144">
      <formula>INDIRECT(ADDRESS(ROW(),COLUMN()))=TRUNC(INDIRECT(ADDRESS(ROW(),COLUMN())))</formula>
    </cfRule>
  </conditionalFormatting>
  <conditionalFormatting sqref="AX41:BA42">
    <cfRule type="expression" dxfId="142" priority="143">
      <formula>INDIRECT(ADDRESS(ROW(),COLUMN()))=TRUNC(INDIRECT(ADDRESS(ROW(),COLUMN())))</formula>
    </cfRule>
  </conditionalFormatting>
  <conditionalFormatting sqref="Z42">
    <cfRule type="expression" dxfId="141" priority="142">
      <formula>INDIRECT(ADDRESS(ROW(),COLUMN()))=TRUNC(INDIRECT(ADDRESS(ROW(),COLUMN())))</formula>
    </cfRule>
  </conditionalFormatting>
  <conditionalFormatting sqref="Z41">
    <cfRule type="expression" dxfId="140" priority="141">
      <formula>INDIRECT(ADDRESS(ROW(),COLUMN()))=TRUNC(INDIRECT(ADDRESS(ROW(),COLUMN())))</formula>
    </cfRule>
  </conditionalFormatting>
  <conditionalFormatting sqref="AA42:AF42">
    <cfRule type="expression" dxfId="139" priority="140">
      <formula>INDIRECT(ADDRESS(ROW(),COLUMN()))=TRUNC(INDIRECT(ADDRESS(ROW(),COLUMN())))</formula>
    </cfRule>
  </conditionalFormatting>
  <conditionalFormatting sqref="AA41:AF41">
    <cfRule type="expression" dxfId="138" priority="139">
      <formula>INDIRECT(ADDRESS(ROW(),COLUMN()))=TRUNC(INDIRECT(ADDRESS(ROW(),COLUMN())))</formula>
    </cfRule>
  </conditionalFormatting>
  <conditionalFormatting sqref="AG42">
    <cfRule type="expression" dxfId="137" priority="138">
      <formula>INDIRECT(ADDRESS(ROW(),COLUMN()))=TRUNC(INDIRECT(ADDRESS(ROW(),COLUMN())))</formula>
    </cfRule>
  </conditionalFormatting>
  <conditionalFormatting sqref="AG41">
    <cfRule type="expression" dxfId="136" priority="137">
      <formula>INDIRECT(ADDRESS(ROW(),COLUMN()))=TRUNC(INDIRECT(ADDRESS(ROW(),COLUMN())))</formula>
    </cfRule>
  </conditionalFormatting>
  <conditionalFormatting sqref="AH42:AM42">
    <cfRule type="expression" dxfId="135" priority="136">
      <formula>INDIRECT(ADDRESS(ROW(),COLUMN()))=TRUNC(INDIRECT(ADDRESS(ROW(),COLUMN())))</formula>
    </cfRule>
  </conditionalFormatting>
  <conditionalFormatting sqref="AH41:AM41">
    <cfRule type="expression" dxfId="134" priority="135">
      <formula>INDIRECT(ADDRESS(ROW(),COLUMN()))=TRUNC(INDIRECT(ADDRESS(ROW(),COLUMN())))</formula>
    </cfRule>
  </conditionalFormatting>
  <conditionalFormatting sqref="AN42">
    <cfRule type="expression" dxfId="133" priority="134">
      <formula>INDIRECT(ADDRESS(ROW(),COLUMN()))=TRUNC(INDIRECT(ADDRESS(ROW(),COLUMN())))</formula>
    </cfRule>
  </conditionalFormatting>
  <conditionalFormatting sqref="AN41">
    <cfRule type="expression" dxfId="132" priority="133">
      <formula>INDIRECT(ADDRESS(ROW(),COLUMN()))=TRUNC(INDIRECT(ADDRESS(ROW(),COLUMN())))</formula>
    </cfRule>
  </conditionalFormatting>
  <conditionalFormatting sqref="AO42:AT42">
    <cfRule type="expression" dxfId="131" priority="132">
      <formula>INDIRECT(ADDRESS(ROW(),COLUMN()))=TRUNC(INDIRECT(ADDRESS(ROW(),COLUMN())))</formula>
    </cfRule>
  </conditionalFormatting>
  <conditionalFormatting sqref="AO41:AT41">
    <cfRule type="expression" dxfId="130" priority="131">
      <formula>INDIRECT(ADDRESS(ROW(),COLUMN()))=TRUNC(INDIRECT(ADDRESS(ROW(),COLUMN())))</formula>
    </cfRule>
  </conditionalFormatting>
  <conditionalFormatting sqref="AU42">
    <cfRule type="expression" dxfId="129" priority="130">
      <formula>INDIRECT(ADDRESS(ROW(),COLUMN()))=TRUNC(INDIRECT(ADDRESS(ROW(),COLUMN())))</formula>
    </cfRule>
  </conditionalFormatting>
  <conditionalFormatting sqref="AU41">
    <cfRule type="expression" dxfId="128" priority="129">
      <formula>INDIRECT(ADDRESS(ROW(),COLUMN()))=TRUNC(INDIRECT(ADDRESS(ROW(),COLUMN())))</formula>
    </cfRule>
  </conditionalFormatting>
  <conditionalFormatting sqref="AV42:AW42">
    <cfRule type="expression" dxfId="127" priority="128">
      <formula>INDIRECT(ADDRESS(ROW(),COLUMN()))=TRUNC(INDIRECT(ADDRESS(ROW(),COLUMN())))</formula>
    </cfRule>
  </conditionalFormatting>
  <conditionalFormatting sqref="AV41:AW41">
    <cfRule type="expression" dxfId="126" priority="127">
      <formula>INDIRECT(ADDRESS(ROW(),COLUMN()))=TRUNC(INDIRECT(ADDRESS(ROW(),COLUMN())))</formula>
    </cfRule>
  </conditionalFormatting>
  <conditionalFormatting sqref="S45">
    <cfRule type="expression" dxfId="125" priority="126">
      <formula>INDIRECT(ADDRESS(ROW(),COLUMN()))=TRUNC(INDIRECT(ADDRESS(ROW(),COLUMN())))</formula>
    </cfRule>
  </conditionalFormatting>
  <conditionalFormatting sqref="S44">
    <cfRule type="expression" dxfId="124" priority="125">
      <formula>INDIRECT(ADDRESS(ROW(),COLUMN()))=TRUNC(INDIRECT(ADDRESS(ROW(),COLUMN())))</formula>
    </cfRule>
  </conditionalFormatting>
  <conditionalFormatting sqref="T45:Y45">
    <cfRule type="expression" dxfId="123" priority="124">
      <formula>INDIRECT(ADDRESS(ROW(),COLUMN()))=TRUNC(INDIRECT(ADDRESS(ROW(),COLUMN())))</formula>
    </cfRule>
  </conditionalFormatting>
  <conditionalFormatting sqref="T44:Y44">
    <cfRule type="expression" dxfId="122" priority="123">
      <formula>INDIRECT(ADDRESS(ROW(),COLUMN()))=TRUNC(INDIRECT(ADDRESS(ROW(),COLUMN())))</formula>
    </cfRule>
  </conditionalFormatting>
  <conditionalFormatting sqref="AX44:BA45">
    <cfRule type="expression" dxfId="121" priority="122">
      <formula>INDIRECT(ADDRESS(ROW(),COLUMN()))=TRUNC(INDIRECT(ADDRESS(ROW(),COLUMN())))</formula>
    </cfRule>
  </conditionalFormatting>
  <conditionalFormatting sqref="Z45">
    <cfRule type="expression" dxfId="120" priority="121">
      <formula>INDIRECT(ADDRESS(ROW(),COLUMN()))=TRUNC(INDIRECT(ADDRESS(ROW(),COLUMN())))</formula>
    </cfRule>
  </conditionalFormatting>
  <conditionalFormatting sqref="Z44">
    <cfRule type="expression" dxfId="119" priority="120">
      <formula>INDIRECT(ADDRESS(ROW(),COLUMN()))=TRUNC(INDIRECT(ADDRESS(ROW(),COLUMN())))</formula>
    </cfRule>
  </conditionalFormatting>
  <conditionalFormatting sqref="AA45:AF45">
    <cfRule type="expression" dxfId="118" priority="119">
      <formula>INDIRECT(ADDRESS(ROW(),COLUMN()))=TRUNC(INDIRECT(ADDRESS(ROW(),COLUMN())))</formula>
    </cfRule>
  </conditionalFormatting>
  <conditionalFormatting sqref="AA44:AF44">
    <cfRule type="expression" dxfId="117" priority="118">
      <formula>INDIRECT(ADDRESS(ROW(),COLUMN()))=TRUNC(INDIRECT(ADDRESS(ROW(),COLUMN())))</formula>
    </cfRule>
  </conditionalFormatting>
  <conditionalFormatting sqref="AG45">
    <cfRule type="expression" dxfId="116" priority="117">
      <formula>INDIRECT(ADDRESS(ROW(),COLUMN()))=TRUNC(INDIRECT(ADDRESS(ROW(),COLUMN())))</formula>
    </cfRule>
  </conditionalFormatting>
  <conditionalFormatting sqref="AG44">
    <cfRule type="expression" dxfId="115" priority="116">
      <formula>INDIRECT(ADDRESS(ROW(),COLUMN()))=TRUNC(INDIRECT(ADDRESS(ROW(),COLUMN())))</formula>
    </cfRule>
  </conditionalFormatting>
  <conditionalFormatting sqref="AH45:AM45">
    <cfRule type="expression" dxfId="114" priority="115">
      <formula>INDIRECT(ADDRESS(ROW(),COLUMN()))=TRUNC(INDIRECT(ADDRESS(ROW(),COLUMN())))</formula>
    </cfRule>
  </conditionalFormatting>
  <conditionalFormatting sqref="AH44:AM44">
    <cfRule type="expression" dxfId="113" priority="114">
      <formula>INDIRECT(ADDRESS(ROW(),COLUMN()))=TRUNC(INDIRECT(ADDRESS(ROW(),COLUMN())))</formula>
    </cfRule>
  </conditionalFormatting>
  <conditionalFormatting sqref="AN45">
    <cfRule type="expression" dxfId="112" priority="113">
      <formula>INDIRECT(ADDRESS(ROW(),COLUMN()))=TRUNC(INDIRECT(ADDRESS(ROW(),COLUMN())))</formula>
    </cfRule>
  </conditionalFormatting>
  <conditionalFormatting sqref="AN44">
    <cfRule type="expression" dxfId="111" priority="112">
      <formula>INDIRECT(ADDRESS(ROW(),COLUMN()))=TRUNC(INDIRECT(ADDRESS(ROW(),COLUMN())))</formula>
    </cfRule>
  </conditionalFormatting>
  <conditionalFormatting sqref="AO45:AT45">
    <cfRule type="expression" dxfId="110" priority="111">
      <formula>INDIRECT(ADDRESS(ROW(),COLUMN()))=TRUNC(INDIRECT(ADDRESS(ROW(),COLUMN())))</formula>
    </cfRule>
  </conditionalFormatting>
  <conditionalFormatting sqref="AO44:AT44">
    <cfRule type="expression" dxfId="109" priority="110">
      <formula>INDIRECT(ADDRESS(ROW(),COLUMN()))=TRUNC(INDIRECT(ADDRESS(ROW(),COLUMN())))</formula>
    </cfRule>
  </conditionalFormatting>
  <conditionalFormatting sqref="AU45">
    <cfRule type="expression" dxfId="108" priority="109">
      <formula>INDIRECT(ADDRESS(ROW(),COLUMN()))=TRUNC(INDIRECT(ADDRESS(ROW(),COLUMN())))</formula>
    </cfRule>
  </conditionalFormatting>
  <conditionalFormatting sqref="AU44">
    <cfRule type="expression" dxfId="107" priority="108">
      <formula>INDIRECT(ADDRESS(ROW(),COLUMN()))=TRUNC(INDIRECT(ADDRESS(ROW(),COLUMN())))</formula>
    </cfRule>
  </conditionalFormatting>
  <conditionalFormatting sqref="AV45:AW45">
    <cfRule type="expression" dxfId="106" priority="107">
      <formula>INDIRECT(ADDRESS(ROW(),COLUMN()))=TRUNC(INDIRECT(ADDRESS(ROW(),COLUMN())))</formula>
    </cfRule>
  </conditionalFormatting>
  <conditionalFormatting sqref="AV44:AW44">
    <cfRule type="expression" dxfId="105" priority="106">
      <formula>INDIRECT(ADDRESS(ROW(),COLUMN()))=TRUNC(INDIRECT(ADDRESS(ROW(),COLUMN())))</formula>
    </cfRule>
  </conditionalFormatting>
  <conditionalFormatting sqref="S48">
    <cfRule type="expression" dxfId="104" priority="105">
      <formula>INDIRECT(ADDRESS(ROW(),COLUMN()))=TRUNC(INDIRECT(ADDRESS(ROW(),COLUMN())))</formula>
    </cfRule>
  </conditionalFormatting>
  <conditionalFormatting sqref="S47">
    <cfRule type="expression" dxfId="103" priority="104">
      <formula>INDIRECT(ADDRESS(ROW(),COLUMN()))=TRUNC(INDIRECT(ADDRESS(ROW(),COLUMN())))</formula>
    </cfRule>
  </conditionalFormatting>
  <conditionalFormatting sqref="T48:Y48">
    <cfRule type="expression" dxfId="102" priority="103">
      <formula>INDIRECT(ADDRESS(ROW(),COLUMN()))=TRUNC(INDIRECT(ADDRESS(ROW(),COLUMN())))</formula>
    </cfRule>
  </conditionalFormatting>
  <conditionalFormatting sqref="T47:Y47">
    <cfRule type="expression" dxfId="101" priority="102">
      <formula>INDIRECT(ADDRESS(ROW(),COLUMN()))=TRUNC(INDIRECT(ADDRESS(ROW(),COLUMN())))</formula>
    </cfRule>
  </conditionalFormatting>
  <conditionalFormatting sqref="AX47:BA48">
    <cfRule type="expression" dxfId="100" priority="101">
      <formula>INDIRECT(ADDRESS(ROW(),COLUMN()))=TRUNC(INDIRECT(ADDRESS(ROW(),COLUMN())))</formula>
    </cfRule>
  </conditionalFormatting>
  <conditionalFormatting sqref="Z48">
    <cfRule type="expression" dxfId="99" priority="100">
      <formula>INDIRECT(ADDRESS(ROW(),COLUMN()))=TRUNC(INDIRECT(ADDRESS(ROW(),COLUMN())))</formula>
    </cfRule>
  </conditionalFormatting>
  <conditionalFormatting sqref="Z47">
    <cfRule type="expression" dxfId="98" priority="99">
      <formula>INDIRECT(ADDRESS(ROW(),COLUMN()))=TRUNC(INDIRECT(ADDRESS(ROW(),COLUMN())))</formula>
    </cfRule>
  </conditionalFormatting>
  <conditionalFormatting sqref="AA48:AF48">
    <cfRule type="expression" dxfId="97" priority="98">
      <formula>INDIRECT(ADDRESS(ROW(),COLUMN()))=TRUNC(INDIRECT(ADDRESS(ROW(),COLUMN())))</formula>
    </cfRule>
  </conditionalFormatting>
  <conditionalFormatting sqref="AA47:AF47">
    <cfRule type="expression" dxfId="96" priority="97">
      <formula>INDIRECT(ADDRESS(ROW(),COLUMN()))=TRUNC(INDIRECT(ADDRESS(ROW(),COLUMN())))</formula>
    </cfRule>
  </conditionalFormatting>
  <conditionalFormatting sqref="AG48">
    <cfRule type="expression" dxfId="95" priority="96">
      <formula>INDIRECT(ADDRESS(ROW(),COLUMN()))=TRUNC(INDIRECT(ADDRESS(ROW(),COLUMN())))</formula>
    </cfRule>
  </conditionalFormatting>
  <conditionalFormatting sqref="AG47">
    <cfRule type="expression" dxfId="94" priority="95">
      <formula>INDIRECT(ADDRESS(ROW(),COLUMN()))=TRUNC(INDIRECT(ADDRESS(ROW(),COLUMN())))</formula>
    </cfRule>
  </conditionalFormatting>
  <conditionalFormatting sqref="AH48:AM48">
    <cfRule type="expression" dxfId="93" priority="94">
      <formula>INDIRECT(ADDRESS(ROW(),COLUMN()))=TRUNC(INDIRECT(ADDRESS(ROW(),COLUMN())))</formula>
    </cfRule>
  </conditionalFormatting>
  <conditionalFormatting sqref="AH47:AM47">
    <cfRule type="expression" dxfId="92" priority="93">
      <formula>INDIRECT(ADDRESS(ROW(),COLUMN()))=TRUNC(INDIRECT(ADDRESS(ROW(),COLUMN())))</formula>
    </cfRule>
  </conditionalFormatting>
  <conditionalFormatting sqref="AN48">
    <cfRule type="expression" dxfId="91" priority="92">
      <formula>INDIRECT(ADDRESS(ROW(),COLUMN()))=TRUNC(INDIRECT(ADDRESS(ROW(),COLUMN())))</formula>
    </cfRule>
  </conditionalFormatting>
  <conditionalFormatting sqref="AN47">
    <cfRule type="expression" dxfId="90" priority="91">
      <formula>INDIRECT(ADDRESS(ROW(),COLUMN()))=TRUNC(INDIRECT(ADDRESS(ROW(),COLUMN())))</formula>
    </cfRule>
  </conditionalFormatting>
  <conditionalFormatting sqref="AO48:AT48">
    <cfRule type="expression" dxfId="89" priority="90">
      <formula>INDIRECT(ADDRESS(ROW(),COLUMN()))=TRUNC(INDIRECT(ADDRESS(ROW(),COLUMN())))</formula>
    </cfRule>
  </conditionalFormatting>
  <conditionalFormatting sqref="AO47:AT47">
    <cfRule type="expression" dxfId="88" priority="89">
      <formula>INDIRECT(ADDRESS(ROW(),COLUMN()))=TRUNC(INDIRECT(ADDRESS(ROW(),COLUMN())))</formula>
    </cfRule>
  </conditionalFormatting>
  <conditionalFormatting sqref="AU48">
    <cfRule type="expression" dxfId="87" priority="88">
      <formula>INDIRECT(ADDRESS(ROW(),COLUMN()))=TRUNC(INDIRECT(ADDRESS(ROW(),COLUMN())))</formula>
    </cfRule>
  </conditionalFormatting>
  <conditionalFormatting sqref="AU47">
    <cfRule type="expression" dxfId="86" priority="87">
      <formula>INDIRECT(ADDRESS(ROW(),COLUMN()))=TRUNC(INDIRECT(ADDRESS(ROW(),COLUMN())))</formula>
    </cfRule>
  </conditionalFormatting>
  <conditionalFormatting sqref="AV48:AW48">
    <cfRule type="expression" dxfId="85" priority="86">
      <formula>INDIRECT(ADDRESS(ROW(),COLUMN()))=TRUNC(INDIRECT(ADDRESS(ROW(),COLUMN())))</formula>
    </cfRule>
  </conditionalFormatting>
  <conditionalFormatting sqref="AV47:AW47">
    <cfRule type="expression" dxfId="84" priority="85">
      <formula>INDIRECT(ADDRESS(ROW(),COLUMN()))=TRUNC(INDIRECT(ADDRESS(ROW(),COLUMN())))</formula>
    </cfRule>
  </conditionalFormatting>
  <conditionalFormatting sqref="S51">
    <cfRule type="expression" dxfId="83" priority="84">
      <formula>INDIRECT(ADDRESS(ROW(),COLUMN()))=TRUNC(INDIRECT(ADDRESS(ROW(),COLUMN())))</formula>
    </cfRule>
  </conditionalFormatting>
  <conditionalFormatting sqref="S50">
    <cfRule type="expression" dxfId="82" priority="83">
      <formula>INDIRECT(ADDRESS(ROW(),COLUMN()))=TRUNC(INDIRECT(ADDRESS(ROW(),COLUMN())))</formula>
    </cfRule>
  </conditionalFormatting>
  <conditionalFormatting sqref="T51:Y51">
    <cfRule type="expression" dxfId="81" priority="82">
      <formula>INDIRECT(ADDRESS(ROW(),COLUMN()))=TRUNC(INDIRECT(ADDRESS(ROW(),COLUMN())))</formula>
    </cfRule>
  </conditionalFormatting>
  <conditionalFormatting sqref="T50:Y50">
    <cfRule type="expression" dxfId="80" priority="81">
      <formula>INDIRECT(ADDRESS(ROW(),COLUMN()))=TRUNC(INDIRECT(ADDRESS(ROW(),COLUMN())))</formula>
    </cfRule>
  </conditionalFormatting>
  <conditionalFormatting sqref="AX50:BA51">
    <cfRule type="expression" dxfId="79" priority="80">
      <formula>INDIRECT(ADDRESS(ROW(),COLUMN()))=TRUNC(INDIRECT(ADDRESS(ROW(),COLUMN())))</formula>
    </cfRule>
  </conditionalFormatting>
  <conditionalFormatting sqref="Z51">
    <cfRule type="expression" dxfId="78" priority="79">
      <formula>INDIRECT(ADDRESS(ROW(),COLUMN()))=TRUNC(INDIRECT(ADDRESS(ROW(),COLUMN())))</formula>
    </cfRule>
  </conditionalFormatting>
  <conditionalFormatting sqref="Z50">
    <cfRule type="expression" dxfId="77" priority="78">
      <formula>INDIRECT(ADDRESS(ROW(),COLUMN()))=TRUNC(INDIRECT(ADDRESS(ROW(),COLUMN())))</formula>
    </cfRule>
  </conditionalFormatting>
  <conditionalFormatting sqref="AA51:AF51">
    <cfRule type="expression" dxfId="76" priority="77">
      <formula>INDIRECT(ADDRESS(ROW(),COLUMN()))=TRUNC(INDIRECT(ADDRESS(ROW(),COLUMN())))</formula>
    </cfRule>
  </conditionalFormatting>
  <conditionalFormatting sqref="AA50:AF50">
    <cfRule type="expression" dxfId="75" priority="76">
      <formula>INDIRECT(ADDRESS(ROW(),COLUMN()))=TRUNC(INDIRECT(ADDRESS(ROW(),COLUMN())))</formula>
    </cfRule>
  </conditionalFormatting>
  <conditionalFormatting sqref="AG51">
    <cfRule type="expression" dxfId="74" priority="75">
      <formula>INDIRECT(ADDRESS(ROW(),COLUMN()))=TRUNC(INDIRECT(ADDRESS(ROW(),COLUMN())))</formula>
    </cfRule>
  </conditionalFormatting>
  <conditionalFormatting sqref="AG50">
    <cfRule type="expression" dxfId="73" priority="74">
      <formula>INDIRECT(ADDRESS(ROW(),COLUMN()))=TRUNC(INDIRECT(ADDRESS(ROW(),COLUMN())))</formula>
    </cfRule>
  </conditionalFormatting>
  <conditionalFormatting sqref="AH51:AM51">
    <cfRule type="expression" dxfId="72" priority="73">
      <formula>INDIRECT(ADDRESS(ROW(),COLUMN()))=TRUNC(INDIRECT(ADDRESS(ROW(),COLUMN())))</formula>
    </cfRule>
  </conditionalFormatting>
  <conditionalFormatting sqref="AH50:AM50">
    <cfRule type="expression" dxfId="71" priority="72">
      <formula>INDIRECT(ADDRESS(ROW(),COLUMN()))=TRUNC(INDIRECT(ADDRESS(ROW(),COLUMN())))</formula>
    </cfRule>
  </conditionalFormatting>
  <conditionalFormatting sqref="AN51">
    <cfRule type="expression" dxfId="70" priority="71">
      <formula>INDIRECT(ADDRESS(ROW(),COLUMN()))=TRUNC(INDIRECT(ADDRESS(ROW(),COLUMN())))</formula>
    </cfRule>
  </conditionalFormatting>
  <conditionalFormatting sqref="AN50">
    <cfRule type="expression" dxfId="69" priority="70">
      <formula>INDIRECT(ADDRESS(ROW(),COLUMN()))=TRUNC(INDIRECT(ADDRESS(ROW(),COLUMN())))</formula>
    </cfRule>
  </conditionalFormatting>
  <conditionalFormatting sqref="AO51:AT51">
    <cfRule type="expression" dxfId="68" priority="69">
      <formula>INDIRECT(ADDRESS(ROW(),COLUMN()))=TRUNC(INDIRECT(ADDRESS(ROW(),COLUMN())))</formula>
    </cfRule>
  </conditionalFormatting>
  <conditionalFormatting sqref="AO50:AT50">
    <cfRule type="expression" dxfId="67" priority="68">
      <formula>INDIRECT(ADDRESS(ROW(),COLUMN()))=TRUNC(INDIRECT(ADDRESS(ROW(),COLUMN())))</formula>
    </cfRule>
  </conditionalFormatting>
  <conditionalFormatting sqref="AU51">
    <cfRule type="expression" dxfId="66" priority="67">
      <formula>INDIRECT(ADDRESS(ROW(),COLUMN()))=TRUNC(INDIRECT(ADDRESS(ROW(),COLUMN())))</formula>
    </cfRule>
  </conditionalFormatting>
  <conditionalFormatting sqref="AU50">
    <cfRule type="expression" dxfId="65" priority="66">
      <formula>INDIRECT(ADDRESS(ROW(),COLUMN()))=TRUNC(INDIRECT(ADDRESS(ROW(),COLUMN())))</formula>
    </cfRule>
  </conditionalFormatting>
  <conditionalFormatting sqref="AV51:AW51">
    <cfRule type="expression" dxfId="64" priority="65">
      <formula>INDIRECT(ADDRESS(ROW(),COLUMN()))=TRUNC(INDIRECT(ADDRESS(ROW(),COLUMN())))</formula>
    </cfRule>
  </conditionalFormatting>
  <conditionalFormatting sqref="AV50:AW50">
    <cfRule type="expression" dxfId="63" priority="64">
      <formula>INDIRECT(ADDRESS(ROW(),COLUMN()))=TRUNC(INDIRECT(ADDRESS(ROW(),COLUMN())))</formula>
    </cfRule>
  </conditionalFormatting>
  <conditionalFormatting sqref="S54">
    <cfRule type="expression" dxfId="62" priority="63">
      <formula>INDIRECT(ADDRESS(ROW(),COLUMN()))=TRUNC(INDIRECT(ADDRESS(ROW(),COLUMN())))</formula>
    </cfRule>
  </conditionalFormatting>
  <conditionalFormatting sqref="S53">
    <cfRule type="expression" dxfId="61" priority="62">
      <formula>INDIRECT(ADDRESS(ROW(),COLUMN()))=TRUNC(INDIRECT(ADDRESS(ROW(),COLUMN())))</formula>
    </cfRule>
  </conditionalFormatting>
  <conditionalFormatting sqref="T54:Y54">
    <cfRule type="expression" dxfId="60" priority="61">
      <formula>INDIRECT(ADDRESS(ROW(),COLUMN()))=TRUNC(INDIRECT(ADDRESS(ROW(),COLUMN())))</formula>
    </cfRule>
  </conditionalFormatting>
  <conditionalFormatting sqref="T53:Y53">
    <cfRule type="expression" dxfId="59" priority="60">
      <formula>INDIRECT(ADDRESS(ROW(),COLUMN()))=TRUNC(INDIRECT(ADDRESS(ROW(),COLUMN())))</formula>
    </cfRule>
  </conditionalFormatting>
  <conditionalFormatting sqref="AX53:BA54">
    <cfRule type="expression" dxfId="58" priority="59">
      <formula>INDIRECT(ADDRESS(ROW(),COLUMN()))=TRUNC(INDIRECT(ADDRESS(ROW(),COLUMN())))</formula>
    </cfRule>
  </conditionalFormatting>
  <conditionalFormatting sqref="Z54">
    <cfRule type="expression" dxfId="57" priority="58">
      <formula>INDIRECT(ADDRESS(ROW(),COLUMN()))=TRUNC(INDIRECT(ADDRESS(ROW(),COLUMN())))</formula>
    </cfRule>
  </conditionalFormatting>
  <conditionalFormatting sqref="Z53">
    <cfRule type="expression" dxfId="56" priority="57">
      <formula>INDIRECT(ADDRESS(ROW(),COLUMN()))=TRUNC(INDIRECT(ADDRESS(ROW(),COLUMN())))</formula>
    </cfRule>
  </conditionalFormatting>
  <conditionalFormatting sqref="AA54:AF54">
    <cfRule type="expression" dxfId="55" priority="56">
      <formula>INDIRECT(ADDRESS(ROW(),COLUMN()))=TRUNC(INDIRECT(ADDRESS(ROW(),COLUMN())))</formula>
    </cfRule>
  </conditionalFormatting>
  <conditionalFormatting sqref="AA53:AF53">
    <cfRule type="expression" dxfId="54" priority="55">
      <formula>INDIRECT(ADDRESS(ROW(),COLUMN()))=TRUNC(INDIRECT(ADDRESS(ROW(),COLUMN())))</formula>
    </cfRule>
  </conditionalFormatting>
  <conditionalFormatting sqref="AG54">
    <cfRule type="expression" dxfId="53" priority="54">
      <formula>INDIRECT(ADDRESS(ROW(),COLUMN()))=TRUNC(INDIRECT(ADDRESS(ROW(),COLUMN())))</formula>
    </cfRule>
  </conditionalFormatting>
  <conditionalFormatting sqref="AG53">
    <cfRule type="expression" dxfId="52" priority="53">
      <formula>INDIRECT(ADDRESS(ROW(),COLUMN()))=TRUNC(INDIRECT(ADDRESS(ROW(),COLUMN())))</formula>
    </cfRule>
  </conditionalFormatting>
  <conditionalFormatting sqref="AH54:AM54">
    <cfRule type="expression" dxfId="51" priority="52">
      <formula>INDIRECT(ADDRESS(ROW(),COLUMN()))=TRUNC(INDIRECT(ADDRESS(ROW(),COLUMN())))</formula>
    </cfRule>
  </conditionalFormatting>
  <conditionalFormatting sqref="AH53:AM53">
    <cfRule type="expression" dxfId="50" priority="51">
      <formula>INDIRECT(ADDRESS(ROW(),COLUMN()))=TRUNC(INDIRECT(ADDRESS(ROW(),COLUMN())))</formula>
    </cfRule>
  </conditionalFormatting>
  <conditionalFormatting sqref="AN54">
    <cfRule type="expression" dxfId="49" priority="50">
      <formula>INDIRECT(ADDRESS(ROW(),COLUMN()))=TRUNC(INDIRECT(ADDRESS(ROW(),COLUMN())))</formula>
    </cfRule>
  </conditionalFormatting>
  <conditionalFormatting sqref="AN53">
    <cfRule type="expression" dxfId="48" priority="49">
      <formula>INDIRECT(ADDRESS(ROW(),COLUMN()))=TRUNC(INDIRECT(ADDRESS(ROW(),COLUMN())))</formula>
    </cfRule>
  </conditionalFormatting>
  <conditionalFormatting sqref="AO54:AT54">
    <cfRule type="expression" dxfId="47" priority="48">
      <formula>INDIRECT(ADDRESS(ROW(),COLUMN()))=TRUNC(INDIRECT(ADDRESS(ROW(),COLUMN())))</formula>
    </cfRule>
  </conditionalFormatting>
  <conditionalFormatting sqref="AO53:AT53">
    <cfRule type="expression" dxfId="46" priority="47">
      <formula>INDIRECT(ADDRESS(ROW(),COLUMN()))=TRUNC(INDIRECT(ADDRESS(ROW(),COLUMN())))</formula>
    </cfRule>
  </conditionalFormatting>
  <conditionalFormatting sqref="AU54">
    <cfRule type="expression" dxfId="45" priority="46">
      <formula>INDIRECT(ADDRESS(ROW(),COLUMN()))=TRUNC(INDIRECT(ADDRESS(ROW(),COLUMN())))</formula>
    </cfRule>
  </conditionalFormatting>
  <conditionalFormatting sqref="AU53">
    <cfRule type="expression" dxfId="44" priority="45">
      <formula>INDIRECT(ADDRESS(ROW(),COLUMN()))=TRUNC(INDIRECT(ADDRESS(ROW(),COLUMN())))</formula>
    </cfRule>
  </conditionalFormatting>
  <conditionalFormatting sqref="AV54:AW54">
    <cfRule type="expression" dxfId="43" priority="44">
      <formula>INDIRECT(ADDRESS(ROW(),COLUMN()))=TRUNC(INDIRECT(ADDRESS(ROW(),COLUMN())))</formula>
    </cfRule>
  </conditionalFormatting>
  <conditionalFormatting sqref="AV53:AW53">
    <cfRule type="expression" dxfId="42" priority="43">
      <formula>INDIRECT(ADDRESS(ROW(),COLUMN()))=TRUNC(INDIRECT(ADDRESS(ROW(),COLUMN())))</formula>
    </cfRule>
  </conditionalFormatting>
  <conditionalFormatting sqref="S57">
    <cfRule type="expression" dxfId="41" priority="42">
      <formula>INDIRECT(ADDRESS(ROW(),COLUMN()))=TRUNC(INDIRECT(ADDRESS(ROW(),COLUMN())))</formula>
    </cfRule>
  </conditionalFormatting>
  <conditionalFormatting sqref="S56">
    <cfRule type="expression" dxfId="40" priority="41">
      <formula>INDIRECT(ADDRESS(ROW(),COLUMN()))=TRUNC(INDIRECT(ADDRESS(ROW(),COLUMN())))</formula>
    </cfRule>
  </conditionalFormatting>
  <conditionalFormatting sqref="T57:Y57">
    <cfRule type="expression" dxfId="39" priority="40">
      <formula>INDIRECT(ADDRESS(ROW(),COLUMN()))=TRUNC(INDIRECT(ADDRESS(ROW(),COLUMN())))</formula>
    </cfRule>
  </conditionalFormatting>
  <conditionalFormatting sqref="T56:Y56">
    <cfRule type="expression" dxfId="38" priority="39">
      <formula>INDIRECT(ADDRESS(ROW(),COLUMN()))=TRUNC(INDIRECT(ADDRESS(ROW(),COLUMN())))</formula>
    </cfRule>
  </conditionalFormatting>
  <conditionalFormatting sqref="AX56:BA57">
    <cfRule type="expression" dxfId="37" priority="38">
      <formula>INDIRECT(ADDRESS(ROW(),COLUMN()))=TRUNC(INDIRECT(ADDRESS(ROW(),COLUMN())))</formula>
    </cfRule>
  </conditionalFormatting>
  <conditionalFormatting sqref="Z57">
    <cfRule type="expression" dxfId="36" priority="37">
      <formula>INDIRECT(ADDRESS(ROW(),COLUMN()))=TRUNC(INDIRECT(ADDRESS(ROW(),COLUMN())))</formula>
    </cfRule>
  </conditionalFormatting>
  <conditionalFormatting sqref="Z56">
    <cfRule type="expression" dxfId="35" priority="36">
      <formula>INDIRECT(ADDRESS(ROW(),COLUMN()))=TRUNC(INDIRECT(ADDRESS(ROW(),COLUMN())))</formula>
    </cfRule>
  </conditionalFormatting>
  <conditionalFormatting sqref="AA57:AF57">
    <cfRule type="expression" dxfId="34" priority="35">
      <formula>INDIRECT(ADDRESS(ROW(),COLUMN()))=TRUNC(INDIRECT(ADDRESS(ROW(),COLUMN())))</formula>
    </cfRule>
  </conditionalFormatting>
  <conditionalFormatting sqref="AA56:AF56">
    <cfRule type="expression" dxfId="33" priority="34">
      <formula>INDIRECT(ADDRESS(ROW(),COLUMN()))=TRUNC(INDIRECT(ADDRESS(ROW(),COLUMN())))</formula>
    </cfRule>
  </conditionalFormatting>
  <conditionalFormatting sqref="AG57">
    <cfRule type="expression" dxfId="32" priority="33">
      <formula>INDIRECT(ADDRESS(ROW(),COLUMN()))=TRUNC(INDIRECT(ADDRESS(ROW(),COLUMN())))</formula>
    </cfRule>
  </conditionalFormatting>
  <conditionalFormatting sqref="AG56">
    <cfRule type="expression" dxfId="31" priority="32">
      <formula>INDIRECT(ADDRESS(ROW(),COLUMN()))=TRUNC(INDIRECT(ADDRESS(ROW(),COLUMN())))</formula>
    </cfRule>
  </conditionalFormatting>
  <conditionalFormatting sqref="AH57:AM57">
    <cfRule type="expression" dxfId="30" priority="31">
      <formula>INDIRECT(ADDRESS(ROW(),COLUMN()))=TRUNC(INDIRECT(ADDRESS(ROW(),COLUMN())))</formula>
    </cfRule>
  </conditionalFormatting>
  <conditionalFormatting sqref="AH56:AM56">
    <cfRule type="expression" dxfId="29" priority="30">
      <formula>INDIRECT(ADDRESS(ROW(),COLUMN()))=TRUNC(INDIRECT(ADDRESS(ROW(),COLUMN())))</formula>
    </cfRule>
  </conditionalFormatting>
  <conditionalFormatting sqref="AN57">
    <cfRule type="expression" dxfId="28" priority="29">
      <formula>INDIRECT(ADDRESS(ROW(),COLUMN()))=TRUNC(INDIRECT(ADDRESS(ROW(),COLUMN())))</formula>
    </cfRule>
  </conditionalFormatting>
  <conditionalFormatting sqref="AN56">
    <cfRule type="expression" dxfId="27" priority="28">
      <formula>INDIRECT(ADDRESS(ROW(),COLUMN()))=TRUNC(INDIRECT(ADDRESS(ROW(),COLUMN())))</formula>
    </cfRule>
  </conditionalFormatting>
  <conditionalFormatting sqref="AO57:AT57">
    <cfRule type="expression" dxfId="26" priority="27">
      <formula>INDIRECT(ADDRESS(ROW(),COLUMN()))=TRUNC(INDIRECT(ADDRESS(ROW(),COLUMN())))</formula>
    </cfRule>
  </conditionalFormatting>
  <conditionalFormatting sqref="AO56:AT56">
    <cfRule type="expression" dxfId="25" priority="26">
      <formula>INDIRECT(ADDRESS(ROW(),COLUMN()))=TRUNC(INDIRECT(ADDRESS(ROW(),COLUMN())))</formula>
    </cfRule>
  </conditionalFormatting>
  <conditionalFormatting sqref="AU57">
    <cfRule type="expression" dxfId="24" priority="25">
      <formula>INDIRECT(ADDRESS(ROW(),COLUMN()))=TRUNC(INDIRECT(ADDRESS(ROW(),COLUMN())))</formula>
    </cfRule>
  </conditionalFormatting>
  <conditionalFormatting sqref="AU56">
    <cfRule type="expression" dxfId="23" priority="24">
      <formula>INDIRECT(ADDRESS(ROW(),COLUMN()))=TRUNC(INDIRECT(ADDRESS(ROW(),COLUMN())))</formula>
    </cfRule>
  </conditionalFormatting>
  <conditionalFormatting sqref="AV57:AW57">
    <cfRule type="expression" dxfId="22" priority="23">
      <formula>INDIRECT(ADDRESS(ROW(),COLUMN()))=TRUNC(INDIRECT(ADDRESS(ROW(),COLUMN())))</formula>
    </cfRule>
  </conditionalFormatting>
  <conditionalFormatting sqref="AV56:AW56">
    <cfRule type="expression" dxfId="21" priority="22">
      <formula>INDIRECT(ADDRESS(ROW(),COLUMN()))=TRUNC(INDIRECT(ADDRESS(ROW(),COLUMN())))</formula>
    </cfRule>
  </conditionalFormatting>
  <conditionalFormatting sqref="S60">
    <cfRule type="expression" dxfId="20" priority="21">
      <formula>INDIRECT(ADDRESS(ROW(),COLUMN()))=TRUNC(INDIRECT(ADDRESS(ROW(),COLUMN())))</formula>
    </cfRule>
  </conditionalFormatting>
  <conditionalFormatting sqref="S59">
    <cfRule type="expression" dxfId="19" priority="20">
      <formula>INDIRECT(ADDRESS(ROW(),COLUMN()))=TRUNC(INDIRECT(ADDRESS(ROW(),COLUMN())))</formula>
    </cfRule>
  </conditionalFormatting>
  <conditionalFormatting sqref="T60:Y60">
    <cfRule type="expression" dxfId="18" priority="19">
      <formula>INDIRECT(ADDRESS(ROW(),COLUMN()))=TRUNC(INDIRECT(ADDRESS(ROW(),COLUMN())))</formula>
    </cfRule>
  </conditionalFormatting>
  <conditionalFormatting sqref="T59:Y59">
    <cfRule type="expression" dxfId="17" priority="18">
      <formula>INDIRECT(ADDRESS(ROW(),COLUMN()))=TRUNC(INDIRECT(ADDRESS(ROW(),COLUMN())))</formula>
    </cfRule>
  </conditionalFormatting>
  <conditionalFormatting sqref="AX59:BA60">
    <cfRule type="expression" dxfId="16" priority="17">
      <formula>INDIRECT(ADDRESS(ROW(),COLUMN()))=TRUNC(INDIRECT(ADDRESS(ROW(),COLUMN())))</formula>
    </cfRule>
  </conditionalFormatting>
  <conditionalFormatting sqref="Z60">
    <cfRule type="expression" dxfId="15" priority="16">
      <formula>INDIRECT(ADDRESS(ROW(),COLUMN()))=TRUNC(INDIRECT(ADDRESS(ROW(),COLUMN())))</formula>
    </cfRule>
  </conditionalFormatting>
  <conditionalFormatting sqref="Z59">
    <cfRule type="expression" dxfId="14" priority="15">
      <formula>INDIRECT(ADDRESS(ROW(),COLUMN()))=TRUNC(INDIRECT(ADDRESS(ROW(),COLUMN())))</formula>
    </cfRule>
  </conditionalFormatting>
  <conditionalFormatting sqref="AA60:AF60">
    <cfRule type="expression" dxfId="13" priority="14">
      <formula>INDIRECT(ADDRESS(ROW(),COLUMN()))=TRUNC(INDIRECT(ADDRESS(ROW(),COLUMN())))</formula>
    </cfRule>
  </conditionalFormatting>
  <conditionalFormatting sqref="AA59:AF59">
    <cfRule type="expression" dxfId="12" priority="13">
      <formula>INDIRECT(ADDRESS(ROW(),COLUMN()))=TRUNC(INDIRECT(ADDRESS(ROW(),COLUMN())))</formula>
    </cfRule>
  </conditionalFormatting>
  <conditionalFormatting sqref="AG60">
    <cfRule type="expression" dxfId="11" priority="12">
      <formula>INDIRECT(ADDRESS(ROW(),COLUMN()))=TRUNC(INDIRECT(ADDRESS(ROW(),COLUMN())))</formula>
    </cfRule>
  </conditionalFormatting>
  <conditionalFormatting sqref="AG59">
    <cfRule type="expression" dxfId="10" priority="11">
      <formula>INDIRECT(ADDRESS(ROW(),COLUMN()))=TRUNC(INDIRECT(ADDRESS(ROW(),COLUMN())))</formula>
    </cfRule>
  </conditionalFormatting>
  <conditionalFormatting sqref="AH60:AM60">
    <cfRule type="expression" dxfId="9" priority="10">
      <formula>INDIRECT(ADDRESS(ROW(),COLUMN()))=TRUNC(INDIRECT(ADDRESS(ROW(),COLUMN())))</formula>
    </cfRule>
  </conditionalFormatting>
  <conditionalFormatting sqref="AH59:AM59">
    <cfRule type="expression" dxfId="8" priority="9">
      <formula>INDIRECT(ADDRESS(ROW(),COLUMN()))=TRUNC(INDIRECT(ADDRESS(ROW(),COLUMN())))</formula>
    </cfRule>
  </conditionalFormatting>
  <conditionalFormatting sqref="AN60">
    <cfRule type="expression" dxfId="7" priority="8">
      <formula>INDIRECT(ADDRESS(ROW(),COLUMN()))=TRUNC(INDIRECT(ADDRESS(ROW(),COLUMN())))</formula>
    </cfRule>
  </conditionalFormatting>
  <conditionalFormatting sqref="AN59">
    <cfRule type="expression" dxfId="6" priority="7">
      <formula>INDIRECT(ADDRESS(ROW(),COLUMN()))=TRUNC(INDIRECT(ADDRESS(ROW(),COLUMN())))</formula>
    </cfRule>
  </conditionalFormatting>
  <conditionalFormatting sqref="AO60:AT60">
    <cfRule type="expression" dxfId="5" priority="6">
      <formula>INDIRECT(ADDRESS(ROW(),COLUMN()))=TRUNC(INDIRECT(ADDRESS(ROW(),COLUMN())))</formula>
    </cfRule>
  </conditionalFormatting>
  <conditionalFormatting sqref="AO59:AT59">
    <cfRule type="expression" dxfId="4" priority="5">
      <formula>INDIRECT(ADDRESS(ROW(),COLUMN()))=TRUNC(INDIRECT(ADDRESS(ROW(),COLUMN())))</formula>
    </cfRule>
  </conditionalFormatting>
  <conditionalFormatting sqref="AU60">
    <cfRule type="expression" dxfId="3" priority="4">
      <formula>INDIRECT(ADDRESS(ROW(),COLUMN()))=TRUNC(INDIRECT(ADDRESS(ROW(),COLUMN())))</formula>
    </cfRule>
  </conditionalFormatting>
  <conditionalFormatting sqref="AU59">
    <cfRule type="expression" dxfId="2" priority="3">
      <formula>INDIRECT(ADDRESS(ROW(),COLUMN()))=TRUNC(INDIRECT(ADDRESS(ROW(),COLUMN())))</formula>
    </cfRule>
  </conditionalFormatting>
  <conditionalFormatting sqref="AV60:AW60">
    <cfRule type="expression" dxfId="1" priority="2">
      <formula>INDIRECT(ADDRESS(ROW(),COLUMN()))=TRUNC(INDIRECT(ADDRESS(ROW(),COLUMN())))</formula>
    </cfRule>
  </conditionalFormatting>
  <conditionalFormatting sqref="AV59:AW59">
    <cfRule type="expression" dxfId="0" priority="1">
      <formula>INDIRECT(ADDRESS(ROW(),COLUMN()))=TRUNC(INDIRECT(ADDRESS(ROW(),COLUMN())))</formula>
    </cfRule>
  </conditionalFormatting>
  <dataValidations count="8">
    <dataValidation type="decimal" allowBlank="1" showInputMessage="1" showErrorMessage="1" error="入力可能範囲　32～40" sqref="AX6" xr:uid="{E330802B-D12D-4ABE-868A-B31457BA02E1}">
      <formula1>32</formula1>
      <formula2>40</formula2>
    </dataValidation>
    <dataValidation type="list" allowBlank="1" showInputMessage="1" sqref="G22:G60" xr:uid="{CDD60655-E3FB-4055-A2FD-79FE94036D69}">
      <formula1>"A, B, C, D"</formula1>
    </dataValidation>
    <dataValidation type="list" allowBlank="1" showInputMessage="1" sqref="S22:AW22 S25:AW25 S28:AW28 S31:AW31 S34:AW34 S37:AW37 S40:AW40 S43:AW43 S46:AW46 S49:AW49 S52:AW52 S55:AW55 S58:AW58" xr:uid="{0BAA228B-BCFF-4F28-853B-E1ED5499CF09}">
      <formula1>シフト記号表</formula1>
    </dataValidation>
    <dataValidation type="list" allowBlank="1" showInputMessage="1" showErrorMessage="1" sqref="BB4:BE4" xr:uid="{38C68064-BC08-464D-951D-D7937939F306}">
      <formula1>"予定,実績,予定・実績"</formula1>
    </dataValidation>
    <dataValidation type="list" allowBlank="1" showInputMessage="1" sqref="C22:E60" xr:uid="{CF646619-A9CB-4B74-AEBA-EF1FFBE5EEE6}">
      <formula1>職種</formula1>
    </dataValidation>
    <dataValidation type="list" allowBlank="1" showInputMessage="1" showErrorMessage="1" sqref="AC3" xr:uid="{0B4EEDC4-36CD-4EA1-A17B-168763164EFB}">
      <formula1>#REF!</formula1>
    </dataValidation>
    <dataValidation type="list" allowBlank="1" showInputMessage="1" showErrorMessage="1" sqref="BB3:BE3" xr:uid="{F12595F6-B1B1-438A-B909-F79F03FAA5BD}">
      <formula1>"４週,暦月"</formula1>
    </dataValidation>
    <dataValidation type="list" errorStyle="warning" allowBlank="1" showInputMessage="1" error="リストにない場合のみ、入力してください。" sqref="H22:K60" xr:uid="{4DC59E79-DE1C-4796-BDCE-14FF2BB394A1}">
      <formula1>INDIRECT(C22)</formula1>
    </dataValidation>
  </dataValidations>
  <printOptions horizontalCentered="1"/>
  <pageMargins left="0.15748031496062992" right="0.15748031496062992" top="0.31496062992125984" bottom="0.35433070866141736" header="0.31496062992125984" footer="0.31496062992125984"/>
  <pageSetup paperSize="9" scale="46" fitToHeight="0" orientation="landscape" r:id="rId1"/>
  <headerFooter>
    <oddFooter>&amp;R&amp;14&amp;P/&amp;N</oddFooter>
  </headerFooter>
  <drawing r:id="rId2"/>
  <extLst>
    <ext xmlns:x14="http://schemas.microsoft.com/office/spreadsheetml/2009/9/main" uri="{CCE6A557-97BC-4b89-ADB6-D9C93CAAB3DF}">
      <x14:dataValidations xmlns:xm="http://schemas.microsoft.com/office/excel/2006/main" count="1">
        <x14:dataValidation type="list" allowBlank="1" showInputMessage="1" xr:uid="{07DC7A9B-48D0-41FA-85C0-55915503A207}">
          <x14:formula1>
            <xm:f>'C:\Users\nw03114.WISTARIA\Desktop\2025新規申請、廃止、休止届＆変更届\標準様式\[3-3_標準様式1-2 勤務表　通所型サービス.xlsx]プルダウン・リスト'!#REF!</xm:f>
          </x14:formula1>
          <xm:sqref>AP1:BE1</xm:sqref>
        </x14:dataValidation>
      </x14:dataValidations>
    </ext>
  </extLs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005E8-3764-45AD-A9F2-9774421776A1}">
  <dimension ref="K2"/>
  <sheetViews>
    <sheetView topLeftCell="A34" workbookViewId="0">
      <selection activeCell="H49" sqref="H49"/>
    </sheetView>
  </sheetViews>
  <sheetFormatPr defaultRowHeight="13.5" x14ac:dyDescent="0.15"/>
  <sheetData>
    <row r="2" spans="11:11" ht="25.5" x14ac:dyDescent="0.15">
      <c r="K2" s="959" t="s">
        <v>1092</v>
      </c>
    </row>
  </sheetData>
  <phoneticPr fontId="1"/>
  <pageMargins left="0.7" right="0.7" top="0.75" bottom="0.75" header="0.3" footer="0.3"/>
  <pageSetup paperSize="9" orientation="portrait" r:id="rId1"/>
  <drawing r:id="rId2"/>
  <legacyDrawing r:id="rId3"/>
  <oleObjects>
    <mc:AlternateContent xmlns:mc="http://schemas.openxmlformats.org/markup-compatibility/2006">
      <mc:Choice Requires="x14">
        <oleObject progId="Document" shapeId="119809" r:id="rId4">
          <objectPr defaultSize="0" r:id="rId5">
            <anchor moveWithCells="1">
              <from>
                <xdr:col>0</xdr:col>
                <xdr:colOff>0</xdr:colOff>
                <xdr:row>0</xdr:row>
                <xdr:rowOff>0</xdr:rowOff>
              </from>
              <to>
                <xdr:col>8</xdr:col>
                <xdr:colOff>628650</xdr:colOff>
                <xdr:row>47</xdr:row>
                <xdr:rowOff>142875</xdr:rowOff>
              </to>
            </anchor>
          </objectPr>
        </oleObject>
      </mc:Choice>
      <mc:Fallback>
        <oleObject progId="Document" shapeId="119809" r:id="rId4"/>
      </mc:Fallback>
    </mc:AlternateContent>
  </oleObjec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6F401-F8FA-4928-B894-218B38D7E3E4}">
  <dimension ref="A1:AE67"/>
  <sheetViews>
    <sheetView view="pageBreakPreview" topLeftCell="A43" zoomScale="85" zoomScaleNormal="100" zoomScaleSheetLayoutView="85" workbookViewId="0">
      <selection activeCell="R46" sqref="R46:AE46"/>
    </sheetView>
  </sheetViews>
  <sheetFormatPr defaultRowHeight="13.5" x14ac:dyDescent="0.15"/>
  <cols>
    <col min="1" max="47" width="3.625" customWidth="1"/>
  </cols>
  <sheetData>
    <row r="1" spans="1:31" x14ac:dyDescent="0.15">
      <c r="A1" t="s">
        <v>1095</v>
      </c>
    </row>
    <row r="2" spans="1:31" x14ac:dyDescent="0.15">
      <c r="A2" t="s">
        <v>1096</v>
      </c>
    </row>
    <row r="3" spans="1:31" x14ac:dyDescent="0.15">
      <c r="A3" s="3220" t="s">
        <v>1097</v>
      </c>
      <c r="B3" s="3220"/>
      <c r="C3" s="3220"/>
      <c r="D3" s="3220"/>
      <c r="E3" s="3220"/>
      <c r="F3" s="3220"/>
      <c r="G3" s="3220"/>
      <c r="H3" s="3220"/>
      <c r="I3" s="3220"/>
      <c r="J3" s="3220"/>
      <c r="K3" s="3220"/>
      <c r="L3" s="3220"/>
      <c r="M3" s="3220"/>
      <c r="N3" s="3220"/>
      <c r="O3" s="3220"/>
      <c r="P3" s="3220"/>
      <c r="Q3" s="3220"/>
      <c r="R3" s="3220"/>
      <c r="S3" s="3220"/>
      <c r="T3" s="3220"/>
      <c r="U3" s="3220"/>
      <c r="V3" s="3220"/>
      <c r="W3" s="3220"/>
      <c r="X3" s="3220"/>
      <c r="Y3" s="3220"/>
      <c r="Z3" s="3220"/>
      <c r="AA3" s="3220"/>
      <c r="AB3" s="3220"/>
      <c r="AC3" s="3220"/>
      <c r="AD3" s="3220"/>
      <c r="AE3" s="3220"/>
    </row>
    <row r="4" spans="1:31" x14ac:dyDescent="0.15">
      <c r="Y4" s="3221" t="s">
        <v>181</v>
      </c>
      <c r="Z4" s="3221"/>
      <c r="AA4" s="3221"/>
      <c r="AB4" s="3221"/>
      <c r="AC4" s="3221"/>
      <c r="AD4" s="3221"/>
      <c r="AE4" s="3221"/>
    </row>
    <row r="5" spans="1:31" x14ac:dyDescent="0.15">
      <c r="A5" t="s">
        <v>25</v>
      </c>
    </row>
    <row r="6" spans="1:31" x14ac:dyDescent="0.15">
      <c r="O6" t="s">
        <v>1098</v>
      </c>
    </row>
    <row r="7" spans="1:31" x14ac:dyDescent="0.15">
      <c r="R7" t="s">
        <v>1099</v>
      </c>
    </row>
    <row r="8" spans="1:31" x14ac:dyDescent="0.15">
      <c r="R8" t="s">
        <v>1100</v>
      </c>
    </row>
    <row r="9" spans="1:31" x14ac:dyDescent="0.15">
      <c r="R9" t="s">
        <v>1101</v>
      </c>
    </row>
    <row r="11" spans="1:31" x14ac:dyDescent="0.15">
      <c r="A11" s="3222" t="s">
        <v>1102</v>
      </c>
      <c r="B11" s="3222"/>
      <c r="C11" s="3222"/>
      <c r="D11" s="3222"/>
      <c r="E11" s="3222"/>
      <c r="F11" s="3222"/>
      <c r="G11" s="3222"/>
      <c r="H11" s="3222"/>
      <c r="I11" s="3222"/>
      <c r="J11" s="3222"/>
      <c r="K11" s="3222"/>
      <c r="L11" s="3222"/>
      <c r="M11" s="3222"/>
      <c r="N11" s="3222"/>
      <c r="O11" s="3222"/>
      <c r="P11" s="3222"/>
      <c r="Q11" s="3222"/>
      <c r="R11" s="3222"/>
      <c r="S11" s="3222"/>
      <c r="T11" s="3222"/>
      <c r="U11" s="3222"/>
      <c r="V11" s="3222"/>
      <c r="W11" s="3222"/>
      <c r="X11" s="3222"/>
      <c r="Y11" s="3222"/>
      <c r="Z11" s="3222"/>
      <c r="AA11" s="3222"/>
      <c r="AB11" s="3222"/>
      <c r="AC11" s="3222"/>
      <c r="AD11" s="3222"/>
      <c r="AE11" s="3222"/>
    </row>
    <row r="13" spans="1:31" x14ac:dyDescent="0.15">
      <c r="A13" s="3220" t="s">
        <v>1103</v>
      </c>
      <c r="B13" s="3220"/>
      <c r="C13" s="3220"/>
      <c r="D13" s="3220"/>
      <c r="E13" s="3220"/>
      <c r="F13" s="3220"/>
      <c r="G13" s="3220"/>
      <c r="H13" s="3220"/>
      <c r="I13" s="3220"/>
      <c r="J13" s="3220"/>
      <c r="K13" s="3220"/>
      <c r="L13" s="3220"/>
      <c r="M13" s="3220"/>
      <c r="N13" s="3220"/>
      <c r="O13" s="3220"/>
      <c r="P13" s="3220"/>
      <c r="Q13" s="3220"/>
      <c r="R13" s="3220"/>
      <c r="S13" s="3220"/>
      <c r="T13" s="3220"/>
      <c r="U13" s="3220"/>
      <c r="V13" s="3220"/>
      <c r="W13" s="3220"/>
      <c r="X13" s="3220"/>
      <c r="Y13" s="3220"/>
      <c r="Z13" s="3220"/>
      <c r="AA13" s="3220"/>
      <c r="AB13" s="3220"/>
      <c r="AC13" s="3220"/>
      <c r="AD13" s="3220"/>
      <c r="AE13" s="3220"/>
    </row>
    <row r="15" spans="1:31" ht="20.45" customHeight="1" x14ac:dyDescent="0.15">
      <c r="A15" s="3223" t="s">
        <v>1104</v>
      </c>
      <c r="B15" s="3224"/>
      <c r="C15" s="3224"/>
      <c r="D15" s="3224"/>
      <c r="E15" s="3224"/>
      <c r="F15" s="3225"/>
      <c r="G15" s="3229"/>
      <c r="H15" s="3230"/>
      <c r="I15" s="3230"/>
      <c r="J15" s="3230"/>
      <c r="K15" s="3230"/>
      <c r="L15" s="3230"/>
      <c r="M15" s="3230"/>
      <c r="N15" s="3231"/>
      <c r="O15" s="3217" t="s">
        <v>1105</v>
      </c>
      <c r="P15" s="3217"/>
      <c r="Q15" s="3217"/>
      <c r="R15" s="3217"/>
      <c r="S15" s="3217"/>
      <c r="T15" s="3217"/>
      <c r="U15" s="3235" t="s">
        <v>1106</v>
      </c>
      <c r="V15" s="3235"/>
      <c r="W15" s="3235"/>
      <c r="X15" s="3235"/>
      <c r="Y15" s="3235"/>
      <c r="Z15" s="3235"/>
      <c r="AA15" s="3235"/>
      <c r="AB15" s="3235"/>
      <c r="AC15" s="3235"/>
      <c r="AD15" s="3235"/>
      <c r="AE15" s="3235"/>
    </row>
    <row r="16" spans="1:31" ht="20.45" customHeight="1" x14ac:dyDescent="0.15">
      <c r="A16" s="3226"/>
      <c r="B16" s="3227"/>
      <c r="C16" s="3227"/>
      <c r="D16" s="3227"/>
      <c r="E16" s="3227"/>
      <c r="F16" s="3228"/>
      <c r="G16" s="3232"/>
      <c r="H16" s="3233"/>
      <c r="I16" s="3233"/>
      <c r="J16" s="3233"/>
      <c r="K16" s="3233"/>
      <c r="L16" s="3233"/>
      <c r="M16" s="3233"/>
      <c r="N16" s="3234"/>
      <c r="O16" s="3217"/>
      <c r="P16" s="3217"/>
      <c r="Q16" s="3217"/>
      <c r="R16" s="3217"/>
      <c r="S16" s="3217"/>
      <c r="T16" s="3217"/>
      <c r="U16" s="3236" t="s">
        <v>1107</v>
      </c>
      <c r="V16" s="3236"/>
      <c r="W16" s="3236"/>
      <c r="X16" s="3236"/>
      <c r="Y16" s="3236"/>
      <c r="Z16" s="3236"/>
      <c r="AA16" s="3236"/>
      <c r="AB16" s="3236"/>
      <c r="AC16" s="3236"/>
      <c r="AD16" s="3236"/>
      <c r="AE16" s="3236"/>
    </row>
    <row r="17" spans="1:31" ht="30" customHeight="1" x14ac:dyDescent="0.15">
      <c r="A17" s="3217" t="s">
        <v>1108</v>
      </c>
      <c r="B17" s="3217"/>
      <c r="C17" s="3217"/>
      <c r="D17" s="3217"/>
      <c r="E17" s="3217"/>
      <c r="F17" s="3217"/>
      <c r="G17" s="3217"/>
      <c r="H17" s="3217"/>
      <c r="I17" s="3217"/>
      <c r="J17" s="3217"/>
      <c r="K17" s="3217"/>
      <c r="L17" s="3217"/>
      <c r="M17" s="3217"/>
      <c r="N17" s="3217"/>
      <c r="O17" s="3217"/>
      <c r="P17" s="3217"/>
      <c r="Q17" s="3217"/>
      <c r="R17" s="3217"/>
      <c r="S17" s="3217"/>
      <c r="T17" s="3217"/>
      <c r="U17" s="3217"/>
      <c r="V17" s="3217"/>
      <c r="W17" s="3217"/>
      <c r="X17" s="3217"/>
      <c r="Y17" s="3217"/>
      <c r="Z17" s="3217"/>
      <c r="AA17" s="3217"/>
      <c r="AB17" s="3217"/>
      <c r="AC17" s="3217"/>
      <c r="AD17" s="3217"/>
      <c r="AE17" s="3217"/>
    </row>
    <row r="18" spans="1:31" ht="42.6" customHeight="1" x14ac:dyDescent="0.15">
      <c r="A18" s="3217" t="s">
        <v>1109</v>
      </c>
      <c r="B18" s="3217"/>
      <c r="C18" s="3217"/>
      <c r="D18" s="3217"/>
      <c r="E18" s="3217"/>
      <c r="F18" s="3217"/>
      <c r="G18" s="3218"/>
      <c r="H18" s="3218"/>
      <c r="I18" s="3218"/>
      <c r="J18" s="3218"/>
      <c r="K18" s="3218"/>
      <c r="L18" s="3218"/>
      <c r="M18" s="3218"/>
      <c r="N18" s="3218"/>
      <c r="O18" s="3219" t="s">
        <v>1110</v>
      </c>
      <c r="P18" s="3219"/>
      <c r="Q18" s="3219"/>
      <c r="R18" s="3219"/>
      <c r="S18" s="3219"/>
      <c r="T18" s="3219"/>
      <c r="U18" s="3219"/>
      <c r="V18" s="3219"/>
      <c r="W18" s="3219"/>
      <c r="X18" s="3219"/>
      <c r="Y18" s="3219"/>
      <c r="Z18" s="3219"/>
      <c r="AA18" s="3219"/>
      <c r="AB18" s="3219"/>
      <c r="AC18" s="3219"/>
      <c r="AD18" s="3219"/>
      <c r="AE18" s="3219"/>
    </row>
    <row r="19" spans="1:31" ht="47.1" customHeight="1" x14ac:dyDescent="0.15">
      <c r="A19" s="3238" t="s">
        <v>1111</v>
      </c>
      <c r="B19" s="3219" t="s">
        <v>1112</v>
      </c>
      <c r="C19" s="3219"/>
      <c r="D19" s="3219"/>
      <c r="E19" s="3219"/>
      <c r="F19" s="3219"/>
      <c r="G19" s="3219"/>
      <c r="H19" s="3219"/>
      <c r="I19" s="3219"/>
      <c r="J19" s="3219"/>
      <c r="K19" s="3219"/>
      <c r="L19" s="3219"/>
      <c r="M19" s="3219"/>
      <c r="N19" s="3219"/>
      <c r="O19" s="3219"/>
      <c r="P19" s="3219"/>
      <c r="Q19" s="3219"/>
      <c r="R19" s="3219"/>
      <c r="S19" s="3219"/>
      <c r="T19" s="3219"/>
      <c r="U19" s="3219"/>
      <c r="V19" s="3219"/>
      <c r="W19" s="3219"/>
      <c r="X19" s="3219"/>
      <c r="Y19" s="3219"/>
      <c r="Z19" s="3219"/>
      <c r="AA19" s="3219"/>
      <c r="AB19" s="3219"/>
      <c r="AC19" s="3219"/>
      <c r="AD19" s="3219"/>
      <c r="AE19" s="3219"/>
    </row>
    <row r="20" spans="1:31" ht="47.1" customHeight="1" x14ac:dyDescent="0.15">
      <c r="A20" s="3238"/>
      <c r="B20" s="3219" t="s">
        <v>1113</v>
      </c>
      <c r="C20" s="3219"/>
      <c r="D20" s="3219"/>
      <c r="E20" s="3219"/>
      <c r="F20" s="3219"/>
      <c r="G20" s="3218"/>
      <c r="H20" s="3218"/>
      <c r="I20" s="3218"/>
      <c r="J20" s="3218"/>
      <c r="K20" s="3218"/>
      <c r="L20" s="3218"/>
      <c r="M20" s="3218"/>
      <c r="N20" s="3218"/>
      <c r="O20" s="3218"/>
      <c r="P20" s="3218"/>
      <c r="Q20" s="3218"/>
      <c r="R20" s="3218"/>
      <c r="S20" s="3218"/>
      <c r="T20" s="3218"/>
      <c r="U20" s="3218"/>
      <c r="V20" s="3218"/>
      <c r="W20" s="3218"/>
      <c r="X20" s="3218"/>
      <c r="Y20" s="3218"/>
      <c r="Z20" s="3218"/>
      <c r="AA20" s="3218"/>
      <c r="AB20" s="3218"/>
      <c r="AC20" s="3218"/>
      <c r="AD20" s="3218"/>
      <c r="AE20" s="3218"/>
    </row>
    <row r="21" spans="1:31" ht="38.450000000000003" customHeight="1" x14ac:dyDescent="0.15">
      <c r="A21" s="3238" t="s">
        <v>1114</v>
      </c>
      <c r="B21" s="3217" t="s">
        <v>1115</v>
      </c>
      <c r="C21" s="3217"/>
      <c r="D21" s="3217"/>
      <c r="E21" s="3237" t="s">
        <v>260</v>
      </c>
      <c r="F21" s="3237"/>
      <c r="G21" s="3237"/>
      <c r="H21" s="3237"/>
      <c r="I21" s="3217"/>
      <c r="J21" s="3217"/>
      <c r="K21" s="3217"/>
      <c r="L21" s="3217"/>
      <c r="M21" s="3217"/>
      <c r="N21" s="3217"/>
      <c r="O21" s="3217"/>
      <c r="P21" s="3217"/>
      <c r="Q21" s="3217"/>
      <c r="R21" s="3217" t="s">
        <v>1116</v>
      </c>
      <c r="S21" s="3217"/>
      <c r="T21" s="3217"/>
      <c r="U21" s="3217"/>
      <c r="V21" s="3217"/>
      <c r="W21" s="3217"/>
      <c r="X21" s="3217"/>
      <c r="Y21" s="3217"/>
      <c r="Z21" s="3217"/>
      <c r="AA21" s="3217"/>
      <c r="AB21" s="3217"/>
      <c r="AC21" s="3217"/>
      <c r="AD21" s="3217"/>
      <c r="AE21" s="3217"/>
    </row>
    <row r="22" spans="1:31" ht="38.450000000000003" customHeight="1" x14ac:dyDescent="0.15">
      <c r="A22" s="3238"/>
      <c r="B22" s="3217" t="s">
        <v>1117</v>
      </c>
      <c r="C22" s="3217"/>
      <c r="D22" s="3217"/>
      <c r="E22" s="3237" t="s">
        <v>260</v>
      </c>
      <c r="F22" s="3237"/>
      <c r="G22" s="3237"/>
      <c r="H22" s="3237"/>
      <c r="I22" s="3217"/>
      <c r="J22" s="3217"/>
      <c r="K22" s="3217"/>
      <c r="L22" s="3217"/>
      <c r="M22" s="3217"/>
      <c r="N22" s="3217"/>
      <c r="O22" s="3217"/>
      <c r="P22" s="3217"/>
      <c r="Q22" s="3217"/>
      <c r="R22" s="3217" t="s">
        <v>1116</v>
      </c>
      <c r="S22" s="3217"/>
      <c r="T22" s="3217"/>
      <c r="U22" s="3217"/>
      <c r="V22" s="3217"/>
      <c r="W22" s="3217"/>
      <c r="X22" s="3217"/>
      <c r="Y22" s="3217"/>
      <c r="Z22" s="3217"/>
      <c r="AA22" s="3217"/>
      <c r="AB22" s="3217"/>
      <c r="AC22" s="3217"/>
      <c r="AD22" s="3217"/>
      <c r="AE22" s="3217"/>
    </row>
    <row r="23" spans="1:31" ht="61.5" customHeight="1" x14ac:dyDescent="0.15">
      <c r="A23" s="3238"/>
      <c r="B23" s="3219" t="s">
        <v>1113</v>
      </c>
      <c r="C23" s="3219"/>
      <c r="D23" s="3219"/>
      <c r="E23" s="3237" t="s">
        <v>260</v>
      </c>
      <c r="F23" s="3237"/>
      <c r="G23" s="3237"/>
      <c r="H23" s="3237"/>
      <c r="I23" s="3217"/>
      <c r="J23" s="3217"/>
      <c r="K23" s="3217"/>
      <c r="L23" s="3217"/>
      <c r="M23" s="3217"/>
      <c r="N23" s="3217"/>
      <c r="O23" s="3217"/>
      <c r="P23" s="3217"/>
      <c r="Q23" s="3217"/>
      <c r="R23" s="3217" t="s">
        <v>1116</v>
      </c>
      <c r="S23" s="3217"/>
      <c r="T23" s="3217"/>
      <c r="U23" s="3217"/>
      <c r="V23" s="3217"/>
      <c r="W23" s="3217"/>
      <c r="X23" s="3217"/>
      <c r="Y23" s="3217"/>
      <c r="Z23" s="3217"/>
      <c r="AA23" s="3217"/>
      <c r="AB23" s="3217"/>
      <c r="AC23" s="3217"/>
      <c r="AD23" s="3217"/>
      <c r="AE23" s="3217"/>
    </row>
    <row r="24" spans="1:31" ht="42.95" customHeight="1" x14ac:dyDescent="0.15">
      <c r="A24" s="3217" t="s">
        <v>1118</v>
      </c>
      <c r="B24" s="3217"/>
      <c r="C24" s="3217"/>
      <c r="D24" s="3217"/>
      <c r="E24" s="3237"/>
      <c r="F24" s="3237"/>
      <c r="G24" s="3237"/>
      <c r="H24" s="3237"/>
      <c r="I24" s="3237"/>
      <c r="J24" s="3237"/>
      <c r="K24" s="3237"/>
      <c r="L24" s="3237"/>
      <c r="M24" s="3237"/>
      <c r="N24" s="3237"/>
      <c r="O24" s="3218" t="s">
        <v>1119</v>
      </c>
      <c r="P24" s="3218"/>
      <c r="Q24" s="3218"/>
      <c r="R24" s="3218"/>
      <c r="S24" s="3218"/>
      <c r="T24" s="3218"/>
      <c r="U24" s="3218"/>
      <c r="V24" s="3237" t="s">
        <v>1120</v>
      </c>
      <c r="W24" s="3237"/>
      <c r="X24" s="3237"/>
      <c r="Y24" s="3237"/>
      <c r="Z24" s="3237"/>
      <c r="AA24" s="3237"/>
      <c r="AB24" s="3237"/>
      <c r="AC24" s="3237"/>
      <c r="AD24" s="3237"/>
      <c r="AE24" s="3237"/>
    </row>
    <row r="25" spans="1:31" ht="22.5" customHeight="1" x14ac:dyDescent="0.15">
      <c r="A25" s="3219" t="s">
        <v>1121</v>
      </c>
      <c r="B25" s="3219"/>
      <c r="C25" s="3219"/>
      <c r="D25" s="3219"/>
      <c r="E25" s="3217" t="s">
        <v>1122</v>
      </c>
      <c r="F25" s="3217"/>
      <c r="G25" s="3217"/>
      <c r="H25" s="3217"/>
      <c r="I25" s="3217"/>
      <c r="J25" s="3217"/>
      <c r="K25" s="3217"/>
      <c r="L25" s="3217"/>
      <c r="M25" s="3217" t="s">
        <v>1123</v>
      </c>
      <c r="N25" s="3217"/>
      <c r="O25" s="3217"/>
      <c r="P25" s="3217"/>
      <c r="Q25" s="3217"/>
      <c r="R25" s="3217"/>
      <c r="S25" s="3217"/>
      <c r="T25" s="3217"/>
      <c r="U25" s="3217" t="s">
        <v>1124</v>
      </c>
      <c r="V25" s="3217"/>
      <c r="W25" s="3217"/>
      <c r="X25" s="3217"/>
      <c r="Y25" s="3217"/>
      <c r="Z25" s="3217"/>
      <c r="AA25" s="3217"/>
      <c r="AB25" s="3217"/>
      <c r="AC25" s="3217"/>
      <c r="AD25" s="3217"/>
      <c r="AE25" s="3217"/>
    </row>
    <row r="26" spans="1:31" ht="22.5" customHeight="1" x14ac:dyDescent="0.15">
      <c r="A26" s="3219"/>
      <c r="B26" s="3219"/>
      <c r="C26" s="3219"/>
      <c r="D26" s="3219"/>
      <c r="E26" s="973" t="s">
        <v>531</v>
      </c>
      <c r="F26" s="973" t="s">
        <v>530</v>
      </c>
      <c r="G26" s="973" t="s">
        <v>1125</v>
      </c>
      <c r="H26" s="973" t="s">
        <v>1126</v>
      </c>
      <c r="I26" s="973" t="s">
        <v>1127</v>
      </c>
      <c r="J26" s="973" t="s">
        <v>1128</v>
      </c>
      <c r="K26" s="973" t="s">
        <v>1129</v>
      </c>
      <c r="L26" s="973" t="s">
        <v>1130</v>
      </c>
      <c r="M26" s="3237"/>
      <c r="N26" s="3237"/>
      <c r="O26" s="3237"/>
      <c r="P26" s="3237"/>
      <c r="Q26" s="3237"/>
      <c r="R26" s="3237"/>
      <c r="S26" s="3237"/>
      <c r="T26" s="3237"/>
      <c r="U26" s="3229" t="s">
        <v>1131</v>
      </c>
      <c r="V26" s="3230"/>
      <c r="W26" s="3230"/>
      <c r="X26" s="3230"/>
      <c r="Y26" s="3230"/>
      <c r="Z26" s="3230"/>
      <c r="AA26" s="3230"/>
      <c r="AB26" s="3230"/>
      <c r="AC26" s="3230"/>
      <c r="AD26" s="3230"/>
      <c r="AE26" s="3231"/>
    </row>
    <row r="27" spans="1:31" ht="22.5" customHeight="1" x14ac:dyDescent="0.15">
      <c r="A27" s="3219"/>
      <c r="B27" s="3219"/>
      <c r="C27" s="3219"/>
      <c r="D27" s="3219"/>
      <c r="E27" s="974"/>
      <c r="F27" s="974"/>
      <c r="G27" s="974"/>
      <c r="H27" s="974"/>
      <c r="I27" s="974"/>
      <c r="J27" s="974"/>
      <c r="K27" s="974"/>
      <c r="L27" s="974"/>
      <c r="M27" s="3237"/>
      <c r="N27" s="3237"/>
      <c r="O27" s="3237"/>
      <c r="P27" s="3237"/>
      <c r="Q27" s="3237"/>
      <c r="R27" s="3237"/>
      <c r="S27" s="3237"/>
      <c r="T27" s="3237"/>
      <c r="U27" s="3232" t="s">
        <v>1132</v>
      </c>
      <c r="V27" s="3233"/>
      <c r="W27" s="3233"/>
      <c r="X27" s="3233"/>
      <c r="Y27" s="3233"/>
      <c r="Z27" s="3233"/>
      <c r="AA27" s="3233"/>
      <c r="AB27" s="3233"/>
      <c r="AC27" s="3233"/>
      <c r="AD27" s="3233"/>
      <c r="AE27" s="3234"/>
    </row>
    <row r="28" spans="1:31" ht="34.5" customHeight="1" x14ac:dyDescent="0.15">
      <c r="A28" s="3217" t="s">
        <v>1133</v>
      </c>
      <c r="B28" s="3217"/>
      <c r="C28" s="3217"/>
      <c r="D28" s="3217"/>
      <c r="E28" s="3217" t="s">
        <v>1134</v>
      </c>
      <c r="F28" s="3217"/>
      <c r="G28" s="3217"/>
      <c r="H28" s="3217"/>
      <c r="I28" s="3217"/>
      <c r="J28" s="3217"/>
      <c r="K28" s="3217"/>
      <c r="L28" s="3217"/>
      <c r="M28" s="3217"/>
      <c r="N28" s="3217"/>
      <c r="O28" s="3217"/>
      <c r="P28" s="3217"/>
      <c r="Q28" s="3217"/>
      <c r="R28" s="3217"/>
      <c r="S28" s="3217"/>
      <c r="T28" s="3217"/>
      <c r="U28" s="3218" t="s">
        <v>1135</v>
      </c>
      <c r="V28" s="3218"/>
      <c r="W28" s="3218"/>
      <c r="X28" s="3218"/>
      <c r="Y28" s="3218"/>
      <c r="Z28" s="3218"/>
      <c r="AA28" s="3218"/>
      <c r="AB28" s="3218"/>
      <c r="AC28" s="3218"/>
      <c r="AD28" s="3218"/>
      <c r="AE28" s="3218"/>
    </row>
    <row r="29" spans="1:31" ht="27" customHeight="1" x14ac:dyDescent="0.15">
      <c r="A29" s="3219" t="s">
        <v>1136</v>
      </c>
      <c r="B29" s="3219"/>
      <c r="C29" s="3219"/>
      <c r="D29" s="3219"/>
      <c r="E29" s="3217" t="s">
        <v>1137</v>
      </c>
      <c r="F29" s="3217"/>
      <c r="G29" s="3217"/>
      <c r="H29" s="3217"/>
      <c r="I29" s="3217"/>
      <c r="J29" s="3217"/>
      <c r="K29" s="3217"/>
      <c r="L29" s="3217"/>
      <c r="M29" s="3239" t="s">
        <v>1138</v>
      </c>
      <c r="N29" s="3239"/>
      <c r="O29" s="3239"/>
      <c r="P29" s="3239"/>
      <c r="Q29" s="3239"/>
      <c r="R29" s="3240" t="s">
        <v>1139</v>
      </c>
      <c r="S29" s="3241"/>
      <c r="T29" s="3241"/>
      <c r="U29" s="3241"/>
      <c r="V29" s="3241"/>
      <c r="W29" s="3241"/>
      <c r="X29" s="3241"/>
      <c r="Y29" s="3241"/>
      <c r="Z29" s="3242"/>
      <c r="AA29" s="3223" t="s">
        <v>1138</v>
      </c>
      <c r="AB29" s="3224"/>
      <c r="AC29" s="3224"/>
      <c r="AD29" s="3224"/>
      <c r="AE29" s="3225"/>
    </row>
    <row r="30" spans="1:31" ht="27" customHeight="1" x14ac:dyDescent="0.15">
      <c r="A30" s="3219"/>
      <c r="B30" s="3219"/>
      <c r="C30" s="3219"/>
      <c r="D30" s="3219"/>
      <c r="E30" s="3217"/>
      <c r="F30" s="3217"/>
      <c r="G30" s="3217"/>
      <c r="H30" s="3217"/>
      <c r="I30" s="3217"/>
      <c r="J30" s="3217"/>
      <c r="K30" s="3217"/>
      <c r="L30" s="3217"/>
      <c r="M30" s="3246" t="s">
        <v>1140</v>
      </c>
      <c r="N30" s="3246"/>
      <c r="O30" s="3246"/>
      <c r="P30" s="3246"/>
      <c r="Q30" s="3246"/>
      <c r="R30" s="3243"/>
      <c r="S30" s="3244"/>
      <c r="T30" s="3244"/>
      <c r="U30" s="3244"/>
      <c r="V30" s="3244"/>
      <c r="W30" s="3244"/>
      <c r="X30" s="3244"/>
      <c r="Y30" s="3244"/>
      <c r="Z30" s="3245"/>
      <c r="AA30" s="3226" t="s">
        <v>1140</v>
      </c>
      <c r="AB30" s="3227"/>
      <c r="AC30" s="3227"/>
      <c r="AD30" s="3227"/>
      <c r="AE30" s="3228"/>
    </row>
    <row r="31" spans="1:31" ht="22.5" customHeight="1" x14ac:dyDescent="0.15">
      <c r="A31" s="3261" t="s">
        <v>1141</v>
      </c>
      <c r="B31" s="3240" t="s">
        <v>1142</v>
      </c>
      <c r="C31" s="3241"/>
      <c r="D31" s="3242"/>
      <c r="E31" s="3223" t="s">
        <v>1143</v>
      </c>
      <c r="F31" s="3224"/>
      <c r="G31" s="3224"/>
      <c r="H31" s="3225"/>
      <c r="I31" s="3261" t="s">
        <v>1144</v>
      </c>
      <c r="J31" s="3229" t="s">
        <v>271</v>
      </c>
      <c r="K31" s="3230"/>
      <c r="L31" s="3230"/>
      <c r="M31" s="3231"/>
      <c r="N31" s="3261" t="s">
        <v>272</v>
      </c>
      <c r="O31" s="3229" t="s">
        <v>1145</v>
      </c>
      <c r="P31" s="3230"/>
      <c r="Q31" s="3230"/>
      <c r="R31" s="3230"/>
      <c r="S31" s="3230"/>
      <c r="T31" s="3231"/>
      <c r="U31" s="3223" t="s">
        <v>1146</v>
      </c>
      <c r="V31" s="3224"/>
      <c r="W31" s="3224"/>
      <c r="X31" s="3224"/>
      <c r="Y31" s="3224"/>
      <c r="Z31" s="3224"/>
      <c r="AA31" s="3224"/>
      <c r="AB31" s="3224"/>
      <c r="AC31" s="3224"/>
      <c r="AD31" s="3224"/>
      <c r="AE31" s="3225"/>
    </row>
    <row r="32" spans="1:31" ht="22.5" customHeight="1" x14ac:dyDescent="0.15">
      <c r="A32" s="3262"/>
      <c r="B32" s="3268"/>
      <c r="C32" s="3269"/>
      <c r="D32" s="3273"/>
      <c r="E32" s="3255" t="s">
        <v>1147</v>
      </c>
      <c r="F32" s="3256"/>
      <c r="G32" s="3256"/>
      <c r="H32" s="3257"/>
      <c r="I32" s="3262"/>
      <c r="J32" s="3255" t="s">
        <v>1148</v>
      </c>
      <c r="K32" s="3256"/>
      <c r="L32" s="3256"/>
      <c r="M32" s="3257"/>
      <c r="N32" s="3262"/>
      <c r="O32" s="3258" t="s">
        <v>1149</v>
      </c>
      <c r="P32" s="3259"/>
      <c r="Q32" s="3259"/>
      <c r="R32" s="3259"/>
      <c r="S32" s="3259"/>
      <c r="T32" s="3260"/>
      <c r="U32" s="3255" t="s">
        <v>1150</v>
      </c>
      <c r="V32" s="3256"/>
      <c r="W32" s="3256"/>
      <c r="X32" s="3256"/>
      <c r="Y32" s="3256"/>
      <c r="Z32" s="3256"/>
      <c r="AA32" s="3256"/>
      <c r="AB32" s="3256"/>
      <c r="AC32" s="3256"/>
      <c r="AD32" s="3256"/>
      <c r="AE32" s="3257"/>
    </row>
    <row r="33" spans="1:31" ht="22.5" customHeight="1" x14ac:dyDescent="0.15">
      <c r="A33" s="3262"/>
      <c r="B33" s="3268"/>
      <c r="C33" s="3269"/>
      <c r="D33" s="3273"/>
      <c r="E33" s="3255"/>
      <c r="F33" s="3256"/>
      <c r="G33" s="3256"/>
      <c r="H33" s="3257"/>
      <c r="I33" s="3262"/>
      <c r="J33" s="3255"/>
      <c r="K33" s="3256"/>
      <c r="L33" s="3256"/>
      <c r="M33" s="3257"/>
      <c r="N33" s="3262"/>
      <c r="O33" s="3229" t="s">
        <v>1151</v>
      </c>
      <c r="P33" s="3230"/>
      <c r="Q33" s="3230"/>
      <c r="R33" s="3230"/>
      <c r="S33" s="3230"/>
      <c r="T33" s="3231"/>
      <c r="U33" s="3255"/>
      <c r="V33" s="3256"/>
      <c r="W33" s="3256"/>
      <c r="X33" s="3256"/>
      <c r="Y33" s="3256"/>
      <c r="Z33" s="3256"/>
      <c r="AA33" s="3256"/>
      <c r="AB33" s="3256"/>
      <c r="AC33" s="3256"/>
      <c r="AD33" s="3256"/>
      <c r="AE33" s="3257"/>
    </row>
    <row r="34" spans="1:31" ht="22.5" customHeight="1" x14ac:dyDescent="0.15">
      <c r="A34" s="3262"/>
      <c r="B34" s="3243"/>
      <c r="C34" s="3244"/>
      <c r="D34" s="3245"/>
      <c r="E34" s="3258"/>
      <c r="F34" s="3259"/>
      <c r="G34" s="3259"/>
      <c r="H34" s="3260"/>
      <c r="I34" s="3263"/>
      <c r="J34" s="3258"/>
      <c r="K34" s="3259"/>
      <c r="L34" s="3259"/>
      <c r="M34" s="3260"/>
      <c r="N34" s="3263"/>
      <c r="O34" s="3258" t="s">
        <v>1149</v>
      </c>
      <c r="P34" s="3259"/>
      <c r="Q34" s="3259"/>
      <c r="R34" s="3259"/>
      <c r="S34" s="3259"/>
      <c r="T34" s="3260"/>
      <c r="U34" s="3258"/>
      <c r="V34" s="3259"/>
      <c r="W34" s="3259"/>
      <c r="X34" s="3259"/>
      <c r="Y34" s="3259"/>
      <c r="Z34" s="3259"/>
      <c r="AA34" s="3259"/>
      <c r="AB34" s="3259"/>
      <c r="AC34" s="3259"/>
      <c r="AD34" s="3259"/>
      <c r="AE34" s="3260"/>
    </row>
    <row r="35" spans="1:31" ht="26.45" customHeight="1" x14ac:dyDescent="0.15">
      <c r="A35" s="3262"/>
      <c r="B35" s="3240" t="s">
        <v>1152</v>
      </c>
      <c r="C35" s="3241"/>
      <c r="D35" s="3242"/>
      <c r="E35" s="3224" t="s">
        <v>1153</v>
      </c>
      <c r="F35" s="3224"/>
      <c r="G35" s="3224"/>
      <c r="H35" s="3224"/>
      <c r="I35" s="3225"/>
      <c r="J35" s="3249" t="s">
        <v>1154</v>
      </c>
      <c r="K35" s="3250"/>
      <c r="L35" s="3250"/>
      <c r="M35" s="3251"/>
      <c r="N35" s="3223" t="s">
        <v>1155</v>
      </c>
      <c r="O35" s="3224"/>
      <c r="P35" s="3224"/>
      <c r="Q35" s="3224"/>
      <c r="R35" s="3224"/>
      <c r="S35" s="3224"/>
      <c r="T35" s="3224"/>
      <c r="U35" s="3224"/>
      <c r="V35" s="3224"/>
      <c r="W35" s="3224"/>
      <c r="X35" s="3224"/>
      <c r="Y35" s="3224"/>
      <c r="Z35" s="3224"/>
      <c r="AA35" s="3224"/>
      <c r="AB35" s="3224"/>
      <c r="AC35" s="3224"/>
      <c r="AD35" s="3224"/>
      <c r="AE35" s="3225"/>
    </row>
    <row r="36" spans="1:31" ht="26.45" customHeight="1" x14ac:dyDescent="0.15">
      <c r="A36" s="3262"/>
      <c r="B36" s="3268"/>
      <c r="C36" s="3269"/>
      <c r="D36" s="3273"/>
      <c r="E36" s="3247" t="s">
        <v>1156</v>
      </c>
      <c r="F36" s="3247"/>
      <c r="G36" s="3247"/>
      <c r="H36" s="3247"/>
      <c r="I36" s="3248"/>
      <c r="J36" s="3264"/>
      <c r="K36" s="3265"/>
      <c r="L36" s="3265"/>
      <c r="M36" s="3266"/>
      <c r="N36" s="3267"/>
      <c r="O36" s="3247"/>
      <c r="P36" s="3247"/>
      <c r="Q36" s="3247"/>
      <c r="R36" s="3247"/>
      <c r="S36" s="3247"/>
      <c r="T36" s="3247"/>
      <c r="U36" s="3247"/>
      <c r="V36" s="3247"/>
      <c r="W36" s="3247"/>
      <c r="X36" s="3247"/>
      <c r="Y36" s="3247"/>
      <c r="Z36" s="3247"/>
      <c r="AA36" s="3247"/>
      <c r="AB36" s="3247"/>
      <c r="AC36" s="3247"/>
      <c r="AD36" s="3247"/>
      <c r="AE36" s="3248"/>
    </row>
    <row r="37" spans="1:31" ht="26.45" customHeight="1" x14ac:dyDescent="0.15">
      <c r="A37" s="3262"/>
      <c r="B37" s="3268"/>
      <c r="C37" s="3269"/>
      <c r="D37" s="3273"/>
      <c r="E37" s="3227"/>
      <c r="F37" s="3227"/>
      <c r="G37" s="3227"/>
      <c r="H37" s="3227"/>
      <c r="I37" s="3228"/>
      <c r="J37" s="3252"/>
      <c r="K37" s="3253"/>
      <c r="L37" s="3253"/>
      <c r="M37" s="3254"/>
      <c r="N37" s="3226" t="s">
        <v>1157</v>
      </c>
      <c r="O37" s="3227"/>
      <c r="P37" s="3227"/>
      <c r="Q37" s="3227"/>
      <c r="R37" s="3227"/>
      <c r="S37" s="3227"/>
      <c r="T37" s="3227"/>
      <c r="U37" s="3227"/>
      <c r="V37" s="3227"/>
      <c r="W37" s="3227"/>
      <c r="X37" s="3227"/>
      <c r="Y37" s="3227"/>
      <c r="Z37" s="3227"/>
      <c r="AA37" s="3227"/>
      <c r="AB37" s="3227"/>
      <c r="AC37" s="3227"/>
      <c r="AD37" s="3227"/>
      <c r="AE37" s="3228"/>
    </row>
    <row r="38" spans="1:31" ht="22.5" customHeight="1" x14ac:dyDescent="0.15">
      <c r="A38" s="3262"/>
      <c r="B38" s="3268"/>
      <c r="C38" s="3269"/>
      <c r="D38" s="3273"/>
      <c r="E38" s="3249" t="s">
        <v>1158</v>
      </c>
      <c r="F38" s="3250"/>
      <c r="G38" s="3251"/>
      <c r="H38" s="3230" t="s">
        <v>1159</v>
      </c>
      <c r="I38" s="3230"/>
      <c r="J38" s="3230"/>
      <c r="K38" s="3231"/>
      <c r="L38" s="3237" t="s">
        <v>1160</v>
      </c>
      <c r="M38" s="3237"/>
      <c r="N38" s="3237"/>
      <c r="O38" s="3237"/>
      <c r="P38" s="3237"/>
      <c r="Q38" s="3237"/>
      <c r="R38" s="3218"/>
      <c r="S38" s="3218"/>
      <c r="T38" s="3218"/>
      <c r="U38" s="3218"/>
      <c r="V38" s="3218"/>
      <c r="W38" s="3218"/>
      <c r="X38" s="3218"/>
      <c r="Y38" s="3218"/>
      <c r="Z38" s="3218"/>
      <c r="AA38" s="3218"/>
      <c r="AB38" s="3218"/>
      <c r="AC38" s="3218"/>
      <c r="AD38" s="3218"/>
      <c r="AE38" s="3218"/>
    </row>
    <row r="39" spans="1:31" ht="22.5" customHeight="1" x14ac:dyDescent="0.15">
      <c r="A39" s="3262"/>
      <c r="B39" s="3268"/>
      <c r="C39" s="3269"/>
      <c r="D39" s="3273"/>
      <c r="E39" s="3252"/>
      <c r="F39" s="3253"/>
      <c r="G39" s="3254"/>
      <c r="H39" s="3233"/>
      <c r="I39" s="3233"/>
      <c r="J39" s="3233"/>
      <c r="K39" s="3234"/>
      <c r="L39" s="3237"/>
      <c r="M39" s="3237"/>
      <c r="N39" s="3237"/>
      <c r="O39" s="3237"/>
      <c r="P39" s="3237"/>
      <c r="Q39" s="3237"/>
      <c r="R39" s="3218"/>
      <c r="S39" s="3218"/>
      <c r="T39" s="3218"/>
      <c r="U39" s="3218"/>
      <c r="V39" s="3218"/>
      <c r="W39" s="3218"/>
      <c r="X39" s="3218"/>
      <c r="Y39" s="3218"/>
      <c r="Z39" s="3218"/>
      <c r="AA39" s="3218"/>
      <c r="AB39" s="3218"/>
      <c r="AC39" s="3218"/>
      <c r="AD39" s="3218"/>
      <c r="AE39" s="3218"/>
    </row>
    <row r="40" spans="1:31" ht="22.5" customHeight="1" x14ac:dyDescent="0.15">
      <c r="A40" s="3262"/>
      <c r="B40" s="3268"/>
      <c r="C40" s="3269"/>
      <c r="D40" s="3273"/>
      <c r="E40" s="3240" t="s">
        <v>1161</v>
      </c>
      <c r="F40" s="3241"/>
      <c r="G40" s="3241"/>
      <c r="H40" s="3229" t="s">
        <v>1159</v>
      </c>
      <c r="I40" s="3230"/>
      <c r="J40" s="3230"/>
      <c r="K40" s="3231"/>
      <c r="L40" s="3229" t="s">
        <v>1162</v>
      </c>
      <c r="M40" s="3230"/>
      <c r="N40" s="3230"/>
      <c r="O40" s="3230"/>
      <c r="P40" s="3231"/>
      <c r="Q40" s="3229" t="s">
        <v>1163</v>
      </c>
      <c r="R40" s="3230"/>
      <c r="S40" s="3230"/>
      <c r="T40" s="3230"/>
      <c r="U40" s="3231"/>
      <c r="V40" s="3229" t="s">
        <v>1164</v>
      </c>
      <c r="W40" s="3230"/>
      <c r="X40" s="3230"/>
      <c r="Y40" s="3230"/>
      <c r="Z40" s="3231"/>
      <c r="AA40" s="3229" t="s">
        <v>601</v>
      </c>
      <c r="AB40" s="3230"/>
      <c r="AC40" s="3230"/>
      <c r="AD40" s="3230"/>
      <c r="AE40" s="3230"/>
    </row>
    <row r="41" spans="1:31" ht="22.5" customHeight="1" x14ac:dyDescent="0.15">
      <c r="A41" s="3262"/>
      <c r="B41" s="3268"/>
      <c r="C41" s="3269"/>
      <c r="D41" s="3273"/>
      <c r="E41" s="3268"/>
      <c r="F41" s="3269"/>
      <c r="G41" s="3269"/>
      <c r="H41" s="3270"/>
      <c r="I41" s="3271"/>
      <c r="J41" s="3271"/>
      <c r="K41" s="3272"/>
      <c r="L41" s="3255" t="s">
        <v>1165</v>
      </c>
      <c r="M41" s="3256"/>
      <c r="N41" s="3256"/>
      <c r="O41" s="3256"/>
      <c r="P41" s="3257"/>
      <c r="Q41" s="3255" t="s">
        <v>1166</v>
      </c>
      <c r="R41" s="3256"/>
      <c r="S41" s="3256"/>
      <c r="T41" s="3256"/>
      <c r="U41" s="3257"/>
      <c r="V41" s="3255" t="s">
        <v>1166</v>
      </c>
      <c r="W41" s="3256"/>
      <c r="X41" s="3256"/>
      <c r="Y41" s="3256"/>
      <c r="Z41" s="3257"/>
      <c r="AA41" s="3255" t="s">
        <v>1166</v>
      </c>
      <c r="AB41" s="3256"/>
      <c r="AC41" s="3256"/>
      <c r="AD41" s="3256"/>
      <c r="AE41" s="3257"/>
    </row>
    <row r="42" spans="1:31" ht="22.5" customHeight="1" x14ac:dyDescent="0.15">
      <c r="A42" s="3262"/>
      <c r="B42" s="3268"/>
      <c r="C42" s="3269"/>
      <c r="D42" s="3273"/>
      <c r="E42" s="3243"/>
      <c r="F42" s="3244"/>
      <c r="G42" s="3244"/>
      <c r="H42" s="3232"/>
      <c r="I42" s="3233"/>
      <c r="J42" s="3233"/>
      <c r="K42" s="3234"/>
      <c r="L42" s="3258"/>
      <c r="M42" s="3259"/>
      <c r="N42" s="3259"/>
      <c r="O42" s="3259"/>
      <c r="P42" s="3260"/>
      <c r="Q42" s="3258"/>
      <c r="R42" s="3259"/>
      <c r="S42" s="3259"/>
      <c r="T42" s="3259"/>
      <c r="U42" s="3260"/>
      <c r="V42" s="3258"/>
      <c r="W42" s="3259"/>
      <c r="X42" s="3259"/>
      <c r="Y42" s="3259"/>
      <c r="Z42" s="3260"/>
      <c r="AA42" s="3258"/>
      <c r="AB42" s="3259"/>
      <c r="AC42" s="3259"/>
      <c r="AD42" s="3259"/>
      <c r="AE42" s="3260"/>
    </row>
    <row r="43" spans="1:31" ht="22.5" customHeight="1" x14ac:dyDescent="0.15">
      <c r="A43" s="3263"/>
      <c r="B43" s="3243"/>
      <c r="C43" s="3244"/>
      <c r="D43" s="3245"/>
      <c r="E43" s="3237" t="s">
        <v>1167</v>
      </c>
      <c r="F43" s="3237"/>
      <c r="G43" s="3237"/>
      <c r="H43" s="3237"/>
      <c r="I43" s="3237"/>
      <c r="J43" s="3237"/>
      <c r="K43" s="3237"/>
      <c r="L43" s="3237"/>
      <c r="M43" s="3237"/>
      <c r="N43" s="3237"/>
      <c r="O43" s="3237"/>
      <c r="P43" s="3237"/>
      <c r="Q43" s="3237"/>
      <c r="R43" s="3237"/>
      <c r="S43" s="3237"/>
      <c r="T43" s="3237"/>
      <c r="U43" s="3237"/>
      <c r="V43" s="3237"/>
      <c r="W43" s="3237"/>
      <c r="X43" s="3237"/>
      <c r="Y43" s="3237"/>
      <c r="Z43" s="3237"/>
      <c r="AA43" s="3237"/>
      <c r="AB43" s="3237"/>
      <c r="AC43" s="3237"/>
      <c r="AD43" s="3237"/>
      <c r="AE43" s="3237"/>
    </row>
    <row r="44" spans="1:31" ht="22.5" customHeight="1" x14ac:dyDescent="0.15">
      <c r="A44" s="3238" t="s">
        <v>1168</v>
      </c>
      <c r="B44" s="3238" t="s">
        <v>1169</v>
      </c>
      <c r="C44" s="3237" t="s">
        <v>1170</v>
      </c>
      <c r="D44" s="3237"/>
      <c r="E44" s="3217"/>
      <c r="F44" s="3217"/>
      <c r="G44" s="3217"/>
      <c r="H44" s="3217"/>
      <c r="I44" s="3217"/>
      <c r="J44" s="3217"/>
      <c r="K44" s="3217"/>
      <c r="L44" s="3217"/>
      <c r="M44" s="3217"/>
      <c r="N44" s="3217"/>
      <c r="O44" s="3217"/>
      <c r="P44" s="3217"/>
      <c r="Q44" s="3217"/>
      <c r="R44" s="3217"/>
      <c r="S44" s="3217"/>
      <c r="T44" s="3217"/>
      <c r="U44" s="3217"/>
      <c r="V44" s="3217"/>
      <c r="W44" s="3217"/>
      <c r="X44" s="3217"/>
      <c r="Y44" s="3217"/>
      <c r="Z44" s="3217"/>
      <c r="AA44" s="3217"/>
      <c r="AB44" s="3217"/>
      <c r="AC44" s="3217"/>
      <c r="AD44" s="3217"/>
      <c r="AE44" s="3217"/>
    </row>
    <row r="45" spans="1:31" ht="22.5" customHeight="1" x14ac:dyDescent="0.15">
      <c r="A45" s="3238"/>
      <c r="B45" s="3238"/>
      <c r="C45" s="3237" t="s">
        <v>1171</v>
      </c>
      <c r="D45" s="3237"/>
      <c r="E45" s="3217"/>
      <c r="F45" s="3217"/>
      <c r="G45" s="3217"/>
      <c r="H45" s="3217"/>
      <c r="I45" s="3217"/>
      <c r="J45" s="3217"/>
      <c r="K45" s="3217"/>
      <c r="L45" s="3217"/>
      <c r="M45" s="3217"/>
      <c r="N45" s="3217"/>
      <c r="O45" s="3217"/>
      <c r="P45" s="3217"/>
      <c r="Q45" s="3217"/>
      <c r="R45" s="3217"/>
      <c r="S45" s="3217"/>
      <c r="T45" s="3217"/>
      <c r="U45" s="3217"/>
      <c r="V45" s="3217"/>
      <c r="W45" s="3217"/>
      <c r="X45" s="3217"/>
      <c r="Y45" s="3217"/>
      <c r="Z45" s="3217"/>
      <c r="AA45" s="3217"/>
      <c r="AB45" s="3217"/>
      <c r="AC45" s="3217"/>
      <c r="AD45" s="3217"/>
      <c r="AE45" s="3217"/>
    </row>
    <row r="46" spans="1:31" ht="22.5" customHeight="1" x14ac:dyDescent="0.15">
      <c r="A46" s="3238"/>
      <c r="B46" s="3261" t="s">
        <v>1172</v>
      </c>
      <c r="C46" s="2653"/>
      <c r="D46" s="2655"/>
      <c r="E46" s="3237" t="s">
        <v>1173</v>
      </c>
      <c r="F46" s="3237"/>
      <c r="G46" s="3237"/>
      <c r="H46" s="3237"/>
      <c r="I46" s="3237" t="s">
        <v>1174</v>
      </c>
      <c r="J46" s="3237"/>
      <c r="K46" s="3237"/>
      <c r="L46" s="3237"/>
      <c r="M46" s="2653" t="s">
        <v>1175</v>
      </c>
      <c r="N46" s="2654"/>
      <c r="O46" s="2654"/>
      <c r="P46" s="2654"/>
      <c r="Q46" s="2655"/>
      <c r="R46" s="3237" t="s">
        <v>1176</v>
      </c>
      <c r="S46" s="3237"/>
      <c r="T46" s="3237"/>
      <c r="U46" s="3237"/>
      <c r="V46" s="3237"/>
      <c r="W46" s="3237"/>
      <c r="X46" s="3237"/>
      <c r="Y46" s="3237"/>
      <c r="Z46" s="3237"/>
      <c r="AA46" s="3237"/>
      <c r="AB46" s="3237"/>
      <c r="AC46" s="3237"/>
      <c r="AD46" s="3237"/>
      <c r="AE46" s="3237"/>
    </row>
    <row r="47" spans="1:31" ht="22.5" customHeight="1" x14ac:dyDescent="0.15">
      <c r="A47" s="3238"/>
      <c r="B47" s="3262"/>
      <c r="C47" s="3237" t="s">
        <v>1170</v>
      </c>
      <c r="D47" s="3237"/>
      <c r="E47" s="3274" t="s">
        <v>1177</v>
      </c>
      <c r="F47" s="3275"/>
      <c r="G47" s="3275"/>
      <c r="H47" s="3275"/>
      <c r="I47" s="3276" t="s">
        <v>1178</v>
      </c>
      <c r="J47" s="3277"/>
      <c r="K47" s="3277"/>
      <c r="L47" s="3278"/>
      <c r="M47" s="3274" t="s">
        <v>1177</v>
      </c>
      <c r="N47" s="3275"/>
      <c r="O47" s="3275"/>
      <c r="P47" s="3275"/>
      <c r="Q47" s="3279"/>
      <c r="R47" s="3280"/>
      <c r="S47" s="3281"/>
      <c r="T47" s="3281"/>
      <c r="U47" s="3281"/>
      <c r="V47" s="3281"/>
      <c r="W47" s="3281"/>
      <c r="X47" s="3281"/>
      <c r="Y47" s="3281"/>
      <c r="Z47" s="3281"/>
      <c r="AA47" s="3281"/>
      <c r="AB47" s="3281"/>
      <c r="AC47" s="3281"/>
      <c r="AD47" s="3281"/>
      <c r="AE47" s="3282"/>
    </row>
    <row r="48" spans="1:31" ht="22.5" customHeight="1" x14ac:dyDescent="0.15">
      <c r="A48" s="3238"/>
      <c r="B48" s="3262"/>
      <c r="C48" s="3237"/>
      <c r="D48" s="3237"/>
      <c r="E48" s="3258" t="s">
        <v>1177</v>
      </c>
      <c r="F48" s="3259"/>
      <c r="G48" s="3259"/>
      <c r="H48" s="3259"/>
      <c r="I48" s="3232" t="s">
        <v>1178</v>
      </c>
      <c r="J48" s="3233"/>
      <c r="K48" s="3233"/>
      <c r="L48" s="3234"/>
      <c r="M48" s="3258" t="s">
        <v>1177</v>
      </c>
      <c r="N48" s="3259"/>
      <c r="O48" s="3259"/>
      <c r="P48" s="3259"/>
      <c r="Q48" s="3260"/>
      <c r="R48" s="3226"/>
      <c r="S48" s="3227"/>
      <c r="T48" s="3227"/>
      <c r="U48" s="3227"/>
      <c r="V48" s="3227"/>
      <c r="W48" s="3227"/>
      <c r="X48" s="3227"/>
      <c r="Y48" s="3227"/>
      <c r="Z48" s="3227"/>
      <c r="AA48" s="3227"/>
      <c r="AB48" s="3227"/>
      <c r="AC48" s="3227"/>
      <c r="AD48" s="3227"/>
      <c r="AE48" s="3228"/>
    </row>
    <row r="49" spans="1:31" ht="22.5" customHeight="1" x14ac:dyDescent="0.15">
      <c r="A49" s="3238"/>
      <c r="B49" s="3262"/>
      <c r="C49" s="3237" t="s">
        <v>1171</v>
      </c>
      <c r="D49" s="3237"/>
      <c r="E49" s="3274" t="s">
        <v>1177</v>
      </c>
      <c r="F49" s="3275"/>
      <c r="G49" s="3275"/>
      <c r="H49" s="3275"/>
      <c r="I49" s="3276" t="s">
        <v>1178</v>
      </c>
      <c r="J49" s="3277"/>
      <c r="K49" s="3277"/>
      <c r="L49" s="3278"/>
      <c r="M49" s="3274" t="s">
        <v>1177</v>
      </c>
      <c r="N49" s="3275"/>
      <c r="O49" s="3275"/>
      <c r="P49" s="3275"/>
      <c r="Q49" s="3279"/>
      <c r="R49" s="3280"/>
      <c r="S49" s="3281"/>
      <c r="T49" s="3281"/>
      <c r="U49" s="3281"/>
      <c r="V49" s="3281"/>
      <c r="W49" s="3281"/>
      <c r="X49" s="3281"/>
      <c r="Y49" s="3281"/>
      <c r="Z49" s="3281"/>
      <c r="AA49" s="3281"/>
      <c r="AB49" s="3281"/>
      <c r="AC49" s="3281"/>
      <c r="AD49" s="3281"/>
      <c r="AE49" s="3282"/>
    </row>
    <row r="50" spans="1:31" ht="22.5" customHeight="1" x14ac:dyDescent="0.15">
      <c r="A50" s="3238"/>
      <c r="B50" s="3263"/>
      <c r="C50" s="3237"/>
      <c r="D50" s="3237"/>
      <c r="E50" s="3259" t="s">
        <v>1177</v>
      </c>
      <c r="F50" s="3259"/>
      <c r="G50" s="3259"/>
      <c r="H50" s="3259"/>
      <c r="I50" s="3232" t="s">
        <v>1178</v>
      </c>
      <c r="J50" s="3233"/>
      <c r="K50" s="3233"/>
      <c r="L50" s="3234"/>
      <c r="M50" s="3258" t="s">
        <v>1177</v>
      </c>
      <c r="N50" s="3259"/>
      <c r="O50" s="3259"/>
      <c r="P50" s="3259"/>
      <c r="Q50" s="3260"/>
      <c r="R50" s="3226"/>
      <c r="S50" s="3227"/>
      <c r="T50" s="3227"/>
      <c r="U50" s="3227"/>
      <c r="V50" s="3227"/>
      <c r="W50" s="3227"/>
      <c r="X50" s="3227"/>
      <c r="Y50" s="3227"/>
      <c r="Z50" s="3227"/>
      <c r="AA50" s="3227"/>
      <c r="AB50" s="3227"/>
      <c r="AC50" s="3227"/>
      <c r="AD50" s="3227"/>
      <c r="AE50" s="3228"/>
    </row>
    <row r="51" spans="1:31" ht="41.1" customHeight="1" x14ac:dyDescent="0.15">
      <c r="A51" s="3238"/>
      <c r="B51" s="3240" t="s">
        <v>1179</v>
      </c>
      <c r="C51" s="3241"/>
      <c r="D51" s="3241"/>
      <c r="E51" s="3241"/>
      <c r="F51" s="3242"/>
      <c r="G51" s="3241"/>
      <c r="H51" s="3241"/>
      <c r="I51" s="3241"/>
      <c r="J51" s="3241"/>
      <c r="K51" s="3241"/>
      <c r="L51" s="3241"/>
      <c r="M51" s="3241"/>
      <c r="N51" s="3241"/>
      <c r="O51" s="3241"/>
      <c r="P51" s="3241"/>
      <c r="Q51" s="3241"/>
      <c r="R51" s="3240" t="s">
        <v>1180</v>
      </c>
      <c r="S51" s="3241"/>
      <c r="T51" s="3241"/>
      <c r="U51" s="3242"/>
      <c r="V51" s="3224" t="s">
        <v>1138</v>
      </c>
      <c r="W51" s="3224"/>
      <c r="X51" s="3224"/>
      <c r="Y51" s="3224"/>
      <c r="Z51" s="3224"/>
      <c r="AA51" s="3224"/>
      <c r="AB51" s="3224"/>
      <c r="AC51" s="3224"/>
      <c r="AD51" s="3224"/>
      <c r="AE51" s="3225"/>
    </row>
    <row r="52" spans="1:31" ht="41.1" customHeight="1" x14ac:dyDescent="0.15">
      <c r="A52" s="3238"/>
      <c r="B52" s="3243"/>
      <c r="C52" s="3244"/>
      <c r="D52" s="3244"/>
      <c r="E52" s="3244"/>
      <c r="F52" s="3245"/>
      <c r="G52" s="3244"/>
      <c r="H52" s="3244"/>
      <c r="I52" s="3244"/>
      <c r="J52" s="3244"/>
      <c r="K52" s="3244"/>
      <c r="L52" s="3244"/>
      <c r="M52" s="3244"/>
      <c r="N52" s="3244"/>
      <c r="O52" s="3244"/>
      <c r="P52" s="3244"/>
      <c r="Q52" s="3244"/>
      <c r="R52" s="3243"/>
      <c r="S52" s="3244"/>
      <c r="T52" s="3244"/>
      <c r="U52" s="3245"/>
      <c r="V52" s="3227" t="s">
        <v>1140</v>
      </c>
      <c r="W52" s="3227"/>
      <c r="X52" s="3227"/>
      <c r="Y52" s="3227"/>
      <c r="Z52" s="3227"/>
      <c r="AA52" s="3227"/>
      <c r="AB52" s="3227"/>
      <c r="AC52" s="3227"/>
      <c r="AD52" s="3227"/>
      <c r="AE52" s="3228"/>
    </row>
    <row r="53" spans="1:31" ht="80.45" customHeight="1" x14ac:dyDescent="0.15">
      <c r="A53" s="3238"/>
      <c r="B53" s="3243" t="s">
        <v>1181</v>
      </c>
      <c r="C53" s="3244"/>
      <c r="D53" s="3244"/>
      <c r="E53" s="3244"/>
      <c r="F53" s="3245"/>
      <c r="G53" s="3244"/>
      <c r="H53" s="3244"/>
      <c r="I53" s="3244"/>
      <c r="J53" s="3244"/>
      <c r="K53" s="3244"/>
      <c r="L53" s="3244"/>
      <c r="M53" s="3244"/>
      <c r="N53" s="3244"/>
      <c r="O53" s="3244"/>
      <c r="P53" s="3244"/>
      <c r="Q53" s="3244"/>
      <c r="R53" s="3244"/>
      <c r="S53" s="3244"/>
      <c r="T53" s="3244"/>
      <c r="U53" s="3244"/>
      <c r="V53" s="3244"/>
      <c r="W53" s="3244"/>
      <c r="X53" s="3244"/>
      <c r="Y53" s="3244"/>
      <c r="Z53" s="3244"/>
      <c r="AA53" s="3244"/>
      <c r="AB53" s="3244"/>
      <c r="AC53" s="3244"/>
      <c r="AD53" s="3244"/>
      <c r="AE53" s="3245"/>
    </row>
    <row r="54" spans="1:31" ht="22.5" customHeight="1" x14ac:dyDescent="0.15">
      <c r="A54" s="3238" t="s">
        <v>1182</v>
      </c>
      <c r="B54" s="3241" t="s">
        <v>1183</v>
      </c>
      <c r="C54" s="3241"/>
      <c r="D54" s="3242"/>
      <c r="E54" s="3224" t="s">
        <v>1184</v>
      </c>
      <c r="F54" s="3224"/>
      <c r="G54" s="3224"/>
      <c r="H54" s="3224"/>
      <c r="I54" s="3224"/>
      <c r="J54" s="3224"/>
      <c r="K54" s="3224"/>
      <c r="L54" s="3224"/>
      <c r="M54" s="3224"/>
      <c r="N54" s="3224"/>
      <c r="O54" s="3224"/>
      <c r="P54" s="3224"/>
      <c r="Q54" s="3224"/>
      <c r="R54" s="3224"/>
      <c r="S54" s="3224"/>
      <c r="T54" s="3224"/>
      <c r="U54" s="3225"/>
      <c r="V54" s="3223" t="s">
        <v>1185</v>
      </c>
      <c r="W54" s="3224"/>
      <c r="X54" s="3224"/>
      <c r="Y54" s="3224"/>
      <c r="Z54" s="3289"/>
      <c r="AA54" s="3224" t="s">
        <v>1138</v>
      </c>
      <c r="AB54" s="3224"/>
      <c r="AC54" s="3224"/>
      <c r="AD54" s="3224"/>
      <c r="AE54" s="3225"/>
    </row>
    <row r="55" spans="1:31" ht="22.5" customHeight="1" x14ac:dyDescent="0.15">
      <c r="A55" s="3238"/>
      <c r="B55" s="3244"/>
      <c r="C55" s="3244"/>
      <c r="D55" s="3245"/>
      <c r="E55" s="3227" t="s">
        <v>1186</v>
      </c>
      <c r="F55" s="3227"/>
      <c r="G55" s="3227"/>
      <c r="H55" s="3227"/>
      <c r="I55" s="3227"/>
      <c r="J55" s="3227"/>
      <c r="K55" s="3227"/>
      <c r="L55" s="3227"/>
      <c r="M55" s="3227"/>
      <c r="N55" s="3227"/>
      <c r="O55" s="3227"/>
      <c r="P55" s="3227"/>
      <c r="Q55" s="3227"/>
      <c r="R55" s="3227"/>
      <c r="S55" s="3227"/>
      <c r="T55" s="3227"/>
      <c r="U55" s="3228"/>
      <c r="V55" s="3226"/>
      <c r="W55" s="3227"/>
      <c r="X55" s="3227"/>
      <c r="Y55" s="3227"/>
      <c r="Z55" s="3290"/>
      <c r="AA55" s="3227" t="s">
        <v>1140</v>
      </c>
      <c r="AB55" s="3227"/>
      <c r="AC55" s="3227"/>
      <c r="AD55" s="3227"/>
      <c r="AE55" s="3228"/>
    </row>
    <row r="56" spans="1:31" ht="22.5" customHeight="1" x14ac:dyDescent="0.15">
      <c r="A56" s="3238"/>
      <c r="B56" s="3240" t="s">
        <v>1187</v>
      </c>
      <c r="C56" s="3241"/>
      <c r="D56" s="3242"/>
      <c r="E56" s="3230" t="s">
        <v>1188</v>
      </c>
      <c r="F56" s="3287"/>
      <c r="G56" s="3241" t="s">
        <v>1138</v>
      </c>
      <c r="H56" s="3241"/>
      <c r="I56" s="3242"/>
      <c r="J56" s="3229" t="s">
        <v>1189</v>
      </c>
      <c r="K56" s="3230"/>
      <c r="L56" s="3230"/>
      <c r="M56" s="3230"/>
      <c r="N56" s="3230"/>
      <c r="O56" s="3230"/>
      <c r="P56" s="3287"/>
      <c r="Q56" s="3224" t="s">
        <v>1138</v>
      </c>
      <c r="R56" s="3224"/>
      <c r="S56" s="3224"/>
      <c r="T56" s="3224"/>
      <c r="U56" s="3225"/>
      <c r="V56" s="3223" t="s">
        <v>1190</v>
      </c>
      <c r="W56" s="3224"/>
      <c r="X56" s="3224"/>
      <c r="Y56" s="3224"/>
      <c r="Z56" s="3289"/>
      <c r="AA56" s="3291" t="s">
        <v>1140</v>
      </c>
      <c r="AB56" s="3224"/>
      <c r="AC56" s="3224"/>
      <c r="AD56" s="3224"/>
      <c r="AE56" s="3225"/>
    </row>
    <row r="57" spans="1:31" ht="22.5" customHeight="1" x14ac:dyDescent="0.15">
      <c r="A57" s="3238"/>
      <c r="B57" s="3268"/>
      <c r="C57" s="3269"/>
      <c r="D57" s="3273"/>
      <c r="E57" s="3233"/>
      <c r="F57" s="3288"/>
      <c r="G57" s="3227" t="s">
        <v>1140</v>
      </c>
      <c r="H57" s="3227"/>
      <c r="I57" s="3228"/>
      <c r="J57" s="3232"/>
      <c r="K57" s="3233"/>
      <c r="L57" s="3233"/>
      <c r="M57" s="3233"/>
      <c r="N57" s="3233"/>
      <c r="O57" s="3233"/>
      <c r="P57" s="3288"/>
      <c r="Q57" s="3227" t="s">
        <v>1140</v>
      </c>
      <c r="R57" s="3227"/>
      <c r="S57" s="3227"/>
      <c r="T57" s="3227"/>
      <c r="U57" s="3228"/>
      <c r="V57" s="3226"/>
      <c r="W57" s="3227"/>
      <c r="X57" s="3227"/>
      <c r="Y57" s="3227"/>
      <c r="Z57" s="3290"/>
      <c r="AA57" s="3286" t="s">
        <v>1138</v>
      </c>
      <c r="AB57" s="3227"/>
      <c r="AC57" s="3227"/>
      <c r="AD57" s="3227"/>
      <c r="AE57" s="3228"/>
    </row>
    <row r="58" spans="1:31" ht="22.5" customHeight="1" x14ac:dyDescent="0.15">
      <c r="A58" s="3238"/>
      <c r="B58" s="3268"/>
      <c r="C58" s="3269"/>
      <c r="D58" s="3273"/>
      <c r="E58" s="3283" t="s">
        <v>1191</v>
      </c>
      <c r="F58" s="3284"/>
      <c r="G58" s="3284"/>
      <c r="H58" s="3284"/>
      <c r="I58" s="3284"/>
      <c r="J58" s="3284"/>
      <c r="K58" s="3285"/>
      <c r="L58" s="2654" t="s">
        <v>1159</v>
      </c>
      <c r="M58" s="2654"/>
      <c r="N58" s="2654"/>
      <c r="O58" s="2654"/>
      <c r="P58" s="2655"/>
      <c r="Q58" s="3217" t="s">
        <v>1192</v>
      </c>
      <c r="R58" s="3217"/>
      <c r="S58" s="3217"/>
      <c r="T58" s="3217"/>
      <c r="U58" s="3217"/>
      <c r="V58" s="3217"/>
      <c r="W58" s="3217"/>
      <c r="X58" s="3217"/>
      <c r="Y58" s="3217" t="s">
        <v>1159</v>
      </c>
      <c r="Z58" s="3217"/>
      <c r="AA58" s="3217"/>
      <c r="AB58" s="3217"/>
      <c r="AC58" s="3217"/>
      <c r="AD58" s="3217"/>
      <c r="AE58" s="3217"/>
    </row>
    <row r="59" spans="1:31" ht="22.5" customHeight="1" x14ac:dyDescent="0.15">
      <c r="A59" s="3238"/>
      <c r="B59" s="3243"/>
      <c r="C59" s="3244"/>
      <c r="D59" s="3245"/>
      <c r="E59" s="3226" t="s">
        <v>1193</v>
      </c>
      <c r="F59" s="3227"/>
      <c r="G59" s="3227"/>
      <c r="H59" s="3227"/>
      <c r="I59" s="3227"/>
      <c r="J59" s="3227"/>
      <c r="K59" s="3228"/>
      <c r="L59" s="3233" t="s">
        <v>1159</v>
      </c>
      <c r="M59" s="3233"/>
      <c r="N59" s="3233"/>
      <c r="O59" s="3233"/>
      <c r="P59" s="3234"/>
      <c r="Q59" s="3217" t="s">
        <v>1194</v>
      </c>
      <c r="R59" s="3217"/>
      <c r="S59" s="3217"/>
      <c r="T59" s="3217"/>
      <c r="U59" s="3217"/>
      <c r="V59" s="3217"/>
      <c r="W59" s="3217"/>
      <c r="X59" s="3217"/>
      <c r="Y59" s="3217" t="s">
        <v>1159</v>
      </c>
      <c r="Z59" s="3217"/>
      <c r="AA59" s="3217"/>
      <c r="AB59" s="3217"/>
      <c r="AC59" s="3217"/>
      <c r="AD59" s="3217"/>
      <c r="AE59" s="3217"/>
    </row>
    <row r="60" spans="1:31" ht="22.5" customHeight="1" x14ac:dyDescent="0.15">
      <c r="A60" s="3238"/>
      <c r="B60" s="3217" t="s">
        <v>1195</v>
      </c>
      <c r="C60" s="3217"/>
      <c r="D60" s="3217"/>
      <c r="E60" s="3229" t="s">
        <v>1196</v>
      </c>
      <c r="F60" s="3230"/>
      <c r="G60" s="3230"/>
      <c r="H60" s="3230"/>
      <c r="I60" s="3230"/>
      <c r="J60" s="3231"/>
      <c r="K60" s="3223" t="s">
        <v>1197</v>
      </c>
      <c r="L60" s="3224"/>
      <c r="M60" s="3224"/>
      <c r="N60" s="3224"/>
      <c r="O60" s="3224"/>
      <c r="P60" s="3225"/>
      <c r="Q60" s="3224" t="s">
        <v>1138</v>
      </c>
      <c r="R60" s="3224"/>
      <c r="S60" s="3224"/>
      <c r="T60" s="3224"/>
      <c r="U60" s="3224"/>
      <c r="V60" s="3225"/>
      <c r="W60" s="3223" t="s">
        <v>1198</v>
      </c>
      <c r="X60" s="3224"/>
      <c r="Y60" s="3224"/>
      <c r="Z60" s="3225"/>
      <c r="AA60" s="3224" t="s">
        <v>1138</v>
      </c>
      <c r="AB60" s="3224"/>
      <c r="AC60" s="3224"/>
      <c r="AD60" s="3224"/>
      <c r="AE60" s="3225"/>
    </row>
    <row r="61" spans="1:31" ht="22.5" customHeight="1" x14ac:dyDescent="0.15">
      <c r="A61" s="3238"/>
      <c r="B61" s="3217"/>
      <c r="C61" s="3217"/>
      <c r="D61" s="3217"/>
      <c r="E61" s="3232"/>
      <c r="F61" s="3233"/>
      <c r="G61" s="3233"/>
      <c r="H61" s="3233"/>
      <c r="I61" s="3233"/>
      <c r="J61" s="3234"/>
      <c r="K61" s="3226"/>
      <c r="L61" s="3227"/>
      <c r="M61" s="3227"/>
      <c r="N61" s="3227"/>
      <c r="O61" s="3227"/>
      <c r="P61" s="3228"/>
      <c r="Q61" s="3227" t="s">
        <v>1140</v>
      </c>
      <c r="R61" s="3227"/>
      <c r="S61" s="3227"/>
      <c r="T61" s="3227"/>
      <c r="U61" s="3227"/>
      <c r="V61" s="3228"/>
      <c r="W61" s="3226"/>
      <c r="X61" s="3227"/>
      <c r="Y61" s="3227"/>
      <c r="Z61" s="3228"/>
      <c r="AA61" s="3227" t="s">
        <v>1140</v>
      </c>
      <c r="AB61" s="3227"/>
      <c r="AC61" s="3227"/>
      <c r="AD61" s="3227"/>
      <c r="AE61" s="3228"/>
    </row>
    <row r="62" spans="1:31" ht="22.5" customHeight="1" x14ac:dyDescent="0.15">
      <c r="A62" t="s">
        <v>1199</v>
      </c>
    </row>
    <row r="63" spans="1:31" ht="22.5" customHeight="1" x14ac:dyDescent="0.15">
      <c r="A63" t="s">
        <v>1200</v>
      </c>
    </row>
    <row r="64" spans="1:31" ht="22.5" customHeight="1" x14ac:dyDescent="0.15">
      <c r="A64" t="s">
        <v>1201</v>
      </c>
    </row>
    <row r="65" spans="1:1" ht="22.5" customHeight="1" x14ac:dyDescent="0.15">
      <c r="A65" t="s">
        <v>1202</v>
      </c>
    </row>
    <row r="66" spans="1:1" ht="22.5" customHeight="1" x14ac:dyDescent="0.15"/>
    <row r="67" spans="1:1" ht="22.5" customHeight="1" x14ac:dyDescent="0.15">
      <c r="A67" t="s">
        <v>1203</v>
      </c>
    </row>
  </sheetData>
  <mergeCells count="166">
    <mergeCell ref="Y59:AE59"/>
    <mergeCell ref="E56:F57"/>
    <mergeCell ref="G56:I56"/>
    <mergeCell ref="J56:P57"/>
    <mergeCell ref="Q56:U56"/>
    <mergeCell ref="V56:Z57"/>
    <mergeCell ref="AA56:AE56"/>
    <mergeCell ref="G57:I57"/>
    <mergeCell ref="A54:A61"/>
    <mergeCell ref="B54:D55"/>
    <mergeCell ref="E54:U54"/>
    <mergeCell ref="V54:Z55"/>
    <mergeCell ref="AA54:AE54"/>
    <mergeCell ref="E55:U55"/>
    <mergeCell ref="AA55:AE55"/>
    <mergeCell ref="B56:D59"/>
    <mergeCell ref="M46:Q46"/>
    <mergeCell ref="B60:D61"/>
    <mergeCell ref="E60:J61"/>
    <mergeCell ref="K60:P61"/>
    <mergeCell ref="Q60:V60"/>
    <mergeCell ref="W60:Z61"/>
    <mergeCell ref="AA60:AE60"/>
    <mergeCell ref="Q61:V61"/>
    <mergeCell ref="AA61:AE61"/>
    <mergeCell ref="E58:K58"/>
    <mergeCell ref="L58:P58"/>
    <mergeCell ref="Q58:X58"/>
    <mergeCell ref="Y58:AE58"/>
    <mergeCell ref="E59:K59"/>
    <mergeCell ref="L59:P59"/>
    <mergeCell ref="Q59:X59"/>
    <mergeCell ref="B51:F52"/>
    <mergeCell ref="G51:Q52"/>
    <mergeCell ref="R51:U52"/>
    <mergeCell ref="V51:AE51"/>
    <mergeCell ref="V52:AE52"/>
    <mergeCell ref="Q57:U57"/>
    <mergeCell ref="AA57:AE57"/>
    <mergeCell ref="B53:F53"/>
    <mergeCell ref="G53:AE53"/>
    <mergeCell ref="E48:H48"/>
    <mergeCell ref="I48:L48"/>
    <mergeCell ref="M48:Q48"/>
    <mergeCell ref="R48:AE48"/>
    <mergeCell ref="C49:D50"/>
    <mergeCell ref="E49:H49"/>
    <mergeCell ref="I49:L49"/>
    <mergeCell ref="M49:Q49"/>
    <mergeCell ref="R49:AE49"/>
    <mergeCell ref="E50:H50"/>
    <mergeCell ref="I50:L50"/>
    <mergeCell ref="M50:Q50"/>
    <mergeCell ref="R50:AE50"/>
    <mergeCell ref="E43:K43"/>
    <mergeCell ref="L43:P43"/>
    <mergeCell ref="Q43:U43"/>
    <mergeCell ref="V43:Z43"/>
    <mergeCell ref="AA43:AE43"/>
    <mergeCell ref="A44:A53"/>
    <mergeCell ref="B44:B45"/>
    <mergeCell ref="C44:D44"/>
    <mergeCell ref="E44:AE44"/>
    <mergeCell ref="C45:D45"/>
    <mergeCell ref="A31:A43"/>
    <mergeCell ref="B31:D34"/>
    <mergeCell ref="B35:D43"/>
    <mergeCell ref="E45:AE45"/>
    <mergeCell ref="B46:B50"/>
    <mergeCell ref="C46:D46"/>
    <mergeCell ref="E46:H46"/>
    <mergeCell ref="I46:L46"/>
    <mergeCell ref="R46:AE46"/>
    <mergeCell ref="C47:D48"/>
    <mergeCell ref="E47:H47"/>
    <mergeCell ref="I47:L47"/>
    <mergeCell ref="M47:Q47"/>
    <mergeCell ref="R47:AE47"/>
    <mergeCell ref="E40:G42"/>
    <mergeCell ref="H40:K42"/>
    <mergeCell ref="L40:P40"/>
    <mergeCell ref="Q40:U40"/>
    <mergeCell ref="V40:Z40"/>
    <mergeCell ref="AA40:AE40"/>
    <mergeCell ref="L41:P42"/>
    <mergeCell ref="Q41:U42"/>
    <mergeCell ref="V41:Z42"/>
    <mergeCell ref="AA41:AE42"/>
    <mergeCell ref="E36:I37"/>
    <mergeCell ref="N37:AE37"/>
    <mergeCell ref="E38:G39"/>
    <mergeCell ref="H38:K39"/>
    <mergeCell ref="L38:Q39"/>
    <mergeCell ref="R38:AE39"/>
    <mergeCell ref="O31:T31"/>
    <mergeCell ref="U31:AE31"/>
    <mergeCell ref="E32:H34"/>
    <mergeCell ref="J32:M34"/>
    <mergeCell ref="O32:T32"/>
    <mergeCell ref="U32:AE34"/>
    <mergeCell ref="O33:T33"/>
    <mergeCell ref="O34:T34"/>
    <mergeCell ref="E31:H31"/>
    <mergeCell ref="I31:I34"/>
    <mergeCell ref="J31:M31"/>
    <mergeCell ref="N31:N34"/>
    <mergeCell ref="E35:I35"/>
    <mergeCell ref="J35:M37"/>
    <mergeCell ref="N35:AE36"/>
    <mergeCell ref="A28:D28"/>
    <mergeCell ref="E28:T28"/>
    <mergeCell ref="U28:AE28"/>
    <mergeCell ref="A29:D30"/>
    <mergeCell ref="E29:L30"/>
    <mergeCell ref="M29:Q29"/>
    <mergeCell ref="R29:Z30"/>
    <mergeCell ref="AA29:AE29"/>
    <mergeCell ref="M30:Q30"/>
    <mergeCell ref="AA30:AE30"/>
    <mergeCell ref="A25:D27"/>
    <mergeCell ref="E25:L25"/>
    <mergeCell ref="M25:T25"/>
    <mergeCell ref="U25:AE25"/>
    <mergeCell ref="M26:T27"/>
    <mergeCell ref="U26:AE26"/>
    <mergeCell ref="U27:AE27"/>
    <mergeCell ref="B23:D23"/>
    <mergeCell ref="E23:H23"/>
    <mergeCell ref="I23:Q23"/>
    <mergeCell ref="R23:U23"/>
    <mergeCell ref="V23:AE23"/>
    <mergeCell ref="A24:D24"/>
    <mergeCell ref="E24:N24"/>
    <mergeCell ref="O24:U24"/>
    <mergeCell ref="V24:AE24"/>
    <mergeCell ref="V21:AE21"/>
    <mergeCell ref="B22:D22"/>
    <mergeCell ref="E22:H22"/>
    <mergeCell ref="I22:Q22"/>
    <mergeCell ref="R22:U22"/>
    <mergeCell ref="V22:AE22"/>
    <mergeCell ref="A19:A20"/>
    <mergeCell ref="B19:F19"/>
    <mergeCell ref="G19:AE19"/>
    <mergeCell ref="B20:F20"/>
    <mergeCell ref="G20:AE20"/>
    <mergeCell ref="A21:A23"/>
    <mergeCell ref="B21:D21"/>
    <mergeCell ref="E21:H21"/>
    <mergeCell ref="I21:Q21"/>
    <mergeCell ref="R21:U21"/>
    <mergeCell ref="A17:F17"/>
    <mergeCell ref="G17:AE17"/>
    <mergeCell ref="A18:F18"/>
    <mergeCell ref="G18:N18"/>
    <mergeCell ref="O18:T18"/>
    <mergeCell ref="U18:AE18"/>
    <mergeCell ref="A3:AE3"/>
    <mergeCell ref="Y4:AE4"/>
    <mergeCell ref="A11:AE11"/>
    <mergeCell ref="A13:AE13"/>
    <mergeCell ref="A15:F16"/>
    <mergeCell ref="G15:N16"/>
    <mergeCell ref="O15:T16"/>
    <mergeCell ref="U15:AE15"/>
    <mergeCell ref="U16:AE16"/>
  </mergeCells>
  <phoneticPr fontId="1"/>
  <pageMargins left="0.7" right="0.7" top="0.75" bottom="0.75" header="0.3" footer="0.3"/>
  <pageSetup paperSize="9" scale="72" orientation="portrait" r:id="rId1"/>
  <rowBreaks count="1" manualBreakCount="1">
    <brk id="30"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C6671-1944-41B3-A6A9-5BF66E9790A5}">
  <dimension ref="B1:AQ71"/>
  <sheetViews>
    <sheetView view="pageBreakPreview" zoomScale="130" zoomScaleNormal="100" zoomScaleSheetLayoutView="130" workbookViewId="0">
      <selection activeCell="B2" sqref="B2:AO2"/>
    </sheetView>
  </sheetViews>
  <sheetFormatPr defaultRowHeight="12" x14ac:dyDescent="0.15"/>
  <cols>
    <col min="1" max="1" width="1.5" style="989" customWidth="1"/>
    <col min="2" max="2" width="3.625" style="989" customWidth="1"/>
    <col min="3" max="13" width="2.25" style="989" customWidth="1"/>
    <col min="14" max="17" width="2.125" style="989" customWidth="1"/>
    <col min="18" max="18" width="2.25" style="989" customWidth="1"/>
    <col min="19" max="41" width="2.125" style="989" customWidth="1"/>
    <col min="42" max="42" width="1.5" style="989" customWidth="1"/>
    <col min="43" max="43" width="9" style="1006"/>
    <col min="44" max="257" width="9" style="989"/>
    <col min="258" max="258" width="1.5" style="989" customWidth="1"/>
    <col min="259" max="260" width="4.25" style="989" customWidth="1"/>
    <col min="261" max="261" width="0.625" style="989" customWidth="1"/>
    <col min="262" max="297" width="3.125" style="989" customWidth="1"/>
    <col min="298" max="298" width="1.5" style="989" customWidth="1"/>
    <col min="299" max="513" width="9" style="989"/>
    <col min="514" max="514" width="1.5" style="989" customWidth="1"/>
    <col min="515" max="516" width="4.25" style="989" customWidth="1"/>
    <col min="517" max="517" width="0.625" style="989" customWidth="1"/>
    <col min="518" max="553" width="3.125" style="989" customWidth="1"/>
    <col min="554" max="554" width="1.5" style="989" customWidth="1"/>
    <col min="555" max="769" width="9" style="989"/>
    <col min="770" max="770" width="1.5" style="989" customWidth="1"/>
    <col min="771" max="772" width="4.25" style="989" customWidth="1"/>
    <col min="773" max="773" width="0.625" style="989" customWidth="1"/>
    <col min="774" max="809" width="3.125" style="989" customWidth="1"/>
    <col min="810" max="810" width="1.5" style="989" customWidth="1"/>
    <col min="811" max="1025" width="9" style="989"/>
    <col min="1026" max="1026" width="1.5" style="989" customWidth="1"/>
    <col min="1027" max="1028" width="4.25" style="989" customWidth="1"/>
    <col min="1029" max="1029" width="0.625" style="989" customWidth="1"/>
    <col min="1030" max="1065" width="3.125" style="989" customWidth="1"/>
    <col min="1066" max="1066" width="1.5" style="989" customWidth="1"/>
    <col min="1067" max="1281" width="9" style="989"/>
    <col min="1282" max="1282" width="1.5" style="989" customWidth="1"/>
    <col min="1283" max="1284" width="4.25" style="989" customWidth="1"/>
    <col min="1285" max="1285" width="0.625" style="989" customWidth="1"/>
    <col min="1286" max="1321" width="3.125" style="989" customWidth="1"/>
    <col min="1322" max="1322" width="1.5" style="989" customWidth="1"/>
    <col min="1323" max="1537" width="9" style="989"/>
    <col min="1538" max="1538" width="1.5" style="989" customWidth="1"/>
    <col min="1539" max="1540" width="4.25" style="989" customWidth="1"/>
    <col min="1541" max="1541" width="0.625" style="989" customWidth="1"/>
    <col min="1542" max="1577" width="3.125" style="989" customWidth="1"/>
    <col min="1578" max="1578" width="1.5" style="989" customWidth="1"/>
    <col min="1579" max="1793" width="9" style="989"/>
    <col min="1794" max="1794" width="1.5" style="989" customWidth="1"/>
    <col min="1795" max="1796" width="4.25" style="989" customWidth="1"/>
    <col min="1797" max="1797" width="0.625" style="989" customWidth="1"/>
    <col min="1798" max="1833" width="3.125" style="989" customWidth="1"/>
    <col min="1834" max="1834" width="1.5" style="989" customWidth="1"/>
    <col min="1835" max="2049" width="9" style="989"/>
    <col min="2050" max="2050" width="1.5" style="989" customWidth="1"/>
    <col min="2051" max="2052" width="4.25" style="989" customWidth="1"/>
    <col min="2053" max="2053" width="0.625" style="989" customWidth="1"/>
    <col min="2054" max="2089" width="3.125" style="989" customWidth="1"/>
    <col min="2090" max="2090" width="1.5" style="989" customWidth="1"/>
    <col min="2091" max="2305" width="9" style="989"/>
    <col min="2306" max="2306" width="1.5" style="989" customWidth="1"/>
    <col min="2307" max="2308" width="4.25" style="989" customWidth="1"/>
    <col min="2309" max="2309" width="0.625" style="989" customWidth="1"/>
    <col min="2310" max="2345" width="3.125" style="989" customWidth="1"/>
    <col min="2346" max="2346" width="1.5" style="989" customWidth="1"/>
    <col min="2347" max="2561" width="9" style="989"/>
    <col min="2562" max="2562" width="1.5" style="989" customWidth="1"/>
    <col min="2563" max="2564" width="4.25" style="989" customWidth="1"/>
    <col min="2565" max="2565" width="0.625" style="989" customWidth="1"/>
    <col min="2566" max="2601" width="3.125" style="989" customWidth="1"/>
    <col min="2602" max="2602" width="1.5" style="989" customWidth="1"/>
    <col min="2603" max="2817" width="9" style="989"/>
    <col min="2818" max="2818" width="1.5" style="989" customWidth="1"/>
    <col min="2819" max="2820" width="4.25" style="989" customWidth="1"/>
    <col min="2821" max="2821" width="0.625" style="989" customWidth="1"/>
    <col min="2822" max="2857" width="3.125" style="989" customWidth="1"/>
    <col min="2858" max="2858" width="1.5" style="989" customWidth="1"/>
    <col min="2859" max="3073" width="9" style="989"/>
    <col min="3074" max="3074" width="1.5" style="989" customWidth="1"/>
    <col min="3075" max="3076" width="4.25" style="989" customWidth="1"/>
    <col min="3077" max="3077" width="0.625" style="989" customWidth="1"/>
    <col min="3078" max="3113" width="3.125" style="989" customWidth="1"/>
    <col min="3114" max="3114" width="1.5" style="989" customWidth="1"/>
    <col min="3115" max="3329" width="9" style="989"/>
    <col min="3330" max="3330" width="1.5" style="989" customWidth="1"/>
    <col min="3331" max="3332" width="4.25" style="989" customWidth="1"/>
    <col min="3333" max="3333" width="0.625" style="989" customWidth="1"/>
    <col min="3334" max="3369" width="3.125" style="989" customWidth="1"/>
    <col min="3370" max="3370" width="1.5" style="989" customWidth="1"/>
    <col min="3371" max="3585" width="9" style="989"/>
    <col min="3586" max="3586" width="1.5" style="989" customWidth="1"/>
    <col min="3587" max="3588" width="4.25" style="989" customWidth="1"/>
    <col min="3589" max="3589" width="0.625" style="989" customWidth="1"/>
    <col min="3590" max="3625" width="3.125" style="989" customWidth="1"/>
    <col min="3626" max="3626" width="1.5" style="989" customWidth="1"/>
    <col min="3627" max="3841" width="9" style="989"/>
    <col min="3842" max="3842" width="1.5" style="989" customWidth="1"/>
    <col min="3843" max="3844" width="4.25" style="989" customWidth="1"/>
    <col min="3845" max="3845" width="0.625" style="989" customWidth="1"/>
    <col min="3846" max="3881" width="3.125" style="989" customWidth="1"/>
    <col min="3882" max="3882" width="1.5" style="989" customWidth="1"/>
    <col min="3883" max="4097" width="9" style="989"/>
    <col min="4098" max="4098" width="1.5" style="989" customWidth="1"/>
    <col min="4099" max="4100" width="4.25" style="989" customWidth="1"/>
    <col min="4101" max="4101" width="0.625" style="989" customWidth="1"/>
    <col min="4102" max="4137" width="3.125" style="989" customWidth="1"/>
    <col min="4138" max="4138" width="1.5" style="989" customWidth="1"/>
    <col min="4139" max="4353" width="9" style="989"/>
    <col min="4354" max="4354" width="1.5" style="989" customWidth="1"/>
    <col min="4355" max="4356" width="4.25" style="989" customWidth="1"/>
    <col min="4357" max="4357" width="0.625" style="989" customWidth="1"/>
    <col min="4358" max="4393" width="3.125" style="989" customWidth="1"/>
    <col min="4394" max="4394" width="1.5" style="989" customWidth="1"/>
    <col min="4395" max="4609" width="9" style="989"/>
    <col min="4610" max="4610" width="1.5" style="989" customWidth="1"/>
    <col min="4611" max="4612" width="4.25" style="989" customWidth="1"/>
    <col min="4613" max="4613" width="0.625" style="989" customWidth="1"/>
    <col min="4614" max="4649" width="3.125" style="989" customWidth="1"/>
    <col min="4650" max="4650" width="1.5" style="989" customWidth="1"/>
    <col min="4651" max="4865" width="9" style="989"/>
    <col min="4866" max="4866" width="1.5" style="989" customWidth="1"/>
    <col min="4867" max="4868" width="4.25" style="989" customWidth="1"/>
    <col min="4869" max="4869" width="0.625" style="989" customWidth="1"/>
    <col min="4870" max="4905" width="3.125" style="989" customWidth="1"/>
    <col min="4906" max="4906" width="1.5" style="989" customWidth="1"/>
    <col min="4907" max="5121" width="9" style="989"/>
    <col min="5122" max="5122" width="1.5" style="989" customWidth="1"/>
    <col min="5123" max="5124" width="4.25" style="989" customWidth="1"/>
    <col min="5125" max="5125" width="0.625" style="989" customWidth="1"/>
    <col min="5126" max="5161" width="3.125" style="989" customWidth="1"/>
    <col min="5162" max="5162" width="1.5" style="989" customWidth="1"/>
    <col min="5163" max="5377" width="9" style="989"/>
    <col min="5378" max="5378" width="1.5" style="989" customWidth="1"/>
    <col min="5379" max="5380" width="4.25" style="989" customWidth="1"/>
    <col min="5381" max="5381" width="0.625" style="989" customWidth="1"/>
    <col min="5382" max="5417" width="3.125" style="989" customWidth="1"/>
    <col min="5418" max="5418" width="1.5" style="989" customWidth="1"/>
    <col min="5419" max="5633" width="9" style="989"/>
    <col min="5634" max="5634" width="1.5" style="989" customWidth="1"/>
    <col min="5635" max="5636" width="4.25" style="989" customWidth="1"/>
    <col min="5637" max="5637" width="0.625" style="989" customWidth="1"/>
    <col min="5638" max="5673" width="3.125" style="989" customWidth="1"/>
    <col min="5674" max="5674" width="1.5" style="989" customWidth="1"/>
    <col min="5675" max="5889" width="9" style="989"/>
    <col min="5890" max="5890" width="1.5" style="989" customWidth="1"/>
    <col min="5891" max="5892" width="4.25" style="989" customWidth="1"/>
    <col min="5893" max="5893" width="0.625" style="989" customWidth="1"/>
    <col min="5894" max="5929" width="3.125" style="989" customWidth="1"/>
    <col min="5930" max="5930" width="1.5" style="989" customWidth="1"/>
    <col min="5931" max="6145" width="9" style="989"/>
    <col min="6146" max="6146" width="1.5" style="989" customWidth="1"/>
    <col min="6147" max="6148" width="4.25" style="989" customWidth="1"/>
    <col min="6149" max="6149" width="0.625" style="989" customWidth="1"/>
    <col min="6150" max="6185" width="3.125" style="989" customWidth="1"/>
    <col min="6186" max="6186" width="1.5" style="989" customWidth="1"/>
    <col min="6187" max="6401" width="9" style="989"/>
    <col min="6402" max="6402" width="1.5" style="989" customWidth="1"/>
    <col min="6403" max="6404" width="4.25" style="989" customWidth="1"/>
    <col min="6405" max="6405" width="0.625" style="989" customWidth="1"/>
    <col min="6406" max="6441" width="3.125" style="989" customWidth="1"/>
    <col min="6442" max="6442" width="1.5" style="989" customWidth="1"/>
    <col min="6443" max="6657" width="9" style="989"/>
    <col min="6658" max="6658" width="1.5" style="989" customWidth="1"/>
    <col min="6659" max="6660" width="4.25" style="989" customWidth="1"/>
    <col min="6661" max="6661" width="0.625" style="989" customWidth="1"/>
    <col min="6662" max="6697" width="3.125" style="989" customWidth="1"/>
    <col min="6698" max="6698" width="1.5" style="989" customWidth="1"/>
    <col min="6699" max="6913" width="9" style="989"/>
    <col min="6914" max="6914" width="1.5" style="989" customWidth="1"/>
    <col min="6915" max="6916" width="4.25" style="989" customWidth="1"/>
    <col min="6917" max="6917" width="0.625" style="989" customWidth="1"/>
    <col min="6918" max="6953" width="3.125" style="989" customWidth="1"/>
    <col min="6954" max="6954" width="1.5" style="989" customWidth="1"/>
    <col min="6955" max="7169" width="9" style="989"/>
    <col min="7170" max="7170" width="1.5" style="989" customWidth="1"/>
    <col min="7171" max="7172" width="4.25" style="989" customWidth="1"/>
    <col min="7173" max="7173" width="0.625" style="989" customWidth="1"/>
    <col min="7174" max="7209" width="3.125" style="989" customWidth="1"/>
    <col min="7210" max="7210" width="1.5" style="989" customWidth="1"/>
    <col min="7211" max="7425" width="9" style="989"/>
    <col min="7426" max="7426" width="1.5" style="989" customWidth="1"/>
    <col min="7427" max="7428" width="4.25" style="989" customWidth="1"/>
    <col min="7429" max="7429" width="0.625" style="989" customWidth="1"/>
    <col min="7430" max="7465" width="3.125" style="989" customWidth="1"/>
    <col min="7466" max="7466" width="1.5" style="989" customWidth="1"/>
    <col min="7467" max="7681" width="9" style="989"/>
    <col min="7682" max="7682" width="1.5" style="989" customWidth="1"/>
    <col min="7683" max="7684" width="4.25" style="989" customWidth="1"/>
    <col min="7685" max="7685" width="0.625" style="989" customWidth="1"/>
    <col min="7686" max="7721" width="3.125" style="989" customWidth="1"/>
    <col min="7722" max="7722" width="1.5" style="989" customWidth="1"/>
    <col min="7723" max="7937" width="9" style="989"/>
    <col min="7938" max="7938" width="1.5" style="989" customWidth="1"/>
    <col min="7939" max="7940" width="4.25" style="989" customWidth="1"/>
    <col min="7941" max="7941" width="0.625" style="989" customWidth="1"/>
    <col min="7942" max="7977" width="3.125" style="989" customWidth="1"/>
    <col min="7978" max="7978" width="1.5" style="989" customWidth="1"/>
    <col min="7979" max="8193" width="9" style="989"/>
    <col min="8194" max="8194" width="1.5" style="989" customWidth="1"/>
    <col min="8195" max="8196" width="4.25" style="989" customWidth="1"/>
    <col min="8197" max="8197" width="0.625" style="989" customWidth="1"/>
    <col min="8198" max="8233" width="3.125" style="989" customWidth="1"/>
    <col min="8234" max="8234" width="1.5" style="989" customWidth="1"/>
    <col min="8235" max="8449" width="9" style="989"/>
    <col min="8450" max="8450" width="1.5" style="989" customWidth="1"/>
    <col min="8451" max="8452" width="4.25" style="989" customWidth="1"/>
    <col min="8453" max="8453" width="0.625" style="989" customWidth="1"/>
    <col min="8454" max="8489" width="3.125" style="989" customWidth="1"/>
    <col min="8490" max="8490" width="1.5" style="989" customWidth="1"/>
    <col min="8491" max="8705" width="9" style="989"/>
    <col min="8706" max="8706" width="1.5" style="989" customWidth="1"/>
    <col min="8707" max="8708" width="4.25" style="989" customWidth="1"/>
    <col min="8709" max="8709" width="0.625" style="989" customWidth="1"/>
    <col min="8710" max="8745" width="3.125" style="989" customWidth="1"/>
    <col min="8746" max="8746" width="1.5" style="989" customWidth="1"/>
    <col min="8747" max="8961" width="9" style="989"/>
    <col min="8962" max="8962" width="1.5" style="989" customWidth="1"/>
    <col min="8963" max="8964" width="4.25" style="989" customWidth="1"/>
    <col min="8965" max="8965" width="0.625" style="989" customWidth="1"/>
    <col min="8966" max="9001" width="3.125" style="989" customWidth="1"/>
    <col min="9002" max="9002" width="1.5" style="989" customWidth="1"/>
    <col min="9003" max="9217" width="9" style="989"/>
    <col min="9218" max="9218" width="1.5" style="989" customWidth="1"/>
    <col min="9219" max="9220" width="4.25" style="989" customWidth="1"/>
    <col min="9221" max="9221" width="0.625" style="989" customWidth="1"/>
    <col min="9222" max="9257" width="3.125" style="989" customWidth="1"/>
    <col min="9258" max="9258" width="1.5" style="989" customWidth="1"/>
    <col min="9259" max="9473" width="9" style="989"/>
    <col min="9474" max="9474" width="1.5" style="989" customWidth="1"/>
    <col min="9475" max="9476" width="4.25" style="989" customWidth="1"/>
    <col min="9477" max="9477" width="0.625" style="989" customWidth="1"/>
    <col min="9478" max="9513" width="3.125" style="989" customWidth="1"/>
    <col min="9514" max="9514" width="1.5" style="989" customWidth="1"/>
    <col min="9515" max="9729" width="9" style="989"/>
    <col min="9730" max="9730" width="1.5" style="989" customWidth="1"/>
    <col min="9731" max="9732" width="4.25" style="989" customWidth="1"/>
    <col min="9733" max="9733" width="0.625" style="989" customWidth="1"/>
    <col min="9734" max="9769" width="3.125" style="989" customWidth="1"/>
    <col min="9770" max="9770" width="1.5" style="989" customWidth="1"/>
    <col min="9771" max="9985" width="9" style="989"/>
    <col min="9986" max="9986" width="1.5" style="989" customWidth="1"/>
    <col min="9987" max="9988" width="4.25" style="989" customWidth="1"/>
    <col min="9989" max="9989" width="0.625" style="989" customWidth="1"/>
    <col min="9990" max="10025" width="3.125" style="989" customWidth="1"/>
    <col min="10026" max="10026" width="1.5" style="989" customWidth="1"/>
    <col min="10027" max="10241" width="9" style="989"/>
    <col min="10242" max="10242" width="1.5" style="989" customWidth="1"/>
    <col min="10243" max="10244" width="4.25" style="989" customWidth="1"/>
    <col min="10245" max="10245" width="0.625" style="989" customWidth="1"/>
    <col min="10246" max="10281" width="3.125" style="989" customWidth="1"/>
    <col min="10282" max="10282" width="1.5" style="989" customWidth="1"/>
    <col min="10283" max="10497" width="9" style="989"/>
    <col min="10498" max="10498" width="1.5" style="989" customWidth="1"/>
    <col min="10499" max="10500" width="4.25" style="989" customWidth="1"/>
    <col min="10501" max="10501" width="0.625" style="989" customWidth="1"/>
    <col min="10502" max="10537" width="3.125" style="989" customWidth="1"/>
    <col min="10538" max="10538" width="1.5" style="989" customWidth="1"/>
    <col min="10539" max="10753" width="9" style="989"/>
    <col min="10754" max="10754" width="1.5" style="989" customWidth="1"/>
    <col min="10755" max="10756" width="4.25" style="989" customWidth="1"/>
    <col min="10757" max="10757" width="0.625" style="989" customWidth="1"/>
    <col min="10758" max="10793" width="3.125" style="989" customWidth="1"/>
    <col min="10794" max="10794" width="1.5" style="989" customWidth="1"/>
    <col min="10795" max="11009" width="9" style="989"/>
    <col min="11010" max="11010" width="1.5" style="989" customWidth="1"/>
    <col min="11011" max="11012" width="4.25" style="989" customWidth="1"/>
    <col min="11013" max="11013" width="0.625" style="989" customWidth="1"/>
    <col min="11014" max="11049" width="3.125" style="989" customWidth="1"/>
    <col min="11050" max="11050" width="1.5" style="989" customWidth="1"/>
    <col min="11051" max="11265" width="9" style="989"/>
    <col min="11266" max="11266" width="1.5" style="989" customWidth="1"/>
    <col min="11267" max="11268" width="4.25" style="989" customWidth="1"/>
    <col min="11269" max="11269" width="0.625" style="989" customWidth="1"/>
    <col min="11270" max="11305" width="3.125" style="989" customWidth="1"/>
    <col min="11306" max="11306" width="1.5" style="989" customWidth="1"/>
    <col min="11307" max="11521" width="9" style="989"/>
    <col min="11522" max="11522" width="1.5" style="989" customWidth="1"/>
    <col min="11523" max="11524" width="4.25" style="989" customWidth="1"/>
    <col min="11525" max="11525" width="0.625" style="989" customWidth="1"/>
    <col min="11526" max="11561" width="3.125" style="989" customWidth="1"/>
    <col min="11562" max="11562" width="1.5" style="989" customWidth="1"/>
    <col min="11563" max="11777" width="9" style="989"/>
    <col min="11778" max="11778" width="1.5" style="989" customWidth="1"/>
    <col min="11779" max="11780" width="4.25" style="989" customWidth="1"/>
    <col min="11781" max="11781" width="0.625" style="989" customWidth="1"/>
    <col min="11782" max="11817" width="3.125" style="989" customWidth="1"/>
    <col min="11818" max="11818" width="1.5" style="989" customWidth="1"/>
    <col min="11819" max="12033" width="9" style="989"/>
    <col min="12034" max="12034" width="1.5" style="989" customWidth="1"/>
    <col min="12035" max="12036" width="4.25" style="989" customWidth="1"/>
    <col min="12037" max="12037" width="0.625" style="989" customWidth="1"/>
    <col min="12038" max="12073" width="3.125" style="989" customWidth="1"/>
    <col min="12074" max="12074" width="1.5" style="989" customWidth="1"/>
    <col min="12075" max="12289" width="9" style="989"/>
    <col min="12290" max="12290" width="1.5" style="989" customWidth="1"/>
    <col min="12291" max="12292" width="4.25" style="989" customWidth="1"/>
    <col min="12293" max="12293" width="0.625" style="989" customWidth="1"/>
    <col min="12294" max="12329" width="3.125" style="989" customWidth="1"/>
    <col min="12330" max="12330" width="1.5" style="989" customWidth="1"/>
    <col min="12331" max="12545" width="9" style="989"/>
    <col min="12546" max="12546" width="1.5" style="989" customWidth="1"/>
    <col min="12547" max="12548" width="4.25" style="989" customWidth="1"/>
    <col min="12549" max="12549" width="0.625" style="989" customWidth="1"/>
    <col min="12550" max="12585" width="3.125" style="989" customWidth="1"/>
    <col min="12586" max="12586" width="1.5" style="989" customWidth="1"/>
    <col min="12587" max="12801" width="9" style="989"/>
    <col min="12802" max="12802" width="1.5" style="989" customWidth="1"/>
    <col min="12803" max="12804" width="4.25" style="989" customWidth="1"/>
    <col min="12805" max="12805" width="0.625" style="989" customWidth="1"/>
    <col min="12806" max="12841" width="3.125" style="989" customWidth="1"/>
    <col min="12842" max="12842" width="1.5" style="989" customWidth="1"/>
    <col min="12843" max="13057" width="9" style="989"/>
    <col min="13058" max="13058" width="1.5" style="989" customWidth="1"/>
    <col min="13059" max="13060" width="4.25" style="989" customWidth="1"/>
    <col min="13061" max="13061" width="0.625" style="989" customWidth="1"/>
    <col min="13062" max="13097" width="3.125" style="989" customWidth="1"/>
    <col min="13098" max="13098" width="1.5" style="989" customWidth="1"/>
    <col min="13099" max="13313" width="9" style="989"/>
    <col min="13314" max="13314" width="1.5" style="989" customWidth="1"/>
    <col min="13315" max="13316" width="4.25" style="989" customWidth="1"/>
    <col min="13317" max="13317" width="0.625" style="989" customWidth="1"/>
    <col min="13318" max="13353" width="3.125" style="989" customWidth="1"/>
    <col min="13354" max="13354" width="1.5" style="989" customWidth="1"/>
    <col min="13355" max="13569" width="9" style="989"/>
    <col min="13570" max="13570" width="1.5" style="989" customWidth="1"/>
    <col min="13571" max="13572" width="4.25" style="989" customWidth="1"/>
    <col min="13573" max="13573" width="0.625" style="989" customWidth="1"/>
    <col min="13574" max="13609" width="3.125" style="989" customWidth="1"/>
    <col min="13610" max="13610" width="1.5" style="989" customWidth="1"/>
    <col min="13611" max="13825" width="9" style="989"/>
    <col min="13826" max="13826" width="1.5" style="989" customWidth="1"/>
    <col min="13827" max="13828" width="4.25" style="989" customWidth="1"/>
    <col min="13829" max="13829" width="0.625" style="989" customWidth="1"/>
    <col min="13830" max="13865" width="3.125" style="989" customWidth="1"/>
    <col min="13866" max="13866" width="1.5" style="989" customWidth="1"/>
    <col min="13867" max="14081" width="9" style="989"/>
    <col min="14082" max="14082" width="1.5" style="989" customWidth="1"/>
    <col min="14083" max="14084" width="4.25" style="989" customWidth="1"/>
    <col min="14085" max="14085" width="0.625" style="989" customWidth="1"/>
    <col min="14086" max="14121" width="3.125" style="989" customWidth="1"/>
    <col min="14122" max="14122" width="1.5" style="989" customWidth="1"/>
    <col min="14123" max="14337" width="9" style="989"/>
    <col min="14338" max="14338" width="1.5" style="989" customWidth="1"/>
    <col min="14339" max="14340" width="4.25" style="989" customWidth="1"/>
    <col min="14341" max="14341" width="0.625" style="989" customWidth="1"/>
    <col min="14342" max="14377" width="3.125" style="989" customWidth="1"/>
    <col min="14378" max="14378" width="1.5" style="989" customWidth="1"/>
    <col min="14379" max="14593" width="9" style="989"/>
    <col min="14594" max="14594" width="1.5" style="989" customWidth="1"/>
    <col min="14595" max="14596" width="4.25" style="989" customWidth="1"/>
    <col min="14597" max="14597" width="0.625" style="989" customWidth="1"/>
    <col min="14598" max="14633" width="3.125" style="989" customWidth="1"/>
    <col min="14634" max="14634" width="1.5" style="989" customWidth="1"/>
    <col min="14635" max="14849" width="9" style="989"/>
    <col min="14850" max="14850" width="1.5" style="989" customWidth="1"/>
    <col min="14851" max="14852" width="4.25" style="989" customWidth="1"/>
    <col min="14853" max="14853" width="0.625" style="989" customWidth="1"/>
    <col min="14854" max="14889" width="3.125" style="989" customWidth="1"/>
    <col min="14890" max="14890" width="1.5" style="989" customWidth="1"/>
    <col min="14891" max="15105" width="9" style="989"/>
    <col min="15106" max="15106" width="1.5" style="989" customWidth="1"/>
    <col min="15107" max="15108" width="4.25" style="989" customWidth="1"/>
    <col min="15109" max="15109" width="0.625" style="989" customWidth="1"/>
    <col min="15110" max="15145" width="3.125" style="989" customWidth="1"/>
    <col min="15146" max="15146" width="1.5" style="989" customWidth="1"/>
    <col min="15147" max="15361" width="9" style="989"/>
    <col min="15362" max="15362" width="1.5" style="989" customWidth="1"/>
    <col min="15363" max="15364" width="4.25" style="989" customWidth="1"/>
    <col min="15365" max="15365" width="0.625" style="989" customWidth="1"/>
    <col min="15366" max="15401" width="3.125" style="989" customWidth="1"/>
    <col min="15402" max="15402" width="1.5" style="989" customWidth="1"/>
    <col min="15403" max="15617" width="9" style="989"/>
    <col min="15618" max="15618" width="1.5" style="989" customWidth="1"/>
    <col min="15619" max="15620" width="4.25" style="989" customWidth="1"/>
    <col min="15621" max="15621" width="0.625" style="989" customWidth="1"/>
    <col min="15622" max="15657" width="3.125" style="989" customWidth="1"/>
    <col min="15658" max="15658" width="1.5" style="989" customWidth="1"/>
    <col min="15659" max="15873" width="9" style="989"/>
    <col min="15874" max="15874" width="1.5" style="989" customWidth="1"/>
    <col min="15875" max="15876" width="4.25" style="989" customWidth="1"/>
    <col min="15877" max="15877" width="0.625" style="989" customWidth="1"/>
    <col min="15878" max="15913" width="3.125" style="989" customWidth="1"/>
    <col min="15914" max="15914" width="1.5" style="989" customWidth="1"/>
    <col min="15915" max="16129" width="9" style="989"/>
    <col min="16130" max="16130" width="1.5" style="989" customWidth="1"/>
    <col min="16131" max="16132" width="4.25" style="989" customWidth="1"/>
    <col min="16133" max="16133" width="0.625" style="989" customWidth="1"/>
    <col min="16134" max="16169" width="3.125" style="989" customWidth="1"/>
    <col min="16170" max="16170" width="1.5" style="989" customWidth="1"/>
    <col min="16171" max="16384" width="9" style="989"/>
  </cols>
  <sheetData>
    <row r="1" spans="2:43" s="977" customFormat="1" ht="9.9499999999999993" customHeight="1" x14ac:dyDescent="0.15">
      <c r="B1" s="975" t="s">
        <v>1217</v>
      </c>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6"/>
      <c r="AK1" s="976"/>
      <c r="AL1" s="976"/>
      <c r="AM1" s="976"/>
      <c r="AN1" s="976"/>
      <c r="AO1" s="976"/>
    </row>
    <row r="2" spans="2:43" s="977" customFormat="1" ht="12" customHeight="1" x14ac:dyDescent="0.15">
      <c r="B2" s="3410" t="s">
        <v>1218</v>
      </c>
      <c r="C2" s="3410"/>
      <c r="D2" s="3410"/>
      <c r="E2" s="3410"/>
      <c r="F2" s="3410"/>
      <c r="G2" s="3410"/>
      <c r="H2" s="3410"/>
      <c r="I2" s="3410"/>
      <c r="J2" s="3410"/>
      <c r="K2" s="3410"/>
      <c r="L2" s="3410"/>
      <c r="M2" s="3410"/>
      <c r="N2" s="3410"/>
      <c r="O2" s="3410"/>
      <c r="P2" s="3410"/>
      <c r="Q2" s="3410"/>
      <c r="R2" s="3410"/>
      <c r="S2" s="3410"/>
      <c r="T2" s="3410"/>
      <c r="U2" s="3410"/>
      <c r="V2" s="3410"/>
      <c r="W2" s="3410"/>
      <c r="X2" s="3410"/>
      <c r="Y2" s="3410"/>
      <c r="Z2" s="3410"/>
      <c r="AA2" s="3410"/>
      <c r="AB2" s="3410"/>
      <c r="AC2" s="3410"/>
      <c r="AD2" s="3410"/>
      <c r="AE2" s="3410"/>
      <c r="AF2" s="3410"/>
      <c r="AG2" s="3410"/>
      <c r="AH2" s="3410"/>
      <c r="AI2" s="3410"/>
      <c r="AJ2" s="3410"/>
      <c r="AK2" s="3410"/>
      <c r="AL2" s="3410"/>
      <c r="AM2" s="3410"/>
      <c r="AN2" s="3410"/>
      <c r="AO2" s="3410"/>
    </row>
    <row r="3" spans="2:43" s="977" customFormat="1" ht="9.9499999999999993" customHeight="1" x14ac:dyDescent="0.15">
      <c r="B3" s="976"/>
      <c r="C3" s="976"/>
      <c r="D3" s="976"/>
      <c r="E3" s="976"/>
      <c r="F3" s="976"/>
      <c r="G3" s="976"/>
      <c r="H3" s="976"/>
      <c r="I3" s="976"/>
      <c r="J3" s="976"/>
      <c r="K3" s="976"/>
      <c r="L3" s="976"/>
      <c r="M3" s="976"/>
      <c r="N3" s="976"/>
      <c r="O3" s="976"/>
      <c r="P3" s="976"/>
      <c r="Q3" s="976"/>
      <c r="R3" s="976"/>
      <c r="S3" s="976"/>
      <c r="T3" s="976"/>
      <c r="U3" s="976"/>
      <c r="V3" s="976"/>
      <c r="W3" s="976"/>
      <c r="X3" s="976"/>
      <c r="Y3" s="976"/>
      <c r="Z3" s="976"/>
      <c r="AA3" s="976"/>
      <c r="AB3" s="976"/>
      <c r="AC3" s="976"/>
      <c r="AD3" s="976"/>
      <c r="AE3" s="976"/>
      <c r="AF3" s="978" t="s">
        <v>1219</v>
      </c>
      <c r="AG3" s="3411"/>
      <c r="AH3" s="3411"/>
      <c r="AI3" s="976" t="s">
        <v>745</v>
      </c>
      <c r="AJ3" s="3411"/>
      <c r="AK3" s="3411"/>
      <c r="AL3" s="976" t="s">
        <v>2</v>
      </c>
      <c r="AM3" s="3411"/>
      <c r="AN3" s="3411"/>
      <c r="AO3" s="976" t="s">
        <v>1220</v>
      </c>
    </row>
    <row r="4" spans="2:43" s="977" customFormat="1" ht="9.9499999999999993" customHeight="1" x14ac:dyDescent="0.15">
      <c r="B4" s="976"/>
      <c r="C4" s="3412" t="s">
        <v>1221</v>
      </c>
      <c r="D4" s="3412"/>
      <c r="E4" s="3412"/>
      <c r="F4" s="3412"/>
      <c r="G4" s="3412"/>
      <c r="H4" s="3412"/>
      <c r="I4" s="976"/>
      <c r="J4" s="976"/>
      <c r="K4" s="976"/>
      <c r="L4" s="976"/>
      <c r="M4" s="976"/>
      <c r="N4" s="976"/>
      <c r="O4" s="976"/>
      <c r="P4" s="976"/>
      <c r="Q4" s="976"/>
      <c r="R4" s="976"/>
      <c r="S4" s="976"/>
      <c r="T4" s="976"/>
      <c r="U4" s="976"/>
      <c r="V4" s="976"/>
      <c r="W4" s="976"/>
      <c r="X4" s="976"/>
      <c r="Y4" s="976"/>
      <c r="Z4" s="976"/>
      <c r="AA4" s="976"/>
      <c r="AB4" s="976"/>
      <c r="AC4" s="976"/>
      <c r="AD4" s="976"/>
      <c r="AE4" s="976"/>
      <c r="AF4" s="978"/>
      <c r="AG4" s="979"/>
      <c r="AH4" s="979"/>
      <c r="AI4" s="976"/>
      <c r="AJ4" s="979"/>
      <c r="AK4" s="979"/>
      <c r="AL4" s="976"/>
      <c r="AM4" s="979"/>
      <c r="AN4" s="979"/>
      <c r="AO4" s="976"/>
    </row>
    <row r="5" spans="2:43" s="977" customFormat="1" ht="9.9499999999999993" customHeight="1" x14ac:dyDescent="0.15">
      <c r="B5" s="976"/>
      <c r="C5" s="976" t="s">
        <v>1222</v>
      </c>
      <c r="I5" s="976" t="s">
        <v>1223</v>
      </c>
      <c r="J5" s="976"/>
      <c r="K5" s="976"/>
      <c r="L5" s="976"/>
      <c r="M5" s="979"/>
      <c r="N5" s="979"/>
      <c r="O5" s="979"/>
      <c r="P5" s="979"/>
      <c r="Q5" s="979"/>
      <c r="R5" s="979"/>
      <c r="S5" s="979"/>
      <c r="T5" s="979"/>
      <c r="U5" s="979"/>
      <c r="V5" s="979"/>
      <c r="W5" s="976"/>
      <c r="X5" s="976"/>
      <c r="Y5" s="976"/>
      <c r="Z5" s="976"/>
      <c r="AA5" s="976"/>
      <c r="AB5" s="976"/>
      <c r="AC5" s="976"/>
      <c r="AD5" s="976"/>
      <c r="AE5" s="976"/>
      <c r="AF5" s="976"/>
      <c r="AG5" s="976"/>
      <c r="AH5" s="976"/>
      <c r="AI5" s="976"/>
      <c r="AJ5" s="976"/>
      <c r="AK5" s="976"/>
      <c r="AL5" s="976"/>
      <c r="AM5" s="976"/>
      <c r="AN5" s="976"/>
      <c r="AO5" s="976"/>
    </row>
    <row r="6" spans="2:43" s="977" customFormat="1" ht="3.95" customHeight="1" thickBot="1" x14ac:dyDescent="0.2">
      <c r="B6" s="976"/>
      <c r="C6" s="976"/>
      <c r="D6" s="976"/>
      <c r="E6" s="976"/>
      <c r="F6" s="976"/>
      <c r="G6" s="976"/>
      <c r="H6" s="976"/>
      <c r="I6" s="976"/>
      <c r="J6" s="976"/>
      <c r="K6" s="976"/>
      <c r="L6" s="976"/>
      <c r="M6" s="976"/>
      <c r="N6" s="976"/>
      <c r="O6" s="3413"/>
      <c r="P6" s="3413"/>
      <c r="Q6" s="976"/>
      <c r="R6" s="976"/>
      <c r="S6" s="976"/>
      <c r="T6" s="976"/>
      <c r="U6" s="976"/>
      <c r="V6" s="976"/>
      <c r="W6" s="976"/>
      <c r="X6" s="976"/>
      <c r="Y6" s="976"/>
      <c r="Z6" s="976"/>
      <c r="AA6" s="976"/>
      <c r="AB6" s="980"/>
      <c r="AC6" s="980"/>
      <c r="AD6" s="980"/>
      <c r="AE6" s="980"/>
      <c r="AF6" s="980"/>
      <c r="AG6" s="980"/>
      <c r="AH6" s="980"/>
      <c r="AI6" s="980"/>
      <c r="AJ6" s="980"/>
      <c r="AK6" s="980"/>
      <c r="AL6" s="980"/>
      <c r="AM6" s="980"/>
      <c r="AN6" s="980"/>
      <c r="AO6" s="976"/>
    </row>
    <row r="7" spans="2:43" s="977" customFormat="1" ht="11.1" customHeight="1" x14ac:dyDescent="0.15">
      <c r="B7" s="3421" t="s">
        <v>1224</v>
      </c>
      <c r="C7" s="3381" t="s">
        <v>256</v>
      </c>
      <c r="D7" s="3382"/>
      <c r="E7" s="3382"/>
      <c r="F7" s="3382"/>
      <c r="G7" s="3382"/>
      <c r="H7" s="3382"/>
      <c r="I7" s="3382"/>
      <c r="J7" s="3382"/>
      <c r="K7" s="3382"/>
      <c r="L7" s="3382"/>
      <c r="M7" s="3424"/>
      <c r="N7" s="3425"/>
      <c r="O7" s="3426"/>
      <c r="P7" s="3426"/>
      <c r="Q7" s="3426"/>
      <c r="R7" s="3426"/>
      <c r="S7" s="3426"/>
      <c r="T7" s="3426"/>
      <c r="U7" s="3426"/>
      <c r="V7" s="3426"/>
      <c r="W7" s="3426"/>
      <c r="X7" s="3426"/>
      <c r="Y7" s="3426"/>
      <c r="Z7" s="3426"/>
      <c r="AA7" s="3426"/>
      <c r="AB7" s="3426"/>
      <c r="AC7" s="3426"/>
      <c r="AD7" s="3426"/>
      <c r="AE7" s="3426"/>
      <c r="AF7" s="3426"/>
      <c r="AG7" s="3426"/>
      <c r="AH7" s="3426"/>
      <c r="AI7" s="3426"/>
      <c r="AJ7" s="3426"/>
      <c r="AK7" s="3426"/>
      <c r="AL7" s="3426"/>
      <c r="AM7" s="3426"/>
      <c r="AN7" s="3426"/>
      <c r="AO7" s="3427"/>
    </row>
    <row r="8" spans="2:43" s="977" customFormat="1" ht="11.1" customHeight="1" x14ac:dyDescent="0.15">
      <c r="B8" s="3422"/>
      <c r="C8" s="3330" t="s">
        <v>1225</v>
      </c>
      <c r="D8" s="3331"/>
      <c r="E8" s="3331"/>
      <c r="F8" s="3331"/>
      <c r="G8" s="3331"/>
      <c r="H8" s="3331"/>
      <c r="I8" s="3331"/>
      <c r="J8" s="3331"/>
      <c r="K8" s="3331"/>
      <c r="L8" s="3331"/>
      <c r="M8" s="3331"/>
      <c r="N8" s="3428"/>
      <c r="O8" s="3429"/>
      <c r="P8" s="3429"/>
      <c r="Q8" s="3429"/>
      <c r="R8" s="3429"/>
      <c r="S8" s="3429"/>
      <c r="T8" s="3429"/>
      <c r="U8" s="3429"/>
      <c r="V8" s="3429"/>
      <c r="W8" s="3429"/>
      <c r="X8" s="3429"/>
      <c r="Y8" s="3429"/>
      <c r="Z8" s="3429"/>
      <c r="AA8" s="3429"/>
      <c r="AB8" s="3429"/>
      <c r="AC8" s="3429"/>
      <c r="AD8" s="3429"/>
      <c r="AE8" s="3429"/>
      <c r="AF8" s="3429"/>
      <c r="AG8" s="3429"/>
      <c r="AH8" s="3429"/>
      <c r="AI8" s="3429"/>
      <c r="AJ8" s="3429"/>
      <c r="AK8" s="3429"/>
      <c r="AL8" s="3429"/>
      <c r="AM8" s="3429"/>
      <c r="AN8" s="3429"/>
      <c r="AO8" s="3430"/>
    </row>
    <row r="9" spans="2:43" s="977" customFormat="1" ht="11.1" customHeight="1" x14ac:dyDescent="0.15">
      <c r="B9" s="3422"/>
      <c r="C9" s="3327" t="s">
        <v>1226</v>
      </c>
      <c r="D9" s="3328"/>
      <c r="E9" s="3328"/>
      <c r="F9" s="3328"/>
      <c r="G9" s="3328"/>
      <c r="H9" s="3328"/>
      <c r="I9" s="3328"/>
      <c r="J9" s="3328"/>
      <c r="K9" s="3328"/>
      <c r="L9" s="3328"/>
      <c r="M9" s="3329"/>
      <c r="N9" s="3300" t="s">
        <v>1227</v>
      </c>
      <c r="O9" s="3301"/>
      <c r="P9" s="3301"/>
      <c r="Q9" s="3301"/>
      <c r="R9" s="3301"/>
      <c r="S9" s="3301"/>
      <c r="T9" s="3301"/>
      <c r="U9" s="981" t="s">
        <v>1228</v>
      </c>
      <c r="V9" s="3301"/>
      <c r="W9" s="3301"/>
      <c r="X9" s="3301"/>
      <c r="Y9" s="981" t="s">
        <v>769</v>
      </c>
      <c r="Z9" s="3328"/>
      <c r="AA9" s="3328"/>
      <c r="AB9" s="3328"/>
      <c r="AC9" s="3328"/>
      <c r="AD9" s="3328"/>
      <c r="AE9" s="3328"/>
      <c r="AF9" s="3328"/>
      <c r="AG9" s="3328"/>
      <c r="AH9" s="3328"/>
      <c r="AI9" s="3328"/>
      <c r="AJ9" s="3328"/>
      <c r="AK9" s="3328"/>
      <c r="AL9" s="3328"/>
      <c r="AM9" s="3328"/>
      <c r="AN9" s="3328"/>
      <c r="AO9" s="3389"/>
    </row>
    <row r="10" spans="2:43" s="977" customFormat="1" ht="11.1" customHeight="1" x14ac:dyDescent="0.15">
      <c r="B10" s="3422"/>
      <c r="C10" s="3330"/>
      <c r="D10" s="3331"/>
      <c r="E10" s="3331"/>
      <c r="F10" s="3331"/>
      <c r="G10" s="3331"/>
      <c r="H10" s="3331"/>
      <c r="I10" s="3331"/>
      <c r="J10" s="3331"/>
      <c r="K10" s="3331"/>
      <c r="L10" s="3331"/>
      <c r="M10" s="3332"/>
      <c r="N10" s="3390" t="s">
        <v>866</v>
      </c>
      <c r="O10" s="3391"/>
      <c r="P10" s="3391"/>
      <c r="Q10" s="3391"/>
      <c r="R10" s="3391"/>
      <c r="S10" s="3391"/>
      <c r="T10" s="3391"/>
      <c r="U10" s="3391"/>
      <c r="V10" s="3391"/>
      <c r="W10" s="3391"/>
      <c r="X10" s="3391"/>
      <c r="Y10" s="3391"/>
      <c r="Z10" s="3391"/>
      <c r="AA10" s="3391"/>
      <c r="AB10" s="3391"/>
      <c r="AC10" s="3391"/>
      <c r="AD10" s="3391"/>
      <c r="AE10" s="3391"/>
      <c r="AF10" s="3391"/>
      <c r="AG10" s="3391"/>
      <c r="AH10" s="3391"/>
      <c r="AI10" s="3391"/>
      <c r="AJ10" s="3391"/>
      <c r="AK10" s="3391"/>
      <c r="AL10" s="3391"/>
      <c r="AM10" s="3391"/>
      <c r="AN10" s="3391"/>
      <c r="AO10" s="3392"/>
    </row>
    <row r="11" spans="2:43" s="977" customFormat="1" ht="11.1" customHeight="1" x14ac:dyDescent="0.15">
      <c r="B11" s="3422"/>
      <c r="C11" s="3373"/>
      <c r="D11" s="3374"/>
      <c r="E11" s="3374"/>
      <c r="F11" s="3374"/>
      <c r="G11" s="3374"/>
      <c r="H11" s="3374"/>
      <c r="I11" s="3374"/>
      <c r="J11" s="3374"/>
      <c r="K11" s="3374"/>
      <c r="L11" s="3374"/>
      <c r="M11" s="3375"/>
      <c r="N11" s="3414" t="s">
        <v>1229</v>
      </c>
      <c r="O11" s="3415"/>
      <c r="P11" s="3415"/>
      <c r="Q11" s="3415"/>
      <c r="R11" s="3415"/>
      <c r="S11" s="3415"/>
      <c r="T11" s="3415"/>
      <c r="U11" s="3415"/>
      <c r="V11" s="3415"/>
      <c r="W11" s="3415"/>
      <c r="X11" s="3415"/>
      <c r="Y11" s="3415"/>
      <c r="Z11" s="3415"/>
      <c r="AA11" s="3415"/>
      <c r="AB11" s="3415"/>
      <c r="AC11" s="3415"/>
      <c r="AD11" s="3415"/>
      <c r="AE11" s="3415"/>
      <c r="AF11" s="3415"/>
      <c r="AG11" s="3415"/>
      <c r="AH11" s="3415"/>
      <c r="AI11" s="3415"/>
      <c r="AJ11" s="3415"/>
      <c r="AK11" s="3415"/>
      <c r="AL11" s="3415"/>
      <c r="AM11" s="3415"/>
      <c r="AN11" s="3415"/>
      <c r="AO11" s="3416"/>
    </row>
    <row r="12" spans="2:43" s="977" customFormat="1" ht="11.1" customHeight="1" x14ac:dyDescent="0.15">
      <c r="B12" s="3422"/>
      <c r="C12" s="3396" t="s">
        <v>1230</v>
      </c>
      <c r="D12" s="3397"/>
      <c r="E12" s="3397"/>
      <c r="F12" s="3397"/>
      <c r="G12" s="3397"/>
      <c r="H12" s="3397"/>
      <c r="I12" s="3397"/>
      <c r="J12" s="3397"/>
      <c r="K12" s="3397"/>
      <c r="L12" s="3397"/>
      <c r="M12" s="3398"/>
      <c r="N12" s="3356" t="s">
        <v>260</v>
      </c>
      <c r="O12" s="3357"/>
      <c r="P12" s="3357"/>
      <c r="Q12" s="3357"/>
      <c r="R12" s="3358"/>
      <c r="S12" s="3417"/>
      <c r="T12" s="3418"/>
      <c r="U12" s="3418"/>
      <c r="V12" s="3418"/>
      <c r="W12" s="3418"/>
      <c r="X12" s="3418"/>
      <c r="Y12" s="3418"/>
      <c r="Z12" s="3418"/>
      <c r="AA12" s="3418"/>
      <c r="AB12" s="3419"/>
      <c r="AC12" s="3300" t="s">
        <v>1116</v>
      </c>
      <c r="AD12" s="3301"/>
      <c r="AE12" s="3301"/>
      <c r="AF12" s="3301"/>
      <c r="AG12" s="3361"/>
      <c r="AH12" s="3417"/>
      <c r="AI12" s="3418"/>
      <c r="AJ12" s="3418"/>
      <c r="AK12" s="3418"/>
      <c r="AL12" s="3418"/>
      <c r="AM12" s="3418"/>
      <c r="AN12" s="3418"/>
      <c r="AO12" s="3420"/>
    </row>
    <row r="13" spans="2:43" s="977" customFormat="1" ht="11.1" customHeight="1" x14ac:dyDescent="0.15">
      <c r="B13" s="3422"/>
      <c r="C13" s="3396" t="s">
        <v>9</v>
      </c>
      <c r="D13" s="3397"/>
      <c r="E13" s="3397"/>
      <c r="F13" s="3397"/>
      <c r="G13" s="3397"/>
      <c r="H13" s="3397"/>
      <c r="I13" s="3397"/>
      <c r="J13" s="3397"/>
      <c r="K13" s="3397"/>
      <c r="L13" s="3397"/>
      <c r="M13" s="3398"/>
      <c r="N13" s="3396"/>
      <c r="O13" s="3397"/>
      <c r="P13" s="3397"/>
      <c r="Q13" s="3397"/>
      <c r="R13" s="3397"/>
      <c r="S13" s="3397"/>
      <c r="T13" s="3397"/>
      <c r="U13" s="3397"/>
      <c r="V13" s="3397"/>
      <c r="W13" s="3397"/>
      <c r="X13" s="3397"/>
      <c r="Y13" s="3397"/>
      <c r="Z13" s="3397"/>
      <c r="AA13" s="3397"/>
      <c r="AB13" s="3397"/>
      <c r="AC13" s="3397"/>
      <c r="AD13" s="3397"/>
      <c r="AE13" s="3397"/>
      <c r="AF13" s="3397"/>
      <c r="AG13" s="3397"/>
      <c r="AH13" s="3397"/>
      <c r="AI13" s="3397"/>
      <c r="AJ13" s="3397"/>
      <c r="AK13" s="3397"/>
      <c r="AL13" s="3397"/>
      <c r="AM13" s="3397"/>
      <c r="AN13" s="3397"/>
      <c r="AO13" s="3399"/>
    </row>
    <row r="14" spans="2:43" ht="11.1" customHeight="1" x14ac:dyDescent="0.15">
      <c r="B14" s="3422"/>
      <c r="C14" s="3327" t="s">
        <v>1231</v>
      </c>
      <c r="D14" s="3328"/>
      <c r="E14" s="3328"/>
      <c r="F14" s="3328"/>
      <c r="G14" s="3328"/>
      <c r="H14" s="3328"/>
      <c r="I14" s="3328"/>
      <c r="J14" s="3328"/>
      <c r="K14" s="3328"/>
      <c r="L14" s="3328"/>
      <c r="M14" s="3329"/>
      <c r="N14" s="982" t="s">
        <v>1232</v>
      </c>
      <c r="O14" s="983" t="s">
        <v>1233</v>
      </c>
      <c r="P14" s="984"/>
      <c r="Q14" s="984"/>
      <c r="R14" s="984"/>
      <c r="S14" s="984"/>
      <c r="T14" s="984"/>
      <c r="U14" s="984"/>
      <c r="V14" s="984"/>
      <c r="W14" s="984"/>
      <c r="X14" s="984"/>
      <c r="Y14" s="985"/>
      <c r="Z14" s="985"/>
      <c r="AA14" s="985"/>
      <c r="AB14" s="985"/>
      <c r="AC14" s="986" t="s">
        <v>1232</v>
      </c>
      <c r="AD14" s="983" t="s">
        <v>1234</v>
      </c>
      <c r="AE14" s="987"/>
      <c r="AF14" s="987"/>
      <c r="AG14" s="987"/>
      <c r="AH14" s="987"/>
      <c r="AI14" s="987"/>
      <c r="AJ14" s="987"/>
      <c r="AK14" s="987"/>
      <c r="AL14" s="987"/>
      <c r="AM14" s="987"/>
      <c r="AN14" s="987"/>
      <c r="AO14" s="988"/>
      <c r="AQ14" s="989"/>
    </row>
    <row r="15" spans="2:43" ht="11.1" customHeight="1" x14ac:dyDescent="0.15">
      <c r="B15" s="3422"/>
      <c r="C15" s="3330"/>
      <c r="D15" s="3331"/>
      <c r="E15" s="3331"/>
      <c r="F15" s="3331"/>
      <c r="G15" s="3331"/>
      <c r="H15" s="3331"/>
      <c r="I15" s="3331"/>
      <c r="J15" s="3331"/>
      <c r="K15" s="3331"/>
      <c r="L15" s="3331"/>
      <c r="M15" s="3332"/>
      <c r="N15" s="982" t="s">
        <v>1232</v>
      </c>
      <c r="O15" s="983" t="s">
        <v>1235</v>
      </c>
      <c r="P15" s="984"/>
      <c r="Q15" s="984"/>
      <c r="R15" s="984"/>
      <c r="S15" s="984"/>
      <c r="T15" s="984"/>
      <c r="U15" s="984"/>
      <c r="V15" s="984"/>
      <c r="W15" s="984"/>
      <c r="X15" s="984"/>
      <c r="Y15" s="985"/>
      <c r="Z15" s="985"/>
      <c r="AA15" s="985"/>
      <c r="AB15" s="985"/>
      <c r="AC15" s="986" t="s">
        <v>1232</v>
      </c>
      <c r="AD15" s="983" t="s">
        <v>1236</v>
      </c>
      <c r="AE15" s="990"/>
      <c r="AF15" s="990"/>
      <c r="AG15" s="990"/>
      <c r="AH15" s="990"/>
      <c r="AI15" s="990"/>
      <c r="AJ15" s="990"/>
      <c r="AK15" s="990"/>
      <c r="AL15" s="990"/>
      <c r="AM15" s="990"/>
      <c r="AN15" s="990"/>
      <c r="AO15" s="991"/>
      <c r="AQ15" s="989"/>
    </row>
    <row r="16" spans="2:43" ht="11.1" customHeight="1" x14ac:dyDescent="0.15">
      <c r="B16" s="3422"/>
      <c r="C16" s="3330"/>
      <c r="D16" s="3331"/>
      <c r="E16" s="3331"/>
      <c r="F16" s="3331"/>
      <c r="G16" s="3331"/>
      <c r="H16" s="3331"/>
      <c r="I16" s="3331"/>
      <c r="J16" s="3331"/>
      <c r="K16" s="3331"/>
      <c r="L16" s="3331"/>
      <c r="M16" s="3332"/>
      <c r="N16" s="982" t="s">
        <v>1232</v>
      </c>
      <c r="O16" s="983">
        <v>5</v>
      </c>
      <c r="P16" s="992" t="s">
        <v>1237</v>
      </c>
      <c r="Q16" s="984"/>
      <c r="R16" s="984"/>
      <c r="S16" s="984"/>
      <c r="T16" s="984"/>
      <c r="U16" s="984"/>
      <c r="V16" s="984"/>
      <c r="W16" s="984"/>
      <c r="X16" s="984"/>
      <c r="Y16" s="985"/>
      <c r="Z16" s="985"/>
      <c r="AA16" s="985"/>
      <c r="AB16" s="985"/>
      <c r="AC16" s="986" t="s">
        <v>1232</v>
      </c>
      <c r="AD16" s="984" t="s">
        <v>1238</v>
      </c>
      <c r="AE16" s="990"/>
      <c r="AF16" s="990"/>
      <c r="AG16" s="990"/>
      <c r="AH16" s="990"/>
      <c r="AI16" s="990"/>
      <c r="AJ16" s="990"/>
      <c r="AK16" s="990"/>
      <c r="AL16" s="990"/>
      <c r="AM16" s="990"/>
      <c r="AN16" s="990"/>
      <c r="AO16" s="991"/>
      <c r="AQ16" s="989"/>
    </row>
    <row r="17" spans="2:43" ht="11.1" customHeight="1" x14ac:dyDescent="0.15">
      <c r="B17" s="3422"/>
      <c r="C17" s="3330"/>
      <c r="D17" s="3331"/>
      <c r="E17" s="3331"/>
      <c r="F17" s="3331"/>
      <c r="G17" s="3331"/>
      <c r="H17" s="3331"/>
      <c r="I17" s="3331"/>
      <c r="J17" s="3331"/>
      <c r="K17" s="3331"/>
      <c r="L17" s="3331"/>
      <c r="M17" s="3332"/>
      <c r="N17" s="982" t="s">
        <v>1232</v>
      </c>
      <c r="O17" s="983" t="s">
        <v>1239</v>
      </c>
      <c r="P17" s="984"/>
      <c r="Q17" s="984"/>
      <c r="R17" s="984"/>
      <c r="S17" s="984"/>
      <c r="T17" s="984"/>
      <c r="U17" s="984"/>
      <c r="V17" s="984"/>
      <c r="W17" s="984"/>
      <c r="X17" s="984"/>
      <c r="Y17" s="985"/>
      <c r="Z17" s="985"/>
      <c r="AA17" s="985"/>
      <c r="AB17" s="985"/>
      <c r="AC17" s="986" t="s">
        <v>1232</v>
      </c>
      <c r="AD17" s="984" t="s">
        <v>1240</v>
      </c>
      <c r="AE17" s="990"/>
      <c r="AF17" s="990"/>
      <c r="AG17" s="990"/>
      <c r="AH17" s="990"/>
      <c r="AI17" s="990"/>
      <c r="AJ17" s="990"/>
      <c r="AK17" s="990"/>
      <c r="AL17" s="990"/>
      <c r="AM17" s="990"/>
      <c r="AN17" s="990"/>
      <c r="AO17" s="991"/>
      <c r="AQ17" s="989"/>
    </row>
    <row r="18" spans="2:43" ht="11.1" customHeight="1" x14ac:dyDescent="0.15">
      <c r="B18" s="3422"/>
      <c r="C18" s="3373"/>
      <c r="D18" s="3374"/>
      <c r="E18" s="3374"/>
      <c r="F18" s="3374"/>
      <c r="G18" s="3374"/>
      <c r="H18" s="3374"/>
      <c r="I18" s="3374"/>
      <c r="J18" s="3374"/>
      <c r="K18" s="3374"/>
      <c r="L18" s="3374"/>
      <c r="M18" s="3375"/>
      <c r="N18" s="993" t="s">
        <v>1232</v>
      </c>
      <c r="O18" s="994" t="s">
        <v>1241</v>
      </c>
      <c r="P18" s="995"/>
      <c r="Q18" s="995"/>
      <c r="R18" s="995"/>
      <c r="S18" s="995"/>
      <c r="T18" s="995"/>
      <c r="U18" s="995"/>
      <c r="V18" s="995"/>
      <c r="W18" s="995"/>
      <c r="X18" s="995"/>
      <c r="Y18" s="985"/>
      <c r="Z18" s="985"/>
      <c r="AA18" s="985"/>
      <c r="AB18" s="996"/>
      <c r="AC18" s="995"/>
      <c r="AD18" s="997"/>
      <c r="AE18" s="997"/>
      <c r="AF18" s="997"/>
      <c r="AG18" s="997"/>
      <c r="AH18" s="997"/>
      <c r="AI18" s="997"/>
      <c r="AJ18" s="997"/>
      <c r="AK18" s="997"/>
      <c r="AL18" s="997"/>
      <c r="AM18" s="997"/>
      <c r="AN18" s="997"/>
      <c r="AO18" s="998"/>
      <c r="AQ18" s="989"/>
    </row>
    <row r="19" spans="2:43" ht="11.1" customHeight="1" x14ac:dyDescent="0.15">
      <c r="B19" s="3422"/>
      <c r="C19" s="3400" t="s">
        <v>1242</v>
      </c>
      <c r="D19" s="3400"/>
      <c r="E19" s="3400"/>
      <c r="F19" s="3400"/>
      <c r="G19" s="3400"/>
      <c r="H19" s="3400"/>
      <c r="I19" s="3400"/>
      <c r="J19" s="3400"/>
      <c r="K19" s="3401"/>
      <c r="L19" s="3401"/>
      <c r="M19" s="3402"/>
      <c r="N19" s="3403" t="s">
        <v>1243</v>
      </c>
      <c r="O19" s="3404"/>
      <c r="P19" s="3404"/>
      <c r="Q19" s="3404"/>
      <c r="R19" s="3405"/>
      <c r="S19" s="3406"/>
      <c r="T19" s="3407"/>
      <c r="U19" s="3407"/>
      <c r="V19" s="3407"/>
      <c r="W19" s="3407"/>
      <c r="X19" s="3407"/>
      <c r="Y19" s="3407"/>
      <c r="Z19" s="3407"/>
      <c r="AA19" s="3407"/>
      <c r="AB19" s="3408"/>
      <c r="AC19" s="3404" t="s">
        <v>300</v>
      </c>
      <c r="AD19" s="3404"/>
      <c r="AE19" s="3404"/>
      <c r="AF19" s="3404"/>
      <c r="AG19" s="3405"/>
      <c r="AH19" s="3406"/>
      <c r="AI19" s="3407"/>
      <c r="AJ19" s="3407"/>
      <c r="AK19" s="3407"/>
      <c r="AL19" s="3407"/>
      <c r="AM19" s="3407"/>
      <c r="AN19" s="3407"/>
      <c r="AO19" s="3409"/>
      <c r="AQ19" s="989"/>
    </row>
    <row r="20" spans="2:43" ht="11.1" customHeight="1" x14ac:dyDescent="0.15">
      <c r="B20" s="3422"/>
      <c r="C20" s="3352" t="s">
        <v>4</v>
      </c>
      <c r="D20" s="3352"/>
      <c r="E20" s="3352"/>
      <c r="F20" s="3352"/>
      <c r="G20" s="3352"/>
      <c r="H20" s="3352"/>
      <c r="I20" s="3352"/>
      <c r="J20" s="3352"/>
      <c r="K20" s="3431"/>
      <c r="L20" s="3431"/>
      <c r="M20" s="3431"/>
      <c r="N20" s="3300" t="s">
        <v>1227</v>
      </c>
      <c r="O20" s="3301"/>
      <c r="P20" s="3301"/>
      <c r="Q20" s="3301"/>
      <c r="R20" s="3301"/>
      <c r="S20" s="3301"/>
      <c r="T20" s="3301"/>
      <c r="U20" s="981" t="s">
        <v>1228</v>
      </c>
      <c r="V20" s="3301"/>
      <c r="W20" s="3301"/>
      <c r="X20" s="3301"/>
      <c r="Y20" s="981" t="s">
        <v>769</v>
      </c>
      <c r="Z20" s="3328"/>
      <c r="AA20" s="3328"/>
      <c r="AB20" s="3328"/>
      <c r="AC20" s="3328"/>
      <c r="AD20" s="3328"/>
      <c r="AE20" s="3328"/>
      <c r="AF20" s="3328"/>
      <c r="AG20" s="3328"/>
      <c r="AH20" s="3328"/>
      <c r="AI20" s="3328"/>
      <c r="AJ20" s="3328"/>
      <c r="AK20" s="3328"/>
      <c r="AL20" s="3328"/>
      <c r="AM20" s="3328"/>
      <c r="AN20" s="3328"/>
      <c r="AO20" s="3389"/>
      <c r="AQ20" s="989"/>
    </row>
    <row r="21" spans="2:43" ht="11.1" customHeight="1" x14ac:dyDescent="0.15">
      <c r="B21" s="3422"/>
      <c r="C21" s="3352"/>
      <c r="D21" s="3352"/>
      <c r="E21" s="3352"/>
      <c r="F21" s="3352"/>
      <c r="G21" s="3352"/>
      <c r="H21" s="3352"/>
      <c r="I21" s="3352"/>
      <c r="J21" s="3352"/>
      <c r="K21" s="3431"/>
      <c r="L21" s="3431"/>
      <c r="M21" s="3431"/>
      <c r="N21" s="3390" t="s">
        <v>866</v>
      </c>
      <c r="O21" s="3391"/>
      <c r="P21" s="3391"/>
      <c r="Q21" s="3391"/>
      <c r="R21" s="3391"/>
      <c r="S21" s="3391"/>
      <c r="T21" s="3391"/>
      <c r="U21" s="3391"/>
      <c r="V21" s="3391"/>
      <c r="W21" s="3391"/>
      <c r="X21" s="3391"/>
      <c r="Y21" s="3391"/>
      <c r="Z21" s="3391"/>
      <c r="AA21" s="3391"/>
      <c r="AB21" s="3391"/>
      <c r="AC21" s="3391"/>
      <c r="AD21" s="3391"/>
      <c r="AE21" s="3391"/>
      <c r="AF21" s="3391"/>
      <c r="AG21" s="3391"/>
      <c r="AH21" s="3391"/>
      <c r="AI21" s="3391"/>
      <c r="AJ21" s="3391"/>
      <c r="AK21" s="3391"/>
      <c r="AL21" s="3391"/>
      <c r="AM21" s="3391"/>
      <c r="AN21" s="3391"/>
      <c r="AO21" s="3392"/>
      <c r="AQ21" s="989"/>
    </row>
    <row r="22" spans="2:43" ht="11.1" customHeight="1" thickBot="1" x14ac:dyDescent="0.2">
      <c r="B22" s="3423"/>
      <c r="C22" s="3432"/>
      <c r="D22" s="3432"/>
      <c r="E22" s="3432"/>
      <c r="F22" s="3432"/>
      <c r="G22" s="3432"/>
      <c r="H22" s="3432"/>
      <c r="I22" s="3432"/>
      <c r="J22" s="3432"/>
      <c r="K22" s="3433"/>
      <c r="L22" s="3433"/>
      <c r="M22" s="3433"/>
      <c r="N22" s="3393"/>
      <c r="O22" s="3394"/>
      <c r="P22" s="3394"/>
      <c r="Q22" s="3394"/>
      <c r="R22" s="3394"/>
      <c r="S22" s="3394"/>
      <c r="T22" s="3394"/>
      <c r="U22" s="3394"/>
      <c r="V22" s="3394"/>
      <c r="W22" s="3394"/>
      <c r="X22" s="3394"/>
      <c r="Y22" s="3394"/>
      <c r="Z22" s="3394"/>
      <c r="AA22" s="3394"/>
      <c r="AB22" s="3394"/>
      <c r="AC22" s="3394"/>
      <c r="AD22" s="3394"/>
      <c r="AE22" s="3394"/>
      <c r="AF22" s="3394"/>
      <c r="AG22" s="3394"/>
      <c r="AH22" s="3394"/>
      <c r="AI22" s="3394"/>
      <c r="AJ22" s="3394"/>
      <c r="AK22" s="3394"/>
      <c r="AL22" s="3394"/>
      <c r="AM22" s="3394"/>
      <c r="AN22" s="3394"/>
      <c r="AO22" s="3395"/>
      <c r="AQ22" s="989"/>
    </row>
    <row r="23" spans="2:43" ht="11.1" customHeight="1" x14ac:dyDescent="0.15">
      <c r="B23" s="3378" t="s">
        <v>1244</v>
      </c>
      <c r="C23" s="3381" t="s">
        <v>1245</v>
      </c>
      <c r="D23" s="3382"/>
      <c r="E23" s="3382"/>
      <c r="F23" s="3382"/>
      <c r="G23" s="3382"/>
      <c r="H23" s="3382"/>
      <c r="I23" s="3382"/>
      <c r="J23" s="3382"/>
      <c r="K23" s="3382"/>
      <c r="L23" s="3382"/>
      <c r="M23" s="3383"/>
      <c r="N23" s="3384" t="s">
        <v>1246</v>
      </c>
      <c r="O23" s="3385"/>
      <c r="P23" s="3385"/>
      <c r="Q23" s="3385"/>
      <c r="R23" s="3385"/>
      <c r="S23" s="3385"/>
      <c r="T23" s="3385"/>
      <c r="U23" s="3385"/>
      <c r="V23" s="3385"/>
      <c r="W23" s="3385"/>
      <c r="X23" s="3385"/>
      <c r="Y23" s="3385"/>
      <c r="Z23" s="3385"/>
      <c r="AA23" s="3385"/>
      <c r="AB23" s="3385"/>
      <c r="AC23" s="3385"/>
      <c r="AD23" s="3385"/>
      <c r="AE23" s="3385"/>
      <c r="AF23" s="3385"/>
      <c r="AG23" s="3385"/>
      <c r="AH23" s="3386"/>
      <c r="AI23" s="3387" t="s">
        <v>1247</v>
      </c>
      <c r="AJ23" s="3387"/>
      <c r="AK23" s="3387"/>
      <c r="AL23" s="3387"/>
      <c r="AM23" s="3387"/>
      <c r="AN23" s="3387"/>
      <c r="AO23" s="3388"/>
      <c r="AQ23" s="989"/>
    </row>
    <row r="24" spans="2:43" ht="6.95" customHeight="1" x14ac:dyDescent="0.15">
      <c r="B24" s="3379"/>
      <c r="C24" s="3330"/>
      <c r="D24" s="3331"/>
      <c r="E24" s="3331"/>
      <c r="F24" s="3331"/>
      <c r="G24" s="3331"/>
      <c r="H24" s="3331"/>
      <c r="I24" s="3331"/>
      <c r="J24" s="3331"/>
      <c r="K24" s="3331"/>
      <c r="L24" s="3331"/>
      <c r="M24" s="3332"/>
      <c r="N24" s="3327"/>
      <c r="O24" s="3328"/>
      <c r="P24" s="3328"/>
      <c r="Q24" s="3328"/>
      <c r="R24" s="3328"/>
      <c r="S24" s="3328"/>
      <c r="T24" s="3328"/>
      <c r="U24" s="3328"/>
      <c r="V24" s="3328"/>
      <c r="W24" s="3328"/>
      <c r="X24" s="3328"/>
      <c r="Y24" s="3328"/>
      <c r="Z24" s="3328"/>
      <c r="AA24" s="3328"/>
      <c r="AB24" s="3328"/>
      <c r="AC24" s="3328"/>
      <c r="AD24" s="3328"/>
      <c r="AE24" s="3328"/>
      <c r="AF24" s="3328"/>
      <c r="AG24" s="3328"/>
      <c r="AH24" s="3329"/>
      <c r="AI24" s="3323"/>
      <c r="AJ24" s="3323"/>
      <c r="AK24" s="3323"/>
      <c r="AL24" s="3323"/>
      <c r="AM24" s="3323"/>
      <c r="AN24" s="3323"/>
      <c r="AO24" s="3325"/>
      <c r="AQ24" s="989"/>
    </row>
    <row r="25" spans="2:43" ht="6.95" customHeight="1" x14ac:dyDescent="0.15">
      <c r="B25" s="3379"/>
      <c r="C25" s="3330"/>
      <c r="D25" s="3331"/>
      <c r="E25" s="3331"/>
      <c r="F25" s="3331"/>
      <c r="G25" s="3331"/>
      <c r="H25" s="3331"/>
      <c r="I25" s="3331"/>
      <c r="J25" s="3331"/>
      <c r="K25" s="3331"/>
      <c r="L25" s="3331"/>
      <c r="M25" s="3332"/>
      <c r="N25" s="3373"/>
      <c r="O25" s="3374"/>
      <c r="P25" s="3374"/>
      <c r="Q25" s="3374"/>
      <c r="R25" s="3374"/>
      <c r="S25" s="3374"/>
      <c r="T25" s="3374"/>
      <c r="U25" s="3374"/>
      <c r="V25" s="3374"/>
      <c r="W25" s="3374"/>
      <c r="X25" s="3374"/>
      <c r="Y25" s="3374"/>
      <c r="Z25" s="3374"/>
      <c r="AA25" s="3374"/>
      <c r="AB25" s="3374"/>
      <c r="AC25" s="3374"/>
      <c r="AD25" s="3374"/>
      <c r="AE25" s="3374"/>
      <c r="AF25" s="3374"/>
      <c r="AG25" s="3374"/>
      <c r="AH25" s="3375"/>
      <c r="AI25" s="3377"/>
      <c r="AJ25" s="3377"/>
      <c r="AK25" s="3377"/>
      <c r="AL25" s="3377"/>
      <c r="AM25" s="3377"/>
      <c r="AN25" s="3377"/>
      <c r="AO25" s="3376"/>
      <c r="AQ25" s="989"/>
    </row>
    <row r="26" spans="2:43" ht="11.1" customHeight="1" x14ac:dyDescent="0.15">
      <c r="B26" s="3379"/>
      <c r="C26" s="3330"/>
      <c r="D26" s="3331"/>
      <c r="E26" s="3331"/>
      <c r="F26" s="3331"/>
      <c r="G26" s="3331"/>
      <c r="H26" s="3331"/>
      <c r="I26" s="3331"/>
      <c r="J26" s="3331"/>
      <c r="K26" s="3331"/>
      <c r="L26" s="3331"/>
      <c r="M26" s="3332"/>
      <c r="N26" s="3363" t="s">
        <v>1248</v>
      </c>
      <c r="O26" s="3364"/>
      <c r="P26" s="3364"/>
      <c r="Q26" s="3364"/>
      <c r="R26" s="3364"/>
      <c r="S26" s="3364"/>
      <c r="T26" s="3364"/>
      <c r="U26" s="3365"/>
      <c r="V26" s="3350" t="s">
        <v>1249</v>
      </c>
      <c r="W26" s="3350"/>
      <c r="X26" s="3350"/>
      <c r="Y26" s="3350"/>
      <c r="Z26" s="3350"/>
      <c r="AA26" s="3350"/>
      <c r="AB26" s="3350"/>
      <c r="AC26" s="3350"/>
      <c r="AD26" s="3350" t="s">
        <v>1250</v>
      </c>
      <c r="AE26" s="3350"/>
      <c r="AF26" s="3350"/>
      <c r="AG26" s="3350"/>
      <c r="AH26" s="3350"/>
      <c r="AI26" s="3350"/>
      <c r="AJ26" s="3350"/>
      <c r="AK26" s="3369"/>
      <c r="AL26" s="3369"/>
      <c r="AM26" s="3369"/>
      <c r="AN26" s="3369"/>
      <c r="AO26" s="3370"/>
      <c r="AQ26" s="989"/>
    </row>
    <row r="27" spans="2:43" ht="11.1" customHeight="1" x14ac:dyDescent="0.15">
      <c r="B27" s="3379"/>
      <c r="C27" s="3330"/>
      <c r="D27" s="3331"/>
      <c r="E27" s="3331"/>
      <c r="F27" s="3331"/>
      <c r="G27" s="3331"/>
      <c r="H27" s="3331"/>
      <c r="I27" s="3331"/>
      <c r="J27" s="3331"/>
      <c r="K27" s="3331"/>
      <c r="L27" s="3331"/>
      <c r="M27" s="3332"/>
      <c r="N27" s="3366"/>
      <c r="O27" s="3367"/>
      <c r="P27" s="3367"/>
      <c r="Q27" s="3367"/>
      <c r="R27" s="3367"/>
      <c r="S27" s="3367"/>
      <c r="T27" s="3367"/>
      <c r="U27" s="3368"/>
      <c r="V27" s="3350"/>
      <c r="W27" s="3350"/>
      <c r="X27" s="3350"/>
      <c r="Y27" s="3350"/>
      <c r="Z27" s="3350"/>
      <c r="AA27" s="3350"/>
      <c r="AB27" s="3350"/>
      <c r="AC27" s="3350"/>
      <c r="AD27" s="3350"/>
      <c r="AE27" s="3350"/>
      <c r="AF27" s="3350"/>
      <c r="AG27" s="3350"/>
      <c r="AH27" s="3350"/>
      <c r="AI27" s="3350"/>
      <c r="AJ27" s="3350"/>
      <c r="AK27" s="3371"/>
      <c r="AL27" s="3371"/>
      <c r="AM27" s="3371"/>
      <c r="AN27" s="3371"/>
      <c r="AO27" s="3372"/>
      <c r="AQ27" s="989"/>
    </row>
    <row r="28" spans="2:43" ht="11.1" customHeight="1" x14ac:dyDescent="0.15">
      <c r="B28" s="3379"/>
      <c r="C28" s="3327" t="s">
        <v>1251</v>
      </c>
      <c r="D28" s="3328"/>
      <c r="E28" s="3328"/>
      <c r="F28" s="3328"/>
      <c r="G28" s="3328"/>
      <c r="H28" s="3328"/>
      <c r="I28" s="3328"/>
      <c r="J28" s="3328"/>
      <c r="K28" s="3328"/>
      <c r="L28" s="3328"/>
      <c r="M28" s="3329"/>
      <c r="N28" s="3356" t="s">
        <v>1246</v>
      </c>
      <c r="O28" s="3357"/>
      <c r="P28" s="3357"/>
      <c r="Q28" s="3357"/>
      <c r="R28" s="3357"/>
      <c r="S28" s="3357"/>
      <c r="T28" s="3357"/>
      <c r="U28" s="3357"/>
      <c r="V28" s="3357"/>
      <c r="W28" s="3357"/>
      <c r="X28" s="3357"/>
      <c r="Y28" s="3357"/>
      <c r="Z28" s="3357"/>
      <c r="AA28" s="3357"/>
      <c r="AB28" s="3357"/>
      <c r="AC28" s="3357"/>
      <c r="AD28" s="3357"/>
      <c r="AE28" s="3357"/>
      <c r="AF28" s="3357"/>
      <c r="AG28" s="3357"/>
      <c r="AH28" s="3358"/>
      <c r="AI28" s="3359" t="s">
        <v>1247</v>
      </c>
      <c r="AJ28" s="3359"/>
      <c r="AK28" s="3359"/>
      <c r="AL28" s="3359"/>
      <c r="AM28" s="3359"/>
      <c r="AN28" s="3359"/>
      <c r="AO28" s="3360"/>
      <c r="AQ28" s="989"/>
    </row>
    <row r="29" spans="2:43" ht="6.95" customHeight="1" x14ac:dyDescent="0.15">
      <c r="B29" s="3379"/>
      <c r="C29" s="3330"/>
      <c r="D29" s="3331"/>
      <c r="E29" s="3331"/>
      <c r="F29" s="3331"/>
      <c r="G29" s="3331"/>
      <c r="H29" s="3331"/>
      <c r="I29" s="3331"/>
      <c r="J29" s="3331"/>
      <c r="K29" s="3331"/>
      <c r="L29" s="3331"/>
      <c r="M29" s="3332"/>
      <c r="N29" s="3300"/>
      <c r="O29" s="3301"/>
      <c r="P29" s="3301"/>
      <c r="Q29" s="3301"/>
      <c r="R29" s="3301"/>
      <c r="S29" s="3301"/>
      <c r="T29" s="3301"/>
      <c r="U29" s="3301"/>
      <c r="V29" s="3301"/>
      <c r="W29" s="3301"/>
      <c r="X29" s="3301"/>
      <c r="Y29" s="3301"/>
      <c r="Z29" s="3301"/>
      <c r="AA29" s="3301"/>
      <c r="AB29" s="3301"/>
      <c r="AC29" s="3301"/>
      <c r="AD29" s="3301"/>
      <c r="AE29" s="3301"/>
      <c r="AF29" s="3301"/>
      <c r="AG29" s="3301"/>
      <c r="AH29" s="3361"/>
      <c r="AI29" s="3323"/>
      <c r="AJ29" s="3323"/>
      <c r="AK29" s="3323"/>
      <c r="AL29" s="3323"/>
      <c r="AM29" s="3323"/>
      <c r="AN29" s="3323"/>
      <c r="AO29" s="3325"/>
      <c r="AQ29" s="989"/>
    </row>
    <row r="30" spans="2:43" ht="6.95" customHeight="1" x14ac:dyDescent="0.15">
      <c r="B30" s="3379"/>
      <c r="C30" s="3330"/>
      <c r="D30" s="3331"/>
      <c r="E30" s="3331"/>
      <c r="F30" s="3331"/>
      <c r="G30" s="3331"/>
      <c r="H30" s="3331"/>
      <c r="I30" s="3331"/>
      <c r="J30" s="3331"/>
      <c r="K30" s="3331"/>
      <c r="L30" s="3331"/>
      <c r="M30" s="3332"/>
      <c r="N30" s="3315"/>
      <c r="O30" s="3316"/>
      <c r="P30" s="3316"/>
      <c r="Q30" s="3316"/>
      <c r="R30" s="3316"/>
      <c r="S30" s="3316"/>
      <c r="T30" s="3316"/>
      <c r="U30" s="3316"/>
      <c r="V30" s="3316"/>
      <c r="W30" s="3316"/>
      <c r="X30" s="3316"/>
      <c r="Y30" s="3316"/>
      <c r="Z30" s="3316"/>
      <c r="AA30" s="3316"/>
      <c r="AB30" s="3316"/>
      <c r="AC30" s="3316"/>
      <c r="AD30" s="3316"/>
      <c r="AE30" s="3316"/>
      <c r="AF30" s="3316"/>
      <c r="AG30" s="3316"/>
      <c r="AH30" s="3362"/>
      <c r="AI30" s="3377"/>
      <c r="AJ30" s="3377"/>
      <c r="AK30" s="3377"/>
      <c r="AL30" s="3377"/>
      <c r="AM30" s="3377"/>
      <c r="AN30" s="3377"/>
      <c r="AO30" s="3376"/>
      <c r="AQ30" s="989"/>
    </row>
    <row r="31" spans="2:43" ht="11.1" customHeight="1" x14ac:dyDescent="0.15">
      <c r="B31" s="3379"/>
      <c r="C31" s="3330"/>
      <c r="D31" s="3331"/>
      <c r="E31" s="3331"/>
      <c r="F31" s="3331"/>
      <c r="G31" s="3331"/>
      <c r="H31" s="3331"/>
      <c r="I31" s="3331"/>
      <c r="J31" s="3331"/>
      <c r="K31" s="3331"/>
      <c r="L31" s="3331"/>
      <c r="M31" s="3332"/>
      <c r="N31" s="3363" t="s">
        <v>1248</v>
      </c>
      <c r="O31" s="3364"/>
      <c r="P31" s="3364"/>
      <c r="Q31" s="3364"/>
      <c r="R31" s="3364"/>
      <c r="S31" s="3364"/>
      <c r="T31" s="3364"/>
      <c r="U31" s="3365"/>
      <c r="V31" s="3350" t="s">
        <v>1249</v>
      </c>
      <c r="W31" s="3350"/>
      <c r="X31" s="3350"/>
      <c r="Y31" s="3350"/>
      <c r="Z31" s="3350"/>
      <c r="AA31" s="3350"/>
      <c r="AB31" s="3350"/>
      <c r="AC31" s="3350"/>
      <c r="AD31" s="3350" t="s">
        <v>1250</v>
      </c>
      <c r="AE31" s="3350"/>
      <c r="AF31" s="3350"/>
      <c r="AG31" s="3350"/>
      <c r="AH31" s="3350"/>
      <c r="AI31" s="3350"/>
      <c r="AJ31" s="3350"/>
      <c r="AK31" s="3369"/>
      <c r="AL31" s="3369"/>
      <c r="AM31" s="3369"/>
      <c r="AN31" s="3369"/>
      <c r="AO31" s="3370"/>
      <c r="AQ31" s="989"/>
    </row>
    <row r="32" spans="2:43" ht="11.1" customHeight="1" x14ac:dyDescent="0.15">
      <c r="B32" s="3379"/>
      <c r="C32" s="3330"/>
      <c r="D32" s="3331"/>
      <c r="E32" s="3331"/>
      <c r="F32" s="3331"/>
      <c r="G32" s="3331"/>
      <c r="H32" s="3331"/>
      <c r="I32" s="3331"/>
      <c r="J32" s="3331"/>
      <c r="K32" s="3331"/>
      <c r="L32" s="3331"/>
      <c r="M32" s="3332"/>
      <c r="N32" s="3366"/>
      <c r="O32" s="3367"/>
      <c r="P32" s="3367"/>
      <c r="Q32" s="3367"/>
      <c r="R32" s="3367"/>
      <c r="S32" s="3367"/>
      <c r="T32" s="3367"/>
      <c r="U32" s="3368"/>
      <c r="V32" s="3350"/>
      <c r="W32" s="3350"/>
      <c r="X32" s="3350"/>
      <c r="Y32" s="3350"/>
      <c r="Z32" s="3350"/>
      <c r="AA32" s="3350"/>
      <c r="AB32" s="3350"/>
      <c r="AC32" s="3350"/>
      <c r="AD32" s="3350"/>
      <c r="AE32" s="3350"/>
      <c r="AF32" s="3350"/>
      <c r="AG32" s="3350"/>
      <c r="AH32" s="3350"/>
      <c r="AI32" s="3350"/>
      <c r="AJ32" s="3350"/>
      <c r="AK32" s="3371"/>
      <c r="AL32" s="3371"/>
      <c r="AM32" s="3371"/>
      <c r="AN32" s="3371"/>
      <c r="AO32" s="3372"/>
      <c r="AQ32" s="989"/>
    </row>
    <row r="33" spans="2:43" ht="11.1" customHeight="1" x14ac:dyDescent="0.15">
      <c r="B33" s="3379"/>
      <c r="C33" s="3327" t="s">
        <v>1252</v>
      </c>
      <c r="D33" s="3328"/>
      <c r="E33" s="3328"/>
      <c r="F33" s="3328"/>
      <c r="G33" s="3328"/>
      <c r="H33" s="3328"/>
      <c r="I33" s="3328"/>
      <c r="J33" s="3328"/>
      <c r="K33" s="3328"/>
      <c r="L33" s="3328"/>
      <c r="M33" s="3329"/>
      <c r="N33" s="3356" t="s">
        <v>1246</v>
      </c>
      <c r="O33" s="3357"/>
      <c r="P33" s="3357"/>
      <c r="Q33" s="3357"/>
      <c r="R33" s="3357"/>
      <c r="S33" s="3357"/>
      <c r="T33" s="3357"/>
      <c r="U33" s="3357"/>
      <c r="V33" s="3357"/>
      <c r="W33" s="3357"/>
      <c r="X33" s="3357"/>
      <c r="Y33" s="3357"/>
      <c r="Z33" s="3357"/>
      <c r="AA33" s="3357"/>
      <c r="AB33" s="3357"/>
      <c r="AC33" s="3357"/>
      <c r="AD33" s="3357"/>
      <c r="AE33" s="3357"/>
      <c r="AF33" s="3357"/>
      <c r="AG33" s="3357"/>
      <c r="AH33" s="3358"/>
      <c r="AI33" s="3359" t="s">
        <v>1247</v>
      </c>
      <c r="AJ33" s="3359"/>
      <c r="AK33" s="3359"/>
      <c r="AL33" s="3359"/>
      <c r="AM33" s="3359"/>
      <c r="AN33" s="3359"/>
      <c r="AO33" s="3360"/>
      <c r="AQ33" s="989"/>
    </row>
    <row r="34" spans="2:43" ht="6.95" customHeight="1" x14ac:dyDescent="0.15">
      <c r="B34" s="3379"/>
      <c r="C34" s="3330"/>
      <c r="D34" s="3331"/>
      <c r="E34" s="3331"/>
      <c r="F34" s="3331"/>
      <c r="G34" s="3331"/>
      <c r="H34" s="3331"/>
      <c r="I34" s="3331"/>
      <c r="J34" s="3331"/>
      <c r="K34" s="3331"/>
      <c r="L34" s="3331"/>
      <c r="M34" s="3332"/>
      <c r="N34" s="3300"/>
      <c r="O34" s="3301"/>
      <c r="P34" s="3301"/>
      <c r="Q34" s="3301"/>
      <c r="R34" s="3301"/>
      <c r="S34" s="3301"/>
      <c r="T34" s="3301"/>
      <c r="U34" s="3301"/>
      <c r="V34" s="3301"/>
      <c r="W34" s="3301"/>
      <c r="X34" s="3301"/>
      <c r="Y34" s="3301"/>
      <c r="Z34" s="3301"/>
      <c r="AA34" s="3301"/>
      <c r="AB34" s="3301"/>
      <c r="AC34" s="3301"/>
      <c r="AD34" s="3301"/>
      <c r="AE34" s="3301"/>
      <c r="AF34" s="3301"/>
      <c r="AG34" s="3301"/>
      <c r="AH34" s="3361"/>
      <c r="AI34" s="3323"/>
      <c r="AJ34" s="3323"/>
      <c r="AK34" s="3323"/>
      <c r="AL34" s="3323"/>
      <c r="AM34" s="3323"/>
      <c r="AN34" s="3323"/>
      <c r="AO34" s="3325"/>
      <c r="AQ34" s="989"/>
    </row>
    <row r="35" spans="2:43" ht="6.95" customHeight="1" x14ac:dyDescent="0.15">
      <c r="B35" s="3379"/>
      <c r="C35" s="3330"/>
      <c r="D35" s="3331"/>
      <c r="E35" s="3331"/>
      <c r="F35" s="3331"/>
      <c r="G35" s="3331"/>
      <c r="H35" s="3331"/>
      <c r="I35" s="3331"/>
      <c r="J35" s="3331"/>
      <c r="K35" s="3331"/>
      <c r="L35" s="3331"/>
      <c r="M35" s="3332"/>
      <c r="N35" s="3315"/>
      <c r="O35" s="3316"/>
      <c r="P35" s="3316"/>
      <c r="Q35" s="3316"/>
      <c r="R35" s="3316"/>
      <c r="S35" s="3316"/>
      <c r="T35" s="3316"/>
      <c r="U35" s="3316"/>
      <c r="V35" s="3316"/>
      <c r="W35" s="3316"/>
      <c r="X35" s="3316"/>
      <c r="Y35" s="3316"/>
      <c r="Z35" s="3316"/>
      <c r="AA35" s="3316"/>
      <c r="AB35" s="3316"/>
      <c r="AC35" s="3316"/>
      <c r="AD35" s="3316"/>
      <c r="AE35" s="3316"/>
      <c r="AF35" s="3316"/>
      <c r="AG35" s="3316"/>
      <c r="AH35" s="3362"/>
      <c r="AI35" s="3377"/>
      <c r="AJ35" s="3377"/>
      <c r="AK35" s="3377"/>
      <c r="AL35" s="3377"/>
      <c r="AM35" s="3377"/>
      <c r="AN35" s="3377"/>
      <c r="AO35" s="3376"/>
      <c r="AQ35" s="989"/>
    </row>
    <row r="36" spans="2:43" ht="11.1" customHeight="1" x14ac:dyDescent="0.15">
      <c r="B36" s="3379"/>
      <c r="C36" s="3330"/>
      <c r="D36" s="3331"/>
      <c r="E36" s="3331"/>
      <c r="F36" s="3331"/>
      <c r="G36" s="3331"/>
      <c r="H36" s="3331"/>
      <c r="I36" s="3331"/>
      <c r="J36" s="3331"/>
      <c r="K36" s="3331"/>
      <c r="L36" s="3331"/>
      <c r="M36" s="3332"/>
      <c r="N36" s="3363" t="s">
        <v>1248</v>
      </c>
      <c r="O36" s="3364"/>
      <c r="P36" s="3364"/>
      <c r="Q36" s="3364"/>
      <c r="R36" s="3364"/>
      <c r="S36" s="3364"/>
      <c r="T36" s="3364"/>
      <c r="U36" s="3365"/>
      <c r="V36" s="3350" t="s">
        <v>1249</v>
      </c>
      <c r="W36" s="3350"/>
      <c r="X36" s="3350"/>
      <c r="Y36" s="3350"/>
      <c r="Z36" s="3350"/>
      <c r="AA36" s="3350"/>
      <c r="AB36" s="3350"/>
      <c r="AC36" s="3350"/>
      <c r="AD36" s="3350" t="s">
        <v>1250</v>
      </c>
      <c r="AE36" s="3350"/>
      <c r="AF36" s="3350"/>
      <c r="AG36" s="3350"/>
      <c r="AH36" s="3350"/>
      <c r="AI36" s="3350"/>
      <c r="AJ36" s="3350"/>
      <c r="AK36" s="3369"/>
      <c r="AL36" s="3369"/>
      <c r="AM36" s="3369"/>
      <c r="AN36" s="3369"/>
      <c r="AO36" s="3370"/>
      <c r="AQ36" s="989"/>
    </row>
    <row r="37" spans="2:43" ht="11.1" customHeight="1" x14ac:dyDescent="0.15">
      <c r="B37" s="3379"/>
      <c r="C37" s="3330"/>
      <c r="D37" s="3331"/>
      <c r="E37" s="3331"/>
      <c r="F37" s="3331"/>
      <c r="G37" s="3331"/>
      <c r="H37" s="3331"/>
      <c r="I37" s="3331"/>
      <c r="J37" s="3331"/>
      <c r="K37" s="3331"/>
      <c r="L37" s="3331"/>
      <c r="M37" s="3332"/>
      <c r="N37" s="3366"/>
      <c r="O37" s="3367"/>
      <c r="P37" s="3367"/>
      <c r="Q37" s="3367"/>
      <c r="R37" s="3367"/>
      <c r="S37" s="3367"/>
      <c r="T37" s="3367"/>
      <c r="U37" s="3368"/>
      <c r="V37" s="3350"/>
      <c r="W37" s="3350"/>
      <c r="X37" s="3350"/>
      <c r="Y37" s="3350"/>
      <c r="Z37" s="3350"/>
      <c r="AA37" s="3350"/>
      <c r="AB37" s="3350"/>
      <c r="AC37" s="3350"/>
      <c r="AD37" s="3350"/>
      <c r="AE37" s="3350"/>
      <c r="AF37" s="3350"/>
      <c r="AG37" s="3350"/>
      <c r="AH37" s="3350"/>
      <c r="AI37" s="3350"/>
      <c r="AJ37" s="3350"/>
      <c r="AK37" s="3371"/>
      <c r="AL37" s="3371"/>
      <c r="AM37" s="3371"/>
      <c r="AN37" s="3371"/>
      <c r="AO37" s="3372"/>
      <c r="AQ37" s="989"/>
    </row>
    <row r="38" spans="2:43" ht="11.1" customHeight="1" x14ac:dyDescent="0.15">
      <c r="B38" s="3379"/>
      <c r="C38" s="3327" t="s">
        <v>1253</v>
      </c>
      <c r="D38" s="3328"/>
      <c r="E38" s="3328"/>
      <c r="F38" s="3328"/>
      <c r="G38" s="3328"/>
      <c r="H38" s="3328"/>
      <c r="I38" s="3328"/>
      <c r="J38" s="3328"/>
      <c r="K38" s="3328"/>
      <c r="L38" s="3328"/>
      <c r="M38" s="3329"/>
      <c r="N38" s="3356" t="s">
        <v>1246</v>
      </c>
      <c r="O38" s="3357"/>
      <c r="P38" s="3357"/>
      <c r="Q38" s="3357"/>
      <c r="R38" s="3357"/>
      <c r="S38" s="3357"/>
      <c r="T38" s="3357"/>
      <c r="U38" s="3357"/>
      <c r="V38" s="3357"/>
      <c r="W38" s="3357"/>
      <c r="X38" s="3357"/>
      <c r="Y38" s="3357"/>
      <c r="Z38" s="3357"/>
      <c r="AA38" s="3357"/>
      <c r="AB38" s="3357"/>
      <c r="AC38" s="3357"/>
      <c r="AD38" s="3357"/>
      <c r="AE38" s="3357"/>
      <c r="AF38" s="3357"/>
      <c r="AG38" s="3357"/>
      <c r="AH38" s="3358"/>
      <c r="AI38" s="3359" t="s">
        <v>1247</v>
      </c>
      <c r="AJ38" s="3359"/>
      <c r="AK38" s="3359"/>
      <c r="AL38" s="3359"/>
      <c r="AM38" s="3359"/>
      <c r="AN38" s="3359"/>
      <c r="AO38" s="3360"/>
      <c r="AQ38" s="989"/>
    </row>
    <row r="39" spans="2:43" ht="6.95" customHeight="1" x14ac:dyDescent="0.15">
      <c r="B39" s="3379"/>
      <c r="C39" s="3330"/>
      <c r="D39" s="3331"/>
      <c r="E39" s="3331"/>
      <c r="F39" s="3331"/>
      <c r="G39" s="3331"/>
      <c r="H39" s="3331"/>
      <c r="I39" s="3331"/>
      <c r="J39" s="3331"/>
      <c r="K39" s="3331"/>
      <c r="L39" s="3331"/>
      <c r="M39" s="3332"/>
      <c r="N39" s="3327"/>
      <c r="O39" s="3328"/>
      <c r="P39" s="3328"/>
      <c r="Q39" s="3328"/>
      <c r="R39" s="3328"/>
      <c r="S39" s="3328"/>
      <c r="T39" s="3328"/>
      <c r="U39" s="3328"/>
      <c r="V39" s="3328"/>
      <c r="W39" s="3328"/>
      <c r="X39" s="3328"/>
      <c r="Y39" s="3328"/>
      <c r="Z39" s="3328"/>
      <c r="AA39" s="3328"/>
      <c r="AB39" s="3328"/>
      <c r="AC39" s="3328"/>
      <c r="AD39" s="3328"/>
      <c r="AE39" s="3328"/>
      <c r="AF39" s="3328"/>
      <c r="AG39" s="3328"/>
      <c r="AH39" s="3329"/>
      <c r="AI39" s="3323"/>
      <c r="AJ39" s="3323"/>
      <c r="AK39" s="3323"/>
      <c r="AL39" s="3323"/>
      <c r="AM39" s="3323"/>
      <c r="AN39" s="3323"/>
      <c r="AO39" s="3325"/>
      <c r="AQ39" s="989"/>
    </row>
    <row r="40" spans="2:43" ht="6.95" customHeight="1" x14ac:dyDescent="0.15">
      <c r="B40" s="3379"/>
      <c r="C40" s="3330"/>
      <c r="D40" s="3331"/>
      <c r="E40" s="3331"/>
      <c r="F40" s="3331"/>
      <c r="G40" s="3331"/>
      <c r="H40" s="3331"/>
      <c r="I40" s="3331"/>
      <c r="J40" s="3331"/>
      <c r="K40" s="3331"/>
      <c r="L40" s="3331"/>
      <c r="M40" s="3332"/>
      <c r="N40" s="3373"/>
      <c r="O40" s="3374"/>
      <c r="P40" s="3374"/>
      <c r="Q40" s="3374"/>
      <c r="R40" s="3374"/>
      <c r="S40" s="3374"/>
      <c r="T40" s="3374"/>
      <c r="U40" s="3374"/>
      <c r="V40" s="3374"/>
      <c r="W40" s="3374"/>
      <c r="X40" s="3374"/>
      <c r="Y40" s="3374"/>
      <c r="Z40" s="3374"/>
      <c r="AA40" s="3374"/>
      <c r="AB40" s="3374"/>
      <c r="AC40" s="3374"/>
      <c r="AD40" s="3374"/>
      <c r="AE40" s="3374"/>
      <c r="AF40" s="3374"/>
      <c r="AG40" s="3374"/>
      <c r="AH40" s="3375"/>
      <c r="AI40" s="3354"/>
      <c r="AJ40" s="3354"/>
      <c r="AK40" s="3354"/>
      <c r="AL40" s="3354"/>
      <c r="AM40" s="3354"/>
      <c r="AN40" s="3354"/>
      <c r="AO40" s="3355"/>
      <c r="AQ40" s="989"/>
    </row>
    <row r="41" spans="2:43" ht="11.1" customHeight="1" x14ac:dyDescent="0.15">
      <c r="B41" s="3379"/>
      <c r="C41" s="3330"/>
      <c r="D41" s="3331"/>
      <c r="E41" s="3331"/>
      <c r="F41" s="3331"/>
      <c r="G41" s="3331"/>
      <c r="H41" s="3331"/>
      <c r="I41" s="3331"/>
      <c r="J41" s="3331"/>
      <c r="K41" s="3331"/>
      <c r="L41" s="3331"/>
      <c r="M41" s="3332"/>
      <c r="N41" s="3356" t="s">
        <v>1246</v>
      </c>
      <c r="O41" s="3357"/>
      <c r="P41" s="3357"/>
      <c r="Q41" s="3357"/>
      <c r="R41" s="3357"/>
      <c r="S41" s="3357"/>
      <c r="T41" s="3357"/>
      <c r="U41" s="3357"/>
      <c r="V41" s="3357"/>
      <c r="W41" s="3357"/>
      <c r="X41" s="3357"/>
      <c r="Y41" s="3357"/>
      <c r="Z41" s="3357"/>
      <c r="AA41" s="3357"/>
      <c r="AB41" s="3357"/>
      <c r="AC41" s="3357"/>
      <c r="AD41" s="3357"/>
      <c r="AE41" s="3357"/>
      <c r="AF41" s="3357"/>
      <c r="AG41" s="3357"/>
      <c r="AH41" s="3358"/>
      <c r="AI41" s="3359" t="s">
        <v>1247</v>
      </c>
      <c r="AJ41" s="3359"/>
      <c r="AK41" s="3359"/>
      <c r="AL41" s="3359"/>
      <c r="AM41" s="3359"/>
      <c r="AN41" s="3359"/>
      <c r="AO41" s="3360"/>
      <c r="AQ41" s="989"/>
    </row>
    <row r="42" spans="2:43" ht="6.95" customHeight="1" x14ac:dyDescent="0.15">
      <c r="B42" s="3379"/>
      <c r="C42" s="3330"/>
      <c r="D42" s="3331"/>
      <c r="E42" s="3331"/>
      <c r="F42" s="3331"/>
      <c r="G42" s="3331"/>
      <c r="H42" s="3331"/>
      <c r="I42" s="3331"/>
      <c r="J42" s="3331"/>
      <c r="K42" s="3331"/>
      <c r="L42" s="3331"/>
      <c r="M42" s="3332"/>
      <c r="N42" s="3300"/>
      <c r="O42" s="3301"/>
      <c r="P42" s="3301"/>
      <c r="Q42" s="3301"/>
      <c r="R42" s="3301"/>
      <c r="S42" s="3301"/>
      <c r="T42" s="3301"/>
      <c r="U42" s="3301"/>
      <c r="V42" s="3301"/>
      <c r="W42" s="3301"/>
      <c r="X42" s="3301"/>
      <c r="Y42" s="3301"/>
      <c r="Z42" s="3301"/>
      <c r="AA42" s="3301"/>
      <c r="AB42" s="3301"/>
      <c r="AC42" s="3301"/>
      <c r="AD42" s="3301"/>
      <c r="AE42" s="3301"/>
      <c r="AF42" s="3301"/>
      <c r="AG42" s="3301"/>
      <c r="AH42" s="3361"/>
      <c r="AI42" s="3323"/>
      <c r="AJ42" s="3323"/>
      <c r="AK42" s="3323"/>
      <c r="AL42" s="3323"/>
      <c r="AM42" s="3323"/>
      <c r="AN42" s="3323"/>
      <c r="AO42" s="3325"/>
      <c r="AQ42" s="989"/>
    </row>
    <row r="43" spans="2:43" ht="6.95" customHeight="1" x14ac:dyDescent="0.15">
      <c r="B43" s="3379"/>
      <c r="C43" s="3330"/>
      <c r="D43" s="3331"/>
      <c r="E43" s="3331"/>
      <c r="F43" s="3331"/>
      <c r="G43" s="3331"/>
      <c r="H43" s="3331"/>
      <c r="I43" s="3331"/>
      <c r="J43" s="3331"/>
      <c r="K43" s="3331"/>
      <c r="L43" s="3331"/>
      <c r="M43" s="3332"/>
      <c r="N43" s="3315"/>
      <c r="O43" s="3316"/>
      <c r="P43" s="3316"/>
      <c r="Q43" s="3316"/>
      <c r="R43" s="3316"/>
      <c r="S43" s="3316"/>
      <c r="T43" s="3316"/>
      <c r="U43" s="3316"/>
      <c r="V43" s="3316"/>
      <c r="W43" s="3316"/>
      <c r="X43" s="3316"/>
      <c r="Y43" s="3316"/>
      <c r="Z43" s="3316"/>
      <c r="AA43" s="3316"/>
      <c r="AB43" s="3316"/>
      <c r="AC43" s="3316"/>
      <c r="AD43" s="3316"/>
      <c r="AE43" s="3316"/>
      <c r="AF43" s="3316"/>
      <c r="AG43" s="3316"/>
      <c r="AH43" s="3362"/>
      <c r="AI43" s="3354"/>
      <c r="AJ43" s="3354"/>
      <c r="AK43" s="3354"/>
      <c r="AL43" s="3354"/>
      <c r="AM43" s="3354"/>
      <c r="AN43" s="3354"/>
      <c r="AO43" s="3355"/>
      <c r="AQ43" s="989"/>
    </row>
    <row r="44" spans="2:43" ht="11.1" customHeight="1" x14ac:dyDescent="0.15">
      <c r="B44" s="3379"/>
      <c r="C44" s="3330"/>
      <c r="D44" s="3331"/>
      <c r="E44" s="3331"/>
      <c r="F44" s="3331"/>
      <c r="G44" s="3331"/>
      <c r="H44" s="3331"/>
      <c r="I44" s="3331"/>
      <c r="J44" s="3331"/>
      <c r="K44" s="3331"/>
      <c r="L44" s="3331"/>
      <c r="M44" s="3332"/>
      <c r="N44" s="3356" t="s">
        <v>1246</v>
      </c>
      <c r="O44" s="3357"/>
      <c r="P44" s="3357"/>
      <c r="Q44" s="3357"/>
      <c r="R44" s="3357"/>
      <c r="S44" s="3357"/>
      <c r="T44" s="3357"/>
      <c r="U44" s="3357"/>
      <c r="V44" s="3357"/>
      <c r="W44" s="3357"/>
      <c r="X44" s="3357"/>
      <c r="Y44" s="3357"/>
      <c r="Z44" s="3357"/>
      <c r="AA44" s="3357"/>
      <c r="AB44" s="3357"/>
      <c r="AC44" s="3357"/>
      <c r="AD44" s="3357"/>
      <c r="AE44" s="3357"/>
      <c r="AF44" s="3357"/>
      <c r="AG44" s="3357"/>
      <c r="AH44" s="3358"/>
      <c r="AI44" s="3359" t="s">
        <v>1247</v>
      </c>
      <c r="AJ44" s="3359"/>
      <c r="AK44" s="3359"/>
      <c r="AL44" s="3359"/>
      <c r="AM44" s="3359"/>
      <c r="AN44" s="3359"/>
      <c r="AO44" s="3360"/>
      <c r="AQ44" s="989"/>
    </row>
    <row r="45" spans="2:43" ht="6.95" customHeight="1" x14ac:dyDescent="0.15">
      <c r="B45" s="3379"/>
      <c r="C45" s="3330"/>
      <c r="D45" s="3331"/>
      <c r="E45" s="3331"/>
      <c r="F45" s="3331"/>
      <c r="G45" s="3331"/>
      <c r="H45" s="3331"/>
      <c r="I45" s="3331"/>
      <c r="J45" s="3331"/>
      <c r="K45" s="3331"/>
      <c r="L45" s="3331"/>
      <c r="M45" s="3332"/>
      <c r="N45" s="3327"/>
      <c r="O45" s="3328"/>
      <c r="P45" s="3328"/>
      <c r="Q45" s="3328"/>
      <c r="R45" s="3328"/>
      <c r="S45" s="3328"/>
      <c r="T45" s="3328"/>
      <c r="U45" s="3328"/>
      <c r="V45" s="3328"/>
      <c r="W45" s="3328"/>
      <c r="X45" s="3328"/>
      <c r="Y45" s="3328"/>
      <c r="Z45" s="3328"/>
      <c r="AA45" s="3328"/>
      <c r="AB45" s="3328"/>
      <c r="AC45" s="3328"/>
      <c r="AD45" s="3328"/>
      <c r="AE45" s="3328"/>
      <c r="AF45" s="3328"/>
      <c r="AG45" s="3328"/>
      <c r="AH45" s="3329"/>
      <c r="AI45" s="3323"/>
      <c r="AJ45" s="3323"/>
      <c r="AK45" s="3323"/>
      <c r="AL45" s="3323"/>
      <c r="AM45" s="3323"/>
      <c r="AN45" s="3323"/>
      <c r="AO45" s="3325"/>
      <c r="AQ45" s="989"/>
    </row>
    <row r="46" spans="2:43" ht="6.95" customHeight="1" thickBot="1" x14ac:dyDescent="0.2">
      <c r="B46" s="3380"/>
      <c r="C46" s="3333"/>
      <c r="D46" s="3334"/>
      <c r="E46" s="3334"/>
      <c r="F46" s="3334"/>
      <c r="G46" s="3334"/>
      <c r="H46" s="3334"/>
      <c r="I46" s="3334"/>
      <c r="J46" s="3334"/>
      <c r="K46" s="3334"/>
      <c r="L46" s="3334"/>
      <c r="M46" s="3335"/>
      <c r="N46" s="3333"/>
      <c r="O46" s="3334"/>
      <c r="P46" s="3334"/>
      <c r="Q46" s="3334"/>
      <c r="R46" s="3334"/>
      <c r="S46" s="3334"/>
      <c r="T46" s="3334"/>
      <c r="U46" s="3334"/>
      <c r="V46" s="3334"/>
      <c r="W46" s="3334"/>
      <c r="X46" s="3334"/>
      <c r="Y46" s="3334"/>
      <c r="Z46" s="3334"/>
      <c r="AA46" s="3334"/>
      <c r="AB46" s="3334"/>
      <c r="AC46" s="3334"/>
      <c r="AD46" s="3334"/>
      <c r="AE46" s="3334"/>
      <c r="AF46" s="3334"/>
      <c r="AG46" s="3334"/>
      <c r="AH46" s="3335"/>
      <c r="AI46" s="3324"/>
      <c r="AJ46" s="3324"/>
      <c r="AK46" s="3324"/>
      <c r="AL46" s="3324"/>
      <c r="AM46" s="3324"/>
      <c r="AN46" s="3324"/>
      <c r="AO46" s="3326"/>
      <c r="AQ46" s="989"/>
    </row>
    <row r="47" spans="2:43" ht="18" customHeight="1" x14ac:dyDescent="0.15">
      <c r="B47" s="3336" t="s">
        <v>1254</v>
      </c>
      <c r="C47" s="3338" t="s">
        <v>1255</v>
      </c>
      <c r="D47" s="3339"/>
      <c r="E47" s="3339"/>
      <c r="F47" s="3339"/>
      <c r="G47" s="3339"/>
      <c r="H47" s="3339"/>
      <c r="I47" s="3339"/>
      <c r="J47" s="3339"/>
      <c r="K47" s="3339"/>
      <c r="L47" s="3339"/>
      <c r="M47" s="3340"/>
      <c r="N47" s="3344"/>
      <c r="O47" s="3345"/>
      <c r="P47" s="3345"/>
      <c r="Q47" s="3345"/>
      <c r="R47" s="3345"/>
      <c r="S47" s="3345"/>
      <c r="T47" s="3345"/>
      <c r="U47" s="3345"/>
      <c r="V47" s="3345"/>
      <c r="W47" s="3345"/>
      <c r="X47" s="3345"/>
      <c r="Y47" s="3345"/>
      <c r="Z47" s="3345"/>
      <c r="AA47" s="3345"/>
      <c r="AB47" s="3345"/>
      <c r="AC47" s="3345"/>
      <c r="AD47" s="3345"/>
      <c r="AE47" s="3345"/>
      <c r="AF47" s="3345"/>
      <c r="AG47" s="3345"/>
      <c r="AH47" s="3345"/>
      <c r="AI47" s="3345"/>
      <c r="AJ47" s="3345"/>
      <c r="AK47" s="3345"/>
      <c r="AL47" s="3345"/>
      <c r="AM47" s="3345"/>
      <c r="AN47" s="3345"/>
      <c r="AO47" s="3346"/>
      <c r="AQ47" s="989"/>
    </row>
    <row r="48" spans="2:43" ht="18" customHeight="1" x14ac:dyDescent="0.15">
      <c r="B48" s="3337"/>
      <c r="C48" s="3341"/>
      <c r="D48" s="3342"/>
      <c r="E48" s="3342"/>
      <c r="F48" s="3342"/>
      <c r="G48" s="3342"/>
      <c r="H48" s="3342"/>
      <c r="I48" s="3342"/>
      <c r="J48" s="3342"/>
      <c r="K48" s="3342"/>
      <c r="L48" s="3342"/>
      <c r="M48" s="3343"/>
      <c r="N48" s="3315"/>
      <c r="O48" s="3316"/>
      <c r="P48" s="3316"/>
      <c r="Q48" s="3316"/>
      <c r="R48" s="3316"/>
      <c r="S48" s="3316"/>
      <c r="T48" s="3316"/>
      <c r="U48" s="3316"/>
      <c r="V48" s="3316"/>
      <c r="W48" s="3316"/>
      <c r="X48" s="3316"/>
      <c r="Y48" s="3316"/>
      <c r="Z48" s="3316"/>
      <c r="AA48" s="3316"/>
      <c r="AB48" s="3316"/>
      <c r="AC48" s="3316"/>
      <c r="AD48" s="3316"/>
      <c r="AE48" s="3316"/>
      <c r="AF48" s="3316"/>
      <c r="AG48" s="3316"/>
      <c r="AH48" s="3316"/>
      <c r="AI48" s="3316"/>
      <c r="AJ48" s="3316"/>
      <c r="AK48" s="3316"/>
      <c r="AL48" s="3316"/>
      <c r="AM48" s="3316"/>
      <c r="AN48" s="3316"/>
      <c r="AO48" s="3320"/>
      <c r="AQ48" s="989"/>
    </row>
    <row r="49" spans="2:43" ht="51.95" customHeight="1" x14ac:dyDescent="0.15">
      <c r="B49" s="3337"/>
      <c r="C49" s="3347" t="s">
        <v>1256</v>
      </c>
      <c r="D49" s="3348"/>
      <c r="E49" s="3348"/>
      <c r="F49" s="3348"/>
      <c r="G49" s="3348"/>
      <c r="H49" s="3348"/>
      <c r="I49" s="3348"/>
      <c r="J49" s="3348"/>
      <c r="K49" s="3348"/>
      <c r="L49" s="3348"/>
      <c r="M49" s="3349"/>
      <c r="N49" s="3350"/>
      <c r="O49" s="3350"/>
      <c r="P49" s="3350"/>
      <c r="Q49" s="3350"/>
      <c r="R49" s="3350"/>
      <c r="S49" s="3350"/>
      <c r="T49" s="3350"/>
      <c r="U49" s="3350"/>
      <c r="V49" s="3350"/>
      <c r="W49" s="3350"/>
      <c r="X49" s="3350"/>
      <c r="Y49" s="3350"/>
      <c r="Z49" s="3350"/>
      <c r="AA49" s="3350"/>
      <c r="AB49" s="3350"/>
      <c r="AC49" s="3350"/>
      <c r="AD49" s="3350"/>
      <c r="AE49" s="3350"/>
      <c r="AF49" s="3350"/>
      <c r="AG49" s="3350"/>
      <c r="AH49" s="3350"/>
      <c r="AI49" s="3350"/>
      <c r="AJ49" s="3350"/>
      <c r="AK49" s="3350"/>
      <c r="AL49" s="3350"/>
      <c r="AM49" s="3350"/>
      <c r="AN49" s="3350"/>
      <c r="AO49" s="3351"/>
      <c r="AQ49" s="989"/>
    </row>
    <row r="50" spans="2:43" ht="51.95" customHeight="1" x14ac:dyDescent="0.15">
      <c r="B50" s="3337"/>
      <c r="C50" s="3347" t="s">
        <v>1257</v>
      </c>
      <c r="D50" s="3348"/>
      <c r="E50" s="3348"/>
      <c r="F50" s="3348"/>
      <c r="G50" s="3348"/>
      <c r="H50" s="3348"/>
      <c r="I50" s="3348"/>
      <c r="J50" s="3348"/>
      <c r="K50" s="3348"/>
      <c r="L50" s="3348"/>
      <c r="M50" s="3349"/>
      <c r="N50" s="3352"/>
      <c r="O50" s="3352"/>
      <c r="P50" s="3352"/>
      <c r="Q50" s="3352"/>
      <c r="R50" s="3352"/>
      <c r="S50" s="3352"/>
      <c r="T50" s="3352"/>
      <c r="U50" s="3352"/>
      <c r="V50" s="3352"/>
      <c r="W50" s="3352"/>
      <c r="X50" s="3352"/>
      <c r="Y50" s="3352"/>
      <c r="Z50" s="3352"/>
      <c r="AA50" s="3352"/>
      <c r="AB50" s="3352"/>
      <c r="AC50" s="3352"/>
      <c r="AD50" s="3352"/>
      <c r="AE50" s="3352"/>
      <c r="AF50" s="3352"/>
      <c r="AG50" s="3352"/>
      <c r="AH50" s="3352"/>
      <c r="AI50" s="3352"/>
      <c r="AJ50" s="3352"/>
      <c r="AK50" s="3352"/>
      <c r="AL50" s="3352"/>
      <c r="AM50" s="3352"/>
      <c r="AN50" s="3352"/>
      <c r="AO50" s="3353"/>
      <c r="AQ50" s="989"/>
    </row>
    <row r="51" spans="2:43" ht="11.1" customHeight="1" x14ac:dyDescent="0.15">
      <c r="B51" s="3337"/>
      <c r="C51" s="3347" t="s">
        <v>1258</v>
      </c>
      <c r="D51" s="3348"/>
      <c r="E51" s="3348"/>
      <c r="F51" s="3348"/>
      <c r="G51" s="3348"/>
      <c r="H51" s="3348"/>
      <c r="I51" s="3348"/>
      <c r="J51" s="3348"/>
      <c r="K51" s="3348"/>
      <c r="L51" s="3348"/>
      <c r="M51" s="3349"/>
      <c r="N51" s="3300" t="s">
        <v>1259</v>
      </c>
      <c r="O51" s="3301"/>
      <c r="P51" s="3301"/>
      <c r="Q51" s="3301"/>
      <c r="R51" s="3301"/>
      <c r="S51" s="3301"/>
      <c r="T51" s="3301"/>
      <c r="U51" s="3301"/>
      <c r="V51" s="3301"/>
      <c r="W51" s="3301"/>
      <c r="X51" s="3301"/>
      <c r="Y51" s="3301"/>
      <c r="Z51" s="3301"/>
      <c r="AA51" s="3301"/>
      <c r="AB51" s="3301"/>
      <c r="AC51" s="3301"/>
      <c r="AD51" s="3301"/>
      <c r="AE51" s="3301"/>
      <c r="AF51" s="3301"/>
      <c r="AG51" s="3301"/>
      <c r="AH51" s="3301"/>
      <c r="AI51" s="3301"/>
      <c r="AJ51" s="3301"/>
      <c r="AK51" s="3301"/>
      <c r="AL51" s="3301"/>
      <c r="AM51" s="3301"/>
      <c r="AN51" s="3301"/>
      <c r="AO51" s="3302"/>
      <c r="AQ51" s="989"/>
    </row>
    <row r="52" spans="2:43" ht="6.95" customHeight="1" x14ac:dyDescent="0.15">
      <c r="B52" s="3337"/>
      <c r="C52" s="3321"/>
      <c r="D52" s="3299"/>
      <c r="E52" s="3299"/>
      <c r="F52" s="3299"/>
      <c r="G52" s="3299"/>
      <c r="H52" s="3299"/>
      <c r="I52" s="3299"/>
      <c r="J52" s="3299"/>
      <c r="K52" s="3299"/>
      <c r="L52" s="3299"/>
      <c r="M52" s="3322"/>
      <c r="N52" s="3303"/>
      <c r="O52" s="3304"/>
      <c r="P52" s="3304"/>
      <c r="Q52" s="3304"/>
      <c r="R52" s="3304"/>
      <c r="S52" s="3304"/>
      <c r="T52" s="3304"/>
      <c r="U52" s="3304"/>
      <c r="V52" s="3304"/>
      <c r="W52" s="3304"/>
      <c r="X52" s="3304"/>
      <c r="Y52" s="3304"/>
      <c r="Z52" s="3304"/>
      <c r="AA52" s="3304"/>
      <c r="AB52" s="3304"/>
      <c r="AC52" s="3304"/>
      <c r="AD52" s="3304"/>
      <c r="AE52" s="3304"/>
      <c r="AF52" s="3304"/>
      <c r="AG52" s="3304"/>
      <c r="AH52" s="3304"/>
      <c r="AI52" s="3304"/>
      <c r="AJ52" s="3304"/>
      <c r="AK52" s="3304"/>
      <c r="AL52" s="3304"/>
      <c r="AM52" s="3304"/>
      <c r="AN52" s="3304"/>
      <c r="AO52" s="3305"/>
      <c r="AQ52" s="989"/>
    </row>
    <row r="53" spans="2:43" ht="6.75" customHeight="1" x14ac:dyDescent="0.15">
      <c r="B53" s="3337"/>
      <c r="C53" s="3321"/>
      <c r="D53" s="3299"/>
      <c r="E53" s="3299"/>
      <c r="F53" s="3299"/>
      <c r="G53" s="3299"/>
      <c r="H53" s="3299"/>
      <c r="I53" s="3299"/>
      <c r="J53" s="3299"/>
      <c r="K53" s="3299"/>
      <c r="L53" s="3299"/>
      <c r="M53" s="3322"/>
      <c r="N53" s="3306"/>
      <c r="O53" s="3307"/>
      <c r="P53" s="3307"/>
      <c r="Q53" s="3307"/>
      <c r="R53" s="3307"/>
      <c r="S53" s="3307"/>
      <c r="T53" s="3307"/>
      <c r="U53" s="3307"/>
      <c r="V53" s="3307"/>
      <c r="W53" s="3307"/>
      <c r="X53" s="3307"/>
      <c r="Y53" s="3307"/>
      <c r="Z53" s="3307"/>
      <c r="AA53" s="3307"/>
      <c r="AB53" s="3307"/>
      <c r="AC53" s="3307"/>
      <c r="AD53" s="3307"/>
      <c r="AE53" s="3307"/>
      <c r="AF53" s="3307"/>
      <c r="AG53" s="3307"/>
      <c r="AH53" s="3307"/>
      <c r="AI53" s="3307"/>
      <c r="AJ53" s="3307"/>
      <c r="AK53" s="3307"/>
      <c r="AL53" s="3307"/>
      <c r="AM53" s="3307"/>
      <c r="AN53" s="3307"/>
      <c r="AO53" s="3308"/>
      <c r="AQ53" s="989"/>
    </row>
    <row r="54" spans="2:43" ht="10.5" customHeight="1" x14ac:dyDescent="0.15">
      <c r="B54" s="3337"/>
      <c r="C54" s="3321"/>
      <c r="D54" s="3299"/>
      <c r="E54" s="3299"/>
      <c r="F54" s="3299"/>
      <c r="G54" s="3299"/>
      <c r="H54" s="3299"/>
      <c r="I54" s="3299"/>
      <c r="J54" s="3299"/>
      <c r="K54" s="3299"/>
      <c r="L54" s="3299"/>
      <c r="M54" s="3322"/>
      <c r="N54" s="3309" t="s">
        <v>1260</v>
      </c>
      <c r="O54" s="3310"/>
      <c r="P54" s="3310"/>
      <c r="Q54" s="3310"/>
      <c r="R54" s="3310"/>
      <c r="S54" s="3310"/>
      <c r="T54" s="3310"/>
      <c r="U54" s="3310"/>
      <c r="V54" s="3310"/>
      <c r="W54" s="3310"/>
      <c r="X54" s="3310"/>
      <c r="Y54" s="3310"/>
      <c r="Z54" s="3310"/>
      <c r="AA54" s="3310"/>
      <c r="AB54" s="3310"/>
      <c r="AC54" s="3310"/>
      <c r="AD54" s="3310"/>
      <c r="AE54" s="3310"/>
      <c r="AF54" s="3310"/>
      <c r="AG54" s="3310"/>
      <c r="AH54" s="3310"/>
      <c r="AI54" s="3310"/>
      <c r="AJ54" s="3310"/>
      <c r="AK54" s="3310"/>
      <c r="AL54" s="3310"/>
      <c r="AM54" s="3310"/>
      <c r="AN54" s="3310"/>
      <c r="AO54" s="3311"/>
      <c r="AQ54" s="989"/>
    </row>
    <row r="55" spans="2:43" ht="6.95" customHeight="1" x14ac:dyDescent="0.15">
      <c r="B55" s="3337"/>
      <c r="C55" s="3321"/>
      <c r="D55" s="3299"/>
      <c r="E55" s="3299"/>
      <c r="F55" s="3299"/>
      <c r="G55" s="3299"/>
      <c r="H55" s="3299"/>
      <c r="I55" s="3299"/>
      <c r="J55" s="3299"/>
      <c r="K55" s="3299"/>
      <c r="L55" s="3299"/>
      <c r="M55" s="3322"/>
      <c r="N55" s="3312" t="s">
        <v>1261</v>
      </c>
      <c r="O55" s="3313"/>
      <c r="P55" s="3313"/>
      <c r="Q55" s="3313"/>
      <c r="R55" s="3313"/>
      <c r="S55" s="3313"/>
      <c r="T55" s="3313"/>
      <c r="U55" s="3313"/>
      <c r="V55" s="3314"/>
      <c r="W55" s="3318" t="s">
        <v>1262</v>
      </c>
      <c r="X55" s="3318"/>
      <c r="Y55" s="3318"/>
      <c r="Z55" s="3318"/>
      <c r="AA55" s="3318"/>
      <c r="AB55" s="3318"/>
      <c r="AC55" s="3318"/>
      <c r="AD55" s="3318"/>
      <c r="AE55" s="3318"/>
      <c r="AF55" s="3318"/>
      <c r="AG55" s="3318"/>
      <c r="AH55" s="3318"/>
      <c r="AI55" s="3318"/>
      <c r="AJ55" s="3318"/>
      <c r="AK55" s="3318"/>
      <c r="AL55" s="3318"/>
      <c r="AM55" s="3318"/>
      <c r="AN55" s="3318"/>
      <c r="AO55" s="3319"/>
      <c r="AQ55" s="989"/>
    </row>
    <row r="56" spans="2:43" ht="6.95" customHeight="1" x14ac:dyDescent="0.15">
      <c r="B56" s="3337"/>
      <c r="C56" s="3341"/>
      <c r="D56" s="3342"/>
      <c r="E56" s="3342"/>
      <c r="F56" s="3342"/>
      <c r="G56" s="3342"/>
      <c r="H56" s="3342"/>
      <c r="I56" s="3342"/>
      <c r="J56" s="3342"/>
      <c r="K56" s="3342"/>
      <c r="L56" s="3342"/>
      <c r="M56" s="3343"/>
      <c r="N56" s="3315"/>
      <c r="O56" s="3316"/>
      <c r="P56" s="3316"/>
      <c r="Q56" s="3316"/>
      <c r="R56" s="3316"/>
      <c r="S56" s="3316"/>
      <c r="T56" s="3316"/>
      <c r="U56" s="3316"/>
      <c r="V56" s="3317"/>
      <c r="W56" s="3316"/>
      <c r="X56" s="3316"/>
      <c r="Y56" s="3316"/>
      <c r="Z56" s="3316"/>
      <c r="AA56" s="3316"/>
      <c r="AB56" s="3316"/>
      <c r="AC56" s="3316"/>
      <c r="AD56" s="3316"/>
      <c r="AE56" s="3316"/>
      <c r="AF56" s="3316"/>
      <c r="AG56" s="3316"/>
      <c r="AH56" s="3316"/>
      <c r="AI56" s="3316"/>
      <c r="AJ56" s="3316"/>
      <c r="AK56" s="3316"/>
      <c r="AL56" s="3316"/>
      <c r="AM56" s="3316"/>
      <c r="AN56" s="3316"/>
      <c r="AO56" s="3320"/>
      <c r="AQ56" s="989"/>
    </row>
    <row r="57" spans="2:43" ht="51.95" customHeight="1" thickBot="1" x14ac:dyDescent="0.2">
      <c r="B57" s="3337"/>
      <c r="C57" s="3321" t="s">
        <v>1263</v>
      </c>
      <c r="D57" s="3299"/>
      <c r="E57" s="3299"/>
      <c r="F57" s="3299"/>
      <c r="G57" s="3299"/>
      <c r="H57" s="3299"/>
      <c r="I57" s="3299"/>
      <c r="J57" s="3299"/>
      <c r="K57" s="3299"/>
      <c r="L57" s="3299"/>
      <c r="M57" s="3322"/>
      <c r="N57" s="3300"/>
      <c r="O57" s="3301"/>
      <c r="P57" s="3301"/>
      <c r="Q57" s="3301"/>
      <c r="R57" s="3301"/>
      <c r="S57" s="3301"/>
      <c r="T57" s="3301"/>
      <c r="U57" s="3301"/>
      <c r="V57" s="3301"/>
      <c r="W57" s="3301"/>
      <c r="X57" s="3301"/>
      <c r="Y57" s="3301"/>
      <c r="Z57" s="3301"/>
      <c r="AA57" s="3301"/>
      <c r="AB57" s="3301"/>
      <c r="AC57" s="3301"/>
      <c r="AD57" s="3301"/>
      <c r="AE57" s="3301"/>
      <c r="AF57" s="3301"/>
      <c r="AG57" s="3301"/>
      <c r="AH57" s="3301"/>
      <c r="AI57" s="3301"/>
      <c r="AJ57" s="3301"/>
      <c r="AK57" s="3301"/>
      <c r="AL57" s="3301"/>
      <c r="AM57" s="3301"/>
      <c r="AN57" s="3301"/>
      <c r="AO57" s="3302"/>
      <c r="AQ57" s="989"/>
    </row>
    <row r="58" spans="2:43" s="999" customFormat="1" ht="12" customHeight="1" thickBot="1" x14ac:dyDescent="0.2">
      <c r="B58" s="3294" t="s">
        <v>1264</v>
      </c>
      <c r="C58" s="3295"/>
      <c r="D58" s="3295"/>
      <c r="E58" s="3295"/>
      <c r="F58" s="3296"/>
      <c r="G58" s="3297" t="s">
        <v>6</v>
      </c>
      <c r="H58" s="3297"/>
      <c r="I58" s="3297"/>
      <c r="J58" s="3297"/>
      <c r="K58" s="3297"/>
      <c r="L58" s="3297"/>
      <c r="M58" s="3297"/>
      <c r="N58" s="3297"/>
      <c r="O58" s="3297"/>
      <c r="P58" s="3297"/>
      <c r="Q58" s="3297"/>
      <c r="R58" s="3297"/>
      <c r="S58" s="3297"/>
      <c r="T58" s="3297"/>
      <c r="U58" s="3297"/>
      <c r="V58" s="3297"/>
      <c r="W58" s="3297"/>
      <c r="X58" s="3297"/>
      <c r="Y58" s="3297"/>
      <c r="Z58" s="3297"/>
      <c r="AA58" s="3297"/>
      <c r="AB58" s="3297"/>
      <c r="AC58" s="3297"/>
      <c r="AD58" s="3297"/>
      <c r="AE58" s="3297"/>
      <c r="AF58" s="3297"/>
      <c r="AG58" s="3297"/>
      <c r="AH58" s="3297"/>
      <c r="AI58" s="3297"/>
      <c r="AJ58" s="3297"/>
      <c r="AK58" s="3297"/>
      <c r="AL58" s="3297"/>
      <c r="AM58" s="3297"/>
      <c r="AN58" s="3297"/>
      <c r="AO58" s="3298"/>
    </row>
    <row r="59" spans="2:43" s="977" customFormat="1" ht="9.9499999999999993" customHeight="1" x14ac:dyDescent="0.15">
      <c r="B59" s="1000" t="s">
        <v>812</v>
      </c>
      <c r="C59" s="1000">
        <v>1</v>
      </c>
      <c r="D59" s="1001" t="s">
        <v>1265</v>
      </c>
      <c r="E59" s="1001"/>
      <c r="F59" s="1001"/>
      <c r="G59" s="1001"/>
      <c r="H59" s="1001"/>
      <c r="I59" s="1001"/>
      <c r="J59" s="1001"/>
      <c r="K59" s="1001"/>
      <c r="L59" s="1001"/>
      <c r="M59" s="1001"/>
      <c r="N59" s="1001"/>
      <c r="O59" s="1001"/>
      <c r="P59" s="1001"/>
      <c r="Q59" s="1001"/>
      <c r="R59" s="1001"/>
      <c r="S59" s="1001"/>
      <c r="T59" s="1001"/>
      <c r="U59" s="1001"/>
      <c r="V59" s="1001"/>
      <c r="W59" s="1001"/>
      <c r="X59" s="1001"/>
      <c r="Y59" s="1001"/>
      <c r="Z59" s="1001"/>
      <c r="AA59" s="1001"/>
      <c r="AB59" s="1001"/>
      <c r="AC59" s="1001"/>
      <c r="AD59" s="1001"/>
      <c r="AE59" s="1001"/>
      <c r="AF59" s="1001"/>
      <c r="AG59" s="1001"/>
      <c r="AH59" s="1001"/>
      <c r="AI59" s="1001"/>
      <c r="AJ59" s="1001"/>
      <c r="AK59" s="1001"/>
      <c r="AL59" s="1001"/>
      <c r="AM59" s="1001"/>
      <c r="AN59" s="1001"/>
      <c r="AO59" s="1001"/>
      <c r="AQ59" s="1002"/>
    </row>
    <row r="60" spans="2:43" s="977" customFormat="1" ht="22.5" customHeight="1" x14ac:dyDescent="0.15">
      <c r="B60" s="1003"/>
      <c r="C60" s="1004" t="s">
        <v>1266</v>
      </c>
      <c r="D60" s="3299" t="s">
        <v>1267</v>
      </c>
      <c r="E60" s="3299"/>
      <c r="F60" s="3299"/>
      <c r="G60" s="3299"/>
      <c r="H60" s="3299"/>
      <c r="I60" s="3299"/>
      <c r="J60" s="3299"/>
      <c r="K60" s="3299"/>
      <c r="L60" s="3299"/>
      <c r="M60" s="3299"/>
      <c r="N60" s="3299"/>
      <c r="O60" s="3299"/>
      <c r="P60" s="3299"/>
      <c r="Q60" s="3299"/>
      <c r="R60" s="3299"/>
      <c r="S60" s="3299"/>
      <c r="T60" s="3299"/>
      <c r="U60" s="3299"/>
      <c r="V60" s="3299"/>
      <c r="W60" s="3299"/>
      <c r="X60" s="3299"/>
      <c r="Y60" s="3299"/>
      <c r="Z60" s="3299"/>
      <c r="AA60" s="3299"/>
      <c r="AB60" s="3299"/>
      <c r="AC60" s="3299"/>
      <c r="AD60" s="3299"/>
      <c r="AE60" s="3299"/>
      <c r="AF60" s="3299"/>
      <c r="AG60" s="3299"/>
      <c r="AH60" s="3299"/>
      <c r="AI60" s="3299"/>
      <c r="AJ60" s="3299"/>
      <c r="AK60" s="3299"/>
      <c r="AL60" s="3299"/>
      <c r="AM60" s="3299"/>
      <c r="AN60" s="3299"/>
      <c r="AO60" s="3299"/>
      <c r="AQ60" s="1002"/>
    </row>
    <row r="61" spans="2:43" s="977" customFormat="1" ht="9.9499999999999993" customHeight="1" x14ac:dyDescent="0.15">
      <c r="B61" s="983"/>
      <c r="C61" s="1004">
        <v>3</v>
      </c>
      <c r="D61" s="984" t="s">
        <v>1268</v>
      </c>
      <c r="F61" s="984"/>
      <c r="G61" s="984"/>
      <c r="H61" s="984"/>
      <c r="I61" s="984"/>
      <c r="J61" s="984"/>
      <c r="K61" s="984"/>
      <c r="L61" s="984"/>
      <c r="M61" s="984"/>
      <c r="N61" s="984"/>
      <c r="O61" s="984"/>
      <c r="P61" s="984"/>
      <c r="Q61" s="984"/>
      <c r="R61" s="984"/>
      <c r="S61" s="984"/>
      <c r="T61" s="984"/>
      <c r="U61" s="984"/>
      <c r="V61" s="984"/>
      <c r="W61" s="984"/>
      <c r="X61" s="984"/>
      <c r="Y61" s="984"/>
      <c r="Z61" s="984"/>
      <c r="AA61" s="984"/>
      <c r="AB61" s="984"/>
      <c r="AC61" s="984"/>
      <c r="AD61" s="984"/>
      <c r="AE61" s="984"/>
      <c r="AF61" s="984"/>
      <c r="AG61" s="984"/>
      <c r="AH61" s="984"/>
      <c r="AI61" s="984"/>
      <c r="AJ61" s="984"/>
      <c r="AK61" s="984"/>
      <c r="AL61" s="984"/>
      <c r="AM61" s="984"/>
      <c r="AN61" s="984"/>
      <c r="AO61" s="984"/>
      <c r="AQ61" s="1002"/>
    </row>
    <row r="62" spans="2:43" s="977" customFormat="1" ht="5.0999999999999996" customHeight="1" x14ac:dyDescent="0.15">
      <c r="B62" s="983"/>
      <c r="C62" s="984"/>
      <c r="D62" s="984"/>
      <c r="E62" s="984"/>
      <c r="F62" s="984"/>
      <c r="G62" s="984"/>
      <c r="H62" s="984"/>
      <c r="I62" s="984"/>
      <c r="J62" s="984"/>
      <c r="K62" s="984"/>
      <c r="L62" s="984"/>
      <c r="M62" s="984"/>
      <c r="N62" s="984"/>
      <c r="O62" s="984"/>
      <c r="P62" s="984"/>
      <c r="Q62" s="984"/>
      <c r="R62" s="984"/>
      <c r="S62" s="984"/>
      <c r="T62" s="984"/>
      <c r="U62" s="984"/>
      <c r="V62" s="984"/>
      <c r="W62" s="984"/>
      <c r="X62" s="984"/>
      <c r="Y62" s="984"/>
      <c r="Z62" s="984"/>
      <c r="AA62" s="984"/>
      <c r="AB62" s="984"/>
      <c r="AC62" s="984"/>
      <c r="AD62" s="984"/>
      <c r="AE62" s="984"/>
      <c r="AF62" s="984"/>
      <c r="AG62" s="984"/>
      <c r="AH62" s="984"/>
      <c r="AI62" s="984"/>
      <c r="AJ62" s="984"/>
      <c r="AK62" s="984"/>
      <c r="AL62" s="984"/>
      <c r="AM62" s="984"/>
      <c r="AN62" s="984"/>
      <c r="AO62" s="984"/>
      <c r="AQ62" s="1002"/>
    </row>
    <row r="63" spans="2:43" s="977" customFormat="1" ht="9.9499999999999993" customHeight="1" x14ac:dyDescent="0.15">
      <c r="B63" s="3292" t="s">
        <v>1269</v>
      </c>
      <c r="C63" s="3292"/>
      <c r="D63" s="1003"/>
      <c r="E63" s="3299" t="s">
        <v>1270</v>
      </c>
      <c r="F63" s="3299"/>
      <c r="G63" s="3299"/>
      <c r="H63" s="3299"/>
      <c r="I63" s="3299"/>
      <c r="J63" s="3299"/>
      <c r="K63" s="3299"/>
      <c r="L63" s="3299"/>
      <c r="M63" s="3299"/>
      <c r="N63" s="3299"/>
      <c r="O63" s="3299"/>
      <c r="P63" s="3299"/>
      <c r="Q63" s="3299"/>
      <c r="R63" s="3299"/>
      <c r="S63" s="3299"/>
      <c r="T63" s="3299"/>
      <c r="U63" s="3299"/>
      <c r="V63" s="3299"/>
      <c r="W63" s="3299"/>
      <c r="X63" s="3299"/>
      <c r="Y63" s="3299"/>
      <c r="Z63" s="3299"/>
      <c r="AA63" s="3299"/>
      <c r="AB63" s="3299"/>
      <c r="AC63" s="3299"/>
      <c r="AD63" s="3299"/>
      <c r="AE63" s="3299"/>
      <c r="AF63" s="1003"/>
      <c r="AG63" s="1003"/>
      <c r="AH63" s="1003"/>
      <c r="AI63" s="1003"/>
      <c r="AJ63" s="1003"/>
      <c r="AK63" s="1003"/>
      <c r="AL63" s="1003"/>
      <c r="AM63" s="1003"/>
      <c r="AN63" s="1003"/>
      <c r="AO63" s="1003"/>
      <c r="AQ63" s="1002"/>
    </row>
    <row r="64" spans="2:43" s="977" customFormat="1" ht="9.9499999999999993" customHeight="1" x14ac:dyDescent="0.15">
      <c r="B64" s="3292" t="s">
        <v>1271</v>
      </c>
      <c r="C64" s="3292"/>
      <c r="D64" s="984"/>
      <c r="E64" s="3299" t="s">
        <v>1272</v>
      </c>
      <c r="F64" s="3299"/>
      <c r="G64" s="3299"/>
      <c r="H64" s="3299"/>
      <c r="I64" s="3299"/>
      <c r="J64" s="3299"/>
      <c r="K64" s="3299"/>
      <c r="L64" s="3299"/>
      <c r="M64" s="3299"/>
      <c r="N64" s="3299"/>
      <c r="O64" s="3299"/>
      <c r="P64" s="3299"/>
      <c r="Q64" s="3299"/>
      <c r="R64" s="3299"/>
      <c r="S64" s="3299"/>
      <c r="T64" s="3299"/>
      <c r="U64" s="3299"/>
      <c r="V64" s="3299"/>
      <c r="W64" s="3299"/>
      <c r="X64" s="3299"/>
      <c r="Y64" s="3299"/>
      <c r="Z64" s="3299"/>
      <c r="AA64" s="3299"/>
      <c r="AB64" s="3299"/>
      <c r="AC64" s="3299"/>
      <c r="AD64" s="3299"/>
      <c r="AE64" s="3299"/>
      <c r="AF64" s="3299"/>
      <c r="AG64" s="3299"/>
      <c r="AH64" s="3299"/>
      <c r="AI64" s="3299"/>
      <c r="AJ64" s="3299"/>
      <c r="AK64" s="3299"/>
      <c r="AL64" s="3299"/>
      <c r="AM64" s="3299"/>
      <c r="AN64" s="3299"/>
      <c r="AO64" s="3299"/>
      <c r="AQ64" s="1002"/>
    </row>
    <row r="65" spans="2:43" s="977" customFormat="1" ht="9.9499999999999993" customHeight="1" x14ac:dyDescent="0.15">
      <c r="B65" s="3292" t="s">
        <v>1273</v>
      </c>
      <c r="C65" s="3292"/>
      <c r="D65" s="984"/>
      <c r="E65" s="984" t="s">
        <v>1274</v>
      </c>
      <c r="F65" s="1003"/>
      <c r="G65" s="984"/>
      <c r="H65" s="984"/>
      <c r="I65" s="984"/>
      <c r="J65" s="984"/>
      <c r="K65" s="984"/>
      <c r="L65" s="984"/>
      <c r="M65" s="984"/>
      <c r="N65" s="984"/>
      <c r="O65" s="984"/>
      <c r="P65" s="984"/>
      <c r="Q65" s="984"/>
      <c r="R65" s="984"/>
      <c r="S65" s="984"/>
      <c r="T65" s="984"/>
      <c r="U65" s="984"/>
      <c r="V65" s="984"/>
      <c r="W65" s="984"/>
      <c r="X65" s="984"/>
      <c r="Y65" s="984"/>
      <c r="Z65" s="984"/>
      <c r="AA65" s="984"/>
      <c r="AB65" s="984"/>
      <c r="AC65" s="984"/>
      <c r="AD65" s="984"/>
      <c r="AE65" s="984"/>
      <c r="AF65" s="984"/>
      <c r="AG65" s="984"/>
      <c r="AH65" s="984"/>
      <c r="AI65" s="984"/>
      <c r="AJ65" s="984"/>
      <c r="AK65" s="984"/>
      <c r="AL65" s="984"/>
      <c r="AM65" s="984"/>
      <c r="AN65" s="984"/>
      <c r="AO65" s="984"/>
      <c r="AQ65" s="1002"/>
    </row>
    <row r="66" spans="2:43" s="977" customFormat="1" ht="9.9499999999999993" customHeight="1" x14ac:dyDescent="0.15">
      <c r="B66" s="3292" t="s">
        <v>1275</v>
      </c>
      <c r="C66" s="3292"/>
      <c r="D66" s="984"/>
      <c r="E66" s="984" t="s">
        <v>1276</v>
      </c>
      <c r="F66" s="984"/>
      <c r="G66" s="984"/>
      <c r="H66" s="984"/>
      <c r="I66" s="984"/>
      <c r="J66" s="984"/>
      <c r="K66" s="984"/>
      <c r="L66" s="984"/>
      <c r="M66" s="984"/>
      <c r="N66" s="984"/>
      <c r="O66" s="984"/>
      <c r="P66" s="984"/>
      <c r="Q66" s="984"/>
      <c r="R66" s="984"/>
      <c r="S66" s="984"/>
      <c r="T66" s="984"/>
      <c r="U66" s="984"/>
      <c r="V66" s="984"/>
      <c r="W66" s="984"/>
      <c r="X66" s="984"/>
      <c r="Y66" s="984"/>
      <c r="Z66" s="984"/>
      <c r="AA66" s="984"/>
      <c r="AB66" s="984"/>
      <c r="AC66" s="984"/>
      <c r="AD66" s="984"/>
      <c r="AE66" s="984"/>
      <c r="AF66" s="984"/>
      <c r="AG66" s="984"/>
      <c r="AH66" s="984"/>
      <c r="AI66" s="984"/>
      <c r="AJ66" s="984"/>
      <c r="AK66" s="984"/>
      <c r="AL66" s="984"/>
      <c r="AM66" s="984"/>
      <c r="AN66" s="984"/>
      <c r="AO66" s="984"/>
      <c r="AQ66" s="1002"/>
    </row>
    <row r="67" spans="2:43" s="977" customFormat="1" ht="9.9499999999999993" customHeight="1" x14ac:dyDescent="0.15">
      <c r="B67" s="3292" t="s">
        <v>1277</v>
      </c>
      <c r="C67" s="3292"/>
      <c r="D67" s="984"/>
      <c r="E67" s="984" t="s">
        <v>1278</v>
      </c>
      <c r="F67" s="984"/>
      <c r="G67" s="984"/>
      <c r="H67" s="984"/>
      <c r="I67" s="984"/>
      <c r="J67" s="984"/>
      <c r="K67" s="984"/>
      <c r="L67" s="984"/>
      <c r="M67" s="984"/>
      <c r="N67" s="984"/>
      <c r="O67" s="984"/>
      <c r="P67" s="984"/>
      <c r="Q67" s="984"/>
      <c r="R67" s="984"/>
      <c r="S67" s="984"/>
      <c r="T67" s="984"/>
      <c r="U67" s="984"/>
      <c r="V67" s="984"/>
      <c r="W67" s="984"/>
      <c r="X67" s="984"/>
      <c r="Y67" s="984"/>
      <c r="Z67" s="984"/>
      <c r="AA67" s="984"/>
      <c r="AB67" s="984"/>
      <c r="AC67" s="984"/>
      <c r="AD67" s="984"/>
      <c r="AE67" s="984"/>
      <c r="AF67" s="984"/>
      <c r="AG67" s="984"/>
      <c r="AH67" s="984"/>
      <c r="AI67" s="984"/>
      <c r="AJ67" s="984"/>
      <c r="AK67" s="984"/>
      <c r="AL67" s="984"/>
      <c r="AM67" s="984"/>
      <c r="AN67" s="984"/>
      <c r="AO67" s="984"/>
      <c r="AQ67" s="1002"/>
    </row>
    <row r="68" spans="2:43" ht="9.9499999999999993" customHeight="1" x14ac:dyDescent="0.15">
      <c r="B68" s="3292" t="s">
        <v>1279</v>
      </c>
      <c r="C68" s="3292"/>
      <c r="D68" s="1005"/>
      <c r="E68" s="1005" t="s">
        <v>1280</v>
      </c>
      <c r="F68" s="1005"/>
      <c r="G68" s="1005"/>
      <c r="H68" s="1005"/>
      <c r="I68" s="1005"/>
      <c r="J68" s="1005"/>
      <c r="K68" s="1005"/>
      <c r="L68" s="1005"/>
      <c r="M68" s="1005"/>
      <c r="N68" s="1005"/>
      <c r="O68" s="1005"/>
      <c r="P68" s="1005"/>
      <c r="Q68" s="1005"/>
      <c r="R68" s="1005"/>
      <c r="S68" s="1005"/>
      <c r="T68" s="1005"/>
      <c r="U68" s="1005"/>
      <c r="V68" s="1005"/>
      <c r="W68" s="1005"/>
      <c r="X68" s="1005"/>
      <c r="Y68" s="1005"/>
      <c r="Z68" s="1005"/>
      <c r="AA68" s="1005"/>
      <c r="AB68" s="1005"/>
      <c r="AC68" s="1005"/>
      <c r="AD68" s="1005"/>
      <c r="AE68" s="1005"/>
      <c r="AF68" s="1005"/>
      <c r="AG68" s="1005"/>
      <c r="AH68" s="1005"/>
      <c r="AI68" s="1005"/>
      <c r="AJ68" s="1005"/>
      <c r="AK68" s="1005"/>
      <c r="AL68" s="1005"/>
      <c r="AM68" s="1005"/>
      <c r="AN68" s="1005"/>
      <c r="AO68" s="1005"/>
    </row>
    <row r="69" spans="2:43" ht="5.0999999999999996" customHeight="1" x14ac:dyDescent="0.15">
      <c r="B69" s="983"/>
      <c r="C69" s="983"/>
      <c r="D69" s="1005"/>
      <c r="E69" s="1005"/>
      <c r="F69" s="1005"/>
      <c r="G69" s="1005"/>
      <c r="H69" s="1005"/>
      <c r="I69" s="1005"/>
      <c r="J69" s="1005"/>
      <c r="K69" s="1005"/>
      <c r="L69" s="1005"/>
      <c r="M69" s="1005"/>
      <c r="N69" s="1005"/>
      <c r="O69" s="1005"/>
      <c r="P69" s="1005"/>
      <c r="Q69" s="1005"/>
      <c r="R69" s="1005"/>
      <c r="S69" s="1005"/>
      <c r="T69" s="1005"/>
      <c r="U69" s="1005"/>
      <c r="V69" s="1005"/>
      <c r="W69" s="1005"/>
      <c r="X69" s="1005"/>
      <c r="Y69" s="1005"/>
      <c r="Z69" s="1005"/>
      <c r="AA69" s="1005"/>
      <c r="AB69" s="1005"/>
      <c r="AC69" s="1005"/>
      <c r="AD69" s="1005"/>
      <c r="AE69" s="1005"/>
      <c r="AF69" s="1005"/>
      <c r="AG69" s="1005"/>
      <c r="AH69" s="1005"/>
      <c r="AI69" s="1005"/>
      <c r="AJ69" s="1005"/>
      <c r="AK69" s="1005"/>
      <c r="AL69" s="1005"/>
      <c r="AM69" s="1005"/>
      <c r="AN69" s="1005"/>
      <c r="AO69" s="1005"/>
    </row>
    <row r="70" spans="2:43" ht="9.9499999999999993" customHeight="1" x14ac:dyDescent="0.15">
      <c r="B70" s="1005" t="s">
        <v>1281</v>
      </c>
      <c r="D70" s="1005"/>
      <c r="E70" s="1005"/>
      <c r="F70" s="1005"/>
      <c r="G70" s="1005"/>
      <c r="H70" s="1005"/>
      <c r="I70" s="1005"/>
      <c r="J70" s="1005"/>
      <c r="K70" s="1005"/>
      <c r="L70" s="1005"/>
      <c r="M70" s="1005"/>
      <c r="N70" s="1005"/>
      <c r="O70" s="1005"/>
      <c r="P70" s="1005"/>
      <c r="Q70" s="1005"/>
      <c r="R70" s="1005"/>
      <c r="S70" s="1005"/>
      <c r="T70" s="1005"/>
      <c r="U70" s="1005"/>
      <c r="V70" s="1005"/>
      <c r="W70" s="1005"/>
      <c r="X70" s="1005"/>
      <c r="Y70" s="1005"/>
      <c r="Z70" s="1005"/>
      <c r="AA70" s="1005"/>
      <c r="AB70" s="1005"/>
      <c r="AC70" s="1005"/>
      <c r="AD70" s="1005"/>
      <c r="AE70" s="1005"/>
      <c r="AF70" s="1005"/>
      <c r="AG70" s="1005"/>
      <c r="AH70" s="1005"/>
      <c r="AI70" s="1005"/>
      <c r="AJ70" s="1005"/>
      <c r="AK70" s="1005"/>
      <c r="AL70" s="1005"/>
      <c r="AM70" s="1005"/>
      <c r="AN70" s="1005"/>
      <c r="AO70" s="1005"/>
    </row>
    <row r="71" spans="2:43" s="977" customFormat="1" ht="101.25" customHeight="1" x14ac:dyDescent="0.15">
      <c r="B71" s="1000"/>
      <c r="C71" s="3293" t="s">
        <v>1282</v>
      </c>
      <c r="D71" s="3293"/>
      <c r="E71" s="3293"/>
      <c r="F71" s="3293"/>
      <c r="G71" s="3293"/>
      <c r="H71" s="3293"/>
      <c r="I71" s="3293"/>
      <c r="J71" s="3293"/>
      <c r="K71" s="3293"/>
      <c r="L71" s="3293"/>
      <c r="M71" s="3293"/>
      <c r="N71" s="3293"/>
      <c r="O71" s="3293"/>
      <c r="P71" s="3293"/>
      <c r="Q71" s="3293"/>
      <c r="R71" s="3293"/>
      <c r="S71" s="3293"/>
      <c r="T71" s="3293"/>
      <c r="U71" s="3293"/>
      <c r="V71" s="3293"/>
      <c r="W71" s="3293"/>
      <c r="X71" s="3293"/>
      <c r="Y71" s="3293"/>
      <c r="Z71" s="3293"/>
      <c r="AA71" s="3293"/>
      <c r="AB71" s="3293"/>
      <c r="AC71" s="3293"/>
      <c r="AD71" s="3293"/>
      <c r="AE71" s="3293"/>
      <c r="AF71" s="3293"/>
      <c r="AG71" s="3293"/>
      <c r="AH71" s="3293"/>
      <c r="AI71" s="3293"/>
      <c r="AJ71" s="3293"/>
      <c r="AK71" s="3293"/>
      <c r="AL71" s="3293"/>
      <c r="AM71" s="3293"/>
      <c r="AN71" s="3293"/>
      <c r="AO71" s="3293"/>
      <c r="AQ71" s="1002"/>
    </row>
  </sheetData>
  <mergeCells count="142">
    <mergeCell ref="B2:AO2"/>
    <mergeCell ref="AG3:AH3"/>
    <mergeCell ref="AJ3:AK3"/>
    <mergeCell ref="AM3:AN3"/>
    <mergeCell ref="C4:H4"/>
    <mergeCell ref="O6:P6"/>
    <mergeCell ref="N10:AO10"/>
    <mergeCell ref="N11:AO11"/>
    <mergeCell ref="C12:M12"/>
    <mergeCell ref="N12:R12"/>
    <mergeCell ref="S12:AB12"/>
    <mergeCell ref="AC12:AG12"/>
    <mergeCell ref="AH12:AO12"/>
    <mergeCell ref="B7:B22"/>
    <mergeCell ref="C7:M7"/>
    <mergeCell ref="N7:AO7"/>
    <mergeCell ref="C8:M8"/>
    <mergeCell ref="N8:AO8"/>
    <mergeCell ref="C9:M11"/>
    <mergeCell ref="N9:Q9"/>
    <mergeCell ref="R9:T9"/>
    <mergeCell ref="V9:X9"/>
    <mergeCell ref="Z9:AO9"/>
    <mergeCell ref="C20:M22"/>
    <mergeCell ref="N20:Q20"/>
    <mergeCell ref="R20:T20"/>
    <mergeCell ref="V20:X20"/>
    <mergeCell ref="Z20:AO20"/>
    <mergeCell ref="N21:AO21"/>
    <mergeCell ref="N22:AO22"/>
    <mergeCell ref="C13:M13"/>
    <mergeCell ref="N13:AO13"/>
    <mergeCell ref="C14:M18"/>
    <mergeCell ref="C19:M19"/>
    <mergeCell ref="N19:R19"/>
    <mergeCell ref="S19:AB19"/>
    <mergeCell ref="AC19:AG19"/>
    <mergeCell ref="AH19:AO19"/>
    <mergeCell ref="AN24:AN25"/>
    <mergeCell ref="AO24:AO25"/>
    <mergeCell ref="N26:U27"/>
    <mergeCell ref="V26:AC27"/>
    <mergeCell ref="AD26:AJ27"/>
    <mergeCell ref="AK26:AO27"/>
    <mergeCell ref="B23:B46"/>
    <mergeCell ref="C23:M27"/>
    <mergeCell ref="N23:AH23"/>
    <mergeCell ref="AI23:AO23"/>
    <mergeCell ref="N24:AH25"/>
    <mergeCell ref="AI24:AI25"/>
    <mergeCell ref="AJ24:AJ25"/>
    <mergeCell ref="AK24:AK25"/>
    <mergeCell ref="AL24:AL25"/>
    <mergeCell ref="AM24:AM25"/>
    <mergeCell ref="C33:M37"/>
    <mergeCell ref="N33:AH33"/>
    <mergeCell ref="AI33:AO33"/>
    <mergeCell ref="N34:AH35"/>
    <mergeCell ref="AI34:AI35"/>
    <mergeCell ref="C28:M32"/>
    <mergeCell ref="N28:AH28"/>
    <mergeCell ref="AI28:AO28"/>
    <mergeCell ref="AO34:AO35"/>
    <mergeCell ref="AO29:AO30"/>
    <mergeCell ref="N31:U32"/>
    <mergeCell ref="V31:AC32"/>
    <mergeCell ref="AD31:AJ32"/>
    <mergeCell ref="AK31:AO32"/>
    <mergeCell ref="AK39:AK40"/>
    <mergeCell ref="AL39:AL40"/>
    <mergeCell ref="AM39:AM40"/>
    <mergeCell ref="AN39:AN40"/>
    <mergeCell ref="AO39:AO40"/>
    <mergeCell ref="N29:AH30"/>
    <mergeCell ref="AI29:AI30"/>
    <mergeCell ref="AJ29:AJ30"/>
    <mergeCell ref="AK29:AK30"/>
    <mergeCell ref="AL29:AL30"/>
    <mergeCell ref="AM29:AM30"/>
    <mergeCell ref="AN29:AN30"/>
    <mergeCell ref="AJ34:AJ35"/>
    <mergeCell ref="AK34:AK35"/>
    <mergeCell ref="AL34:AL35"/>
    <mergeCell ref="AM34:AM35"/>
    <mergeCell ref="AN34:AN35"/>
    <mergeCell ref="N36:U37"/>
    <mergeCell ref="V36:AC37"/>
    <mergeCell ref="AD36:AJ37"/>
    <mergeCell ref="AK36:AO37"/>
    <mergeCell ref="N38:AH38"/>
    <mergeCell ref="AI38:AO38"/>
    <mergeCell ref="N39:AH40"/>
    <mergeCell ref="AI39:AI40"/>
    <mergeCell ref="AJ39:AJ40"/>
    <mergeCell ref="B47:B57"/>
    <mergeCell ref="C47:M48"/>
    <mergeCell ref="N47:AO48"/>
    <mergeCell ref="C49:M49"/>
    <mergeCell ref="N49:AO49"/>
    <mergeCell ref="C50:M50"/>
    <mergeCell ref="N50:AO50"/>
    <mergeCell ref="C51:M56"/>
    <mergeCell ref="AN42:AN43"/>
    <mergeCell ref="AO42:AO43"/>
    <mergeCell ref="N44:AH44"/>
    <mergeCell ref="AI44:AO44"/>
    <mergeCell ref="N45:AH46"/>
    <mergeCell ref="AI45:AI46"/>
    <mergeCell ref="AJ45:AJ46"/>
    <mergeCell ref="AK45:AK46"/>
    <mergeCell ref="AL45:AL46"/>
    <mergeCell ref="AM45:AM46"/>
    <mergeCell ref="N42:AH43"/>
    <mergeCell ref="AI42:AI43"/>
    <mergeCell ref="AJ42:AJ43"/>
    <mergeCell ref="AK42:AK43"/>
    <mergeCell ref="AL42:AL43"/>
    <mergeCell ref="AM42:AM43"/>
    <mergeCell ref="N51:AO51"/>
    <mergeCell ref="N52:AO53"/>
    <mergeCell ref="N54:AO54"/>
    <mergeCell ref="N55:V56"/>
    <mergeCell ref="W55:AO56"/>
    <mergeCell ref="C57:M57"/>
    <mergeCell ref="N57:AO57"/>
    <mergeCell ref="AN45:AN46"/>
    <mergeCell ref="AO45:AO46"/>
    <mergeCell ref="C38:M46"/>
    <mergeCell ref="N41:AH41"/>
    <mergeCell ref="AI41:AO41"/>
    <mergeCell ref="B65:C65"/>
    <mergeCell ref="B66:C66"/>
    <mergeCell ref="B67:C67"/>
    <mergeCell ref="B68:C68"/>
    <mergeCell ref="C71:AO71"/>
    <mergeCell ref="B58:F58"/>
    <mergeCell ref="G58:AO58"/>
    <mergeCell ref="D60:AO60"/>
    <mergeCell ref="B63:C63"/>
    <mergeCell ref="E63:AE63"/>
    <mergeCell ref="B64:C64"/>
    <mergeCell ref="E64:AO64"/>
  </mergeCells>
  <phoneticPr fontId="1"/>
  <dataValidations count="2">
    <dataValidation type="list" allowBlank="1" showInputMessage="1" showErrorMessage="1" sqref="W65562:W65585 JS65562:JS65585 TO65562:TO65585 ADK65562:ADK65585 ANG65562:ANG65585 AXC65562:AXC65585 BGY65562:BGY65585 BQU65562:BQU65585 CAQ65562:CAQ65585 CKM65562:CKM65585 CUI65562:CUI65585 DEE65562:DEE65585 DOA65562:DOA65585 DXW65562:DXW65585 EHS65562:EHS65585 ERO65562:ERO65585 FBK65562:FBK65585 FLG65562:FLG65585 FVC65562:FVC65585 GEY65562:GEY65585 GOU65562:GOU65585 GYQ65562:GYQ65585 HIM65562:HIM65585 HSI65562:HSI65585 ICE65562:ICE65585 IMA65562:IMA65585 IVW65562:IVW65585 JFS65562:JFS65585 JPO65562:JPO65585 JZK65562:JZK65585 KJG65562:KJG65585 KTC65562:KTC65585 LCY65562:LCY65585 LMU65562:LMU65585 LWQ65562:LWQ65585 MGM65562:MGM65585 MQI65562:MQI65585 NAE65562:NAE65585 NKA65562:NKA65585 NTW65562:NTW65585 ODS65562:ODS65585 ONO65562:ONO65585 OXK65562:OXK65585 PHG65562:PHG65585 PRC65562:PRC65585 QAY65562:QAY65585 QKU65562:QKU65585 QUQ65562:QUQ65585 REM65562:REM65585 ROI65562:ROI65585 RYE65562:RYE65585 SIA65562:SIA65585 SRW65562:SRW65585 TBS65562:TBS65585 TLO65562:TLO65585 TVK65562:TVK65585 UFG65562:UFG65585 UPC65562:UPC65585 UYY65562:UYY65585 VIU65562:VIU65585 VSQ65562:VSQ65585 WCM65562:WCM65585 WMI65562:WMI65585 WWE65562:WWE65585 W131098:W131121 JS131098:JS131121 TO131098:TO131121 ADK131098:ADK131121 ANG131098:ANG131121 AXC131098:AXC131121 BGY131098:BGY131121 BQU131098:BQU131121 CAQ131098:CAQ131121 CKM131098:CKM131121 CUI131098:CUI131121 DEE131098:DEE131121 DOA131098:DOA131121 DXW131098:DXW131121 EHS131098:EHS131121 ERO131098:ERO131121 FBK131098:FBK131121 FLG131098:FLG131121 FVC131098:FVC131121 GEY131098:GEY131121 GOU131098:GOU131121 GYQ131098:GYQ131121 HIM131098:HIM131121 HSI131098:HSI131121 ICE131098:ICE131121 IMA131098:IMA131121 IVW131098:IVW131121 JFS131098:JFS131121 JPO131098:JPO131121 JZK131098:JZK131121 KJG131098:KJG131121 KTC131098:KTC131121 LCY131098:LCY131121 LMU131098:LMU131121 LWQ131098:LWQ131121 MGM131098:MGM131121 MQI131098:MQI131121 NAE131098:NAE131121 NKA131098:NKA131121 NTW131098:NTW131121 ODS131098:ODS131121 ONO131098:ONO131121 OXK131098:OXK131121 PHG131098:PHG131121 PRC131098:PRC131121 QAY131098:QAY131121 QKU131098:QKU131121 QUQ131098:QUQ131121 REM131098:REM131121 ROI131098:ROI131121 RYE131098:RYE131121 SIA131098:SIA131121 SRW131098:SRW131121 TBS131098:TBS131121 TLO131098:TLO131121 TVK131098:TVK131121 UFG131098:UFG131121 UPC131098:UPC131121 UYY131098:UYY131121 VIU131098:VIU131121 VSQ131098:VSQ131121 WCM131098:WCM131121 WMI131098:WMI131121 WWE131098:WWE131121 W196634:W196657 JS196634:JS196657 TO196634:TO196657 ADK196634:ADK196657 ANG196634:ANG196657 AXC196634:AXC196657 BGY196634:BGY196657 BQU196634:BQU196657 CAQ196634:CAQ196657 CKM196634:CKM196657 CUI196634:CUI196657 DEE196634:DEE196657 DOA196634:DOA196657 DXW196634:DXW196657 EHS196634:EHS196657 ERO196634:ERO196657 FBK196634:FBK196657 FLG196634:FLG196657 FVC196634:FVC196657 GEY196634:GEY196657 GOU196634:GOU196657 GYQ196634:GYQ196657 HIM196634:HIM196657 HSI196634:HSI196657 ICE196634:ICE196657 IMA196634:IMA196657 IVW196634:IVW196657 JFS196634:JFS196657 JPO196634:JPO196657 JZK196634:JZK196657 KJG196634:KJG196657 KTC196634:KTC196657 LCY196634:LCY196657 LMU196634:LMU196657 LWQ196634:LWQ196657 MGM196634:MGM196657 MQI196634:MQI196657 NAE196634:NAE196657 NKA196634:NKA196657 NTW196634:NTW196657 ODS196634:ODS196657 ONO196634:ONO196657 OXK196634:OXK196657 PHG196634:PHG196657 PRC196634:PRC196657 QAY196634:QAY196657 QKU196634:QKU196657 QUQ196634:QUQ196657 REM196634:REM196657 ROI196634:ROI196657 RYE196634:RYE196657 SIA196634:SIA196657 SRW196634:SRW196657 TBS196634:TBS196657 TLO196634:TLO196657 TVK196634:TVK196657 UFG196634:UFG196657 UPC196634:UPC196657 UYY196634:UYY196657 VIU196634:VIU196657 VSQ196634:VSQ196657 WCM196634:WCM196657 WMI196634:WMI196657 WWE196634:WWE196657 W262170:W262193 JS262170:JS262193 TO262170:TO262193 ADK262170:ADK262193 ANG262170:ANG262193 AXC262170:AXC262193 BGY262170:BGY262193 BQU262170:BQU262193 CAQ262170:CAQ262193 CKM262170:CKM262193 CUI262170:CUI262193 DEE262170:DEE262193 DOA262170:DOA262193 DXW262170:DXW262193 EHS262170:EHS262193 ERO262170:ERO262193 FBK262170:FBK262193 FLG262170:FLG262193 FVC262170:FVC262193 GEY262170:GEY262193 GOU262170:GOU262193 GYQ262170:GYQ262193 HIM262170:HIM262193 HSI262170:HSI262193 ICE262170:ICE262193 IMA262170:IMA262193 IVW262170:IVW262193 JFS262170:JFS262193 JPO262170:JPO262193 JZK262170:JZK262193 KJG262170:KJG262193 KTC262170:KTC262193 LCY262170:LCY262193 LMU262170:LMU262193 LWQ262170:LWQ262193 MGM262170:MGM262193 MQI262170:MQI262193 NAE262170:NAE262193 NKA262170:NKA262193 NTW262170:NTW262193 ODS262170:ODS262193 ONO262170:ONO262193 OXK262170:OXK262193 PHG262170:PHG262193 PRC262170:PRC262193 QAY262170:QAY262193 QKU262170:QKU262193 QUQ262170:QUQ262193 REM262170:REM262193 ROI262170:ROI262193 RYE262170:RYE262193 SIA262170:SIA262193 SRW262170:SRW262193 TBS262170:TBS262193 TLO262170:TLO262193 TVK262170:TVK262193 UFG262170:UFG262193 UPC262170:UPC262193 UYY262170:UYY262193 VIU262170:VIU262193 VSQ262170:VSQ262193 WCM262170:WCM262193 WMI262170:WMI262193 WWE262170:WWE262193 W327706:W327729 JS327706:JS327729 TO327706:TO327729 ADK327706:ADK327729 ANG327706:ANG327729 AXC327706:AXC327729 BGY327706:BGY327729 BQU327706:BQU327729 CAQ327706:CAQ327729 CKM327706:CKM327729 CUI327706:CUI327729 DEE327706:DEE327729 DOA327706:DOA327729 DXW327706:DXW327729 EHS327706:EHS327729 ERO327706:ERO327729 FBK327706:FBK327729 FLG327706:FLG327729 FVC327706:FVC327729 GEY327706:GEY327729 GOU327706:GOU327729 GYQ327706:GYQ327729 HIM327706:HIM327729 HSI327706:HSI327729 ICE327706:ICE327729 IMA327706:IMA327729 IVW327706:IVW327729 JFS327706:JFS327729 JPO327706:JPO327729 JZK327706:JZK327729 KJG327706:KJG327729 KTC327706:KTC327729 LCY327706:LCY327729 LMU327706:LMU327729 LWQ327706:LWQ327729 MGM327706:MGM327729 MQI327706:MQI327729 NAE327706:NAE327729 NKA327706:NKA327729 NTW327706:NTW327729 ODS327706:ODS327729 ONO327706:ONO327729 OXK327706:OXK327729 PHG327706:PHG327729 PRC327706:PRC327729 QAY327706:QAY327729 QKU327706:QKU327729 QUQ327706:QUQ327729 REM327706:REM327729 ROI327706:ROI327729 RYE327706:RYE327729 SIA327706:SIA327729 SRW327706:SRW327729 TBS327706:TBS327729 TLO327706:TLO327729 TVK327706:TVK327729 UFG327706:UFG327729 UPC327706:UPC327729 UYY327706:UYY327729 VIU327706:VIU327729 VSQ327706:VSQ327729 WCM327706:WCM327729 WMI327706:WMI327729 WWE327706:WWE327729 W393242:W393265 JS393242:JS393265 TO393242:TO393265 ADK393242:ADK393265 ANG393242:ANG393265 AXC393242:AXC393265 BGY393242:BGY393265 BQU393242:BQU393265 CAQ393242:CAQ393265 CKM393242:CKM393265 CUI393242:CUI393265 DEE393242:DEE393265 DOA393242:DOA393265 DXW393242:DXW393265 EHS393242:EHS393265 ERO393242:ERO393265 FBK393242:FBK393265 FLG393242:FLG393265 FVC393242:FVC393265 GEY393242:GEY393265 GOU393242:GOU393265 GYQ393242:GYQ393265 HIM393242:HIM393265 HSI393242:HSI393265 ICE393242:ICE393265 IMA393242:IMA393265 IVW393242:IVW393265 JFS393242:JFS393265 JPO393242:JPO393265 JZK393242:JZK393265 KJG393242:KJG393265 KTC393242:KTC393265 LCY393242:LCY393265 LMU393242:LMU393265 LWQ393242:LWQ393265 MGM393242:MGM393265 MQI393242:MQI393265 NAE393242:NAE393265 NKA393242:NKA393265 NTW393242:NTW393265 ODS393242:ODS393265 ONO393242:ONO393265 OXK393242:OXK393265 PHG393242:PHG393265 PRC393242:PRC393265 QAY393242:QAY393265 QKU393242:QKU393265 QUQ393242:QUQ393265 REM393242:REM393265 ROI393242:ROI393265 RYE393242:RYE393265 SIA393242:SIA393265 SRW393242:SRW393265 TBS393242:TBS393265 TLO393242:TLO393265 TVK393242:TVK393265 UFG393242:UFG393265 UPC393242:UPC393265 UYY393242:UYY393265 VIU393242:VIU393265 VSQ393242:VSQ393265 WCM393242:WCM393265 WMI393242:WMI393265 WWE393242:WWE393265 W458778:W458801 JS458778:JS458801 TO458778:TO458801 ADK458778:ADK458801 ANG458778:ANG458801 AXC458778:AXC458801 BGY458778:BGY458801 BQU458778:BQU458801 CAQ458778:CAQ458801 CKM458778:CKM458801 CUI458778:CUI458801 DEE458778:DEE458801 DOA458778:DOA458801 DXW458778:DXW458801 EHS458778:EHS458801 ERO458778:ERO458801 FBK458778:FBK458801 FLG458778:FLG458801 FVC458778:FVC458801 GEY458778:GEY458801 GOU458778:GOU458801 GYQ458778:GYQ458801 HIM458778:HIM458801 HSI458778:HSI458801 ICE458778:ICE458801 IMA458778:IMA458801 IVW458778:IVW458801 JFS458778:JFS458801 JPO458778:JPO458801 JZK458778:JZK458801 KJG458778:KJG458801 KTC458778:KTC458801 LCY458778:LCY458801 LMU458778:LMU458801 LWQ458778:LWQ458801 MGM458778:MGM458801 MQI458778:MQI458801 NAE458778:NAE458801 NKA458778:NKA458801 NTW458778:NTW458801 ODS458778:ODS458801 ONO458778:ONO458801 OXK458778:OXK458801 PHG458778:PHG458801 PRC458778:PRC458801 QAY458778:QAY458801 QKU458778:QKU458801 QUQ458778:QUQ458801 REM458778:REM458801 ROI458778:ROI458801 RYE458778:RYE458801 SIA458778:SIA458801 SRW458778:SRW458801 TBS458778:TBS458801 TLO458778:TLO458801 TVK458778:TVK458801 UFG458778:UFG458801 UPC458778:UPC458801 UYY458778:UYY458801 VIU458778:VIU458801 VSQ458778:VSQ458801 WCM458778:WCM458801 WMI458778:WMI458801 WWE458778:WWE458801 W524314:W524337 JS524314:JS524337 TO524314:TO524337 ADK524314:ADK524337 ANG524314:ANG524337 AXC524314:AXC524337 BGY524314:BGY524337 BQU524314:BQU524337 CAQ524314:CAQ524337 CKM524314:CKM524337 CUI524314:CUI524337 DEE524314:DEE524337 DOA524314:DOA524337 DXW524314:DXW524337 EHS524314:EHS524337 ERO524314:ERO524337 FBK524314:FBK524337 FLG524314:FLG524337 FVC524314:FVC524337 GEY524314:GEY524337 GOU524314:GOU524337 GYQ524314:GYQ524337 HIM524314:HIM524337 HSI524314:HSI524337 ICE524314:ICE524337 IMA524314:IMA524337 IVW524314:IVW524337 JFS524314:JFS524337 JPO524314:JPO524337 JZK524314:JZK524337 KJG524314:KJG524337 KTC524314:KTC524337 LCY524314:LCY524337 LMU524314:LMU524337 LWQ524314:LWQ524337 MGM524314:MGM524337 MQI524314:MQI524337 NAE524314:NAE524337 NKA524314:NKA524337 NTW524314:NTW524337 ODS524314:ODS524337 ONO524314:ONO524337 OXK524314:OXK524337 PHG524314:PHG524337 PRC524314:PRC524337 QAY524314:QAY524337 QKU524314:QKU524337 QUQ524314:QUQ524337 REM524314:REM524337 ROI524314:ROI524337 RYE524314:RYE524337 SIA524314:SIA524337 SRW524314:SRW524337 TBS524314:TBS524337 TLO524314:TLO524337 TVK524314:TVK524337 UFG524314:UFG524337 UPC524314:UPC524337 UYY524314:UYY524337 VIU524314:VIU524337 VSQ524314:VSQ524337 WCM524314:WCM524337 WMI524314:WMI524337 WWE524314:WWE524337 W589850:W589873 JS589850:JS589873 TO589850:TO589873 ADK589850:ADK589873 ANG589850:ANG589873 AXC589850:AXC589873 BGY589850:BGY589873 BQU589850:BQU589873 CAQ589850:CAQ589873 CKM589850:CKM589873 CUI589850:CUI589873 DEE589850:DEE589873 DOA589850:DOA589873 DXW589850:DXW589873 EHS589850:EHS589873 ERO589850:ERO589873 FBK589850:FBK589873 FLG589850:FLG589873 FVC589850:FVC589873 GEY589850:GEY589873 GOU589850:GOU589873 GYQ589850:GYQ589873 HIM589850:HIM589873 HSI589850:HSI589873 ICE589850:ICE589873 IMA589850:IMA589873 IVW589850:IVW589873 JFS589850:JFS589873 JPO589850:JPO589873 JZK589850:JZK589873 KJG589850:KJG589873 KTC589850:KTC589873 LCY589850:LCY589873 LMU589850:LMU589873 LWQ589850:LWQ589873 MGM589850:MGM589873 MQI589850:MQI589873 NAE589850:NAE589873 NKA589850:NKA589873 NTW589850:NTW589873 ODS589850:ODS589873 ONO589850:ONO589873 OXK589850:OXK589873 PHG589850:PHG589873 PRC589850:PRC589873 QAY589850:QAY589873 QKU589850:QKU589873 QUQ589850:QUQ589873 REM589850:REM589873 ROI589850:ROI589873 RYE589850:RYE589873 SIA589850:SIA589873 SRW589850:SRW589873 TBS589850:TBS589873 TLO589850:TLO589873 TVK589850:TVK589873 UFG589850:UFG589873 UPC589850:UPC589873 UYY589850:UYY589873 VIU589850:VIU589873 VSQ589850:VSQ589873 WCM589850:WCM589873 WMI589850:WMI589873 WWE589850:WWE589873 W655386:W655409 JS655386:JS655409 TO655386:TO655409 ADK655386:ADK655409 ANG655386:ANG655409 AXC655386:AXC655409 BGY655386:BGY655409 BQU655386:BQU655409 CAQ655386:CAQ655409 CKM655386:CKM655409 CUI655386:CUI655409 DEE655386:DEE655409 DOA655386:DOA655409 DXW655386:DXW655409 EHS655386:EHS655409 ERO655386:ERO655409 FBK655386:FBK655409 FLG655386:FLG655409 FVC655386:FVC655409 GEY655386:GEY655409 GOU655386:GOU655409 GYQ655386:GYQ655409 HIM655386:HIM655409 HSI655386:HSI655409 ICE655386:ICE655409 IMA655386:IMA655409 IVW655386:IVW655409 JFS655386:JFS655409 JPO655386:JPO655409 JZK655386:JZK655409 KJG655386:KJG655409 KTC655386:KTC655409 LCY655386:LCY655409 LMU655386:LMU655409 LWQ655386:LWQ655409 MGM655386:MGM655409 MQI655386:MQI655409 NAE655386:NAE655409 NKA655386:NKA655409 NTW655386:NTW655409 ODS655386:ODS655409 ONO655386:ONO655409 OXK655386:OXK655409 PHG655386:PHG655409 PRC655386:PRC655409 QAY655386:QAY655409 QKU655386:QKU655409 QUQ655386:QUQ655409 REM655386:REM655409 ROI655386:ROI655409 RYE655386:RYE655409 SIA655386:SIA655409 SRW655386:SRW655409 TBS655386:TBS655409 TLO655386:TLO655409 TVK655386:TVK655409 UFG655386:UFG655409 UPC655386:UPC655409 UYY655386:UYY655409 VIU655386:VIU655409 VSQ655386:VSQ655409 WCM655386:WCM655409 WMI655386:WMI655409 WWE655386:WWE655409 W720922:W720945 JS720922:JS720945 TO720922:TO720945 ADK720922:ADK720945 ANG720922:ANG720945 AXC720922:AXC720945 BGY720922:BGY720945 BQU720922:BQU720945 CAQ720922:CAQ720945 CKM720922:CKM720945 CUI720922:CUI720945 DEE720922:DEE720945 DOA720922:DOA720945 DXW720922:DXW720945 EHS720922:EHS720945 ERO720922:ERO720945 FBK720922:FBK720945 FLG720922:FLG720945 FVC720922:FVC720945 GEY720922:GEY720945 GOU720922:GOU720945 GYQ720922:GYQ720945 HIM720922:HIM720945 HSI720922:HSI720945 ICE720922:ICE720945 IMA720922:IMA720945 IVW720922:IVW720945 JFS720922:JFS720945 JPO720922:JPO720945 JZK720922:JZK720945 KJG720922:KJG720945 KTC720922:KTC720945 LCY720922:LCY720945 LMU720922:LMU720945 LWQ720922:LWQ720945 MGM720922:MGM720945 MQI720922:MQI720945 NAE720922:NAE720945 NKA720922:NKA720945 NTW720922:NTW720945 ODS720922:ODS720945 ONO720922:ONO720945 OXK720922:OXK720945 PHG720922:PHG720945 PRC720922:PRC720945 QAY720922:QAY720945 QKU720922:QKU720945 QUQ720922:QUQ720945 REM720922:REM720945 ROI720922:ROI720945 RYE720922:RYE720945 SIA720922:SIA720945 SRW720922:SRW720945 TBS720922:TBS720945 TLO720922:TLO720945 TVK720922:TVK720945 UFG720922:UFG720945 UPC720922:UPC720945 UYY720922:UYY720945 VIU720922:VIU720945 VSQ720922:VSQ720945 WCM720922:WCM720945 WMI720922:WMI720945 WWE720922:WWE720945 W786458:W786481 JS786458:JS786481 TO786458:TO786481 ADK786458:ADK786481 ANG786458:ANG786481 AXC786458:AXC786481 BGY786458:BGY786481 BQU786458:BQU786481 CAQ786458:CAQ786481 CKM786458:CKM786481 CUI786458:CUI786481 DEE786458:DEE786481 DOA786458:DOA786481 DXW786458:DXW786481 EHS786458:EHS786481 ERO786458:ERO786481 FBK786458:FBK786481 FLG786458:FLG786481 FVC786458:FVC786481 GEY786458:GEY786481 GOU786458:GOU786481 GYQ786458:GYQ786481 HIM786458:HIM786481 HSI786458:HSI786481 ICE786458:ICE786481 IMA786458:IMA786481 IVW786458:IVW786481 JFS786458:JFS786481 JPO786458:JPO786481 JZK786458:JZK786481 KJG786458:KJG786481 KTC786458:KTC786481 LCY786458:LCY786481 LMU786458:LMU786481 LWQ786458:LWQ786481 MGM786458:MGM786481 MQI786458:MQI786481 NAE786458:NAE786481 NKA786458:NKA786481 NTW786458:NTW786481 ODS786458:ODS786481 ONO786458:ONO786481 OXK786458:OXK786481 PHG786458:PHG786481 PRC786458:PRC786481 QAY786458:QAY786481 QKU786458:QKU786481 QUQ786458:QUQ786481 REM786458:REM786481 ROI786458:ROI786481 RYE786458:RYE786481 SIA786458:SIA786481 SRW786458:SRW786481 TBS786458:TBS786481 TLO786458:TLO786481 TVK786458:TVK786481 UFG786458:UFG786481 UPC786458:UPC786481 UYY786458:UYY786481 VIU786458:VIU786481 VSQ786458:VSQ786481 WCM786458:WCM786481 WMI786458:WMI786481 WWE786458:WWE786481 W851994:W852017 JS851994:JS852017 TO851994:TO852017 ADK851994:ADK852017 ANG851994:ANG852017 AXC851994:AXC852017 BGY851994:BGY852017 BQU851994:BQU852017 CAQ851994:CAQ852017 CKM851994:CKM852017 CUI851994:CUI852017 DEE851994:DEE852017 DOA851994:DOA852017 DXW851994:DXW852017 EHS851994:EHS852017 ERO851994:ERO852017 FBK851994:FBK852017 FLG851994:FLG852017 FVC851994:FVC852017 GEY851994:GEY852017 GOU851994:GOU852017 GYQ851994:GYQ852017 HIM851994:HIM852017 HSI851994:HSI852017 ICE851994:ICE852017 IMA851994:IMA852017 IVW851994:IVW852017 JFS851994:JFS852017 JPO851994:JPO852017 JZK851994:JZK852017 KJG851994:KJG852017 KTC851994:KTC852017 LCY851994:LCY852017 LMU851994:LMU852017 LWQ851994:LWQ852017 MGM851994:MGM852017 MQI851994:MQI852017 NAE851994:NAE852017 NKA851994:NKA852017 NTW851994:NTW852017 ODS851994:ODS852017 ONO851994:ONO852017 OXK851994:OXK852017 PHG851994:PHG852017 PRC851994:PRC852017 QAY851994:QAY852017 QKU851994:QKU852017 QUQ851994:QUQ852017 REM851994:REM852017 ROI851994:ROI852017 RYE851994:RYE852017 SIA851994:SIA852017 SRW851994:SRW852017 TBS851994:TBS852017 TLO851994:TLO852017 TVK851994:TVK852017 UFG851994:UFG852017 UPC851994:UPC852017 UYY851994:UYY852017 VIU851994:VIU852017 VSQ851994:VSQ852017 WCM851994:WCM852017 WMI851994:WMI852017 WWE851994:WWE852017 W917530:W917553 JS917530:JS917553 TO917530:TO917553 ADK917530:ADK917553 ANG917530:ANG917553 AXC917530:AXC917553 BGY917530:BGY917553 BQU917530:BQU917553 CAQ917530:CAQ917553 CKM917530:CKM917553 CUI917530:CUI917553 DEE917530:DEE917553 DOA917530:DOA917553 DXW917530:DXW917553 EHS917530:EHS917553 ERO917530:ERO917553 FBK917530:FBK917553 FLG917530:FLG917553 FVC917530:FVC917553 GEY917530:GEY917553 GOU917530:GOU917553 GYQ917530:GYQ917553 HIM917530:HIM917553 HSI917530:HSI917553 ICE917530:ICE917553 IMA917530:IMA917553 IVW917530:IVW917553 JFS917530:JFS917553 JPO917530:JPO917553 JZK917530:JZK917553 KJG917530:KJG917553 KTC917530:KTC917553 LCY917530:LCY917553 LMU917530:LMU917553 LWQ917530:LWQ917553 MGM917530:MGM917553 MQI917530:MQI917553 NAE917530:NAE917553 NKA917530:NKA917553 NTW917530:NTW917553 ODS917530:ODS917553 ONO917530:ONO917553 OXK917530:OXK917553 PHG917530:PHG917553 PRC917530:PRC917553 QAY917530:QAY917553 QKU917530:QKU917553 QUQ917530:QUQ917553 REM917530:REM917553 ROI917530:ROI917553 RYE917530:RYE917553 SIA917530:SIA917553 SRW917530:SRW917553 TBS917530:TBS917553 TLO917530:TLO917553 TVK917530:TVK917553 UFG917530:UFG917553 UPC917530:UPC917553 UYY917530:UYY917553 VIU917530:VIU917553 VSQ917530:VSQ917553 WCM917530:WCM917553 WMI917530:WMI917553 WWE917530:WWE917553 W983066:W983089 JS983066:JS983089 TO983066:TO983089 ADK983066:ADK983089 ANG983066:ANG983089 AXC983066:AXC983089 BGY983066:BGY983089 BQU983066:BQU983089 CAQ983066:CAQ983089 CKM983066:CKM983089 CUI983066:CUI983089 DEE983066:DEE983089 DOA983066:DOA983089 DXW983066:DXW983089 EHS983066:EHS983089 ERO983066:ERO983089 FBK983066:FBK983089 FLG983066:FLG983089 FVC983066:FVC983089 GEY983066:GEY983089 GOU983066:GOU983089 GYQ983066:GYQ983089 HIM983066:HIM983089 HSI983066:HSI983089 ICE983066:ICE983089 IMA983066:IMA983089 IVW983066:IVW983089 JFS983066:JFS983089 JPO983066:JPO983089 JZK983066:JZK983089 KJG983066:KJG983089 KTC983066:KTC983089 LCY983066:LCY983089 LMU983066:LMU983089 LWQ983066:LWQ983089 MGM983066:MGM983089 MQI983066:MQI983089 NAE983066:NAE983089 NKA983066:NKA983089 NTW983066:NTW983089 ODS983066:ODS983089 ONO983066:ONO983089 OXK983066:OXK983089 PHG983066:PHG983089 PRC983066:PRC983089 QAY983066:QAY983089 QKU983066:QKU983089 QUQ983066:QUQ983089 REM983066:REM983089 ROI983066:ROI983089 RYE983066:RYE983089 SIA983066:SIA983089 SRW983066:SRW983089 TBS983066:TBS983089 TLO983066:TLO983089 TVK983066:TVK983089 UFG983066:UFG983089 UPC983066:UPC983089 UYY983066:UYY983089 VIU983066:VIU983089 VSQ983066:VSQ983089 WCM983066:WCM983089 WMI983066:WMI983089 WWE983066:WWE983089 Z65562:AA65585 JV65562:JV65585 TR65562:TR65585 ADN65562:ADN65585 ANJ65562:ANJ65585 AXF65562:AXF65585 BHB65562:BHB65585 BQX65562:BQX65585 CAT65562:CAT65585 CKP65562:CKP65585 CUL65562:CUL65585 DEH65562:DEH65585 DOD65562:DOD65585 DXZ65562:DXZ65585 EHV65562:EHV65585 ERR65562:ERR65585 FBN65562:FBN65585 FLJ65562:FLJ65585 FVF65562:FVF65585 GFB65562:GFB65585 GOX65562:GOX65585 GYT65562:GYT65585 HIP65562:HIP65585 HSL65562:HSL65585 ICH65562:ICH65585 IMD65562:IMD65585 IVZ65562:IVZ65585 JFV65562:JFV65585 JPR65562:JPR65585 JZN65562:JZN65585 KJJ65562:KJJ65585 KTF65562:KTF65585 LDB65562:LDB65585 LMX65562:LMX65585 LWT65562:LWT65585 MGP65562:MGP65585 MQL65562:MQL65585 NAH65562:NAH65585 NKD65562:NKD65585 NTZ65562:NTZ65585 ODV65562:ODV65585 ONR65562:ONR65585 OXN65562:OXN65585 PHJ65562:PHJ65585 PRF65562:PRF65585 QBB65562:QBB65585 QKX65562:QKX65585 QUT65562:QUT65585 REP65562:REP65585 ROL65562:ROL65585 RYH65562:RYH65585 SID65562:SID65585 SRZ65562:SRZ65585 TBV65562:TBV65585 TLR65562:TLR65585 TVN65562:TVN65585 UFJ65562:UFJ65585 UPF65562:UPF65585 UZB65562:UZB65585 VIX65562:VIX65585 VST65562:VST65585 WCP65562:WCP65585 WML65562:WML65585 WWH65562:WWH65585 Z131098:AA131121 JV131098:JV131121 TR131098:TR131121 ADN131098:ADN131121 ANJ131098:ANJ131121 AXF131098:AXF131121 BHB131098:BHB131121 BQX131098:BQX131121 CAT131098:CAT131121 CKP131098:CKP131121 CUL131098:CUL131121 DEH131098:DEH131121 DOD131098:DOD131121 DXZ131098:DXZ131121 EHV131098:EHV131121 ERR131098:ERR131121 FBN131098:FBN131121 FLJ131098:FLJ131121 FVF131098:FVF131121 GFB131098:GFB131121 GOX131098:GOX131121 GYT131098:GYT131121 HIP131098:HIP131121 HSL131098:HSL131121 ICH131098:ICH131121 IMD131098:IMD131121 IVZ131098:IVZ131121 JFV131098:JFV131121 JPR131098:JPR131121 JZN131098:JZN131121 KJJ131098:KJJ131121 KTF131098:KTF131121 LDB131098:LDB131121 LMX131098:LMX131121 LWT131098:LWT131121 MGP131098:MGP131121 MQL131098:MQL131121 NAH131098:NAH131121 NKD131098:NKD131121 NTZ131098:NTZ131121 ODV131098:ODV131121 ONR131098:ONR131121 OXN131098:OXN131121 PHJ131098:PHJ131121 PRF131098:PRF131121 QBB131098:QBB131121 QKX131098:QKX131121 QUT131098:QUT131121 REP131098:REP131121 ROL131098:ROL131121 RYH131098:RYH131121 SID131098:SID131121 SRZ131098:SRZ131121 TBV131098:TBV131121 TLR131098:TLR131121 TVN131098:TVN131121 UFJ131098:UFJ131121 UPF131098:UPF131121 UZB131098:UZB131121 VIX131098:VIX131121 VST131098:VST131121 WCP131098:WCP131121 WML131098:WML131121 WWH131098:WWH131121 Z196634:AA196657 JV196634:JV196657 TR196634:TR196657 ADN196634:ADN196657 ANJ196634:ANJ196657 AXF196634:AXF196657 BHB196634:BHB196657 BQX196634:BQX196657 CAT196634:CAT196657 CKP196634:CKP196657 CUL196634:CUL196657 DEH196634:DEH196657 DOD196634:DOD196657 DXZ196634:DXZ196657 EHV196634:EHV196657 ERR196634:ERR196657 FBN196634:FBN196657 FLJ196634:FLJ196657 FVF196634:FVF196657 GFB196634:GFB196657 GOX196634:GOX196657 GYT196634:GYT196657 HIP196634:HIP196657 HSL196634:HSL196657 ICH196634:ICH196657 IMD196634:IMD196657 IVZ196634:IVZ196657 JFV196634:JFV196657 JPR196634:JPR196657 JZN196634:JZN196657 KJJ196634:KJJ196657 KTF196634:KTF196657 LDB196634:LDB196657 LMX196634:LMX196657 LWT196634:LWT196657 MGP196634:MGP196657 MQL196634:MQL196657 NAH196634:NAH196657 NKD196634:NKD196657 NTZ196634:NTZ196657 ODV196634:ODV196657 ONR196634:ONR196657 OXN196634:OXN196657 PHJ196634:PHJ196657 PRF196634:PRF196657 QBB196634:QBB196657 QKX196634:QKX196657 QUT196634:QUT196657 REP196634:REP196657 ROL196634:ROL196657 RYH196634:RYH196657 SID196634:SID196657 SRZ196634:SRZ196657 TBV196634:TBV196657 TLR196634:TLR196657 TVN196634:TVN196657 UFJ196634:UFJ196657 UPF196634:UPF196657 UZB196634:UZB196657 VIX196634:VIX196657 VST196634:VST196657 WCP196634:WCP196657 WML196634:WML196657 WWH196634:WWH196657 Z262170:AA262193 JV262170:JV262193 TR262170:TR262193 ADN262170:ADN262193 ANJ262170:ANJ262193 AXF262170:AXF262193 BHB262170:BHB262193 BQX262170:BQX262193 CAT262170:CAT262193 CKP262170:CKP262193 CUL262170:CUL262193 DEH262170:DEH262193 DOD262170:DOD262193 DXZ262170:DXZ262193 EHV262170:EHV262193 ERR262170:ERR262193 FBN262170:FBN262193 FLJ262170:FLJ262193 FVF262170:FVF262193 GFB262170:GFB262193 GOX262170:GOX262193 GYT262170:GYT262193 HIP262170:HIP262193 HSL262170:HSL262193 ICH262170:ICH262193 IMD262170:IMD262193 IVZ262170:IVZ262193 JFV262170:JFV262193 JPR262170:JPR262193 JZN262170:JZN262193 KJJ262170:KJJ262193 KTF262170:KTF262193 LDB262170:LDB262193 LMX262170:LMX262193 LWT262170:LWT262193 MGP262170:MGP262193 MQL262170:MQL262193 NAH262170:NAH262193 NKD262170:NKD262193 NTZ262170:NTZ262193 ODV262170:ODV262193 ONR262170:ONR262193 OXN262170:OXN262193 PHJ262170:PHJ262193 PRF262170:PRF262193 QBB262170:QBB262193 QKX262170:QKX262193 QUT262170:QUT262193 REP262170:REP262193 ROL262170:ROL262193 RYH262170:RYH262193 SID262170:SID262193 SRZ262170:SRZ262193 TBV262170:TBV262193 TLR262170:TLR262193 TVN262170:TVN262193 UFJ262170:UFJ262193 UPF262170:UPF262193 UZB262170:UZB262193 VIX262170:VIX262193 VST262170:VST262193 WCP262170:WCP262193 WML262170:WML262193 WWH262170:WWH262193 Z327706:AA327729 JV327706:JV327729 TR327706:TR327729 ADN327706:ADN327729 ANJ327706:ANJ327729 AXF327706:AXF327729 BHB327706:BHB327729 BQX327706:BQX327729 CAT327706:CAT327729 CKP327706:CKP327729 CUL327706:CUL327729 DEH327706:DEH327729 DOD327706:DOD327729 DXZ327706:DXZ327729 EHV327706:EHV327729 ERR327706:ERR327729 FBN327706:FBN327729 FLJ327706:FLJ327729 FVF327706:FVF327729 GFB327706:GFB327729 GOX327706:GOX327729 GYT327706:GYT327729 HIP327706:HIP327729 HSL327706:HSL327729 ICH327706:ICH327729 IMD327706:IMD327729 IVZ327706:IVZ327729 JFV327706:JFV327729 JPR327706:JPR327729 JZN327706:JZN327729 KJJ327706:KJJ327729 KTF327706:KTF327729 LDB327706:LDB327729 LMX327706:LMX327729 LWT327706:LWT327729 MGP327706:MGP327729 MQL327706:MQL327729 NAH327706:NAH327729 NKD327706:NKD327729 NTZ327706:NTZ327729 ODV327706:ODV327729 ONR327706:ONR327729 OXN327706:OXN327729 PHJ327706:PHJ327729 PRF327706:PRF327729 QBB327706:QBB327729 QKX327706:QKX327729 QUT327706:QUT327729 REP327706:REP327729 ROL327706:ROL327729 RYH327706:RYH327729 SID327706:SID327729 SRZ327706:SRZ327729 TBV327706:TBV327729 TLR327706:TLR327729 TVN327706:TVN327729 UFJ327706:UFJ327729 UPF327706:UPF327729 UZB327706:UZB327729 VIX327706:VIX327729 VST327706:VST327729 WCP327706:WCP327729 WML327706:WML327729 WWH327706:WWH327729 Z393242:AA393265 JV393242:JV393265 TR393242:TR393265 ADN393242:ADN393265 ANJ393242:ANJ393265 AXF393242:AXF393265 BHB393242:BHB393265 BQX393242:BQX393265 CAT393242:CAT393265 CKP393242:CKP393265 CUL393242:CUL393265 DEH393242:DEH393265 DOD393242:DOD393265 DXZ393242:DXZ393265 EHV393242:EHV393265 ERR393242:ERR393265 FBN393242:FBN393265 FLJ393242:FLJ393265 FVF393242:FVF393265 GFB393242:GFB393265 GOX393242:GOX393265 GYT393242:GYT393265 HIP393242:HIP393265 HSL393242:HSL393265 ICH393242:ICH393265 IMD393242:IMD393265 IVZ393242:IVZ393265 JFV393242:JFV393265 JPR393242:JPR393265 JZN393242:JZN393265 KJJ393242:KJJ393265 KTF393242:KTF393265 LDB393242:LDB393265 LMX393242:LMX393265 LWT393242:LWT393265 MGP393242:MGP393265 MQL393242:MQL393265 NAH393242:NAH393265 NKD393242:NKD393265 NTZ393242:NTZ393265 ODV393242:ODV393265 ONR393242:ONR393265 OXN393242:OXN393265 PHJ393242:PHJ393265 PRF393242:PRF393265 QBB393242:QBB393265 QKX393242:QKX393265 QUT393242:QUT393265 REP393242:REP393265 ROL393242:ROL393265 RYH393242:RYH393265 SID393242:SID393265 SRZ393242:SRZ393265 TBV393242:TBV393265 TLR393242:TLR393265 TVN393242:TVN393265 UFJ393242:UFJ393265 UPF393242:UPF393265 UZB393242:UZB393265 VIX393242:VIX393265 VST393242:VST393265 WCP393242:WCP393265 WML393242:WML393265 WWH393242:WWH393265 Z458778:AA458801 JV458778:JV458801 TR458778:TR458801 ADN458778:ADN458801 ANJ458778:ANJ458801 AXF458778:AXF458801 BHB458778:BHB458801 BQX458778:BQX458801 CAT458778:CAT458801 CKP458778:CKP458801 CUL458778:CUL458801 DEH458778:DEH458801 DOD458778:DOD458801 DXZ458778:DXZ458801 EHV458778:EHV458801 ERR458778:ERR458801 FBN458778:FBN458801 FLJ458778:FLJ458801 FVF458778:FVF458801 GFB458778:GFB458801 GOX458778:GOX458801 GYT458778:GYT458801 HIP458778:HIP458801 HSL458778:HSL458801 ICH458778:ICH458801 IMD458778:IMD458801 IVZ458778:IVZ458801 JFV458778:JFV458801 JPR458778:JPR458801 JZN458778:JZN458801 KJJ458778:KJJ458801 KTF458778:KTF458801 LDB458778:LDB458801 LMX458778:LMX458801 LWT458778:LWT458801 MGP458778:MGP458801 MQL458778:MQL458801 NAH458778:NAH458801 NKD458778:NKD458801 NTZ458778:NTZ458801 ODV458778:ODV458801 ONR458778:ONR458801 OXN458778:OXN458801 PHJ458778:PHJ458801 PRF458778:PRF458801 QBB458778:QBB458801 QKX458778:QKX458801 QUT458778:QUT458801 REP458778:REP458801 ROL458778:ROL458801 RYH458778:RYH458801 SID458778:SID458801 SRZ458778:SRZ458801 TBV458778:TBV458801 TLR458778:TLR458801 TVN458778:TVN458801 UFJ458778:UFJ458801 UPF458778:UPF458801 UZB458778:UZB458801 VIX458778:VIX458801 VST458778:VST458801 WCP458778:WCP458801 WML458778:WML458801 WWH458778:WWH458801 Z524314:AA524337 JV524314:JV524337 TR524314:TR524337 ADN524314:ADN524337 ANJ524314:ANJ524337 AXF524314:AXF524337 BHB524314:BHB524337 BQX524314:BQX524337 CAT524314:CAT524337 CKP524314:CKP524337 CUL524314:CUL524337 DEH524314:DEH524337 DOD524314:DOD524337 DXZ524314:DXZ524337 EHV524314:EHV524337 ERR524314:ERR524337 FBN524314:FBN524337 FLJ524314:FLJ524337 FVF524314:FVF524337 GFB524314:GFB524337 GOX524314:GOX524337 GYT524314:GYT524337 HIP524314:HIP524337 HSL524314:HSL524337 ICH524314:ICH524337 IMD524314:IMD524337 IVZ524314:IVZ524337 JFV524314:JFV524337 JPR524314:JPR524337 JZN524314:JZN524337 KJJ524314:KJJ524337 KTF524314:KTF524337 LDB524314:LDB524337 LMX524314:LMX524337 LWT524314:LWT524337 MGP524314:MGP524337 MQL524314:MQL524337 NAH524314:NAH524337 NKD524314:NKD524337 NTZ524314:NTZ524337 ODV524314:ODV524337 ONR524314:ONR524337 OXN524314:OXN524337 PHJ524314:PHJ524337 PRF524314:PRF524337 QBB524314:QBB524337 QKX524314:QKX524337 QUT524314:QUT524337 REP524314:REP524337 ROL524314:ROL524337 RYH524314:RYH524337 SID524314:SID524337 SRZ524314:SRZ524337 TBV524314:TBV524337 TLR524314:TLR524337 TVN524314:TVN524337 UFJ524314:UFJ524337 UPF524314:UPF524337 UZB524314:UZB524337 VIX524314:VIX524337 VST524314:VST524337 WCP524314:WCP524337 WML524314:WML524337 WWH524314:WWH524337 Z589850:AA589873 JV589850:JV589873 TR589850:TR589873 ADN589850:ADN589873 ANJ589850:ANJ589873 AXF589850:AXF589873 BHB589850:BHB589873 BQX589850:BQX589873 CAT589850:CAT589873 CKP589850:CKP589873 CUL589850:CUL589873 DEH589850:DEH589873 DOD589850:DOD589873 DXZ589850:DXZ589873 EHV589850:EHV589873 ERR589850:ERR589873 FBN589850:FBN589873 FLJ589850:FLJ589873 FVF589850:FVF589873 GFB589850:GFB589873 GOX589850:GOX589873 GYT589850:GYT589873 HIP589850:HIP589873 HSL589850:HSL589873 ICH589850:ICH589873 IMD589850:IMD589873 IVZ589850:IVZ589873 JFV589850:JFV589873 JPR589850:JPR589873 JZN589850:JZN589873 KJJ589850:KJJ589873 KTF589850:KTF589873 LDB589850:LDB589873 LMX589850:LMX589873 LWT589850:LWT589873 MGP589850:MGP589873 MQL589850:MQL589873 NAH589850:NAH589873 NKD589850:NKD589873 NTZ589850:NTZ589873 ODV589850:ODV589873 ONR589850:ONR589873 OXN589850:OXN589873 PHJ589850:PHJ589873 PRF589850:PRF589873 QBB589850:QBB589873 QKX589850:QKX589873 QUT589850:QUT589873 REP589850:REP589873 ROL589850:ROL589873 RYH589850:RYH589873 SID589850:SID589873 SRZ589850:SRZ589873 TBV589850:TBV589873 TLR589850:TLR589873 TVN589850:TVN589873 UFJ589850:UFJ589873 UPF589850:UPF589873 UZB589850:UZB589873 VIX589850:VIX589873 VST589850:VST589873 WCP589850:WCP589873 WML589850:WML589873 WWH589850:WWH589873 Z655386:AA655409 JV655386:JV655409 TR655386:TR655409 ADN655386:ADN655409 ANJ655386:ANJ655409 AXF655386:AXF655409 BHB655386:BHB655409 BQX655386:BQX655409 CAT655386:CAT655409 CKP655386:CKP655409 CUL655386:CUL655409 DEH655386:DEH655409 DOD655386:DOD655409 DXZ655386:DXZ655409 EHV655386:EHV655409 ERR655386:ERR655409 FBN655386:FBN655409 FLJ655386:FLJ655409 FVF655386:FVF655409 GFB655386:GFB655409 GOX655386:GOX655409 GYT655386:GYT655409 HIP655386:HIP655409 HSL655386:HSL655409 ICH655386:ICH655409 IMD655386:IMD655409 IVZ655386:IVZ655409 JFV655386:JFV655409 JPR655386:JPR655409 JZN655386:JZN655409 KJJ655386:KJJ655409 KTF655386:KTF655409 LDB655386:LDB655409 LMX655386:LMX655409 LWT655386:LWT655409 MGP655386:MGP655409 MQL655386:MQL655409 NAH655386:NAH655409 NKD655386:NKD655409 NTZ655386:NTZ655409 ODV655386:ODV655409 ONR655386:ONR655409 OXN655386:OXN655409 PHJ655386:PHJ655409 PRF655386:PRF655409 QBB655386:QBB655409 QKX655386:QKX655409 QUT655386:QUT655409 REP655386:REP655409 ROL655386:ROL655409 RYH655386:RYH655409 SID655386:SID655409 SRZ655386:SRZ655409 TBV655386:TBV655409 TLR655386:TLR655409 TVN655386:TVN655409 UFJ655386:UFJ655409 UPF655386:UPF655409 UZB655386:UZB655409 VIX655386:VIX655409 VST655386:VST655409 WCP655386:WCP655409 WML655386:WML655409 WWH655386:WWH655409 Z720922:AA720945 JV720922:JV720945 TR720922:TR720945 ADN720922:ADN720945 ANJ720922:ANJ720945 AXF720922:AXF720945 BHB720922:BHB720945 BQX720922:BQX720945 CAT720922:CAT720945 CKP720922:CKP720945 CUL720922:CUL720945 DEH720922:DEH720945 DOD720922:DOD720945 DXZ720922:DXZ720945 EHV720922:EHV720945 ERR720922:ERR720945 FBN720922:FBN720945 FLJ720922:FLJ720945 FVF720922:FVF720945 GFB720922:GFB720945 GOX720922:GOX720945 GYT720922:GYT720945 HIP720922:HIP720945 HSL720922:HSL720945 ICH720922:ICH720945 IMD720922:IMD720945 IVZ720922:IVZ720945 JFV720922:JFV720945 JPR720922:JPR720945 JZN720922:JZN720945 KJJ720922:KJJ720945 KTF720922:KTF720945 LDB720922:LDB720945 LMX720922:LMX720945 LWT720922:LWT720945 MGP720922:MGP720945 MQL720922:MQL720945 NAH720922:NAH720945 NKD720922:NKD720945 NTZ720922:NTZ720945 ODV720922:ODV720945 ONR720922:ONR720945 OXN720922:OXN720945 PHJ720922:PHJ720945 PRF720922:PRF720945 QBB720922:QBB720945 QKX720922:QKX720945 QUT720922:QUT720945 REP720922:REP720945 ROL720922:ROL720945 RYH720922:RYH720945 SID720922:SID720945 SRZ720922:SRZ720945 TBV720922:TBV720945 TLR720922:TLR720945 TVN720922:TVN720945 UFJ720922:UFJ720945 UPF720922:UPF720945 UZB720922:UZB720945 VIX720922:VIX720945 VST720922:VST720945 WCP720922:WCP720945 WML720922:WML720945 WWH720922:WWH720945 Z786458:AA786481 JV786458:JV786481 TR786458:TR786481 ADN786458:ADN786481 ANJ786458:ANJ786481 AXF786458:AXF786481 BHB786458:BHB786481 BQX786458:BQX786481 CAT786458:CAT786481 CKP786458:CKP786481 CUL786458:CUL786481 DEH786458:DEH786481 DOD786458:DOD786481 DXZ786458:DXZ786481 EHV786458:EHV786481 ERR786458:ERR786481 FBN786458:FBN786481 FLJ786458:FLJ786481 FVF786458:FVF786481 GFB786458:GFB786481 GOX786458:GOX786481 GYT786458:GYT786481 HIP786458:HIP786481 HSL786458:HSL786481 ICH786458:ICH786481 IMD786458:IMD786481 IVZ786458:IVZ786481 JFV786458:JFV786481 JPR786458:JPR786481 JZN786458:JZN786481 KJJ786458:KJJ786481 KTF786458:KTF786481 LDB786458:LDB786481 LMX786458:LMX786481 LWT786458:LWT786481 MGP786458:MGP786481 MQL786458:MQL786481 NAH786458:NAH786481 NKD786458:NKD786481 NTZ786458:NTZ786481 ODV786458:ODV786481 ONR786458:ONR786481 OXN786458:OXN786481 PHJ786458:PHJ786481 PRF786458:PRF786481 QBB786458:QBB786481 QKX786458:QKX786481 QUT786458:QUT786481 REP786458:REP786481 ROL786458:ROL786481 RYH786458:RYH786481 SID786458:SID786481 SRZ786458:SRZ786481 TBV786458:TBV786481 TLR786458:TLR786481 TVN786458:TVN786481 UFJ786458:UFJ786481 UPF786458:UPF786481 UZB786458:UZB786481 VIX786458:VIX786481 VST786458:VST786481 WCP786458:WCP786481 WML786458:WML786481 WWH786458:WWH786481 Z851994:AA852017 JV851994:JV852017 TR851994:TR852017 ADN851994:ADN852017 ANJ851994:ANJ852017 AXF851994:AXF852017 BHB851994:BHB852017 BQX851994:BQX852017 CAT851994:CAT852017 CKP851994:CKP852017 CUL851994:CUL852017 DEH851994:DEH852017 DOD851994:DOD852017 DXZ851994:DXZ852017 EHV851994:EHV852017 ERR851994:ERR852017 FBN851994:FBN852017 FLJ851994:FLJ852017 FVF851994:FVF852017 GFB851994:GFB852017 GOX851994:GOX852017 GYT851994:GYT852017 HIP851994:HIP852017 HSL851994:HSL852017 ICH851994:ICH852017 IMD851994:IMD852017 IVZ851994:IVZ852017 JFV851994:JFV852017 JPR851994:JPR852017 JZN851994:JZN852017 KJJ851994:KJJ852017 KTF851994:KTF852017 LDB851994:LDB852017 LMX851994:LMX852017 LWT851994:LWT852017 MGP851994:MGP852017 MQL851994:MQL852017 NAH851994:NAH852017 NKD851994:NKD852017 NTZ851994:NTZ852017 ODV851994:ODV852017 ONR851994:ONR852017 OXN851994:OXN852017 PHJ851994:PHJ852017 PRF851994:PRF852017 QBB851994:QBB852017 QKX851994:QKX852017 QUT851994:QUT852017 REP851994:REP852017 ROL851994:ROL852017 RYH851994:RYH852017 SID851994:SID852017 SRZ851994:SRZ852017 TBV851994:TBV852017 TLR851994:TLR852017 TVN851994:TVN852017 UFJ851994:UFJ852017 UPF851994:UPF852017 UZB851994:UZB852017 VIX851994:VIX852017 VST851994:VST852017 WCP851994:WCP852017 WML851994:WML852017 WWH851994:WWH852017 Z917530:AA917553 JV917530:JV917553 TR917530:TR917553 ADN917530:ADN917553 ANJ917530:ANJ917553 AXF917530:AXF917553 BHB917530:BHB917553 BQX917530:BQX917553 CAT917530:CAT917553 CKP917530:CKP917553 CUL917530:CUL917553 DEH917530:DEH917553 DOD917530:DOD917553 DXZ917530:DXZ917553 EHV917530:EHV917553 ERR917530:ERR917553 FBN917530:FBN917553 FLJ917530:FLJ917553 FVF917530:FVF917553 GFB917530:GFB917553 GOX917530:GOX917553 GYT917530:GYT917553 HIP917530:HIP917553 HSL917530:HSL917553 ICH917530:ICH917553 IMD917530:IMD917553 IVZ917530:IVZ917553 JFV917530:JFV917553 JPR917530:JPR917553 JZN917530:JZN917553 KJJ917530:KJJ917553 KTF917530:KTF917553 LDB917530:LDB917553 LMX917530:LMX917553 LWT917530:LWT917553 MGP917530:MGP917553 MQL917530:MQL917553 NAH917530:NAH917553 NKD917530:NKD917553 NTZ917530:NTZ917553 ODV917530:ODV917553 ONR917530:ONR917553 OXN917530:OXN917553 PHJ917530:PHJ917553 PRF917530:PRF917553 QBB917530:QBB917553 QKX917530:QKX917553 QUT917530:QUT917553 REP917530:REP917553 ROL917530:ROL917553 RYH917530:RYH917553 SID917530:SID917553 SRZ917530:SRZ917553 TBV917530:TBV917553 TLR917530:TLR917553 TVN917530:TVN917553 UFJ917530:UFJ917553 UPF917530:UPF917553 UZB917530:UZB917553 VIX917530:VIX917553 VST917530:VST917553 WCP917530:WCP917553 WML917530:WML917553 WWH917530:WWH917553 Z983066:AA983089 JV983066:JV983089 TR983066:TR983089 ADN983066:ADN983089 ANJ983066:ANJ983089 AXF983066:AXF983089 BHB983066:BHB983089 BQX983066:BQX983089 CAT983066:CAT983089 CKP983066:CKP983089 CUL983066:CUL983089 DEH983066:DEH983089 DOD983066:DOD983089 DXZ983066:DXZ983089 EHV983066:EHV983089 ERR983066:ERR983089 FBN983066:FBN983089 FLJ983066:FLJ983089 FVF983066:FVF983089 GFB983066:GFB983089 GOX983066:GOX983089 GYT983066:GYT983089 HIP983066:HIP983089 HSL983066:HSL983089 ICH983066:ICH983089 IMD983066:IMD983089 IVZ983066:IVZ983089 JFV983066:JFV983089 JPR983066:JPR983089 JZN983066:JZN983089 KJJ983066:KJJ983089 KTF983066:KTF983089 LDB983066:LDB983089 LMX983066:LMX983089 LWT983066:LWT983089 MGP983066:MGP983089 MQL983066:MQL983089 NAH983066:NAH983089 NKD983066:NKD983089 NTZ983066:NTZ983089 ODV983066:ODV983089 ONR983066:ONR983089 OXN983066:OXN983089 PHJ983066:PHJ983089 PRF983066:PRF983089 QBB983066:QBB983089 QKX983066:QKX983089 QUT983066:QUT983089 REP983066:REP983089 ROL983066:ROL983089 RYH983066:RYH983089 SID983066:SID983089 SRZ983066:SRZ983089 TBV983066:TBV983089 TLR983066:TLR983089 TVN983066:TVN983089 UFJ983066:UFJ983089 UPF983066:UPF983089 UZB983066:UZB983089 VIX983066:VIX983089 VST983066:VST983089 WCP983066:WCP983089 WML983066:WML983089 WWH983066:WWH983089 AC65562:AC65585 JY65562:JY65585 TU65562:TU65585 ADQ65562:ADQ65585 ANM65562:ANM65585 AXI65562:AXI65585 BHE65562:BHE65585 BRA65562:BRA65585 CAW65562:CAW65585 CKS65562:CKS65585 CUO65562:CUO65585 DEK65562:DEK65585 DOG65562:DOG65585 DYC65562:DYC65585 EHY65562:EHY65585 ERU65562:ERU65585 FBQ65562:FBQ65585 FLM65562:FLM65585 FVI65562:FVI65585 GFE65562:GFE65585 GPA65562:GPA65585 GYW65562:GYW65585 HIS65562:HIS65585 HSO65562:HSO65585 ICK65562:ICK65585 IMG65562:IMG65585 IWC65562:IWC65585 JFY65562:JFY65585 JPU65562:JPU65585 JZQ65562:JZQ65585 KJM65562:KJM65585 KTI65562:KTI65585 LDE65562:LDE65585 LNA65562:LNA65585 LWW65562:LWW65585 MGS65562:MGS65585 MQO65562:MQO65585 NAK65562:NAK65585 NKG65562:NKG65585 NUC65562:NUC65585 ODY65562:ODY65585 ONU65562:ONU65585 OXQ65562:OXQ65585 PHM65562:PHM65585 PRI65562:PRI65585 QBE65562:QBE65585 QLA65562:QLA65585 QUW65562:QUW65585 RES65562:RES65585 ROO65562:ROO65585 RYK65562:RYK65585 SIG65562:SIG65585 SSC65562:SSC65585 TBY65562:TBY65585 TLU65562:TLU65585 TVQ65562:TVQ65585 UFM65562:UFM65585 UPI65562:UPI65585 UZE65562:UZE65585 VJA65562:VJA65585 VSW65562:VSW65585 WCS65562:WCS65585 WMO65562:WMO65585 WWK65562:WWK65585 AC131098:AC131121 JY131098:JY131121 TU131098:TU131121 ADQ131098:ADQ131121 ANM131098:ANM131121 AXI131098:AXI131121 BHE131098:BHE131121 BRA131098:BRA131121 CAW131098:CAW131121 CKS131098:CKS131121 CUO131098:CUO131121 DEK131098:DEK131121 DOG131098:DOG131121 DYC131098:DYC131121 EHY131098:EHY131121 ERU131098:ERU131121 FBQ131098:FBQ131121 FLM131098:FLM131121 FVI131098:FVI131121 GFE131098:GFE131121 GPA131098:GPA131121 GYW131098:GYW131121 HIS131098:HIS131121 HSO131098:HSO131121 ICK131098:ICK131121 IMG131098:IMG131121 IWC131098:IWC131121 JFY131098:JFY131121 JPU131098:JPU131121 JZQ131098:JZQ131121 KJM131098:KJM131121 KTI131098:KTI131121 LDE131098:LDE131121 LNA131098:LNA131121 LWW131098:LWW131121 MGS131098:MGS131121 MQO131098:MQO131121 NAK131098:NAK131121 NKG131098:NKG131121 NUC131098:NUC131121 ODY131098:ODY131121 ONU131098:ONU131121 OXQ131098:OXQ131121 PHM131098:PHM131121 PRI131098:PRI131121 QBE131098:QBE131121 QLA131098:QLA131121 QUW131098:QUW131121 RES131098:RES131121 ROO131098:ROO131121 RYK131098:RYK131121 SIG131098:SIG131121 SSC131098:SSC131121 TBY131098:TBY131121 TLU131098:TLU131121 TVQ131098:TVQ131121 UFM131098:UFM131121 UPI131098:UPI131121 UZE131098:UZE131121 VJA131098:VJA131121 VSW131098:VSW131121 WCS131098:WCS131121 WMO131098:WMO131121 WWK131098:WWK131121 AC196634:AC196657 JY196634:JY196657 TU196634:TU196657 ADQ196634:ADQ196657 ANM196634:ANM196657 AXI196634:AXI196657 BHE196634:BHE196657 BRA196634:BRA196657 CAW196634:CAW196657 CKS196634:CKS196657 CUO196634:CUO196657 DEK196634:DEK196657 DOG196634:DOG196657 DYC196634:DYC196657 EHY196634:EHY196657 ERU196634:ERU196657 FBQ196634:FBQ196657 FLM196634:FLM196657 FVI196634:FVI196657 GFE196634:GFE196657 GPA196634:GPA196657 GYW196634:GYW196657 HIS196634:HIS196657 HSO196634:HSO196657 ICK196634:ICK196657 IMG196634:IMG196657 IWC196634:IWC196657 JFY196634:JFY196657 JPU196634:JPU196657 JZQ196634:JZQ196657 KJM196634:KJM196657 KTI196634:KTI196657 LDE196634:LDE196657 LNA196634:LNA196657 LWW196634:LWW196657 MGS196634:MGS196657 MQO196634:MQO196657 NAK196634:NAK196657 NKG196634:NKG196657 NUC196634:NUC196657 ODY196634:ODY196657 ONU196634:ONU196657 OXQ196634:OXQ196657 PHM196634:PHM196657 PRI196634:PRI196657 QBE196634:QBE196657 QLA196634:QLA196657 QUW196634:QUW196657 RES196634:RES196657 ROO196634:ROO196657 RYK196634:RYK196657 SIG196634:SIG196657 SSC196634:SSC196657 TBY196634:TBY196657 TLU196634:TLU196657 TVQ196634:TVQ196657 UFM196634:UFM196657 UPI196634:UPI196657 UZE196634:UZE196657 VJA196634:VJA196657 VSW196634:VSW196657 WCS196634:WCS196657 WMO196634:WMO196657 WWK196634:WWK196657 AC262170:AC262193 JY262170:JY262193 TU262170:TU262193 ADQ262170:ADQ262193 ANM262170:ANM262193 AXI262170:AXI262193 BHE262170:BHE262193 BRA262170:BRA262193 CAW262170:CAW262193 CKS262170:CKS262193 CUO262170:CUO262193 DEK262170:DEK262193 DOG262170:DOG262193 DYC262170:DYC262193 EHY262170:EHY262193 ERU262170:ERU262193 FBQ262170:FBQ262193 FLM262170:FLM262193 FVI262170:FVI262193 GFE262170:GFE262193 GPA262170:GPA262193 GYW262170:GYW262193 HIS262170:HIS262193 HSO262170:HSO262193 ICK262170:ICK262193 IMG262170:IMG262193 IWC262170:IWC262193 JFY262170:JFY262193 JPU262170:JPU262193 JZQ262170:JZQ262193 KJM262170:KJM262193 KTI262170:KTI262193 LDE262170:LDE262193 LNA262170:LNA262193 LWW262170:LWW262193 MGS262170:MGS262193 MQO262170:MQO262193 NAK262170:NAK262193 NKG262170:NKG262193 NUC262170:NUC262193 ODY262170:ODY262193 ONU262170:ONU262193 OXQ262170:OXQ262193 PHM262170:PHM262193 PRI262170:PRI262193 QBE262170:QBE262193 QLA262170:QLA262193 QUW262170:QUW262193 RES262170:RES262193 ROO262170:ROO262193 RYK262170:RYK262193 SIG262170:SIG262193 SSC262170:SSC262193 TBY262170:TBY262193 TLU262170:TLU262193 TVQ262170:TVQ262193 UFM262170:UFM262193 UPI262170:UPI262193 UZE262170:UZE262193 VJA262170:VJA262193 VSW262170:VSW262193 WCS262170:WCS262193 WMO262170:WMO262193 WWK262170:WWK262193 AC327706:AC327729 JY327706:JY327729 TU327706:TU327729 ADQ327706:ADQ327729 ANM327706:ANM327729 AXI327706:AXI327729 BHE327706:BHE327729 BRA327706:BRA327729 CAW327706:CAW327729 CKS327706:CKS327729 CUO327706:CUO327729 DEK327706:DEK327729 DOG327706:DOG327729 DYC327706:DYC327729 EHY327706:EHY327729 ERU327706:ERU327729 FBQ327706:FBQ327729 FLM327706:FLM327729 FVI327706:FVI327729 GFE327706:GFE327729 GPA327706:GPA327729 GYW327706:GYW327729 HIS327706:HIS327729 HSO327706:HSO327729 ICK327706:ICK327729 IMG327706:IMG327729 IWC327706:IWC327729 JFY327706:JFY327729 JPU327706:JPU327729 JZQ327706:JZQ327729 KJM327706:KJM327729 KTI327706:KTI327729 LDE327706:LDE327729 LNA327706:LNA327729 LWW327706:LWW327729 MGS327706:MGS327729 MQO327706:MQO327729 NAK327706:NAK327729 NKG327706:NKG327729 NUC327706:NUC327729 ODY327706:ODY327729 ONU327706:ONU327729 OXQ327706:OXQ327729 PHM327706:PHM327729 PRI327706:PRI327729 QBE327706:QBE327729 QLA327706:QLA327729 QUW327706:QUW327729 RES327706:RES327729 ROO327706:ROO327729 RYK327706:RYK327729 SIG327706:SIG327729 SSC327706:SSC327729 TBY327706:TBY327729 TLU327706:TLU327729 TVQ327706:TVQ327729 UFM327706:UFM327729 UPI327706:UPI327729 UZE327706:UZE327729 VJA327706:VJA327729 VSW327706:VSW327729 WCS327706:WCS327729 WMO327706:WMO327729 WWK327706:WWK327729 AC393242:AC393265 JY393242:JY393265 TU393242:TU393265 ADQ393242:ADQ393265 ANM393242:ANM393265 AXI393242:AXI393265 BHE393242:BHE393265 BRA393242:BRA393265 CAW393242:CAW393265 CKS393242:CKS393265 CUO393242:CUO393265 DEK393242:DEK393265 DOG393242:DOG393265 DYC393242:DYC393265 EHY393242:EHY393265 ERU393242:ERU393265 FBQ393242:FBQ393265 FLM393242:FLM393265 FVI393242:FVI393265 GFE393242:GFE393265 GPA393242:GPA393265 GYW393242:GYW393265 HIS393242:HIS393265 HSO393242:HSO393265 ICK393242:ICK393265 IMG393242:IMG393265 IWC393242:IWC393265 JFY393242:JFY393265 JPU393242:JPU393265 JZQ393242:JZQ393265 KJM393242:KJM393265 KTI393242:KTI393265 LDE393242:LDE393265 LNA393242:LNA393265 LWW393242:LWW393265 MGS393242:MGS393265 MQO393242:MQO393265 NAK393242:NAK393265 NKG393242:NKG393265 NUC393242:NUC393265 ODY393242:ODY393265 ONU393242:ONU393265 OXQ393242:OXQ393265 PHM393242:PHM393265 PRI393242:PRI393265 QBE393242:QBE393265 QLA393242:QLA393265 QUW393242:QUW393265 RES393242:RES393265 ROO393242:ROO393265 RYK393242:RYK393265 SIG393242:SIG393265 SSC393242:SSC393265 TBY393242:TBY393265 TLU393242:TLU393265 TVQ393242:TVQ393265 UFM393242:UFM393265 UPI393242:UPI393265 UZE393242:UZE393265 VJA393242:VJA393265 VSW393242:VSW393265 WCS393242:WCS393265 WMO393242:WMO393265 WWK393242:WWK393265 AC458778:AC458801 JY458778:JY458801 TU458778:TU458801 ADQ458778:ADQ458801 ANM458778:ANM458801 AXI458778:AXI458801 BHE458778:BHE458801 BRA458778:BRA458801 CAW458778:CAW458801 CKS458778:CKS458801 CUO458778:CUO458801 DEK458778:DEK458801 DOG458778:DOG458801 DYC458778:DYC458801 EHY458778:EHY458801 ERU458778:ERU458801 FBQ458778:FBQ458801 FLM458778:FLM458801 FVI458778:FVI458801 GFE458778:GFE458801 GPA458778:GPA458801 GYW458778:GYW458801 HIS458778:HIS458801 HSO458778:HSO458801 ICK458778:ICK458801 IMG458778:IMG458801 IWC458778:IWC458801 JFY458778:JFY458801 JPU458778:JPU458801 JZQ458778:JZQ458801 KJM458778:KJM458801 KTI458778:KTI458801 LDE458778:LDE458801 LNA458778:LNA458801 LWW458778:LWW458801 MGS458778:MGS458801 MQO458778:MQO458801 NAK458778:NAK458801 NKG458778:NKG458801 NUC458778:NUC458801 ODY458778:ODY458801 ONU458778:ONU458801 OXQ458778:OXQ458801 PHM458778:PHM458801 PRI458778:PRI458801 QBE458778:QBE458801 QLA458778:QLA458801 QUW458778:QUW458801 RES458778:RES458801 ROO458778:ROO458801 RYK458778:RYK458801 SIG458778:SIG458801 SSC458778:SSC458801 TBY458778:TBY458801 TLU458778:TLU458801 TVQ458778:TVQ458801 UFM458778:UFM458801 UPI458778:UPI458801 UZE458778:UZE458801 VJA458778:VJA458801 VSW458778:VSW458801 WCS458778:WCS458801 WMO458778:WMO458801 WWK458778:WWK458801 AC524314:AC524337 JY524314:JY524337 TU524314:TU524337 ADQ524314:ADQ524337 ANM524314:ANM524337 AXI524314:AXI524337 BHE524314:BHE524337 BRA524314:BRA524337 CAW524314:CAW524337 CKS524314:CKS524337 CUO524314:CUO524337 DEK524314:DEK524337 DOG524314:DOG524337 DYC524314:DYC524337 EHY524314:EHY524337 ERU524314:ERU524337 FBQ524314:FBQ524337 FLM524314:FLM524337 FVI524314:FVI524337 GFE524314:GFE524337 GPA524314:GPA524337 GYW524314:GYW524337 HIS524314:HIS524337 HSO524314:HSO524337 ICK524314:ICK524337 IMG524314:IMG524337 IWC524314:IWC524337 JFY524314:JFY524337 JPU524314:JPU524337 JZQ524314:JZQ524337 KJM524314:KJM524337 KTI524314:KTI524337 LDE524314:LDE524337 LNA524314:LNA524337 LWW524314:LWW524337 MGS524314:MGS524337 MQO524314:MQO524337 NAK524314:NAK524337 NKG524314:NKG524337 NUC524314:NUC524337 ODY524314:ODY524337 ONU524314:ONU524337 OXQ524314:OXQ524337 PHM524314:PHM524337 PRI524314:PRI524337 QBE524314:QBE524337 QLA524314:QLA524337 QUW524314:QUW524337 RES524314:RES524337 ROO524314:ROO524337 RYK524314:RYK524337 SIG524314:SIG524337 SSC524314:SSC524337 TBY524314:TBY524337 TLU524314:TLU524337 TVQ524314:TVQ524337 UFM524314:UFM524337 UPI524314:UPI524337 UZE524314:UZE524337 VJA524314:VJA524337 VSW524314:VSW524337 WCS524314:WCS524337 WMO524314:WMO524337 WWK524314:WWK524337 AC589850:AC589873 JY589850:JY589873 TU589850:TU589873 ADQ589850:ADQ589873 ANM589850:ANM589873 AXI589850:AXI589873 BHE589850:BHE589873 BRA589850:BRA589873 CAW589850:CAW589873 CKS589850:CKS589873 CUO589850:CUO589873 DEK589850:DEK589873 DOG589850:DOG589873 DYC589850:DYC589873 EHY589850:EHY589873 ERU589850:ERU589873 FBQ589850:FBQ589873 FLM589850:FLM589873 FVI589850:FVI589873 GFE589850:GFE589873 GPA589850:GPA589873 GYW589850:GYW589873 HIS589850:HIS589873 HSO589850:HSO589873 ICK589850:ICK589873 IMG589850:IMG589873 IWC589850:IWC589873 JFY589850:JFY589873 JPU589850:JPU589873 JZQ589850:JZQ589873 KJM589850:KJM589873 KTI589850:KTI589873 LDE589850:LDE589873 LNA589850:LNA589873 LWW589850:LWW589873 MGS589850:MGS589873 MQO589850:MQO589873 NAK589850:NAK589873 NKG589850:NKG589873 NUC589850:NUC589873 ODY589850:ODY589873 ONU589850:ONU589873 OXQ589850:OXQ589873 PHM589850:PHM589873 PRI589850:PRI589873 QBE589850:QBE589873 QLA589850:QLA589873 QUW589850:QUW589873 RES589850:RES589873 ROO589850:ROO589873 RYK589850:RYK589873 SIG589850:SIG589873 SSC589850:SSC589873 TBY589850:TBY589873 TLU589850:TLU589873 TVQ589850:TVQ589873 UFM589850:UFM589873 UPI589850:UPI589873 UZE589850:UZE589873 VJA589850:VJA589873 VSW589850:VSW589873 WCS589850:WCS589873 WMO589850:WMO589873 WWK589850:WWK589873 AC655386:AC655409 JY655386:JY655409 TU655386:TU655409 ADQ655386:ADQ655409 ANM655386:ANM655409 AXI655386:AXI655409 BHE655386:BHE655409 BRA655386:BRA655409 CAW655386:CAW655409 CKS655386:CKS655409 CUO655386:CUO655409 DEK655386:DEK655409 DOG655386:DOG655409 DYC655386:DYC655409 EHY655386:EHY655409 ERU655386:ERU655409 FBQ655386:FBQ655409 FLM655386:FLM655409 FVI655386:FVI655409 GFE655386:GFE655409 GPA655386:GPA655409 GYW655386:GYW655409 HIS655386:HIS655409 HSO655386:HSO655409 ICK655386:ICK655409 IMG655386:IMG655409 IWC655386:IWC655409 JFY655386:JFY655409 JPU655386:JPU655409 JZQ655386:JZQ655409 KJM655386:KJM655409 KTI655386:KTI655409 LDE655386:LDE655409 LNA655386:LNA655409 LWW655386:LWW655409 MGS655386:MGS655409 MQO655386:MQO655409 NAK655386:NAK655409 NKG655386:NKG655409 NUC655386:NUC655409 ODY655386:ODY655409 ONU655386:ONU655409 OXQ655386:OXQ655409 PHM655386:PHM655409 PRI655386:PRI655409 QBE655386:QBE655409 QLA655386:QLA655409 QUW655386:QUW655409 RES655386:RES655409 ROO655386:ROO655409 RYK655386:RYK655409 SIG655386:SIG655409 SSC655386:SSC655409 TBY655386:TBY655409 TLU655386:TLU655409 TVQ655386:TVQ655409 UFM655386:UFM655409 UPI655386:UPI655409 UZE655386:UZE655409 VJA655386:VJA655409 VSW655386:VSW655409 WCS655386:WCS655409 WMO655386:WMO655409 WWK655386:WWK655409 AC720922:AC720945 JY720922:JY720945 TU720922:TU720945 ADQ720922:ADQ720945 ANM720922:ANM720945 AXI720922:AXI720945 BHE720922:BHE720945 BRA720922:BRA720945 CAW720922:CAW720945 CKS720922:CKS720945 CUO720922:CUO720945 DEK720922:DEK720945 DOG720922:DOG720945 DYC720922:DYC720945 EHY720922:EHY720945 ERU720922:ERU720945 FBQ720922:FBQ720945 FLM720922:FLM720945 FVI720922:FVI720945 GFE720922:GFE720945 GPA720922:GPA720945 GYW720922:GYW720945 HIS720922:HIS720945 HSO720922:HSO720945 ICK720922:ICK720945 IMG720922:IMG720945 IWC720922:IWC720945 JFY720922:JFY720945 JPU720922:JPU720945 JZQ720922:JZQ720945 KJM720922:KJM720945 KTI720922:KTI720945 LDE720922:LDE720945 LNA720922:LNA720945 LWW720922:LWW720945 MGS720922:MGS720945 MQO720922:MQO720945 NAK720922:NAK720945 NKG720922:NKG720945 NUC720922:NUC720945 ODY720922:ODY720945 ONU720922:ONU720945 OXQ720922:OXQ720945 PHM720922:PHM720945 PRI720922:PRI720945 QBE720922:QBE720945 QLA720922:QLA720945 QUW720922:QUW720945 RES720922:RES720945 ROO720922:ROO720945 RYK720922:RYK720945 SIG720922:SIG720945 SSC720922:SSC720945 TBY720922:TBY720945 TLU720922:TLU720945 TVQ720922:TVQ720945 UFM720922:UFM720945 UPI720922:UPI720945 UZE720922:UZE720945 VJA720922:VJA720945 VSW720922:VSW720945 WCS720922:WCS720945 WMO720922:WMO720945 WWK720922:WWK720945 AC786458:AC786481 JY786458:JY786481 TU786458:TU786481 ADQ786458:ADQ786481 ANM786458:ANM786481 AXI786458:AXI786481 BHE786458:BHE786481 BRA786458:BRA786481 CAW786458:CAW786481 CKS786458:CKS786481 CUO786458:CUO786481 DEK786458:DEK786481 DOG786458:DOG786481 DYC786458:DYC786481 EHY786458:EHY786481 ERU786458:ERU786481 FBQ786458:FBQ786481 FLM786458:FLM786481 FVI786458:FVI786481 GFE786458:GFE786481 GPA786458:GPA786481 GYW786458:GYW786481 HIS786458:HIS786481 HSO786458:HSO786481 ICK786458:ICK786481 IMG786458:IMG786481 IWC786458:IWC786481 JFY786458:JFY786481 JPU786458:JPU786481 JZQ786458:JZQ786481 KJM786458:KJM786481 KTI786458:KTI786481 LDE786458:LDE786481 LNA786458:LNA786481 LWW786458:LWW786481 MGS786458:MGS786481 MQO786458:MQO786481 NAK786458:NAK786481 NKG786458:NKG786481 NUC786458:NUC786481 ODY786458:ODY786481 ONU786458:ONU786481 OXQ786458:OXQ786481 PHM786458:PHM786481 PRI786458:PRI786481 QBE786458:QBE786481 QLA786458:QLA786481 QUW786458:QUW786481 RES786458:RES786481 ROO786458:ROO786481 RYK786458:RYK786481 SIG786458:SIG786481 SSC786458:SSC786481 TBY786458:TBY786481 TLU786458:TLU786481 TVQ786458:TVQ786481 UFM786458:UFM786481 UPI786458:UPI786481 UZE786458:UZE786481 VJA786458:VJA786481 VSW786458:VSW786481 WCS786458:WCS786481 WMO786458:WMO786481 WWK786458:WWK786481 AC851994:AC852017 JY851994:JY852017 TU851994:TU852017 ADQ851994:ADQ852017 ANM851994:ANM852017 AXI851994:AXI852017 BHE851994:BHE852017 BRA851994:BRA852017 CAW851994:CAW852017 CKS851994:CKS852017 CUO851994:CUO852017 DEK851994:DEK852017 DOG851994:DOG852017 DYC851994:DYC852017 EHY851994:EHY852017 ERU851994:ERU852017 FBQ851994:FBQ852017 FLM851994:FLM852017 FVI851994:FVI852017 GFE851994:GFE852017 GPA851994:GPA852017 GYW851994:GYW852017 HIS851994:HIS852017 HSO851994:HSO852017 ICK851994:ICK852017 IMG851994:IMG852017 IWC851994:IWC852017 JFY851994:JFY852017 JPU851994:JPU852017 JZQ851994:JZQ852017 KJM851994:KJM852017 KTI851994:KTI852017 LDE851994:LDE852017 LNA851994:LNA852017 LWW851994:LWW852017 MGS851994:MGS852017 MQO851994:MQO852017 NAK851994:NAK852017 NKG851994:NKG852017 NUC851994:NUC852017 ODY851994:ODY852017 ONU851994:ONU852017 OXQ851994:OXQ852017 PHM851994:PHM852017 PRI851994:PRI852017 QBE851994:QBE852017 QLA851994:QLA852017 QUW851994:QUW852017 RES851994:RES852017 ROO851994:ROO852017 RYK851994:RYK852017 SIG851994:SIG852017 SSC851994:SSC852017 TBY851994:TBY852017 TLU851994:TLU852017 TVQ851994:TVQ852017 UFM851994:UFM852017 UPI851994:UPI852017 UZE851994:UZE852017 VJA851994:VJA852017 VSW851994:VSW852017 WCS851994:WCS852017 WMO851994:WMO852017 WWK851994:WWK852017 AC917530:AC917553 JY917530:JY917553 TU917530:TU917553 ADQ917530:ADQ917553 ANM917530:ANM917553 AXI917530:AXI917553 BHE917530:BHE917553 BRA917530:BRA917553 CAW917530:CAW917553 CKS917530:CKS917553 CUO917530:CUO917553 DEK917530:DEK917553 DOG917530:DOG917553 DYC917530:DYC917553 EHY917530:EHY917553 ERU917530:ERU917553 FBQ917530:FBQ917553 FLM917530:FLM917553 FVI917530:FVI917553 GFE917530:GFE917553 GPA917530:GPA917553 GYW917530:GYW917553 HIS917530:HIS917553 HSO917530:HSO917553 ICK917530:ICK917553 IMG917530:IMG917553 IWC917530:IWC917553 JFY917530:JFY917553 JPU917530:JPU917553 JZQ917530:JZQ917553 KJM917530:KJM917553 KTI917530:KTI917553 LDE917530:LDE917553 LNA917530:LNA917553 LWW917530:LWW917553 MGS917530:MGS917553 MQO917530:MQO917553 NAK917530:NAK917553 NKG917530:NKG917553 NUC917530:NUC917553 ODY917530:ODY917553 ONU917530:ONU917553 OXQ917530:OXQ917553 PHM917530:PHM917553 PRI917530:PRI917553 QBE917530:QBE917553 QLA917530:QLA917553 QUW917530:QUW917553 RES917530:RES917553 ROO917530:ROO917553 RYK917530:RYK917553 SIG917530:SIG917553 SSC917530:SSC917553 TBY917530:TBY917553 TLU917530:TLU917553 TVQ917530:TVQ917553 UFM917530:UFM917553 UPI917530:UPI917553 UZE917530:UZE917553 VJA917530:VJA917553 VSW917530:VSW917553 WCS917530:WCS917553 WMO917530:WMO917553 WWK917530:WWK917553 AC983066:AC983089 JY983066:JY983089 TU983066:TU983089 ADQ983066:ADQ983089 ANM983066:ANM983089 AXI983066:AXI983089 BHE983066:BHE983089 BRA983066:BRA983089 CAW983066:CAW983089 CKS983066:CKS983089 CUO983066:CUO983089 DEK983066:DEK983089 DOG983066:DOG983089 DYC983066:DYC983089 EHY983066:EHY983089 ERU983066:ERU983089 FBQ983066:FBQ983089 FLM983066:FLM983089 FVI983066:FVI983089 GFE983066:GFE983089 GPA983066:GPA983089 GYW983066:GYW983089 HIS983066:HIS983089 HSO983066:HSO983089 ICK983066:ICK983089 IMG983066:IMG983089 IWC983066:IWC983089 JFY983066:JFY983089 JPU983066:JPU983089 JZQ983066:JZQ983089 KJM983066:KJM983089 KTI983066:KTI983089 LDE983066:LDE983089 LNA983066:LNA983089 LWW983066:LWW983089 MGS983066:MGS983089 MQO983066:MQO983089 NAK983066:NAK983089 NKG983066:NKG983089 NUC983066:NUC983089 ODY983066:ODY983089 ONU983066:ONU983089 OXQ983066:OXQ983089 PHM983066:PHM983089 PRI983066:PRI983089 QBE983066:QBE983089 QLA983066:QLA983089 QUW983066:QUW983089 RES983066:RES983089 ROO983066:ROO983089 RYK983066:RYK983089 SIG983066:SIG983089 SSC983066:SSC983089 TBY983066:TBY983089 TLU983066:TLU983089 TVQ983066:TVQ983089 UFM983066:UFM983089 UPI983066:UPI983089 UZE983066:UZE983089 VJA983066:VJA983089 VSW983066:VSW983089 WCS983066:WCS983089 WMO983066:WMO983089 WWK983066:WWK983089 N14:N18 Y14:Y18 AC14:AC17 AB18" xr:uid="{4133D426-10C5-4C5E-8FB1-8C161EE01336}">
      <formula1>"□,■"</formula1>
    </dataValidation>
    <dataValidation type="list" allowBlank="1" showInputMessage="1" showErrorMessage="1" sqref="P65562:Q65585 JL65562:JM65585 TH65562:TI65585 ADD65562:ADE65585 AMZ65562:ANA65585 AWV65562:AWW65585 BGR65562:BGS65585 BQN65562:BQO65585 CAJ65562:CAK65585 CKF65562:CKG65585 CUB65562:CUC65585 DDX65562:DDY65585 DNT65562:DNU65585 DXP65562:DXQ65585 EHL65562:EHM65585 ERH65562:ERI65585 FBD65562:FBE65585 FKZ65562:FLA65585 FUV65562:FUW65585 GER65562:GES65585 GON65562:GOO65585 GYJ65562:GYK65585 HIF65562:HIG65585 HSB65562:HSC65585 IBX65562:IBY65585 ILT65562:ILU65585 IVP65562:IVQ65585 JFL65562:JFM65585 JPH65562:JPI65585 JZD65562:JZE65585 KIZ65562:KJA65585 KSV65562:KSW65585 LCR65562:LCS65585 LMN65562:LMO65585 LWJ65562:LWK65585 MGF65562:MGG65585 MQB65562:MQC65585 MZX65562:MZY65585 NJT65562:NJU65585 NTP65562:NTQ65585 ODL65562:ODM65585 ONH65562:ONI65585 OXD65562:OXE65585 PGZ65562:PHA65585 PQV65562:PQW65585 QAR65562:QAS65585 QKN65562:QKO65585 QUJ65562:QUK65585 REF65562:REG65585 ROB65562:ROC65585 RXX65562:RXY65585 SHT65562:SHU65585 SRP65562:SRQ65585 TBL65562:TBM65585 TLH65562:TLI65585 TVD65562:TVE65585 UEZ65562:UFA65585 UOV65562:UOW65585 UYR65562:UYS65585 VIN65562:VIO65585 VSJ65562:VSK65585 WCF65562:WCG65585 WMB65562:WMC65585 WVX65562:WVY65585 P131098:Q131121 JL131098:JM131121 TH131098:TI131121 ADD131098:ADE131121 AMZ131098:ANA131121 AWV131098:AWW131121 BGR131098:BGS131121 BQN131098:BQO131121 CAJ131098:CAK131121 CKF131098:CKG131121 CUB131098:CUC131121 DDX131098:DDY131121 DNT131098:DNU131121 DXP131098:DXQ131121 EHL131098:EHM131121 ERH131098:ERI131121 FBD131098:FBE131121 FKZ131098:FLA131121 FUV131098:FUW131121 GER131098:GES131121 GON131098:GOO131121 GYJ131098:GYK131121 HIF131098:HIG131121 HSB131098:HSC131121 IBX131098:IBY131121 ILT131098:ILU131121 IVP131098:IVQ131121 JFL131098:JFM131121 JPH131098:JPI131121 JZD131098:JZE131121 KIZ131098:KJA131121 KSV131098:KSW131121 LCR131098:LCS131121 LMN131098:LMO131121 LWJ131098:LWK131121 MGF131098:MGG131121 MQB131098:MQC131121 MZX131098:MZY131121 NJT131098:NJU131121 NTP131098:NTQ131121 ODL131098:ODM131121 ONH131098:ONI131121 OXD131098:OXE131121 PGZ131098:PHA131121 PQV131098:PQW131121 QAR131098:QAS131121 QKN131098:QKO131121 QUJ131098:QUK131121 REF131098:REG131121 ROB131098:ROC131121 RXX131098:RXY131121 SHT131098:SHU131121 SRP131098:SRQ131121 TBL131098:TBM131121 TLH131098:TLI131121 TVD131098:TVE131121 UEZ131098:UFA131121 UOV131098:UOW131121 UYR131098:UYS131121 VIN131098:VIO131121 VSJ131098:VSK131121 WCF131098:WCG131121 WMB131098:WMC131121 WVX131098:WVY131121 P196634:Q196657 JL196634:JM196657 TH196634:TI196657 ADD196634:ADE196657 AMZ196634:ANA196657 AWV196634:AWW196657 BGR196634:BGS196657 BQN196634:BQO196657 CAJ196634:CAK196657 CKF196634:CKG196657 CUB196634:CUC196657 DDX196634:DDY196657 DNT196634:DNU196657 DXP196634:DXQ196657 EHL196634:EHM196657 ERH196634:ERI196657 FBD196634:FBE196657 FKZ196634:FLA196657 FUV196634:FUW196657 GER196634:GES196657 GON196634:GOO196657 GYJ196634:GYK196657 HIF196634:HIG196657 HSB196634:HSC196657 IBX196634:IBY196657 ILT196634:ILU196657 IVP196634:IVQ196657 JFL196634:JFM196657 JPH196634:JPI196657 JZD196634:JZE196657 KIZ196634:KJA196657 KSV196634:KSW196657 LCR196634:LCS196657 LMN196634:LMO196657 LWJ196634:LWK196657 MGF196634:MGG196657 MQB196634:MQC196657 MZX196634:MZY196657 NJT196634:NJU196657 NTP196634:NTQ196657 ODL196634:ODM196657 ONH196634:ONI196657 OXD196634:OXE196657 PGZ196634:PHA196657 PQV196634:PQW196657 QAR196634:QAS196657 QKN196634:QKO196657 QUJ196634:QUK196657 REF196634:REG196657 ROB196634:ROC196657 RXX196634:RXY196657 SHT196634:SHU196657 SRP196634:SRQ196657 TBL196634:TBM196657 TLH196634:TLI196657 TVD196634:TVE196657 UEZ196634:UFA196657 UOV196634:UOW196657 UYR196634:UYS196657 VIN196634:VIO196657 VSJ196634:VSK196657 WCF196634:WCG196657 WMB196634:WMC196657 WVX196634:WVY196657 P262170:Q262193 JL262170:JM262193 TH262170:TI262193 ADD262170:ADE262193 AMZ262170:ANA262193 AWV262170:AWW262193 BGR262170:BGS262193 BQN262170:BQO262193 CAJ262170:CAK262193 CKF262170:CKG262193 CUB262170:CUC262193 DDX262170:DDY262193 DNT262170:DNU262193 DXP262170:DXQ262193 EHL262170:EHM262193 ERH262170:ERI262193 FBD262170:FBE262193 FKZ262170:FLA262193 FUV262170:FUW262193 GER262170:GES262193 GON262170:GOO262193 GYJ262170:GYK262193 HIF262170:HIG262193 HSB262170:HSC262193 IBX262170:IBY262193 ILT262170:ILU262193 IVP262170:IVQ262193 JFL262170:JFM262193 JPH262170:JPI262193 JZD262170:JZE262193 KIZ262170:KJA262193 KSV262170:KSW262193 LCR262170:LCS262193 LMN262170:LMO262193 LWJ262170:LWK262193 MGF262170:MGG262193 MQB262170:MQC262193 MZX262170:MZY262193 NJT262170:NJU262193 NTP262170:NTQ262193 ODL262170:ODM262193 ONH262170:ONI262193 OXD262170:OXE262193 PGZ262170:PHA262193 PQV262170:PQW262193 QAR262170:QAS262193 QKN262170:QKO262193 QUJ262170:QUK262193 REF262170:REG262193 ROB262170:ROC262193 RXX262170:RXY262193 SHT262170:SHU262193 SRP262170:SRQ262193 TBL262170:TBM262193 TLH262170:TLI262193 TVD262170:TVE262193 UEZ262170:UFA262193 UOV262170:UOW262193 UYR262170:UYS262193 VIN262170:VIO262193 VSJ262170:VSK262193 WCF262170:WCG262193 WMB262170:WMC262193 WVX262170:WVY262193 P327706:Q327729 JL327706:JM327729 TH327706:TI327729 ADD327706:ADE327729 AMZ327706:ANA327729 AWV327706:AWW327729 BGR327706:BGS327729 BQN327706:BQO327729 CAJ327706:CAK327729 CKF327706:CKG327729 CUB327706:CUC327729 DDX327706:DDY327729 DNT327706:DNU327729 DXP327706:DXQ327729 EHL327706:EHM327729 ERH327706:ERI327729 FBD327706:FBE327729 FKZ327706:FLA327729 FUV327706:FUW327729 GER327706:GES327729 GON327706:GOO327729 GYJ327706:GYK327729 HIF327706:HIG327729 HSB327706:HSC327729 IBX327706:IBY327729 ILT327706:ILU327729 IVP327706:IVQ327729 JFL327706:JFM327729 JPH327706:JPI327729 JZD327706:JZE327729 KIZ327706:KJA327729 KSV327706:KSW327729 LCR327706:LCS327729 LMN327706:LMO327729 LWJ327706:LWK327729 MGF327706:MGG327729 MQB327706:MQC327729 MZX327706:MZY327729 NJT327706:NJU327729 NTP327706:NTQ327729 ODL327706:ODM327729 ONH327706:ONI327729 OXD327706:OXE327729 PGZ327706:PHA327729 PQV327706:PQW327729 QAR327706:QAS327729 QKN327706:QKO327729 QUJ327706:QUK327729 REF327706:REG327729 ROB327706:ROC327729 RXX327706:RXY327729 SHT327706:SHU327729 SRP327706:SRQ327729 TBL327706:TBM327729 TLH327706:TLI327729 TVD327706:TVE327729 UEZ327706:UFA327729 UOV327706:UOW327729 UYR327706:UYS327729 VIN327706:VIO327729 VSJ327706:VSK327729 WCF327706:WCG327729 WMB327706:WMC327729 WVX327706:WVY327729 P393242:Q393265 JL393242:JM393265 TH393242:TI393265 ADD393242:ADE393265 AMZ393242:ANA393265 AWV393242:AWW393265 BGR393242:BGS393265 BQN393242:BQO393265 CAJ393242:CAK393265 CKF393242:CKG393265 CUB393242:CUC393265 DDX393242:DDY393265 DNT393242:DNU393265 DXP393242:DXQ393265 EHL393242:EHM393265 ERH393242:ERI393265 FBD393242:FBE393265 FKZ393242:FLA393265 FUV393242:FUW393265 GER393242:GES393265 GON393242:GOO393265 GYJ393242:GYK393265 HIF393242:HIG393265 HSB393242:HSC393265 IBX393242:IBY393265 ILT393242:ILU393265 IVP393242:IVQ393265 JFL393242:JFM393265 JPH393242:JPI393265 JZD393242:JZE393265 KIZ393242:KJA393265 KSV393242:KSW393265 LCR393242:LCS393265 LMN393242:LMO393265 LWJ393242:LWK393265 MGF393242:MGG393265 MQB393242:MQC393265 MZX393242:MZY393265 NJT393242:NJU393265 NTP393242:NTQ393265 ODL393242:ODM393265 ONH393242:ONI393265 OXD393242:OXE393265 PGZ393242:PHA393265 PQV393242:PQW393265 QAR393242:QAS393265 QKN393242:QKO393265 QUJ393242:QUK393265 REF393242:REG393265 ROB393242:ROC393265 RXX393242:RXY393265 SHT393242:SHU393265 SRP393242:SRQ393265 TBL393242:TBM393265 TLH393242:TLI393265 TVD393242:TVE393265 UEZ393242:UFA393265 UOV393242:UOW393265 UYR393242:UYS393265 VIN393242:VIO393265 VSJ393242:VSK393265 WCF393242:WCG393265 WMB393242:WMC393265 WVX393242:WVY393265 P458778:Q458801 JL458778:JM458801 TH458778:TI458801 ADD458778:ADE458801 AMZ458778:ANA458801 AWV458778:AWW458801 BGR458778:BGS458801 BQN458778:BQO458801 CAJ458778:CAK458801 CKF458778:CKG458801 CUB458778:CUC458801 DDX458778:DDY458801 DNT458778:DNU458801 DXP458778:DXQ458801 EHL458778:EHM458801 ERH458778:ERI458801 FBD458778:FBE458801 FKZ458778:FLA458801 FUV458778:FUW458801 GER458778:GES458801 GON458778:GOO458801 GYJ458778:GYK458801 HIF458778:HIG458801 HSB458778:HSC458801 IBX458778:IBY458801 ILT458778:ILU458801 IVP458778:IVQ458801 JFL458778:JFM458801 JPH458778:JPI458801 JZD458778:JZE458801 KIZ458778:KJA458801 KSV458778:KSW458801 LCR458778:LCS458801 LMN458778:LMO458801 LWJ458778:LWK458801 MGF458778:MGG458801 MQB458778:MQC458801 MZX458778:MZY458801 NJT458778:NJU458801 NTP458778:NTQ458801 ODL458778:ODM458801 ONH458778:ONI458801 OXD458778:OXE458801 PGZ458778:PHA458801 PQV458778:PQW458801 QAR458778:QAS458801 QKN458778:QKO458801 QUJ458778:QUK458801 REF458778:REG458801 ROB458778:ROC458801 RXX458778:RXY458801 SHT458778:SHU458801 SRP458778:SRQ458801 TBL458778:TBM458801 TLH458778:TLI458801 TVD458778:TVE458801 UEZ458778:UFA458801 UOV458778:UOW458801 UYR458778:UYS458801 VIN458778:VIO458801 VSJ458778:VSK458801 WCF458778:WCG458801 WMB458778:WMC458801 WVX458778:WVY458801 P524314:Q524337 JL524314:JM524337 TH524314:TI524337 ADD524314:ADE524337 AMZ524314:ANA524337 AWV524314:AWW524337 BGR524314:BGS524337 BQN524314:BQO524337 CAJ524314:CAK524337 CKF524314:CKG524337 CUB524314:CUC524337 DDX524314:DDY524337 DNT524314:DNU524337 DXP524314:DXQ524337 EHL524314:EHM524337 ERH524314:ERI524337 FBD524314:FBE524337 FKZ524314:FLA524337 FUV524314:FUW524337 GER524314:GES524337 GON524314:GOO524337 GYJ524314:GYK524337 HIF524314:HIG524337 HSB524314:HSC524337 IBX524314:IBY524337 ILT524314:ILU524337 IVP524314:IVQ524337 JFL524314:JFM524337 JPH524314:JPI524337 JZD524314:JZE524337 KIZ524314:KJA524337 KSV524314:KSW524337 LCR524314:LCS524337 LMN524314:LMO524337 LWJ524314:LWK524337 MGF524314:MGG524337 MQB524314:MQC524337 MZX524314:MZY524337 NJT524314:NJU524337 NTP524314:NTQ524337 ODL524314:ODM524337 ONH524314:ONI524337 OXD524314:OXE524337 PGZ524314:PHA524337 PQV524314:PQW524337 QAR524314:QAS524337 QKN524314:QKO524337 QUJ524314:QUK524337 REF524314:REG524337 ROB524314:ROC524337 RXX524314:RXY524337 SHT524314:SHU524337 SRP524314:SRQ524337 TBL524314:TBM524337 TLH524314:TLI524337 TVD524314:TVE524337 UEZ524314:UFA524337 UOV524314:UOW524337 UYR524314:UYS524337 VIN524314:VIO524337 VSJ524314:VSK524337 WCF524314:WCG524337 WMB524314:WMC524337 WVX524314:WVY524337 P589850:Q589873 JL589850:JM589873 TH589850:TI589873 ADD589850:ADE589873 AMZ589850:ANA589873 AWV589850:AWW589873 BGR589850:BGS589873 BQN589850:BQO589873 CAJ589850:CAK589873 CKF589850:CKG589873 CUB589850:CUC589873 DDX589850:DDY589873 DNT589850:DNU589873 DXP589850:DXQ589873 EHL589850:EHM589873 ERH589850:ERI589873 FBD589850:FBE589873 FKZ589850:FLA589873 FUV589850:FUW589873 GER589850:GES589873 GON589850:GOO589873 GYJ589850:GYK589873 HIF589850:HIG589873 HSB589850:HSC589873 IBX589850:IBY589873 ILT589850:ILU589873 IVP589850:IVQ589873 JFL589850:JFM589873 JPH589850:JPI589873 JZD589850:JZE589873 KIZ589850:KJA589873 KSV589850:KSW589873 LCR589850:LCS589873 LMN589850:LMO589873 LWJ589850:LWK589873 MGF589850:MGG589873 MQB589850:MQC589873 MZX589850:MZY589873 NJT589850:NJU589873 NTP589850:NTQ589873 ODL589850:ODM589873 ONH589850:ONI589873 OXD589850:OXE589873 PGZ589850:PHA589873 PQV589850:PQW589873 QAR589850:QAS589873 QKN589850:QKO589873 QUJ589850:QUK589873 REF589850:REG589873 ROB589850:ROC589873 RXX589850:RXY589873 SHT589850:SHU589873 SRP589850:SRQ589873 TBL589850:TBM589873 TLH589850:TLI589873 TVD589850:TVE589873 UEZ589850:UFA589873 UOV589850:UOW589873 UYR589850:UYS589873 VIN589850:VIO589873 VSJ589850:VSK589873 WCF589850:WCG589873 WMB589850:WMC589873 WVX589850:WVY589873 P655386:Q655409 JL655386:JM655409 TH655386:TI655409 ADD655386:ADE655409 AMZ655386:ANA655409 AWV655386:AWW655409 BGR655386:BGS655409 BQN655386:BQO655409 CAJ655386:CAK655409 CKF655386:CKG655409 CUB655386:CUC655409 DDX655386:DDY655409 DNT655386:DNU655409 DXP655386:DXQ655409 EHL655386:EHM655409 ERH655386:ERI655409 FBD655386:FBE655409 FKZ655386:FLA655409 FUV655386:FUW655409 GER655386:GES655409 GON655386:GOO655409 GYJ655386:GYK655409 HIF655386:HIG655409 HSB655386:HSC655409 IBX655386:IBY655409 ILT655386:ILU655409 IVP655386:IVQ655409 JFL655386:JFM655409 JPH655386:JPI655409 JZD655386:JZE655409 KIZ655386:KJA655409 KSV655386:KSW655409 LCR655386:LCS655409 LMN655386:LMO655409 LWJ655386:LWK655409 MGF655386:MGG655409 MQB655386:MQC655409 MZX655386:MZY655409 NJT655386:NJU655409 NTP655386:NTQ655409 ODL655386:ODM655409 ONH655386:ONI655409 OXD655386:OXE655409 PGZ655386:PHA655409 PQV655386:PQW655409 QAR655386:QAS655409 QKN655386:QKO655409 QUJ655386:QUK655409 REF655386:REG655409 ROB655386:ROC655409 RXX655386:RXY655409 SHT655386:SHU655409 SRP655386:SRQ655409 TBL655386:TBM655409 TLH655386:TLI655409 TVD655386:TVE655409 UEZ655386:UFA655409 UOV655386:UOW655409 UYR655386:UYS655409 VIN655386:VIO655409 VSJ655386:VSK655409 WCF655386:WCG655409 WMB655386:WMC655409 WVX655386:WVY655409 P720922:Q720945 JL720922:JM720945 TH720922:TI720945 ADD720922:ADE720945 AMZ720922:ANA720945 AWV720922:AWW720945 BGR720922:BGS720945 BQN720922:BQO720945 CAJ720922:CAK720945 CKF720922:CKG720945 CUB720922:CUC720945 DDX720922:DDY720945 DNT720922:DNU720945 DXP720922:DXQ720945 EHL720922:EHM720945 ERH720922:ERI720945 FBD720922:FBE720945 FKZ720922:FLA720945 FUV720922:FUW720945 GER720922:GES720945 GON720922:GOO720945 GYJ720922:GYK720945 HIF720922:HIG720945 HSB720922:HSC720945 IBX720922:IBY720945 ILT720922:ILU720945 IVP720922:IVQ720945 JFL720922:JFM720945 JPH720922:JPI720945 JZD720922:JZE720945 KIZ720922:KJA720945 KSV720922:KSW720945 LCR720922:LCS720945 LMN720922:LMO720945 LWJ720922:LWK720945 MGF720922:MGG720945 MQB720922:MQC720945 MZX720922:MZY720945 NJT720922:NJU720945 NTP720922:NTQ720945 ODL720922:ODM720945 ONH720922:ONI720945 OXD720922:OXE720945 PGZ720922:PHA720945 PQV720922:PQW720945 QAR720922:QAS720945 QKN720922:QKO720945 QUJ720922:QUK720945 REF720922:REG720945 ROB720922:ROC720945 RXX720922:RXY720945 SHT720922:SHU720945 SRP720922:SRQ720945 TBL720922:TBM720945 TLH720922:TLI720945 TVD720922:TVE720945 UEZ720922:UFA720945 UOV720922:UOW720945 UYR720922:UYS720945 VIN720922:VIO720945 VSJ720922:VSK720945 WCF720922:WCG720945 WMB720922:WMC720945 WVX720922:WVY720945 P786458:Q786481 JL786458:JM786481 TH786458:TI786481 ADD786458:ADE786481 AMZ786458:ANA786481 AWV786458:AWW786481 BGR786458:BGS786481 BQN786458:BQO786481 CAJ786458:CAK786481 CKF786458:CKG786481 CUB786458:CUC786481 DDX786458:DDY786481 DNT786458:DNU786481 DXP786458:DXQ786481 EHL786458:EHM786481 ERH786458:ERI786481 FBD786458:FBE786481 FKZ786458:FLA786481 FUV786458:FUW786481 GER786458:GES786481 GON786458:GOO786481 GYJ786458:GYK786481 HIF786458:HIG786481 HSB786458:HSC786481 IBX786458:IBY786481 ILT786458:ILU786481 IVP786458:IVQ786481 JFL786458:JFM786481 JPH786458:JPI786481 JZD786458:JZE786481 KIZ786458:KJA786481 KSV786458:KSW786481 LCR786458:LCS786481 LMN786458:LMO786481 LWJ786458:LWK786481 MGF786458:MGG786481 MQB786458:MQC786481 MZX786458:MZY786481 NJT786458:NJU786481 NTP786458:NTQ786481 ODL786458:ODM786481 ONH786458:ONI786481 OXD786458:OXE786481 PGZ786458:PHA786481 PQV786458:PQW786481 QAR786458:QAS786481 QKN786458:QKO786481 QUJ786458:QUK786481 REF786458:REG786481 ROB786458:ROC786481 RXX786458:RXY786481 SHT786458:SHU786481 SRP786458:SRQ786481 TBL786458:TBM786481 TLH786458:TLI786481 TVD786458:TVE786481 UEZ786458:UFA786481 UOV786458:UOW786481 UYR786458:UYS786481 VIN786458:VIO786481 VSJ786458:VSK786481 WCF786458:WCG786481 WMB786458:WMC786481 WVX786458:WVY786481 P851994:Q852017 JL851994:JM852017 TH851994:TI852017 ADD851994:ADE852017 AMZ851994:ANA852017 AWV851994:AWW852017 BGR851994:BGS852017 BQN851994:BQO852017 CAJ851994:CAK852017 CKF851994:CKG852017 CUB851994:CUC852017 DDX851994:DDY852017 DNT851994:DNU852017 DXP851994:DXQ852017 EHL851994:EHM852017 ERH851994:ERI852017 FBD851994:FBE852017 FKZ851994:FLA852017 FUV851994:FUW852017 GER851994:GES852017 GON851994:GOO852017 GYJ851994:GYK852017 HIF851994:HIG852017 HSB851994:HSC852017 IBX851994:IBY852017 ILT851994:ILU852017 IVP851994:IVQ852017 JFL851994:JFM852017 JPH851994:JPI852017 JZD851994:JZE852017 KIZ851994:KJA852017 KSV851994:KSW852017 LCR851994:LCS852017 LMN851994:LMO852017 LWJ851994:LWK852017 MGF851994:MGG852017 MQB851994:MQC852017 MZX851994:MZY852017 NJT851994:NJU852017 NTP851994:NTQ852017 ODL851994:ODM852017 ONH851994:ONI852017 OXD851994:OXE852017 PGZ851994:PHA852017 PQV851994:PQW852017 QAR851994:QAS852017 QKN851994:QKO852017 QUJ851994:QUK852017 REF851994:REG852017 ROB851994:ROC852017 RXX851994:RXY852017 SHT851994:SHU852017 SRP851994:SRQ852017 TBL851994:TBM852017 TLH851994:TLI852017 TVD851994:TVE852017 UEZ851994:UFA852017 UOV851994:UOW852017 UYR851994:UYS852017 VIN851994:VIO852017 VSJ851994:VSK852017 WCF851994:WCG852017 WMB851994:WMC852017 WVX851994:WVY852017 P917530:Q917553 JL917530:JM917553 TH917530:TI917553 ADD917530:ADE917553 AMZ917530:ANA917553 AWV917530:AWW917553 BGR917530:BGS917553 BQN917530:BQO917553 CAJ917530:CAK917553 CKF917530:CKG917553 CUB917530:CUC917553 DDX917530:DDY917553 DNT917530:DNU917553 DXP917530:DXQ917553 EHL917530:EHM917553 ERH917530:ERI917553 FBD917530:FBE917553 FKZ917530:FLA917553 FUV917530:FUW917553 GER917530:GES917553 GON917530:GOO917553 GYJ917530:GYK917553 HIF917530:HIG917553 HSB917530:HSC917553 IBX917530:IBY917553 ILT917530:ILU917553 IVP917530:IVQ917553 JFL917530:JFM917553 JPH917530:JPI917553 JZD917530:JZE917553 KIZ917530:KJA917553 KSV917530:KSW917553 LCR917530:LCS917553 LMN917530:LMO917553 LWJ917530:LWK917553 MGF917530:MGG917553 MQB917530:MQC917553 MZX917530:MZY917553 NJT917530:NJU917553 NTP917530:NTQ917553 ODL917530:ODM917553 ONH917530:ONI917553 OXD917530:OXE917553 PGZ917530:PHA917553 PQV917530:PQW917553 QAR917530:QAS917553 QKN917530:QKO917553 QUJ917530:QUK917553 REF917530:REG917553 ROB917530:ROC917553 RXX917530:RXY917553 SHT917530:SHU917553 SRP917530:SRQ917553 TBL917530:TBM917553 TLH917530:TLI917553 TVD917530:TVE917553 UEZ917530:UFA917553 UOV917530:UOW917553 UYR917530:UYS917553 VIN917530:VIO917553 VSJ917530:VSK917553 WCF917530:WCG917553 WMB917530:WMC917553 WVX917530:WVY917553 P983066:Q983089 JL983066:JM983089 TH983066:TI983089 ADD983066:ADE983089 AMZ983066:ANA983089 AWV983066:AWW983089 BGR983066:BGS983089 BQN983066:BQO983089 CAJ983066:CAK983089 CKF983066:CKG983089 CUB983066:CUC983089 DDX983066:DDY983089 DNT983066:DNU983089 DXP983066:DXQ983089 EHL983066:EHM983089 ERH983066:ERI983089 FBD983066:FBE983089 FKZ983066:FLA983089 FUV983066:FUW983089 GER983066:GES983089 GON983066:GOO983089 GYJ983066:GYK983089 HIF983066:HIG983089 HSB983066:HSC983089 IBX983066:IBY983089 ILT983066:ILU983089 IVP983066:IVQ983089 JFL983066:JFM983089 JPH983066:JPI983089 JZD983066:JZE983089 KIZ983066:KJA983089 KSV983066:KSW983089 LCR983066:LCS983089 LMN983066:LMO983089 LWJ983066:LWK983089 MGF983066:MGG983089 MQB983066:MQC983089 MZX983066:MZY983089 NJT983066:NJU983089 NTP983066:NTQ983089 ODL983066:ODM983089 ONH983066:ONI983089 OXD983066:OXE983089 PGZ983066:PHA983089 PQV983066:PQW983089 QAR983066:QAS983089 QKN983066:QKO983089 QUJ983066:QUK983089 REF983066:REG983089 ROB983066:ROC983089 RXX983066:RXY983089 SHT983066:SHU983089 SRP983066:SRQ983089 TBL983066:TBM983089 TLH983066:TLI983089 TVD983066:TVE983089 UEZ983066:UFA983089 UOV983066:UOW983089 UYR983066:UYS983089 VIN983066:VIO983089 VSJ983066:VSK983089 WCF983066:WCG983089 WMB983066:WMC983089 WVX983066:WVY983089" xr:uid="{86B5FACF-6616-450C-A31D-4D1DB0FFEF0D}">
      <formula1>"○"</formula1>
    </dataValidation>
  </dataValidations>
  <pageMargins left="0.7" right="0.7" top="0.75" bottom="0.75" header="0.3" footer="0.3"/>
  <pageSetup paperSize="9" fitToHeight="2"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CBE55-EF16-4A91-9B09-D598C859E8E0}">
  <sheetPr>
    <pageSetUpPr fitToPage="1"/>
  </sheetPr>
  <dimension ref="A1:P19"/>
  <sheetViews>
    <sheetView zoomScale="70" zoomScaleNormal="70" workbookViewId="0">
      <pane xSplit="2" topLeftCell="C1" activePane="topRight" state="frozen"/>
      <selection pane="topRight" activeCell="P18" sqref="P18"/>
    </sheetView>
  </sheetViews>
  <sheetFormatPr defaultRowHeight="13.5" x14ac:dyDescent="0.15"/>
  <cols>
    <col min="2" max="2" width="90" bestFit="1" customWidth="1"/>
    <col min="3" max="4" width="9" style="1008"/>
    <col min="5" max="5" width="16.125" style="1008" bestFit="1" customWidth="1"/>
    <col min="6" max="6" width="15.125" style="1008" bestFit="1" customWidth="1"/>
    <col min="7" max="7" width="15.125" style="1008" customWidth="1"/>
    <col min="8" max="8" width="27.25" style="1008" bestFit="1" customWidth="1"/>
    <col min="9" max="9" width="9" style="1008"/>
    <col min="10" max="10" width="11" style="1008" bestFit="1" customWidth="1"/>
    <col min="11" max="12" width="9" style="1008"/>
    <col min="13" max="15" width="27.25" style="1008" customWidth="1"/>
    <col min="16" max="16" width="64.875" style="1008" bestFit="1" customWidth="1"/>
  </cols>
  <sheetData>
    <row r="1" spans="1:16" ht="18.75" x14ac:dyDescent="0.15">
      <c r="B1" s="1007" t="s">
        <v>1283</v>
      </c>
    </row>
    <row r="2" spans="1:16" ht="54" x14ac:dyDescent="0.15">
      <c r="A2" s="974"/>
      <c r="B2" s="974" t="s">
        <v>1284</v>
      </c>
      <c r="C2" s="1009" t="s">
        <v>1285</v>
      </c>
      <c r="D2" s="1009" t="s">
        <v>1286</v>
      </c>
      <c r="E2" s="1010" t="s">
        <v>1287</v>
      </c>
      <c r="F2" s="1009" t="s">
        <v>1288</v>
      </c>
      <c r="G2" s="1009" t="s">
        <v>1289</v>
      </c>
      <c r="H2" s="1009" t="s">
        <v>1290</v>
      </c>
      <c r="I2" s="1009" t="s">
        <v>519</v>
      </c>
      <c r="J2" s="1009" t="s">
        <v>1291</v>
      </c>
      <c r="K2" s="1009" t="s">
        <v>1292</v>
      </c>
      <c r="L2" s="1009" t="s">
        <v>1293</v>
      </c>
      <c r="M2" s="1009" t="s">
        <v>1294</v>
      </c>
      <c r="N2" s="1010" t="s">
        <v>1295</v>
      </c>
      <c r="O2" s="1010" t="s">
        <v>1296</v>
      </c>
      <c r="P2" s="1009" t="s">
        <v>1297</v>
      </c>
    </row>
    <row r="3" spans="1:16" x14ac:dyDescent="0.15">
      <c r="A3" s="974">
        <v>1</v>
      </c>
      <c r="B3" s="974" t="s">
        <v>1298</v>
      </c>
      <c r="C3" s="1009" t="s">
        <v>1299</v>
      </c>
      <c r="D3" s="1009" t="s">
        <v>1299</v>
      </c>
      <c r="E3" s="1009"/>
      <c r="F3" s="1009"/>
      <c r="G3" s="1009"/>
      <c r="H3" s="1009"/>
      <c r="I3" s="1009" t="s">
        <v>1299</v>
      </c>
      <c r="J3" s="1009"/>
      <c r="K3" s="1009" t="s">
        <v>1299</v>
      </c>
      <c r="L3" s="1009"/>
      <c r="M3" s="1009"/>
      <c r="N3" s="1009"/>
      <c r="O3" s="1009"/>
      <c r="P3" s="1011"/>
    </row>
    <row r="4" spans="1:16" x14ac:dyDescent="0.15">
      <c r="A4" s="974">
        <v>2</v>
      </c>
      <c r="B4" s="974" t="s">
        <v>1300</v>
      </c>
      <c r="C4" s="1009" t="s">
        <v>1299</v>
      </c>
      <c r="D4" s="1009" t="s">
        <v>1299</v>
      </c>
      <c r="E4" s="1009" t="s">
        <v>1299</v>
      </c>
      <c r="F4" s="1009"/>
      <c r="G4" s="1009" t="s">
        <v>1301</v>
      </c>
      <c r="H4" s="1009" t="s">
        <v>1301</v>
      </c>
      <c r="I4" s="1009"/>
      <c r="J4" s="1009"/>
      <c r="K4" s="1009"/>
      <c r="L4" s="1009" t="s">
        <v>1302</v>
      </c>
      <c r="M4" s="1009"/>
      <c r="N4" s="1009"/>
      <c r="O4" s="1009"/>
      <c r="P4" s="1011" t="s">
        <v>1303</v>
      </c>
    </row>
    <row r="5" spans="1:16" x14ac:dyDescent="0.15">
      <c r="A5" s="974">
        <v>3</v>
      </c>
      <c r="B5" s="974" t="s">
        <v>1304</v>
      </c>
      <c r="C5" s="1009" t="s">
        <v>1299</v>
      </c>
      <c r="D5" s="1009"/>
      <c r="E5" s="1009" t="s">
        <v>1299</v>
      </c>
      <c r="F5" s="1009"/>
      <c r="G5" s="1009"/>
      <c r="H5" s="1009"/>
      <c r="I5" s="1009"/>
      <c r="J5" s="1009"/>
      <c r="K5" s="1009"/>
      <c r="L5" s="1009"/>
      <c r="M5" s="1009"/>
      <c r="N5" s="1009"/>
      <c r="O5" s="1009"/>
      <c r="P5" s="1011"/>
    </row>
    <row r="6" spans="1:16" ht="35.25" customHeight="1" x14ac:dyDescent="0.15">
      <c r="A6" s="974">
        <v>4</v>
      </c>
      <c r="B6" s="1012" t="s">
        <v>1305</v>
      </c>
      <c r="C6" s="1009" t="s">
        <v>1299</v>
      </c>
      <c r="D6" s="1009" t="s">
        <v>1299</v>
      </c>
      <c r="E6" s="1009"/>
      <c r="F6" s="1009"/>
      <c r="G6" s="1009"/>
      <c r="H6" s="1009"/>
      <c r="I6" s="1009"/>
      <c r="J6" s="1009"/>
      <c r="K6" s="1009" t="s">
        <v>1299</v>
      </c>
      <c r="L6" s="1009"/>
      <c r="M6" s="1009"/>
      <c r="N6" s="1009"/>
      <c r="O6" s="1009"/>
      <c r="P6" s="1013" t="s">
        <v>1306</v>
      </c>
    </row>
    <row r="7" spans="1:16" ht="27" x14ac:dyDescent="0.15">
      <c r="A7" s="974">
        <v>5</v>
      </c>
      <c r="B7" s="1014" t="s">
        <v>1307</v>
      </c>
      <c r="C7" s="1009" t="s">
        <v>1299</v>
      </c>
      <c r="D7" s="1009"/>
      <c r="E7" s="1009"/>
      <c r="F7" s="1009"/>
      <c r="G7" s="1009"/>
      <c r="H7" s="1009"/>
      <c r="I7" s="1009"/>
      <c r="J7" s="1009"/>
      <c r="K7" s="1009"/>
      <c r="L7" s="1009"/>
      <c r="M7" s="1009"/>
      <c r="N7" s="1009"/>
      <c r="O7" s="1009"/>
      <c r="P7" s="1013" t="s">
        <v>1308</v>
      </c>
    </row>
    <row r="8" spans="1:16" ht="34.5" customHeight="1" x14ac:dyDescent="0.15">
      <c r="A8" s="974">
        <v>6</v>
      </c>
      <c r="B8" s="1012" t="s">
        <v>1309</v>
      </c>
      <c r="C8" s="1009" t="s">
        <v>1299</v>
      </c>
      <c r="D8" s="1009"/>
      <c r="E8" s="1009"/>
      <c r="F8" s="1009"/>
      <c r="G8" s="1009"/>
      <c r="H8" s="1009"/>
      <c r="I8" s="1009"/>
      <c r="J8" s="1009"/>
      <c r="K8" s="1009"/>
      <c r="L8" s="1009"/>
      <c r="M8" s="1009"/>
      <c r="N8" s="1009"/>
      <c r="O8" s="1009"/>
      <c r="P8" s="1013" t="s">
        <v>1310</v>
      </c>
    </row>
    <row r="9" spans="1:16" x14ac:dyDescent="0.15">
      <c r="A9" s="974">
        <v>8</v>
      </c>
      <c r="B9" s="974" t="s">
        <v>1311</v>
      </c>
      <c r="C9" s="1009" t="s">
        <v>1299</v>
      </c>
      <c r="D9" s="1009" t="s">
        <v>1302</v>
      </c>
      <c r="E9" s="1009"/>
      <c r="F9" s="1009"/>
      <c r="G9" s="1009"/>
      <c r="H9" s="1009"/>
      <c r="I9" s="1009" t="s">
        <v>1299</v>
      </c>
      <c r="J9" s="1009"/>
      <c r="K9" s="1009"/>
      <c r="L9" s="1009"/>
      <c r="M9" s="1009"/>
      <c r="N9" s="1009"/>
      <c r="O9" s="1009"/>
      <c r="P9" s="1011"/>
    </row>
    <row r="10" spans="1:16" ht="51" customHeight="1" x14ac:dyDescent="0.15">
      <c r="A10" s="974">
        <v>9</v>
      </c>
      <c r="B10" s="974" t="s">
        <v>1312</v>
      </c>
      <c r="C10" s="1009" t="s">
        <v>1299</v>
      </c>
      <c r="D10" s="1009" t="s">
        <v>1299</v>
      </c>
      <c r="E10" s="1009"/>
      <c r="F10" s="1009" t="s">
        <v>1299</v>
      </c>
      <c r="G10" s="1009"/>
      <c r="H10" s="1009"/>
      <c r="I10" s="1009"/>
      <c r="J10" s="1009"/>
      <c r="K10" s="1009"/>
      <c r="L10" s="1009"/>
      <c r="M10" s="1009"/>
      <c r="N10" s="1009"/>
      <c r="O10" s="1009"/>
      <c r="P10" s="3434" t="s">
        <v>1313</v>
      </c>
    </row>
    <row r="11" spans="1:16" ht="51" customHeight="1" x14ac:dyDescent="0.15">
      <c r="A11" s="974">
        <v>10</v>
      </c>
      <c r="B11" s="974" t="s">
        <v>1314</v>
      </c>
      <c r="C11" s="1009" t="s">
        <v>1299</v>
      </c>
      <c r="D11" s="1009" t="s">
        <v>1299</v>
      </c>
      <c r="E11" s="1009"/>
      <c r="F11" s="1009" t="s">
        <v>1299</v>
      </c>
      <c r="G11" s="1009" t="s">
        <v>1301</v>
      </c>
      <c r="H11" s="1009" t="s">
        <v>1301</v>
      </c>
      <c r="I11" s="1009"/>
      <c r="J11" s="1009"/>
      <c r="K11" s="1009"/>
      <c r="L11" s="1009"/>
      <c r="M11" s="1009"/>
      <c r="N11" s="1009"/>
      <c r="O11" s="1009"/>
      <c r="P11" s="3435"/>
    </row>
    <row r="12" spans="1:16" ht="72" customHeight="1" x14ac:dyDescent="0.15">
      <c r="A12" s="974">
        <v>11</v>
      </c>
      <c r="B12" s="1015" t="s">
        <v>1315</v>
      </c>
      <c r="C12" s="1009" t="s">
        <v>1299</v>
      </c>
      <c r="D12" s="1009" t="s">
        <v>1302</v>
      </c>
      <c r="E12" s="1009"/>
      <c r="F12" s="1009" t="s">
        <v>1299</v>
      </c>
      <c r="G12" s="1009"/>
      <c r="H12" s="1009" t="s">
        <v>1302</v>
      </c>
      <c r="I12" s="1009"/>
      <c r="J12" s="1009"/>
      <c r="K12" s="1009" t="s">
        <v>1299</v>
      </c>
      <c r="L12" s="1009"/>
      <c r="M12" s="1009"/>
      <c r="N12" s="1009"/>
      <c r="O12" s="1009"/>
      <c r="P12" s="1011"/>
    </row>
    <row r="13" spans="1:16" ht="32.25" customHeight="1" x14ac:dyDescent="0.15">
      <c r="A13" s="974">
        <v>12</v>
      </c>
      <c r="B13" s="1015" t="s">
        <v>1316</v>
      </c>
      <c r="C13" s="1009" t="s">
        <v>1299</v>
      </c>
      <c r="D13" s="1009" t="s">
        <v>1302</v>
      </c>
      <c r="E13" s="1009"/>
      <c r="F13" s="1009"/>
      <c r="G13" s="1009"/>
      <c r="H13" s="1009"/>
      <c r="I13" s="1009"/>
      <c r="J13" s="1009"/>
      <c r="K13" s="1009" t="s">
        <v>1299</v>
      </c>
      <c r="L13" s="1009"/>
      <c r="M13" s="1009"/>
      <c r="N13" s="1009"/>
      <c r="O13" s="1009"/>
      <c r="P13" s="1011"/>
    </row>
    <row r="14" spans="1:16" x14ac:dyDescent="0.15">
      <c r="A14" s="974">
        <v>13</v>
      </c>
      <c r="B14" s="974" t="s">
        <v>1317</v>
      </c>
      <c r="C14" s="1009" t="s">
        <v>1299</v>
      </c>
      <c r="D14" s="1009" t="s">
        <v>1299</v>
      </c>
      <c r="E14" s="1009"/>
      <c r="F14" s="1009"/>
      <c r="G14" s="1009"/>
      <c r="H14" s="1009"/>
      <c r="I14" s="1009"/>
      <c r="J14" s="1009"/>
      <c r="K14" s="1009"/>
      <c r="L14" s="1009"/>
      <c r="M14" s="1009" t="s">
        <v>1299</v>
      </c>
      <c r="N14" s="1009"/>
      <c r="O14" s="1009"/>
      <c r="P14" s="1011"/>
    </row>
    <row r="15" spans="1:16" x14ac:dyDescent="0.15">
      <c r="A15" s="974">
        <v>14</v>
      </c>
      <c r="B15" s="974" t="s">
        <v>1318</v>
      </c>
      <c r="C15" s="1009" t="s">
        <v>1299</v>
      </c>
      <c r="D15" s="1009"/>
      <c r="E15" s="1009"/>
      <c r="F15" s="1009"/>
      <c r="G15" s="1009"/>
      <c r="H15" s="1009"/>
      <c r="I15" s="1009"/>
      <c r="J15" s="1009"/>
      <c r="K15" s="1009"/>
      <c r="L15" s="1009"/>
      <c r="M15" s="1009"/>
      <c r="N15" s="1009" t="s">
        <v>1299</v>
      </c>
      <c r="O15" s="1009"/>
      <c r="P15" s="1011"/>
    </row>
    <row r="16" spans="1:16" ht="39.75" customHeight="1" x14ac:dyDescent="0.15">
      <c r="A16" s="974">
        <v>15</v>
      </c>
      <c r="B16" s="974" t="s">
        <v>1319</v>
      </c>
      <c r="C16" s="1009" t="s">
        <v>1299</v>
      </c>
      <c r="D16" s="1009" t="s">
        <v>1299</v>
      </c>
      <c r="E16" s="1009"/>
      <c r="F16" s="1009" t="s">
        <v>1299</v>
      </c>
      <c r="G16" s="1009"/>
      <c r="H16" s="1009" t="s">
        <v>1299</v>
      </c>
      <c r="I16" s="1009"/>
      <c r="J16" s="1009"/>
      <c r="K16" s="1009"/>
      <c r="L16" s="1009"/>
      <c r="M16" s="1009"/>
      <c r="N16" s="1009"/>
      <c r="O16" s="1009" t="s">
        <v>1299</v>
      </c>
      <c r="P16" s="1013" t="s">
        <v>1320</v>
      </c>
    </row>
    <row r="17" spans="1:16" ht="33" customHeight="1" x14ac:dyDescent="0.15">
      <c r="A17" s="974">
        <v>16</v>
      </c>
      <c r="B17" s="974" t="s">
        <v>1321</v>
      </c>
      <c r="C17" s="1009" t="s">
        <v>1299</v>
      </c>
      <c r="D17" s="1009" t="s">
        <v>1299</v>
      </c>
      <c r="E17" s="1009"/>
      <c r="F17" s="1009" t="s">
        <v>1299</v>
      </c>
      <c r="G17" s="1009"/>
      <c r="H17" s="1009" t="s">
        <v>1299</v>
      </c>
      <c r="I17" s="1009"/>
      <c r="J17" s="1009"/>
      <c r="K17" s="1009"/>
      <c r="L17" s="1009"/>
      <c r="M17" s="1009"/>
      <c r="N17" s="1009"/>
      <c r="O17" s="1009"/>
      <c r="P17" s="1013" t="s">
        <v>1322</v>
      </c>
    </row>
    <row r="18" spans="1:16" ht="61.5" customHeight="1" x14ac:dyDescent="0.15">
      <c r="A18" s="1016" t="s">
        <v>1323</v>
      </c>
      <c r="B18" s="1014" t="s">
        <v>1324</v>
      </c>
      <c r="C18" s="1017"/>
      <c r="D18" s="1018"/>
      <c r="E18" s="1018"/>
      <c r="F18" s="1018"/>
      <c r="G18" s="1018"/>
      <c r="H18" s="1018"/>
      <c r="I18" s="1018"/>
      <c r="J18" s="1018"/>
      <c r="K18" s="1018"/>
      <c r="L18" s="1018"/>
      <c r="M18" s="1018"/>
      <c r="N18" s="1018"/>
      <c r="O18" s="1018"/>
      <c r="P18" s="1019"/>
    </row>
    <row r="19" spans="1:16" x14ac:dyDescent="0.15">
      <c r="B19" s="1020"/>
    </row>
  </sheetData>
  <mergeCells count="1">
    <mergeCell ref="P10:P11"/>
  </mergeCells>
  <phoneticPr fontId="1"/>
  <pageMargins left="0.7" right="0.7" top="0.75" bottom="0.75" header="0.3" footer="0.3"/>
  <pageSetup paperSize="9" scale="31" orientation="landscape"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083C02-12A4-443B-AF25-61583ED2BD52}">
  <sheetPr>
    <pageSetUpPr fitToPage="1"/>
  </sheetPr>
  <dimension ref="A1:P11"/>
  <sheetViews>
    <sheetView zoomScale="70" zoomScaleNormal="70" workbookViewId="0">
      <pane xSplit="2" topLeftCell="C1" activePane="topRight" state="frozen"/>
      <selection pane="topRight" activeCell="B1" sqref="B1"/>
    </sheetView>
  </sheetViews>
  <sheetFormatPr defaultRowHeight="13.5" x14ac:dyDescent="0.15"/>
  <cols>
    <col min="2" max="2" width="90" bestFit="1" customWidth="1"/>
    <col min="3" max="4" width="9" style="1008"/>
    <col min="5" max="6" width="16.125" style="1008" bestFit="1" customWidth="1"/>
    <col min="7" max="7" width="27.25" style="1008" customWidth="1"/>
    <col min="8" max="10" width="9" style="1008"/>
    <col min="11" max="11" width="22.75" style="1008" bestFit="1" customWidth="1"/>
    <col min="12" max="12" width="64.875" style="1008" bestFit="1" customWidth="1"/>
  </cols>
  <sheetData>
    <row r="1" spans="1:16" ht="18.75" x14ac:dyDescent="0.15">
      <c r="B1" s="1007" t="s">
        <v>1325</v>
      </c>
    </row>
    <row r="2" spans="1:16" ht="34.5" customHeight="1" x14ac:dyDescent="0.15">
      <c r="A2" s="974"/>
      <c r="B2" s="974" t="s">
        <v>1284</v>
      </c>
      <c r="C2" s="1009" t="s">
        <v>1285</v>
      </c>
      <c r="D2" s="1009" t="s">
        <v>1286</v>
      </c>
      <c r="E2" s="1010" t="s">
        <v>1287</v>
      </c>
      <c r="F2" s="1009" t="s">
        <v>1288</v>
      </c>
      <c r="G2" s="1009" t="s">
        <v>1290</v>
      </c>
      <c r="H2" s="1009" t="s">
        <v>519</v>
      </c>
      <c r="I2" s="1009" t="s">
        <v>1292</v>
      </c>
      <c r="J2" s="1009" t="s">
        <v>1293</v>
      </c>
      <c r="K2" s="1010" t="s">
        <v>1296</v>
      </c>
      <c r="L2" s="1009" t="s">
        <v>1297</v>
      </c>
    </row>
    <row r="3" spans="1:16" x14ac:dyDescent="0.15">
      <c r="A3" s="974">
        <v>1</v>
      </c>
      <c r="B3" s="974" t="s">
        <v>1298</v>
      </c>
      <c r="C3" s="1009" t="s">
        <v>1299</v>
      </c>
      <c r="D3" s="1009" t="s">
        <v>1299</v>
      </c>
      <c r="E3" s="1009"/>
      <c r="F3" s="1009"/>
      <c r="G3" s="1009"/>
      <c r="H3" s="1009" t="s">
        <v>1299</v>
      </c>
      <c r="I3" s="1009" t="s">
        <v>1299</v>
      </c>
      <c r="J3" s="1009"/>
      <c r="K3" s="1009"/>
      <c r="L3" s="1011"/>
    </row>
    <row r="4" spans="1:16" x14ac:dyDescent="0.15">
      <c r="A4" s="974">
        <v>2</v>
      </c>
      <c r="B4" s="974" t="s">
        <v>1300</v>
      </c>
      <c r="C4" s="1009" t="s">
        <v>1299</v>
      </c>
      <c r="D4" s="1009" t="s">
        <v>1299</v>
      </c>
      <c r="E4" s="1009" t="s">
        <v>1299</v>
      </c>
      <c r="F4" s="1009"/>
      <c r="G4" s="1009"/>
      <c r="H4" s="1009"/>
      <c r="I4" s="1009"/>
      <c r="J4" s="1009" t="s">
        <v>1302</v>
      </c>
      <c r="K4" s="1009"/>
      <c r="L4" s="1011" t="s">
        <v>1303</v>
      </c>
    </row>
    <row r="5" spans="1:16" x14ac:dyDescent="0.15">
      <c r="A5" s="974">
        <v>3</v>
      </c>
      <c r="B5" s="974" t="s">
        <v>1304</v>
      </c>
      <c r="C5" s="1009" t="s">
        <v>1299</v>
      </c>
      <c r="D5" s="1009"/>
      <c r="E5" s="1009" t="s">
        <v>1299</v>
      </c>
      <c r="F5" s="1009"/>
      <c r="G5" s="1009"/>
      <c r="H5" s="1009"/>
      <c r="I5" s="1009"/>
      <c r="J5" s="1009"/>
      <c r="K5" s="1009"/>
      <c r="L5" s="1011"/>
    </row>
    <row r="6" spans="1:16" x14ac:dyDescent="0.15">
      <c r="A6" s="974">
        <v>4</v>
      </c>
      <c r="B6" s="974" t="s">
        <v>1326</v>
      </c>
      <c r="C6" s="1009" t="s">
        <v>1299</v>
      </c>
      <c r="D6" s="1009" t="s">
        <v>1302</v>
      </c>
      <c r="E6" s="1009"/>
      <c r="F6" s="1009"/>
      <c r="G6" s="1009"/>
      <c r="H6" s="1009" t="s">
        <v>1299</v>
      </c>
      <c r="I6" s="1009"/>
      <c r="J6" s="1009"/>
      <c r="K6" s="1009"/>
      <c r="L6" s="1011"/>
    </row>
    <row r="7" spans="1:16" ht="51" customHeight="1" x14ac:dyDescent="0.15">
      <c r="A7" s="974">
        <v>5</v>
      </c>
      <c r="B7" s="974" t="s">
        <v>1314</v>
      </c>
      <c r="C7" s="1009" t="s">
        <v>1299</v>
      </c>
      <c r="D7" s="1009" t="s">
        <v>1299</v>
      </c>
      <c r="E7" s="1009"/>
      <c r="F7" s="1009" t="s">
        <v>1299</v>
      </c>
      <c r="G7" s="1009" t="s">
        <v>1299</v>
      </c>
      <c r="H7" s="1009"/>
      <c r="I7" s="1009"/>
      <c r="J7" s="1009"/>
      <c r="K7" s="1009"/>
      <c r="L7" s="1021" t="s">
        <v>1327</v>
      </c>
    </row>
    <row r="8" spans="1:16" ht="70.5" customHeight="1" x14ac:dyDescent="0.15">
      <c r="A8" s="974">
        <v>6</v>
      </c>
      <c r="B8" s="1015" t="s">
        <v>1315</v>
      </c>
      <c r="C8" s="1009" t="s">
        <v>1299</v>
      </c>
      <c r="D8" s="1009" t="s">
        <v>1302</v>
      </c>
      <c r="E8" s="1009"/>
      <c r="F8" s="1009" t="s">
        <v>1299</v>
      </c>
      <c r="G8" s="1009" t="s">
        <v>1302</v>
      </c>
      <c r="H8" s="1009"/>
      <c r="I8" s="1009" t="s">
        <v>1299</v>
      </c>
      <c r="J8" s="1009"/>
      <c r="K8" s="1009"/>
      <c r="L8" s="1011"/>
    </row>
    <row r="9" spans="1:16" ht="30" customHeight="1" x14ac:dyDescent="0.15">
      <c r="A9" s="974">
        <v>7</v>
      </c>
      <c r="B9" s="1015" t="s">
        <v>1316</v>
      </c>
      <c r="C9" s="1009" t="s">
        <v>1299</v>
      </c>
      <c r="D9" s="1009" t="s">
        <v>1302</v>
      </c>
      <c r="E9" s="1009"/>
      <c r="F9" s="1009"/>
      <c r="G9" s="1009"/>
      <c r="H9" s="1009"/>
      <c r="I9" s="1009" t="s">
        <v>1299</v>
      </c>
      <c r="J9" s="1009"/>
      <c r="K9" s="1009"/>
      <c r="L9" s="1011"/>
    </row>
    <row r="10" spans="1:16" ht="39.75" customHeight="1" x14ac:dyDescent="0.15">
      <c r="A10" s="974">
        <v>8</v>
      </c>
      <c r="B10" s="974" t="s">
        <v>1319</v>
      </c>
      <c r="C10" s="1009" t="s">
        <v>1299</v>
      </c>
      <c r="D10" s="1009" t="s">
        <v>1299</v>
      </c>
      <c r="E10" s="1009"/>
      <c r="F10" s="1009" t="s">
        <v>1299</v>
      </c>
      <c r="G10" s="1009" t="s">
        <v>1299</v>
      </c>
      <c r="H10" s="1009"/>
      <c r="I10" s="1009"/>
      <c r="J10" s="1009"/>
      <c r="K10" s="1009" t="s">
        <v>1299</v>
      </c>
      <c r="L10" s="1013" t="s">
        <v>1320</v>
      </c>
    </row>
    <row r="11" spans="1:16" ht="61.5" customHeight="1" x14ac:dyDescent="0.15">
      <c r="A11" s="1016" t="s">
        <v>1323</v>
      </c>
      <c r="B11" s="1014" t="s">
        <v>1328</v>
      </c>
      <c r="C11" s="1017"/>
      <c r="D11" s="1018"/>
      <c r="E11" s="1018"/>
      <c r="F11" s="1018"/>
      <c r="G11" s="1018"/>
      <c r="H11" s="1018"/>
      <c r="I11" s="1018"/>
      <c r="J11" s="1018"/>
      <c r="K11" s="1018"/>
      <c r="L11" s="1018"/>
      <c r="M11" s="1018"/>
      <c r="N11" s="1018"/>
      <c r="O11" s="1018"/>
      <c r="P11" s="1019"/>
    </row>
  </sheetData>
  <phoneticPr fontId="1"/>
  <pageMargins left="0.7" right="0.7" top="0.75" bottom="0.75" header="0.3" footer="0.3"/>
  <pageSetup paperSize="9" scale="39" orientation="landscape"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8362C-E1C7-4730-9847-C393E89902C9}">
  <sheetPr>
    <pageSetUpPr fitToPage="1"/>
  </sheetPr>
  <dimension ref="A1:P11"/>
  <sheetViews>
    <sheetView zoomScale="70" zoomScaleNormal="70" workbookViewId="0">
      <pane xSplit="2" topLeftCell="C1" activePane="topRight" state="frozen"/>
      <selection pane="topRight"/>
    </sheetView>
  </sheetViews>
  <sheetFormatPr defaultRowHeight="13.5" x14ac:dyDescent="0.15"/>
  <cols>
    <col min="2" max="2" width="90" bestFit="1" customWidth="1"/>
    <col min="3" max="4" width="9" style="1008"/>
    <col min="5" max="5" width="25.5" style="1008" bestFit="1" customWidth="1"/>
    <col min="6" max="6" width="15.125" style="1008" bestFit="1" customWidth="1"/>
    <col min="7" max="7" width="25.5" style="1008" bestFit="1" customWidth="1"/>
    <col min="8" max="10" width="9" style="1008"/>
    <col min="11" max="11" width="27.25" style="1008" customWidth="1"/>
    <col min="12" max="12" width="64.875" style="1008" bestFit="1" customWidth="1"/>
  </cols>
  <sheetData>
    <row r="1" spans="1:16" ht="18.75" x14ac:dyDescent="0.15">
      <c r="B1" s="1007" t="s">
        <v>1329</v>
      </c>
    </row>
    <row r="2" spans="1:16" ht="32.25" customHeight="1" x14ac:dyDescent="0.15">
      <c r="A2" s="974"/>
      <c r="B2" s="974" t="s">
        <v>1284</v>
      </c>
      <c r="C2" s="1009" t="s">
        <v>1285</v>
      </c>
      <c r="D2" s="1009" t="s">
        <v>1286</v>
      </c>
      <c r="E2" s="1010" t="s">
        <v>1287</v>
      </c>
      <c r="F2" s="1009" t="s">
        <v>1288</v>
      </c>
      <c r="G2" s="1009" t="s">
        <v>1290</v>
      </c>
      <c r="H2" s="1009" t="s">
        <v>519</v>
      </c>
      <c r="I2" s="1009" t="s">
        <v>1292</v>
      </c>
      <c r="J2" s="1009" t="s">
        <v>1293</v>
      </c>
      <c r="K2" s="1010" t="s">
        <v>1296</v>
      </c>
      <c r="L2" s="1009" t="s">
        <v>1297</v>
      </c>
    </row>
    <row r="3" spans="1:16" x14ac:dyDescent="0.15">
      <c r="A3" s="974">
        <v>1</v>
      </c>
      <c r="B3" s="974" t="s">
        <v>1298</v>
      </c>
      <c r="C3" s="1009" t="s">
        <v>1299</v>
      </c>
      <c r="D3" s="1009" t="s">
        <v>1299</v>
      </c>
      <c r="E3" s="1009"/>
      <c r="F3" s="1009"/>
      <c r="G3" s="1009"/>
      <c r="H3" s="1009" t="s">
        <v>1299</v>
      </c>
      <c r="I3" s="1009" t="s">
        <v>1299</v>
      </c>
      <c r="J3" s="1009"/>
      <c r="K3" s="1009"/>
      <c r="L3" s="1011"/>
    </row>
    <row r="4" spans="1:16" x14ac:dyDescent="0.15">
      <c r="A4" s="974">
        <v>2</v>
      </c>
      <c r="B4" s="974" t="s">
        <v>1300</v>
      </c>
      <c r="C4" s="1009" t="s">
        <v>1299</v>
      </c>
      <c r="D4" s="1009" t="s">
        <v>1299</v>
      </c>
      <c r="E4" s="1009" t="s">
        <v>1299</v>
      </c>
      <c r="F4" s="1009"/>
      <c r="G4" s="1009"/>
      <c r="H4" s="1009"/>
      <c r="I4" s="1009"/>
      <c r="J4" s="1009" t="s">
        <v>1302</v>
      </c>
      <c r="K4" s="1009"/>
      <c r="L4" s="1011" t="s">
        <v>1303</v>
      </c>
    </row>
    <row r="5" spans="1:16" x14ac:dyDescent="0.15">
      <c r="A5" s="974">
        <v>3</v>
      </c>
      <c r="B5" s="974" t="s">
        <v>1304</v>
      </c>
      <c r="C5" s="1009" t="s">
        <v>1299</v>
      </c>
      <c r="D5" s="1009"/>
      <c r="E5" s="1009" t="s">
        <v>1299</v>
      </c>
      <c r="F5" s="1009"/>
      <c r="G5" s="1009"/>
      <c r="H5" s="1009"/>
      <c r="I5" s="1009"/>
      <c r="J5" s="1009"/>
      <c r="K5" s="1009"/>
      <c r="L5" s="1011"/>
    </row>
    <row r="6" spans="1:16" x14ac:dyDescent="0.15">
      <c r="A6" s="974">
        <v>4</v>
      </c>
      <c r="B6" s="974" t="s">
        <v>1326</v>
      </c>
      <c r="C6" s="1009" t="s">
        <v>1299</v>
      </c>
      <c r="D6" s="1009" t="s">
        <v>1302</v>
      </c>
      <c r="E6" s="1009"/>
      <c r="F6" s="1009"/>
      <c r="G6" s="1009"/>
      <c r="H6" s="1009" t="s">
        <v>1299</v>
      </c>
      <c r="I6" s="1009"/>
      <c r="J6" s="1009"/>
      <c r="K6" s="1009"/>
      <c r="L6" s="1011"/>
    </row>
    <row r="7" spans="1:16" ht="51" customHeight="1" x14ac:dyDescent="0.15">
      <c r="A7" s="974">
        <v>5</v>
      </c>
      <c r="B7" s="974" t="s">
        <v>1330</v>
      </c>
      <c r="C7" s="1009" t="s">
        <v>1299</v>
      </c>
      <c r="D7" s="1009" t="s">
        <v>1299</v>
      </c>
      <c r="E7" s="1009"/>
      <c r="F7" s="1009" t="s">
        <v>1299</v>
      </c>
      <c r="G7" s="1009"/>
      <c r="H7" s="1009"/>
      <c r="I7" s="1009"/>
      <c r="J7" s="1009"/>
      <c r="K7" s="1009"/>
      <c r="L7" s="1021"/>
    </row>
    <row r="8" spans="1:16" ht="75.75" customHeight="1" x14ac:dyDescent="0.15">
      <c r="A8" s="974">
        <v>6</v>
      </c>
      <c r="B8" s="1015" t="s">
        <v>1315</v>
      </c>
      <c r="C8" s="1009" t="s">
        <v>1299</v>
      </c>
      <c r="D8" s="1009" t="s">
        <v>1302</v>
      </c>
      <c r="E8" s="1009"/>
      <c r="F8" s="1009" t="s">
        <v>1299</v>
      </c>
      <c r="G8" s="1009" t="s">
        <v>1302</v>
      </c>
      <c r="H8" s="1009"/>
      <c r="I8" s="1009" t="s">
        <v>1299</v>
      </c>
      <c r="J8" s="1009"/>
      <c r="K8" s="1009"/>
      <c r="L8" s="1011"/>
    </row>
    <row r="9" spans="1:16" ht="32.25" customHeight="1" x14ac:dyDescent="0.15">
      <c r="A9" s="974">
        <v>7</v>
      </c>
      <c r="B9" s="1015" t="s">
        <v>1316</v>
      </c>
      <c r="C9" s="1009" t="s">
        <v>1299</v>
      </c>
      <c r="D9" s="1009" t="s">
        <v>1302</v>
      </c>
      <c r="E9" s="1009"/>
      <c r="F9" s="1009"/>
      <c r="G9" s="1009"/>
      <c r="H9" s="1009"/>
      <c r="I9" s="1009" t="s">
        <v>1299</v>
      </c>
      <c r="J9" s="1009"/>
      <c r="K9" s="1009"/>
      <c r="L9" s="1011"/>
    </row>
    <row r="10" spans="1:16" ht="39.75" customHeight="1" x14ac:dyDescent="0.15">
      <c r="A10" s="974">
        <v>8</v>
      </c>
      <c r="B10" s="974" t="s">
        <v>1319</v>
      </c>
      <c r="C10" s="1009" t="s">
        <v>1299</v>
      </c>
      <c r="D10" s="1009" t="s">
        <v>1299</v>
      </c>
      <c r="E10" s="1009"/>
      <c r="F10" s="1009" t="s">
        <v>1299</v>
      </c>
      <c r="G10" s="1009" t="s">
        <v>1299</v>
      </c>
      <c r="H10" s="1009"/>
      <c r="I10" s="1009"/>
      <c r="J10" s="1009"/>
      <c r="K10" s="1009" t="s">
        <v>1299</v>
      </c>
      <c r="L10" s="1013" t="s">
        <v>1320</v>
      </c>
    </row>
    <row r="11" spans="1:16" ht="61.5" customHeight="1" x14ac:dyDescent="0.15">
      <c r="A11" s="1016" t="s">
        <v>1323</v>
      </c>
      <c r="B11" s="1014" t="s">
        <v>1328</v>
      </c>
      <c r="C11" s="1017"/>
      <c r="D11" s="1018"/>
      <c r="E11" s="1018"/>
      <c r="F11" s="1018"/>
      <c r="G11" s="1018"/>
      <c r="H11" s="1018"/>
      <c r="I11" s="1018"/>
      <c r="J11" s="1018"/>
      <c r="K11" s="1018"/>
      <c r="L11" s="1018"/>
      <c r="M11" s="1018"/>
      <c r="N11" s="1018"/>
      <c r="O11" s="1018"/>
      <c r="P11" s="1019"/>
    </row>
  </sheetData>
  <phoneticPr fontId="1"/>
  <pageMargins left="0.7" right="0.7" top="0.75" bottom="0.75" header="0.3" footer="0.3"/>
  <pageSetup paperSize="9" scale="39"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A2364A-1167-41E1-982F-90272325F4BD}">
  <sheetPr>
    <tabColor rgb="FFFFFF00"/>
  </sheetPr>
  <dimension ref="A1:R39"/>
  <sheetViews>
    <sheetView view="pageBreakPreview" topLeftCell="A19" zoomScale="60" zoomScaleNormal="100" workbookViewId="0">
      <selection activeCell="Z37" sqref="Z37"/>
    </sheetView>
  </sheetViews>
  <sheetFormatPr defaultRowHeight="13.5" x14ac:dyDescent="0.15"/>
  <cols>
    <col min="1" max="1" width="5.625" customWidth="1"/>
    <col min="2" max="2" width="17.625" customWidth="1"/>
    <col min="3" max="13" width="3.625" customWidth="1"/>
    <col min="14" max="14" width="4.625" customWidth="1"/>
    <col min="15" max="15" width="9.5" customWidth="1"/>
  </cols>
  <sheetData>
    <row r="1" spans="1:15" ht="17.100000000000001" customHeight="1" x14ac:dyDescent="0.15">
      <c r="A1" s="74" t="s">
        <v>196</v>
      </c>
      <c r="B1" s="74"/>
      <c r="C1" s="74"/>
      <c r="D1" s="74"/>
      <c r="E1" s="74"/>
      <c r="F1" s="74"/>
      <c r="G1" s="74"/>
      <c r="H1" s="74"/>
      <c r="I1" s="74"/>
      <c r="J1" s="74"/>
      <c r="K1" s="74"/>
      <c r="L1" s="74"/>
      <c r="M1" s="74"/>
      <c r="N1" s="74"/>
      <c r="O1" s="74"/>
    </row>
    <row r="2" spans="1:15" ht="17.100000000000001" customHeight="1" x14ac:dyDescent="0.15">
      <c r="A2" s="74"/>
      <c r="B2" s="74"/>
      <c r="C2" s="74"/>
      <c r="D2" s="74"/>
      <c r="E2" s="74"/>
      <c r="F2" s="74"/>
      <c r="G2" s="74"/>
      <c r="H2" s="74"/>
      <c r="I2" s="74"/>
      <c r="J2" s="74"/>
      <c r="K2" s="74"/>
      <c r="L2" s="74"/>
      <c r="M2" s="74"/>
      <c r="N2" s="74"/>
      <c r="O2" s="74"/>
    </row>
    <row r="3" spans="1:15" ht="17.100000000000001" customHeight="1" x14ac:dyDescent="0.15">
      <c r="A3" s="74"/>
      <c r="B3" s="74"/>
      <c r="C3" s="74"/>
      <c r="D3" s="74"/>
      <c r="E3" s="74" t="s">
        <v>197</v>
      </c>
      <c r="F3" s="74"/>
      <c r="G3" s="74"/>
      <c r="H3" s="74"/>
      <c r="I3" s="74"/>
      <c r="K3" s="74"/>
      <c r="L3" s="74"/>
      <c r="M3" s="74"/>
      <c r="N3" s="74"/>
      <c r="O3" s="74"/>
    </row>
    <row r="4" spans="1:15" ht="17.100000000000001" customHeight="1" x14ac:dyDescent="0.15">
      <c r="A4" s="74"/>
      <c r="B4" s="74"/>
      <c r="C4" s="74"/>
      <c r="D4" s="74"/>
      <c r="E4" s="74"/>
      <c r="F4" s="74"/>
      <c r="G4" s="74"/>
      <c r="H4" s="74"/>
      <c r="I4" s="74"/>
      <c r="J4" s="74"/>
      <c r="K4" s="74"/>
      <c r="L4" s="74"/>
      <c r="M4" s="74"/>
      <c r="N4" s="74"/>
      <c r="O4" s="74"/>
    </row>
    <row r="5" spans="1:15" ht="17.100000000000001" customHeight="1" x14ac:dyDescent="0.15">
      <c r="A5" s="74"/>
      <c r="B5" s="74"/>
      <c r="C5" s="74"/>
      <c r="D5" s="74"/>
      <c r="E5" s="74"/>
      <c r="F5" s="74"/>
      <c r="G5" s="74"/>
      <c r="H5" s="74"/>
      <c r="J5" s="74"/>
      <c r="K5" s="74"/>
      <c r="M5" s="77" t="s">
        <v>181</v>
      </c>
      <c r="O5" s="74"/>
    </row>
    <row r="6" spans="1:15" ht="17.100000000000001" customHeight="1" x14ac:dyDescent="0.15">
      <c r="A6" s="74"/>
      <c r="B6" s="74"/>
      <c r="C6" s="74"/>
      <c r="D6" s="74"/>
      <c r="E6" s="74"/>
      <c r="F6" s="74"/>
      <c r="G6" s="74"/>
      <c r="H6" s="74"/>
      <c r="I6" s="74"/>
      <c r="J6" s="74"/>
      <c r="K6" s="74"/>
      <c r="L6" s="74"/>
      <c r="M6" s="74"/>
      <c r="N6" s="74"/>
      <c r="O6" s="74"/>
    </row>
    <row r="7" spans="1:15" ht="17.100000000000001" customHeight="1" x14ac:dyDescent="0.15">
      <c r="A7" s="74" t="s">
        <v>25</v>
      </c>
      <c r="B7" s="74"/>
      <c r="C7" s="74"/>
      <c r="D7" s="74"/>
      <c r="E7" s="74"/>
      <c r="F7" s="74"/>
      <c r="G7" s="74"/>
      <c r="H7" s="74"/>
      <c r="I7" s="74"/>
      <c r="J7" s="74"/>
      <c r="K7" s="74"/>
      <c r="L7" s="74"/>
      <c r="M7" s="74"/>
      <c r="N7" s="74"/>
      <c r="O7" s="74"/>
    </row>
    <row r="8" spans="1:15" ht="17.100000000000001" customHeight="1" x14ac:dyDescent="0.15">
      <c r="A8" s="74"/>
      <c r="B8" s="74"/>
      <c r="C8" s="74"/>
      <c r="D8" s="74"/>
      <c r="E8" s="74"/>
      <c r="F8" s="74"/>
      <c r="G8" s="74"/>
      <c r="H8" s="74"/>
      <c r="I8" s="74"/>
      <c r="J8" s="74"/>
      <c r="K8" s="74"/>
      <c r="L8" s="74"/>
      <c r="M8" s="74"/>
      <c r="N8" s="74"/>
      <c r="O8" s="74"/>
    </row>
    <row r="9" spans="1:15" ht="17.100000000000001" customHeight="1" x14ac:dyDescent="0.15">
      <c r="A9" s="74"/>
      <c r="B9" s="74"/>
      <c r="C9" s="74"/>
      <c r="D9" s="74"/>
      <c r="E9" s="74"/>
      <c r="F9" s="74"/>
      <c r="H9" s="77" t="s">
        <v>26</v>
      </c>
      <c r="M9" s="74"/>
      <c r="N9" s="74"/>
      <c r="O9" s="74"/>
    </row>
    <row r="10" spans="1:15" ht="17.100000000000001" customHeight="1" x14ac:dyDescent="0.15">
      <c r="A10" s="74"/>
      <c r="B10" s="74"/>
      <c r="C10" s="74"/>
      <c r="D10" s="74"/>
      <c r="E10" s="74" t="s">
        <v>198</v>
      </c>
      <c r="F10" s="74"/>
      <c r="H10" s="77" t="s">
        <v>199</v>
      </c>
      <c r="M10" s="74"/>
      <c r="N10" s="74"/>
      <c r="O10" s="74"/>
    </row>
    <row r="11" spans="1:15" ht="17.100000000000001" customHeight="1" x14ac:dyDescent="0.15">
      <c r="A11" s="74"/>
      <c r="B11" s="74"/>
      <c r="C11" s="74"/>
      <c r="D11" s="74"/>
      <c r="E11" s="74"/>
      <c r="F11" s="74"/>
      <c r="H11" s="77" t="s">
        <v>200</v>
      </c>
      <c r="M11" s="74"/>
      <c r="N11" s="74"/>
      <c r="O11" s="74"/>
    </row>
    <row r="12" spans="1:15" ht="17.100000000000001" customHeight="1" x14ac:dyDescent="0.15">
      <c r="A12" s="74"/>
      <c r="B12" s="74"/>
      <c r="C12" s="74"/>
      <c r="D12" s="74"/>
      <c r="E12" s="74"/>
      <c r="F12" s="74"/>
      <c r="G12" s="74"/>
      <c r="H12" s="74"/>
      <c r="I12" s="74"/>
      <c r="J12" s="74"/>
      <c r="K12" s="74"/>
      <c r="L12" s="74"/>
      <c r="M12" s="74"/>
      <c r="N12" s="74"/>
      <c r="O12" s="74"/>
    </row>
    <row r="13" spans="1:15" ht="17.100000000000001" customHeight="1" x14ac:dyDescent="0.15">
      <c r="A13" s="74" t="s">
        <v>849</v>
      </c>
      <c r="B13" s="74"/>
      <c r="C13" s="74"/>
      <c r="D13" s="74"/>
      <c r="E13" s="74"/>
      <c r="F13" s="74"/>
      <c r="G13" s="74"/>
      <c r="H13" s="74"/>
      <c r="I13" s="74"/>
      <c r="J13" s="74"/>
      <c r="K13" s="74"/>
      <c r="L13" s="74"/>
      <c r="M13" s="74"/>
      <c r="N13" s="74"/>
      <c r="O13" s="74"/>
    </row>
    <row r="14" spans="1:15" ht="17.100000000000001" customHeight="1" x14ac:dyDescent="0.15">
      <c r="A14" s="74" t="s">
        <v>850</v>
      </c>
      <c r="B14" s="74"/>
      <c r="C14" s="74"/>
      <c r="D14" s="74"/>
      <c r="E14" s="74"/>
      <c r="F14" s="74"/>
      <c r="G14" s="74"/>
      <c r="H14" s="74"/>
      <c r="I14" s="74"/>
      <c r="J14" s="74"/>
      <c r="K14" s="74"/>
      <c r="L14" s="74"/>
      <c r="M14" s="74"/>
      <c r="N14" s="74"/>
      <c r="O14" s="74"/>
    </row>
    <row r="15" spans="1:15" ht="17.100000000000001" customHeight="1" x14ac:dyDescent="0.15">
      <c r="A15" s="1113" t="s">
        <v>201</v>
      </c>
      <c r="B15" s="75" t="s">
        <v>202</v>
      </c>
      <c r="C15" s="1114"/>
      <c r="D15" s="1114"/>
      <c r="E15" s="1114"/>
      <c r="F15" s="1114"/>
      <c r="G15" s="1114"/>
      <c r="H15" s="1114"/>
      <c r="I15" s="1114"/>
      <c r="J15" s="1114"/>
      <c r="K15" s="1114"/>
      <c r="L15" s="1114"/>
      <c r="M15" s="1114"/>
      <c r="N15" s="1114"/>
      <c r="O15" s="1114"/>
    </row>
    <row r="16" spans="1:15" ht="17.100000000000001" customHeight="1" x14ac:dyDescent="0.15">
      <c r="A16" s="1113"/>
      <c r="B16" s="75" t="s">
        <v>203</v>
      </c>
      <c r="C16" s="1114"/>
      <c r="D16" s="1114"/>
      <c r="E16" s="1114"/>
      <c r="F16" s="1114"/>
      <c r="G16" s="1114"/>
      <c r="H16" s="1114"/>
      <c r="I16" s="1114"/>
      <c r="J16" s="1114"/>
      <c r="K16" s="1114"/>
      <c r="L16" s="1114"/>
      <c r="M16" s="1114"/>
      <c r="N16" s="1114"/>
      <c r="O16" s="1114"/>
    </row>
    <row r="17" spans="1:18" ht="17.100000000000001" customHeight="1" x14ac:dyDescent="0.15">
      <c r="A17" s="1113"/>
      <c r="B17" s="1115" t="s">
        <v>204</v>
      </c>
      <c r="C17" s="1117" t="s">
        <v>205</v>
      </c>
      <c r="D17" s="1117"/>
      <c r="E17" s="1117"/>
      <c r="F17" s="1117"/>
      <c r="G17" s="1117"/>
      <c r="H17" s="1117"/>
      <c r="I17" s="1117"/>
      <c r="J17" s="1117"/>
      <c r="K17" s="1117"/>
      <c r="L17" s="1117"/>
      <c r="M17" s="1117"/>
      <c r="N17" s="1117"/>
      <c r="O17" s="1117"/>
      <c r="R17" s="78"/>
    </row>
    <row r="18" spans="1:18" ht="17.100000000000001" customHeight="1" x14ac:dyDescent="0.15">
      <c r="A18" s="1113"/>
      <c r="B18" s="1116"/>
      <c r="C18" s="1117"/>
      <c r="D18" s="1117"/>
      <c r="E18" s="1117"/>
      <c r="F18" s="1117"/>
      <c r="G18" s="1117"/>
      <c r="H18" s="1117"/>
      <c r="I18" s="1117"/>
      <c r="J18" s="1117"/>
      <c r="K18" s="1117"/>
      <c r="L18" s="1117"/>
      <c r="M18" s="1117"/>
      <c r="N18" s="1117"/>
      <c r="O18" s="1117"/>
      <c r="R18" s="77"/>
    </row>
    <row r="19" spans="1:18" ht="17.100000000000001" customHeight="1" x14ac:dyDescent="0.15">
      <c r="A19" s="1113"/>
      <c r="B19" s="1115" t="s">
        <v>206</v>
      </c>
      <c r="C19" s="1117"/>
      <c r="D19" s="1117"/>
      <c r="E19" s="1117"/>
      <c r="F19" s="1117"/>
      <c r="G19" s="1117"/>
      <c r="H19" s="1117"/>
      <c r="I19" s="1117"/>
      <c r="J19" s="1117"/>
      <c r="K19" s="1117"/>
      <c r="L19" s="1117"/>
      <c r="M19" s="1117"/>
      <c r="N19" s="1117"/>
      <c r="O19" s="1117"/>
      <c r="R19" s="77"/>
    </row>
    <row r="20" spans="1:18" ht="17.100000000000001" customHeight="1" x14ac:dyDescent="0.15">
      <c r="A20" s="1113"/>
      <c r="B20" s="1116"/>
      <c r="C20" s="1117"/>
      <c r="D20" s="1117"/>
      <c r="E20" s="1117"/>
      <c r="F20" s="1117"/>
      <c r="G20" s="1117"/>
      <c r="H20" s="1117"/>
      <c r="I20" s="1117"/>
      <c r="J20" s="1117"/>
      <c r="K20" s="1117"/>
      <c r="L20" s="1117"/>
      <c r="M20" s="1117"/>
      <c r="N20" s="1117"/>
      <c r="O20" s="1117"/>
    </row>
    <row r="21" spans="1:18" ht="17.100000000000001" customHeight="1" x14ac:dyDescent="0.15">
      <c r="A21" s="1113"/>
      <c r="B21" s="1116" t="s">
        <v>4</v>
      </c>
      <c r="C21" s="1114" t="s">
        <v>207</v>
      </c>
      <c r="D21" s="1114"/>
      <c r="E21" s="1114"/>
      <c r="F21" s="1114"/>
      <c r="G21" s="1114"/>
      <c r="H21" s="1114"/>
      <c r="I21" s="1114"/>
      <c r="J21" s="1114"/>
      <c r="K21" s="1114"/>
      <c r="L21" s="1114"/>
      <c r="M21" s="1114"/>
      <c r="N21" s="1114"/>
      <c r="O21" s="1114"/>
      <c r="R21" s="77"/>
    </row>
    <row r="22" spans="1:18" ht="17.100000000000001" customHeight="1" x14ac:dyDescent="0.15">
      <c r="A22" s="1113"/>
      <c r="B22" s="1116"/>
      <c r="C22" s="1114"/>
      <c r="D22" s="1114"/>
      <c r="E22" s="1114"/>
      <c r="F22" s="1114"/>
      <c r="G22" s="1114"/>
      <c r="H22" s="1114"/>
      <c r="I22" s="1114"/>
      <c r="J22" s="1114"/>
      <c r="K22" s="1114"/>
      <c r="L22" s="1114"/>
      <c r="M22" s="1114"/>
      <c r="N22" s="1114"/>
      <c r="O22" s="1114"/>
    </row>
    <row r="23" spans="1:18" ht="17.100000000000001" customHeight="1" x14ac:dyDescent="0.15">
      <c r="A23" s="1113" t="s">
        <v>208</v>
      </c>
      <c r="B23" s="75" t="s">
        <v>202</v>
      </c>
      <c r="C23" s="1114"/>
      <c r="D23" s="1114"/>
      <c r="E23" s="1114"/>
      <c r="F23" s="1114"/>
      <c r="G23" s="1114"/>
      <c r="H23" s="1114"/>
      <c r="I23" s="1114"/>
      <c r="J23" s="1114"/>
      <c r="K23" s="1114"/>
      <c r="L23" s="1114"/>
      <c r="M23" s="1114"/>
      <c r="N23" s="1114"/>
      <c r="O23" s="1114"/>
    </row>
    <row r="24" spans="1:18" ht="17.100000000000001" customHeight="1" x14ac:dyDescent="0.15">
      <c r="A24" s="1113"/>
      <c r="B24" s="75" t="s">
        <v>203</v>
      </c>
      <c r="C24" s="1114"/>
      <c r="D24" s="1114"/>
      <c r="E24" s="1114"/>
      <c r="F24" s="1114"/>
      <c r="G24" s="1114"/>
      <c r="H24" s="1114"/>
      <c r="I24" s="1114"/>
      <c r="J24" s="1114"/>
      <c r="K24" s="1114"/>
      <c r="L24" s="1114"/>
      <c r="M24" s="1114"/>
      <c r="N24" s="1114"/>
      <c r="O24" s="1114"/>
    </row>
    <row r="25" spans="1:18" ht="17.100000000000001" customHeight="1" x14ac:dyDescent="0.15">
      <c r="A25" s="1113"/>
      <c r="B25" s="1116" t="s">
        <v>26</v>
      </c>
      <c r="C25" s="1114" t="s">
        <v>207</v>
      </c>
      <c r="D25" s="1114"/>
      <c r="E25" s="1114"/>
      <c r="F25" s="1114"/>
      <c r="G25" s="1114"/>
      <c r="H25" s="1114"/>
      <c r="I25" s="1114"/>
      <c r="J25" s="1114"/>
      <c r="K25" s="1114"/>
      <c r="L25" s="1114"/>
      <c r="M25" s="1114"/>
      <c r="N25" s="1114"/>
      <c r="O25" s="1114"/>
    </row>
    <row r="26" spans="1:18" ht="17.100000000000001" customHeight="1" x14ac:dyDescent="0.15">
      <c r="A26" s="1113"/>
      <c r="B26" s="1116"/>
      <c r="C26" s="1114"/>
      <c r="D26" s="1114"/>
      <c r="E26" s="1114"/>
      <c r="F26" s="1114"/>
      <c r="G26" s="1114"/>
      <c r="H26" s="1114"/>
      <c r="I26" s="1114"/>
      <c r="J26" s="1114"/>
      <c r="K26" s="1114"/>
      <c r="L26" s="1114"/>
      <c r="M26" s="1114"/>
      <c r="N26" s="1114"/>
      <c r="O26" s="1114"/>
    </row>
    <row r="27" spans="1:18" ht="17.100000000000001" customHeight="1" x14ac:dyDescent="0.15">
      <c r="A27" s="1113"/>
      <c r="B27" s="1115" t="s">
        <v>209</v>
      </c>
      <c r="C27" s="1117"/>
      <c r="D27" s="1117"/>
      <c r="E27" s="1117"/>
      <c r="F27" s="1117"/>
      <c r="G27" s="1117"/>
      <c r="H27" s="1117"/>
      <c r="I27" s="1117"/>
      <c r="J27" s="1117"/>
      <c r="K27" s="1117"/>
      <c r="L27" s="1117"/>
      <c r="M27" s="1117"/>
      <c r="N27" s="1117"/>
      <c r="O27" s="1117"/>
    </row>
    <row r="28" spans="1:18" ht="17.100000000000001" customHeight="1" x14ac:dyDescent="0.15">
      <c r="A28" s="1113"/>
      <c r="B28" s="1116"/>
      <c r="C28" s="1117"/>
      <c r="D28" s="1117"/>
      <c r="E28" s="1117"/>
      <c r="F28" s="1117"/>
      <c r="G28" s="1117"/>
      <c r="H28" s="1117"/>
      <c r="I28" s="1117"/>
      <c r="J28" s="1117"/>
      <c r="K28" s="1117"/>
      <c r="L28" s="1117"/>
      <c r="M28" s="1117"/>
      <c r="N28" s="1117"/>
      <c r="O28" s="1117"/>
    </row>
    <row r="29" spans="1:18" ht="17.100000000000001" customHeight="1" x14ac:dyDescent="0.15">
      <c r="A29" s="1113"/>
      <c r="B29" s="1116" t="s">
        <v>210</v>
      </c>
      <c r="C29" s="1114" t="s">
        <v>207</v>
      </c>
      <c r="D29" s="1114"/>
      <c r="E29" s="1114"/>
      <c r="F29" s="1114"/>
      <c r="G29" s="1114"/>
      <c r="H29" s="1114"/>
      <c r="I29" s="1114"/>
      <c r="J29" s="1114"/>
      <c r="K29" s="1114"/>
      <c r="L29" s="1114"/>
      <c r="M29" s="1114"/>
      <c r="N29" s="1114"/>
      <c r="O29" s="1114"/>
    </row>
    <row r="30" spans="1:18" ht="17.100000000000001" customHeight="1" x14ac:dyDescent="0.15">
      <c r="A30" s="1113"/>
      <c r="B30" s="1116"/>
      <c r="C30" s="1114"/>
      <c r="D30" s="1114"/>
      <c r="E30" s="1114"/>
      <c r="F30" s="1114"/>
      <c r="G30" s="1114"/>
      <c r="H30" s="1114"/>
      <c r="I30" s="1114"/>
      <c r="J30" s="1114"/>
      <c r="K30" s="1114"/>
      <c r="L30" s="1114"/>
      <c r="M30" s="1114"/>
      <c r="N30" s="1114"/>
      <c r="O30" s="1114"/>
    </row>
    <row r="31" spans="1:18" ht="17.100000000000001" customHeight="1" x14ac:dyDescent="0.15">
      <c r="A31" s="1113"/>
      <c r="B31" s="75" t="s">
        <v>189</v>
      </c>
      <c r="C31" s="1114"/>
      <c r="D31" s="1114"/>
      <c r="E31" s="1114"/>
      <c r="F31" s="1114"/>
      <c r="G31" s="1114"/>
      <c r="H31" s="1114"/>
      <c r="I31" s="1114"/>
      <c r="J31" s="1114"/>
      <c r="K31" s="1114"/>
      <c r="L31" s="1114"/>
      <c r="M31" s="1114"/>
      <c r="N31" s="1114"/>
      <c r="O31" s="1114"/>
    </row>
    <row r="32" spans="1:18" ht="17.100000000000001" customHeight="1" x14ac:dyDescent="0.15">
      <c r="A32" s="1113"/>
      <c r="B32" s="1116" t="s">
        <v>211</v>
      </c>
      <c r="C32" s="1116"/>
      <c r="D32" s="1116"/>
      <c r="E32" s="1114"/>
      <c r="F32" s="1114"/>
      <c r="G32" s="1114"/>
      <c r="H32" s="1114"/>
      <c r="I32" s="1114"/>
      <c r="J32" s="1114"/>
      <c r="K32" s="1114"/>
      <c r="L32" s="1114"/>
      <c r="M32" s="1114"/>
      <c r="N32" s="1114"/>
      <c r="O32" s="1114"/>
    </row>
    <row r="33" spans="1:15" ht="17.100000000000001" customHeight="1" x14ac:dyDescent="0.15">
      <c r="A33" s="1115" t="s">
        <v>212</v>
      </c>
      <c r="B33" s="1116"/>
      <c r="C33" s="1116" t="s">
        <v>181</v>
      </c>
      <c r="D33" s="1116"/>
      <c r="E33" s="1116"/>
      <c r="F33" s="1116"/>
      <c r="G33" s="1116"/>
      <c r="H33" s="1116"/>
      <c r="I33" s="1116"/>
      <c r="J33" s="1116"/>
      <c r="K33" s="1116"/>
      <c r="L33" s="1116"/>
      <c r="M33" s="1116"/>
      <c r="N33" s="1115" t="s">
        <v>213</v>
      </c>
      <c r="O33" s="1116"/>
    </row>
    <row r="34" spans="1:15" ht="17.100000000000001" customHeight="1" x14ac:dyDescent="0.15">
      <c r="A34" s="1116"/>
      <c r="B34" s="1116"/>
      <c r="C34" s="1116"/>
      <c r="D34" s="1116"/>
      <c r="E34" s="1116"/>
      <c r="F34" s="1116"/>
      <c r="G34" s="1116"/>
      <c r="H34" s="1116"/>
      <c r="I34" s="1116"/>
      <c r="J34" s="1116"/>
      <c r="K34" s="1116"/>
      <c r="L34" s="1116"/>
      <c r="M34" s="1116"/>
      <c r="N34" s="1116"/>
      <c r="O34" s="1116"/>
    </row>
    <row r="35" spans="1:15" ht="17.100000000000001" customHeight="1" x14ac:dyDescent="0.15">
      <c r="A35" s="1116" t="s">
        <v>214</v>
      </c>
      <c r="B35" s="1116"/>
      <c r="C35" s="75"/>
      <c r="D35" s="75"/>
      <c r="E35" s="75"/>
      <c r="F35" s="75"/>
      <c r="G35" s="75"/>
      <c r="H35" s="75"/>
      <c r="I35" s="79"/>
      <c r="J35" s="79"/>
      <c r="K35" s="79"/>
      <c r="L35" s="79"/>
      <c r="M35" s="79"/>
      <c r="N35" s="1115" t="s">
        <v>215</v>
      </c>
      <c r="O35" s="1116"/>
    </row>
    <row r="36" spans="1:15" ht="17.100000000000001" customHeight="1" x14ac:dyDescent="0.15">
      <c r="A36" s="1115" t="s">
        <v>216</v>
      </c>
      <c r="B36" s="1116"/>
      <c r="C36" s="1116" t="s">
        <v>181</v>
      </c>
      <c r="D36" s="1116"/>
      <c r="E36" s="1116"/>
      <c r="F36" s="1116"/>
      <c r="G36" s="1116"/>
      <c r="H36" s="1116"/>
      <c r="I36" s="1116"/>
      <c r="J36" s="1116"/>
      <c r="K36" s="1116"/>
      <c r="L36" s="1116"/>
      <c r="M36" s="1116"/>
      <c r="N36" s="1116"/>
      <c r="O36" s="1116"/>
    </row>
    <row r="37" spans="1:15" ht="17.100000000000001" customHeight="1" x14ac:dyDescent="0.15">
      <c r="A37" s="1116"/>
      <c r="B37" s="1116"/>
      <c r="C37" s="1116"/>
      <c r="D37" s="1116"/>
      <c r="E37" s="1116"/>
      <c r="F37" s="1116"/>
      <c r="G37" s="1116"/>
      <c r="H37" s="1116"/>
      <c r="I37" s="1116"/>
      <c r="J37" s="1116"/>
      <c r="K37" s="1116"/>
      <c r="L37" s="1116"/>
      <c r="M37" s="1116"/>
      <c r="N37" s="1116"/>
      <c r="O37" s="1116"/>
    </row>
    <row r="38" spans="1:15" ht="17.100000000000001" customHeight="1" x14ac:dyDescent="0.15">
      <c r="A38" s="74" t="s">
        <v>150</v>
      </c>
    </row>
    <row r="39" spans="1:15" ht="17.100000000000001" customHeight="1" x14ac:dyDescent="0.15">
      <c r="A39" s="74" t="s">
        <v>217</v>
      </c>
    </row>
  </sheetData>
  <mergeCells count="28">
    <mergeCell ref="A33:B34"/>
    <mergeCell ref="C33:M34"/>
    <mergeCell ref="N33:O34"/>
    <mergeCell ref="A35:B35"/>
    <mergeCell ref="N35:O37"/>
    <mergeCell ref="A36:B37"/>
    <mergeCell ref="C36:M37"/>
    <mergeCell ref="A23:A32"/>
    <mergeCell ref="C23:O23"/>
    <mergeCell ref="C24:O24"/>
    <mergeCell ref="B25:B26"/>
    <mergeCell ref="C25:O26"/>
    <mergeCell ref="B27:B28"/>
    <mergeCell ref="C27:O28"/>
    <mergeCell ref="B29:B30"/>
    <mergeCell ref="C29:O30"/>
    <mergeCell ref="C31:O31"/>
    <mergeCell ref="B32:D32"/>
    <mergeCell ref="E32:O32"/>
    <mergeCell ref="A15:A22"/>
    <mergeCell ref="C15:O15"/>
    <mergeCell ref="C16:O16"/>
    <mergeCell ref="B17:B18"/>
    <mergeCell ref="C17:O18"/>
    <mergeCell ref="B19:B20"/>
    <mergeCell ref="C19:O20"/>
    <mergeCell ref="B21:B22"/>
    <mergeCell ref="C21:O22"/>
  </mergeCells>
  <phoneticPr fontId="1"/>
  <pageMargins left="0.86614173228346458" right="0.86614173228346458" top="1.299212598425197" bottom="1.299212598425197" header="0.31496062992125984" footer="0.31496062992125984"/>
  <pageSetup paperSize="9" scale="96" orientation="portrait"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C0134-8C76-4A38-B991-EAE208131CEF}">
  <sheetPr>
    <pageSetUpPr fitToPage="1"/>
  </sheetPr>
  <dimension ref="A1:P10"/>
  <sheetViews>
    <sheetView zoomScale="70" zoomScaleNormal="70" workbookViewId="0">
      <pane xSplit="2" topLeftCell="C1" activePane="topRight" state="frozen"/>
      <selection pane="topRight" activeCell="B8" sqref="B8"/>
    </sheetView>
  </sheetViews>
  <sheetFormatPr defaultRowHeight="13.5" x14ac:dyDescent="0.15"/>
  <cols>
    <col min="2" max="2" width="90" bestFit="1" customWidth="1"/>
    <col min="3" max="4" width="9" style="1008"/>
    <col min="5" max="5" width="25.5" style="1008" bestFit="1" customWidth="1"/>
    <col min="6" max="6" width="15.125" style="1008" bestFit="1" customWidth="1"/>
    <col min="7" max="7" width="25.5" style="1008" bestFit="1" customWidth="1"/>
    <col min="8" max="8" width="9" style="1008"/>
    <col min="9" max="9" width="11" style="1008" bestFit="1" customWidth="1"/>
    <col min="10" max="11" width="9" style="1008"/>
    <col min="12" max="12" width="64.875" style="1008" bestFit="1" customWidth="1"/>
  </cols>
  <sheetData>
    <row r="1" spans="1:16" ht="18.75" x14ac:dyDescent="0.15">
      <c r="B1" s="1007" t="s">
        <v>1331</v>
      </c>
    </row>
    <row r="2" spans="1:16" ht="27" x14ac:dyDescent="0.15">
      <c r="A2" s="974">
        <v>1</v>
      </c>
      <c r="B2" s="974" t="s">
        <v>1284</v>
      </c>
      <c r="C2" s="1009" t="s">
        <v>1285</v>
      </c>
      <c r="D2" s="1009" t="s">
        <v>1286</v>
      </c>
      <c r="E2" s="1010" t="s">
        <v>1287</v>
      </c>
      <c r="F2" s="1009" t="s">
        <v>1288</v>
      </c>
      <c r="G2" s="1009" t="s">
        <v>1290</v>
      </c>
      <c r="H2" s="1009" t="s">
        <v>519</v>
      </c>
      <c r="I2" s="1009" t="s">
        <v>1291</v>
      </c>
      <c r="J2" s="1009" t="s">
        <v>1292</v>
      </c>
      <c r="K2" s="1009" t="s">
        <v>1293</v>
      </c>
      <c r="L2" s="1009" t="s">
        <v>1297</v>
      </c>
    </row>
    <row r="3" spans="1:16" x14ac:dyDescent="0.15">
      <c r="A3" s="974">
        <v>2</v>
      </c>
      <c r="B3" s="974" t="s">
        <v>1298</v>
      </c>
      <c r="C3" s="1009" t="s">
        <v>1299</v>
      </c>
      <c r="D3" s="1009" t="s">
        <v>1299</v>
      </c>
      <c r="E3" s="1009"/>
      <c r="F3" s="1009"/>
      <c r="G3" s="1009"/>
      <c r="H3" s="1009" t="s">
        <v>1299</v>
      </c>
      <c r="I3" s="1009"/>
      <c r="J3" s="1009" t="s">
        <v>1299</v>
      </c>
      <c r="K3" s="1009"/>
      <c r="L3" s="1011"/>
    </row>
    <row r="4" spans="1:16" x14ac:dyDescent="0.15">
      <c r="A4" s="974">
        <v>3</v>
      </c>
      <c r="B4" s="974" t="s">
        <v>1300</v>
      </c>
      <c r="C4" s="1009" t="s">
        <v>1299</v>
      </c>
      <c r="D4" s="1009" t="s">
        <v>1299</v>
      </c>
      <c r="E4" s="1009" t="s">
        <v>1299</v>
      </c>
      <c r="F4" s="1009"/>
      <c r="G4" s="1009"/>
      <c r="H4" s="1009"/>
      <c r="I4" s="1009"/>
      <c r="J4" s="1009"/>
      <c r="K4" s="1009" t="s">
        <v>1302</v>
      </c>
      <c r="L4" s="1011" t="s">
        <v>1303</v>
      </c>
    </row>
    <row r="5" spans="1:16" x14ac:dyDescent="0.15">
      <c r="A5" s="974">
        <v>4</v>
      </c>
      <c r="B5" s="974" t="s">
        <v>1304</v>
      </c>
      <c r="C5" s="1009" t="s">
        <v>1299</v>
      </c>
      <c r="D5" s="1009"/>
      <c r="E5" s="1009" t="s">
        <v>1299</v>
      </c>
      <c r="F5" s="1009"/>
      <c r="G5" s="1009"/>
      <c r="H5" s="1009"/>
      <c r="I5" s="1009"/>
      <c r="J5" s="1009"/>
      <c r="K5" s="1009"/>
      <c r="L5" s="1011"/>
    </row>
    <row r="6" spans="1:16" x14ac:dyDescent="0.15">
      <c r="A6" s="974">
        <v>5</v>
      </c>
      <c r="B6" s="974" t="s">
        <v>1311</v>
      </c>
      <c r="C6" s="1009" t="s">
        <v>1299</v>
      </c>
      <c r="D6" s="1009" t="s">
        <v>1302</v>
      </c>
      <c r="E6" s="1009"/>
      <c r="F6" s="1009"/>
      <c r="G6" s="1009"/>
      <c r="H6" s="1009" t="s">
        <v>1299</v>
      </c>
      <c r="I6" s="1009" t="s">
        <v>1299</v>
      </c>
      <c r="J6" s="1009"/>
      <c r="K6" s="1009"/>
      <c r="L6" s="1011"/>
    </row>
    <row r="7" spans="1:16" ht="93" customHeight="1" x14ac:dyDescent="0.15">
      <c r="A7" s="974">
        <v>6</v>
      </c>
      <c r="B7" s="974" t="s">
        <v>1312</v>
      </c>
      <c r="C7" s="1009" t="s">
        <v>1299</v>
      </c>
      <c r="D7" s="1009" t="s">
        <v>1299</v>
      </c>
      <c r="E7" s="1009"/>
      <c r="F7" s="1009" t="s">
        <v>1299</v>
      </c>
      <c r="G7" s="1009"/>
      <c r="H7" s="1009"/>
      <c r="I7" s="1009"/>
      <c r="J7" s="1009"/>
      <c r="K7" s="1009"/>
      <c r="L7" s="1022" t="s">
        <v>1313</v>
      </c>
    </row>
    <row r="8" spans="1:16" ht="72.75" customHeight="1" x14ac:dyDescent="0.15">
      <c r="A8" s="974">
        <v>7</v>
      </c>
      <c r="B8" s="1015" t="s">
        <v>1315</v>
      </c>
      <c r="C8" s="1009" t="s">
        <v>1299</v>
      </c>
      <c r="D8" s="1009" t="s">
        <v>1302</v>
      </c>
      <c r="E8" s="1009"/>
      <c r="F8" s="1009" t="s">
        <v>1299</v>
      </c>
      <c r="G8" s="1009" t="s">
        <v>1302</v>
      </c>
      <c r="H8" s="1009"/>
      <c r="I8" s="1009"/>
      <c r="J8" s="1009" t="s">
        <v>1299</v>
      </c>
      <c r="K8" s="1009"/>
      <c r="L8" s="1011"/>
    </row>
    <row r="9" spans="1:16" ht="34.5" customHeight="1" x14ac:dyDescent="0.15">
      <c r="A9" s="974">
        <v>8</v>
      </c>
      <c r="B9" s="1015" t="s">
        <v>1316</v>
      </c>
      <c r="C9" s="1009" t="s">
        <v>1299</v>
      </c>
      <c r="D9" s="1009" t="s">
        <v>1302</v>
      </c>
      <c r="E9" s="1009"/>
      <c r="F9" s="1009"/>
      <c r="G9" s="1009"/>
      <c r="H9" s="1009"/>
      <c r="I9" s="1009"/>
      <c r="J9" s="1009" t="s">
        <v>1299</v>
      </c>
      <c r="K9" s="1009"/>
      <c r="L9" s="1011"/>
    </row>
    <row r="10" spans="1:16" ht="61.5" customHeight="1" x14ac:dyDescent="0.15">
      <c r="A10" s="1016" t="s">
        <v>1323</v>
      </c>
      <c r="B10" s="1014" t="s">
        <v>1328</v>
      </c>
      <c r="C10" s="1017"/>
      <c r="D10" s="1018"/>
      <c r="E10" s="1018"/>
      <c r="F10" s="1018"/>
      <c r="G10" s="1018"/>
      <c r="H10" s="1018"/>
      <c r="I10" s="1018"/>
      <c r="J10" s="1018"/>
      <c r="K10" s="1018"/>
      <c r="L10" s="1018"/>
      <c r="M10" s="1018"/>
      <c r="N10" s="1018"/>
      <c r="O10" s="1018"/>
      <c r="P10" s="1019"/>
    </row>
  </sheetData>
  <phoneticPr fontId="1"/>
  <pageMargins left="0.7" right="0.7" top="0.75" bottom="0.75" header="0.3" footer="0.3"/>
  <pageSetup paperSize="9" scale="42"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F9935-7A8F-48CB-B3AA-CFD61E234E59}">
  <sheetPr>
    <tabColor rgb="FFFFFF00"/>
  </sheetPr>
  <dimension ref="A1:L51"/>
  <sheetViews>
    <sheetView view="pageBreakPreview" topLeftCell="A16" zoomScale="60" zoomScaleNormal="100" workbookViewId="0"/>
  </sheetViews>
  <sheetFormatPr defaultRowHeight="13.5" x14ac:dyDescent="0.15"/>
  <cols>
    <col min="1" max="1" width="5.625" customWidth="1"/>
    <col min="2" max="2" width="12.375" customWidth="1"/>
    <col min="3" max="12" width="5.125" customWidth="1"/>
    <col min="13" max="13" width="5.625" customWidth="1"/>
  </cols>
  <sheetData>
    <row r="1" spans="1:12" ht="15.95" customHeight="1" x14ac:dyDescent="0.15">
      <c r="A1" s="74" t="s">
        <v>1090</v>
      </c>
      <c r="B1" s="74"/>
      <c r="C1" s="74"/>
      <c r="D1" s="74"/>
      <c r="E1" s="74"/>
      <c r="F1" s="74"/>
      <c r="G1" s="74"/>
      <c r="H1" s="74"/>
      <c r="I1" s="74"/>
      <c r="J1" s="74"/>
      <c r="K1" s="74"/>
      <c r="L1" s="74"/>
    </row>
    <row r="2" spans="1:12" ht="15.95" customHeight="1" x14ac:dyDescent="0.15">
      <c r="A2" s="74"/>
      <c r="B2" s="74"/>
      <c r="C2" s="74"/>
      <c r="D2" s="74"/>
      <c r="E2" s="74"/>
      <c r="F2" s="74"/>
      <c r="G2" s="74"/>
      <c r="H2" s="74"/>
      <c r="I2" s="74"/>
      <c r="J2" s="74"/>
      <c r="K2" s="74"/>
      <c r="L2" s="74"/>
    </row>
    <row r="3" spans="1:12" ht="15.95" customHeight="1" x14ac:dyDescent="0.15">
      <c r="A3" s="74"/>
      <c r="B3" s="74"/>
      <c r="C3" s="74"/>
      <c r="D3" s="74"/>
      <c r="E3" s="74" t="s">
        <v>579</v>
      </c>
      <c r="F3" s="74"/>
      <c r="G3" s="74"/>
      <c r="H3" s="74"/>
      <c r="I3" s="74"/>
      <c r="J3" s="74"/>
      <c r="K3" s="74"/>
      <c r="L3" s="74"/>
    </row>
    <row r="4" spans="1:12" ht="15.95" customHeight="1" x14ac:dyDescent="0.15">
      <c r="A4" s="74"/>
      <c r="B4" s="74"/>
      <c r="C4" s="74"/>
      <c r="D4" s="74"/>
      <c r="E4" s="74"/>
      <c r="F4" s="74"/>
      <c r="G4" s="74"/>
      <c r="H4" s="74"/>
      <c r="I4" s="74"/>
      <c r="J4" s="74"/>
      <c r="K4" s="74"/>
      <c r="L4" s="74"/>
    </row>
    <row r="5" spans="1:12" ht="15.95" customHeight="1" x14ac:dyDescent="0.15">
      <c r="A5" s="74"/>
      <c r="B5" s="74"/>
      <c r="C5" s="74"/>
      <c r="D5" s="74"/>
      <c r="E5" s="74"/>
      <c r="F5" s="74"/>
      <c r="G5" s="74"/>
      <c r="H5" s="74"/>
      <c r="J5" s="74" t="s">
        <v>580</v>
      </c>
      <c r="K5" s="74"/>
      <c r="L5" s="74"/>
    </row>
    <row r="6" spans="1:12" ht="15.95" customHeight="1" x14ac:dyDescent="0.15">
      <c r="A6" s="74"/>
      <c r="B6" s="74"/>
      <c r="C6" s="74"/>
      <c r="D6" s="74"/>
      <c r="E6" s="74"/>
      <c r="F6" s="74"/>
      <c r="G6" s="74"/>
      <c r="H6" s="74"/>
      <c r="I6" s="74"/>
      <c r="J6" s="74"/>
      <c r="K6" s="74"/>
      <c r="L6" s="74"/>
    </row>
    <row r="7" spans="1:12" ht="15.95" customHeight="1" x14ac:dyDescent="0.15">
      <c r="A7" s="74" t="s">
        <v>182</v>
      </c>
      <c r="B7" s="74"/>
      <c r="C7" s="74"/>
      <c r="D7" s="74"/>
      <c r="E7" s="74"/>
      <c r="F7" s="74"/>
      <c r="G7" s="74"/>
      <c r="H7" s="74"/>
      <c r="I7" s="74"/>
      <c r="J7" s="74"/>
      <c r="K7" s="74"/>
      <c r="L7" s="74"/>
    </row>
    <row r="8" spans="1:12" ht="15.95" customHeight="1" x14ac:dyDescent="0.15">
      <c r="A8" s="74"/>
      <c r="B8" s="74"/>
      <c r="C8" s="74"/>
      <c r="D8" s="74"/>
      <c r="E8" s="74"/>
      <c r="F8" s="74"/>
      <c r="G8" s="74"/>
      <c r="H8" s="74"/>
      <c r="I8" s="74"/>
      <c r="J8" s="74"/>
      <c r="K8" s="74"/>
      <c r="L8" s="74"/>
    </row>
    <row r="9" spans="1:12" ht="15.95" customHeight="1" x14ac:dyDescent="0.15">
      <c r="A9" s="74"/>
      <c r="B9" s="74"/>
      <c r="C9" s="74"/>
      <c r="D9" s="74"/>
      <c r="E9" s="74" t="s">
        <v>581</v>
      </c>
      <c r="F9" s="74"/>
      <c r="G9" s="74"/>
      <c r="H9" s="74"/>
      <c r="I9" s="74"/>
      <c r="J9" s="74"/>
      <c r="K9" s="74"/>
      <c r="L9" s="74"/>
    </row>
    <row r="10" spans="1:12" ht="15.95" customHeight="1" x14ac:dyDescent="0.15">
      <c r="A10" s="74"/>
      <c r="B10" s="74"/>
      <c r="C10" s="74"/>
      <c r="D10" s="74"/>
      <c r="E10" s="74" t="s">
        <v>582</v>
      </c>
      <c r="F10" s="74"/>
      <c r="G10" s="74"/>
      <c r="I10" s="74"/>
      <c r="J10" s="74"/>
      <c r="K10" s="74"/>
      <c r="L10" s="74"/>
    </row>
    <row r="11" spans="1:12" ht="15.95" customHeight="1" x14ac:dyDescent="0.15">
      <c r="A11" s="74"/>
      <c r="B11" s="74"/>
      <c r="C11" s="74"/>
      <c r="D11" s="74"/>
      <c r="E11" s="74" t="s">
        <v>583</v>
      </c>
      <c r="F11" s="74"/>
      <c r="G11" s="74"/>
      <c r="H11" s="74"/>
      <c r="I11" s="74"/>
      <c r="J11" s="74"/>
      <c r="K11" s="74"/>
      <c r="L11" s="74"/>
    </row>
    <row r="12" spans="1:12" ht="15.95" customHeight="1" x14ac:dyDescent="0.15">
      <c r="A12" s="74"/>
      <c r="B12" s="74"/>
      <c r="C12" s="74"/>
      <c r="D12" s="74"/>
      <c r="E12" s="74"/>
      <c r="F12" s="74"/>
      <c r="G12" s="74"/>
      <c r="H12" s="74"/>
      <c r="I12" s="74"/>
      <c r="J12" s="74"/>
      <c r="K12" s="74"/>
      <c r="L12" s="74"/>
    </row>
    <row r="13" spans="1:12" ht="15.95" customHeight="1" x14ac:dyDescent="0.15">
      <c r="A13" s="74" t="s">
        <v>584</v>
      </c>
      <c r="B13" s="74"/>
      <c r="C13" s="74"/>
      <c r="D13" s="74"/>
      <c r="E13" s="74"/>
      <c r="F13" s="74"/>
      <c r="G13" s="74"/>
      <c r="H13" s="74"/>
      <c r="I13" s="74"/>
      <c r="J13" s="74"/>
      <c r="K13" s="74"/>
      <c r="L13" s="74"/>
    </row>
    <row r="14" spans="1:12" ht="15.95" customHeight="1" x14ac:dyDescent="0.15">
      <c r="A14" s="1116" t="s">
        <v>187</v>
      </c>
      <c r="B14" s="1116"/>
      <c r="C14" s="234"/>
      <c r="D14" s="234"/>
      <c r="E14" s="234"/>
      <c r="F14" s="234"/>
      <c r="G14" s="234"/>
      <c r="H14" s="234"/>
      <c r="I14" s="234"/>
      <c r="J14" s="234"/>
      <c r="K14" s="234"/>
      <c r="L14" s="234"/>
    </row>
    <row r="15" spans="1:12" ht="15.95" customHeight="1" x14ac:dyDescent="0.15">
      <c r="A15" s="1115" t="s">
        <v>585</v>
      </c>
      <c r="B15" s="1115"/>
      <c r="C15" s="1127"/>
      <c r="D15" s="1127"/>
      <c r="E15" s="1127"/>
      <c r="F15" s="1127"/>
      <c r="G15" s="1127"/>
      <c r="H15" s="1127"/>
      <c r="I15" s="1127"/>
      <c r="J15" s="1127"/>
      <c r="K15" s="1127"/>
      <c r="L15" s="1127"/>
    </row>
    <row r="16" spans="1:12" ht="15.95" customHeight="1" x14ac:dyDescent="0.15">
      <c r="A16" s="1116" t="s">
        <v>189</v>
      </c>
      <c r="B16" s="1116"/>
      <c r="C16" s="1127"/>
      <c r="D16" s="1127"/>
      <c r="E16" s="1127"/>
      <c r="F16" s="1127"/>
      <c r="G16" s="1127"/>
      <c r="H16" s="1127"/>
      <c r="I16" s="1127"/>
      <c r="J16" s="1127"/>
      <c r="K16" s="1127"/>
      <c r="L16" s="1127"/>
    </row>
    <row r="17" spans="1:12" ht="15.95" customHeight="1" x14ac:dyDescent="0.15">
      <c r="A17" s="1115" t="s">
        <v>586</v>
      </c>
      <c r="B17" s="1115"/>
      <c r="C17" s="1115"/>
      <c r="D17" s="1115"/>
      <c r="E17" s="1115"/>
      <c r="F17" s="1115"/>
      <c r="G17" s="1116" t="s">
        <v>587</v>
      </c>
      <c r="H17" s="1116"/>
      <c r="I17" s="1116"/>
      <c r="J17" s="1116"/>
      <c r="K17" s="1116"/>
      <c r="L17" s="1116"/>
    </row>
    <row r="18" spans="1:12" ht="15.95" customHeight="1" x14ac:dyDescent="0.15">
      <c r="A18" s="234">
        <v>1</v>
      </c>
      <c r="B18" s="1117" t="s">
        <v>588</v>
      </c>
      <c r="C18" s="1117"/>
      <c r="D18" s="1117"/>
      <c r="E18" s="1117"/>
      <c r="F18" s="1117"/>
      <c r="G18" s="1118" t="s">
        <v>1066</v>
      </c>
      <c r="H18" s="1119"/>
      <c r="I18" s="1119"/>
      <c r="J18" s="1119"/>
      <c r="K18" s="1119"/>
      <c r="L18" s="1120"/>
    </row>
    <row r="19" spans="1:12" ht="13.5" customHeight="1" x14ac:dyDescent="0.15">
      <c r="A19" s="1116">
        <v>2</v>
      </c>
      <c r="B19" s="1117" t="s">
        <v>1067</v>
      </c>
      <c r="C19" s="1114"/>
      <c r="D19" s="1114"/>
      <c r="E19" s="1114"/>
      <c r="F19" s="1114"/>
      <c r="G19" s="1121"/>
      <c r="H19" s="1122"/>
      <c r="I19" s="1122"/>
      <c r="J19" s="1122"/>
      <c r="K19" s="1122"/>
      <c r="L19" s="1123"/>
    </row>
    <row r="20" spans="1:12" ht="13.5" customHeight="1" x14ac:dyDescent="0.15">
      <c r="A20" s="1116"/>
      <c r="B20" s="1114"/>
      <c r="C20" s="1114"/>
      <c r="D20" s="1114"/>
      <c r="E20" s="1114"/>
      <c r="F20" s="1114"/>
      <c r="G20" s="1121"/>
      <c r="H20" s="1122"/>
      <c r="I20" s="1122"/>
      <c r="J20" s="1122"/>
      <c r="K20" s="1122"/>
      <c r="L20" s="1123"/>
    </row>
    <row r="21" spans="1:12" ht="15.95" customHeight="1" x14ac:dyDescent="0.15">
      <c r="A21" s="1116">
        <v>3</v>
      </c>
      <c r="B21" s="1117" t="s">
        <v>1068</v>
      </c>
      <c r="C21" s="1114"/>
      <c r="D21" s="1114"/>
      <c r="E21" s="1114"/>
      <c r="F21" s="1114"/>
      <c r="G21" s="1121"/>
      <c r="H21" s="1122"/>
      <c r="I21" s="1122"/>
      <c r="J21" s="1122"/>
      <c r="K21" s="1122"/>
      <c r="L21" s="1123"/>
    </row>
    <row r="22" spans="1:12" ht="15.95" customHeight="1" x14ac:dyDescent="0.15">
      <c r="A22" s="1116"/>
      <c r="B22" s="1114"/>
      <c r="C22" s="1114"/>
      <c r="D22" s="1114"/>
      <c r="E22" s="1114"/>
      <c r="F22" s="1114"/>
      <c r="G22" s="1121"/>
      <c r="H22" s="1122"/>
      <c r="I22" s="1122"/>
      <c r="J22" s="1122"/>
      <c r="K22" s="1122"/>
      <c r="L22" s="1123"/>
    </row>
    <row r="23" spans="1:12" ht="15.95" customHeight="1" x14ac:dyDescent="0.15">
      <c r="A23" s="1116">
        <v>4</v>
      </c>
      <c r="B23" s="1117" t="s">
        <v>1069</v>
      </c>
      <c r="C23" s="1114"/>
      <c r="D23" s="1114"/>
      <c r="E23" s="1114"/>
      <c r="F23" s="1114"/>
      <c r="G23" s="1121"/>
      <c r="H23" s="1122"/>
      <c r="I23" s="1122"/>
      <c r="J23" s="1122"/>
      <c r="K23" s="1122"/>
      <c r="L23" s="1123"/>
    </row>
    <row r="24" spans="1:12" ht="15.95" customHeight="1" x14ac:dyDescent="0.15">
      <c r="A24" s="1116"/>
      <c r="B24" s="1114"/>
      <c r="C24" s="1114"/>
      <c r="D24" s="1114"/>
      <c r="E24" s="1114"/>
      <c r="F24" s="1114"/>
      <c r="G24" s="1121"/>
      <c r="H24" s="1122"/>
      <c r="I24" s="1122"/>
      <c r="J24" s="1122"/>
      <c r="K24" s="1122"/>
      <c r="L24" s="1123"/>
    </row>
    <row r="25" spans="1:12" ht="15.95" customHeight="1" x14ac:dyDescent="0.15">
      <c r="A25" s="1116"/>
      <c r="B25" s="1114"/>
      <c r="C25" s="1114"/>
      <c r="D25" s="1114"/>
      <c r="E25" s="1114"/>
      <c r="F25" s="1114"/>
      <c r="G25" s="1121"/>
      <c r="H25" s="1122"/>
      <c r="I25" s="1122"/>
      <c r="J25" s="1122"/>
      <c r="K25" s="1122"/>
      <c r="L25" s="1123"/>
    </row>
    <row r="26" spans="1:12" ht="15.95" customHeight="1" x14ac:dyDescent="0.15">
      <c r="A26" s="1116">
        <v>5</v>
      </c>
      <c r="B26" s="1117" t="s">
        <v>592</v>
      </c>
      <c r="C26" s="1117"/>
      <c r="D26" s="1117"/>
      <c r="E26" s="1117"/>
      <c r="F26" s="1117"/>
      <c r="G26" s="1121"/>
      <c r="H26" s="1122"/>
      <c r="I26" s="1122"/>
      <c r="J26" s="1122"/>
      <c r="K26" s="1122"/>
      <c r="L26" s="1123"/>
    </row>
    <row r="27" spans="1:12" ht="15.95" customHeight="1" x14ac:dyDescent="0.15">
      <c r="A27" s="1116"/>
      <c r="B27" s="1117"/>
      <c r="C27" s="1117"/>
      <c r="D27" s="1117"/>
      <c r="E27" s="1117"/>
      <c r="F27" s="1117"/>
      <c r="G27" s="1121"/>
      <c r="H27" s="1122"/>
      <c r="I27" s="1122"/>
      <c r="J27" s="1122"/>
      <c r="K27" s="1122"/>
      <c r="L27" s="1123"/>
    </row>
    <row r="28" spans="1:12" ht="15.95" customHeight="1" x14ac:dyDescent="0.15">
      <c r="A28" s="1116"/>
      <c r="B28" s="1117"/>
      <c r="C28" s="1117"/>
      <c r="D28" s="1117"/>
      <c r="E28" s="1117"/>
      <c r="F28" s="1117"/>
      <c r="G28" s="1121"/>
      <c r="H28" s="1122"/>
      <c r="I28" s="1122"/>
      <c r="J28" s="1122"/>
      <c r="K28" s="1122"/>
      <c r="L28" s="1123"/>
    </row>
    <row r="29" spans="1:12" ht="15.95" customHeight="1" x14ac:dyDescent="0.15">
      <c r="A29" s="234">
        <v>6</v>
      </c>
      <c r="B29" s="1114" t="s">
        <v>593</v>
      </c>
      <c r="C29" s="1114"/>
      <c r="D29" s="1114"/>
      <c r="E29" s="1114"/>
      <c r="F29" s="1114"/>
      <c r="G29" s="1121"/>
      <c r="H29" s="1122"/>
      <c r="I29" s="1122"/>
      <c r="J29" s="1122"/>
      <c r="K29" s="1122"/>
      <c r="L29" s="1123"/>
    </row>
    <row r="30" spans="1:12" ht="15.95" customHeight="1" x14ac:dyDescent="0.15">
      <c r="A30" s="1116">
        <v>7</v>
      </c>
      <c r="B30" s="1117" t="s">
        <v>1070</v>
      </c>
      <c r="C30" s="1114"/>
      <c r="D30" s="1114"/>
      <c r="E30" s="1114"/>
      <c r="F30" s="1114"/>
      <c r="G30" s="1121"/>
      <c r="H30" s="1122"/>
      <c r="I30" s="1122"/>
      <c r="J30" s="1122"/>
      <c r="K30" s="1122"/>
      <c r="L30" s="1123"/>
    </row>
    <row r="31" spans="1:12" ht="15.95" customHeight="1" x14ac:dyDescent="0.15">
      <c r="A31" s="1116"/>
      <c r="B31" s="1114"/>
      <c r="C31" s="1114"/>
      <c r="D31" s="1114"/>
      <c r="E31" s="1114"/>
      <c r="F31" s="1114"/>
      <c r="G31" s="1121"/>
      <c r="H31" s="1122"/>
      <c r="I31" s="1122"/>
      <c r="J31" s="1122"/>
      <c r="K31" s="1122"/>
      <c r="L31" s="1123"/>
    </row>
    <row r="32" spans="1:12" ht="15.95" customHeight="1" x14ac:dyDescent="0.15">
      <c r="A32" s="1116">
        <v>8</v>
      </c>
      <c r="B32" s="1117" t="s">
        <v>1071</v>
      </c>
      <c r="C32" s="1114"/>
      <c r="D32" s="1114"/>
      <c r="E32" s="1114"/>
      <c r="F32" s="1114"/>
      <c r="G32" s="1121" t="s">
        <v>1076</v>
      </c>
      <c r="H32" s="1122"/>
      <c r="I32" s="1122"/>
      <c r="J32" s="1122"/>
      <c r="K32" s="1122"/>
      <c r="L32" s="1123"/>
    </row>
    <row r="33" spans="1:12" ht="15.95" customHeight="1" x14ac:dyDescent="0.15">
      <c r="A33" s="1116"/>
      <c r="B33" s="1114"/>
      <c r="C33" s="1114"/>
      <c r="D33" s="1114"/>
      <c r="E33" s="1114"/>
      <c r="F33" s="1114"/>
      <c r="G33" s="1121"/>
      <c r="H33" s="1122"/>
      <c r="I33" s="1122"/>
      <c r="J33" s="1122"/>
      <c r="K33" s="1122"/>
      <c r="L33" s="1123"/>
    </row>
    <row r="34" spans="1:12" ht="15.95" customHeight="1" x14ac:dyDescent="0.15">
      <c r="A34" s="234">
        <v>9</v>
      </c>
      <c r="B34" s="1114" t="s">
        <v>596</v>
      </c>
      <c r="C34" s="1114"/>
      <c r="D34" s="1114"/>
      <c r="E34" s="1114"/>
      <c r="F34" s="1114"/>
      <c r="G34" s="1121"/>
      <c r="H34" s="1122"/>
      <c r="I34" s="1122"/>
      <c r="J34" s="1122"/>
      <c r="K34" s="1122"/>
      <c r="L34" s="1123"/>
    </row>
    <row r="35" spans="1:12" ht="15.95" customHeight="1" x14ac:dyDescent="0.15">
      <c r="A35" s="1116">
        <v>10</v>
      </c>
      <c r="B35" s="1117" t="s">
        <v>1072</v>
      </c>
      <c r="C35" s="1114"/>
      <c r="D35" s="1114"/>
      <c r="E35" s="1114"/>
      <c r="F35" s="1114"/>
      <c r="G35" s="1121"/>
      <c r="H35" s="1122"/>
      <c r="I35" s="1122"/>
      <c r="J35" s="1122"/>
      <c r="K35" s="1122"/>
      <c r="L35" s="1123"/>
    </row>
    <row r="36" spans="1:12" ht="15.95" customHeight="1" x14ac:dyDescent="0.15">
      <c r="A36" s="1116"/>
      <c r="B36" s="1114"/>
      <c r="C36" s="1114"/>
      <c r="D36" s="1114"/>
      <c r="E36" s="1114"/>
      <c r="F36" s="1114"/>
      <c r="G36" s="1121"/>
      <c r="H36" s="1122"/>
      <c r="I36" s="1122"/>
      <c r="J36" s="1122"/>
      <c r="K36" s="1122"/>
      <c r="L36" s="1123"/>
    </row>
    <row r="37" spans="1:12" ht="15.95" customHeight="1" x14ac:dyDescent="0.15">
      <c r="A37" s="1116">
        <v>11</v>
      </c>
      <c r="B37" s="1117" t="s">
        <v>1073</v>
      </c>
      <c r="C37" s="1114"/>
      <c r="D37" s="1114"/>
      <c r="E37" s="1114"/>
      <c r="F37" s="1114"/>
      <c r="G37" s="1121"/>
      <c r="H37" s="1122"/>
      <c r="I37" s="1122"/>
      <c r="J37" s="1122"/>
      <c r="K37" s="1122"/>
      <c r="L37" s="1123"/>
    </row>
    <row r="38" spans="1:12" ht="15.95" customHeight="1" x14ac:dyDescent="0.15">
      <c r="A38" s="1116"/>
      <c r="B38" s="1114"/>
      <c r="C38" s="1114"/>
      <c r="D38" s="1114"/>
      <c r="E38" s="1114"/>
      <c r="F38" s="1114"/>
      <c r="G38" s="1121"/>
      <c r="H38" s="1122"/>
      <c r="I38" s="1122"/>
      <c r="J38" s="1122"/>
      <c r="K38" s="1122"/>
      <c r="L38" s="1123"/>
    </row>
    <row r="39" spans="1:12" ht="15.95" customHeight="1" x14ac:dyDescent="0.15">
      <c r="A39" s="1116"/>
      <c r="B39" s="1114"/>
      <c r="C39" s="1114"/>
      <c r="D39" s="1114"/>
      <c r="E39" s="1114"/>
      <c r="F39" s="1114"/>
      <c r="G39" s="1121"/>
      <c r="H39" s="1122"/>
      <c r="I39" s="1122"/>
      <c r="J39" s="1122"/>
      <c r="K39" s="1122"/>
      <c r="L39" s="1123"/>
    </row>
    <row r="40" spans="1:12" ht="15.95" customHeight="1" x14ac:dyDescent="0.15">
      <c r="A40" s="1116"/>
      <c r="B40" s="1114"/>
      <c r="C40" s="1114"/>
      <c r="D40" s="1114"/>
      <c r="E40" s="1114"/>
      <c r="F40" s="1114"/>
      <c r="G40" s="1121"/>
      <c r="H40" s="1122"/>
      <c r="I40" s="1122"/>
      <c r="J40" s="1122"/>
      <c r="K40" s="1122"/>
      <c r="L40" s="1123"/>
    </row>
    <row r="41" spans="1:12" ht="15.95" customHeight="1" x14ac:dyDescent="0.15">
      <c r="A41" s="1116">
        <v>12</v>
      </c>
      <c r="B41" s="1117" t="s">
        <v>1074</v>
      </c>
      <c r="C41" s="1114"/>
      <c r="D41" s="1114"/>
      <c r="E41" s="1114"/>
      <c r="F41" s="1114"/>
      <c r="G41" s="1121"/>
      <c r="H41" s="1122"/>
      <c r="I41" s="1122"/>
      <c r="J41" s="1122"/>
      <c r="K41" s="1122"/>
      <c r="L41" s="1123"/>
    </row>
    <row r="42" spans="1:12" ht="15.95" customHeight="1" x14ac:dyDescent="0.15">
      <c r="A42" s="1116"/>
      <c r="B42" s="1114"/>
      <c r="C42" s="1114"/>
      <c r="D42" s="1114"/>
      <c r="E42" s="1114"/>
      <c r="F42" s="1114"/>
      <c r="G42" s="1121"/>
      <c r="H42" s="1122"/>
      <c r="I42" s="1122"/>
      <c r="J42" s="1122"/>
      <c r="K42" s="1122"/>
      <c r="L42" s="1123"/>
    </row>
    <row r="43" spans="1:12" ht="15.95" customHeight="1" x14ac:dyDescent="0.15">
      <c r="A43" s="1116"/>
      <c r="B43" s="1114"/>
      <c r="C43" s="1114"/>
      <c r="D43" s="1114"/>
      <c r="E43" s="1114"/>
      <c r="F43" s="1114"/>
      <c r="G43" s="1121"/>
      <c r="H43" s="1122"/>
      <c r="I43" s="1122"/>
      <c r="J43" s="1122"/>
      <c r="K43" s="1122"/>
      <c r="L43" s="1123"/>
    </row>
    <row r="44" spans="1:12" ht="15.95" customHeight="1" x14ac:dyDescent="0.15">
      <c r="A44" s="1116">
        <v>13</v>
      </c>
      <c r="B44" s="1117" t="s">
        <v>1075</v>
      </c>
      <c r="C44" s="1114"/>
      <c r="D44" s="1114"/>
      <c r="E44" s="1114"/>
      <c r="F44" s="1114"/>
      <c r="G44" s="1121"/>
      <c r="H44" s="1122"/>
      <c r="I44" s="1122"/>
      <c r="J44" s="1122"/>
      <c r="K44" s="1122"/>
      <c r="L44" s="1123"/>
    </row>
    <row r="45" spans="1:12" ht="15.95" customHeight="1" x14ac:dyDescent="0.15">
      <c r="A45" s="1116"/>
      <c r="B45" s="1114"/>
      <c r="C45" s="1114"/>
      <c r="D45" s="1114"/>
      <c r="E45" s="1114"/>
      <c r="F45" s="1114"/>
      <c r="G45" s="1121"/>
      <c r="H45" s="1122"/>
      <c r="I45" s="1122"/>
      <c r="J45" s="1122"/>
      <c r="K45" s="1122"/>
      <c r="L45" s="1123"/>
    </row>
    <row r="46" spans="1:12" ht="15.95" customHeight="1" x14ac:dyDescent="0.15">
      <c r="A46" s="234">
        <v>14</v>
      </c>
      <c r="B46" s="1114" t="s">
        <v>601</v>
      </c>
      <c r="C46" s="1114"/>
      <c r="D46" s="1114"/>
      <c r="E46" s="1114"/>
      <c r="F46" s="1114"/>
      <c r="G46" s="1124"/>
      <c r="H46" s="1125"/>
      <c r="I46" s="1125"/>
      <c r="J46" s="1125"/>
      <c r="K46" s="1125"/>
      <c r="L46" s="1126"/>
    </row>
    <row r="47" spans="1:12" ht="15.95" customHeight="1" x14ac:dyDescent="0.15">
      <c r="A47" s="1116" t="s">
        <v>602</v>
      </c>
      <c r="B47" s="1116"/>
      <c r="C47" s="1116"/>
      <c r="D47" s="1116"/>
      <c r="E47" s="1116"/>
      <c r="F47" s="1116"/>
      <c r="G47" s="1116" t="s">
        <v>564</v>
      </c>
      <c r="H47" s="1116"/>
      <c r="I47" s="1116"/>
      <c r="J47" s="1116"/>
      <c r="K47" s="1116"/>
      <c r="L47" s="1116"/>
    </row>
    <row r="48" spans="1:12" ht="15.95" customHeight="1" x14ac:dyDescent="0.15">
      <c r="A48" s="74" t="s">
        <v>194</v>
      </c>
      <c r="B48" s="74"/>
      <c r="C48" s="74"/>
    </row>
    <row r="49" spans="1:3" ht="15.95" customHeight="1" x14ac:dyDescent="0.15">
      <c r="A49" s="74" t="s">
        <v>603</v>
      </c>
      <c r="B49" s="74"/>
      <c r="C49" s="74"/>
    </row>
    <row r="50" spans="1:3" ht="15.95" customHeight="1" x14ac:dyDescent="0.15">
      <c r="A50" s="74" t="s">
        <v>604</v>
      </c>
      <c r="B50" s="74"/>
      <c r="C50" s="74"/>
    </row>
    <row r="51" spans="1:3" ht="14.25" x14ac:dyDescent="0.15">
      <c r="A51" s="74"/>
      <c r="B51" s="74"/>
      <c r="C51" s="74"/>
    </row>
  </sheetData>
  <mergeCells count="35">
    <mergeCell ref="G17:L17"/>
    <mergeCell ref="A14:B14"/>
    <mergeCell ref="A15:B15"/>
    <mergeCell ref="C15:L15"/>
    <mergeCell ref="A16:B16"/>
    <mergeCell ref="C16:L16"/>
    <mergeCell ref="A30:A31"/>
    <mergeCell ref="B30:F31"/>
    <mergeCell ref="A32:A33"/>
    <mergeCell ref="B32:F33"/>
    <mergeCell ref="A17:F17"/>
    <mergeCell ref="A47:F47"/>
    <mergeCell ref="G47:L47"/>
    <mergeCell ref="A35:A36"/>
    <mergeCell ref="B35:F36"/>
    <mergeCell ref="A37:A40"/>
    <mergeCell ref="B37:F40"/>
    <mergeCell ref="A41:A43"/>
    <mergeCell ref="B41:F43"/>
    <mergeCell ref="G18:L31"/>
    <mergeCell ref="G32:L46"/>
    <mergeCell ref="A44:A45"/>
    <mergeCell ref="B44:F45"/>
    <mergeCell ref="B46:F46"/>
    <mergeCell ref="B34:F34"/>
    <mergeCell ref="B18:F18"/>
    <mergeCell ref="A19:A20"/>
    <mergeCell ref="B19:F20"/>
    <mergeCell ref="A21:A22"/>
    <mergeCell ref="B21:F22"/>
    <mergeCell ref="A23:A25"/>
    <mergeCell ref="B23:F25"/>
    <mergeCell ref="A26:A28"/>
    <mergeCell ref="B26:F28"/>
    <mergeCell ref="B29:F29"/>
  </mergeCells>
  <phoneticPr fontId="1"/>
  <pageMargins left="0.86614173228346458" right="0.86614173228346458" top="1.299212598425197" bottom="1.299212598425197" header="0.31496062992125984" footer="0.31496062992125984"/>
  <pageSetup paperSize="9" scale="9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E1F39A-69D9-41C2-9570-B0787653B504}">
  <sheetPr>
    <tabColor rgb="FFFFFF00"/>
  </sheetPr>
  <dimension ref="A1:K29"/>
  <sheetViews>
    <sheetView view="pageBreakPreview" zoomScale="60" zoomScaleNormal="100" workbookViewId="0">
      <selection activeCell="W31" sqref="W31"/>
    </sheetView>
  </sheetViews>
  <sheetFormatPr defaultRowHeight="13.5" x14ac:dyDescent="0.15"/>
  <cols>
    <col min="1" max="1" width="19.75" customWidth="1"/>
    <col min="2" max="11" width="5.625" customWidth="1"/>
  </cols>
  <sheetData>
    <row r="1" spans="1:11" ht="15.95" customHeight="1" x14ac:dyDescent="0.15">
      <c r="A1" s="74" t="s">
        <v>1091</v>
      </c>
      <c r="B1" s="74"/>
      <c r="C1" s="74"/>
      <c r="D1" s="74"/>
      <c r="E1" s="74"/>
      <c r="F1" s="74"/>
      <c r="G1" s="74"/>
      <c r="H1" s="74"/>
      <c r="I1" s="74"/>
      <c r="J1" s="74"/>
      <c r="K1" s="74"/>
    </row>
    <row r="2" spans="1:11" ht="15.95" customHeight="1" x14ac:dyDescent="0.15">
      <c r="A2" s="74"/>
      <c r="B2" s="74"/>
      <c r="C2" s="74"/>
      <c r="D2" s="74"/>
      <c r="E2" s="74"/>
      <c r="F2" s="74"/>
      <c r="G2" s="74"/>
      <c r="H2" s="74"/>
      <c r="I2" s="74"/>
      <c r="J2" s="74"/>
      <c r="K2" s="74"/>
    </row>
    <row r="3" spans="1:11" ht="15.95" customHeight="1" x14ac:dyDescent="0.15">
      <c r="A3" s="74"/>
      <c r="B3" s="74"/>
      <c r="C3" s="74"/>
      <c r="D3" s="74" t="s">
        <v>605</v>
      </c>
      <c r="E3" s="74"/>
      <c r="F3" s="74"/>
      <c r="G3" s="74"/>
      <c r="H3" s="74"/>
      <c r="I3" s="74"/>
      <c r="J3" s="74"/>
      <c r="K3" s="74"/>
    </row>
    <row r="4" spans="1:11" ht="15.95" customHeight="1" x14ac:dyDescent="0.15">
      <c r="A4" s="74"/>
      <c r="B4" s="74"/>
      <c r="C4" s="74"/>
      <c r="D4" s="74"/>
      <c r="E4" s="74"/>
      <c r="F4" s="74"/>
      <c r="G4" s="74"/>
      <c r="H4" s="74"/>
      <c r="I4" s="74"/>
      <c r="J4" s="74"/>
      <c r="K4" s="74"/>
    </row>
    <row r="5" spans="1:11" ht="15.95" customHeight="1" x14ac:dyDescent="0.15">
      <c r="A5" s="74"/>
      <c r="B5" s="74"/>
      <c r="C5" s="74"/>
      <c r="D5" s="74"/>
      <c r="E5" s="74"/>
      <c r="F5" s="74"/>
      <c r="G5" s="74"/>
      <c r="I5" s="74" t="s">
        <v>606</v>
      </c>
      <c r="J5" s="74"/>
      <c r="K5" s="74"/>
    </row>
    <row r="6" spans="1:11" ht="15.95" customHeight="1" x14ac:dyDescent="0.15">
      <c r="A6" s="74"/>
      <c r="B6" s="74"/>
      <c r="C6" s="74"/>
      <c r="D6" s="74"/>
      <c r="E6" s="74"/>
      <c r="F6" s="74"/>
      <c r="G6" s="74"/>
      <c r="H6" s="74"/>
      <c r="I6" s="74"/>
      <c r="J6" s="74"/>
      <c r="K6" s="74"/>
    </row>
    <row r="7" spans="1:11" ht="15.95" customHeight="1" x14ac:dyDescent="0.15">
      <c r="A7" s="74" t="s">
        <v>25</v>
      </c>
      <c r="B7" s="74"/>
      <c r="C7" s="74"/>
      <c r="D7" s="74"/>
      <c r="E7" s="74"/>
      <c r="F7" s="74"/>
      <c r="G7" s="74"/>
      <c r="H7" s="74"/>
      <c r="I7" s="74"/>
      <c r="J7" s="74"/>
      <c r="K7" s="74"/>
    </row>
    <row r="8" spans="1:11" ht="15.95" customHeight="1" x14ac:dyDescent="0.15">
      <c r="A8" s="74"/>
      <c r="B8" s="74"/>
      <c r="C8" s="74"/>
      <c r="D8" s="74"/>
      <c r="E8" s="74"/>
      <c r="F8" s="74"/>
      <c r="G8" s="74"/>
      <c r="H8" s="74"/>
      <c r="I8" s="74"/>
      <c r="J8" s="74"/>
      <c r="K8" s="74"/>
    </row>
    <row r="9" spans="1:11" ht="15.95" customHeight="1" x14ac:dyDescent="0.15">
      <c r="A9" s="74"/>
      <c r="B9" s="74"/>
      <c r="C9" s="74"/>
      <c r="D9" s="74" t="s">
        <v>607</v>
      </c>
      <c r="F9" s="74"/>
      <c r="G9" s="74"/>
      <c r="H9" s="74"/>
      <c r="I9" s="74"/>
      <c r="J9" s="74"/>
      <c r="K9" s="74"/>
    </row>
    <row r="10" spans="1:11" ht="15.95" customHeight="1" x14ac:dyDescent="0.15">
      <c r="A10" s="74"/>
      <c r="B10" s="74"/>
      <c r="C10" s="74"/>
      <c r="D10" s="74" t="s">
        <v>608</v>
      </c>
      <c r="F10" s="74"/>
      <c r="G10" s="74"/>
      <c r="H10" s="74"/>
      <c r="I10" s="74"/>
      <c r="J10" s="74"/>
      <c r="K10" s="74"/>
    </row>
    <row r="11" spans="1:11" ht="15.95" customHeight="1" x14ac:dyDescent="0.15">
      <c r="A11" s="74"/>
      <c r="B11" s="74"/>
      <c r="C11" s="74"/>
      <c r="D11" s="74" t="s">
        <v>609</v>
      </c>
      <c r="F11" s="74"/>
      <c r="G11" s="74"/>
      <c r="H11" s="74"/>
      <c r="I11" s="74"/>
      <c r="J11" s="74"/>
      <c r="K11" s="74"/>
    </row>
    <row r="12" spans="1:11" ht="15.95" customHeight="1" x14ac:dyDescent="0.15">
      <c r="A12" s="74"/>
      <c r="B12" s="74"/>
      <c r="C12" s="74"/>
      <c r="D12" s="74"/>
      <c r="E12" s="74"/>
      <c r="F12" s="74"/>
      <c r="G12" s="74"/>
      <c r="H12" s="74"/>
      <c r="I12" s="74"/>
      <c r="J12" s="74"/>
      <c r="K12" s="74"/>
    </row>
    <row r="13" spans="1:11" ht="15.95" customHeight="1" x14ac:dyDescent="0.15">
      <c r="A13" s="74" t="s">
        <v>610</v>
      </c>
      <c r="B13" s="74"/>
      <c r="C13" s="74"/>
      <c r="D13" s="74"/>
      <c r="E13" s="74"/>
      <c r="F13" s="74"/>
      <c r="G13" s="74"/>
      <c r="H13" s="74"/>
      <c r="I13" s="74"/>
      <c r="J13" s="74"/>
      <c r="K13" s="74"/>
    </row>
    <row r="14" spans="1:11" ht="15.95" customHeight="1" x14ac:dyDescent="0.15">
      <c r="A14" s="234" t="s">
        <v>187</v>
      </c>
      <c r="B14" s="234"/>
      <c r="C14" s="234"/>
      <c r="D14" s="234"/>
      <c r="E14" s="234"/>
      <c r="F14" s="234"/>
      <c r="G14" s="234"/>
      <c r="H14" s="234"/>
      <c r="I14" s="234"/>
      <c r="J14" s="234"/>
      <c r="K14" s="234"/>
    </row>
    <row r="15" spans="1:11" ht="15.95" customHeight="1" x14ac:dyDescent="0.15">
      <c r="A15" s="76" t="s">
        <v>340</v>
      </c>
      <c r="B15" s="1127"/>
      <c r="C15" s="1127"/>
      <c r="D15" s="1127"/>
      <c r="E15" s="1127"/>
      <c r="F15" s="1127"/>
      <c r="G15" s="1127"/>
      <c r="H15" s="1127"/>
      <c r="I15" s="1127"/>
      <c r="J15" s="1127"/>
      <c r="K15" s="1127"/>
    </row>
    <row r="16" spans="1:11" ht="15.95" customHeight="1" x14ac:dyDescent="0.15">
      <c r="A16" s="234" t="s">
        <v>189</v>
      </c>
      <c r="B16" s="1127"/>
      <c r="C16" s="1127"/>
      <c r="D16" s="1127"/>
      <c r="E16" s="1127"/>
      <c r="F16" s="1127"/>
      <c r="G16" s="1127"/>
      <c r="H16" s="1127"/>
      <c r="I16" s="1127"/>
      <c r="J16" s="1127"/>
      <c r="K16" s="1127"/>
    </row>
    <row r="17" spans="1:11" ht="15.95" customHeight="1" x14ac:dyDescent="0.15">
      <c r="A17" s="1115" t="s">
        <v>611</v>
      </c>
      <c r="B17" s="1127" t="s">
        <v>191</v>
      </c>
      <c r="C17" s="1127"/>
      <c r="D17" s="1127"/>
      <c r="E17" s="1127"/>
      <c r="F17" s="1127"/>
      <c r="G17" s="1127"/>
      <c r="H17" s="1127"/>
      <c r="I17" s="1127"/>
      <c r="J17" s="1127"/>
      <c r="K17" s="1127"/>
    </row>
    <row r="18" spans="1:11" ht="15.95" customHeight="1" x14ac:dyDescent="0.15">
      <c r="A18" s="1116"/>
      <c r="B18" s="1127"/>
      <c r="C18" s="1127"/>
      <c r="D18" s="1127"/>
      <c r="E18" s="1127"/>
      <c r="F18" s="1127"/>
      <c r="G18" s="1127"/>
      <c r="H18" s="1127"/>
      <c r="I18" s="1127"/>
      <c r="J18" s="1127"/>
      <c r="K18" s="1127"/>
    </row>
    <row r="19" spans="1:11" ht="15.95" customHeight="1" x14ac:dyDescent="0.15">
      <c r="A19" s="1115" t="s">
        <v>612</v>
      </c>
      <c r="B19" s="1127"/>
      <c r="C19" s="1127"/>
      <c r="D19" s="1127"/>
      <c r="E19" s="1127"/>
      <c r="F19" s="1127"/>
      <c r="G19" s="1127"/>
      <c r="H19" s="1127"/>
      <c r="I19" s="1127"/>
      <c r="J19" s="1127"/>
      <c r="K19" s="1127"/>
    </row>
    <row r="20" spans="1:11" ht="15.95" customHeight="1" x14ac:dyDescent="0.15">
      <c r="A20" s="1116"/>
      <c r="B20" s="1127"/>
      <c r="C20" s="1127"/>
      <c r="D20" s="1127"/>
      <c r="E20" s="1127"/>
      <c r="F20" s="1127"/>
      <c r="G20" s="1127"/>
      <c r="H20" s="1127"/>
      <c r="I20" s="1127"/>
      <c r="J20" s="1127"/>
      <c r="K20" s="1127"/>
    </row>
    <row r="21" spans="1:11" ht="15.95" customHeight="1" x14ac:dyDescent="0.15">
      <c r="A21" s="1115" t="s">
        <v>613</v>
      </c>
      <c r="B21" s="1127"/>
      <c r="C21" s="1127"/>
      <c r="D21" s="1127"/>
      <c r="E21" s="1127"/>
      <c r="F21" s="1127"/>
      <c r="G21" s="1127"/>
      <c r="H21" s="1127"/>
      <c r="I21" s="1127"/>
      <c r="J21" s="1127"/>
      <c r="K21" s="1127"/>
    </row>
    <row r="22" spans="1:11" ht="15.95" customHeight="1" x14ac:dyDescent="0.15">
      <c r="A22" s="1116"/>
      <c r="B22" s="1127"/>
      <c r="C22" s="1127"/>
      <c r="D22" s="1127"/>
      <c r="E22" s="1127"/>
      <c r="F22" s="1127"/>
      <c r="G22" s="1127"/>
      <c r="H22" s="1127"/>
      <c r="I22" s="1127"/>
      <c r="J22" s="1127"/>
      <c r="K22" s="1127"/>
    </row>
    <row r="23" spans="1:11" ht="15.95" customHeight="1" x14ac:dyDescent="0.15">
      <c r="A23" s="1116"/>
      <c r="B23" s="1127"/>
      <c r="C23" s="1127"/>
      <c r="D23" s="1127"/>
      <c r="E23" s="1127"/>
      <c r="F23" s="1127"/>
      <c r="G23" s="1127"/>
      <c r="H23" s="1127"/>
      <c r="I23" s="1127"/>
      <c r="J23" s="1127"/>
      <c r="K23" s="1127"/>
    </row>
    <row r="24" spans="1:11" ht="15.95" customHeight="1" x14ac:dyDescent="0.15">
      <c r="A24" s="1116" t="s">
        <v>614</v>
      </c>
      <c r="B24" s="1117" t="s">
        <v>615</v>
      </c>
      <c r="C24" s="1114"/>
      <c r="D24" s="1114"/>
      <c r="E24" s="1114"/>
      <c r="F24" s="1114"/>
      <c r="G24" s="1114"/>
      <c r="H24" s="1114"/>
      <c r="I24" s="1114"/>
      <c r="J24" s="1114"/>
      <c r="K24" s="1114"/>
    </row>
    <row r="25" spans="1:11" ht="15.95" customHeight="1" x14ac:dyDescent="0.15">
      <c r="A25" s="1116"/>
      <c r="B25" s="1114"/>
      <c r="C25" s="1114"/>
      <c r="D25" s="1114"/>
      <c r="E25" s="1114"/>
      <c r="F25" s="1114"/>
      <c r="G25" s="1114"/>
      <c r="H25" s="1114"/>
      <c r="I25" s="1114"/>
      <c r="J25" s="1114"/>
      <c r="K25" s="1114"/>
    </row>
    <row r="26" spans="1:11" ht="15.95" customHeight="1" x14ac:dyDescent="0.15">
      <c r="A26" s="74" t="s">
        <v>194</v>
      </c>
      <c r="B26" s="74"/>
      <c r="C26" s="74"/>
      <c r="D26" s="74"/>
      <c r="E26" s="74"/>
      <c r="F26" s="74"/>
      <c r="G26" s="74"/>
      <c r="H26" s="74"/>
      <c r="I26" s="74"/>
      <c r="J26" s="74"/>
      <c r="K26" s="74"/>
    </row>
    <row r="27" spans="1:11" ht="15.95" customHeight="1" x14ac:dyDescent="0.15">
      <c r="A27" s="74" t="s">
        <v>616</v>
      </c>
      <c r="B27" s="74"/>
      <c r="C27" s="74"/>
      <c r="D27" s="74"/>
      <c r="E27" s="74"/>
      <c r="F27" s="74"/>
      <c r="G27" s="74"/>
      <c r="H27" s="74"/>
      <c r="I27" s="74"/>
      <c r="J27" s="74"/>
      <c r="K27" s="74"/>
    </row>
    <row r="28" spans="1:11" ht="15.95" customHeight="1" x14ac:dyDescent="0.15">
      <c r="A28" s="74" t="s">
        <v>617</v>
      </c>
      <c r="B28" s="74"/>
      <c r="C28" s="74"/>
      <c r="D28" s="74"/>
      <c r="E28" s="74"/>
      <c r="F28" s="74"/>
      <c r="G28" s="74"/>
      <c r="H28" s="74"/>
      <c r="I28" s="74"/>
      <c r="J28" s="74"/>
      <c r="K28" s="74"/>
    </row>
    <row r="29" spans="1:11" ht="15.95" customHeight="1" x14ac:dyDescent="0.15">
      <c r="A29" s="74" t="s">
        <v>618</v>
      </c>
      <c r="B29" s="74"/>
      <c r="C29" s="74"/>
      <c r="D29" s="74"/>
      <c r="E29" s="74"/>
      <c r="F29" s="74"/>
      <c r="G29" s="74"/>
      <c r="H29" s="74"/>
      <c r="I29" s="74"/>
      <c r="J29" s="74"/>
      <c r="K29" s="74"/>
    </row>
  </sheetData>
  <mergeCells count="10">
    <mergeCell ref="A21:A23"/>
    <mergeCell ref="B21:K23"/>
    <mergeCell ref="A24:A25"/>
    <mergeCell ref="B24:K25"/>
    <mergeCell ref="B15:K15"/>
    <mergeCell ref="B16:K16"/>
    <mergeCell ref="A17:A18"/>
    <mergeCell ref="B17:K18"/>
    <mergeCell ref="A19:A20"/>
    <mergeCell ref="B19:K20"/>
  </mergeCells>
  <phoneticPr fontId="1"/>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70</vt:i4>
      </vt:variant>
      <vt:variant>
        <vt:lpstr>名前付き一覧</vt:lpstr>
      </vt:variant>
      <vt:variant>
        <vt:i4>80</vt:i4>
      </vt:variant>
    </vt:vector>
  </HeadingPairs>
  <TitlesOfParts>
    <vt:vector size="150" baseType="lpstr">
      <vt:lpstr>リンク先</vt:lpstr>
      <vt:lpstr>従業者の勤務の体制及び勤務形態一覧表</vt:lpstr>
      <vt:lpstr>居宅新規チェックリスト</vt:lpstr>
      <vt:lpstr>介護予防新規チェックリスト </vt:lpstr>
      <vt:lpstr>居宅更新チェックリスト</vt:lpstr>
      <vt:lpstr>介護予防更新チェックリスト </vt:lpstr>
      <vt:lpstr>様式第１号（第２条関係）</vt:lpstr>
      <vt:lpstr>様式第２号（第３条関係）</vt:lpstr>
      <vt:lpstr>様式第３号（第３条関係）</vt:lpstr>
      <vt:lpstr>様式第４号（第４条関係）</vt:lpstr>
      <vt:lpstr>様式第９号（第２３条関係）</vt:lpstr>
      <vt:lpstr>記入例</vt:lpstr>
      <vt:lpstr>夜間訪問チェックリスト</vt:lpstr>
      <vt:lpstr>認知症通所チェックリスト</vt:lpstr>
      <vt:lpstr>小多機チェックリスト</vt:lpstr>
      <vt:lpstr>ＧＨチェックリスト</vt:lpstr>
      <vt:lpstr>地密特定施設チェックリスト</vt:lpstr>
      <vt:lpstr>地密特養チェックリスト</vt:lpstr>
      <vt:lpstr>定巡チェックリスト</vt:lpstr>
      <vt:lpstr>看多機チェックリスト</vt:lpstr>
      <vt:lpstr>地密通所チェックリスト</vt:lpstr>
      <vt:lpstr>付表第二号（一）</vt:lpstr>
      <vt:lpstr>付表第二号（二）</vt:lpstr>
      <vt:lpstr>付表第二号（三）</vt:lpstr>
      <vt:lpstr>付表第二号（四）</vt:lpstr>
      <vt:lpstr>付表第二号（五）</vt:lpstr>
      <vt:lpstr>付表第二号（六）</vt:lpstr>
      <vt:lpstr>付表第二号（七）</vt:lpstr>
      <vt:lpstr>付表第二号（八）</vt:lpstr>
      <vt:lpstr>付表第二号（九）</vt:lpstr>
      <vt:lpstr>付表第二号（十）</vt:lpstr>
      <vt:lpstr>付表第二号（十一）</vt:lpstr>
      <vt:lpstr>付表第二号（十一） 別紙　</vt:lpstr>
      <vt:lpstr>付表第二号（十二）</vt:lpstr>
      <vt:lpstr>様式1-1</vt:lpstr>
      <vt:lpstr>様式1-2</vt:lpstr>
      <vt:lpstr>様式1-3</vt:lpstr>
      <vt:lpstr>様式1-4</vt:lpstr>
      <vt:lpstr>様式1-5</vt:lpstr>
      <vt:lpstr>様式1-6（従来型）</vt:lpstr>
      <vt:lpstr>様式1-6（ユニット型）</vt:lpstr>
      <vt:lpstr>様式1-7</vt:lpstr>
      <vt:lpstr>様式1-8</vt:lpstr>
      <vt:lpstr>様式1-9</vt:lpstr>
      <vt:lpstr>様式1-10</vt:lpstr>
      <vt:lpstr>様式1-11</vt:lpstr>
      <vt:lpstr>様式1-14</vt:lpstr>
      <vt:lpstr>様式２</vt:lpstr>
      <vt:lpstr>様式３</vt:lpstr>
      <vt:lpstr>様式４</vt:lpstr>
      <vt:lpstr>様式５</vt:lpstr>
      <vt:lpstr>様式6-1</vt:lpstr>
      <vt:lpstr>様式6-2</vt:lpstr>
      <vt:lpstr>様式6-3</vt:lpstr>
      <vt:lpstr>様式6-4</vt:lpstr>
      <vt:lpstr>様式11</vt:lpstr>
      <vt:lpstr>第１号様式</vt:lpstr>
      <vt:lpstr>地密更新添付書類一覧</vt:lpstr>
      <vt:lpstr>総合事業チェックリスト</vt:lpstr>
      <vt:lpstr>付表第三号（一）</vt:lpstr>
      <vt:lpstr>付表第三号（二）</vt:lpstr>
      <vt:lpstr>様式1-12</vt:lpstr>
      <vt:lpstr>様式1-13</vt:lpstr>
      <vt:lpstr>別記</vt:lpstr>
      <vt:lpstr>別記様式（第２条関係）</vt:lpstr>
      <vt:lpstr>別紙３（協力医療機関に関する届出書）</vt:lpstr>
      <vt:lpstr>地密添付書類一覧</vt:lpstr>
      <vt:lpstr>居宅添付書類一覧</vt:lpstr>
      <vt:lpstr>予防支援添付書類一覧</vt:lpstr>
      <vt:lpstr>総合事業添付書類一覧</vt:lpstr>
      <vt:lpstr>'様式第１号（第２条関係）'!last</vt:lpstr>
      <vt:lpstr>'様式第９号（第２３条関係）'!last</vt:lpstr>
      <vt:lpstr>ＧＨチェックリスト!Print_Area</vt:lpstr>
      <vt:lpstr>リンク先!Print_Area</vt:lpstr>
      <vt:lpstr>'介護予防更新チェックリスト '!Print_Area</vt:lpstr>
      <vt:lpstr>'介護予防新規チェックリスト '!Print_Area</vt:lpstr>
      <vt:lpstr>看多機チェックリスト!Print_Area</vt:lpstr>
      <vt:lpstr>記入例!Print_Area</vt:lpstr>
      <vt:lpstr>居宅更新チェックリスト!Print_Area</vt:lpstr>
      <vt:lpstr>居宅新規チェックリスト!Print_Area</vt:lpstr>
      <vt:lpstr>小多機チェックリスト!Print_Area</vt:lpstr>
      <vt:lpstr>総合事業チェックリスト!Print_Area</vt:lpstr>
      <vt:lpstr>第１号様式!Print_Area</vt:lpstr>
      <vt:lpstr>地密更新添付書類一覧!Print_Area</vt:lpstr>
      <vt:lpstr>地密通所チェックリスト!Print_Area</vt:lpstr>
      <vt:lpstr>地密特定施設チェックリスト!Print_Area</vt:lpstr>
      <vt:lpstr>地密特養チェックリスト!Print_Area</vt:lpstr>
      <vt:lpstr>定巡チェックリスト!Print_Area</vt:lpstr>
      <vt:lpstr>認知症通所チェックリスト!Print_Area</vt:lpstr>
      <vt:lpstr>'付表第三号（一）'!Print_Area</vt:lpstr>
      <vt:lpstr>'付表第三号（二）'!Print_Area</vt:lpstr>
      <vt:lpstr>'付表第二号（一）'!Print_Area</vt:lpstr>
      <vt:lpstr>'付表第二号（九）'!Print_Area</vt:lpstr>
      <vt:lpstr>'付表第二号（五）'!Print_Area</vt:lpstr>
      <vt:lpstr>'付表第二号（三）'!Print_Area</vt:lpstr>
      <vt:lpstr>'付表第二号（四）'!Print_Area</vt:lpstr>
      <vt:lpstr>'付表第二号（七）'!Print_Area</vt:lpstr>
      <vt:lpstr>'付表第二号（十）'!Print_Area</vt:lpstr>
      <vt:lpstr>'付表第二号（十一）'!Print_Area</vt:lpstr>
      <vt:lpstr>'付表第二号（十一） 別紙　'!Print_Area</vt:lpstr>
      <vt:lpstr>'付表第二号（十二）'!Print_Area</vt:lpstr>
      <vt:lpstr>'付表第二号（二）'!Print_Area</vt:lpstr>
      <vt:lpstr>'付表第二号（八）'!Print_Area</vt:lpstr>
      <vt:lpstr>'付表第二号（六）'!Print_Area</vt:lpstr>
      <vt:lpstr>'別紙３（協力医療機関に関する届出書）'!Print_Area</vt:lpstr>
      <vt:lpstr>夜間訪問チェックリスト!Print_Area</vt:lpstr>
      <vt:lpstr>様式11!Print_Area</vt:lpstr>
      <vt:lpstr>'様式1-1'!Print_Area</vt:lpstr>
      <vt:lpstr>'様式1-10'!Print_Area</vt:lpstr>
      <vt:lpstr>'様式1-11'!Print_Area</vt:lpstr>
      <vt:lpstr>'様式1-12'!Print_Area</vt:lpstr>
      <vt:lpstr>'様式1-13'!Print_Area</vt:lpstr>
      <vt:lpstr>'様式1-14'!Print_Area</vt:lpstr>
      <vt:lpstr>'様式1-2'!Print_Area</vt:lpstr>
      <vt:lpstr>'様式1-3'!Print_Area</vt:lpstr>
      <vt:lpstr>'様式1-4'!Print_Area</vt:lpstr>
      <vt:lpstr>'様式1-5'!Print_Area</vt:lpstr>
      <vt:lpstr>'様式1-6（ユニット型）'!Print_Area</vt:lpstr>
      <vt:lpstr>'様式1-6（従来型）'!Print_Area</vt:lpstr>
      <vt:lpstr>'様式1-7'!Print_Area</vt:lpstr>
      <vt:lpstr>'様式1-8'!Print_Area</vt:lpstr>
      <vt:lpstr>'様式1-9'!Print_Area</vt:lpstr>
      <vt:lpstr>様式２!Print_Area</vt:lpstr>
      <vt:lpstr>様式３!Print_Area</vt:lpstr>
      <vt:lpstr>様式４!Print_Area</vt:lpstr>
      <vt:lpstr>様式５!Print_Area</vt:lpstr>
      <vt:lpstr>'様式6-1'!Print_Area</vt:lpstr>
      <vt:lpstr>'様式6-2'!Print_Area</vt:lpstr>
      <vt:lpstr>'様式6-3'!Print_Area</vt:lpstr>
      <vt:lpstr>'様式6-4'!Print_Area</vt:lpstr>
      <vt:lpstr>'様式第１号（第２条関係）'!Print_Area</vt:lpstr>
      <vt:lpstr>'様式第２号（第３条関係）'!Print_Area</vt:lpstr>
      <vt:lpstr>'様式第３号（第３条関係）'!Print_Area</vt:lpstr>
      <vt:lpstr>'様式第４号（第４条関係）'!Print_Area</vt:lpstr>
      <vt:lpstr>'様式第９号（第２３条関係）'!Print_Area</vt:lpstr>
      <vt:lpstr>'様式1-1'!Print_Titles</vt:lpstr>
      <vt:lpstr>'様式1-10'!Print_Titles</vt:lpstr>
      <vt:lpstr>'様式1-11'!Print_Titles</vt:lpstr>
      <vt:lpstr>'様式1-12'!Print_Titles</vt:lpstr>
      <vt:lpstr>'様式1-13'!Print_Titles</vt:lpstr>
      <vt:lpstr>'様式1-14'!Print_Titles</vt:lpstr>
      <vt:lpstr>'様式1-2'!Print_Titles</vt:lpstr>
      <vt:lpstr>'様式1-3'!Print_Titles</vt:lpstr>
      <vt:lpstr>'様式1-4'!Print_Titles</vt:lpstr>
      <vt:lpstr>'様式1-5'!Print_Titles</vt:lpstr>
      <vt:lpstr>'様式1-6（ユニット型）'!Print_Titles</vt:lpstr>
      <vt:lpstr>'様式1-6（従来型）'!Print_Titles</vt:lpstr>
      <vt:lpstr>'様式1-7'!Print_Titles</vt:lpstr>
      <vt:lpstr>'様式1-8'!Print_Titles</vt:lpstr>
      <vt:lpstr>'様式1-9'!Print_Titles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さいたま市</dc:creator>
  <cp:lastModifiedBy>Administrator</cp:lastModifiedBy>
  <cp:lastPrinted>2025-07-02T08:10:54Z</cp:lastPrinted>
  <dcterms:created xsi:type="dcterms:W3CDTF">2017-05-22T23:07:25Z</dcterms:created>
  <dcterms:modified xsi:type="dcterms:W3CDTF">2026-03-26T06:37:48Z</dcterms:modified>
</cp:coreProperties>
</file>